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4.xml" ContentType="application/vnd.openxmlformats-officedocument.spreadsheetml.table+xml"/>
  <Override PartName="/xl/drawings/drawing2.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comments3.xml" ContentType="application/vnd.openxmlformats-officedocument.spreadsheetml.comments+xml"/>
  <Override PartName="/xl/tables/table26.xml" ContentType="application/vnd.openxmlformats-officedocument.spreadsheetml.table+xml"/>
  <Override PartName="/xl/comments4.xml" ContentType="application/vnd.openxmlformats-officedocument.spreadsheetml.comments+xml"/>
  <Override PartName="/xl/tables/table27.xml" ContentType="application/vnd.openxmlformats-officedocument.spreadsheetml.table+xml"/>
  <Override PartName="/xl/comments5.xml" ContentType="application/vnd.openxmlformats-officedocument.spreadsheetml.comments+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https://layer1holdings.sharepoint.com/sites/Layer1HoldingsLLC/Shared Documents/Operating Documents Layer 1 Holdings/Templates and Forms/New Business Depoloyment Template Folder/"/>
    </mc:Choice>
  </mc:AlternateContent>
  <xr:revisionPtr revIDLastSave="42" documentId="8_{D03D5BB7-2831-487C-BE8D-141205A432AE}" xr6:coauthVersionLast="47" xr6:coauthVersionMax="47" xr10:uidLastSave="{105F78A0-2CD1-46E2-9AE3-25873CBEB291}"/>
  <bookViews>
    <workbookView xWindow="-120" yWindow="-120" windowWidth="29040" windowHeight="15840" activeTab="1" xr2:uid="{AAA77C9B-8D22-4DBA-8B3F-1B3060D713D1}"/>
  </bookViews>
  <sheets>
    <sheet name="Key Assumptions" sheetId="3" r:id="rId1"/>
    <sheet name="KPI Calculations and Macros" sheetId="17" r:id="rId2"/>
    <sheet name="Salary Payable" sheetId="20" r:id="rId3"/>
    <sheet name="Investments" sheetId="1" r:id="rId4"/>
    <sheet name="Utilities" sheetId="19" r:id="rId5"/>
    <sheet name="Advisor Equity Matrix" sheetId="2" state="hidden" r:id="rId6"/>
    <sheet name="Round Average Sizes" sheetId="4" state="hidden" r:id="rId7"/>
    <sheet name="Evaluation Mathmatics" sheetId="5" state="hidden" r:id="rId8"/>
    <sheet name="Valuation Assumptions" sheetId="6" state="hidden" r:id="rId9"/>
    <sheet name="Purchase Orders" sheetId="10" r:id="rId10"/>
    <sheet name="Leasing" sheetId="9" r:id="rId11"/>
    <sheet name="Loan_Equity" sheetId="11" r:id="rId12"/>
    <sheet name="MembershipInvoicing" sheetId="12" r:id="rId13"/>
    <sheet name="SalesOrders" sheetId="13" r:id="rId14"/>
    <sheet name="Income Sources" sheetId="15" r:id="rId15"/>
    <sheet name="Expense Sources" sheetId="16" r:id="rId16"/>
    <sheet name="AccountsReceived" sheetId="18" r:id="rId17"/>
    <sheet name="InvoicesPaid" sheetId="14" r:id="rId18"/>
  </sheets>
  <definedNames>
    <definedName name="AlcoholTax">#REF!</definedName>
    <definedName name="Cat1Shares">#REF!</definedName>
    <definedName name="Cat2Shares">#REF!</definedName>
    <definedName name="Cat3Shares">#REF!</definedName>
    <definedName name="Cat4Shares">#REF!</definedName>
    <definedName name="Cat5Shares">#REF!</definedName>
    <definedName name="Cat6Shares">#REF!</definedName>
    <definedName name="Cat7Shares">#REF!</definedName>
    <definedName name="Category1">#REF!</definedName>
    <definedName name="Category2">#REF!</definedName>
    <definedName name="Category3">#REF!</definedName>
    <definedName name="Category4">#REF!</definedName>
    <definedName name="Class_Details_TL">#REF!</definedName>
    <definedName name="CreditCardFees">#REF!</definedName>
    <definedName name="Evaluation1">Investments!$C$13</definedName>
    <definedName name="Evaluation2">Investments!$D$13</definedName>
    <definedName name="Evaluation3">Investments!$E$13</definedName>
    <definedName name="Evaluation4">Investments!$F$13</definedName>
    <definedName name="Evaluation5">Investments!$G$13</definedName>
    <definedName name="Evaluation6">Investments!$H$13</definedName>
    <definedName name="FiscalYearStartDate">#REF!</definedName>
    <definedName name="FY001_M001">'Key Assumptions'!$C$9</definedName>
    <definedName name="FY01_M01">'Key Assumptions'!$C$11</definedName>
    <definedName name="FY01_M02">'Key Assumptions'!$C$12</definedName>
    <definedName name="FY01_M03">'Key Assumptions'!$C$13</definedName>
    <definedName name="FY01_M04">'Key Assumptions'!$C$14</definedName>
    <definedName name="FY01_M05">'Key Assumptions'!$C$15</definedName>
    <definedName name="FY01_M06">'Key Assumptions'!$C$16</definedName>
    <definedName name="FY01_M07">'Key Assumptions'!$C$17</definedName>
    <definedName name="FY01_M08">'Key Assumptions'!$C$18</definedName>
    <definedName name="FY01_M09">'Key Assumptions'!$C$19</definedName>
    <definedName name="FY01_M10">'Key Assumptions'!$C$20</definedName>
    <definedName name="FY01_M11">'Key Assumptions'!$C$21</definedName>
    <definedName name="FY01_M12">'Key Assumptions'!$C$22</definedName>
    <definedName name="FY02_M01">'Key Assumptions'!$C$23</definedName>
    <definedName name="FY02_M02">'Key Assumptions'!$C$24</definedName>
    <definedName name="FY02_M03">'Key Assumptions'!$C$25</definedName>
    <definedName name="FY02_M04">'Key Assumptions'!$C$26</definedName>
    <definedName name="FY02_M05">'Key Assumptions'!$C$27</definedName>
    <definedName name="FY02_M06">'Key Assumptions'!$C$28</definedName>
    <definedName name="FY02_M07">'Key Assumptions'!$C$29</definedName>
    <definedName name="FY02_M08">'Key Assumptions'!$C$30</definedName>
    <definedName name="FY02_M09">'Key Assumptions'!$C$31</definedName>
    <definedName name="FY02_M10">'Key Assumptions'!$C$32</definedName>
    <definedName name="FY02_M11">'Key Assumptions'!$C$33</definedName>
    <definedName name="FY02_M12">'Key Assumptions'!$C$34</definedName>
    <definedName name="FY03_M01">'Key Assumptions'!$C$35</definedName>
    <definedName name="FY03_M02">'Key Assumptions'!$C$36</definedName>
    <definedName name="FY03_M03">'Key Assumptions'!$C$37</definedName>
    <definedName name="FY03_M04">'Key Assumptions'!$C$38</definedName>
    <definedName name="FY03_M05">'Key Assumptions'!$C$39</definedName>
    <definedName name="FY03_M06">'Key Assumptions'!$C$40</definedName>
    <definedName name="FY03_M07">'Key Assumptions'!$C$41</definedName>
    <definedName name="FY03_M08">'Key Assumptions'!$C$42</definedName>
    <definedName name="FY03_M09">'Key Assumptions'!$C$43</definedName>
    <definedName name="FY03_M10">'Key Assumptions'!$C$44</definedName>
    <definedName name="FY03_M11">'Key Assumptions'!$C$45</definedName>
    <definedName name="FY03_M12">'Key Assumptions'!$C$46</definedName>
    <definedName name="FY04_M01">'Key Assumptions'!$C$47</definedName>
    <definedName name="FY04_M02">'Key Assumptions'!$C$48</definedName>
    <definedName name="FY04_M03">'Key Assumptions'!$C$49</definedName>
    <definedName name="FY04_M04">'Key Assumptions'!$C$50</definedName>
    <definedName name="FY04_M05">'Key Assumptions'!$C$51</definedName>
    <definedName name="FY04_M06">'Key Assumptions'!$C$52</definedName>
    <definedName name="FY04_M07">'Key Assumptions'!$C$53</definedName>
    <definedName name="FY04_M08">'Key Assumptions'!$C$54</definedName>
    <definedName name="FY04_M09">'Key Assumptions'!$C$55</definedName>
    <definedName name="FY04_M10">'Key Assumptions'!$C$56</definedName>
    <definedName name="FY04_M11">'Key Assumptions'!$C$57</definedName>
    <definedName name="FY04_M12">'Key Assumptions'!$C$58</definedName>
    <definedName name="FY05_M01">'Key Assumptions'!$C$59</definedName>
    <definedName name="FY05_M02">'Key Assumptions'!$C$60</definedName>
    <definedName name="FY05_M03">'Key Assumptions'!$C$61</definedName>
    <definedName name="FY05_M04">'Key Assumptions'!$C$62</definedName>
    <definedName name="FY05_M05">'Key Assumptions'!$C$63</definedName>
    <definedName name="FY05_M06">'Key Assumptions'!$C$64</definedName>
    <definedName name="FY05_M07">'Key Assumptions'!$C$65</definedName>
    <definedName name="FY05_M08">'Key Assumptions'!$C$66</definedName>
    <definedName name="FY05_M09">'Key Assumptions'!$C$67</definedName>
    <definedName name="FY05_M10">'Key Assumptions'!$C$68</definedName>
    <definedName name="FY05_M11">'Key Assumptions'!$C$69</definedName>
    <definedName name="FY05_M12">'Key Assumptions'!$C$70</definedName>
    <definedName name="FY06_M01">'Key Assumptions'!$C$71</definedName>
    <definedName name="FY06_M02">'Key Assumptions'!$C$72</definedName>
    <definedName name="FY06_M03">'Key Assumptions'!$C$73</definedName>
    <definedName name="FY06_M04">'Key Assumptions'!$C$74</definedName>
    <definedName name="FY06_M05">'Key Assumptions'!$C$75</definedName>
    <definedName name="FY06_M06">'Key Assumptions'!$C$76</definedName>
    <definedName name="FY06_M07">'Key Assumptions'!$C$77</definedName>
    <definedName name="FY06_M08">'Key Assumptions'!$C$78</definedName>
    <definedName name="FY06_M09">'Key Assumptions'!$C$79</definedName>
    <definedName name="FY06_M10">'Key Assumptions'!$C$80</definedName>
    <definedName name="FY06_M11">'Key Assumptions'!$C$81</definedName>
    <definedName name="FY06_M12">'Key Assumptions'!$C$82</definedName>
    <definedName name="FY07_M01">'Key Assumptions'!#REF!</definedName>
    <definedName name="FY07_M02">'Key Assumptions'!#REF!</definedName>
    <definedName name="FY07_M03">'Key Assumptions'!#REF!</definedName>
    <definedName name="FY07_M04">'Key Assumptions'!#REF!</definedName>
    <definedName name="FY07_M05">'Key Assumptions'!#REF!</definedName>
    <definedName name="FY07_M06">'Key Assumptions'!#REF!</definedName>
    <definedName name="FY07_M07">'Key Assumptions'!#REF!</definedName>
    <definedName name="FY07_M08">'Key Assumptions'!#REF!</definedName>
    <definedName name="FY07_M09">'Key Assumptions'!#REF!</definedName>
    <definedName name="FY07_M10">'Key Assumptions'!#REF!</definedName>
    <definedName name="FY07_M11">'Key Assumptions'!#REF!</definedName>
    <definedName name="FY07_M12">'Key Assumptions'!#REF!</definedName>
    <definedName name="FY08_M01">'Key Assumptions'!#REF!</definedName>
    <definedName name="FY08_M02">'Key Assumptions'!#REF!</definedName>
    <definedName name="FY08_M03">'Key Assumptions'!#REF!</definedName>
    <definedName name="FY08_M04">'Key Assumptions'!#REF!</definedName>
    <definedName name="FY08_M05">'Key Assumptions'!#REF!</definedName>
    <definedName name="FY08_M06">'Key Assumptions'!#REF!</definedName>
    <definedName name="FY08_M07">'Key Assumptions'!#REF!</definedName>
    <definedName name="FY08_M08">'Key Assumptions'!#REF!</definedName>
    <definedName name="FY08_M09">'Key Assumptions'!#REF!</definedName>
    <definedName name="FY08_M10">'Key Assumptions'!#REF!</definedName>
    <definedName name="FY08_M11">'Key Assumptions'!#REF!</definedName>
    <definedName name="FY08_M12">'Key Assumptions'!#REF!</definedName>
    <definedName name="Input_FY1_AccountBalance">'Key Assumptions'!$C$10</definedName>
    <definedName name="InvestorsTableHead">Investors_Once[#Headers]</definedName>
    <definedName name="Prompt1">#REF!</definedName>
    <definedName name="Prompt2">#REF!</definedName>
    <definedName name="Prompt3">#REF!</definedName>
    <definedName name="Prompt4">#REF!</definedName>
    <definedName name="Prompt5">#REF!</definedName>
    <definedName name="Prompt6">#REF!</definedName>
    <definedName name="Prompt7">#REF!</definedName>
    <definedName name="Prompt8">#REF!</definedName>
    <definedName name="Quorum">#REF!</definedName>
    <definedName name="Round1Assets">Investments!$C$9</definedName>
    <definedName name="Round1Capital">Investments!$C$8</definedName>
    <definedName name="Round1invest">#REF!</definedName>
    <definedName name="Round1IP">Investments!$C$10</definedName>
    <definedName name="Round1Price">Investments!$C$15</definedName>
    <definedName name="Round1Shares">Investments!$C$14</definedName>
    <definedName name="Round1StartDate">Investments!$C$6</definedName>
    <definedName name="Round2Assets">Investments!$D$9</definedName>
    <definedName name="Round2Capital">Investments!$D$8</definedName>
    <definedName name="Round2EndDate">Investments!$C$7</definedName>
    <definedName name="Round2invest">#REF!</definedName>
    <definedName name="Round2IP">Investments!$D$10</definedName>
    <definedName name="Round2Price">Investments!$D$15</definedName>
    <definedName name="Round2Shares">Investments!$D$14</definedName>
    <definedName name="Round2StartDate">Investments!$D$6</definedName>
    <definedName name="Round3Assets">Investments!$E$9</definedName>
    <definedName name="Round3Capital">Investments!$E$8</definedName>
    <definedName name="Round3invest">#REF!</definedName>
    <definedName name="Round3IP">Investments!$E$10</definedName>
    <definedName name="Round3Price">Investments!$E$15</definedName>
    <definedName name="Round3Shares">Investments!$E$14</definedName>
    <definedName name="Round4Assets">Investments!$F$9</definedName>
    <definedName name="Round4Capital">Investments!$F$8</definedName>
    <definedName name="Round4invest">#REF!</definedName>
    <definedName name="Round4IP">Investments!$F$10</definedName>
    <definedName name="Round4Price">Investments!$F$15</definedName>
    <definedName name="Round4Shares">Investments!$F$14</definedName>
    <definedName name="Round5Assets">Investments!$G$9</definedName>
    <definedName name="Round5Capital">Investments!$G$8</definedName>
    <definedName name="Round5invest">#REF!</definedName>
    <definedName name="Round5IP">Investments!$G$10</definedName>
    <definedName name="Round5Price">Investments!$G$15</definedName>
    <definedName name="Round5Shares">Investments!$G$14</definedName>
    <definedName name="Round6Assets">Investments!$H$9</definedName>
    <definedName name="Round6Capital">Investments!$H$8</definedName>
    <definedName name="Round6IP">Investments!$H$10</definedName>
    <definedName name="Round6Price">Investments!$H$15</definedName>
    <definedName name="Round6Shares">Investments!$H$14</definedName>
    <definedName name="Totalinvestments">#REF!</definedName>
    <definedName name="Traction_Kinetic">'Evaluation Mathmatics'!$C$35</definedName>
    <definedName name="Traction_Kinetic_DealFlow">'Evaluation Mathmatics'!$C$43</definedName>
    <definedName name="Traction_Kinetic_DealFlow_Angle">'Evaluation Mathmatics'!$C$44</definedName>
    <definedName name="Traction_Kinetic_NormalForce">'Evaluation Mathmatics'!$C$36</definedName>
    <definedName name="Traction_Kinetic_Stickiness">'Evaluation Mathmatics'!$C$42</definedName>
    <definedName name="Traction_Static">'Evaluation Mathmatics'!$C$28</definedName>
    <definedName name="Traction_Static_DealFlow">'Evaluation Mathmatics'!$C$33</definedName>
    <definedName name="Traction_Static_DealFlow_Angle">'Evaluation Mathmatics'!$C$34</definedName>
    <definedName name="Traction_Static_NormalForce">'Evaluation Mathmatics'!$C$31</definedName>
    <definedName name="Traction_Static_Stickiness">'Evaluation Mathmatics'!$C$32</definedName>
    <definedName name="TrueUpAccountValue">#REF!</definedName>
    <definedName name="TrueUpDa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 i="20" l="1"/>
  <c r="CH12" i="20"/>
  <c r="CG12" i="20"/>
  <c r="CF12" i="20"/>
  <c r="CE12" i="20"/>
  <c r="CD12" i="20"/>
  <c r="CC12" i="20"/>
  <c r="CB12" i="20"/>
  <c r="CA12" i="20"/>
  <c r="BZ12" i="20"/>
  <c r="BY12" i="20"/>
  <c r="BX12" i="20"/>
  <c r="BW12" i="20"/>
  <c r="BV12" i="20"/>
  <c r="BU12" i="20"/>
  <c r="BT12" i="20"/>
  <c r="BS12" i="20"/>
  <c r="BR12" i="20"/>
  <c r="BQ12" i="20"/>
  <c r="BP12" i="20"/>
  <c r="BO12" i="20"/>
  <c r="BN12" i="20"/>
  <c r="BM12" i="20"/>
  <c r="BL12" i="20"/>
  <c r="BK12" i="20"/>
  <c r="BJ12" i="20"/>
  <c r="BI12" i="20"/>
  <c r="BH12" i="20"/>
  <c r="BG12" i="20"/>
  <c r="BF12" i="20"/>
  <c r="BE12" i="20"/>
  <c r="BD12" i="20"/>
  <c r="BC12" i="20"/>
  <c r="BB12" i="20"/>
  <c r="BA12" i="20"/>
  <c r="AZ12" i="20"/>
  <c r="AY12" i="20" a="1"/>
  <c r="AY12" i="20" s="1"/>
  <c r="AX12" i="20"/>
  <c r="AW12" i="20"/>
  <c r="AV12" i="20"/>
  <c r="AU12" i="20"/>
  <c r="AT12" i="20"/>
  <c r="AS12" i="20"/>
  <c r="AR12" i="20"/>
  <c r="AQ12" i="20"/>
  <c r="AP12" i="20"/>
  <c r="AO12" i="20"/>
  <c r="AN12" i="20"/>
  <c r="AM12" i="20"/>
  <c r="AL12" i="20"/>
  <c r="AK12" i="20"/>
  <c r="AJ12" i="20"/>
  <c r="AI12" i="20"/>
  <c r="AH12" i="20"/>
  <c r="AG12" i="20"/>
  <c r="AF12" i="20"/>
  <c r="AE12" i="20"/>
  <c r="AD12" i="20"/>
  <c r="AC12" i="20"/>
  <c r="AB12" i="20"/>
  <c r="AA12" i="20"/>
  <c r="Z12" i="20"/>
  <c r="Y12" i="20"/>
  <c r="X12" i="20"/>
  <c r="W12" i="20"/>
  <c r="V12" i="20"/>
  <c r="U12" i="20"/>
  <c r="T12" i="20"/>
  <c r="S12" i="20"/>
  <c r="R12" i="20"/>
  <c r="Q12" i="20"/>
  <c r="P12" i="20"/>
  <c r="O12" i="20"/>
  <c r="J12" i="20"/>
  <c r="I12" i="20"/>
  <c r="G12" i="20"/>
  <c r="CH11" i="20"/>
  <c r="CG11" i="20"/>
  <c r="CF11" i="20"/>
  <c r="CE11" i="20"/>
  <c r="CD11" i="20"/>
  <c r="CC11" i="20"/>
  <c r="CB11" i="20"/>
  <c r="CA11" i="20"/>
  <c r="BZ11" i="20"/>
  <c r="BY11" i="20"/>
  <c r="BX11" i="20"/>
  <c r="BW11" i="20"/>
  <c r="BV11" i="20"/>
  <c r="BU11" i="20"/>
  <c r="BT11" i="20"/>
  <c r="BS11" i="20"/>
  <c r="BR11" i="20"/>
  <c r="BQ11" i="20"/>
  <c r="BP11" i="20"/>
  <c r="BO11" i="20"/>
  <c r="BN11" i="20"/>
  <c r="BM11" i="20"/>
  <c r="BL11" i="20"/>
  <c r="BK11" i="20"/>
  <c r="BJ11" i="20"/>
  <c r="BI11" i="20"/>
  <c r="BH11" i="20"/>
  <c r="BG11" i="20"/>
  <c r="BF11" i="20"/>
  <c r="BE11" i="20"/>
  <c r="BD11" i="20"/>
  <c r="BC11" i="20"/>
  <c r="BB11" i="20"/>
  <c r="BA11" i="20"/>
  <c r="AZ11" i="20"/>
  <c r="AY11" i="20" a="1"/>
  <c r="AY11" i="20" s="1"/>
  <c r="AX11" i="20"/>
  <c r="AW11" i="20"/>
  <c r="AV11" i="20"/>
  <c r="AU11" i="20"/>
  <c r="AT11" i="20"/>
  <c r="AS11" i="20"/>
  <c r="AR11" i="20"/>
  <c r="AQ11" i="20"/>
  <c r="AP11" i="20"/>
  <c r="AO11" i="20"/>
  <c r="AN11" i="20"/>
  <c r="AM11" i="20"/>
  <c r="AL11" i="20"/>
  <c r="AK11" i="20"/>
  <c r="AJ11" i="20"/>
  <c r="AI11" i="20"/>
  <c r="AH11" i="20"/>
  <c r="AG11" i="20"/>
  <c r="AF11" i="20"/>
  <c r="AE11" i="20"/>
  <c r="AD11" i="20"/>
  <c r="AC11" i="20"/>
  <c r="AB11" i="20"/>
  <c r="AA11" i="20"/>
  <c r="Z11" i="20"/>
  <c r="Y11" i="20"/>
  <c r="X11" i="20"/>
  <c r="W11" i="20"/>
  <c r="V11" i="20"/>
  <c r="U11" i="20"/>
  <c r="T11" i="20"/>
  <c r="S11" i="20"/>
  <c r="R11" i="20"/>
  <c r="Q11" i="20"/>
  <c r="K11" i="20"/>
  <c r="J11" i="20"/>
  <c r="I11" i="20"/>
  <c r="G11" i="20"/>
  <c r="CH10" i="20"/>
  <c r="CG10" i="20"/>
  <c r="CF10" i="20"/>
  <c r="CE10" i="20"/>
  <c r="CD10" i="20"/>
  <c r="CC10" i="20"/>
  <c r="CB10" i="20"/>
  <c r="CA10" i="20"/>
  <c r="BZ10" i="20"/>
  <c r="BY10" i="20"/>
  <c r="BX10" i="20"/>
  <c r="BW10" i="20"/>
  <c r="BV10" i="20"/>
  <c r="BU10" i="20"/>
  <c r="BT10" i="20"/>
  <c r="BS10" i="20"/>
  <c r="BR10" i="20"/>
  <c r="BQ10" i="20"/>
  <c r="BP10" i="20"/>
  <c r="BO10" i="20"/>
  <c r="BN10" i="20"/>
  <c r="BM10" i="20"/>
  <c r="BL10" i="20"/>
  <c r="BK10" i="20"/>
  <c r="BJ10" i="20"/>
  <c r="BI10" i="20"/>
  <c r="BH10" i="20"/>
  <c r="BG10" i="20"/>
  <c r="BF10" i="20"/>
  <c r="BE10" i="20"/>
  <c r="BD10" i="20"/>
  <c r="BC10" i="20"/>
  <c r="BB10" i="20"/>
  <c r="BA10" i="20"/>
  <c r="AZ10" i="20"/>
  <c r="AY10" i="20" a="1"/>
  <c r="AY10" i="20" s="1"/>
  <c r="AX10" i="20"/>
  <c r="AW10" i="20"/>
  <c r="AV10" i="20"/>
  <c r="AU10" i="20"/>
  <c r="AT10" i="20"/>
  <c r="AS10" i="20"/>
  <c r="AR10"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K10" i="20"/>
  <c r="J10" i="20"/>
  <c r="I10" i="20"/>
  <c r="P10" i="20" s="1"/>
  <c r="G10" i="20"/>
  <c r="CH9" i="20"/>
  <c r="CG9" i="20"/>
  <c r="CF9" i="20"/>
  <c r="CE9" i="20"/>
  <c r="CD9" i="20"/>
  <c r="CC9" i="20"/>
  <c r="CB9" i="20"/>
  <c r="CA9" i="20"/>
  <c r="BZ9" i="20"/>
  <c r="BY9" i="20"/>
  <c r="BX9" i="20"/>
  <c r="BW9" i="20"/>
  <c r="BV9" i="20"/>
  <c r="BU9" i="20"/>
  <c r="BT9" i="20"/>
  <c r="BS9" i="20"/>
  <c r="BR9" i="20"/>
  <c r="BQ9" i="20"/>
  <c r="BP9" i="20"/>
  <c r="BO9" i="20"/>
  <c r="BN9" i="20"/>
  <c r="BM9" i="20"/>
  <c r="BL9" i="20"/>
  <c r="BK9" i="20"/>
  <c r="BJ9" i="20"/>
  <c r="BI9" i="20"/>
  <c r="BH9" i="20"/>
  <c r="BG9" i="20"/>
  <c r="BF9" i="20"/>
  <c r="BE9" i="20"/>
  <c r="BD9" i="20"/>
  <c r="BC9" i="20"/>
  <c r="BB9" i="20"/>
  <c r="BA9" i="20"/>
  <c r="AZ9" i="20"/>
  <c r="AY9" i="20" a="1"/>
  <c r="AY9" i="20" s="1"/>
  <c r="AX9" i="20"/>
  <c r="AW9" i="20"/>
  <c r="AV9" i="20"/>
  <c r="AU9" i="20"/>
  <c r="AT9" i="20"/>
  <c r="AS9" i="20"/>
  <c r="AR9" i="20"/>
  <c r="AQ9" i="20"/>
  <c r="AP9" i="20"/>
  <c r="AO9" i="20"/>
  <c r="AN9" i="20"/>
  <c r="AM9" i="20"/>
  <c r="AL9" i="20"/>
  <c r="AK9" i="20"/>
  <c r="AJ9" i="20"/>
  <c r="AI9" i="20"/>
  <c r="AH9" i="20"/>
  <c r="AG9" i="20"/>
  <c r="AF9" i="20"/>
  <c r="AE9" i="20"/>
  <c r="AD9" i="20"/>
  <c r="AC9" i="20"/>
  <c r="AB9" i="20"/>
  <c r="AA9" i="20"/>
  <c r="Z9" i="20"/>
  <c r="Y9" i="20"/>
  <c r="X9" i="20"/>
  <c r="W9" i="20"/>
  <c r="V9" i="20"/>
  <c r="U9" i="20"/>
  <c r="T9" i="20"/>
  <c r="S9" i="20"/>
  <c r="R9" i="20"/>
  <c r="Q9" i="20"/>
  <c r="K9" i="20"/>
  <c r="J9" i="20"/>
  <c r="I9" i="20"/>
  <c r="G9" i="20"/>
  <c r="CH8" i="20"/>
  <c r="CG8" i="20"/>
  <c r="CF8" i="20"/>
  <c r="CE8" i="20"/>
  <c r="CD8" i="20"/>
  <c r="CC8" i="20"/>
  <c r="CB8" i="20"/>
  <c r="CA8" i="20"/>
  <c r="BZ8" i="20"/>
  <c r="BY8" i="20"/>
  <c r="BX8" i="20"/>
  <c r="BW8" i="20"/>
  <c r="BV8" i="20"/>
  <c r="BU8" i="20"/>
  <c r="BT8" i="20"/>
  <c r="BS8" i="20"/>
  <c r="BR8" i="20"/>
  <c r="BQ8" i="20"/>
  <c r="BP8" i="20"/>
  <c r="BO8" i="20"/>
  <c r="BN8" i="20"/>
  <c r="BM8" i="20"/>
  <c r="BL8" i="20"/>
  <c r="BK8" i="20"/>
  <c r="BJ8" i="20"/>
  <c r="BI8" i="20"/>
  <c r="BH8" i="20"/>
  <c r="BG8" i="20"/>
  <c r="BF8" i="20"/>
  <c r="BE8" i="20"/>
  <c r="BD8" i="20"/>
  <c r="BC8" i="20"/>
  <c r="BB8" i="20"/>
  <c r="BA8" i="20"/>
  <c r="AZ8" i="20"/>
  <c r="AY8" i="20" a="1"/>
  <c r="AY8" i="20" s="1"/>
  <c r="AX8" i="20"/>
  <c r="AW8" i="20"/>
  <c r="AV8" i="20"/>
  <c r="AU8" i="20"/>
  <c r="AT8" i="20"/>
  <c r="AS8" i="20"/>
  <c r="AR8" i="20"/>
  <c r="AQ8" i="20"/>
  <c r="AP8" i="20"/>
  <c r="AO8" i="20"/>
  <c r="AN8" i="20"/>
  <c r="AM8" i="20"/>
  <c r="AL8" i="20"/>
  <c r="AK8" i="20"/>
  <c r="AJ8" i="20"/>
  <c r="AI8" i="20"/>
  <c r="AH8" i="20"/>
  <c r="AG8" i="20"/>
  <c r="AF8" i="20"/>
  <c r="AE8" i="20"/>
  <c r="AD8" i="20"/>
  <c r="AC8" i="20"/>
  <c r="AB8" i="20"/>
  <c r="AA8" i="20"/>
  <c r="Z8" i="20"/>
  <c r="Y8" i="20"/>
  <c r="X8" i="20"/>
  <c r="W8" i="20"/>
  <c r="V8" i="20"/>
  <c r="U8" i="20"/>
  <c r="T8" i="20"/>
  <c r="S8" i="20"/>
  <c r="R8" i="20"/>
  <c r="Q8" i="20"/>
  <c r="K8" i="20"/>
  <c r="J8" i="20"/>
  <c r="I8" i="20"/>
  <c r="P8" i="20" s="1"/>
  <c r="G8" i="20"/>
  <c r="CH7" i="20"/>
  <c r="CG7" i="20"/>
  <c r="CF7" i="20"/>
  <c r="CE7" i="20"/>
  <c r="CD7" i="20"/>
  <c r="CC7" i="20"/>
  <c r="CB7" i="20"/>
  <c r="CA7" i="20"/>
  <c r="BZ7" i="20"/>
  <c r="BY7" i="20"/>
  <c r="BX7" i="20"/>
  <c r="BW7" i="20"/>
  <c r="BV7" i="20"/>
  <c r="BU7" i="20"/>
  <c r="BT7" i="20"/>
  <c r="BS7" i="20"/>
  <c r="BR7" i="20"/>
  <c r="BQ7" i="20"/>
  <c r="BP7" i="20"/>
  <c r="BO7" i="20"/>
  <c r="BN7" i="20"/>
  <c r="BM7" i="20"/>
  <c r="BL7" i="20"/>
  <c r="BK7" i="20"/>
  <c r="BJ7" i="20"/>
  <c r="BI7" i="20"/>
  <c r="BH7" i="20"/>
  <c r="BG7" i="20"/>
  <c r="BF7" i="20"/>
  <c r="BE7" i="20"/>
  <c r="BD7" i="20"/>
  <c r="BC7" i="20"/>
  <c r="BB7" i="20"/>
  <c r="BA7" i="20"/>
  <c r="AZ7" i="20"/>
  <c r="AY7" i="20" a="1"/>
  <c r="AY7" i="20" s="1"/>
  <c r="AX7" i="20"/>
  <c r="AW7" i="20"/>
  <c r="AV7" i="20"/>
  <c r="AU7" i="20"/>
  <c r="AT7" i="20"/>
  <c r="AS7" i="20"/>
  <c r="AR7" i="20"/>
  <c r="AQ7" i="20"/>
  <c r="AP7" i="20"/>
  <c r="AO7" i="20"/>
  <c r="AN7" i="20"/>
  <c r="AM7" i="20"/>
  <c r="AL7" i="20"/>
  <c r="AK7" i="20"/>
  <c r="AJ7" i="20"/>
  <c r="AI7" i="20"/>
  <c r="AH7" i="20"/>
  <c r="AG7" i="20"/>
  <c r="AF7" i="20"/>
  <c r="AE7" i="20"/>
  <c r="AD7" i="20"/>
  <c r="AC7" i="20"/>
  <c r="AB7" i="20"/>
  <c r="AA7" i="20"/>
  <c r="Z7" i="20"/>
  <c r="Y7" i="20"/>
  <c r="X7" i="20"/>
  <c r="W7" i="20"/>
  <c r="V7" i="20"/>
  <c r="U7" i="20"/>
  <c r="T7" i="20"/>
  <c r="S7" i="20"/>
  <c r="R7" i="20"/>
  <c r="Q7" i="20"/>
  <c r="O7" i="20"/>
  <c r="K7" i="20"/>
  <c r="J7" i="20"/>
  <c r="I7" i="20"/>
  <c r="G7" i="20"/>
  <c r="CH6" i="20"/>
  <c r="CG6" i="20"/>
  <c r="CF6" i="20"/>
  <c r="CE6" i="20"/>
  <c r="CD6" i="20"/>
  <c r="CC6" i="20"/>
  <c r="CB6" i="20"/>
  <c r="CA6" i="20"/>
  <c r="BZ6" i="20"/>
  <c r="BY6" i="20"/>
  <c r="BX6" i="20"/>
  <c r="BW6" i="20"/>
  <c r="BV6" i="20"/>
  <c r="BU6" i="20"/>
  <c r="BT6" i="20"/>
  <c r="BS6" i="20"/>
  <c r="BR6" i="20"/>
  <c r="BQ6" i="20"/>
  <c r="BP6" i="20"/>
  <c r="BO6" i="20"/>
  <c r="BN6" i="20"/>
  <c r="BM6" i="20"/>
  <c r="BL6" i="20"/>
  <c r="BK6" i="20"/>
  <c r="BJ6" i="20"/>
  <c r="BI6" i="20"/>
  <c r="BH6" i="20"/>
  <c r="BG6" i="20"/>
  <c r="BF6" i="20"/>
  <c r="BE6" i="20"/>
  <c r="BD6" i="20"/>
  <c r="BC6" i="20"/>
  <c r="BB6" i="20"/>
  <c r="BA6" i="20"/>
  <c r="AZ6" i="20"/>
  <c r="AY6" i="20" a="1"/>
  <c r="AY6" i="20" s="1"/>
  <c r="AX6" i="20"/>
  <c r="AW6" i="20"/>
  <c r="AV6" i="20"/>
  <c r="AU6" i="20"/>
  <c r="AT6" i="20"/>
  <c r="AS6" i="20"/>
  <c r="AR6" i="20"/>
  <c r="AQ6" i="20"/>
  <c r="AP6" i="20"/>
  <c r="AO6" i="20"/>
  <c r="AN6" i="20"/>
  <c r="AM6" i="20"/>
  <c r="AL6" i="20"/>
  <c r="AK6" i="20"/>
  <c r="AJ6" i="20"/>
  <c r="AI6" i="20"/>
  <c r="AH6" i="20"/>
  <c r="AG6" i="20"/>
  <c r="AF6" i="20"/>
  <c r="AE6" i="20"/>
  <c r="AD6" i="20"/>
  <c r="AC6" i="20"/>
  <c r="AB6" i="20"/>
  <c r="AA6" i="20"/>
  <c r="Z6" i="20"/>
  <c r="Y6" i="20"/>
  <c r="X6" i="20"/>
  <c r="W6" i="20"/>
  <c r="V6" i="20"/>
  <c r="U6" i="20"/>
  <c r="T6" i="20"/>
  <c r="S6" i="20"/>
  <c r="R6" i="20"/>
  <c r="Q6" i="20"/>
  <c r="K6" i="20"/>
  <c r="J6" i="20"/>
  <c r="I6" i="20"/>
  <c r="G6" i="20"/>
  <c r="CH5" i="20"/>
  <c r="CG5" i="20"/>
  <c r="CF5" i="20"/>
  <c r="CE5" i="20"/>
  <c r="CD5" i="20"/>
  <c r="CC5" i="20"/>
  <c r="CB5" i="20"/>
  <c r="CA5" i="20"/>
  <c r="BZ5" i="20"/>
  <c r="BY5" i="20"/>
  <c r="BX5" i="20"/>
  <c r="BW5" i="20"/>
  <c r="BV5" i="20"/>
  <c r="BU5" i="20"/>
  <c r="BT5" i="20"/>
  <c r="BS5" i="20"/>
  <c r="BR5" i="20"/>
  <c r="BQ5" i="20"/>
  <c r="BP5" i="20"/>
  <c r="BO5" i="20"/>
  <c r="BN5" i="20"/>
  <c r="BM5" i="20"/>
  <c r="BL5" i="20"/>
  <c r="BK5" i="20"/>
  <c r="BJ5" i="20"/>
  <c r="BI5" i="20"/>
  <c r="BH5" i="20"/>
  <c r="BG5" i="20"/>
  <c r="BF5" i="20"/>
  <c r="BE5" i="20"/>
  <c r="BD5" i="20"/>
  <c r="BC5" i="20"/>
  <c r="BB5" i="20"/>
  <c r="BA5" i="20"/>
  <c r="AZ5" i="20"/>
  <c r="AY5" i="20" a="1"/>
  <c r="AY5" i="20" s="1"/>
  <c r="AX5" i="20"/>
  <c r="AW5" i="20"/>
  <c r="AV5" i="20"/>
  <c r="AU5" i="20"/>
  <c r="AT5" i="20"/>
  <c r="AS5" i="20"/>
  <c r="AR5" i="20"/>
  <c r="AQ5" i="20"/>
  <c r="AP5" i="20"/>
  <c r="AO5" i="20"/>
  <c r="AN5" i="20"/>
  <c r="AM5" i="20"/>
  <c r="AL5" i="20"/>
  <c r="AK5" i="20"/>
  <c r="AJ5" i="20"/>
  <c r="AI5" i="20"/>
  <c r="AH5" i="20"/>
  <c r="AG5" i="20"/>
  <c r="AF5" i="20"/>
  <c r="AE5" i="20"/>
  <c r="AD5" i="20"/>
  <c r="AC5" i="20"/>
  <c r="AB5" i="20"/>
  <c r="AA5" i="20"/>
  <c r="Z5" i="20"/>
  <c r="Y5" i="20"/>
  <c r="X5" i="20"/>
  <c r="W5" i="20"/>
  <c r="V5" i="20"/>
  <c r="U5" i="20"/>
  <c r="T5" i="20"/>
  <c r="S5" i="20"/>
  <c r="R5" i="20"/>
  <c r="Q5" i="20"/>
  <c r="K5" i="20"/>
  <c r="J5" i="20"/>
  <c r="I5" i="20"/>
  <c r="G5" i="20"/>
  <c r="CH4" i="20"/>
  <c r="CG4" i="20"/>
  <c r="CF4" i="20"/>
  <c r="CE4" i="20"/>
  <c r="CD4" i="20"/>
  <c r="CC4" i="20"/>
  <c r="CB4" i="20"/>
  <c r="CA4" i="20"/>
  <c r="BZ4" i="20"/>
  <c r="BY4" i="20"/>
  <c r="BX4" i="20"/>
  <c r="BW4" i="20"/>
  <c r="BV4" i="20"/>
  <c r="BU4" i="20"/>
  <c r="BT4" i="20"/>
  <c r="BS4" i="20"/>
  <c r="BR4" i="20"/>
  <c r="BQ4" i="20"/>
  <c r="BP4" i="20"/>
  <c r="BO4" i="20"/>
  <c r="BN4" i="20"/>
  <c r="BM4" i="20"/>
  <c r="BL4" i="20"/>
  <c r="BK4" i="20"/>
  <c r="BJ4" i="20"/>
  <c r="BI4" i="20"/>
  <c r="BH4" i="20"/>
  <c r="BG4" i="20"/>
  <c r="BF4" i="20"/>
  <c r="BE4" i="20"/>
  <c r="BD4" i="20"/>
  <c r="BC4" i="20"/>
  <c r="BB4" i="20"/>
  <c r="BA4" i="20"/>
  <c r="AZ4" i="20"/>
  <c r="AY4" i="20" a="1"/>
  <c r="AY4" i="20" s="1"/>
  <c r="AX4" i="20"/>
  <c r="AW4" i="20"/>
  <c r="AV4" i="20"/>
  <c r="AU4" i="20"/>
  <c r="AT4" i="20"/>
  <c r="AS4" i="20"/>
  <c r="AR4" i="20"/>
  <c r="AQ4" i="20"/>
  <c r="AP4" i="20"/>
  <c r="AO4" i="20"/>
  <c r="AN4" i="20"/>
  <c r="AM4" i="20"/>
  <c r="AL4" i="20"/>
  <c r="AK4" i="20"/>
  <c r="AJ4" i="20"/>
  <c r="AI4" i="20"/>
  <c r="AH4" i="20"/>
  <c r="AG4" i="20"/>
  <c r="AF4" i="20"/>
  <c r="AE4" i="20"/>
  <c r="AD4" i="20"/>
  <c r="AC4" i="20"/>
  <c r="AB4" i="20"/>
  <c r="AA4" i="20"/>
  <c r="Z4" i="20"/>
  <c r="Y4" i="20"/>
  <c r="X4" i="20"/>
  <c r="W4" i="20"/>
  <c r="V4" i="20"/>
  <c r="U4" i="20"/>
  <c r="T4" i="20"/>
  <c r="S4" i="20"/>
  <c r="R4" i="20"/>
  <c r="Q4" i="20"/>
  <c r="K4" i="20"/>
  <c r="J4" i="20"/>
  <c r="I4" i="20"/>
  <c r="P4" i="20" s="1"/>
  <c r="G4" i="20"/>
  <c r="F14" i="17"/>
  <c r="F15" i="17"/>
  <c r="F16" i="17"/>
  <c r="F17" i="17"/>
  <c r="F18" i="17"/>
  <c r="F19" i="17"/>
  <c r="F20" i="17"/>
  <c r="F21" i="17"/>
  <c r="F22" i="17"/>
  <c r="F23" i="17"/>
  <c r="F24" i="17"/>
  <c r="F25" i="17"/>
  <c r="E14" i="17"/>
  <c r="E15" i="17"/>
  <c r="E16" i="17"/>
  <c r="E17" i="17"/>
  <c r="E18" i="17"/>
  <c r="E19" i="17"/>
  <c r="E20" i="17"/>
  <c r="E21" i="17"/>
  <c r="E22" i="17"/>
  <c r="E23" i="17"/>
  <c r="E24" i="17"/>
  <c r="E25" i="17"/>
  <c r="G9" i="17"/>
  <c r="H9" i="17"/>
  <c r="I9" i="17"/>
  <c r="J9" i="17"/>
  <c r="K9" i="17"/>
  <c r="L9" i="17"/>
  <c r="M9" i="17"/>
  <c r="N9" i="17"/>
  <c r="O9" i="17"/>
  <c r="P9" i="17"/>
  <c r="Q9" i="17"/>
  <c r="R9" i="17"/>
  <c r="S9" i="17"/>
  <c r="T9" i="17"/>
  <c r="U9" i="17"/>
  <c r="V9" i="17"/>
  <c r="W9" i="17"/>
  <c r="X9" i="17"/>
  <c r="Y9" i="17"/>
  <c r="Z9" i="17"/>
  <c r="AA9" i="17"/>
  <c r="AB9" i="17"/>
  <c r="AC9" i="17"/>
  <c r="AD9" i="17"/>
  <c r="AE9" i="17"/>
  <c r="AF9" i="17"/>
  <c r="AG9" i="17"/>
  <c r="AH9" i="17"/>
  <c r="AI9" i="17"/>
  <c r="AJ9" i="17"/>
  <c r="AK9" i="17"/>
  <c r="AL9" i="17"/>
  <c r="AM9" i="17"/>
  <c r="AN9" i="17"/>
  <c r="AO9" i="17"/>
  <c r="AP9" i="17"/>
  <c r="AQ9" i="17"/>
  <c r="AR9" i="17"/>
  <c r="AS9" i="17"/>
  <c r="AT9" i="17"/>
  <c r="AU9" i="17"/>
  <c r="AV9" i="17"/>
  <c r="AW9" i="17"/>
  <c r="AX9" i="17"/>
  <c r="AY9" i="17"/>
  <c r="AZ9" i="17"/>
  <c r="BA9" i="17"/>
  <c r="BB9" i="17"/>
  <c r="BC9" i="17"/>
  <c r="BD9" i="17"/>
  <c r="BE9" i="17"/>
  <c r="BF9" i="17"/>
  <c r="BG9" i="17"/>
  <c r="BH9" i="17"/>
  <c r="BI9" i="17"/>
  <c r="BJ9" i="17"/>
  <c r="BK9" i="17"/>
  <c r="BL9" i="17"/>
  <c r="BM9" i="17"/>
  <c r="BN9" i="17"/>
  <c r="G10" i="17"/>
  <c r="H10" i="17"/>
  <c r="I10" i="17"/>
  <c r="J10" i="17"/>
  <c r="K10" i="17"/>
  <c r="L10" i="17"/>
  <c r="M10" i="17"/>
  <c r="N10" i="17"/>
  <c r="O10" i="17"/>
  <c r="P10" i="17"/>
  <c r="Q10" i="17"/>
  <c r="R10" i="17"/>
  <c r="S10" i="17"/>
  <c r="T10" i="17"/>
  <c r="U10" i="17"/>
  <c r="V10" i="17"/>
  <c r="W10" i="17"/>
  <c r="X10" i="17"/>
  <c r="Y10" i="17"/>
  <c r="Z10" i="17"/>
  <c r="AA10" i="17"/>
  <c r="AB10" i="17"/>
  <c r="AC10" i="17"/>
  <c r="AD10" i="17"/>
  <c r="AE10" i="17"/>
  <c r="AF10" i="17"/>
  <c r="AG10" i="17"/>
  <c r="AH10" i="17"/>
  <c r="AI10" i="17"/>
  <c r="AJ10" i="17"/>
  <c r="AK10" i="17"/>
  <c r="AL10" i="17"/>
  <c r="AM10" i="17"/>
  <c r="AN10" i="17"/>
  <c r="AO10" i="17"/>
  <c r="AP10" i="17"/>
  <c r="AQ10" i="17"/>
  <c r="AR10" i="17"/>
  <c r="AS10" i="17"/>
  <c r="AT10" i="17"/>
  <c r="AU10" i="17"/>
  <c r="AV10" i="17"/>
  <c r="AW10" i="17"/>
  <c r="AX10" i="17"/>
  <c r="AY10" i="17"/>
  <c r="AZ10" i="17"/>
  <c r="BA10" i="17"/>
  <c r="BB10" i="17"/>
  <c r="BC10" i="17"/>
  <c r="BD10" i="17"/>
  <c r="BE10" i="17"/>
  <c r="BF10" i="17"/>
  <c r="BG10" i="17"/>
  <c r="BH10" i="17"/>
  <c r="BI10" i="17"/>
  <c r="BJ10" i="17"/>
  <c r="BK10" i="17"/>
  <c r="BL10" i="17"/>
  <c r="BM10" i="17"/>
  <c r="BN10" i="17"/>
  <c r="G11" i="17"/>
  <c r="H11" i="17"/>
  <c r="I11" i="17"/>
  <c r="J11" i="17"/>
  <c r="K11" i="17"/>
  <c r="L11" i="17"/>
  <c r="M11" i="17"/>
  <c r="N11" i="17"/>
  <c r="O11" i="17"/>
  <c r="P11" i="17"/>
  <c r="Q11" i="17"/>
  <c r="R11" i="17"/>
  <c r="S11" i="17"/>
  <c r="T11" i="17"/>
  <c r="U11" i="17"/>
  <c r="V11" i="17"/>
  <c r="W11" i="17"/>
  <c r="X11" i="17"/>
  <c r="Y11" i="17"/>
  <c r="Z11" i="17"/>
  <c r="AA11" i="17"/>
  <c r="AB11" i="17"/>
  <c r="AC11" i="17"/>
  <c r="AD11" i="17"/>
  <c r="AE11" i="17"/>
  <c r="AF11" i="17"/>
  <c r="AG11" i="17"/>
  <c r="AH11" i="17"/>
  <c r="AI11" i="17"/>
  <c r="AJ11" i="17"/>
  <c r="AK11" i="17"/>
  <c r="AL11" i="17"/>
  <c r="AM11" i="17"/>
  <c r="AN11" i="17"/>
  <c r="AO11" i="17"/>
  <c r="AP11" i="17"/>
  <c r="AQ11" i="17"/>
  <c r="AR11" i="17"/>
  <c r="AS11" i="17"/>
  <c r="AT11" i="17"/>
  <c r="AU11" i="17"/>
  <c r="AV11" i="17"/>
  <c r="AW11" i="17"/>
  <c r="AX11" i="17"/>
  <c r="AY11" i="17"/>
  <c r="AZ11" i="17"/>
  <c r="BA11" i="17"/>
  <c r="BB11" i="17"/>
  <c r="BC11" i="17"/>
  <c r="BD11" i="17"/>
  <c r="BE11" i="17"/>
  <c r="BF11" i="17"/>
  <c r="BG11" i="17"/>
  <c r="BH11" i="17"/>
  <c r="BI11" i="17"/>
  <c r="BJ11" i="17"/>
  <c r="BK11" i="17"/>
  <c r="BL11" i="17"/>
  <c r="BM11" i="17"/>
  <c r="BN11" i="17"/>
  <c r="G12" i="17"/>
  <c r="H12" i="17"/>
  <c r="I12" i="17"/>
  <c r="J12" i="17"/>
  <c r="K12" i="17"/>
  <c r="L12" i="17"/>
  <c r="M12" i="17"/>
  <c r="N12" i="17"/>
  <c r="O12" i="17"/>
  <c r="P12" i="17"/>
  <c r="Q12" i="17"/>
  <c r="R12" i="17"/>
  <c r="S12" i="17"/>
  <c r="T12" i="17"/>
  <c r="U12" i="17"/>
  <c r="V12" i="17"/>
  <c r="W12" i="17"/>
  <c r="X12" i="17"/>
  <c r="Y12" i="17"/>
  <c r="Z12" i="17"/>
  <c r="AA12" i="17"/>
  <c r="AB12" i="17"/>
  <c r="AC12" i="17"/>
  <c r="AD12" i="17"/>
  <c r="AE12" i="17"/>
  <c r="AF12" i="17"/>
  <c r="AG12" i="17"/>
  <c r="AH12" i="17"/>
  <c r="AI12" i="17"/>
  <c r="AJ12" i="17"/>
  <c r="AK12" i="17"/>
  <c r="AL12" i="17"/>
  <c r="AM12" i="17"/>
  <c r="AN12" i="17"/>
  <c r="AO12" i="17"/>
  <c r="AP12" i="17"/>
  <c r="AQ12" i="17"/>
  <c r="AR12" i="17"/>
  <c r="AS12" i="17"/>
  <c r="AT12" i="17"/>
  <c r="AU12" i="17"/>
  <c r="AV12" i="17"/>
  <c r="AW12" i="17"/>
  <c r="AX12" i="17"/>
  <c r="AY12" i="17"/>
  <c r="AZ12" i="17"/>
  <c r="BA12" i="17"/>
  <c r="BB12" i="17"/>
  <c r="BC12" i="17"/>
  <c r="BD12" i="17"/>
  <c r="BE12" i="17"/>
  <c r="BF12" i="17"/>
  <c r="BG12" i="17"/>
  <c r="BH12" i="17"/>
  <c r="BI12" i="17"/>
  <c r="BJ12" i="17"/>
  <c r="BK12" i="17"/>
  <c r="BL12" i="17"/>
  <c r="BM12" i="17"/>
  <c r="BN12" i="17"/>
  <c r="G13" i="17"/>
  <c r="H13" i="17"/>
  <c r="I13" i="17"/>
  <c r="J13" i="17"/>
  <c r="K13" i="17"/>
  <c r="L13" i="17"/>
  <c r="M13" i="17"/>
  <c r="N13" i="17"/>
  <c r="O13" i="17"/>
  <c r="P13" i="17"/>
  <c r="Q13" i="17"/>
  <c r="R13" i="17"/>
  <c r="S13" i="17"/>
  <c r="T13" i="17"/>
  <c r="U13" i="17"/>
  <c r="V13" i="17"/>
  <c r="W13" i="17"/>
  <c r="X13" i="17"/>
  <c r="Y13" i="17"/>
  <c r="Z13" i="17"/>
  <c r="AA13" i="17"/>
  <c r="AB13" i="17"/>
  <c r="AC13" i="17"/>
  <c r="AD13" i="17"/>
  <c r="AE13" i="17"/>
  <c r="AF13" i="17"/>
  <c r="AG13" i="17"/>
  <c r="AH13" i="17"/>
  <c r="AI13" i="17"/>
  <c r="AJ13" i="17"/>
  <c r="AK13" i="17"/>
  <c r="AL13" i="17"/>
  <c r="AM13" i="17"/>
  <c r="AN13" i="17"/>
  <c r="AO13" i="17"/>
  <c r="AP13" i="17"/>
  <c r="AQ13" i="17"/>
  <c r="AR13" i="17"/>
  <c r="AS13" i="17"/>
  <c r="AT13" i="17"/>
  <c r="AU13" i="17"/>
  <c r="AV13" i="17"/>
  <c r="AW13" i="17"/>
  <c r="AX13" i="17"/>
  <c r="AY13" i="17"/>
  <c r="AZ13" i="17"/>
  <c r="BA13" i="17"/>
  <c r="BB13" i="17"/>
  <c r="BC13" i="17"/>
  <c r="BD13" i="17"/>
  <c r="BE13" i="17"/>
  <c r="BF13" i="17"/>
  <c r="BG13" i="17"/>
  <c r="BH13" i="17"/>
  <c r="BI13" i="17"/>
  <c r="BJ13" i="17"/>
  <c r="BK13" i="17"/>
  <c r="BL13" i="17"/>
  <c r="BM13" i="17"/>
  <c r="BN13" i="17"/>
  <c r="G14" i="17"/>
  <c r="H14" i="17"/>
  <c r="I14" i="17"/>
  <c r="J14" i="17"/>
  <c r="K14" i="17"/>
  <c r="L14" i="17"/>
  <c r="M14" i="17"/>
  <c r="N14" i="17"/>
  <c r="O14" i="17"/>
  <c r="P14" i="17"/>
  <c r="Q14" i="17"/>
  <c r="R14" i="17"/>
  <c r="S14" i="17"/>
  <c r="T14" i="17"/>
  <c r="U14" i="17"/>
  <c r="V14" i="17"/>
  <c r="W14" i="17"/>
  <c r="X14" i="17"/>
  <c r="Y14" i="17"/>
  <c r="Z14" i="17"/>
  <c r="AA14" i="17"/>
  <c r="AB14" i="17"/>
  <c r="AC14" i="17"/>
  <c r="AD14" i="17"/>
  <c r="AE14" i="17"/>
  <c r="AF14" i="17"/>
  <c r="AG14" i="17"/>
  <c r="AH14" i="17"/>
  <c r="AI14" i="17"/>
  <c r="AJ14" i="17"/>
  <c r="AK14" i="17"/>
  <c r="AL14" i="17"/>
  <c r="AM14" i="17"/>
  <c r="AN14" i="17"/>
  <c r="AO14" i="17"/>
  <c r="AP14" i="17"/>
  <c r="AQ14" i="17"/>
  <c r="AR14" i="17"/>
  <c r="AS14" i="17"/>
  <c r="AT14" i="17"/>
  <c r="AU14" i="17"/>
  <c r="AV14" i="17"/>
  <c r="AW14" i="17"/>
  <c r="AX14" i="17"/>
  <c r="AY14" i="17"/>
  <c r="AZ14" i="17"/>
  <c r="BA14" i="17"/>
  <c r="BB14" i="17"/>
  <c r="BC14" i="17"/>
  <c r="BD14" i="17"/>
  <c r="BE14" i="17"/>
  <c r="BF14" i="17"/>
  <c r="BG14" i="17"/>
  <c r="BH14" i="17"/>
  <c r="BI14" i="17"/>
  <c r="BJ14" i="17"/>
  <c r="BK14" i="17"/>
  <c r="BL14" i="17"/>
  <c r="BM14" i="17"/>
  <c r="BN14" i="17"/>
  <c r="G15" i="17"/>
  <c r="H15" i="17"/>
  <c r="I15" i="17"/>
  <c r="J15" i="17"/>
  <c r="K15" i="17"/>
  <c r="L15" i="17"/>
  <c r="M15" i="17"/>
  <c r="N15" i="17"/>
  <c r="O15" i="17"/>
  <c r="P15" i="17"/>
  <c r="Q15" i="17"/>
  <c r="R15" i="17"/>
  <c r="S15" i="17"/>
  <c r="T15" i="17"/>
  <c r="U15" i="17"/>
  <c r="V15" i="17"/>
  <c r="W15" i="17"/>
  <c r="X15" i="17"/>
  <c r="Y15" i="17"/>
  <c r="Z15" i="17"/>
  <c r="AA15" i="17"/>
  <c r="AB15" i="17"/>
  <c r="AC15" i="17"/>
  <c r="AD15" i="17"/>
  <c r="AE15" i="17"/>
  <c r="AF15" i="17"/>
  <c r="AG15" i="17"/>
  <c r="AH15" i="17"/>
  <c r="AI15" i="17"/>
  <c r="AJ15" i="17"/>
  <c r="AK15" i="17"/>
  <c r="AL15" i="17"/>
  <c r="AM15" i="17"/>
  <c r="AN15" i="17"/>
  <c r="AO15" i="17"/>
  <c r="AP15" i="17"/>
  <c r="AQ15" i="17"/>
  <c r="AR15" i="17"/>
  <c r="AS15" i="17"/>
  <c r="AT15" i="17"/>
  <c r="AU15" i="17"/>
  <c r="AV15" i="17"/>
  <c r="AW15" i="17"/>
  <c r="AX15" i="17"/>
  <c r="AY15" i="17"/>
  <c r="AZ15" i="17"/>
  <c r="BA15" i="17"/>
  <c r="BB15" i="17"/>
  <c r="BC15" i="17"/>
  <c r="BD15" i="17"/>
  <c r="BE15" i="17"/>
  <c r="BF15" i="17"/>
  <c r="BG15" i="17"/>
  <c r="BH15" i="17"/>
  <c r="BI15" i="17"/>
  <c r="BJ15" i="17"/>
  <c r="BK15" i="17"/>
  <c r="BL15" i="17"/>
  <c r="BM15" i="17"/>
  <c r="BN15" i="17"/>
  <c r="G16" i="17"/>
  <c r="H16" i="17"/>
  <c r="I16" i="17"/>
  <c r="J16" i="17"/>
  <c r="K16" i="17"/>
  <c r="L16" i="17"/>
  <c r="M16" i="17"/>
  <c r="N16" i="17"/>
  <c r="O16" i="17"/>
  <c r="P16" i="17"/>
  <c r="Q16" i="17"/>
  <c r="R16" i="17"/>
  <c r="S16" i="17"/>
  <c r="T16" i="17"/>
  <c r="U16" i="17"/>
  <c r="V16" i="17"/>
  <c r="W16" i="17"/>
  <c r="X16" i="17"/>
  <c r="Y16" i="17"/>
  <c r="Z16" i="17"/>
  <c r="AA16" i="17"/>
  <c r="AB16" i="17"/>
  <c r="AC16" i="17"/>
  <c r="AD16" i="17"/>
  <c r="AE16" i="17"/>
  <c r="AF16" i="17"/>
  <c r="AG16" i="17"/>
  <c r="AH16" i="17"/>
  <c r="AI16" i="17"/>
  <c r="AJ16" i="17"/>
  <c r="AK16" i="17"/>
  <c r="AL16" i="17"/>
  <c r="AM16" i="17"/>
  <c r="AN16" i="17"/>
  <c r="AO16" i="17"/>
  <c r="AP16" i="17"/>
  <c r="AQ16" i="17"/>
  <c r="AR16" i="17"/>
  <c r="AS16" i="17"/>
  <c r="AT16" i="17"/>
  <c r="AU16" i="17"/>
  <c r="AV16" i="17"/>
  <c r="AW16" i="17"/>
  <c r="AX16" i="17"/>
  <c r="AY16" i="17"/>
  <c r="AZ16" i="17"/>
  <c r="BA16" i="17"/>
  <c r="BB16" i="17"/>
  <c r="BC16" i="17"/>
  <c r="BD16" i="17"/>
  <c r="BE16" i="17"/>
  <c r="BF16" i="17"/>
  <c r="BG16" i="17"/>
  <c r="BH16" i="17"/>
  <c r="BI16" i="17"/>
  <c r="BJ16" i="17"/>
  <c r="BK16" i="17"/>
  <c r="BL16" i="17"/>
  <c r="BM16" i="17"/>
  <c r="BN16" i="17"/>
  <c r="G17" i="17"/>
  <c r="H17" i="17"/>
  <c r="I17" i="17"/>
  <c r="J17" i="17"/>
  <c r="K17" i="17"/>
  <c r="L17" i="17"/>
  <c r="M17" i="17"/>
  <c r="N17" i="17"/>
  <c r="O17" i="17"/>
  <c r="P17" i="17"/>
  <c r="Q17" i="17"/>
  <c r="R17" i="17"/>
  <c r="S17" i="17"/>
  <c r="T17" i="17"/>
  <c r="U17" i="17"/>
  <c r="V17" i="17"/>
  <c r="W17" i="17"/>
  <c r="X17" i="17"/>
  <c r="Y17" i="17"/>
  <c r="Z17" i="17"/>
  <c r="AA17" i="17"/>
  <c r="AB17" i="17"/>
  <c r="AC17" i="17"/>
  <c r="AD17" i="17"/>
  <c r="AE17" i="17"/>
  <c r="AF17" i="17"/>
  <c r="AG17" i="17"/>
  <c r="AH17" i="17"/>
  <c r="AI17" i="17"/>
  <c r="AJ17" i="17"/>
  <c r="AK17" i="17"/>
  <c r="AL17" i="17"/>
  <c r="AM17" i="17"/>
  <c r="AN17" i="17"/>
  <c r="AO17" i="17"/>
  <c r="AP17" i="17"/>
  <c r="AQ17" i="17"/>
  <c r="AR17" i="17"/>
  <c r="AS17" i="17"/>
  <c r="AT17" i="17"/>
  <c r="AU17" i="17"/>
  <c r="AV17" i="17"/>
  <c r="AW17" i="17"/>
  <c r="AX17" i="17"/>
  <c r="AY17" i="17"/>
  <c r="AZ17" i="17"/>
  <c r="BA17" i="17"/>
  <c r="BB17" i="17"/>
  <c r="BC17" i="17"/>
  <c r="BD17" i="17"/>
  <c r="BE17" i="17"/>
  <c r="BF17" i="17"/>
  <c r="BG17" i="17"/>
  <c r="BH17" i="17"/>
  <c r="BI17" i="17"/>
  <c r="BJ17" i="17"/>
  <c r="BK17" i="17"/>
  <c r="BL17" i="17"/>
  <c r="BM17" i="17"/>
  <c r="BN17" i="17"/>
  <c r="G18" i="17"/>
  <c r="H18" i="17"/>
  <c r="I18" i="17"/>
  <c r="J18" i="17"/>
  <c r="K18" i="17"/>
  <c r="L18" i="17"/>
  <c r="M18" i="17"/>
  <c r="N18" i="17"/>
  <c r="O18" i="17"/>
  <c r="P18" i="17"/>
  <c r="Q18" i="17"/>
  <c r="R18" i="17"/>
  <c r="S18" i="17"/>
  <c r="T18" i="17"/>
  <c r="U18" i="17"/>
  <c r="V18" i="17"/>
  <c r="W18" i="17"/>
  <c r="X18" i="17"/>
  <c r="Y18" i="17"/>
  <c r="Z18" i="17"/>
  <c r="AA18" i="17"/>
  <c r="AB18" i="17"/>
  <c r="AC18" i="17"/>
  <c r="AD18" i="17"/>
  <c r="AE18" i="17"/>
  <c r="AF18" i="17"/>
  <c r="AG18" i="17"/>
  <c r="AH18" i="17"/>
  <c r="AI18" i="17"/>
  <c r="AJ18" i="17"/>
  <c r="AK18" i="17"/>
  <c r="AL18" i="17"/>
  <c r="AM18" i="17"/>
  <c r="AN18" i="17"/>
  <c r="AO18" i="17"/>
  <c r="AP18" i="17"/>
  <c r="AQ18" i="17"/>
  <c r="AR18" i="17"/>
  <c r="AS18" i="17"/>
  <c r="AT18" i="17"/>
  <c r="AU18" i="17"/>
  <c r="AV18" i="17"/>
  <c r="AW18" i="17"/>
  <c r="AX18" i="17"/>
  <c r="AY18" i="17"/>
  <c r="AZ18" i="17"/>
  <c r="BA18" i="17"/>
  <c r="BB18" i="17"/>
  <c r="BC18" i="17"/>
  <c r="BD18" i="17"/>
  <c r="BE18" i="17"/>
  <c r="BF18" i="17"/>
  <c r="BG18" i="17"/>
  <c r="BH18" i="17"/>
  <c r="BI18" i="17"/>
  <c r="BJ18" i="17"/>
  <c r="BK18" i="17"/>
  <c r="BL18" i="17"/>
  <c r="BM18" i="17"/>
  <c r="BN18" i="17"/>
  <c r="G19" i="17"/>
  <c r="H19" i="17"/>
  <c r="I19" i="17"/>
  <c r="J19" i="17"/>
  <c r="K19" i="17"/>
  <c r="L19" i="17"/>
  <c r="M19" i="17"/>
  <c r="N19" i="17"/>
  <c r="O19" i="17"/>
  <c r="P19" i="17"/>
  <c r="Q19" i="17"/>
  <c r="R19" i="17"/>
  <c r="S19" i="17"/>
  <c r="T19" i="17"/>
  <c r="U19" i="17"/>
  <c r="V19" i="17"/>
  <c r="W19" i="17"/>
  <c r="X19" i="17"/>
  <c r="Y19" i="17"/>
  <c r="Z19" i="17"/>
  <c r="AA19" i="17"/>
  <c r="AB19" i="17"/>
  <c r="AC19" i="17"/>
  <c r="AD19" i="17"/>
  <c r="AE19" i="17"/>
  <c r="AF19" i="17"/>
  <c r="AG19" i="17"/>
  <c r="AH19" i="17"/>
  <c r="AI19" i="17"/>
  <c r="AJ19" i="17"/>
  <c r="AK19" i="17"/>
  <c r="AL19" i="17"/>
  <c r="AM19" i="17"/>
  <c r="AN19" i="17"/>
  <c r="AO19" i="17"/>
  <c r="AP19" i="17"/>
  <c r="AQ19" i="17"/>
  <c r="AR19" i="17"/>
  <c r="AS19" i="17"/>
  <c r="AT19" i="17"/>
  <c r="AU19" i="17"/>
  <c r="AV19" i="17"/>
  <c r="AW19" i="17"/>
  <c r="AX19" i="17"/>
  <c r="AY19" i="17"/>
  <c r="AZ19" i="17"/>
  <c r="BA19" i="17"/>
  <c r="BB19" i="17"/>
  <c r="BC19" i="17"/>
  <c r="BD19" i="17"/>
  <c r="BE19" i="17"/>
  <c r="BF19" i="17"/>
  <c r="BG19" i="17"/>
  <c r="BH19" i="17"/>
  <c r="BI19" i="17"/>
  <c r="BJ19" i="17"/>
  <c r="BK19" i="17"/>
  <c r="BL19" i="17"/>
  <c r="BM19" i="17"/>
  <c r="BN19" i="17"/>
  <c r="G20" i="17"/>
  <c r="H20" i="17"/>
  <c r="I20" i="17"/>
  <c r="J20" i="17"/>
  <c r="K20" i="17"/>
  <c r="L20" i="17"/>
  <c r="M20" i="17"/>
  <c r="N20" i="17"/>
  <c r="O20" i="17"/>
  <c r="P20" i="17"/>
  <c r="Q20" i="17"/>
  <c r="R20" i="17"/>
  <c r="S20" i="17"/>
  <c r="T20" i="17"/>
  <c r="U20" i="17"/>
  <c r="V20" i="17"/>
  <c r="W20" i="17"/>
  <c r="X20" i="17"/>
  <c r="Y20" i="17"/>
  <c r="Z20" i="17"/>
  <c r="AA20" i="17"/>
  <c r="AB20" i="17"/>
  <c r="AC20" i="17"/>
  <c r="AD20" i="17"/>
  <c r="AE20" i="17"/>
  <c r="AF20" i="17"/>
  <c r="AG20" i="17"/>
  <c r="AH20" i="17"/>
  <c r="AI20" i="17"/>
  <c r="AJ20" i="17"/>
  <c r="AK20" i="17"/>
  <c r="AL20" i="17"/>
  <c r="AM20" i="17"/>
  <c r="AN20" i="17"/>
  <c r="AO20" i="17"/>
  <c r="AP20" i="17"/>
  <c r="AQ20" i="17"/>
  <c r="AR20" i="17"/>
  <c r="AS20" i="17"/>
  <c r="AT20" i="17"/>
  <c r="AU20" i="17"/>
  <c r="AV20" i="17"/>
  <c r="AW20" i="17"/>
  <c r="AX20" i="17"/>
  <c r="AY20" i="17"/>
  <c r="AZ20" i="17"/>
  <c r="BA20" i="17"/>
  <c r="BB20" i="17"/>
  <c r="BC20" i="17"/>
  <c r="BD20" i="17"/>
  <c r="BE20" i="17"/>
  <c r="BF20" i="17"/>
  <c r="BG20" i="17"/>
  <c r="BH20" i="17"/>
  <c r="BI20" i="17"/>
  <c r="BJ20" i="17"/>
  <c r="BK20" i="17"/>
  <c r="BL20" i="17"/>
  <c r="BM20" i="17"/>
  <c r="BN20" i="17"/>
  <c r="G21" i="17"/>
  <c r="H21" i="17"/>
  <c r="I21" i="17"/>
  <c r="J21" i="17"/>
  <c r="K21" i="17"/>
  <c r="L21" i="17"/>
  <c r="M21" i="17"/>
  <c r="N21" i="17"/>
  <c r="O21" i="17"/>
  <c r="P21" i="17"/>
  <c r="Q21" i="17"/>
  <c r="R21" i="17"/>
  <c r="S21" i="17"/>
  <c r="T21" i="17"/>
  <c r="U21" i="17"/>
  <c r="V21" i="17"/>
  <c r="W21" i="17"/>
  <c r="X21" i="17"/>
  <c r="Y21" i="17"/>
  <c r="Z21" i="17"/>
  <c r="AA21" i="17"/>
  <c r="AB21" i="17"/>
  <c r="AC21" i="17"/>
  <c r="AD21" i="17"/>
  <c r="AE21" i="17"/>
  <c r="AF21" i="17"/>
  <c r="AG21" i="17"/>
  <c r="AH21" i="17"/>
  <c r="AI21" i="17"/>
  <c r="AJ21" i="17"/>
  <c r="AK21" i="17"/>
  <c r="AL21" i="17"/>
  <c r="AM21" i="17"/>
  <c r="AN21" i="17"/>
  <c r="AO21" i="17"/>
  <c r="AP21" i="17"/>
  <c r="AQ21" i="17"/>
  <c r="AR21" i="17"/>
  <c r="AS21" i="17"/>
  <c r="AT21" i="17"/>
  <c r="AU21" i="17"/>
  <c r="AV21" i="17"/>
  <c r="AW21" i="17"/>
  <c r="AX21" i="17"/>
  <c r="AY21" i="17"/>
  <c r="AZ21" i="17"/>
  <c r="BA21" i="17"/>
  <c r="BB21" i="17"/>
  <c r="BC21" i="17"/>
  <c r="BD21" i="17"/>
  <c r="BE21" i="17"/>
  <c r="BF21" i="17"/>
  <c r="BG21" i="17"/>
  <c r="BH21" i="17"/>
  <c r="BI21" i="17"/>
  <c r="BJ21" i="17"/>
  <c r="BK21" i="17"/>
  <c r="BL21" i="17"/>
  <c r="BM21" i="17"/>
  <c r="BN21" i="17"/>
  <c r="G22" i="17"/>
  <c r="H22" i="17"/>
  <c r="I22" i="17"/>
  <c r="J22" i="17"/>
  <c r="K22" i="17"/>
  <c r="L22" i="17"/>
  <c r="M22" i="17"/>
  <c r="N22" i="17"/>
  <c r="O22" i="17"/>
  <c r="P22" i="17"/>
  <c r="Q22" i="17"/>
  <c r="R22" i="17"/>
  <c r="S22" i="17"/>
  <c r="T22" i="17"/>
  <c r="U22" i="17"/>
  <c r="V22" i="17"/>
  <c r="W22" i="17"/>
  <c r="X22" i="17"/>
  <c r="Y22" i="17"/>
  <c r="Z22" i="17"/>
  <c r="AA22" i="17"/>
  <c r="AB22" i="17"/>
  <c r="AC22" i="17"/>
  <c r="AD22" i="17"/>
  <c r="AE22" i="17"/>
  <c r="AF22" i="17"/>
  <c r="AG22" i="17"/>
  <c r="AH22" i="17"/>
  <c r="AI22" i="17"/>
  <c r="AJ22" i="17"/>
  <c r="AK22" i="17"/>
  <c r="AL22" i="17"/>
  <c r="AM22" i="17"/>
  <c r="AN22" i="17"/>
  <c r="AO22" i="17"/>
  <c r="AP22" i="17"/>
  <c r="AQ22" i="17"/>
  <c r="AR22" i="17"/>
  <c r="AS22" i="17"/>
  <c r="AT22" i="17"/>
  <c r="AU22" i="17"/>
  <c r="AV22" i="17"/>
  <c r="AW22" i="17"/>
  <c r="AX22" i="17"/>
  <c r="AY22" i="17"/>
  <c r="AZ22" i="17"/>
  <c r="BA22" i="17"/>
  <c r="BB22" i="17"/>
  <c r="BC22" i="17"/>
  <c r="BD22" i="17"/>
  <c r="BE22" i="17"/>
  <c r="BF22" i="17"/>
  <c r="BG22" i="17"/>
  <c r="BH22" i="17"/>
  <c r="BI22" i="17"/>
  <c r="BJ22" i="17"/>
  <c r="BK22" i="17"/>
  <c r="BL22" i="17"/>
  <c r="BM22" i="17"/>
  <c r="BN22" i="17"/>
  <c r="G23" i="17"/>
  <c r="H23" i="17"/>
  <c r="I23" i="17"/>
  <c r="J23" i="17"/>
  <c r="K23" i="17"/>
  <c r="L23" i="17"/>
  <c r="M23" i="17"/>
  <c r="N23" i="17"/>
  <c r="O23" i="17"/>
  <c r="P23" i="17"/>
  <c r="Q23" i="17"/>
  <c r="R23" i="17"/>
  <c r="S23" i="17"/>
  <c r="T23" i="17"/>
  <c r="U23" i="17"/>
  <c r="V23" i="17"/>
  <c r="W23" i="17"/>
  <c r="X23" i="17"/>
  <c r="Y23" i="17"/>
  <c r="Z23" i="17"/>
  <c r="AA23" i="17"/>
  <c r="AB23" i="17"/>
  <c r="AC23" i="17"/>
  <c r="AD23" i="17"/>
  <c r="AE23" i="17"/>
  <c r="AF23" i="17"/>
  <c r="AG23" i="17"/>
  <c r="AH23" i="17"/>
  <c r="AI23" i="17"/>
  <c r="AJ23" i="17"/>
  <c r="AK23" i="17"/>
  <c r="AL23" i="17"/>
  <c r="AM23" i="17"/>
  <c r="AN23" i="17"/>
  <c r="AO23" i="17"/>
  <c r="AP23" i="17"/>
  <c r="AQ23" i="17"/>
  <c r="AR23" i="17"/>
  <c r="AS23" i="17"/>
  <c r="AT23" i="17"/>
  <c r="AU23" i="17"/>
  <c r="AV23" i="17"/>
  <c r="AW23" i="17"/>
  <c r="AX23" i="17"/>
  <c r="AY23" i="17"/>
  <c r="AZ23" i="17"/>
  <c r="BA23" i="17"/>
  <c r="BB23" i="17"/>
  <c r="BC23" i="17"/>
  <c r="BD23" i="17"/>
  <c r="BE23" i="17"/>
  <c r="BF23" i="17"/>
  <c r="BG23" i="17"/>
  <c r="BH23" i="17"/>
  <c r="BI23" i="17"/>
  <c r="BJ23" i="17"/>
  <c r="BK23" i="17"/>
  <c r="BL23" i="17"/>
  <c r="BM23" i="17"/>
  <c r="BN23" i="17"/>
  <c r="G24" i="17"/>
  <c r="H24" i="17"/>
  <c r="I24" i="17"/>
  <c r="J24" i="17"/>
  <c r="K24" i="17"/>
  <c r="L24" i="17"/>
  <c r="M24" i="17"/>
  <c r="N24" i="17"/>
  <c r="O24" i="17"/>
  <c r="P24" i="17"/>
  <c r="Q24" i="17"/>
  <c r="R24" i="17"/>
  <c r="S24" i="17"/>
  <c r="T24" i="17"/>
  <c r="U24" i="17"/>
  <c r="V24" i="17"/>
  <c r="W24" i="17"/>
  <c r="X24" i="17"/>
  <c r="Y24" i="17"/>
  <c r="Z24" i="17"/>
  <c r="AA24" i="17"/>
  <c r="AB24" i="17"/>
  <c r="AC24" i="17"/>
  <c r="AD24" i="17"/>
  <c r="AE24" i="17"/>
  <c r="AF24" i="17"/>
  <c r="AG24" i="17"/>
  <c r="AH24" i="17"/>
  <c r="AI24" i="17"/>
  <c r="AJ24" i="17"/>
  <c r="AK24" i="17"/>
  <c r="AL24" i="17"/>
  <c r="AM24" i="17"/>
  <c r="AN24" i="17"/>
  <c r="AO24" i="17"/>
  <c r="AP24" i="17"/>
  <c r="AQ24" i="17"/>
  <c r="AR24" i="17"/>
  <c r="AS24" i="17"/>
  <c r="AT24" i="17"/>
  <c r="AU24" i="17"/>
  <c r="AV24" i="17"/>
  <c r="AW24" i="17"/>
  <c r="AX24" i="17"/>
  <c r="AY24" i="17"/>
  <c r="AZ24" i="17"/>
  <c r="BA24" i="17"/>
  <c r="BB24" i="17"/>
  <c r="BC24" i="17"/>
  <c r="BD24" i="17"/>
  <c r="BE24" i="17"/>
  <c r="BF24" i="17"/>
  <c r="BG24" i="17"/>
  <c r="BH24" i="17"/>
  <c r="BI24" i="17"/>
  <c r="BJ24" i="17"/>
  <c r="BK24" i="17"/>
  <c r="BL24" i="17"/>
  <c r="BM24" i="17"/>
  <c r="BN24" i="17"/>
  <c r="G25" i="17"/>
  <c r="H25" i="17"/>
  <c r="I25" i="17"/>
  <c r="J25" i="17"/>
  <c r="K25" i="17"/>
  <c r="L25" i="17"/>
  <c r="M25" i="17"/>
  <c r="N25" i="17"/>
  <c r="O25" i="17"/>
  <c r="P25" i="17"/>
  <c r="Q25" i="17"/>
  <c r="R25" i="17"/>
  <c r="S25" i="17"/>
  <c r="T25" i="17"/>
  <c r="U25" i="17"/>
  <c r="V25" i="17"/>
  <c r="W25" i="17"/>
  <c r="X25" i="17"/>
  <c r="Y25" i="17"/>
  <c r="Z25" i="17"/>
  <c r="AA25" i="17"/>
  <c r="AB25" i="17"/>
  <c r="AC25" i="17"/>
  <c r="AD25" i="17"/>
  <c r="AE25" i="17"/>
  <c r="AF25" i="17"/>
  <c r="AG25" i="17"/>
  <c r="AH25" i="17"/>
  <c r="AI25" i="17"/>
  <c r="AJ25" i="17"/>
  <c r="AK25" i="17"/>
  <c r="AL25" i="17"/>
  <c r="AM25" i="17"/>
  <c r="AN25" i="17"/>
  <c r="AO25" i="17"/>
  <c r="AP25" i="17"/>
  <c r="AQ25" i="17"/>
  <c r="AR25" i="17"/>
  <c r="AS25" i="17"/>
  <c r="AT25" i="17"/>
  <c r="AU25" i="17"/>
  <c r="AV25" i="17"/>
  <c r="AW25" i="17"/>
  <c r="AX25" i="17"/>
  <c r="AY25" i="17"/>
  <c r="AZ25" i="17"/>
  <c r="BA25" i="17"/>
  <c r="BB25" i="17"/>
  <c r="BC25" i="17"/>
  <c r="BD25" i="17"/>
  <c r="BE25" i="17"/>
  <c r="BF25" i="17"/>
  <c r="BG25" i="17"/>
  <c r="BH25" i="17"/>
  <c r="BI25" i="17"/>
  <c r="BJ25" i="17"/>
  <c r="BK25" i="17"/>
  <c r="BL25" i="17"/>
  <c r="BM25" i="17"/>
  <c r="BN25" i="17"/>
  <c r="S6" i="13"/>
  <c r="S7" i="13"/>
  <c r="S8" i="13"/>
  <c r="S9" i="13"/>
  <c r="S10" i="13"/>
  <c r="S11" i="13"/>
  <c r="S12" i="13"/>
  <c r="S13" i="13"/>
  <c r="S14" i="13"/>
  <c r="S15" i="13"/>
  <c r="S16" i="13"/>
  <c r="S17" i="13"/>
  <c r="S18" i="13"/>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5"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S86" i="13"/>
  <c r="S87" i="13"/>
  <c r="S88" i="13"/>
  <c r="S89" i="13"/>
  <c r="S90" i="13"/>
  <c r="S91" i="13"/>
  <c r="S92" i="13"/>
  <c r="S93" i="13"/>
  <c r="S94" i="13"/>
  <c r="S95" i="13"/>
  <c r="S96" i="13"/>
  <c r="S97" i="13"/>
  <c r="S98" i="13"/>
  <c r="S99" i="13"/>
  <c r="S100" i="13"/>
  <c r="S101" i="13"/>
  <c r="S102" i="13"/>
  <c r="S103" i="13"/>
  <c r="S104" i="13"/>
  <c r="S105" i="13"/>
  <c r="S106" i="13"/>
  <c r="S107" i="13"/>
  <c r="S108" i="13"/>
  <c r="S109" i="13"/>
  <c r="S110" i="13"/>
  <c r="S111" i="13"/>
  <c r="S112" i="13"/>
  <c r="S113" i="13"/>
  <c r="S114" i="13"/>
  <c r="S115" i="13"/>
  <c r="S116" i="13"/>
  <c r="S117" i="13"/>
  <c r="S118" i="13"/>
  <c r="S119" i="13"/>
  <c r="S120" i="13"/>
  <c r="S121" i="13"/>
  <c r="S122" i="13"/>
  <c r="S123" i="13"/>
  <c r="S124" i="13"/>
  <c r="S125" i="13"/>
  <c r="S126" i="13"/>
  <c r="S127" i="13"/>
  <c r="S128" i="13"/>
  <c r="S129" i="13"/>
  <c r="S130" i="13"/>
  <c r="S131" i="13"/>
  <c r="S132" i="13"/>
  <c r="S133" i="13"/>
  <c r="S134" i="13"/>
  <c r="S135" i="13"/>
  <c r="S136" i="13"/>
  <c r="S137" i="13"/>
  <c r="S138" i="13"/>
  <c r="S139" i="13"/>
  <c r="S140" i="13"/>
  <c r="S141" i="13"/>
  <c r="S142" i="13"/>
  <c r="S143" i="13"/>
  <c r="S144" i="13"/>
  <c r="S145" i="13"/>
  <c r="S146" i="13"/>
  <c r="S147" i="13"/>
  <c r="S148" i="13"/>
  <c r="S149" i="13"/>
  <c r="S150" i="13"/>
  <c r="S151" i="13"/>
  <c r="S152" i="13"/>
  <c r="S153" i="13"/>
  <c r="S154" i="13"/>
  <c r="S155" i="13"/>
  <c r="S156" i="13"/>
  <c r="S157" i="13"/>
  <c r="S158" i="13"/>
  <c r="S159" i="13"/>
  <c r="S160" i="13"/>
  <c r="S161" i="13"/>
  <c r="S162" i="13"/>
  <c r="S163" i="13"/>
  <c r="S164" i="13"/>
  <c r="S165" i="13"/>
  <c r="S166" i="13"/>
  <c r="S167" i="13"/>
  <c r="S168" i="13"/>
  <c r="S169" i="13"/>
  <c r="S170" i="13"/>
  <c r="S171" i="13"/>
  <c r="S172" i="13"/>
  <c r="S173" i="13"/>
  <c r="S174" i="13"/>
  <c r="S175" i="13"/>
  <c r="S176" i="13"/>
  <c r="S177" i="13"/>
  <c r="S178" i="13"/>
  <c r="S179" i="13"/>
  <c r="S180" i="13"/>
  <c r="S181" i="13"/>
  <c r="S182" i="13"/>
  <c r="S183" i="13"/>
  <c r="S184" i="13"/>
  <c r="S185" i="13"/>
  <c r="S186" i="13"/>
  <c r="S187" i="13"/>
  <c r="S188" i="13"/>
  <c r="S189" i="13"/>
  <c r="S190" i="13"/>
  <c r="S191" i="13"/>
  <c r="S192" i="13"/>
  <c r="S193" i="13"/>
  <c r="S194" i="13"/>
  <c r="S195" i="13"/>
  <c r="S196" i="13"/>
  <c r="S197" i="13"/>
  <c r="S198" i="13"/>
  <c r="S199" i="13"/>
  <c r="S200" i="13"/>
  <c r="S201" i="13"/>
  <c r="S202" i="13"/>
  <c r="S203" i="13"/>
  <c r="S204" i="13"/>
  <c r="S205" i="13"/>
  <c r="S206" i="13"/>
  <c r="S207" i="13"/>
  <c r="S208" i="13"/>
  <c r="S209" i="13"/>
  <c r="S210" i="13"/>
  <c r="S211" i="13"/>
  <c r="S212" i="13"/>
  <c r="S213" i="13"/>
  <c r="S214" i="13"/>
  <c r="S215" i="13"/>
  <c r="S216" i="13"/>
  <c r="S217" i="13"/>
  <c r="S218" i="13"/>
  <c r="S219" i="13"/>
  <c r="S220" i="13"/>
  <c r="S221" i="13"/>
  <c r="S222" i="13"/>
  <c r="S223" i="13"/>
  <c r="S224" i="13"/>
  <c r="S225" i="13"/>
  <c r="S226" i="13"/>
  <c r="S227" i="13"/>
  <c r="S228" i="13"/>
  <c r="S229" i="13"/>
  <c r="S230" i="13"/>
  <c r="S231" i="13"/>
  <c r="S232" i="13"/>
  <c r="S233" i="13"/>
  <c r="S234" i="13"/>
  <c r="S235" i="13"/>
  <c r="S236" i="13"/>
  <c r="S237" i="13"/>
  <c r="S238" i="13"/>
  <c r="S239" i="13"/>
  <c r="S240" i="13"/>
  <c r="S241" i="13"/>
  <c r="S242" i="13"/>
  <c r="S243" i="13"/>
  <c r="S244" i="13"/>
  <c r="S245" i="13"/>
  <c r="S246" i="13"/>
  <c r="S247" i="13"/>
  <c r="S248" i="13"/>
  <c r="S249" i="13"/>
  <c r="S250" i="13"/>
  <c r="S251" i="13"/>
  <c r="S252" i="13"/>
  <c r="S253" i="13"/>
  <c r="S254" i="13"/>
  <c r="S255" i="13"/>
  <c r="S256" i="13"/>
  <c r="S257" i="13"/>
  <c r="S258" i="13"/>
  <c r="S259" i="13"/>
  <c r="S260" i="13"/>
  <c r="S261" i="13"/>
  <c r="S262" i="13"/>
  <c r="S263" i="13"/>
  <c r="S264" i="13"/>
  <c r="S265" i="13"/>
  <c r="S266" i="13"/>
  <c r="S267" i="13"/>
  <c r="S268" i="13"/>
  <c r="S269" i="13"/>
  <c r="S270" i="13"/>
  <c r="S271" i="13"/>
  <c r="S272" i="13"/>
  <c r="S273" i="13"/>
  <c r="S274" i="13"/>
  <c r="S275" i="13"/>
  <c r="S276" i="13"/>
  <c r="S277" i="13"/>
  <c r="S278" i="13"/>
  <c r="S279" i="13"/>
  <c r="S280" i="13"/>
  <c r="S281" i="13"/>
  <c r="S282" i="13"/>
  <c r="S283" i="13"/>
  <c r="S284" i="13"/>
  <c r="S285" i="13"/>
  <c r="S286" i="13"/>
  <c r="S287" i="13"/>
  <c r="S288" i="13"/>
  <c r="S289" i="13"/>
  <c r="S290" i="13"/>
  <c r="S291" i="13"/>
  <c r="S292" i="13"/>
  <c r="S293" i="13"/>
  <c r="S294" i="13"/>
  <c r="S295" i="13"/>
  <c r="S296" i="13"/>
  <c r="S297" i="13"/>
  <c r="S298" i="13"/>
  <c r="S299" i="13"/>
  <c r="S300" i="13"/>
  <c r="S301" i="13"/>
  <c r="S302" i="13"/>
  <c r="S303" i="13"/>
  <c r="S304" i="13"/>
  <c r="S305" i="13"/>
  <c r="S306" i="13"/>
  <c r="S307" i="13"/>
  <c r="S308" i="13"/>
  <c r="S309" i="13"/>
  <c r="S310" i="13"/>
  <c r="S311" i="13"/>
  <c r="S312" i="13"/>
  <c r="S313" i="13"/>
  <c r="S314" i="13"/>
  <c r="S315" i="13"/>
  <c r="S316" i="13"/>
  <c r="S317" i="13"/>
  <c r="S318" i="13"/>
  <c r="S319" i="13"/>
  <c r="S320" i="13"/>
  <c r="S321" i="13"/>
  <c r="S322" i="13"/>
  <c r="S323" i="13"/>
  <c r="S324" i="13"/>
  <c r="S325" i="13"/>
  <c r="S326" i="13"/>
  <c r="S327" i="13"/>
  <c r="S328" i="13"/>
  <c r="S329" i="13"/>
  <c r="S330" i="13"/>
  <c r="S331" i="13"/>
  <c r="S332" i="13"/>
  <c r="S333" i="13"/>
  <c r="S334" i="13"/>
  <c r="S335" i="13"/>
  <c r="S336" i="13"/>
  <c r="S337" i="13"/>
  <c r="S338" i="13"/>
  <c r="S339" i="13"/>
  <c r="S340" i="13"/>
  <c r="S341" i="13"/>
  <c r="S342" i="13"/>
  <c r="S343" i="13"/>
  <c r="S344" i="13"/>
  <c r="S345" i="13"/>
  <c r="S346" i="13"/>
  <c r="S347" i="13"/>
  <c r="S348" i="13"/>
  <c r="S349" i="13"/>
  <c r="S350" i="13"/>
  <c r="S351" i="13"/>
  <c r="S352" i="13"/>
  <c r="S353" i="13"/>
  <c r="S354" i="13"/>
  <c r="S355" i="13"/>
  <c r="S356" i="13"/>
  <c r="S357" i="13"/>
  <c r="S358" i="13"/>
  <c r="S359" i="13"/>
  <c r="S360" i="13"/>
  <c r="S361" i="13"/>
  <c r="S362" i="13"/>
  <c r="S363" i="13"/>
  <c r="S364" i="13"/>
  <c r="S365" i="13"/>
  <c r="S366" i="13"/>
  <c r="S367" i="13"/>
  <c r="S368" i="13"/>
  <c r="S369" i="13"/>
  <c r="S370" i="13"/>
  <c r="S371" i="13"/>
  <c r="S372" i="13"/>
  <c r="S373" i="13"/>
  <c r="S374" i="13"/>
  <c r="S375" i="13"/>
  <c r="S376" i="13"/>
  <c r="S377" i="13"/>
  <c r="S378" i="13"/>
  <c r="S379" i="13"/>
  <c r="S380" i="13"/>
  <c r="S381" i="13"/>
  <c r="S382" i="13"/>
  <c r="S383" i="13"/>
  <c r="S384" i="13"/>
  <c r="S385" i="13"/>
  <c r="S386" i="13"/>
  <c r="S387" i="13"/>
  <c r="S388" i="13"/>
  <c r="S389" i="13"/>
  <c r="S390" i="13"/>
  <c r="S391" i="13"/>
  <c r="S392" i="13"/>
  <c r="S393" i="13"/>
  <c r="S394" i="13"/>
  <c r="S395" i="13"/>
  <c r="S396" i="13"/>
  <c r="S397" i="13"/>
  <c r="S398" i="13"/>
  <c r="S399" i="13"/>
  <c r="S400" i="13"/>
  <c r="S401" i="13"/>
  <c r="S402" i="13"/>
  <c r="S403" i="13"/>
  <c r="S404" i="13"/>
  <c r="S405" i="13"/>
  <c r="S406" i="13"/>
  <c r="S407" i="13"/>
  <c r="S408" i="13"/>
  <c r="S409" i="13"/>
  <c r="S410" i="13"/>
  <c r="S411" i="13"/>
  <c r="S412" i="13"/>
  <c r="S413" i="13"/>
  <c r="S414" i="13"/>
  <c r="S415" i="13"/>
  <c r="S416" i="13"/>
  <c r="S417" i="13"/>
  <c r="S418" i="13"/>
  <c r="S419" i="13"/>
  <c r="S420" i="13"/>
  <c r="S421" i="13"/>
  <c r="S422" i="13"/>
  <c r="S423" i="13"/>
  <c r="S424" i="13"/>
  <c r="S425" i="13"/>
  <c r="S426" i="13"/>
  <c r="S427" i="13"/>
  <c r="S428" i="13"/>
  <c r="S429" i="13"/>
  <c r="S430" i="13"/>
  <c r="S431" i="13"/>
  <c r="S432" i="13"/>
  <c r="S433" i="13"/>
  <c r="S434" i="13"/>
  <c r="S435" i="13"/>
  <c r="S436" i="13"/>
  <c r="S437" i="13"/>
  <c r="S438" i="13"/>
  <c r="S439" i="13"/>
  <c r="S440" i="13"/>
  <c r="S441" i="13"/>
  <c r="S442" i="13"/>
  <c r="S443" i="13"/>
  <c r="S444" i="13"/>
  <c r="S445" i="13"/>
  <c r="S446" i="13"/>
  <c r="S447" i="13"/>
  <c r="S448" i="13"/>
  <c r="S449" i="13"/>
  <c r="S450" i="13"/>
  <c r="S451" i="13"/>
  <c r="S452" i="13"/>
  <c r="S453" i="13"/>
  <c r="S454" i="13"/>
  <c r="S455" i="13"/>
  <c r="S456" i="13"/>
  <c r="S457" i="13"/>
  <c r="S458" i="13"/>
  <c r="S459" i="13"/>
  <c r="S460" i="13"/>
  <c r="S461" i="13"/>
  <c r="S462" i="13"/>
  <c r="S463" i="13"/>
  <c r="S464" i="13"/>
  <c r="S465" i="13"/>
  <c r="S466" i="13"/>
  <c r="S467" i="13"/>
  <c r="S468" i="13"/>
  <c r="S469" i="13"/>
  <c r="S470" i="13"/>
  <c r="S471" i="13"/>
  <c r="S472" i="13"/>
  <c r="S473" i="13"/>
  <c r="S474" i="13"/>
  <c r="S475" i="13"/>
  <c r="S476" i="13"/>
  <c r="S477" i="13"/>
  <c r="S478" i="13"/>
  <c r="S479" i="13"/>
  <c r="S480" i="13"/>
  <c r="S481" i="13"/>
  <c r="S482" i="13"/>
  <c r="S483" i="13"/>
  <c r="S484" i="13"/>
  <c r="S485" i="13"/>
  <c r="S486" i="13"/>
  <c r="S487" i="13"/>
  <c r="S488" i="13"/>
  <c r="S489" i="13"/>
  <c r="S490" i="13"/>
  <c r="S491" i="13"/>
  <c r="S492" i="13"/>
  <c r="S493" i="13"/>
  <c r="S494" i="13"/>
  <c r="S495" i="13"/>
  <c r="S496" i="13"/>
  <c r="S497" i="13"/>
  <c r="S498" i="13"/>
  <c r="S499" i="13"/>
  <c r="S500" i="13"/>
  <c r="S501" i="13"/>
  <c r="S502" i="13"/>
  <c r="S503" i="13"/>
  <c r="S504" i="13"/>
  <c r="S505" i="13"/>
  <c r="S506" i="13"/>
  <c r="S507" i="13"/>
  <c r="R6" i="13"/>
  <c r="R7" i="13"/>
  <c r="R8" i="13"/>
  <c r="R9" i="13"/>
  <c r="R10" i="13"/>
  <c r="R11" i="13"/>
  <c r="R12" i="13"/>
  <c r="R13" i="13"/>
  <c r="R14" i="13"/>
  <c r="R15" i="13"/>
  <c r="R16" i="13"/>
  <c r="R17" i="13"/>
  <c r="R18" i="13"/>
  <c r="R19" i="13"/>
  <c r="R20" i="13"/>
  <c r="R21" i="13"/>
  <c r="R22" i="13"/>
  <c r="R23" i="13"/>
  <c r="R24" i="13"/>
  <c r="R25" i="13"/>
  <c r="R26" i="13"/>
  <c r="R27" i="13"/>
  <c r="R28" i="13"/>
  <c r="R29" i="13"/>
  <c r="R30" i="13"/>
  <c r="R31" i="13"/>
  <c r="R32" i="13"/>
  <c r="R33" i="13"/>
  <c r="R34" i="13"/>
  <c r="R35" i="13"/>
  <c r="R36" i="13"/>
  <c r="R37" i="13"/>
  <c r="R38" i="13"/>
  <c r="R39" i="13"/>
  <c r="R40" i="13"/>
  <c r="R41" i="13"/>
  <c r="R42" i="13"/>
  <c r="R43" i="13"/>
  <c r="R44" i="13"/>
  <c r="R45" i="13"/>
  <c r="R46" i="13"/>
  <c r="R47" i="13"/>
  <c r="R48" i="13"/>
  <c r="R49" i="13"/>
  <c r="R50" i="13"/>
  <c r="R51" i="13"/>
  <c r="R52" i="13"/>
  <c r="R53" i="13"/>
  <c r="R54" i="13"/>
  <c r="R55" i="13"/>
  <c r="R56" i="13"/>
  <c r="R57" i="13"/>
  <c r="R58" i="13"/>
  <c r="R59" i="13"/>
  <c r="R60" i="13"/>
  <c r="R61" i="13"/>
  <c r="R62" i="13"/>
  <c r="R63" i="13"/>
  <c r="R64" i="13"/>
  <c r="R65" i="13"/>
  <c r="R66" i="13"/>
  <c r="R67" i="13"/>
  <c r="R68" i="13"/>
  <c r="R69" i="13"/>
  <c r="R70" i="13"/>
  <c r="R71" i="13"/>
  <c r="R72" i="13"/>
  <c r="R73" i="13"/>
  <c r="R74" i="13"/>
  <c r="R75" i="13"/>
  <c r="R76" i="13"/>
  <c r="R77" i="13"/>
  <c r="R78" i="13"/>
  <c r="R79" i="13"/>
  <c r="R80" i="13"/>
  <c r="R81" i="13"/>
  <c r="R82" i="13"/>
  <c r="R83" i="13"/>
  <c r="R84" i="13"/>
  <c r="R85" i="13"/>
  <c r="R86" i="13"/>
  <c r="R87" i="13"/>
  <c r="R88" i="13"/>
  <c r="R89" i="13"/>
  <c r="R90" i="13"/>
  <c r="R91" i="13"/>
  <c r="R92" i="13"/>
  <c r="R93" i="13"/>
  <c r="R94" i="13"/>
  <c r="R95" i="13"/>
  <c r="R96" i="13"/>
  <c r="R97" i="13"/>
  <c r="R98" i="13"/>
  <c r="R99" i="13"/>
  <c r="R100" i="13"/>
  <c r="R101" i="13"/>
  <c r="R102" i="13"/>
  <c r="R103" i="13"/>
  <c r="R104" i="13"/>
  <c r="R105" i="13"/>
  <c r="R106" i="13"/>
  <c r="R107" i="13"/>
  <c r="R108" i="13"/>
  <c r="R109" i="13"/>
  <c r="R110" i="13"/>
  <c r="R111" i="13"/>
  <c r="R112" i="13"/>
  <c r="R113" i="13"/>
  <c r="R114" i="13"/>
  <c r="R115" i="13"/>
  <c r="R116" i="13"/>
  <c r="R117" i="13"/>
  <c r="R118" i="13"/>
  <c r="R119" i="13"/>
  <c r="R120" i="13"/>
  <c r="R121" i="13"/>
  <c r="R122" i="13"/>
  <c r="R123" i="13"/>
  <c r="R124" i="13"/>
  <c r="R125" i="13"/>
  <c r="R126" i="13"/>
  <c r="R127" i="13"/>
  <c r="R128" i="13"/>
  <c r="R129" i="13"/>
  <c r="R130" i="13"/>
  <c r="R131" i="13"/>
  <c r="R132" i="13"/>
  <c r="R133" i="13"/>
  <c r="R134" i="13"/>
  <c r="R135" i="13"/>
  <c r="R136" i="13"/>
  <c r="R137" i="13"/>
  <c r="R138" i="13"/>
  <c r="R139" i="13"/>
  <c r="R140" i="13"/>
  <c r="R141" i="13"/>
  <c r="R142" i="13"/>
  <c r="R143" i="13"/>
  <c r="R144" i="13"/>
  <c r="R145" i="13"/>
  <c r="R146" i="13"/>
  <c r="R147" i="13"/>
  <c r="R148" i="13"/>
  <c r="R149" i="13"/>
  <c r="R150" i="13"/>
  <c r="R151" i="13"/>
  <c r="R152" i="13"/>
  <c r="R153" i="13"/>
  <c r="R154" i="13"/>
  <c r="R155" i="13"/>
  <c r="R156" i="13"/>
  <c r="R157" i="13"/>
  <c r="R158" i="13"/>
  <c r="R159" i="13"/>
  <c r="R160" i="13"/>
  <c r="R161" i="13"/>
  <c r="R162" i="13"/>
  <c r="R163" i="13"/>
  <c r="R164" i="13"/>
  <c r="R165" i="13"/>
  <c r="R166" i="13"/>
  <c r="R167" i="13"/>
  <c r="R168" i="13"/>
  <c r="R169" i="13"/>
  <c r="R170" i="13"/>
  <c r="R171" i="13"/>
  <c r="R172" i="13"/>
  <c r="R173" i="13"/>
  <c r="R174" i="13"/>
  <c r="R175" i="13"/>
  <c r="R176" i="13"/>
  <c r="R177" i="13"/>
  <c r="R178" i="13"/>
  <c r="R179" i="13"/>
  <c r="R180" i="13"/>
  <c r="R181" i="13"/>
  <c r="R182" i="13"/>
  <c r="R183" i="13"/>
  <c r="R184" i="13"/>
  <c r="R185" i="13"/>
  <c r="R186" i="13"/>
  <c r="R187" i="13"/>
  <c r="R188" i="13"/>
  <c r="R189" i="13"/>
  <c r="R190" i="13"/>
  <c r="R191" i="13"/>
  <c r="R192" i="13"/>
  <c r="R193" i="13"/>
  <c r="R194" i="13"/>
  <c r="R195" i="13"/>
  <c r="R196" i="13"/>
  <c r="R197" i="13"/>
  <c r="R198" i="13"/>
  <c r="R199" i="13"/>
  <c r="R200" i="13"/>
  <c r="R201" i="13"/>
  <c r="R202" i="13"/>
  <c r="R203" i="13"/>
  <c r="R204" i="13"/>
  <c r="R205" i="13"/>
  <c r="R206" i="13"/>
  <c r="R207" i="13"/>
  <c r="R208" i="13"/>
  <c r="R209" i="13"/>
  <c r="R210" i="13"/>
  <c r="R211" i="13"/>
  <c r="R212" i="13"/>
  <c r="R213" i="13"/>
  <c r="R214" i="13"/>
  <c r="R215" i="13"/>
  <c r="R216" i="13"/>
  <c r="R217" i="13"/>
  <c r="R218" i="13"/>
  <c r="R219" i="13"/>
  <c r="R220" i="13"/>
  <c r="R221" i="13"/>
  <c r="R222" i="13"/>
  <c r="R223" i="13"/>
  <c r="R224" i="13"/>
  <c r="R225" i="13"/>
  <c r="R226" i="13"/>
  <c r="R227" i="13"/>
  <c r="R228" i="13"/>
  <c r="R229" i="13"/>
  <c r="R230" i="13"/>
  <c r="R231" i="13"/>
  <c r="R232" i="13"/>
  <c r="R233" i="13"/>
  <c r="R234" i="13"/>
  <c r="R235" i="13"/>
  <c r="R236" i="13"/>
  <c r="R237" i="13"/>
  <c r="R238" i="13"/>
  <c r="R239" i="13"/>
  <c r="R240" i="13"/>
  <c r="R241" i="13"/>
  <c r="R242" i="13"/>
  <c r="R243" i="13"/>
  <c r="R244" i="13"/>
  <c r="R245" i="13"/>
  <c r="R246" i="13"/>
  <c r="R247" i="13"/>
  <c r="R248" i="13"/>
  <c r="R249" i="13"/>
  <c r="R250" i="13"/>
  <c r="R251" i="13"/>
  <c r="R252" i="13"/>
  <c r="R253" i="13"/>
  <c r="R254" i="13"/>
  <c r="R255" i="13"/>
  <c r="R256" i="13"/>
  <c r="R257" i="13"/>
  <c r="R258" i="13"/>
  <c r="R259" i="13"/>
  <c r="R260" i="13"/>
  <c r="R261" i="13"/>
  <c r="R262" i="13"/>
  <c r="R263" i="13"/>
  <c r="R264" i="13"/>
  <c r="R265" i="13"/>
  <c r="R266" i="13"/>
  <c r="R267" i="13"/>
  <c r="R268" i="13"/>
  <c r="R269" i="13"/>
  <c r="R270" i="13"/>
  <c r="R271" i="13"/>
  <c r="R272" i="13"/>
  <c r="R273" i="13"/>
  <c r="R274" i="13"/>
  <c r="R275" i="13"/>
  <c r="R276" i="13"/>
  <c r="R277" i="13"/>
  <c r="R278" i="13"/>
  <c r="R279" i="13"/>
  <c r="R280" i="13"/>
  <c r="R281" i="13"/>
  <c r="R282" i="13"/>
  <c r="R283" i="13"/>
  <c r="R284" i="13"/>
  <c r="R285" i="13"/>
  <c r="R286" i="13"/>
  <c r="R287" i="13"/>
  <c r="R288" i="13"/>
  <c r="R289" i="13"/>
  <c r="R290" i="13"/>
  <c r="R291" i="13"/>
  <c r="R292" i="13"/>
  <c r="R293" i="13"/>
  <c r="R294" i="13"/>
  <c r="R295" i="13"/>
  <c r="R296" i="13"/>
  <c r="R297" i="13"/>
  <c r="R298" i="13"/>
  <c r="R299" i="13"/>
  <c r="R300" i="13"/>
  <c r="R301" i="13"/>
  <c r="R302" i="13"/>
  <c r="R303" i="13"/>
  <c r="R304" i="13"/>
  <c r="R305" i="13"/>
  <c r="R306" i="13"/>
  <c r="R307" i="13"/>
  <c r="R308" i="13"/>
  <c r="R309" i="13"/>
  <c r="R310" i="13"/>
  <c r="R311" i="13"/>
  <c r="R312" i="13"/>
  <c r="R313" i="13"/>
  <c r="R314" i="13"/>
  <c r="R315" i="13"/>
  <c r="R316" i="13"/>
  <c r="R317" i="13"/>
  <c r="R318" i="13"/>
  <c r="R319" i="13"/>
  <c r="R320" i="13"/>
  <c r="R321" i="13"/>
  <c r="R322" i="13"/>
  <c r="R323" i="13"/>
  <c r="R324" i="13"/>
  <c r="R325" i="13"/>
  <c r="R326" i="13"/>
  <c r="R327" i="13"/>
  <c r="R328" i="13"/>
  <c r="R329" i="13"/>
  <c r="R330" i="13"/>
  <c r="R331" i="13"/>
  <c r="R332" i="13"/>
  <c r="R333" i="13"/>
  <c r="R334" i="13"/>
  <c r="R335" i="13"/>
  <c r="R336" i="13"/>
  <c r="R337" i="13"/>
  <c r="R338" i="13"/>
  <c r="R339" i="13"/>
  <c r="R340" i="13"/>
  <c r="R341" i="13"/>
  <c r="R342" i="13"/>
  <c r="R343" i="13"/>
  <c r="R344" i="13"/>
  <c r="R345" i="13"/>
  <c r="R346" i="13"/>
  <c r="R347" i="13"/>
  <c r="R348" i="13"/>
  <c r="R349" i="13"/>
  <c r="R350" i="13"/>
  <c r="R351" i="13"/>
  <c r="R352" i="13"/>
  <c r="R353" i="13"/>
  <c r="R354" i="13"/>
  <c r="R355" i="13"/>
  <c r="R356" i="13"/>
  <c r="R357" i="13"/>
  <c r="R358" i="13"/>
  <c r="R359" i="13"/>
  <c r="R360" i="13"/>
  <c r="R361" i="13"/>
  <c r="R362" i="13"/>
  <c r="R363" i="13"/>
  <c r="R364" i="13"/>
  <c r="R365" i="13"/>
  <c r="R366" i="13"/>
  <c r="R367" i="13"/>
  <c r="R368" i="13"/>
  <c r="R369" i="13"/>
  <c r="R370" i="13"/>
  <c r="R371" i="13"/>
  <c r="R372" i="13"/>
  <c r="R373" i="13"/>
  <c r="R374" i="13"/>
  <c r="R375" i="13"/>
  <c r="R376" i="13"/>
  <c r="R377" i="13"/>
  <c r="R378" i="13"/>
  <c r="R379" i="13"/>
  <c r="R380" i="13"/>
  <c r="R381" i="13"/>
  <c r="R382" i="13"/>
  <c r="R383" i="13"/>
  <c r="R384" i="13"/>
  <c r="R385" i="13"/>
  <c r="R386" i="13"/>
  <c r="R387" i="13"/>
  <c r="R388" i="13"/>
  <c r="R389" i="13"/>
  <c r="R390" i="13"/>
  <c r="R391" i="13"/>
  <c r="R392" i="13"/>
  <c r="R393" i="13"/>
  <c r="R394" i="13"/>
  <c r="R395" i="13"/>
  <c r="R396" i="13"/>
  <c r="R397" i="13"/>
  <c r="R398" i="13"/>
  <c r="R399" i="13"/>
  <c r="R400" i="13"/>
  <c r="R401" i="13"/>
  <c r="R402" i="13"/>
  <c r="R403" i="13"/>
  <c r="R404" i="13"/>
  <c r="R405" i="13"/>
  <c r="R406" i="13"/>
  <c r="R407" i="13"/>
  <c r="R408" i="13"/>
  <c r="R409" i="13"/>
  <c r="R410" i="13"/>
  <c r="R411" i="13"/>
  <c r="R412" i="13"/>
  <c r="R413" i="13"/>
  <c r="R414" i="13"/>
  <c r="R415" i="13"/>
  <c r="R416" i="13"/>
  <c r="R417" i="13"/>
  <c r="R418" i="13"/>
  <c r="R419" i="13"/>
  <c r="R420" i="13"/>
  <c r="R421" i="13"/>
  <c r="R422" i="13"/>
  <c r="R423" i="13"/>
  <c r="R424" i="13"/>
  <c r="R425" i="13"/>
  <c r="R426" i="13"/>
  <c r="R427" i="13"/>
  <c r="R428" i="13"/>
  <c r="R429" i="13"/>
  <c r="R430" i="13"/>
  <c r="R431" i="13"/>
  <c r="R432" i="13"/>
  <c r="R433" i="13"/>
  <c r="R434" i="13"/>
  <c r="R435" i="13"/>
  <c r="R436" i="13"/>
  <c r="R437" i="13"/>
  <c r="R438" i="13"/>
  <c r="R439" i="13"/>
  <c r="R440" i="13"/>
  <c r="R441" i="13"/>
  <c r="R442" i="13"/>
  <c r="R443" i="13"/>
  <c r="R444" i="13"/>
  <c r="R445" i="13"/>
  <c r="R446" i="13"/>
  <c r="R447" i="13"/>
  <c r="R448" i="13"/>
  <c r="R449" i="13"/>
  <c r="R450" i="13"/>
  <c r="R451" i="13"/>
  <c r="R452" i="13"/>
  <c r="R453" i="13"/>
  <c r="R454" i="13"/>
  <c r="R455" i="13"/>
  <c r="R456" i="13"/>
  <c r="R457" i="13"/>
  <c r="R458" i="13"/>
  <c r="R459" i="13"/>
  <c r="R460" i="13"/>
  <c r="R461" i="13"/>
  <c r="R462" i="13"/>
  <c r="R463" i="13"/>
  <c r="R464" i="13"/>
  <c r="R465" i="13"/>
  <c r="R466" i="13"/>
  <c r="R467" i="13"/>
  <c r="R468" i="13"/>
  <c r="R469" i="13"/>
  <c r="R470" i="13"/>
  <c r="R471" i="13"/>
  <c r="R472" i="13"/>
  <c r="R473" i="13"/>
  <c r="R474" i="13"/>
  <c r="R475" i="13"/>
  <c r="R476" i="13"/>
  <c r="R477" i="13"/>
  <c r="R478" i="13"/>
  <c r="R479" i="13"/>
  <c r="R480" i="13"/>
  <c r="R481" i="13"/>
  <c r="R482" i="13"/>
  <c r="R483" i="13"/>
  <c r="R484" i="13"/>
  <c r="R485" i="13"/>
  <c r="R486" i="13"/>
  <c r="R487" i="13"/>
  <c r="R488" i="13"/>
  <c r="R489" i="13"/>
  <c r="R490" i="13"/>
  <c r="R491" i="13"/>
  <c r="R492" i="13"/>
  <c r="R493" i="13"/>
  <c r="R494" i="13"/>
  <c r="R495" i="13"/>
  <c r="R496" i="13"/>
  <c r="R497" i="13"/>
  <c r="R498" i="13"/>
  <c r="R499" i="13"/>
  <c r="R500" i="13"/>
  <c r="R501" i="13"/>
  <c r="R502" i="13"/>
  <c r="R503" i="13"/>
  <c r="R504" i="13"/>
  <c r="R505" i="13"/>
  <c r="R506" i="13"/>
  <c r="R507" i="13"/>
  <c r="Q6" i="13"/>
  <c r="Q7"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3" i="13"/>
  <c r="Q174" i="13"/>
  <c r="Q175" i="13"/>
  <c r="Q176" i="13"/>
  <c r="Q177" i="13"/>
  <c r="Q178" i="13"/>
  <c r="Q179" i="13"/>
  <c r="Q180" i="13"/>
  <c r="Q181" i="13"/>
  <c r="Q182" i="13"/>
  <c r="Q183" i="13"/>
  <c r="Q184" i="13"/>
  <c r="Q185" i="13"/>
  <c r="Q186" i="13"/>
  <c r="Q187" i="13"/>
  <c r="Q188" i="13"/>
  <c r="Q189" i="13"/>
  <c r="Q190" i="13"/>
  <c r="Q191" i="13"/>
  <c r="Q192" i="13"/>
  <c r="Q193" i="13"/>
  <c r="Q194" i="13"/>
  <c r="Q195" i="13"/>
  <c r="Q196" i="13"/>
  <c r="Q197" i="13"/>
  <c r="Q198" i="13"/>
  <c r="Q199" i="13"/>
  <c r="Q200" i="13"/>
  <c r="Q201" i="13"/>
  <c r="Q202" i="13"/>
  <c r="Q203" i="13"/>
  <c r="Q204" i="13"/>
  <c r="Q205" i="13"/>
  <c r="Q206" i="13"/>
  <c r="Q207" i="13"/>
  <c r="Q208" i="13"/>
  <c r="Q209"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0" i="13"/>
  <c r="Q271" i="13"/>
  <c r="Q272" i="13"/>
  <c r="Q273" i="13"/>
  <c r="Q274" i="13"/>
  <c r="Q275" i="13"/>
  <c r="Q276" i="13"/>
  <c r="Q277" i="13"/>
  <c r="Q278" i="13"/>
  <c r="Q279" i="13"/>
  <c r="Q280" i="13"/>
  <c r="Q281" i="13"/>
  <c r="Q282" i="13"/>
  <c r="Q283" i="13"/>
  <c r="Q284" i="13"/>
  <c r="Q285" i="13"/>
  <c r="Q286" i="13"/>
  <c r="Q287" i="13"/>
  <c r="Q288" i="13"/>
  <c r="Q289" i="13"/>
  <c r="Q290" i="13"/>
  <c r="Q291" i="13"/>
  <c r="Q292" i="13"/>
  <c r="Q293" i="13"/>
  <c r="Q294" i="13"/>
  <c r="Q295" i="13"/>
  <c r="Q296" i="13"/>
  <c r="Q297" i="13"/>
  <c r="Q298" i="13"/>
  <c r="Q299" i="13"/>
  <c r="Q300" i="13"/>
  <c r="Q301" i="13"/>
  <c r="Q302" i="13"/>
  <c r="Q303" i="13"/>
  <c r="Q304" i="13"/>
  <c r="Q305" i="13"/>
  <c r="Q306" i="13"/>
  <c r="Q307" i="13"/>
  <c r="Q308" i="13"/>
  <c r="Q309" i="13"/>
  <c r="Q310" i="13"/>
  <c r="Q311" i="13"/>
  <c r="Q312" i="13"/>
  <c r="Q313" i="13"/>
  <c r="Q314" i="13"/>
  <c r="Q315" i="13"/>
  <c r="Q316" i="13"/>
  <c r="Q317" i="13"/>
  <c r="Q318" i="13"/>
  <c r="Q319" i="13"/>
  <c r="Q320" i="13"/>
  <c r="Q321" i="13"/>
  <c r="Q322" i="13"/>
  <c r="Q323" i="13"/>
  <c r="Q324" i="13"/>
  <c r="Q325" i="13"/>
  <c r="Q326" i="13"/>
  <c r="Q327" i="13"/>
  <c r="Q328" i="13"/>
  <c r="Q329" i="13"/>
  <c r="Q330" i="13"/>
  <c r="Q331" i="13"/>
  <c r="Q332" i="13"/>
  <c r="Q333" i="13"/>
  <c r="Q334" i="13"/>
  <c r="Q335" i="13"/>
  <c r="Q336" i="13"/>
  <c r="Q337" i="13"/>
  <c r="Q338" i="13"/>
  <c r="Q339" i="13"/>
  <c r="Q340" i="13"/>
  <c r="Q341" i="13"/>
  <c r="Q342" i="13"/>
  <c r="Q343" i="13"/>
  <c r="Q344" i="13"/>
  <c r="Q345" i="13"/>
  <c r="Q346" i="13"/>
  <c r="Q347" i="13"/>
  <c r="Q348" i="13"/>
  <c r="Q349" i="13"/>
  <c r="Q350" i="13"/>
  <c r="Q351" i="13"/>
  <c r="Q352" i="13"/>
  <c r="Q353" i="13"/>
  <c r="Q354" i="13"/>
  <c r="Q355" i="13"/>
  <c r="Q356" i="13"/>
  <c r="Q357" i="13"/>
  <c r="Q358" i="13"/>
  <c r="Q359" i="13"/>
  <c r="Q360" i="13"/>
  <c r="Q361" i="13"/>
  <c r="Q362" i="13"/>
  <c r="Q363" i="13"/>
  <c r="Q364" i="13"/>
  <c r="Q365" i="13"/>
  <c r="Q366" i="13"/>
  <c r="Q367" i="13"/>
  <c r="Q368" i="13"/>
  <c r="Q369" i="13"/>
  <c r="Q370" i="13"/>
  <c r="Q371" i="13"/>
  <c r="Q372" i="13"/>
  <c r="Q373" i="13"/>
  <c r="Q374" i="13"/>
  <c r="Q375" i="13"/>
  <c r="Q376" i="13"/>
  <c r="Q377" i="13"/>
  <c r="Q378" i="13"/>
  <c r="Q379" i="13"/>
  <c r="Q380" i="13"/>
  <c r="Q381" i="13"/>
  <c r="Q382" i="13"/>
  <c r="Q383" i="13"/>
  <c r="Q384" i="13"/>
  <c r="Q385" i="13"/>
  <c r="Q386" i="13"/>
  <c r="Q387" i="13"/>
  <c r="Q388" i="13"/>
  <c r="Q389" i="13"/>
  <c r="Q390" i="13"/>
  <c r="Q391" i="13"/>
  <c r="Q392" i="13"/>
  <c r="Q393" i="13"/>
  <c r="Q394" i="13"/>
  <c r="Q395" i="13"/>
  <c r="Q396" i="13"/>
  <c r="Q397" i="13"/>
  <c r="Q398" i="13"/>
  <c r="Q399" i="13"/>
  <c r="Q400" i="13"/>
  <c r="Q401" i="13"/>
  <c r="Q402" i="13"/>
  <c r="Q403" i="13"/>
  <c r="Q404" i="13"/>
  <c r="Q405" i="13"/>
  <c r="Q406" i="13"/>
  <c r="Q407" i="13"/>
  <c r="Q408" i="13"/>
  <c r="Q409" i="13"/>
  <c r="Q410" i="13"/>
  <c r="Q411" i="13"/>
  <c r="Q412" i="13"/>
  <c r="Q413" i="13"/>
  <c r="Q414" i="13"/>
  <c r="Q415" i="13"/>
  <c r="Q416" i="13"/>
  <c r="Q417" i="13"/>
  <c r="Q418" i="13"/>
  <c r="Q419" i="13"/>
  <c r="Q420" i="13"/>
  <c r="Q421" i="13"/>
  <c r="Q422" i="13"/>
  <c r="Q423" i="13"/>
  <c r="Q424" i="13"/>
  <c r="Q425" i="13"/>
  <c r="Q426" i="13"/>
  <c r="Q427" i="13"/>
  <c r="Q428" i="13"/>
  <c r="Q429" i="13"/>
  <c r="Q430" i="13"/>
  <c r="Q431" i="13"/>
  <c r="Q432" i="13"/>
  <c r="Q433" i="13"/>
  <c r="Q434" i="13"/>
  <c r="Q435" i="13"/>
  <c r="Q436" i="13"/>
  <c r="Q437" i="13"/>
  <c r="Q438" i="13"/>
  <c r="Q439" i="13"/>
  <c r="Q440" i="13"/>
  <c r="Q441" i="13"/>
  <c r="Q442" i="13"/>
  <c r="Q443" i="13"/>
  <c r="Q444" i="13"/>
  <c r="Q445" i="13"/>
  <c r="Q446" i="13"/>
  <c r="Q447" i="13"/>
  <c r="Q448" i="13"/>
  <c r="Q449" i="13"/>
  <c r="Q450" i="13"/>
  <c r="Q451" i="13"/>
  <c r="Q452" i="13"/>
  <c r="Q453" i="13"/>
  <c r="Q454" i="13"/>
  <c r="Q455" i="13"/>
  <c r="Q456" i="13"/>
  <c r="Q457" i="13"/>
  <c r="Q458" i="13"/>
  <c r="Q459" i="13"/>
  <c r="Q460" i="13"/>
  <c r="Q461" i="13"/>
  <c r="Q462" i="13"/>
  <c r="Q463" i="13"/>
  <c r="Q464" i="13"/>
  <c r="Q465" i="13"/>
  <c r="Q466" i="13"/>
  <c r="Q467" i="13"/>
  <c r="Q468" i="13"/>
  <c r="Q469" i="13"/>
  <c r="Q470" i="13"/>
  <c r="Q471" i="13"/>
  <c r="Q472" i="13"/>
  <c r="Q473" i="13"/>
  <c r="Q474" i="13"/>
  <c r="Q475" i="13"/>
  <c r="Q476" i="13"/>
  <c r="Q477" i="13"/>
  <c r="Q478" i="13"/>
  <c r="Q479" i="13"/>
  <c r="Q480" i="13"/>
  <c r="Q481" i="13"/>
  <c r="Q482" i="13"/>
  <c r="Q483" i="13"/>
  <c r="Q484" i="13"/>
  <c r="Q485" i="13"/>
  <c r="Q486" i="13"/>
  <c r="Q487" i="13"/>
  <c r="Q488" i="13"/>
  <c r="Q489" i="13"/>
  <c r="Q490" i="13"/>
  <c r="Q491" i="13"/>
  <c r="Q492" i="13"/>
  <c r="Q493" i="13"/>
  <c r="Q494" i="13"/>
  <c r="Q495" i="13"/>
  <c r="Q496" i="13"/>
  <c r="Q497" i="13"/>
  <c r="Q498" i="13"/>
  <c r="Q499" i="13"/>
  <c r="Q500" i="13"/>
  <c r="Q501" i="13"/>
  <c r="Q502" i="13"/>
  <c r="Q503" i="13"/>
  <c r="Q504" i="13"/>
  <c r="Q505" i="13"/>
  <c r="Q506"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P86" i="13"/>
  <c r="P87" i="13"/>
  <c r="P88" i="13"/>
  <c r="P89" i="13"/>
  <c r="P90" i="13"/>
  <c r="P91" i="13"/>
  <c r="P92" i="13"/>
  <c r="P93" i="13"/>
  <c r="P94" i="13"/>
  <c r="P95" i="13"/>
  <c r="P96" i="13"/>
  <c r="P97" i="13"/>
  <c r="P98" i="13"/>
  <c r="P99" i="13"/>
  <c r="P100" i="13"/>
  <c r="P101" i="13"/>
  <c r="P102" i="13"/>
  <c r="P103" i="13"/>
  <c r="P104" i="13"/>
  <c r="P105" i="13"/>
  <c r="P106" i="13"/>
  <c r="P107" i="13"/>
  <c r="P108" i="13"/>
  <c r="P109" i="13"/>
  <c r="P110" i="13"/>
  <c r="P111" i="13"/>
  <c r="P112" i="13"/>
  <c r="P113" i="13"/>
  <c r="P114" i="13"/>
  <c r="P115" i="13"/>
  <c r="P116" i="13"/>
  <c r="P117" i="13"/>
  <c r="P118" i="13"/>
  <c r="P119" i="13"/>
  <c r="P120" i="13"/>
  <c r="P121" i="13"/>
  <c r="P122" i="13"/>
  <c r="P123" i="13"/>
  <c r="P124" i="13"/>
  <c r="P125" i="13"/>
  <c r="P126" i="13"/>
  <c r="P127" i="13"/>
  <c r="P128" i="13"/>
  <c r="P129" i="13"/>
  <c r="P130" i="13"/>
  <c r="P131" i="13"/>
  <c r="P132" i="13"/>
  <c r="P133" i="13"/>
  <c r="P134" i="13"/>
  <c r="P135" i="13"/>
  <c r="P136" i="13"/>
  <c r="P137" i="13"/>
  <c r="P138" i="13"/>
  <c r="P139" i="13"/>
  <c r="P140" i="13"/>
  <c r="P141" i="13"/>
  <c r="P142" i="13"/>
  <c r="P143" i="13"/>
  <c r="P144" i="13"/>
  <c r="P145" i="13"/>
  <c r="P146" i="13"/>
  <c r="P147" i="13"/>
  <c r="P148" i="13"/>
  <c r="P149" i="13"/>
  <c r="P150" i="13"/>
  <c r="P151" i="13"/>
  <c r="P152" i="13"/>
  <c r="P153" i="13"/>
  <c r="P154" i="13"/>
  <c r="P155" i="13"/>
  <c r="P156" i="13"/>
  <c r="P157" i="13"/>
  <c r="P158" i="13"/>
  <c r="P159" i="13"/>
  <c r="P160" i="13"/>
  <c r="P161" i="13"/>
  <c r="P162" i="13"/>
  <c r="P163" i="13"/>
  <c r="P164" i="13"/>
  <c r="P165" i="13"/>
  <c r="P166" i="13"/>
  <c r="P167" i="13"/>
  <c r="P168" i="13"/>
  <c r="P169" i="13"/>
  <c r="P170" i="13"/>
  <c r="P171" i="13"/>
  <c r="P172" i="13"/>
  <c r="P173" i="13"/>
  <c r="P174" i="13"/>
  <c r="P175" i="13"/>
  <c r="P176" i="13"/>
  <c r="P177" i="13"/>
  <c r="P178" i="13"/>
  <c r="P179" i="13"/>
  <c r="P180" i="13"/>
  <c r="P181" i="13"/>
  <c r="P182" i="13"/>
  <c r="P183" i="13"/>
  <c r="P184" i="13"/>
  <c r="P185" i="13"/>
  <c r="P186" i="13"/>
  <c r="P187" i="13"/>
  <c r="P188" i="13"/>
  <c r="P189" i="13"/>
  <c r="P190" i="13"/>
  <c r="P191" i="13"/>
  <c r="P192" i="13"/>
  <c r="P193" i="13"/>
  <c r="P194" i="13"/>
  <c r="P195" i="13"/>
  <c r="P196" i="13"/>
  <c r="P197" i="13"/>
  <c r="P198" i="13"/>
  <c r="P199" i="13"/>
  <c r="P200" i="13"/>
  <c r="P201" i="13"/>
  <c r="P202" i="13"/>
  <c r="P203" i="13"/>
  <c r="P204" i="13"/>
  <c r="P205" i="13"/>
  <c r="P206" i="13"/>
  <c r="P207" i="13"/>
  <c r="P208" i="13"/>
  <c r="P209" i="13"/>
  <c r="P210" i="13"/>
  <c r="P211" i="13"/>
  <c r="P212" i="13"/>
  <c r="P213" i="13"/>
  <c r="P214" i="13"/>
  <c r="P215" i="13"/>
  <c r="P216" i="13"/>
  <c r="P217" i="13"/>
  <c r="P218" i="13"/>
  <c r="P219" i="13"/>
  <c r="P220" i="13"/>
  <c r="P221" i="13"/>
  <c r="P222" i="13"/>
  <c r="P223" i="13"/>
  <c r="P224" i="13"/>
  <c r="P225" i="13"/>
  <c r="P226" i="13"/>
  <c r="P227" i="13"/>
  <c r="P228" i="13"/>
  <c r="P229" i="13"/>
  <c r="P230" i="13"/>
  <c r="P231" i="13"/>
  <c r="P232" i="13"/>
  <c r="P233" i="13"/>
  <c r="P234" i="13"/>
  <c r="P235" i="13"/>
  <c r="P236" i="13"/>
  <c r="P237" i="13"/>
  <c r="P238" i="13"/>
  <c r="P239" i="13"/>
  <c r="P240" i="13"/>
  <c r="P241" i="13"/>
  <c r="P242" i="13"/>
  <c r="P243" i="13"/>
  <c r="P244" i="13"/>
  <c r="P245" i="13"/>
  <c r="P246" i="13"/>
  <c r="P247" i="13"/>
  <c r="P248" i="13"/>
  <c r="P249" i="13"/>
  <c r="P250" i="13"/>
  <c r="P251" i="13"/>
  <c r="P252" i="13"/>
  <c r="P253" i="13"/>
  <c r="P254" i="13"/>
  <c r="P255" i="13"/>
  <c r="P256" i="13"/>
  <c r="P257" i="13"/>
  <c r="P258" i="13"/>
  <c r="P259" i="13"/>
  <c r="P260" i="13"/>
  <c r="P261" i="13"/>
  <c r="P262" i="13"/>
  <c r="P263" i="13"/>
  <c r="P264" i="13"/>
  <c r="P265" i="13"/>
  <c r="P266" i="13"/>
  <c r="P267" i="13"/>
  <c r="P268" i="13"/>
  <c r="P269" i="13"/>
  <c r="P270" i="13"/>
  <c r="P271" i="13"/>
  <c r="P272" i="13"/>
  <c r="P273" i="13"/>
  <c r="P274" i="13"/>
  <c r="P275" i="13"/>
  <c r="P276" i="13"/>
  <c r="P277" i="13"/>
  <c r="P278" i="13"/>
  <c r="P279" i="13"/>
  <c r="P280" i="13"/>
  <c r="P281" i="13"/>
  <c r="P282" i="13"/>
  <c r="P283" i="13"/>
  <c r="P284" i="13"/>
  <c r="P285" i="13"/>
  <c r="P286" i="13"/>
  <c r="P287" i="13"/>
  <c r="P288" i="13"/>
  <c r="P289" i="13"/>
  <c r="P290" i="13"/>
  <c r="P291" i="13"/>
  <c r="P292" i="13"/>
  <c r="P293" i="13"/>
  <c r="P294" i="13"/>
  <c r="P295" i="13"/>
  <c r="P296" i="13"/>
  <c r="P297" i="13"/>
  <c r="P298" i="13"/>
  <c r="P299" i="13"/>
  <c r="P300" i="13"/>
  <c r="P301" i="13"/>
  <c r="P302" i="13"/>
  <c r="P303" i="13"/>
  <c r="P304" i="13"/>
  <c r="P305" i="13"/>
  <c r="P306" i="13"/>
  <c r="P307" i="13"/>
  <c r="P308" i="13"/>
  <c r="P309" i="13"/>
  <c r="P310" i="13"/>
  <c r="P311" i="13"/>
  <c r="P312" i="13"/>
  <c r="P313" i="13"/>
  <c r="P314" i="13"/>
  <c r="P315" i="13"/>
  <c r="P316" i="13"/>
  <c r="P317" i="13"/>
  <c r="P318" i="13"/>
  <c r="P319" i="13"/>
  <c r="P320" i="13"/>
  <c r="P321" i="13"/>
  <c r="P322" i="13"/>
  <c r="P323" i="13"/>
  <c r="P324" i="13"/>
  <c r="P325" i="13"/>
  <c r="P326" i="13"/>
  <c r="P327" i="13"/>
  <c r="P328" i="13"/>
  <c r="P329" i="13"/>
  <c r="P330" i="13"/>
  <c r="P331" i="13"/>
  <c r="P332" i="13"/>
  <c r="P333" i="13"/>
  <c r="P334" i="13"/>
  <c r="P335" i="13"/>
  <c r="P336" i="13"/>
  <c r="P337" i="13"/>
  <c r="P338" i="13"/>
  <c r="P339" i="13"/>
  <c r="P340" i="13"/>
  <c r="P341" i="13"/>
  <c r="P342" i="13"/>
  <c r="P343" i="13"/>
  <c r="P344" i="13"/>
  <c r="P345" i="13"/>
  <c r="P346" i="13"/>
  <c r="P347" i="13"/>
  <c r="P348" i="13"/>
  <c r="P349" i="13"/>
  <c r="P350" i="13"/>
  <c r="P351" i="13"/>
  <c r="P352" i="13"/>
  <c r="P353" i="13"/>
  <c r="P354" i="13"/>
  <c r="P355" i="13"/>
  <c r="P356" i="13"/>
  <c r="P357" i="13"/>
  <c r="P358" i="13"/>
  <c r="P359" i="13"/>
  <c r="P360" i="13"/>
  <c r="P361" i="13"/>
  <c r="P362" i="13"/>
  <c r="P363" i="13"/>
  <c r="P364" i="13"/>
  <c r="P365" i="13"/>
  <c r="P366" i="13"/>
  <c r="P367" i="13"/>
  <c r="P368" i="13"/>
  <c r="P369" i="13"/>
  <c r="P370" i="13"/>
  <c r="P371" i="13"/>
  <c r="P372" i="13"/>
  <c r="P373" i="13"/>
  <c r="P374" i="13"/>
  <c r="P375" i="13"/>
  <c r="P376" i="13"/>
  <c r="P377" i="13"/>
  <c r="P378" i="13"/>
  <c r="P379" i="13"/>
  <c r="P380" i="13"/>
  <c r="P381" i="13"/>
  <c r="P382" i="13"/>
  <c r="P383" i="13"/>
  <c r="P384" i="13"/>
  <c r="P385" i="13"/>
  <c r="P386" i="13"/>
  <c r="P387" i="13"/>
  <c r="P388" i="13"/>
  <c r="P389" i="13"/>
  <c r="P390" i="13"/>
  <c r="P391" i="13"/>
  <c r="P392" i="13"/>
  <c r="P393" i="13"/>
  <c r="P394" i="13"/>
  <c r="P395" i="13"/>
  <c r="P396" i="13"/>
  <c r="P397" i="13"/>
  <c r="P398" i="13"/>
  <c r="P399" i="13"/>
  <c r="P400" i="13"/>
  <c r="P401" i="13"/>
  <c r="P402" i="13"/>
  <c r="P403" i="13"/>
  <c r="P404" i="13"/>
  <c r="P405" i="13"/>
  <c r="P406" i="13"/>
  <c r="P407" i="13"/>
  <c r="P408" i="13"/>
  <c r="P409" i="13"/>
  <c r="P410" i="13"/>
  <c r="P411" i="13"/>
  <c r="P412" i="13"/>
  <c r="P413" i="13"/>
  <c r="P414" i="13"/>
  <c r="P415" i="13"/>
  <c r="P416" i="13"/>
  <c r="P417" i="13"/>
  <c r="P418" i="13"/>
  <c r="P419" i="13"/>
  <c r="P420" i="13"/>
  <c r="P421" i="13"/>
  <c r="P422" i="13"/>
  <c r="P423" i="13"/>
  <c r="P424" i="13"/>
  <c r="P425" i="13"/>
  <c r="P426" i="13"/>
  <c r="P427" i="13"/>
  <c r="P428" i="13"/>
  <c r="P429" i="13"/>
  <c r="P430" i="13"/>
  <c r="P431" i="13"/>
  <c r="P432" i="13"/>
  <c r="P433" i="13"/>
  <c r="P434" i="13"/>
  <c r="P435" i="13"/>
  <c r="P436" i="13"/>
  <c r="P437" i="13"/>
  <c r="P438" i="13"/>
  <c r="P439" i="13"/>
  <c r="P440" i="13"/>
  <c r="P441" i="13"/>
  <c r="P442" i="13"/>
  <c r="P443" i="13"/>
  <c r="P444" i="13"/>
  <c r="P445" i="13"/>
  <c r="P446" i="13"/>
  <c r="P447" i="13"/>
  <c r="P448" i="13"/>
  <c r="P449" i="13"/>
  <c r="P450" i="13"/>
  <c r="P451" i="13"/>
  <c r="P452" i="13"/>
  <c r="P453" i="13"/>
  <c r="P454" i="13"/>
  <c r="P455" i="13"/>
  <c r="P456" i="13"/>
  <c r="P457" i="13"/>
  <c r="P458" i="13"/>
  <c r="P459" i="13"/>
  <c r="P460" i="13"/>
  <c r="P461" i="13"/>
  <c r="P462" i="13"/>
  <c r="P463" i="13"/>
  <c r="P464" i="13"/>
  <c r="P465" i="13"/>
  <c r="P466" i="13"/>
  <c r="P467" i="13"/>
  <c r="P468" i="13"/>
  <c r="P469" i="13"/>
  <c r="P470" i="13"/>
  <c r="P471" i="13"/>
  <c r="P472" i="13"/>
  <c r="P473" i="13"/>
  <c r="P474" i="13"/>
  <c r="P475" i="13"/>
  <c r="P476" i="13"/>
  <c r="P477" i="13"/>
  <c r="P478" i="13"/>
  <c r="P479" i="13"/>
  <c r="P480" i="13"/>
  <c r="P481" i="13"/>
  <c r="P482" i="13"/>
  <c r="P483" i="13"/>
  <c r="P484" i="13"/>
  <c r="P485" i="13"/>
  <c r="P486" i="13"/>
  <c r="P487" i="13"/>
  <c r="P488" i="13"/>
  <c r="P489" i="13"/>
  <c r="P490" i="13"/>
  <c r="P491" i="13"/>
  <c r="P492" i="13"/>
  <c r="P493" i="13"/>
  <c r="P494" i="13"/>
  <c r="P495" i="13"/>
  <c r="P496" i="13"/>
  <c r="P497" i="13"/>
  <c r="P498" i="13"/>
  <c r="P499" i="13"/>
  <c r="P500" i="13"/>
  <c r="P501" i="13"/>
  <c r="P502" i="13"/>
  <c r="P503" i="13"/>
  <c r="P504" i="13"/>
  <c r="P505" i="13"/>
  <c r="P506" i="13"/>
  <c r="P507" i="13"/>
  <c r="L6" i="13"/>
  <c r="O6" i="13" s="1"/>
  <c r="L7" i="13"/>
  <c r="O7" i="13" s="1"/>
  <c r="L8" i="13"/>
  <c r="O8" i="13" s="1"/>
  <c r="L9" i="13"/>
  <c r="O9" i="13" s="1"/>
  <c r="L10" i="13"/>
  <c r="O10" i="13" s="1"/>
  <c r="L11" i="13"/>
  <c r="O11" i="13" s="1"/>
  <c r="L12" i="13"/>
  <c r="O12" i="13" s="1"/>
  <c r="L13" i="13"/>
  <c r="O13" i="13" s="1"/>
  <c r="L14" i="13"/>
  <c r="O14" i="13" s="1"/>
  <c r="L15" i="13"/>
  <c r="O15" i="13" s="1"/>
  <c r="L16" i="13"/>
  <c r="O16" i="13" s="1"/>
  <c r="L17" i="13"/>
  <c r="O17" i="13" s="1"/>
  <c r="L18" i="13"/>
  <c r="O18" i="13" s="1"/>
  <c r="L19" i="13"/>
  <c r="O19" i="13" s="1"/>
  <c r="L20" i="13"/>
  <c r="O20" i="13" s="1"/>
  <c r="L21" i="13"/>
  <c r="O21" i="13" s="1"/>
  <c r="L22" i="13"/>
  <c r="O22" i="13" s="1"/>
  <c r="L23" i="13"/>
  <c r="O23" i="13" s="1"/>
  <c r="L24" i="13"/>
  <c r="O24" i="13" s="1"/>
  <c r="L25" i="13"/>
  <c r="O25" i="13" s="1"/>
  <c r="L26" i="13"/>
  <c r="O26" i="13" s="1"/>
  <c r="L27" i="13"/>
  <c r="O27" i="13" s="1"/>
  <c r="L28" i="13"/>
  <c r="O28" i="13" s="1"/>
  <c r="L29" i="13"/>
  <c r="O29" i="13" s="1"/>
  <c r="L30" i="13"/>
  <c r="O30" i="13" s="1"/>
  <c r="L31" i="13"/>
  <c r="O31" i="13" s="1"/>
  <c r="L32" i="13"/>
  <c r="O32" i="13" s="1"/>
  <c r="L33" i="13"/>
  <c r="O33" i="13" s="1"/>
  <c r="L34" i="13"/>
  <c r="O34" i="13" s="1"/>
  <c r="L35" i="13"/>
  <c r="O35" i="13" s="1"/>
  <c r="L36" i="13"/>
  <c r="O36" i="13" s="1"/>
  <c r="L37" i="13"/>
  <c r="O37" i="13" s="1"/>
  <c r="L38" i="13"/>
  <c r="O38" i="13" s="1"/>
  <c r="L39" i="13"/>
  <c r="O39" i="13" s="1"/>
  <c r="L40" i="13"/>
  <c r="O40" i="13" s="1"/>
  <c r="L41" i="13"/>
  <c r="O41" i="13" s="1"/>
  <c r="L42" i="13"/>
  <c r="O42" i="13" s="1"/>
  <c r="L43" i="13"/>
  <c r="O43" i="13" s="1"/>
  <c r="L44" i="13"/>
  <c r="O44" i="13" s="1"/>
  <c r="L45" i="13"/>
  <c r="O45" i="13" s="1"/>
  <c r="L46" i="13"/>
  <c r="O46" i="13" s="1"/>
  <c r="L47" i="13"/>
  <c r="O47" i="13" s="1"/>
  <c r="L48" i="13"/>
  <c r="O48" i="13" s="1"/>
  <c r="L49" i="13"/>
  <c r="O49" i="13" s="1"/>
  <c r="L50" i="13"/>
  <c r="O50" i="13" s="1"/>
  <c r="L51" i="13"/>
  <c r="O51" i="13" s="1"/>
  <c r="L52" i="13"/>
  <c r="O52" i="13" s="1"/>
  <c r="L53" i="13"/>
  <c r="O53" i="13" s="1"/>
  <c r="L54" i="13"/>
  <c r="O54" i="13" s="1"/>
  <c r="L55" i="13"/>
  <c r="O55" i="13" s="1"/>
  <c r="L56" i="13"/>
  <c r="O56" i="13" s="1"/>
  <c r="L57" i="13"/>
  <c r="O57" i="13" s="1"/>
  <c r="L58" i="13"/>
  <c r="O58" i="13" s="1"/>
  <c r="L59" i="13"/>
  <c r="O59" i="13" s="1"/>
  <c r="L60" i="13"/>
  <c r="O60" i="13" s="1"/>
  <c r="L61" i="13"/>
  <c r="O61" i="13" s="1"/>
  <c r="L62" i="13"/>
  <c r="O62" i="13" s="1"/>
  <c r="L63" i="13"/>
  <c r="O63" i="13" s="1"/>
  <c r="L64" i="13"/>
  <c r="O64" i="13" s="1"/>
  <c r="L65" i="13"/>
  <c r="O65" i="13" s="1"/>
  <c r="L66" i="13"/>
  <c r="O66" i="13" s="1"/>
  <c r="L67" i="13"/>
  <c r="O67" i="13" s="1"/>
  <c r="L68" i="13"/>
  <c r="O68" i="13" s="1"/>
  <c r="L69" i="13"/>
  <c r="O69" i="13" s="1"/>
  <c r="L70" i="13"/>
  <c r="O70" i="13" s="1"/>
  <c r="L71" i="13"/>
  <c r="O71" i="13" s="1"/>
  <c r="L72" i="13"/>
  <c r="O72" i="13" s="1"/>
  <c r="L73" i="13"/>
  <c r="O73" i="13" s="1"/>
  <c r="L74" i="13"/>
  <c r="O74" i="13" s="1"/>
  <c r="L75" i="13"/>
  <c r="O75" i="13" s="1"/>
  <c r="L76" i="13"/>
  <c r="O76" i="13" s="1"/>
  <c r="L77" i="13"/>
  <c r="O77" i="13" s="1"/>
  <c r="L78" i="13"/>
  <c r="O78" i="13" s="1"/>
  <c r="L79" i="13"/>
  <c r="O79" i="13" s="1"/>
  <c r="L80" i="13"/>
  <c r="O80" i="13" s="1"/>
  <c r="L81" i="13"/>
  <c r="O81" i="13" s="1"/>
  <c r="L82" i="13"/>
  <c r="O82" i="13" s="1"/>
  <c r="L83" i="13"/>
  <c r="O83" i="13" s="1"/>
  <c r="L84" i="13"/>
  <c r="O84" i="13" s="1"/>
  <c r="L85" i="13"/>
  <c r="O85" i="13" s="1"/>
  <c r="L86" i="13"/>
  <c r="O86" i="13" s="1"/>
  <c r="L87" i="13"/>
  <c r="O87" i="13" s="1"/>
  <c r="L88" i="13"/>
  <c r="O88" i="13" s="1"/>
  <c r="L89" i="13"/>
  <c r="O89" i="13" s="1"/>
  <c r="L90" i="13"/>
  <c r="O90" i="13" s="1"/>
  <c r="L91" i="13"/>
  <c r="O91" i="13" s="1"/>
  <c r="L92" i="13"/>
  <c r="O92" i="13" s="1"/>
  <c r="L93" i="13"/>
  <c r="O93" i="13" s="1"/>
  <c r="L94" i="13"/>
  <c r="O94" i="13" s="1"/>
  <c r="L95" i="13"/>
  <c r="O95" i="13" s="1"/>
  <c r="L96" i="13"/>
  <c r="O96" i="13" s="1"/>
  <c r="L97" i="13"/>
  <c r="O97" i="13" s="1"/>
  <c r="L98" i="13"/>
  <c r="O98" i="13" s="1"/>
  <c r="L99" i="13"/>
  <c r="O99" i="13" s="1"/>
  <c r="L100" i="13"/>
  <c r="O100" i="13" s="1"/>
  <c r="L101" i="13"/>
  <c r="O101" i="13" s="1"/>
  <c r="L102" i="13"/>
  <c r="O102" i="13" s="1"/>
  <c r="L103" i="13"/>
  <c r="O103" i="13" s="1"/>
  <c r="L104" i="13"/>
  <c r="O104" i="13" s="1"/>
  <c r="L105" i="13"/>
  <c r="O105" i="13" s="1"/>
  <c r="L106" i="13"/>
  <c r="O106" i="13" s="1"/>
  <c r="L107" i="13"/>
  <c r="O107" i="13" s="1"/>
  <c r="L108" i="13"/>
  <c r="O108" i="13" s="1"/>
  <c r="L109" i="13"/>
  <c r="O109" i="13" s="1"/>
  <c r="L110" i="13"/>
  <c r="O110" i="13" s="1"/>
  <c r="L111" i="13"/>
  <c r="O111" i="13" s="1"/>
  <c r="L112" i="13"/>
  <c r="O112" i="13" s="1"/>
  <c r="L113" i="13"/>
  <c r="O113" i="13" s="1"/>
  <c r="L114" i="13"/>
  <c r="O114" i="13" s="1"/>
  <c r="L115" i="13"/>
  <c r="O115" i="13" s="1"/>
  <c r="L116" i="13"/>
  <c r="O116" i="13" s="1"/>
  <c r="L117" i="13"/>
  <c r="O117" i="13" s="1"/>
  <c r="L118" i="13"/>
  <c r="O118" i="13" s="1"/>
  <c r="L119" i="13"/>
  <c r="O119" i="13" s="1"/>
  <c r="L120" i="13"/>
  <c r="O120" i="13" s="1"/>
  <c r="L121" i="13"/>
  <c r="O121" i="13" s="1"/>
  <c r="L122" i="13"/>
  <c r="O122" i="13" s="1"/>
  <c r="L123" i="13"/>
  <c r="O123" i="13" s="1"/>
  <c r="L124" i="13"/>
  <c r="O124" i="13" s="1"/>
  <c r="L125" i="13"/>
  <c r="O125" i="13" s="1"/>
  <c r="L126" i="13"/>
  <c r="O126" i="13" s="1"/>
  <c r="L127" i="13"/>
  <c r="O127" i="13" s="1"/>
  <c r="L128" i="13"/>
  <c r="O128" i="13" s="1"/>
  <c r="L129" i="13"/>
  <c r="O129" i="13" s="1"/>
  <c r="L130" i="13"/>
  <c r="O130" i="13" s="1"/>
  <c r="L131" i="13"/>
  <c r="O131" i="13" s="1"/>
  <c r="L132" i="13"/>
  <c r="O132" i="13" s="1"/>
  <c r="L133" i="13"/>
  <c r="O133" i="13" s="1"/>
  <c r="L134" i="13"/>
  <c r="O134" i="13" s="1"/>
  <c r="L135" i="13"/>
  <c r="O135" i="13" s="1"/>
  <c r="L136" i="13"/>
  <c r="O136" i="13" s="1"/>
  <c r="L137" i="13"/>
  <c r="O137" i="13" s="1"/>
  <c r="L138" i="13"/>
  <c r="O138" i="13" s="1"/>
  <c r="L139" i="13"/>
  <c r="O139" i="13" s="1"/>
  <c r="L140" i="13"/>
  <c r="O140" i="13" s="1"/>
  <c r="L141" i="13"/>
  <c r="O141" i="13" s="1"/>
  <c r="L142" i="13"/>
  <c r="O142" i="13" s="1"/>
  <c r="L143" i="13"/>
  <c r="O143" i="13" s="1"/>
  <c r="L144" i="13"/>
  <c r="O144" i="13" s="1"/>
  <c r="L145" i="13"/>
  <c r="O145" i="13" s="1"/>
  <c r="L146" i="13"/>
  <c r="O146" i="13" s="1"/>
  <c r="L147" i="13"/>
  <c r="O147" i="13" s="1"/>
  <c r="L148" i="13"/>
  <c r="O148" i="13" s="1"/>
  <c r="L149" i="13"/>
  <c r="O149" i="13" s="1"/>
  <c r="L150" i="13"/>
  <c r="O150" i="13" s="1"/>
  <c r="L151" i="13"/>
  <c r="O151" i="13" s="1"/>
  <c r="L152" i="13"/>
  <c r="O152" i="13" s="1"/>
  <c r="L153" i="13"/>
  <c r="O153" i="13" s="1"/>
  <c r="L154" i="13"/>
  <c r="O154" i="13" s="1"/>
  <c r="L155" i="13"/>
  <c r="O155" i="13" s="1"/>
  <c r="L156" i="13"/>
  <c r="O156" i="13" s="1"/>
  <c r="L157" i="13"/>
  <c r="O157" i="13" s="1"/>
  <c r="L158" i="13"/>
  <c r="O158" i="13" s="1"/>
  <c r="L159" i="13"/>
  <c r="O159" i="13" s="1"/>
  <c r="L160" i="13"/>
  <c r="O160" i="13" s="1"/>
  <c r="L161" i="13"/>
  <c r="O161" i="13" s="1"/>
  <c r="L162" i="13"/>
  <c r="O162" i="13" s="1"/>
  <c r="L163" i="13"/>
  <c r="O163" i="13" s="1"/>
  <c r="L164" i="13"/>
  <c r="O164" i="13" s="1"/>
  <c r="L165" i="13"/>
  <c r="O165" i="13" s="1"/>
  <c r="L166" i="13"/>
  <c r="O166" i="13" s="1"/>
  <c r="L167" i="13"/>
  <c r="O167" i="13" s="1"/>
  <c r="L168" i="13"/>
  <c r="O168" i="13" s="1"/>
  <c r="L169" i="13"/>
  <c r="O169" i="13" s="1"/>
  <c r="L170" i="13"/>
  <c r="O170" i="13" s="1"/>
  <c r="L171" i="13"/>
  <c r="O171" i="13" s="1"/>
  <c r="L172" i="13"/>
  <c r="O172" i="13" s="1"/>
  <c r="L173" i="13"/>
  <c r="O173" i="13" s="1"/>
  <c r="L174" i="13"/>
  <c r="O174" i="13" s="1"/>
  <c r="L175" i="13"/>
  <c r="O175" i="13" s="1"/>
  <c r="L176" i="13"/>
  <c r="O176" i="13" s="1"/>
  <c r="L177" i="13"/>
  <c r="O177" i="13" s="1"/>
  <c r="L178" i="13"/>
  <c r="O178" i="13" s="1"/>
  <c r="L179" i="13"/>
  <c r="O179" i="13" s="1"/>
  <c r="L180" i="13"/>
  <c r="O180" i="13" s="1"/>
  <c r="L181" i="13"/>
  <c r="O181" i="13" s="1"/>
  <c r="L182" i="13"/>
  <c r="O182" i="13" s="1"/>
  <c r="L183" i="13"/>
  <c r="O183" i="13" s="1"/>
  <c r="L184" i="13"/>
  <c r="O184" i="13" s="1"/>
  <c r="L185" i="13"/>
  <c r="O185" i="13" s="1"/>
  <c r="L186" i="13"/>
  <c r="O186" i="13" s="1"/>
  <c r="L187" i="13"/>
  <c r="O187" i="13" s="1"/>
  <c r="L188" i="13"/>
  <c r="O188" i="13" s="1"/>
  <c r="L189" i="13"/>
  <c r="O189" i="13" s="1"/>
  <c r="L190" i="13"/>
  <c r="O190" i="13" s="1"/>
  <c r="L191" i="13"/>
  <c r="O191" i="13" s="1"/>
  <c r="L192" i="13"/>
  <c r="O192" i="13" s="1"/>
  <c r="L193" i="13"/>
  <c r="O193" i="13" s="1"/>
  <c r="L194" i="13"/>
  <c r="O194" i="13" s="1"/>
  <c r="L195" i="13"/>
  <c r="O195" i="13" s="1"/>
  <c r="L196" i="13"/>
  <c r="O196" i="13" s="1"/>
  <c r="L197" i="13"/>
  <c r="O197" i="13" s="1"/>
  <c r="L198" i="13"/>
  <c r="O198" i="13" s="1"/>
  <c r="L199" i="13"/>
  <c r="O199" i="13" s="1"/>
  <c r="L200" i="13"/>
  <c r="O200" i="13" s="1"/>
  <c r="L201" i="13"/>
  <c r="O201" i="13" s="1"/>
  <c r="L202" i="13"/>
  <c r="O202" i="13" s="1"/>
  <c r="L203" i="13"/>
  <c r="O203" i="13" s="1"/>
  <c r="L204" i="13"/>
  <c r="O204" i="13" s="1"/>
  <c r="L205" i="13"/>
  <c r="O205" i="13" s="1"/>
  <c r="L206" i="13"/>
  <c r="O206" i="13" s="1"/>
  <c r="L207" i="13"/>
  <c r="O207" i="13" s="1"/>
  <c r="L208" i="13"/>
  <c r="O208" i="13" s="1"/>
  <c r="L209" i="13"/>
  <c r="O209" i="13" s="1"/>
  <c r="L210" i="13"/>
  <c r="O210" i="13" s="1"/>
  <c r="L211" i="13"/>
  <c r="O211" i="13" s="1"/>
  <c r="L212" i="13"/>
  <c r="O212" i="13" s="1"/>
  <c r="L213" i="13"/>
  <c r="O213" i="13" s="1"/>
  <c r="L214" i="13"/>
  <c r="O214" i="13" s="1"/>
  <c r="L215" i="13"/>
  <c r="O215" i="13" s="1"/>
  <c r="L216" i="13"/>
  <c r="O216" i="13" s="1"/>
  <c r="L217" i="13"/>
  <c r="O217" i="13" s="1"/>
  <c r="L218" i="13"/>
  <c r="O218" i="13" s="1"/>
  <c r="L219" i="13"/>
  <c r="O219" i="13" s="1"/>
  <c r="L220" i="13"/>
  <c r="O220" i="13" s="1"/>
  <c r="L221" i="13"/>
  <c r="O221" i="13" s="1"/>
  <c r="L222" i="13"/>
  <c r="O222" i="13" s="1"/>
  <c r="L223" i="13"/>
  <c r="O223" i="13" s="1"/>
  <c r="L224" i="13"/>
  <c r="O224" i="13" s="1"/>
  <c r="L225" i="13"/>
  <c r="O225" i="13" s="1"/>
  <c r="L226" i="13"/>
  <c r="O226" i="13" s="1"/>
  <c r="L227" i="13"/>
  <c r="O227" i="13" s="1"/>
  <c r="L228" i="13"/>
  <c r="O228" i="13" s="1"/>
  <c r="L229" i="13"/>
  <c r="O229" i="13" s="1"/>
  <c r="L230" i="13"/>
  <c r="O230" i="13" s="1"/>
  <c r="L231" i="13"/>
  <c r="O231" i="13" s="1"/>
  <c r="L232" i="13"/>
  <c r="O232" i="13" s="1"/>
  <c r="L233" i="13"/>
  <c r="O233" i="13" s="1"/>
  <c r="L234" i="13"/>
  <c r="O234" i="13" s="1"/>
  <c r="L235" i="13"/>
  <c r="O235" i="13" s="1"/>
  <c r="L236" i="13"/>
  <c r="O236" i="13" s="1"/>
  <c r="L237" i="13"/>
  <c r="O237" i="13" s="1"/>
  <c r="L238" i="13"/>
  <c r="O238" i="13" s="1"/>
  <c r="L239" i="13"/>
  <c r="O239" i="13" s="1"/>
  <c r="L240" i="13"/>
  <c r="O240" i="13" s="1"/>
  <c r="L241" i="13"/>
  <c r="O241" i="13" s="1"/>
  <c r="L242" i="13"/>
  <c r="O242" i="13" s="1"/>
  <c r="L243" i="13"/>
  <c r="O243" i="13" s="1"/>
  <c r="L244" i="13"/>
  <c r="O244" i="13" s="1"/>
  <c r="L245" i="13"/>
  <c r="O245" i="13" s="1"/>
  <c r="L246" i="13"/>
  <c r="O246" i="13" s="1"/>
  <c r="L247" i="13"/>
  <c r="O247" i="13" s="1"/>
  <c r="L248" i="13"/>
  <c r="O248" i="13" s="1"/>
  <c r="L249" i="13"/>
  <c r="O249" i="13" s="1"/>
  <c r="L250" i="13"/>
  <c r="O250" i="13" s="1"/>
  <c r="L251" i="13"/>
  <c r="O251" i="13" s="1"/>
  <c r="L252" i="13"/>
  <c r="O252" i="13" s="1"/>
  <c r="L253" i="13"/>
  <c r="O253" i="13" s="1"/>
  <c r="L254" i="13"/>
  <c r="O254" i="13" s="1"/>
  <c r="L255" i="13"/>
  <c r="O255" i="13" s="1"/>
  <c r="L256" i="13"/>
  <c r="O256" i="13" s="1"/>
  <c r="L257" i="13"/>
  <c r="O257" i="13" s="1"/>
  <c r="L258" i="13"/>
  <c r="O258" i="13" s="1"/>
  <c r="L259" i="13"/>
  <c r="O259" i="13" s="1"/>
  <c r="L260" i="13"/>
  <c r="O260" i="13" s="1"/>
  <c r="L261" i="13"/>
  <c r="O261" i="13" s="1"/>
  <c r="L262" i="13"/>
  <c r="O262" i="13" s="1"/>
  <c r="L263" i="13"/>
  <c r="O263" i="13" s="1"/>
  <c r="L264" i="13"/>
  <c r="O264" i="13" s="1"/>
  <c r="L265" i="13"/>
  <c r="O265" i="13" s="1"/>
  <c r="L266" i="13"/>
  <c r="O266" i="13" s="1"/>
  <c r="L267" i="13"/>
  <c r="O267" i="13" s="1"/>
  <c r="L268" i="13"/>
  <c r="O268" i="13" s="1"/>
  <c r="L269" i="13"/>
  <c r="O269" i="13" s="1"/>
  <c r="L270" i="13"/>
  <c r="O270" i="13" s="1"/>
  <c r="L271" i="13"/>
  <c r="O271" i="13" s="1"/>
  <c r="L272" i="13"/>
  <c r="O272" i="13" s="1"/>
  <c r="L273" i="13"/>
  <c r="O273" i="13" s="1"/>
  <c r="L274" i="13"/>
  <c r="O274" i="13" s="1"/>
  <c r="L275" i="13"/>
  <c r="O275" i="13" s="1"/>
  <c r="L276" i="13"/>
  <c r="O276" i="13" s="1"/>
  <c r="L277" i="13"/>
  <c r="O277" i="13" s="1"/>
  <c r="L278" i="13"/>
  <c r="O278" i="13" s="1"/>
  <c r="L279" i="13"/>
  <c r="O279" i="13" s="1"/>
  <c r="L280" i="13"/>
  <c r="O280" i="13" s="1"/>
  <c r="L281" i="13"/>
  <c r="O281" i="13" s="1"/>
  <c r="L282" i="13"/>
  <c r="O282" i="13" s="1"/>
  <c r="L283" i="13"/>
  <c r="O283" i="13" s="1"/>
  <c r="L284" i="13"/>
  <c r="O284" i="13" s="1"/>
  <c r="L285" i="13"/>
  <c r="O285" i="13" s="1"/>
  <c r="L286" i="13"/>
  <c r="O286" i="13" s="1"/>
  <c r="L287" i="13"/>
  <c r="O287" i="13" s="1"/>
  <c r="L288" i="13"/>
  <c r="O288" i="13" s="1"/>
  <c r="L289" i="13"/>
  <c r="O289" i="13" s="1"/>
  <c r="L290" i="13"/>
  <c r="O290" i="13" s="1"/>
  <c r="L291" i="13"/>
  <c r="O291" i="13" s="1"/>
  <c r="L292" i="13"/>
  <c r="O292" i="13" s="1"/>
  <c r="L293" i="13"/>
  <c r="O293" i="13" s="1"/>
  <c r="L294" i="13"/>
  <c r="O294" i="13" s="1"/>
  <c r="L295" i="13"/>
  <c r="O295" i="13" s="1"/>
  <c r="L296" i="13"/>
  <c r="O296" i="13" s="1"/>
  <c r="L297" i="13"/>
  <c r="O297" i="13" s="1"/>
  <c r="L298" i="13"/>
  <c r="O298" i="13" s="1"/>
  <c r="L299" i="13"/>
  <c r="O299" i="13" s="1"/>
  <c r="L300" i="13"/>
  <c r="O300" i="13" s="1"/>
  <c r="L301" i="13"/>
  <c r="O301" i="13" s="1"/>
  <c r="L302" i="13"/>
  <c r="O302" i="13" s="1"/>
  <c r="L303" i="13"/>
  <c r="O303" i="13" s="1"/>
  <c r="L304" i="13"/>
  <c r="O304" i="13" s="1"/>
  <c r="L305" i="13"/>
  <c r="O305" i="13" s="1"/>
  <c r="L306" i="13"/>
  <c r="O306" i="13" s="1"/>
  <c r="L307" i="13"/>
  <c r="O307" i="13" s="1"/>
  <c r="L308" i="13"/>
  <c r="O308" i="13" s="1"/>
  <c r="L309" i="13"/>
  <c r="O309" i="13" s="1"/>
  <c r="L310" i="13"/>
  <c r="O310" i="13" s="1"/>
  <c r="L311" i="13"/>
  <c r="O311" i="13" s="1"/>
  <c r="L312" i="13"/>
  <c r="O312" i="13" s="1"/>
  <c r="L313" i="13"/>
  <c r="O313" i="13" s="1"/>
  <c r="L314" i="13"/>
  <c r="O314" i="13" s="1"/>
  <c r="L315" i="13"/>
  <c r="O315" i="13" s="1"/>
  <c r="L316" i="13"/>
  <c r="O316" i="13" s="1"/>
  <c r="L317" i="13"/>
  <c r="O317" i="13" s="1"/>
  <c r="L318" i="13"/>
  <c r="O318" i="13" s="1"/>
  <c r="L319" i="13"/>
  <c r="O319" i="13" s="1"/>
  <c r="L320" i="13"/>
  <c r="O320" i="13" s="1"/>
  <c r="L321" i="13"/>
  <c r="O321" i="13" s="1"/>
  <c r="L322" i="13"/>
  <c r="O322" i="13" s="1"/>
  <c r="L323" i="13"/>
  <c r="O323" i="13" s="1"/>
  <c r="L324" i="13"/>
  <c r="O324" i="13" s="1"/>
  <c r="L325" i="13"/>
  <c r="O325" i="13" s="1"/>
  <c r="L326" i="13"/>
  <c r="O326" i="13" s="1"/>
  <c r="L327" i="13"/>
  <c r="O327" i="13" s="1"/>
  <c r="L328" i="13"/>
  <c r="O328" i="13" s="1"/>
  <c r="L329" i="13"/>
  <c r="O329" i="13" s="1"/>
  <c r="L330" i="13"/>
  <c r="O330" i="13" s="1"/>
  <c r="L331" i="13"/>
  <c r="O331" i="13" s="1"/>
  <c r="L332" i="13"/>
  <c r="O332" i="13" s="1"/>
  <c r="L333" i="13"/>
  <c r="O333" i="13" s="1"/>
  <c r="L334" i="13"/>
  <c r="O334" i="13" s="1"/>
  <c r="L335" i="13"/>
  <c r="O335" i="13" s="1"/>
  <c r="L336" i="13"/>
  <c r="O336" i="13" s="1"/>
  <c r="L337" i="13"/>
  <c r="O337" i="13" s="1"/>
  <c r="L338" i="13"/>
  <c r="O338" i="13" s="1"/>
  <c r="L339" i="13"/>
  <c r="O339" i="13" s="1"/>
  <c r="L340" i="13"/>
  <c r="O340" i="13" s="1"/>
  <c r="L341" i="13"/>
  <c r="O341" i="13" s="1"/>
  <c r="L342" i="13"/>
  <c r="O342" i="13" s="1"/>
  <c r="L343" i="13"/>
  <c r="O343" i="13" s="1"/>
  <c r="L344" i="13"/>
  <c r="O344" i="13" s="1"/>
  <c r="L345" i="13"/>
  <c r="O345" i="13" s="1"/>
  <c r="L346" i="13"/>
  <c r="O346" i="13" s="1"/>
  <c r="L347" i="13"/>
  <c r="O347" i="13" s="1"/>
  <c r="L348" i="13"/>
  <c r="O348" i="13" s="1"/>
  <c r="L349" i="13"/>
  <c r="O349" i="13" s="1"/>
  <c r="L350" i="13"/>
  <c r="O350" i="13" s="1"/>
  <c r="L351" i="13"/>
  <c r="O351" i="13" s="1"/>
  <c r="L352" i="13"/>
  <c r="O352" i="13" s="1"/>
  <c r="L353" i="13"/>
  <c r="O353" i="13" s="1"/>
  <c r="L354" i="13"/>
  <c r="O354" i="13" s="1"/>
  <c r="L355" i="13"/>
  <c r="O355" i="13" s="1"/>
  <c r="L356" i="13"/>
  <c r="O356" i="13" s="1"/>
  <c r="L357" i="13"/>
  <c r="O357" i="13" s="1"/>
  <c r="L358" i="13"/>
  <c r="O358" i="13" s="1"/>
  <c r="L359" i="13"/>
  <c r="O359" i="13" s="1"/>
  <c r="L360" i="13"/>
  <c r="O360" i="13" s="1"/>
  <c r="L361" i="13"/>
  <c r="O361" i="13" s="1"/>
  <c r="L362" i="13"/>
  <c r="O362" i="13" s="1"/>
  <c r="L363" i="13"/>
  <c r="O363" i="13" s="1"/>
  <c r="L364" i="13"/>
  <c r="O364" i="13" s="1"/>
  <c r="L365" i="13"/>
  <c r="O365" i="13" s="1"/>
  <c r="L366" i="13"/>
  <c r="O366" i="13" s="1"/>
  <c r="L367" i="13"/>
  <c r="O367" i="13" s="1"/>
  <c r="L368" i="13"/>
  <c r="O368" i="13" s="1"/>
  <c r="L369" i="13"/>
  <c r="O369" i="13" s="1"/>
  <c r="L370" i="13"/>
  <c r="O370" i="13" s="1"/>
  <c r="L371" i="13"/>
  <c r="O371" i="13" s="1"/>
  <c r="L372" i="13"/>
  <c r="O372" i="13" s="1"/>
  <c r="L373" i="13"/>
  <c r="O373" i="13" s="1"/>
  <c r="L374" i="13"/>
  <c r="O374" i="13" s="1"/>
  <c r="L375" i="13"/>
  <c r="O375" i="13" s="1"/>
  <c r="L376" i="13"/>
  <c r="O376" i="13" s="1"/>
  <c r="L377" i="13"/>
  <c r="O377" i="13" s="1"/>
  <c r="L378" i="13"/>
  <c r="O378" i="13" s="1"/>
  <c r="L379" i="13"/>
  <c r="O379" i="13" s="1"/>
  <c r="L380" i="13"/>
  <c r="O380" i="13" s="1"/>
  <c r="L381" i="13"/>
  <c r="O381" i="13" s="1"/>
  <c r="L382" i="13"/>
  <c r="O382" i="13" s="1"/>
  <c r="L383" i="13"/>
  <c r="O383" i="13" s="1"/>
  <c r="L384" i="13"/>
  <c r="O384" i="13" s="1"/>
  <c r="L385" i="13"/>
  <c r="O385" i="13" s="1"/>
  <c r="L386" i="13"/>
  <c r="O386" i="13" s="1"/>
  <c r="L387" i="13"/>
  <c r="O387" i="13" s="1"/>
  <c r="L388" i="13"/>
  <c r="O388" i="13" s="1"/>
  <c r="L389" i="13"/>
  <c r="O389" i="13" s="1"/>
  <c r="L390" i="13"/>
  <c r="O390" i="13" s="1"/>
  <c r="L391" i="13"/>
  <c r="O391" i="13" s="1"/>
  <c r="L392" i="13"/>
  <c r="O392" i="13" s="1"/>
  <c r="L393" i="13"/>
  <c r="O393" i="13" s="1"/>
  <c r="L394" i="13"/>
  <c r="O394" i="13" s="1"/>
  <c r="L395" i="13"/>
  <c r="O395" i="13" s="1"/>
  <c r="L396" i="13"/>
  <c r="O396" i="13" s="1"/>
  <c r="L397" i="13"/>
  <c r="O397" i="13" s="1"/>
  <c r="L398" i="13"/>
  <c r="O398" i="13" s="1"/>
  <c r="L399" i="13"/>
  <c r="O399" i="13" s="1"/>
  <c r="L400" i="13"/>
  <c r="O400" i="13" s="1"/>
  <c r="L401" i="13"/>
  <c r="O401" i="13" s="1"/>
  <c r="L402" i="13"/>
  <c r="O402" i="13" s="1"/>
  <c r="L403" i="13"/>
  <c r="O403" i="13" s="1"/>
  <c r="L404" i="13"/>
  <c r="O404" i="13" s="1"/>
  <c r="L405" i="13"/>
  <c r="O405" i="13" s="1"/>
  <c r="L406" i="13"/>
  <c r="O406" i="13" s="1"/>
  <c r="L407" i="13"/>
  <c r="O407" i="13" s="1"/>
  <c r="L408" i="13"/>
  <c r="O408" i="13" s="1"/>
  <c r="L409" i="13"/>
  <c r="O409" i="13" s="1"/>
  <c r="L410" i="13"/>
  <c r="O410" i="13" s="1"/>
  <c r="L411" i="13"/>
  <c r="O411" i="13" s="1"/>
  <c r="L412" i="13"/>
  <c r="O412" i="13" s="1"/>
  <c r="L413" i="13"/>
  <c r="O413" i="13" s="1"/>
  <c r="L414" i="13"/>
  <c r="O414" i="13" s="1"/>
  <c r="L415" i="13"/>
  <c r="O415" i="13" s="1"/>
  <c r="L416" i="13"/>
  <c r="O416" i="13" s="1"/>
  <c r="L417" i="13"/>
  <c r="O417" i="13" s="1"/>
  <c r="L418" i="13"/>
  <c r="O418" i="13" s="1"/>
  <c r="L419" i="13"/>
  <c r="O419" i="13" s="1"/>
  <c r="L420" i="13"/>
  <c r="O420" i="13" s="1"/>
  <c r="L421" i="13"/>
  <c r="O421" i="13" s="1"/>
  <c r="L422" i="13"/>
  <c r="O422" i="13" s="1"/>
  <c r="L423" i="13"/>
  <c r="O423" i="13" s="1"/>
  <c r="L424" i="13"/>
  <c r="O424" i="13" s="1"/>
  <c r="L425" i="13"/>
  <c r="O425" i="13" s="1"/>
  <c r="L426" i="13"/>
  <c r="O426" i="13" s="1"/>
  <c r="L427" i="13"/>
  <c r="O427" i="13" s="1"/>
  <c r="L428" i="13"/>
  <c r="O428" i="13" s="1"/>
  <c r="L429" i="13"/>
  <c r="O429" i="13" s="1"/>
  <c r="L430" i="13"/>
  <c r="O430" i="13" s="1"/>
  <c r="L431" i="13"/>
  <c r="O431" i="13" s="1"/>
  <c r="L432" i="13"/>
  <c r="O432" i="13" s="1"/>
  <c r="L433" i="13"/>
  <c r="O433" i="13" s="1"/>
  <c r="L434" i="13"/>
  <c r="O434" i="13" s="1"/>
  <c r="L435" i="13"/>
  <c r="O435" i="13" s="1"/>
  <c r="L436" i="13"/>
  <c r="O436" i="13" s="1"/>
  <c r="L437" i="13"/>
  <c r="O437" i="13" s="1"/>
  <c r="L438" i="13"/>
  <c r="O438" i="13" s="1"/>
  <c r="L439" i="13"/>
  <c r="O439" i="13" s="1"/>
  <c r="L440" i="13"/>
  <c r="O440" i="13" s="1"/>
  <c r="L441" i="13"/>
  <c r="O441" i="13" s="1"/>
  <c r="L442" i="13"/>
  <c r="O442" i="13" s="1"/>
  <c r="L443" i="13"/>
  <c r="O443" i="13" s="1"/>
  <c r="L444" i="13"/>
  <c r="O444" i="13" s="1"/>
  <c r="L445" i="13"/>
  <c r="O445" i="13" s="1"/>
  <c r="L446" i="13"/>
  <c r="O446" i="13" s="1"/>
  <c r="L447" i="13"/>
  <c r="O447" i="13" s="1"/>
  <c r="L448" i="13"/>
  <c r="O448" i="13" s="1"/>
  <c r="L449" i="13"/>
  <c r="O449" i="13" s="1"/>
  <c r="L450" i="13"/>
  <c r="O450" i="13" s="1"/>
  <c r="L451" i="13"/>
  <c r="O451" i="13" s="1"/>
  <c r="L452" i="13"/>
  <c r="O452" i="13" s="1"/>
  <c r="L453" i="13"/>
  <c r="O453" i="13" s="1"/>
  <c r="L454" i="13"/>
  <c r="O454" i="13" s="1"/>
  <c r="L455" i="13"/>
  <c r="O455" i="13" s="1"/>
  <c r="L456" i="13"/>
  <c r="O456" i="13" s="1"/>
  <c r="L457" i="13"/>
  <c r="O457" i="13" s="1"/>
  <c r="L458" i="13"/>
  <c r="O458" i="13" s="1"/>
  <c r="L459" i="13"/>
  <c r="O459" i="13" s="1"/>
  <c r="L460" i="13"/>
  <c r="O460" i="13" s="1"/>
  <c r="L461" i="13"/>
  <c r="O461" i="13" s="1"/>
  <c r="L462" i="13"/>
  <c r="O462" i="13" s="1"/>
  <c r="L463" i="13"/>
  <c r="O463" i="13" s="1"/>
  <c r="L464" i="13"/>
  <c r="O464" i="13" s="1"/>
  <c r="L465" i="13"/>
  <c r="O465" i="13" s="1"/>
  <c r="L466" i="13"/>
  <c r="O466" i="13" s="1"/>
  <c r="L467" i="13"/>
  <c r="O467" i="13" s="1"/>
  <c r="L468" i="13"/>
  <c r="O468" i="13" s="1"/>
  <c r="L469" i="13"/>
  <c r="O469" i="13" s="1"/>
  <c r="L470" i="13"/>
  <c r="O470" i="13" s="1"/>
  <c r="L471" i="13"/>
  <c r="O471" i="13" s="1"/>
  <c r="L472" i="13"/>
  <c r="O472" i="13" s="1"/>
  <c r="L473" i="13"/>
  <c r="O473" i="13" s="1"/>
  <c r="L474" i="13"/>
  <c r="O474" i="13" s="1"/>
  <c r="L475" i="13"/>
  <c r="O475" i="13" s="1"/>
  <c r="L476" i="13"/>
  <c r="O476" i="13" s="1"/>
  <c r="L477" i="13"/>
  <c r="O477" i="13" s="1"/>
  <c r="L478" i="13"/>
  <c r="O478" i="13" s="1"/>
  <c r="L479" i="13"/>
  <c r="O479" i="13" s="1"/>
  <c r="L480" i="13"/>
  <c r="O480" i="13" s="1"/>
  <c r="L481" i="13"/>
  <c r="O481" i="13" s="1"/>
  <c r="L482" i="13"/>
  <c r="O482" i="13" s="1"/>
  <c r="L483" i="13"/>
  <c r="O483" i="13" s="1"/>
  <c r="L484" i="13"/>
  <c r="O484" i="13" s="1"/>
  <c r="L485" i="13"/>
  <c r="O485" i="13" s="1"/>
  <c r="L486" i="13"/>
  <c r="O486" i="13" s="1"/>
  <c r="L487" i="13"/>
  <c r="O487" i="13" s="1"/>
  <c r="L488" i="13"/>
  <c r="O488" i="13" s="1"/>
  <c r="L489" i="13"/>
  <c r="O489" i="13" s="1"/>
  <c r="L490" i="13"/>
  <c r="O490" i="13" s="1"/>
  <c r="L491" i="13"/>
  <c r="O491" i="13" s="1"/>
  <c r="L492" i="13"/>
  <c r="O492" i="13" s="1"/>
  <c r="L493" i="13"/>
  <c r="O493" i="13" s="1"/>
  <c r="L494" i="13"/>
  <c r="O494" i="13" s="1"/>
  <c r="L495" i="13"/>
  <c r="O495" i="13" s="1"/>
  <c r="L496" i="13"/>
  <c r="O496" i="13" s="1"/>
  <c r="L497" i="13"/>
  <c r="O497" i="13" s="1"/>
  <c r="L498" i="13"/>
  <c r="O498" i="13" s="1"/>
  <c r="L499" i="13"/>
  <c r="O499" i="13" s="1"/>
  <c r="L500" i="13"/>
  <c r="O500" i="13" s="1"/>
  <c r="L501" i="13"/>
  <c r="O501" i="13" s="1"/>
  <c r="L502" i="13"/>
  <c r="O502" i="13" s="1"/>
  <c r="L503" i="13"/>
  <c r="O503" i="13" s="1"/>
  <c r="L504" i="13"/>
  <c r="O504" i="13" s="1"/>
  <c r="L505" i="13"/>
  <c r="O505" i="13" s="1"/>
  <c r="L506" i="13"/>
  <c r="O506" i="13" s="1"/>
  <c r="D507" i="13"/>
  <c r="L507" i="13" s="1"/>
  <c r="O507" i="13" s="1"/>
  <c r="AC7" i="17"/>
  <c r="AK7" i="17"/>
  <c r="AX7" i="17"/>
  <c r="M7" i="17"/>
  <c r="R7" i="17"/>
  <c r="P7" i="17"/>
  <c r="AN7" i="17"/>
  <c r="BM7" i="17"/>
  <c r="G7" i="17"/>
  <c r="AE7" i="17"/>
  <c r="BF7" i="17"/>
  <c r="BD7" i="17"/>
  <c r="O7" i="17"/>
  <c r="N7" i="17"/>
  <c r="S7" i="17"/>
  <c r="BI7" i="17"/>
  <c r="AU7" i="17"/>
  <c r="AD7" i="17"/>
  <c r="I7" i="17"/>
  <c r="AG7" i="17"/>
  <c r="BG7" i="17"/>
  <c r="Q7" i="17"/>
  <c r="V7" i="17"/>
  <c r="AI7" i="17"/>
  <c r="L7" i="17"/>
  <c r="AO7" i="17"/>
  <c r="AF7" i="17"/>
  <c r="T7" i="17"/>
  <c r="AR7" i="17"/>
  <c r="AM7" i="17"/>
  <c r="AW7" i="17"/>
  <c r="AZ7" i="17"/>
  <c r="AT7" i="17"/>
  <c r="BL7" i="17"/>
  <c r="BJ7" i="17"/>
  <c r="BA7" i="17"/>
  <c r="Z7" i="17"/>
  <c r="BB7" i="17"/>
  <c r="BE7" i="17"/>
  <c r="U7" i="17"/>
  <c r="AL7" i="17"/>
  <c r="AJ7" i="17"/>
  <c r="X7" i="17"/>
  <c r="BN7" i="17"/>
  <c r="Y7" i="17"/>
  <c r="W7" i="17"/>
  <c r="AH7" i="17"/>
  <c r="AA7" i="17"/>
  <c r="AP7" i="17"/>
  <c r="AQ7" i="17"/>
  <c r="BK7" i="17"/>
  <c r="AB7" i="17"/>
  <c r="AS7" i="17"/>
  <c r="J7" i="17"/>
  <c r="H7" i="17"/>
  <c r="BC7" i="17"/>
  <c r="K7" i="17"/>
  <c r="AV7" i="17"/>
  <c r="AY7" i="17"/>
  <c r="BH7" i="17"/>
  <c r="BN4" i="17"/>
  <c r="U4" i="17"/>
  <c r="V4" i="17"/>
  <c r="P4" i="17"/>
  <c r="BA4" i="17"/>
  <c r="L4" i="17"/>
  <c r="AP4" i="17"/>
  <c r="AV4" i="17"/>
  <c r="AY4" i="17"/>
  <c r="AR4" i="17"/>
  <c r="BC4" i="17"/>
  <c r="X4" i="17"/>
  <c r="AX4" i="17"/>
  <c r="BK4" i="17"/>
  <c r="O4" i="17"/>
  <c r="AN4" i="17"/>
  <c r="BE4" i="17"/>
  <c r="Z4" i="17"/>
  <c r="G4" i="17"/>
  <c r="AC4" i="17"/>
  <c r="Q4" i="17"/>
  <c r="S4" i="17"/>
  <c r="BB4" i="17"/>
  <c r="K4" i="17"/>
  <c r="BG4" i="17"/>
  <c r="AW4" i="17"/>
  <c r="M4" i="17"/>
  <c r="AQ4" i="17"/>
  <c r="BJ4" i="17"/>
  <c r="AZ4" i="17"/>
  <c r="AL4" i="17"/>
  <c r="AD4" i="17"/>
  <c r="AI4" i="17"/>
  <c r="W4" i="17"/>
  <c r="AT4" i="17"/>
  <c r="H4" i="17"/>
  <c r="I4" i="17"/>
  <c r="J4" i="17"/>
  <c r="AE4" i="17"/>
  <c r="AF4" i="17"/>
  <c r="BF4" i="17"/>
  <c r="BL4" i="17"/>
  <c r="R4" i="17"/>
  <c r="BH4" i="17"/>
  <c r="BM4" i="17"/>
  <c r="AM4" i="17"/>
  <c r="AB4" i="17"/>
  <c r="T4" i="17"/>
  <c r="AG4" i="17"/>
  <c r="AS4" i="17"/>
  <c r="N4" i="17"/>
  <c r="BD4" i="17"/>
  <c r="AK4" i="17"/>
  <c r="AA4" i="17"/>
  <c r="AH4" i="17"/>
  <c r="AJ4" i="17"/>
  <c r="AO4" i="17"/>
  <c r="AU4" i="17"/>
  <c r="BI4" i="17"/>
  <c r="Y4" i="17"/>
  <c r="BI8" i="17"/>
  <c r="J8" i="17"/>
  <c r="S8" i="17"/>
  <c r="AR8" i="17"/>
  <c r="AS8" i="17"/>
  <c r="Z8" i="17"/>
  <c r="AQ8" i="17"/>
  <c r="AL8" i="17"/>
  <c r="R8" i="17"/>
  <c r="AA8" i="17"/>
  <c r="AZ8" i="17"/>
  <c r="BB8" i="17"/>
  <c r="AI8" i="17"/>
  <c r="AH8" i="17"/>
  <c r="BA8" i="17"/>
  <c r="V8" i="17"/>
  <c r="BJ8" i="17"/>
  <c r="I8" i="17"/>
  <c r="Q8" i="17"/>
  <c r="P8" i="17"/>
  <c r="Y8" i="17"/>
  <c r="AP8" i="17"/>
  <c r="AY8" i="17"/>
  <c r="AT8" i="17"/>
  <c r="BF8" i="17"/>
  <c r="X8" i="17"/>
  <c r="AG8" i="17"/>
  <c r="AX8" i="17"/>
  <c r="BG8" i="17"/>
  <c r="O8" i="17"/>
  <c r="AF8" i="17"/>
  <c r="W8" i="17"/>
  <c r="AC8" i="17"/>
  <c r="AB8" i="17"/>
  <c r="AN8" i="17"/>
  <c r="AW8" i="17"/>
  <c r="BN8" i="17"/>
  <c r="N8" i="17"/>
  <c r="AE8" i="17"/>
  <c r="BD8" i="17"/>
  <c r="T8" i="17"/>
  <c r="BC8" i="17"/>
  <c r="AV8" i="17"/>
  <c r="BE8" i="17"/>
  <c r="M8" i="17"/>
  <c r="L8" i="17"/>
  <c r="AM8" i="17"/>
  <c r="BM8" i="17"/>
  <c r="AU8" i="17"/>
  <c r="BL8" i="17"/>
  <c r="AK8" i="17"/>
  <c r="AD8" i="17"/>
  <c r="K8" i="17"/>
  <c r="AJ8" i="17"/>
  <c r="BK8" i="17"/>
  <c r="BH8" i="17"/>
  <c r="U8" i="17"/>
  <c r="AO8" i="17"/>
  <c r="BL35" i="17"/>
  <c r="BM35" i="17"/>
  <c r="BE35" i="17"/>
  <c r="AV35" i="17"/>
  <c r="BF35" i="17"/>
  <c r="AA35" i="17"/>
  <c r="BI35" i="17"/>
  <c r="AN35" i="17"/>
  <c r="R35" i="17"/>
  <c r="Z35" i="17"/>
  <c r="BA35" i="17"/>
  <c r="AF35" i="17"/>
  <c r="J35" i="17"/>
  <c r="BJ35" i="17"/>
  <c r="AS35" i="17"/>
  <c r="BB35" i="17"/>
  <c r="AW35" i="17"/>
  <c r="AO35" i="17"/>
  <c r="AG35" i="17"/>
  <c r="Y35" i="17"/>
  <c r="P35" i="17"/>
  <c r="BC35" i="17"/>
  <c r="AT35" i="17"/>
  <c r="AC35" i="17"/>
  <c r="H35" i="17"/>
  <c r="AU35" i="17"/>
  <c r="AL35" i="17"/>
  <c r="U35" i="17"/>
  <c r="AR35" i="17"/>
  <c r="AM35" i="17"/>
  <c r="AD35" i="17"/>
  <c r="M35" i="17"/>
  <c r="BK35" i="17"/>
  <c r="Q35" i="17"/>
  <c r="I35" i="17"/>
  <c r="AZ35" i="17"/>
  <c r="T35" i="17"/>
  <c r="AE35" i="17"/>
  <c r="V35" i="17"/>
  <c r="BH35" i="17"/>
  <c r="L35" i="17"/>
  <c r="W35" i="17"/>
  <c r="N35" i="17"/>
  <c r="AY35" i="17"/>
  <c r="BG35" i="17"/>
  <c r="O35" i="17"/>
  <c r="AB35" i="17"/>
  <c r="AX35" i="17"/>
  <c r="S35" i="17"/>
  <c r="G35" i="17"/>
  <c r="AQ35" i="17"/>
  <c r="F35" i="17"/>
  <c r="BD35" i="17"/>
  <c r="K35" i="17"/>
  <c r="AJ35" i="17"/>
  <c r="AP35" i="17"/>
  <c r="X35" i="17"/>
  <c r="AK35" i="17"/>
  <c r="AI35" i="17"/>
  <c r="AH35" i="17"/>
  <c r="P9" i="20" l="1"/>
  <c r="O6" i="20"/>
  <c r="P11" i="20"/>
  <c r="P5" i="20"/>
  <c r="O9" i="20"/>
  <c r="P6" i="20"/>
  <c r="L6" i="20" s="1"/>
  <c r="O10" i="20"/>
  <c r="L10" i="20" s="1"/>
  <c r="P7" i="20"/>
  <c r="L7" i="20" s="1"/>
  <c r="L12" i="20"/>
  <c r="N12" i="20" s="1"/>
  <c r="L9" i="20"/>
  <c r="O5" i="20"/>
  <c r="L5" i="20" s="1"/>
  <c r="O8" i="20"/>
  <c r="L8" i="20" s="1"/>
  <c r="O11" i="20"/>
  <c r="L11" i="20" s="1"/>
  <c r="O4" i="20"/>
  <c r="Q507" i="13"/>
  <c r="H8" i="17"/>
  <c r="G8" i="17"/>
  <c r="M12" i="20" l="1"/>
  <c r="M10" i="20"/>
  <c r="N10" i="20"/>
  <c r="L4" i="20"/>
  <c r="M4" i="20" s="1"/>
  <c r="N8" i="20"/>
  <c r="M8" i="20"/>
  <c r="N5" i="20"/>
  <c r="M5" i="20"/>
  <c r="N7" i="20"/>
  <c r="M7" i="20"/>
  <c r="N11" i="20"/>
  <c r="M11" i="20"/>
  <c r="N9" i="20"/>
  <c r="M9" i="20"/>
  <c r="N6" i="20"/>
  <c r="M6" i="20"/>
  <c r="B4" i="16"/>
  <c r="B5" i="16"/>
  <c r="B6" i="16"/>
  <c r="B7" i="16"/>
  <c r="B8" i="16"/>
  <c r="B9" i="16"/>
  <c r="B10" i="16"/>
  <c r="B11" i="16"/>
  <c r="B12" i="16"/>
  <c r="B13" i="16"/>
  <c r="B14" i="16"/>
  <c r="B15" i="16"/>
  <c r="B16" i="16"/>
  <c r="B17" i="16"/>
  <c r="B18" i="16"/>
  <c r="B19" i="16"/>
  <c r="B20" i="16"/>
  <c r="B21" i="16"/>
  <c r="B22" i="16"/>
  <c r="B23" i="16"/>
  <c r="B24" i="16"/>
  <c r="B25" i="16"/>
  <c r="B26" i="16"/>
  <c r="B27" i="16"/>
  <c r="B28" i="16"/>
  <c r="B5" i="15"/>
  <c r="B6" i="15"/>
  <c r="B7" i="15"/>
  <c r="B8" i="15"/>
  <c r="B9" i="15"/>
  <c r="B10" i="15"/>
  <c r="B11" i="15"/>
  <c r="B12" i="15"/>
  <c r="B13" i="15"/>
  <c r="B14" i="15"/>
  <c r="B15" i="15"/>
  <c r="B16" i="15"/>
  <c r="B17" i="15"/>
  <c r="B18" i="15"/>
  <c r="B19" i="15"/>
  <c r="B20" i="15"/>
  <c r="B21" i="15"/>
  <c r="B22" i="15"/>
  <c r="B23" i="15"/>
  <c r="B24" i="15"/>
  <c r="B25" i="15"/>
  <c r="B26" i="15"/>
  <c r="B27" i="15"/>
  <c r="B4" i="15"/>
  <c r="C5" i="15"/>
  <c r="C6" i="15"/>
  <c r="C7" i="15"/>
  <c r="C8" i="15"/>
  <c r="C9" i="15"/>
  <c r="C11" i="15"/>
  <c r="C12" i="15"/>
  <c r="C13" i="15"/>
  <c r="C14" i="15"/>
  <c r="C15" i="15"/>
  <c r="C16" i="15"/>
  <c r="C17" i="15"/>
  <c r="C18" i="15"/>
  <c r="C19" i="15"/>
  <c r="C20" i="15"/>
  <c r="C21" i="15"/>
  <c r="C22" i="15"/>
  <c r="C23" i="15"/>
  <c r="C24" i="15"/>
  <c r="C25" i="15"/>
  <c r="C26" i="15"/>
  <c r="C27" i="15"/>
  <c r="C4" i="15"/>
  <c r="C28" i="16"/>
  <c r="C5" i="16"/>
  <c r="C6" i="16"/>
  <c r="C7" i="16"/>
  <c r="C8" i="16"/>
  <c r="C9" i="16"/>
  <c r="C11" i="16"/>
  <c r="C12" i="16"/>
  <c r="C13" i="16"/>
  <c r="C14" i="16"/>
  <c r="C15" i="16"/>
  <c r="C16" i="16"/>
  <c r="C17" i="16"/>
  <c r="C18" i="16"/>
  <c r="C19" i="16"/>
  <c r="C20" i="16"/>
  <c r="C21" i="16"/>
  <c r="C22" i="16"/>
  <c r="C23" i="16"/>
  <c r="C24" i="16"/>
  <c r="C25" i="16"/>
  <c r="C26" i="16"/>
  <c r="C27" i="16"/>
  <c r="C4" i="16"/>
  <c r="H103" i="18"/>
  <c r="H102" i="18"/>
  <c r="H101" i="18"/>
  <c r="H100" i="18"/>
  <c r="H99" i="18"/>
  <c r="H98" i="18"/>
  <c r="H97" i="18"/>
  <c r="H96" i="18"/>
  <c r="H95" i="18"/>
  <c r="H94" i="18"/>
  <c r="H93" i="18"/>
  <c r="H92" i="18"/>
  <c r="H91" i="18"/>
  <c r="H90" i="18"/>
  <c r="H89" i="18"/>
  <c r="H88" i="18"/>
  <c r="H87" i="18"/>
  <c r="H86" i="18"/>
  <c r="H85" i="18"/>
  <c r="H84" i="18"/>
  <c r="H83" i="18"/>
  <c r="H82" i="18"/>
  <c r="H81" i="18"/>
  <c r="H80" i="18"/>
  <c r="H79" i="18"/>
  <c r="H78" i="18"/>
  <c r="H77" i="18"/>
  <c r="H76" i="18"/>
  <c r="H75" i="18"/>
  <c r="H74" i="18"/>
  <c r="H73" i="18"/>
  <c r="H72" i="18"/>
  <c r="H71" i="18"/>
  <c r="H70" i="18"/>
  <c r="H69" i="18"/>
  <c r="H68" i="18"/>
  <c r="H67" i="18"/>
  <c r="H66" i="18"/>
  <c r="H65" i="18"/>
  <c r="H64" i="18"/>
  <c r="H63" i="18"/>
  <c r="H62" i="18"/>
  <c r="H61" i="18"/>
  <c r="H60" i="18"/>
  <c r="H59" i="18"/>
  <c r="H58" i="18"/>
  <c r="H57" i="18"/>
  <c r="H56" i="18"/>
  <c r="H55" i="18"/>
  <c r="H54" i="18"/>
  <c r="H53" i="18"/>
  <c r="H52" i="18"/>
  <c r="H51" i="18"/>
  <c r="H50" i="18"/>
  <c r="H49" i="18"/>
  <c r="H48" i="18"/>
  <c r="H47" i="18"/>
  <c r="H46" i="18"/>
  <c r="H45" i="18"/>
  <c r="H44" i="18"/>
  <c r="H43" i="18"/>
  <c r="H42" i="18"/>
  <c r="H41" i="18"/>
  <c r="H40" i="18"/>
  <c r="H39" i="18"/>
  <c r="H38" i="18"/>
  <c r="H37" i="18"/>
  <c r="H36" i="18"/>
  <c r="H35" i="18"/>
  <c r="H34" i="18"/>
  <c r="H33" i="18"/>
  <c r="H32" i="18"/>
  <c r="H31" i="18"/>
  <c r="H30" i="18"/>
  <c r="H29" i="18"/>
  <c r="H28" i="18"/>
  <c r="H27" i="18"/>
  <c r="H26" i="18"/>
  <c r="H25" i="18"/>
  <c r="H24" i="18"/>
  <c r="H23" i="18"/>
  <c r="H22" i="18"/>
  <c r="H21" i="18"/>
  <c r="H20" i="18"/>
  <c r="H19" i="18"/>
  <c r="H18" i="18"/>
  <c r="H17" i="18"/>
  <c r="H16" i="18"/>
  <c r="H15" i="18"/>
  <c r="H14" i="18"/>
  <c r="H13" i="18"/>
  <c r="H12" i="18"/>
  <c r="H11" i="18"/>
  <c r="H10" i="18"/>
  <c r="H9" i="18"/>
  <c r="H8" i="18"/>
  <c r="H7" i="18"/>
  <c r="H6" i="18"/>
  <c r="H5" i="18"/>
  <c r="H4" i="18"/>
  <c r="H3" i="18"/>
  <c r="D2" i="15"/>
  <c r="C11" i="3"/>
  <c r="J13" i="15"/>
  <c r="N4" i="20" l="1"/>
  <c r="BL26" i="19"/>
  <c r="BL20" i="19"/>
  <c r="BL28" i="19"/>
  <c r="BL21" i="19"/>
  <c r="BL22" i="19"/>
  <c r="BL19" i="19"/>
  <c r="BL23" i="19"/>
  <c r="BL24" i="19"/>
  <c r="BL27" i="19"/>
  <c r="BL25" i="19"/>
  <c r="K45" i="18"/>
  <c r="V107" i="13"/>
  <c r="V119" i="13"/>
  <c r="V131" i="13"/>
  <c r="V143" i="13"/>
  <c r="V155" i="13"/>
  <c r="V167" i="13"/>
  <c r="V179" i="13"/>
  <c r="V191" i="13"/>
  <c r="V203" i="13"/>
  <c r="V215" i="13"/>
  <c r="V227" i="13"/>
  <c r="V239" i="13"/>
  <c r="V251" i="13"/>
  <c r="V263" i="13"/>
  <c r="V275" i="13"/>
  <c r="V287" i="13"/>
  <c r="V299" i="13"/>
  <c r="V311" i="13"/>
  <c r="V323" i="13"/>
  <c r="V335" i="13"/>
  <c r="V347" i="13"/>
  <c r="V359" i="13"/>
  <c r="V371" i="13"/>
  <c r="V383" i="13"/>
  <c r="V395" i="13"/>
  <c r="V407" i="13"/>
  <c r="V419" i="13"/>
  <c r="V431" i="13"/>
  <c r="V443" i="13"/>
  <c r="V455" i="13"/>
  <c r="V467" i="13"/>
  <c r="V479" i="13"/>
  <c r="V491" i="13"/>
  <c r="V503" i="13"/>
  <c r="V108" i="13"/>
  <c r="V120" i="13"/>
  <c r="V132" i="13"/>
  <c r="V144" i="13"/>
  <c r="V156" i="13"/>
  <c r="V168" i="13"/>
  <c r="V180" i="13"/>
  <c r="V192" i="13"/>
  <c r="V204" i="13"/>
  <c r="V216" i="13"/>
  <c r="V228" i="13"/>
  <c r="V240" i="13"/>
  <c r="V252" i="13"/>
  <c r="V264" i="13"/>
  <c r="V276" i="13"/>
  <c r="V288" i="13"/>
  <c r="V300" i="13"/>
  <c r="V312" i="13"/>
  <c r="V324" i="13"/>
  <c r="V336" i="13"/>
  <c r="V348" i="13"/>
  <c r="V360" i="13"/>
  <c r="V372" i="13"/>
  <c r="V384" i="13"/>
  <c r="V396" i="13"/>
  <c r="V408" i="13"/>
  <c r="V420" i="13"/>
  <c r="V432" i="13"/>
  <c r="V444" i="13"/>
  <c r="V456" i="13"/>
  <c r="V468" i="13"/>
  <c r="V480" i="13"/>
  <c r="V492" i="13"/>
  <c r="V504" i="13"/>
  <c r="V109" i="13"/>
  <c r="V121" i="13"/>
  <c r="V133" i="13"/>
  <c r="V145" i="13"/>
  <c r="V157" i="13"/>
  <c r="V169" i="13"/>
  <c r="V181" i="13"/>
  <c r="V193" i="13"/>
  <c r="V205" i="13"/>
  <c r="V217" i="13"/>
  <c r="V229" i="13"/>
  <c r="V241" i="13"/>
  <c r="V253" i="13"/>
  <c r="V265" i="13"/>
  <c r="V277" i="13"/>
  <c r="V289" i="13"/>
  <c r="V301" i="13"/>
  <c r="V313" i="13"/>
  <c r="V325" i="13"/>
  <c r="V337" i="13"/>
  <c r="V349" i="13"/>
  <c r="V361" i="13"/>
  <c r="V373" i="13"/>
  <c r="V385" i="13"/>
  <c r="V397" i="13"/>
  <c r="V409" i="13"/>
  <c r="V421" i="13"/>
  <c r="V433" i="13"/>
  <c r="V445" i="13"/>
  <c r="V457" i="13"/>
  <c r="V469" i="13"/>
  <c r="V481" i="13"/>
  <c r="V493" i="13"/>
  <c r="V505" i="13"/>
  <c r="V110" i="13"/>
  <c r="V122" i="13"/>
  <c r="V134" i="13"/>
  <c r="V146" i="13"/>
  <c r="V158" i="13"/>
  <c r="V170" i="13"/>
  <c r="V182" i="13"/>
  <c r="V194" i="13"/>
  <c r="V206" i="13"/>
  <c r="V218" i="13"/>
  <c r="V230" i="13"/>
  <c r="V242" i="13"/>
  <c r="V254" i="13"/>
  <c r="V266" i="13"/>
  <c r="V278" i="13"/>
  <c r="V290" i="13"/>
  <c r="V302" i="13"/>
  <c r="V314" i="13"/>
  <c r="V326" i="13"/>
  <c r="V338" i="13"/>
  <c r="V350" i="13"/>
  <c r="V362" i="13"/>
  <c r="V374" i="13"/>
  <c r="V386" i="13"/>
  <c r="V398" i="13"/>
  <c r="V410" i="13"/>
  <c r="V422" i="13"/>
  <c r="V434" i="13"/>
  <c r="V446" i="13"/>
  <c r="V458" i="13"/>
  <c r="V470" i="13"/>
  <c r="V482" i="13"/>
  <c r="V494" i="13"/>
  <c r="V111" i="13"/>
  <c r="V123" i="13"/>
  <c r="V135" i="13"/>
  <c r="V147" i="13"/>
  <c r="V159" i="13"/>
  <c r="V171" i="13"/>
  <c r="V183" i="13"/>
  <c r="V195" i="13"/>
  <c r="V207" i="13"/>
  <c r="V219" i="13"/>
  <c r="V231" i="13"/>
  <c r="V243" i="13"/>
  <c r="V255" i="13"/>
  <c r="V267" i="13"/>
  <c r="V279" i="13"/>
  <c r="V291" i="13"/>
  <c r="V303" i="13"/>
  <c r="V315" i="13"/>
  <c r="V327" i="13"/>
  <c r="V339" i="13"/>
  <c r="V351" i="13"/>
  <c r="V363" i="13"/>
  <c r="V375" i="13"/>
  <c r="V387" i="13"/>
  <c r="V399" i="13"/>
  <c r="V411" i="13"/>
  <c r="V423" i="13"/>
  <c r="V435" i="13"/>
  <c r="V447" i="13"/>
  <c r="V459" i="13"/>
  <c r="V471" i="13"/>
  <c r="V483" i="13"/>
  <c r="V495" i="13"/>
  <c r="V113" i="13"/>
  <c r="V125" i="13"/>
  <c r="V137" i="13"/>
  <c r="V149" i="13"/>
  <c r="V161" i="13"/>
  <c r="V173" i="13"/>
  <c r="V185" i="13"/>
  <c r="V197" i="13"/>
  <c r="V209" i="13"/>
  <c r="V221" i="13"/>
  <c r="V233" i="13"/>
  <c r="V245" i="13"/>
  <c r="V257" i="13"/>
  <c r="V269" i="13"/>
  <c r="V281" i="13"/>
  <c r="V293" i="13"/>
  <c r="V305" i="13"/>
  <c r="V317" i="13"/>
  <c r="V329" i="13"/>
  <c r="V341" i="13"/>
  <c r="V353" i="13"/>
  <c r="V365" i="13"/>
  <c r="V377" i="13"/>
  <c r="V389" i="13"/>
  <c r="V401" i="13"/>
  <c r="V413" i="13"/>
  <c r="V425" i="13"/>
  <c r="V437" i="13"/>
  <c r="V449" i="13"/>
  <c r="V461" i="13"/>
  <c r="V473" i="13"/>
  <c r="V485" i="13"/>
  <c r="V497" i="13"/>
  <c r="V114" i="13"/>
  <c r="V126" i="13"/>
  <c r="V138" i="13"/>
  <c r="V150" i="13"/>
  <c r="V162" i="13"/>
  <c r="V174" i="13"/>
  <c r="V186" i="13"/>
  <c r="V198" i="13"/>
  <c r="V210" i="13"/>
  <c r="V222" i="13"/>
  <c r="V234" i="13"/>
  <c r="V246" i="13"/>
  <c r="V258" i="13"/>
  <c r="V270" i="13"/>
  <c r="V282" i="13"/>
  <c r="V294" i="13"/>
  <c r="V306" i="13"/>
  <c r="V318" i="13"/>
  <c r="V330" i="13"/>
  <c r="V342" i="13"/>
  <c r="V354" i="13"/>
  <c r="V366" i="13"/>
  <c r="V378" i="13"/>
  <c r="V390" i="13"/>
  <c r="V402" i="13"/>
  <c r="V414" i="13"/>
  <c r="V426" i="13"/>
  <c r="V438" i="13"/>
  <c r="V450" i="13"/>
  <c r="V462" i="13"/>
  <c r="V474" i="13"/>
  <c r="V486" i="13"/>
  <c r="V498" i="13"/>
  <c r="V115" i="13"/>
  <c r="V127" i="13"/>
  <c r="V139" i="13"/>
  <c r="V151" i="13"/>
  <c r="V163" i="13"/>
  <c r="V175" i="13"/>
  <c r="V187" i="13"/>
  <c r="V199" i="13"/>
  <c r="V211" i="13"/>
  <c r="V223" i="13"/>
  <c r="V235" i="13"/>
  <c r="V247" i="13"/>
  <c r="V259" i="13"/>
  <c r="V271" i="13"/>
  <c r="V283" i="13"/>
  <c r="V295" i="13"/>
  <c r="V307" i="13"/>
  <c r="V319" i="13"/>
  <c r="V331" i="13"/>
  <c r="V343" i="13"/>
  <c r="V355" i="13"/>
  <c r="V367" i="13"/>
  <c r="V379" i="13"/>
  <c r="V391" i="13"/>
  <c r="V403" i="13"/>
  <c r="V415" i="13"/>
  <c r="V427" i="13"/>
  <c r="V439" i="13"/>
  <c r="V451" i="13"/>
  <c r="V463" i="13"/>
  <c r="V475" i="13"/>
  <c r="V487" i="13"/>
  <c r="V499" i="13"/>
  <c r="V116" i="13"/>
  <c r="V128" i="13"/>
  <c r="V140" i="13"/>
  <c r="V152" i="13"/>
  <c r="V164" i="13"/>
  <c r="V176" i="13"/>
  <c r="V188" i="13"/>
  <c r="V200" i="13"/>
  <c r="V212" i="13"/>
  <c r="V224" i="13"/>
  <c r="V236" i="13"/>
  <c r="V248" i="13"/>
  <c r="V260" i="13"/>
  <c r="V272" i="13"/>
  <c r="V284" i="13"/>
  <c r="V296" i="13"/>
  <c r="V308" i="13"/>
  <c r="V320" i="13"/>
  <c r="V332" i="13"/>
  <c r="V344" i="13"/>
  <c r="V356" i="13"/>
  <c r="V368" i="13"/>
  <c r="V380" i="13"/>
  <c r="V392" i="13"/>
  <c r="V404" i="13"/>
  <c r="V416" i="13"/>
  <c r="V428" i="13"/>
  <c r="V440" i="13"/>
  <c r="V452" i="13"/>
  <c r="V464" i="13"/>
  <c r="V476" i="13"/>
  <c r="V488" i="13"/>
  <c r="V500" i="13"/>
  <c r="V153" i="13"/>
  <c r="V201" i="13"/>
  <c r="V249" i="13"/>
  <c r="V297" i="13"/>
  <c r="V345" i="13"/>
  <c r="V393" i="13"/>
  <c r="V441" i="13"/>
  <c r="V489" i="13"/>
  <c r="V506" i="13"/>
  <c r="V154" i="13"/>
  <c r="V202" i="13"/>
  <c r="V250" i="13"/>
  <c r="V298" i="13"/>
  <c r="V346" i="13"/>
  <c r="V394" i="13"/>
  <c r="V442" i="13"/>
  <c r="V490" i="13"/>
  <c r="V112" i="13"/>
  <c r="V160" i="13"/>
  <c r="V208" i="13"/>
  <c r="V256" i="13"/>
  <c r="V304" i="13"/>
  <c r="V352" i="13"/>
  <c r="V400" i="13"/>
  <c r="V448" i="13"/>
  <c r="V496" i="13"/>
  <c r="V117" i="13"/>
  <c r="V165" i="13"/>
  <c r="V213" i="13"/>
  <c r="V261" i="13"/>
  <c r="V309" i="13"/>
  <c r="V357" i="13"/>
  <c r="V405" i="13"/>
  <c r="V453" i="13"/>
  <c r="V501" i="13"/>
  <c r="V118" i="13"/>
  <c r="V166" i="13"/>
  <c r="V214" i="13"/>
  <c r="V262" i="13"/>
  <c r="V310" i="13"/>
  <c r="V358" i="13"/>
  <c r="V406" i="13"/>
  <c r="V454" i="13"/>
  <c r="V502" i="13"/>
  <c r="V124" i="13"/>
  <c r="V172" i="13"/>
  <c r="V220" i="13"/>
  <c r="V268" i="13"/>
  <c r="V316" i="13"/>
  <c r="V364" i="13"/>
  <c r="V412" i="13"/>
  <c r="V460" i="13"/>
  <c r="V129" i="13"/>
  <c r="V177" i="13"/>
  <c r="V225" i="13"/>
  <c r="V273" i="13"/>
  <c r="V321" i="13"/>
  <c r="V369" i="13"/>
  <c r="V417" i="13"/>
  <c r="V465" i="13"/>
  <c r="V130" i="13"/>
  <c r="V178" i="13"/>
  <c r="V226" i="13"/>
  <c r="V274" i="13"/>
  <c r="V322" i="13"/>
  <c r="V370" i="13"/>
  <c r="V418" i="13"/>
  <c r="V466" i="13"/>
  <c r="V244" i="13"/>
  <c r="V388" i="13"/>
  <c r="V136" i="13"/>
  <c r="V280" i="13"/>
  <c r="V424" i="13"/>
  <c r="V141" i="13"/>
  <c r="V285" i="13"/>
  <c r="V429" i="13"/>
  <c r="V142" i="13"/>
  <c r="V286" i="13"/>
  <c r="V430" i="13"/>
  <c r="V148" i="13"/>
  <c r="V292" i="13"/>
  <c r="V436" i="13"/>
  <c r="V184" i="13"/>
  <c r="V328" i="13"/>
  <c r="V472" i="13"/>
  <c r="V189" i="13"/>
  <c r="V333" i="13"/>
  <c r="V477" i="13"/>
  <c r="V190" i="13"/>
  <c r="V334" i="13"/>
  <c r="V478" i="13"/>
  <c r="V196" i="13"/>
  <c r="V340" i="13"/>
  <c r="V484" i="13"/>
  <c r="V232" i="13"/>
  <c r="V376" i="13"/>
  <c r="V238" i="13"/>
  <c r="V382" i="13"/>
  <c r="V237" i="13"/>
  <c r="V381" i="13"/>
  <c r="C12" i="3"/>
  <c r="L90" i="18" s="1"/>
  <c r="K6" i="18"/>
  <c r="K1" i="18"/>
  <c r="L1" i="18" s="1"/>
  <c r="M1" i="18" s="1"/>
  <c r="N1" i="18" s="1"/>
  <c r="O1" i="18" s="1"/>
  <c r="P1" i="18" s="1"/>
  <c r="Q1" i="18" s="1"/>
  <c r="R1" i="18" s="1"/>
  <c r="S1" i="18" s="1"/>
  <c r="T1" i="18" s="1"/>
  <c r="U1" i="18" s="1"/>
  <c r="V1" i="18" s="1"/>
  <c r="W1" i="18" s="1"/>
  <c r="X1" i="18" s="1"/>
  <c r="Y1" i="18" s="1"/>
  <c r="Z1" i="18" s="1"/>
  <c r="AA1" i="18" s="1"/>
  <c r="AB1" i="18" s="1"/>
  <c r="AC1" i="18" s="1"/>
  <c r="AD1" i="18" s="1"/>
  <c r="AE1" i="18" s="1"/>
  <c r="AF1" i="18" s="1"/>
  <c r="AG1" i="18" s="1"/>
  <c r="AH1" i="18" s="1"/>
  <c r="AI1" i="18" s="1"/>
  <c r="AJ1" i="18" s="1"/>
  <c r="AK1" i="18" s="1"/>
  <c r="AL1" i="18" s="1"/>
  <c r="AM1" i="18" s="1"/>
  <c r="AN1" i="18" s="1"/>
  <c r="AO1" i="18" s="1"/>
  <c r="AP1" i="18" s="1"/>
  <c r="AQ1" i="18" s="1"/>
  <c r="AR1" i="18" s="1"/>
  <c r="AS1" i="18" s="1"/>
  <c r="AT1" i="18" s="1"/>
  <c r="K102" i="18"/>
  <c r="K81" i="18"/>
  <c r="K66" i="18"/>
  <c r="K73" i="18"/>
  <c r="K92" i="18"/>
  <c r="K90" i="18"/>
  <c r="K82" i="18"/>
  <c r="K86" i="18"/>
  <c r="K80" i="18"/>
  <c r="K72" i="18"/>
  <c r="K95" i="18"/>
  <c r="K100" i="18"/>
  <c r="K69" i="18"/>
  <c r="K103" i="18"/>
  <c r="K84" i="18"/>
  <c r="K99" i="18"/>
  <c r="K91" i="18"/>
  <c r="K64" i="18"/>
  <c r="K32" i="18"/>
  <c r="K62" i="18"/>
  <c r="K52" i="18"/>
  <c r="K41" i="18"/>
  <c r="K57" i="18"/>
  <c r="K37" i="18"/>
  <c r="K48" i="18"/>
  <c r="K40" i="18"/>
  <c r="K28" i="18"/>
  <c r="K17" i="18"/>
  <c r="K11" i="18"/>
  <c r="K60" i="18"/>
  <c r="K15" i="18"/>
  <c r="K14" i="18"/>
  <c r="K24" i="18"/>
  <c r="K25" i="18"/>
  <c r="K22" i="18"/>
  <c r="K18" i="18"/>
  <c r="K12" i="18"/>
  <c r="K10" i="18"/>
  <c r="K87" i="18"/>
  <c r="L66" i="18"/>
  <c r="L98" i="18"/>
  <c r="L86" i="18"/>
  <c r="K4" i="18"/>
  <c r="K23" i="18"/>
  <c r="L23" i="18"/>
  <c r="K7" i="18"/>
  <c r="K13" i="18"/>
  <c r="K29" i="18"/>
  <c r="K8" i="18"/>
  <c r="K5" i="18"/>
  <c r="K3" i="18"/>
  <c r="K16" i="18"/>
  <c r="K33" i="18"/>
  <c r="K36" i="18"/>
  <c r="K39" i="18"/>
  <c r="K42" i="18"/>
  <c r="K50" i="18"/>
  <c r="K56" i="18"/>
  <c r="K65" i="18"/>
  <c r="K38" i="18"/>
  <c r="K19" i="18"/>
  <c r="K20" i="18"/>
  <c r="K26" i="18"/>
  <c r="K30" i="18"/>
  <c r="K34" i="18"/>
  <c r="K43" i="18"/>
  <c r="K47" i="18"/>
  <c r="K9" i="18"/>
  <c r="K21" i="18"/>
  <c r="K27" i="18"/>
  <c r="K31" i="18"/>
  <c r="K35" i="18"/>
  <c r="K44" i="18"/>
  <c r="K53" i="18"/>
  <c r="K61" i="18"/>
  <c r="K59" i="18"/>
  <c r="K55" i="18"/>
  <c r="K70" i="18"/>
  <c r="K54" i="18"/>
  <c r="K46" i="18"/>
  <c r="K49" i="18"/>
  <c r="K63" i="18"/>
  <c r="K67" i="18"/>
  <c r="K51" i="18"/>
  <c r="K58" i="18"/>
  <c r="K85" i="18"/>
  <c r="K77" i="18"/>
  <c r="L89" i="18"/>
  <c r="K89" i="18"/>
  <c r="K71" i="18"/>
  <c r="K75" i="18"/>
  <c r="K68" i="18"/>
  <c r="K74" i="18"/>
  <c r="K76" i="18"/>
  <c r="K83" i="18"/>
  <c r="L88" i="18"/>
  <c r="K78" i="18"/>
  <c r="K88" i="18"/>
  <c r="K79" i="18"/>
  <c r="L93" i="18"/>
  <c r="K93" i="18"/>
  <c r="K94" i="18"/>
  <c r="K96" i="18"/>
  <c r="K97" i="18"/>
  <c r="K98" i="18"/>
  <c r="L100" i="18"/>
  <c r="K101" i="18"/>
  <c r="G2" i="17"/>
  <c r="L18" i="18" l="1"/>
  <c r="L10" i="18"/>
  <c r="L60" i="18"/>
  <c r="L39" i="18"/>
  <c r="L43" i="18"/>
  <c r="L57" i="18"/>
  <c r="L19" i="18"/>
  <c r="L42" i="18"/>
  <c r="L54" i="18"/>
  <c r="L51" i="18"/>
  <c r="L84" i="18"/>
  <c r="L73" i="18"/>
  <c r="L16" i="18"/>
  <c r="L13" i="18"/>
  <c r="L74" i="18"/>
  <c r="L33" i="18"/>
  <c r="L12" i="18"/>
  <c r="L32" i="18"/>
  <c r="L59" i="18"/>
  <c r="L27" i="18"/>
  <c r="L29" i="18"/>
  <c r="L14" i="18"/>
  <c r="L87" i="18"/>
  <c r="L76" i="18"/>
  <c r="L80" i="18"/>
  <c r="L5" i="18"/>
  <c r="L36" i="18"/>
  <c r="L69" i="18"/>
  <c r="L96" i="18"/>
  <c r="L83" i="18"/>
  <c r="L82" i="18"/>
  <c r="L85" i="18"/>
  <c r="L58" i="18"/>
  <c r="L34" i="18"/>
  <c r="L47" i="18"/>
  <c r="L31" i="18"/>
  <c r="C13" i="3"/>
  <c r="X148" i="13" s="1"/>
  <c r="L15" i="18"/>
  <c r="L48" i="18"/>
  <c r="L102" i="18"/>
  <c r="L95" i="18"/>
  <c r="L78" i="18"/>
  <c r="L101" i="18"/>
  <c r="L81" i="18"/>
  <c r="L63" i="18"/>
  <c r="L67" i="18"/>
  <c r="L55" i="18"/>
  <c r="L30" i="18"/>
  <c r="L26" i="18"/>
  <c r="L38" i="18"/>
  <c r="L56" i="18"/>
  <c r="L7" i="18"/>
  <c r="L6" i="18"/>
  <c r="L64" i="18"/>
  <c r="L37" i="18"/>
  <c r="L77" i="18"/>
  <c r="L72" i="18"/>
  <c r="L94" i="18"/>
  <c r="L75" i="18"/>
  <c r="L20" i="18"/>
  <c r="L65" i="18"/>
  <c r="L28" i="18"/>
  <c r="L22" i="18"/>
  <c r="L49" i="18"/>
  <c r="L79" i="18"/>
  <c r="L91" i="18"/>
  <c r="L71" i="18"/>
  <c r="L97" i="18"/>
  <c r="L35" i="18"/>
  <c r="L50" i="18"/>
  <c r="L3" i="18"/>
  <c r="L8" i="18"/>
  <c r="L61" i="18"/>
  <c r="BM24" i="19"/>
  <c r="BM26" i="19"/>
  <c r="BM19" i="19"/>
  <c r="BM27" i="19"/>
  <c r="BM20" i="19"/>
  <c r="BM28" i="19"/>
  <c r="BM23" i="19"/>
  <c r="BM22" i="19"/>
  <c r="BM25" i="19"/>
  <c r="BM21" i="19"/>
  <c r="L92" i="18"/>
  <c r="L62" i="18"/>
  <c r="L24" i="18"/>
  <c r="L17" i="18"/>
  <c r="L9" i="18"/>
  <c r="L25" i="18"/>
  <c r="L41" i="18"/>
  <c r="L99" i="18"/>
  <c r="L70" i="18"/>
  <c r="L53" i="18"/>
  <c r="L44" i="18"/>
  <c r="L11" i="18"/>
  <c r="L4" i="18"/>
  <c r="L46" i="18"/>
  <c r="L40" i="18"/>
  <c r="L52" i="18"/>
  <c r="L103" i="18"/>
  <c r="L68" i="18"/>
  <c r="W116" i="13"/>
  <c r="W128" i="13"/>
  <c r="W140" i="13"/>
  <c r="W152" i="13"/>
  <c r="W164" i="13"/>
  <c r="W176" i="13"/>
  <c r="W188" i="13"/>
  <c r="W200" i="13"/>
  <c r="W212" i="13"/>
  <c r="W224" i="13"/>
  <c r="W236" i="13"/>
  <c r="W248" i="13"/>
  <c r="W260" i="13"/>
  <c r="W272" i="13"/>
  <c r="W284" i="13"/>
  <c r="W296" i="13"/>
  <c r="W308" i="13"/>
  <c r="W320" i="13"/>
  <c r="W332" i="13"/>
  <c r="W344" i="13"/>
  <c r="W356" i="13"/>
  <c r="W368" i="13"/>
  <c r="W380" i="13"/>
  <c r="W392" i="13"/>
  <c r="W404" i="13"/>
  <c r="W416" i="13"/>
  <c r="W428" i="13"/>
  <c r="W440" i="13"/>
  <c r="W452" i="13"/>
  <c r="W464" i="13"/>
  <c r="W476" i="13"/>
  <c r="W488" i="13"/>
  <c r="W500" i="13"/>
  <c r="W117" i="13"/>
  <c r="W129" i="13"/>
  <c r="W141" i="13"/>
  <c r="W153" i="13"/>
  <c r="W165" i="13"/>
  <c r="W177" i="13"/>
  <c r="W189" i="13"/>
  <c r="W201" i="13"/>
  <c r="W213" i="13"/>
  <c r="W225" i="13"/>
  <c r="W237" i="13"/>
  <c r="W249" i="13"/>
  <c r="W261" i="13"/>
  <c r="W273" i="13"/>
  <c r="W285" i="13"/>
  <c r="W297" i="13"/>
  <c r="W309" i="13"/>
  <c r="W321" i="13"/>
  <c r="W333" i="13"/>
  <c r="W345" i="13"/>
  <c r="W357" i="13"/>
  <c r="W369" i="13"/>
  <c r="W381" i="13"/>
  <c r="W393" i="13"/>
  <c r="W405" i="13"/>
  <c r="W417" i="13"/>
  <c r="W429" i="13"/>
  <c r="W441" i="13"/>
  <c r="W453" i="13"/>
  <c r="W465" i="13"/>
  <c r="W477" i="13"/>
  <c r="W489" i="13"/>
  <c r="W501" i="13"/>
  <c r="W118" i="13"/>
  <c r="W130" i="13"/>
  <c r="W142" i="13"/>
  <c r="W154" i="13"/>
  <c r="W166" i="13"/>
  <c r="W178" i="13"/>
  <c r="W190" i="13"/>
  <c r="W202" i="13"/>
  <c r="W214" i="13"/>
  <c r="W226" i="13"/>
  <c r="W238" i="13"/>
  <c r="W250" i="13"/>
  <c r="W262" i="13"/>
  <c r="W274" i="13"/>
  <c r="W286" i="13"/>
  <c r="W298" i="13"/>
  <c r="W310" i="13"/>
  <c r="W322" i="13"/>
  <c r="W334" i="13"/>
  <c r="W346" i="13"/>
  <c r="W358" i="13"/>
  <c r="W370" i="13"/>
  <c r="W382" i="13"/>
  <c r="W394" i="13"/>
  <c r="W406" i="13"/>
  <c r="W418" i="13"/>
  <c r="W430" i="13"/>
  <c r="W442" i="13"/>
  <c r="W454" i="13"/>
  <c r="W466" i="13"/>
  <c r="W478" i="13"/>
  <c r="W490" i="13"/>
  <c r="W502" i="13"/>
  <c r="W107" i="13"/>
  <c r="W119" i="13"/>
  <c r="W131" i="13"/>
  <c r="W143" i="13"/>
  <c r="W155" i="13"/>
  <c r="W167" i="13"/>
  <c r="W179" i="13"/>
  <c r="W191" i="13"/>
  <c r="W203" i="13"/>
  <c r="W215" i="13"/>
  <c r="W227" i="13"/>
  <c r="W239" i="13"/>
  <c r="W251" i="13"/>
  <c r="W263" i="13"/>
  <c r="W275" i="13"/>
  <c r="W287" i="13"/>
  <c r="W299" i="13"/>
  <c r="W311" i="13"/>
  <c r="W323" i="13"/>
  <c r="W335" i="13"/>
  <c r="W347" i="13"/>
  <c r="W359" i="13"/>
  <c r="W371" i="13"/>
  <c r="W383" i="13"/>
  <c r="W395" i="13"/>
  <c r="W407" i="13"/>
  <c r="W419" i="13"/>
  <c r="W431" i="13"/>
  <c r="W443" i="13"/>
  <c r="W455" i="13"/>
  <c r="W467" i="13"/>
  <c r="W479" i="13"/>
  <c r="W491" i="13"/>
  <c r="W503" i="13"/>
  <c r="W108" i="13"/>
  <c r="W120" i="13"/>
  <c r="W132" i="13"/>
  <c r="W144" i="13"/>
  <c r="W156" i="13"/>
  <c r="W168" i="13"/>
  <c r="W180" i="13"/>
  <c r="W192" i="13"/>
  <c r="W204" i="13"/>
  <c r="W216" i="13"/>
  <c r="W228" i="13"/>
  <c r="W240" i="13"/>
  <c r="W252" i="13"/>
  <c r="W264" i="13"/>
  <c r="W276" i="13"/>
  <c r="W288" i="13"/>
  <c r="W300" i="13"/>
  <c r="W312" i="13"/>
  <c r="W324" i="13"/>
  <c r="W336" i="13"/>
  <c r="W348" i="13"/>
  <c r="W360" i="13"/>
  <c r="W372" i="13"/>
  <c r="W384" i="13"/>
  <c r="W396" i="13"/>
  <c r="W408" i="13"/>
  <c r="W420" i="13"/>
  <c r="W432" i="13"/>
  <c r="W444" i="13"/>
  <c r="W456" i="13"/>
  <c r="W468" i="13"/>
  <c r="W480" i="13"/>
  <c r="W492" i="13"/>
  <c r="W504" i="13"/>
  <c r="W110" i="13"/>
  <c r="W122" i="13"/>
  <c r="W134" i="13"/>
  <c r="W146" i="13"/>
  <c r="W158" i="13"/>
  <c r="W170" i="13"/>
  <c r="W182" i="13"/>
  <c r="W194" i="13"/>
  <c r="W206" i="13"/>
  <c r="W218" i="13"/>
  <c r="W230" i="13"/>
  <c r="W242" i="13"/>
  <c r="W254" i="13"/>
  <c r="W266" i="13"/>
  <c r="W278" i="13"/>
  <c r="W290" i="13"/>
  <c r="W302" i="13"/>
  <c r="W314" i="13"/>
  <c r="W326" i="13"/>
  <c r="W338" i="13"/>
  <c r="W350" i="13"/>
  <c r="W362" i="13"/>
  <c r="W374" i="13"/>
  <c r="W386" i="13"/>
  <c r="W398" i="13"/>
  <c r="W410" i="13"/>
  <c r="W422" i="13"/>
  <c r="W434" i="13"/>
  <c r="W446" i="13"/>
  <c r="W458" i="13"/>
  <c r="W470" i="13"/>
  <c r="W482" i="13"/>
  <c r="W494" i="13"/>
  <c r="W506" i="13"/>
  <c r="W111" i="13"/>
  <c r="W123" i="13"/>
  <c r="W135" i="13"/>
  <c r="W147" i="13"/>
  <c r="W159" i="13"/>
  <c r="W171" i="13"/>
  <c r="W183" i="13"/>
  <c r="W195" i="13"/>
  <c r="W207" i="13"/>
  <c r="W219" i="13"/>
  <c r="W231" i="13"/>
  <c r="W243" i="13"/>
  <c r="W255" i="13"/>
  <c r="W267" i="13"/>
  <c r="W279" i="13"/>
  <c r="W291" i="13"/>
  <c r="W303" i="13"/>
  <c r="W315" i="13"/>
  <c r="W327" i="13"/>
  <c r="W339" i="13"/>
  <c r="W351" i="13"/>
  <c r="W363" i="13"/>
  <c r="W375" i="13"/>
  <c r="W387" i="13"/>
  <c r="W399" i="13"/>
  <c r="W411" i="13"/>
  <c r="W423" i="13"/>
  <c r="W435" i="13"/>
  <c r="W447" i="13"/>
  <c r="W459" i="13"/>
  <c r="W471" i="13"/>
  <c r="W483" i="13"/>
  <c r="W495" i="13"/>
  <c r="W112" i="13"/>
  <c r="W124" i="13"/>
  <c r="W136" i="13"/>
  <c r="W148" i="13"/>
  <c r="W160" i="13"/>
  <c r="W172" i="13"/>
  <c r="W184" i="13"/>
  <c r="W196" i="13"/>
  <c r="W208" i="13"/>
  <c r="W220" i="13"/>
  <c r="W232" i="13"/>
  <c r="W244" i="13"/>
  <c r="W256" i="13"/>
  <c r="W268" i="13"/>
  <c r="W280" i="13"/>
  <c r="W292" i="13"/>
  <c r="W304" i="13"/>
  <c r="W316" i="13"/>
  <c r="W328" i="13"/>
  <c r="W340" i="13"/>
  <c r="W352" i="13"/>
  <c r="W364" i="13"/>
  <c r="W376" i="13"/>
  <c r="W388" i="13"/>
  <c r="W400" i="13"/>
  <c r="W412" i="13"/>
  <c r="W424" i="13"/>
  <c r="W436" i="13"/>
  <c r="W448" i="13"/>
  <c r="W460" i="13"/>
  <c r="W472" i="13"/>
  <c r="W484" i="13"/>
  <c r="W496" i="13"/>
  <c r="W113" i="13"/>
  <c r="W125" i="13"/>
  <c r="W137" i="13"/>
  <c r="W149" i="13"/>
  <c r="W161" i="13"/>
  <c r="W173" i="13"/>
  <c r="W185" i="13"/>
  <c r="W197" i="13"/>
  <c r="W209" i="13"/>
  <c r="W221" i="13"/>
  <c r="W233" i="13"/>
  <c r="W245" i="13"/>
  <c r="W257" i="13"/>
  <c r="W269" i="13"/>
  <c r="W281" i="13"/>
  <c r="W293" i="13"/>
  <c r="W305" i="13"/>
  <c r="W317" i="13"/>
  <c r="W329" i="13"/>
  <c r="W341" i="13"/>
  <c r="W353" i="13"/>
  <c r="W365" i="13"/>
  <c r="W377" i="13"/>
  <c r="W389" i="13"/>
  <c r="W401" i="13"/>
  <c r="W413" i="13"/>
  <c r="W425" i="13"/>
  <c r="W437" i="13"/>
  <c r="W449" i="13"/>
  <c r="W461" i="13"/>
  <c r="W473" i="13"/>
  <c r="W485" i="13"/>
  <c r="W497" i="13"/>
  <c r="W138" i="13"/>
  <c r="W186" i="13"/>
  <c r="W234" i="13"/>
  <c r="W282" i="13"/>
  <c r="W330" i="13"/>
  <c r="W378" i="13"/>
  <c r="W426" i="13"/>
  <c r="W474" i="13"/>
  <c r="W139" i="13"/>
  <c r="W187" i="13"/>
  <c r="W235" i="13"/>
  <c r="W283" i="13"/>
  <c r="W331" i="13"/>
  <c r="W379" i="13"/>
  <c r="W427" i="13"/>
  <c r="W475" i="13"/>
  <c r="W145" i="13"/>
  <c r="W193" i="13"/>
  <c r="W241" i="13"/>
  <c r="W289" i="13"/>
  <c r="W337" i="13"/>
  <c r="W385" i="13"/>
  <c r="W433" i="13"/>
  <c r="W481" i="13"/>
  <c r="W150" i="13"/>
  <c r="W198" i="13"/>
  <c r="W246" i="13"/>
  <c r="W294" i="13"/>
  <c r="W342" i="13"/>
  <c r="W390" i="13"/>
  <c r="W438" i="13"/>
  <c r="W486" i="13"/>
  <c r="W151" i="13"/>
  <c r="W199" i="13"/>
  <c r="W247" i="13"/>
  <c r="W295" i="13"/>
  <c r="W343" i="13"/>
  <c r="W391" i="13"/>
  <c r="W439" i="13"/>
  <c r="W487" i="13"/>
  <c r="W109" i="13"/>
  <c r="W157" i="13"/>
  <c r="W205" i="13"/>
  <c r="W253" i="13"/>
  <c r="W301" i="13"/>
  <c r="W349" i="13"/>
  <c r="W397" i="13"/>
  <c r="W445" i="13"/>
  <c r="W493" i="13"/>
  <c r="W114" i="13"/>
  <c r="W162" i="13"/>
  <c r="W210" i="13"/>
  <c r="W258" i="13"/>
  <c r="W306" i="13"/>
  <c r="W354" i="13"/>
  <c r="W402" i="13"/>
  <c r="W450" i="13"/>
  <c r="W498" i="13"/>
  <c r="W115" i="13"/>
  <c r="W163" i="13"/>
  <c r="W211" i="13"/>
  <c r="W259" i="13"/>
  <c r="W307" i="13"/>
  <c r="W355" i="13"/>
  <c r="W403" i="13"/>
  <c r="W451" i="13"/>
  <c r="W499" i="13"/>
  <c r="W133" i="13"/>
  <c r="W277" i="13"/>
  <c r="W421" i="13"/>
  <c r="W169" i="13"/>
  <c r="W313" i="13"/>
  <c r="W457" i="13"/>
  <c r="W174" i="13"/>
  <c r="W318" i="13"/>
  <c r="W462" i="13"/>
  <c r="W175" i="13"/>
  <c r="W319" i="13"/>
  <c r="W463" i="13"/>
  <c r="W181" i="13"/>
  <c r="W325" i="13"/>
  <c r="W469" i="13"/>
  <c r="W217" i="13"/>
  <c r="W361" i="13"/>
  <c r="W505" i="13"/>
  <c r="W222" i="13"/>
  <c r="W366" i="13"/>
  <c r="W223" i="13"/>
  <c r="W367" i="13"/>
  <c r="W229" i="13"/>
  <c r="W373" i="13"/>
  <c r="W121" i="13"/>
  <c r="W265" i="13"/>
  <c r="W127" i="13"/>
  <c r="W271" i="13"/>
  <c r="W415" i="13"/>
  <c r="W126" i="13"/>
  <c r="W270" i="13"/>
  <c r="W409" i="13"/>
  <c r="W414" i="13"/>
  <c r="M18" i="18"/>
  <c r="X184" i="13"/>
  <c r="X196" i="13"/>
  <c r="X281" i="13"/>
  <c r="X293" i="13"/>
  <c r="X174" i="13"/>
  <c r="X222" i="13"/>
  <c r="X236" i="13"/>
  <c r="X320" i="13"/>
  <c r="X118" i="13"/>
  <c r="X166" i="13"/>
  <c r="X179" i="13"/>
  <c r="X275" i="13"/>
  <c r="X108" i="13"/>
  <c r="X156" i="13"/>
  <c r="X217" i="13"/>
  <c r="X229" i="13"/>
  <c r="X277" i="13"/>
  <c r="X302" i="13"/>
  <c r="X231" i="13"/>
  <c r="X337" i="13"/>
  <c r="X385" i="13"/>
  <c r="X433" i="13"/>
  <c r="X410" i="13"/>
  <c r="X458" i="13"/>
  <c r="X237" i="13"/>
  <c r="X327" i="13"/>
  <c r="X206" i="13"/>
  <c r="X352" i="13"/>
  <c r="X364" i="13"/>
  <c r="X376" i="13"/>
  <c r="X313" i="13"/>
  <c r="X401" i="13"/>
  <c r="X413" i="13"/>
  <c r="X485" i="13"/>
  <c r="X426" i="13"/>
  <c r="X438" i="13"/>
  <c r="X450" i="13"/>
  <c r="X213" i="13"/>
  <c r="X475" i="13"/>
  <c r="X487" i="13"/>
  <c r="X407" i="13"/>
  <c r="X443" i="13"/>
  <c r="X187" i="13"/>
  <c r="X295" i="13"/>
  <c r="X297" i="13"/>
  <c r="X347" i="13"/>
  <c r="X393" i="13"/>
  <c r="X321" i="13"/>
  <c r="X358" i="13"/>
  <c r="X394" i="13"/>
  <c r="X406" i="13"/>
  <c r="X405" i="13"/>
  <c r="X440" i="13"/>
  <c r="X254" i="13"/>
  <c r="L45" i="18"/>
  <c r="L21" i="18"/>
  <c r="M7" i="18"/>
  <c r="C14" i="3"/>
  <c r="M97" i="18"/>
  <c r="M78" i="18"/>
  <c r="M62" i="18"/>
  <c r="M39" i="18"/>
  <c r="M101" i="18"/>
  <c r="M48" i="18"/>
  <c r="M12" i="18"/>
  <c r="M30" i="18"/>
  <c r="M16" i="18"/>
  <c r="M21" i="18"/>
  <c r="K104" i="18"/>
  <c r="H2" i="17"/>
  <c r="M46" i="18" l="1"/>
  <c r="X370" i="13"/>
  <c r="X391" i="13"/>
  <c r="X170" i="13"/>
  <c r="X133" i="13"/>
  <c r="X245" i="13"/>
  <c r="M14" i="18"/>
  <c r="M102" i="18"/>
  <c r="X334" i="13"/>
  <c r="X392" i="13"/>
  <c r="X183" i="13"/>
  <c r="X379" i="13"/>
  <c r="X342" i="13"/>
  <c r="X243" i="13"/>
  <c r="X435" i="13"/>
  <c r="X304" i="13"/>
  <c r="X444" i="13"/>
  <c r="X121" i="13"/>
  <c r="X131" i="13"/>
  <c r="X128" i="13"/>
  <c r="X185" i="13"/>
  <c r="M51" i="18"/>
  <c r="X357" i="13"/>
  <c r="X354" i="13"/>
  <c r="X398" i="13"/>
  <c r="X224" i="13"/>
  <c r="M99" i="18"/>
  <c r="X395" i="13"/>
  <c r="X356" i="13"/>
  <c r="X488" i="13"/>
  <c r="X367" i="13"/>
  <c r="X472" i="13"/>
  <c r="X423" i="13"/>
  <c r="X271" i="13"/>
  <c r="X408" i="13"/>
  <c r="X240" i="13"/>
  <c r="X298" i="13"/>
  <c r="X318" i="13"/>
  <c r="X149" i="13"/>
  <c r="X489" i="13"/>
  <c r="X279" i="13"/>
  <c r="X456" i="13"/>
  <c r="X167" i="13"/>
  <c r="M36" i="18"/>
  <c r="X255" i="13"/>
  <c r="X139" i="13"/>
  <c r="M23" i="18"/>
  <c r="M40" i="18"/>
  <c r="M100" i="18"/>
  <c r="X147" i="13"/>
  <c r="X359" i="13"/>
  <c r="X316" i="13"/>
  <c r="X479" i="13"/>
  <c r="X249" i="13"/>
  <c r="X497" i="13"/>
  <c r="X460" i="13"/>
  <c r="X387" i="13"/>
  <c r="X469" i="13"/>
  <c r="X348" i="13"/>
  <c r="X204" i="13"/>
  <c r="X262" i="13"/>
  <c r="X270" i="13"/>
  <c r="X244" i="13"/>
  <c r="M22" i="18"/>
  <c r="M37" i="18"/>
  <c r="M87" i="18"/>
  <c r="M29" i="18"/>
  <c r="X476" i="13"/>
  <c r="X151" i="13"/>
  <c r="X111" i="13"/>
  <c r="X491" i="13"/>
  <c r="X417" i="13"/>
  <c r="X335" i="13"/>
  <c r="X343" i="13"/>
  <c r="X402" i="13"/>
  <c r="X461" i="13"/>
  <c r="X171" i="13"/>
  <c r="X328" i="13"/>
  <c r="X339" i="13"/>
  <c r="X362" i="13"/>
  <c r="X373" i="13"/>
  <c r="X360" i="13"/>
  <c r="X181" i="13"/>
  <c r="X144" i="13"/>
  <c r="X310" i="13"/>
  <c r="X284" i="13"/>
  <c r="X258" i="13"/>
  <c r="X197" i="13"/>
  <c r="X160" i="13"/>
  <c r="X256" i="13"/>
  <c r="X161" i="13"/>
  <c r="X257" i="13"/>
  <c r="X138" i="13"/>
  <c r="X234" i="13"/>
  <c r="X115" i="13"/>
  <c r="X200" i="13"/>
  <c r="X296" i="13"/>
  <c r="X178" i="13"/>
  <c r="X274" i="13"/>
  <c r="X143" i="13"/>
  <c r="X239" i="13"/>
  <c r="X120" i="13"/>
  <c r="X216" i="13"/>
  <c r="X312" i="13"/>
  <c r="X193" i="13"/>
  <c r="X289" i="13"/>
  <c r="X324" i="13"/>
  <c r="X420" i="13"/>
  <c r="X123" i="13"/>
  <c r="X349" i="13"/>
  <c r="X445" i="13"/>
  <c r="X199" i="13"/>
  <c r="X374" i="13"/>
  <c r="X470" i="13"/>
  <c r="X273" i="13"/>
  <c r="X399" i="13"/>
  <c r="X495" i="13"/>
  <c r="X340" i="13"/>
  <c r="X436" i="13"/>
  <c r="X207" i="13"/>
  <c r="X377" i="13"/>
  <c r="X473" i="13"/>
  <c r="X314" i="13"/>
  <c r="X414" i="13"/>
  <c r="X141" i="13"/>
  <c r="X355" i="13"/>
  <c r="X451" i="13"/>
  <c r="X371" i="13"/>
  <c r="X416" i="13"/>
  <c r="X453" i="13"/>
  <c r="X490" i="13"/>
  <c r="X218" i="13"/>
  <c r="X219" i="13"/>
  <c r="X223" i="13"/>
  <c r="X225" i="13"/>
  <c r="X259" i="13"/>
  <c r="X369" i="13"/>
  <c r="X332" i="13"/>
  <c r="M13" i="18"/>
  <c r="M82" i="18"/>
  <c r="M43" i="18"/>
  <c r="M94" i="18"/>
  <c r="M32" i="18"/>
  <c r="M10" i="18"/>
  <c r="M9" i="18"/>
  <c r="X172" i="13"/>
  <c r="X268" i="13"/>
  <c r="X173" i="13"/>
  <c r="X269" i="13"/>
  <c r="X150" i="13"/>
  <c r="X246" i="13"/>
  <c r="X116" i="13"/>
  <c r="X212" i="13"/>
  <c r="X308" i="13"/>
  <c r="X190" i="13"/>
  <c r="X286" i="13"/>
  <c r="X155" i="13"/>
  <c r="X251" i="13"/>
  <c r="X132" i="13"/>
  <c r="X228" i="13"/>
  <c r="X109" i="13"/>
  <c r="X205" i="13"/>
  <c r="X301" i="13"/>
  <c r="X336" i="13"/>
  <c r="X432" i="13"/>
  <c r="X159" i="13"/>
  <c r="X361" i="13"/>
  <c r="X457" i="13"/>
  <c r="X235" i="13"/>
  <c r="X386" i="13"/>
  <c r="X482" i="13"/>
  <c r="X307" i="13"/>
  <c r="X411" i="13"/>
  <c r="X112" i="13"/>
  <c r="X208" i="13"/>
  <c r="X113" i="13"/>
  <c r="X209" i="13"/>
  <c r="X305" i="13"/>
  <c r="X186" i="13"/>
  <c r="X282" i="13"/>
  <c r="X152" i="13"/>
  <c r="X248" i="13"/>
  <c r="X130" i="13"/>
  <c r="X226" i="13"/>
  <c r="X322" i="13"/>
  <c r="X191" i="13"/>
  <c r="X287" i="13"/>
  <c r="X168" i="13"/>
  <c r="X264" i="13"/>
  <c r="X145" i="13"/>
  <c r="X241" i="13"/>
  <c r="X194" i="13"/>
  <c r="X372" i="13"/>
  <c r="X468" i="13"/>
  <c r="X267" i="13"/>
  <c r="X397" i="13"/>
  <c r="X493" i="13"/>
  <c r="X326" i="13"/>
  <c r="X422" i="13"/>
  <c r="X129" i="13"/>
  <c r="X351" i="13"/>
  <c r="X447" i="13"/>
  <c r="X242" i="13"/>
  <c r="X388" i="13"/>
  <c r="X484" i="13"/>
  <c r="X329" i="13"/>
  <c r="X425" i="13"/>
  <c r="X175" i="13"/>
  <c r="X366" i="13"/>
  <c r="X462" i="13"/>
  <c r="X285" i="13"/>
  <c r="X403" i="13"/>
  <c r="X499" i="13"/>
  <c r="X182" i="13"/>
  <c r="X291" i="13"/>
  <c r="X346" i="13"/>
  <c r="X383" i="13"/>
  <c r="X428" i="13"/>
  <c r="X429" i="13"/>
  <c r="X430" i="13"/>
  <c r="X431" i="13"/>
  <c r="X442" i="13"/>
  <c r="X441" i="13"/>
  <c r="M73" i="18"/>
  <c r="M77" i="18"/>
  <c r="M41" i="18"/>
  <c r="M76" i="18"/>
  <c r="M24" i="18"/>
  <c r="M4" i="18"/>
  <c r="M79" i="18"/>
  <c r="M8" i="18"/>
  <c r="X232" i="13"/>
  <c r="X233" i="13"/>
  <c r="X210" i="13"/>
  <c r="X176" i="13"/>
  <c r="X272" i="13"/>
  <c r="X250" i="13"/>
  <c r="X215" i="13"/>
  <c r="X192" i="13"/>
  <c r="X169" i="13"/>
  <c r="X266" i="13"/>
  <c r="X492" i="13"/>
  <c r="X421" i="13"/>
  <c r="X350" i="13"/>
  <c r="X446" i="13"/>
  <c r="X375" i="13"/>
  <c r="X309" i="13"/>
  <c r="X412" i="13"/>
  <c r="X353" i="13"/>
  <c r="X449" i="13"/>
  <c r="X390" i="13"/>
  <c r="X486" i="13"/>
  <c r="X427" i="13"/>
  <c r="X344" i="13"/>
  <c r="X381" i="13"/>
  <c r="X455" i="13"/>
  <c r="X501" i="13"/>
  <c r="X503" i="13"/>
  <c r="X124" i="13"/>
  <c r="X220" i="13"/>
  <c r="X125" i="13"/>
  <c r="X221" i="13"/>
  <c r="X317" i="13"/>
  <c r="X198" i="13"/>
  <c r="X294" i="13"/>
  <c r="X164" i="13"/>
  <c r="X260" i="13"/>
  <c r="X142" i="13"/>
  <c r="X238" i="13"/>
  <c r="X107" i="13"/>
  <c r="X203" i="13"/>
  <c r="X299" i="13"/>
  <c r="X180" i="13"/>
  <c r="X276" i="13"/>
  <c r="X157" i="13"/>
  <c r="X253" i="13"/>
  <c r="X230" i="13"/>
  <c r="X384" i="13"/>
  <c r="X480" i="13"/>
  <c r="X303" i="13"/>
  <c r="X409" i="13"/>
  <c r="X505" i="13"/>
  <c r="X338" i="13"/>
  <c r="X434" i="13"/>
  <c r="X165" i="13"/>
  <c r="X363" i="13"/>
  <c r="X459" i="13"/>
  <c r="X278" i="13"/>
  <c r="X400" i="13"/>
  <c r="X496" i="13"/>
  <c r="X341" i="13"/>
  <c r="X437" i="13"/>
  <c r="X211" i="13"/>
  <c r="X378" i="13"/>
  <c r="X474" i="13"/>
  <c r="X315" i="13"/>
  <c r="X415" i="13"/>
  <c r="X153" i="13"/>
  <c r="X290" i="13"/>
  <c r="X345" i="13"/>
  <c r="X382" i="13"/>
  <c r="X419" i="13"/>
  <c r="X464" i="13"/>
  <c r="X465" i="13"/>
  <c r="X466" i="13"/>
  <c r="X467" i="13"/>
  <c r="X478" i="13"/>
  <c r="X146" i="13"/>
  <c r="M90" i="18"/>
  <c r="M64" i="18"/>
  <c r="M60" i="18"/>
  <c r="M28" i="18"/>
  <c r="X136" i="13"/>
  <c r="X137" i="13"/>
  <c r="X114" i="13"/>
  <c r="X306" i="13"/>
  <c r="X154" i="13"/>
  <c r="X119" i="13"/>
  <c r="X311" i="13"/>
  <c r="X288" i="13"/>
  <c r="X265" i="13"/>
  <c r="X396" i="13"/>
  <c r="X325" i="13"/>
  <c r="X127" i="13"/>
  <c r="X201" i="13"/>
  <c r="X471" i="13"/>
  <c r="X135" i="13"/>
  <c r="X247" i="13"/>
  <c r="X331" i="13"/>
  <c r="X261" i="13"/>
  <c r="X418" i="13"/>
  <c r="X500" i="13"/>
  <c r="X502" i="13"/>
  <c r="X333" i="13"/>
  <c r="M3" i="18"/>
  <c r="M86" i="18"/>
  <c r="X404" i="13"/>
  <c r="X323" i="13"/>
  <c r="X319" i="13"/>
  <c r="X189" i="13"/>
  <c r="X452" i="13"/>
  <c r="X463" i="13"/>
  <c r="X177" i="13"/>
  <c r="X330" i="13"/>
  <c r="X389" i="13"/>
  <c r="X448" i="13"/>
  <c r="X134" i="13"/>
  <c r="X506" i="13"/>
  <c r="X163" i="13"/>
  <c r="X195" i="13"/>
  <c r="X158" i="13"/>
  <c r="X300" i="13"/>
  <c r="X263" i="13"/>
  <c r="X214" i="13"/>
  <c r="X188" i="13"/>
  <c r="X162" i="13"/>
  <c r="X292" i="13"/>
  <c r="M15" i="18"/>
  <c r="M52" i="18"/>
  <c r="M20" i="18"/>
  <c r="M45" i="18"/>
  <c r="M54" i="18"/>
  <c r="M98" i="18"/>
  <c r="X477" i="13"/>
  <c r="X368" i="13"/>
  <c r="X117" i="13"/>
  <c r="X110" i="13"/>
  <c r="X454" i="13"/>
  <c r="X380" i="13"/>
  <c r="X439" i="13"/>
  <c r="X498" i="13"/>
  <c r="X283" i="13"/>
  <c r="X365" i="13"/>
  <c r="X424" i="13"/>
  <c r="X483" i="13"/>
  <c r="X494" i="13"/>
  <c r="X481" i="13"/>
  <c r="X504" i="13"/>
  <c r="X122" i="13"/>
  <c r="X252" i="13"/>
  <c r="X227" i="13"/>
  <c r="X202" i="13"/>
  <c r="X140" i="13"/>
  <c r="X126" i="13"/>
  <c r="X280" i="13"/>
  <c r="L104" i="18"/>
  <c r="BO20" i="19"/>
  <c r="BO28" i="19"/>
  <c r="BO22" i="19"/>
  <c r="BO23" i="19"/>
  <c r="BO24" i="19"/>
  <c r="BO19" i="19"/>
  <c r="BO21" i="19"/>
  <c r="BO25" i="19"/>
  <c r="BO26" i="19"/>
  <c r="BO27" i="19"/>
  <c r="BN22" i="19"/>
  <c r="BN24" i="19"/>
  <c r="BN25" i="19"/>
  <c r="BN26" i="19"/>
  <c r="BN23" i="19"/>
  <c r="BN19" i="19"/>
  <c r="BN20" i="19"/>
  <c r="BN27" i="19"/>
  <c r="BN21" i="19"/>
  <c r="BN28" i="19"/>
  <c r="M55" i="18"/>
  <c r="M63" i="18"/>
  <c r="M72" i="18"/>
  <c r="M92" i="18"/>
  <c r="M96" i="18"/>
  <c r="M65" i="18"/>
  <c r="M85" i="18"/>
  <c r="M6" i="18"/>
  <c r="M56" i="18"/>
  <c r="M26" i="18"/>
  <c r="M19" i="18"/>
  <c r="M70" i="18"/>
  <c r="M71" i="18"/>
  <c r="M5" i="18"/>
  <c r="M31" i="18"/>
  <c r="M50" i="18"/>
  <c r="M44" i="18"/>
  <c r="M57" i="18"/>
  <c r="M25" i="18"/>
  <c r="M89" i="18"/>
  <c r="M68" i="18"/>
  <c r="M88" i="18"/>
  <c r="M84" i="18"/>
  <c r="M103" i="18"/>
  <c r="M58" i="18"/>
  <c r="M69" i="18"/>
  <c r="M67" i="18"/>
  <c r="M80" i="18"/>
  <c r="M61" i="18"/>
  <c r="M81" i="18"/>
  <c r="M11" i="18"/>
  <c r="M27" i="18"/>
  <c r="M47" i="18"/>
  <c r="M66" i="18"/>
  <c r="M74" i="18"/>
  <c r="M95" i="18"/>
  <c r="M35" i="18"/>
  <c r="M42" i="18"/>
  <c r="M83" i="18"/>
  <c r="M91" i="18"/>
  <c r="M17" i="18"/>
  <c r="M33" i="18"/>
  <c r="M38" i="18"/>
  <c r="M34" i="18"/>
  <c r="M59" i="18"/>
  <c r="M49" i="18"/>
  <c r="M75" i="18"/>
  <c r="M93" i="18"/>
  <c r="M53" i="18"/>
  <c r="Y116" i="13"/>
  <c r="Y128" i="13"/>
  <c r="Y140" i="13"/>
  <c r="Y152" i="13"/>
  <c r="Y164" i="13"/>
  <c r="Y176" i="13"/>
  <c r="Y188" i="13"/>
  <c r="Y200" i="13"/>
  <c r="Y212" i="13"/>
  <c r="Y224" i="13"/>
  <c r="Y236" i="13"/>
  <c r="Y248" i="13"/>
  <c r="Y260" i="13"/>
  <c r="Y272" i="13"/>
  <c r="Y284" i="13"/>
  <c r="Y296" i="13"/>
  <c r="Y308" i="13"/>
  <c r="Y320" i="13"/>
  <c r="Y332" i="13"/>
  <c r="Y344" i="13"/>
  <c r="Y356" i="13"/>
  <c r="Y368" i="13"/>
  <c r="Y380" i="13"/>
  <c r="Y392" i="13"/>
  <c r="Y404" i="13"/>
  <c r="Y416" i="13"/>
  <c r="Y428" i="13"/>
  <c r="Y440" i="13"/>
  <c r="Y452" i="13"/>
  <c r="Y464" i="13"/>
  <c r="Y476" i="13"/>
  <c r="Y117" i="13"/>
  <c r="Y129" i="13"/>
  <c r="Y141" i="13"/>
  <c r="Y153" i="13"/>
  <c r="Y165" i="13"/>
  <c r="Y177" i="13"/>
  <c r="Y189" i="13"/>
  <c r="Y201" i="13"/>
  <c r="Y213" i="13"/>
  <c r="Y225" i="13"/>
  <c r="Y237" i="13"/>
  <c r="Y249" i="13"/>
  <c r="Y261" i="13"/>
  <c r="Y273" i="13"/>
  <c r="Y285" i="13"/>
  <c r="Y297" i="13"/>
  <c r="Y309" i="13"/>
  <c r="Y321" i="13"/>
  <c r="Y333" i="13"/>
  <c r="Y345" i="13"/>
  <c r="Y357" i="13"/>
  <c r="Y369" i="13"/>
  <c r="Y381" i="13"/>
  <c r="Y393" i="13"/>
  <c r="Y405" i="13"/>
  <c r="Y417" i="13"/>
  <c r="Y429" i="13"/>
  <c r="Y441" i="13"/>
  <c r="Y453" i="13"/>
  <c r="Y465" i="13"/>
  <c r="Y477" i="13"/>
  <c r="Y489" i="13"/>
  <c r="Y501" i="13"/>
  <c r="Y118" i="13"/>
  <c r="Y130" i="13"/>
  <c r="Y142" i="13"/>
  <c r="Y154" i="13"/>
  <c r="Y166" i="13"/>
  <c r="Y178" i="13"/>
  <c r="Y190" i="13"/>
  <c r="Y202" i="13"/>
  <c r="Y214" i="13"/>
  <c r="Y226" i="13"/>
  <c r="Y238" i="13"/>
  <c r="Y250" i="13"/>
  <c r="Y262" i="13"/>
  <c r="Y274" i="13"/>
  <c r="Y286" i="13"/>
  <c r="Y298" i="13"/>
  <c r="Y310" i="13"/>
  <c r="Y322" i="13"/>
  <c r="Y334" i="13"/>
  <c r="Y346" i="13"/>
  <c r="Y358" i="13"/>
  <c r="Y370" i="13"/>
  <c r="Y382" i="13"/>
  <c r="Y394" i="13"/>
  <c r="Y406" i="13"/>
  <c r="Y418" i="13"/>
  <c r="Y430" i="13"/>
  <c r="Y442" i="13"/>
  <c r="Y454" i="13"/>
  <c r="Y466" i="13"/>
  <c r="Y478" i="13"/>
  <c r="Y490" i="13"/>
  <c r="Y502" i="13"/>
  <c r="Y107" i="13"/>
  <c r="Y119" i="13"/>
  <c r="Y131" i="13"/>
  <c r="Y143" i="13"/>
  <c r="Y155" i="13"/>
  <c r="Y167" i="13"/>
  <c r="Y179" i="13"/>
  <c r="Y191" i="13"/>
  <c r="Y203" i="13"/>
  <c r="Y215" i="13"/>
  <c r="Y227" i="13"/>
  <c r="Y239" i="13"/>
  <c r="Y251" i="13"/>
  <c r="Y263" i="13"/>
  <c r="Y275" i="13"/>
  <c r="Y287" i="13"/>
  <c r="Y299" i="13"/>
  <c r="Y311" i="13"/>
  <c r="Y323" i="13"/>
  <c r="Y335" i="13"/>
  <c r="Y347" i="13"/>
  <c r="Y359" i="13"/>
  <c r="Y371" i="13"/>
  <c r="Y383" i="13"/>
  <c r="Y395" i="13"/>
  <c r="Y407" i="13"/>
  <c r="Y419" i="13"/>
  <c r="Y431" i="13"/>
  <c r="Y443" i="13"/>
  <c r="Y455" i="13"/>
  <c r="Y467" i="13"/>
  <c r="Y479" i="13"/>
  <c r="Y491" i="13"/>
  <c r="Y503" i="13"/>
  <c r="Y108" i="13"/>
  <c r="Y120" i="13"/>
  <c r="Y132" i="13"/>
  <c r="Y144" i="13"/>
  <c r="Y156" i="13"/>
  <c r="Y168" i="13"/>
  <c r="Y180" i="13"/>
  <c r="Y192" i="13"/>
  <c r="Y204" i="13"/>
  <c r="Y216" i="13"/>
  <c r="Y228" i="13"/>
  <c r="Y240" i="13"/>
  <c r="Y252" i="13"/>
  <c r="Y264" i="13"/>
  <c r="Y276" i="13"/>
  <c r="Y288" i="13"/>
  <c r="Y300" i="13"/>
  <c r="Y312" i="13"/>
  <c r="Y324" i="13"/>
  <c r="Y336" i="13"/>
  <c r="Y348" i="13"/>
  <c r="Y360" i="13"/>
  <c r="Y372" i="13"/>
  <c r="Y384" i="13"/>
  <c r="Y396" i="13"/>
  <c r="Y408" i="13"/>
  <c r="Y420" i="13"/>
  <c r="Y432" i="13"/>
  <c r="Y444" i="13"/>
  <c r="Y456" i="13"/>
  <c r="Y468" i="13"/>
  <c r="Y480" i="13"/>
  <c r="Y492" i="13"/>
  <c r="Y504" i="13"/>
  <c r="Y109" i="13"/>
  <c r="Y121" i="13"/>
  <c r="Y133" i="13"/>
  <c r="Y145" i="13"/>
  <c r="Y157" i="13"/>
  <c r="Y169" i="13"/>
  <c r="Y181" i="13"/>
  <c r="Y193" i="13"/>
  <c r="Y205" i="13"/>
  <c r="Y217" i="13"/>
  <c r="Y229" i="13"/>
  <c r="Y241" i="13"/>
  <c r="Y253" i="13"/>
  <c r="Y265" i="13"/>
  <c r="Y277" i="13"/>
  <c r="Y289" i="13"/>
  <c r="Y301" i="13"/>
  <c r="Y313" i="13"/>
  <c r="Y325" i="13"/>
  <c r="Y337" i="13"/>
  <c r="Y349" i="13"/>
  <c r="Y361" i="13"/>
  <c r="Y373" i="13"/>
  <c r="Y385" i="13"/>
  <c r="Y397" i="13"/>
  <c r="Y409" i="13"/>
  <c r="Y421" i="13"/>
  <c r="Y433" i="13"/>
  <c r="Y445" i="13"/>
  <c r="Y457" i="13"/>
  <c r="Y469" i="13"/>
  <c r="Y481" i="13"/>
  <c r="Y493" i="13"/>
  <c r="Y505" i="13"/>
  <c r="Y110" i="13"/>
  <c r="Y122" i="13"/>
  <c r="Y134" i="13"/>
  <c r="Y146" i="13"/>
  <c r="Y158" i="13"/>
  <c r="Y170" i="13"/>
  <c r="Y182" i="13"/>
  <c r="Y194" i="13"/>
  <c r="Y206" i="13"/>
  <c r="Y218" i="13"/>
  <c r="Y230" i="13"/>
  <c r="Y242" i="13"/>
  <c r="Y254" i="13"/>
  <c r="Y266" i="13"/>
  <c r="Y278" i="13"/>
  <c r="Y290" i="13"/>
  <c r="Y302" i="13"/>
  <c r="Y314" i="13"/>
  <c r="Y326" i="13"/>
  <c r="Y338" i="13"/>
  <c r="Y350" i="13"/>
  <c r="Y362" i="13"/>
  <c r="Y374" i="13"/>
  <c r="Y386" i="13"/>
  <c r="Y398" i="13"/>
  <c r="Y410" i="13"/>
  <c r="Y422" i="13"/>
  <c r="Y434" i="13"/>
  <c r="Y446" i="13"/>
  <c r="Y458" i="13"/>
  <c r="Y470" i="13"/>
  <c r="Y482" i="13"/>
  <c r="Y494" i="13"/>
  <c r="Y506" i="13"/>
  <c r="Y111" i="13"/>
  <c r="Y123" i="13"/>
  <c r="Y135" i="13"/>
  <c r="Y147" i="13"/>
  <c r="Y159" i="13"/>
  <c r="Y171" i="13"/>
  <c r="Y183" i="13"/>
  <c r="Y195" i="13"/>
  <c r="Y207" i="13"/>
  <c r="Y219" i="13"/>
  <c r="Y231" i="13"/>
  <c r="Y243" i="13"/>
  <c r="Y255" i="13"/>
  <c r="Y267" i="13"/>
  <c r="Y279" i="13"/>
  <c r="Y291" i="13"/>
  <c r="Y303" i="13"/>
  <c r="Y315" i="13"/>
  <c r="Y327" i="13"/>
  <c r="Y339" i="13"/>
  <c r="Y351" i="13"/>
  <c r="Y363" i="13"/>
  <c r="Y375" i="13"/>
  <c r="Y387" i="13"/>
  <c r="Y399" i="13"/>
  <c r="Y411" i="13"/>
  <c r="Y423" i="13"/>
  <c r="Y435" i="13"/>
  <c r="Y447" i="13"/>
  <c r="Y459" i="13"/>
  <c r="Y471" i="13"/>
  <c r="Y483" i="13"/>
  <c r="Y495" i="13"/>
  <c r="Y115" i="13"/>
  <c r="Y151" i="13"/>
  <c r="Y187" i="13"/>
  <c r="Y223" i="13"/>
  <c r="Y259" i="13"/>
  <c r="Y295" i="13"/>
  <c r="Y331" i="13"/>
  <c r="Y367" i="13"/>
  <c r="Y403" i="13"/>
  <c r="Y439" i="13"/>
  <c r="Y475" i="13"/>
  <c r="Y124" i="13"/>
  <c r="Y160" i="13"/>
  <c r="Y196" i="13"/>
  <c r="Y232" i="13"/>
  <c r="Y268" i="13"/>
  <c r="Y304" i="13"/>
  <c r="Y340" i="13"/>
  <c r="Y376" i="13"/>
  <c r="Y412" i="13"/>
  <c r="Y448" i="13"/>
  <c r="Y484" i="13"/>
  <c r="Y125" i="13"/>
  <c r="Y161" i="13"/>
  <c r="Y197" i="13"/>
  <c r="Y233" i="13"/>
  <c r="Y269" i="13"/>
  <c r="Y305" i="13"/>
  <c r="Y341" i="13"/>
  <c r="Y377" i="13"/>
  <c r="Y413" i="13"/>
  <c r="Y449" i="13"/>
  <c r="Y485" i="13"/>
  <c r="Y126" i="13"/>
  <c r="Y162" i="13"/>
  <c r="Y198" i="13"/>
  <c r="Y234" i="13"/>
  <c r="Y270" i="13"/>
  <c r="Y306" i="13"/>
  <c r="Y342" i="13"/>
  <c r="Y378" i="13"/>
  <c r="Y414" i="13"/>
  <c r="Y450" i="13"/>
  <c r="Y486" i="13"/>
  <c r="Y127" i="13"/>
  <c r="Y163" i="13"/>
  <c r="Y199" i="13"/>
  <c r="Y235" i="13"/>
  <c r="Y271" i="13"/>
  <c r="Y307" i="13"/>
  <c r="Y343" i="13"/>
  <c r="Y379" i="13"/>
  <c r="Y415" i="13"/>
  <c r="Y451" i="13"/>
  <c r="Y487" i="13"/>
  <c r="Y136" i="13"/>
  <c r="Y172" i="13"/>
  <c r="Y208" i="13"/>
  <c r="Y244" i="13"/>
  <c r="Y280" i="13"/>
  <c r="Y316" i="13"/>
  <c r="Y352" i="13"/>
  <c r="Y388" i="13"/>
  <c r="Y424" i="13"/>
  <c r="Y460" i="13"/>
  <c r="Y488" i="13"/>
  <c r="Y137" i="13"/>
  <c r="Y173" i="13"/>
  <c r="Y209" i="13"/>
  <c r="Y245" i="13"/>
  <c r="Y281" i="13"/>
  <c r="Y317" i="13"/>
  <c r="Y353" i="13"/>
  <c r="Y389" i="13"/>
  <c r="Y425" i="13"/>
  <c r="Y461" i="13"/>
  <c r="Y496" i="13"/>
  <c r="Y138" i="13"/>
  <c r="Y174" i="13"/>
  <c r="Y210" i="13"/>
  <c r="Y246" i="13"/>
  <c r="Y282" i="13"/>
  <c r="Y318" i="13"/>
  <c r="Y354" i="13"/>
  <c r="Y390" i="13"/>
  <c r="Y426" i="13"/>
  <c r="Y462" i="13"/>
  <c r="Y497" i="13"/>
  <c r="Y139" i="13"/>
  <c r="Y175" i="13"/>
  <c r="Y211" i="13"/>
  <c r="Y247" i="13"/>
  <c r="Y283" i="13"/>
  <c r="Y319" i="13"/>
  <c r="Y355" i="13"/>
  <c r="Y391" i="13"/>
  <c r="Y427" i="13"/>
  <c r="Y463" i="13"/>
  <c r="Y498" i="13"/>
  <c r="Y114" i="13"/>
  <c r="Y150" i="13"/>
  <c r="Y186" i="13"/>
  <c r="Y222" i="13"/>
  <c r="Y258" i="13"/>
  <c r="Y294" i="13"/>
  <c r="Y330" i="13"/>
  <c r="Y366" i="13"/>
  <c r="Y402" i="13"/>
  <c r="Y438" i="13"/>
  <c r="Y474" i="13"/>
  <c r="Y149" i="13"/>
  <c r="Y365" i="13"/>
  <c r="Y184" i="13"/>
  <c r="Y400" i="13"/>
  <c r="Y185" i="13"/>
  <c r="Y401" i="13"/>
  <c r="Y220" i="13"/>
  <c r="Y436" i="13"/>
  <c r="Y221" i="13"/>
  <c r="Y437" i="13"/>
  <c r="Y256" i="13"/>
  <c r="Y472" i="13"/>
  <c r="Y257" i="13"/>
  <c r="Y473" i="13"/>
  <c r="Y292" i="13"/>
  <c r="Y499" i="13"/>
  <c r="Y112" i="13"/>
  <c r="Y328" i="13"/>
  <c r="Y148" i="13"/>
  <c r="Y364" i="13"/>
  <c r="Y113" i="13"/>
  <c r="Y293" i="13"/>
  <c r="Y329" i="13"/>
  <c r="Y500" i="13"/>
  <c r="N73" i="18"/>
  <c r="N98" i="18"/>
  <c r="N92" i="18"/>
  <c r="N86" i="18"/>
  <c r="N72" i="18"/>
  <c r="N80" i="18"/>
  <c r="N100" i="18"/>
  <c r="N69" i="18"/>
  <c r="N99" i="18"/>
  <c r="N96" i="18"/>
  <c r="N87" i="18"/>
  <c r="N84" i="18"/>
  <c r="N64" i="18"/>
  <c r="N79" i="18"/>
  <c r="N74" i="18"/>
  <c r="N101" i="18"/>
  <c r="N51" i="18"/>
  <c r="N43" i="18"/>
  <c r="N62" i="18"/>
  <c r="N54" i="18"/>
  <c r="N52" i="18"/>
  <c r="N41" i="18"/>
  <c r="N37" i="18"/>
  <c r="N97" i="18"/>
  <c r="N57" i="18"/>
  <c r="N40" i="18"/>
  <c r="N61" i="18"/>
  <c r="N49" i="18"/>
  <c r="N76" i="18"/>
  <c r="N45" i="18"/>
  <c r="N8" i="18"/>
  <c r="N26" i="18"/>
  <c r="N19" i="18"/>
  <c r="N25" i="18"/>
  <c r="N23" i="18"/>
  <c r="N22" i="18"/>
  <c r="N12" i="18"/>
  <c r="N10" i="18"/>
  <c r="N30" i="18"/>
  <c r="N31" i="18"/>
  <c r="N20" i="18"/>
  <c r="N28" i="18"/>
  <c r="N21" i="18"/>
  <c r="N9" i="18"/>
  <c r="N4" i="18"/>
  <c r="N34" i="18"/>
  <c r="C15" i="3"/>
  <c r="N15" i="18"/>
  <c r="N3" i="18"/>
  <c r="N32" i="18"/>
  <c r="N13" i="18"/>
  <c r="N16" i="18"/>
  <c r="N36" i="18"/>
  <c r="N56" i="18"/>
  <c r="N29" i="18"/>
  <c r="N5" i="18"/>
  <c r="N65" i="18"/>
  <c r="N17" i="18"/>
  <c r="N39" i="18"/>
  <c r="N42" i="18"/>
  <c r="N7" i="18"/>
  <c r="N33" i="18"/>
  <c r="N6" i="18"/>
  <c r="N35" i="18"/>
  <c r="N50" i="18"/>
  <c r="N14" i="18"/>
  <c r="N27" i="18"/>
  <c r="N18" i="18"/>
  <c r="N89" i="18"/>
  <c r="N67" i="18"/>
  <c r="N85" i="18"/>
  <c r="N24" i="18"/>
  <c r="N46" i="18"/>
  <c r="N60" i="18"/>
  <c r="N55" i="18"/>
  <c r="N63" i="18"/>
  <c r="N81" i="18"/>
  <c r="N53" i="18"/>
  <c r="N11" i="18"/>
  <c r="N66" i="18"/>
  <c r="N59" i="18"/>
  <c r="N71" i="18"/>
  <c r="N82" i="18"/>
  <c r="N78" i="18"/>
  <c r="N47" i="18"/>
  <c r="N68" i="18"/>
  <c r="N83" i="18"/>
  <c r="N103" i="18"/>
  <c r="N95" i="18"/>
  <c r="N58" i="18"/>
  <c r="N77" i="18"/>
  <c r="N90" i="18"/>
  <c r="N91" i="18"/>
  <c r="N44" i="18"/>
  <c r="N75" i="18"/>
  <c r="N102" i="18"/>
  <c r="N94" i="18"/>
  <c r="N38" i="18"/>
  <c r="N88" i="18"/>
  <c r="N93" i="18"/>
  <c r="N48" i="18"/>
  <c r="N70" i="18"/>
  <c r="J2" i="17"/>
  <c r="I2" i="17"/>
  <c r="M104" i="18" l="1"/>
  <c r="BP26" i="19"/>
  <c r="BP20" i="19"/>
  <c r="BP28" i="19"/>
  <c r="BP21" i="19"/>
  <c r="BP22" i="19"/>
  <c r="BP25" i="19"/>
  <c r="BP27" i="19"/>
  <c r="BP19" i="19"/>
  <c r="BP24" i="19"/>
  <c r="BP23" i="19"/>
  <c r="Z113" i="13"/>
  <c r="Z125" i="13"/>
  <c r="Z137" i="13"/>
  <c r="Z149" i="13"/>
  <c r="Z161" i="13"/>
  <c r="Z173" i="13"/>
  <c r="Z185" i="13"/>
  <c r="Z197" i="13"/>
  <c r="Z209" i="13"/>
  <c r="Z221" i="13"/>
  <c r="Z233" i="13"/>
  <c r="Z245" i="13"/>
  <c r="Z257" i="13"/>
  <c r="Z114" i="13"/>
  <c r="Z126" i="13"/>
  <c r="Z138" i="13"/>
  <c r="Z150" i="13"/>
  <c r="Z162" i="13"/>
  <c r="Z174" i="13"/>
  <c r="Z186" i="13"/>
  <c r="Z198" i="13"/>
  <c r="Z210" i="13"/>
  <c r="Z222" i="13"/>
  <c r="Z234" i="13"/>
  <c r="Z246" i="13"/>
  <c r="Z258" i="13"/>
  <c r="Z115" i="13"/>
  <c r="Z127" i="13"/>
  <c r="Z139" i="13"/>
  <c r="Z151" i="13"/>
  <c r="Z163" i="13"/>
  <c r="Z175" i="13"/>
  <c r="Z187" i="13"/>
  <c r="Z199" i="13"/>
  <c r="Z211" i="13"/>
  <c r="Z223" i="13"/>
  <c r="Z235" i="13"/>
  <c r="Z247" i="13"/>
  <c r="Z259" i="13"/>
  <c r="Z116" i="13"/>
  <c r="Z128" i="13"/>
  <c r="Z140" i="13"/>
  <c r="Z152" i="13"/>
  <c r="Z164" i="13"/>
  <c r="Z176" i="13"/>
  <c r="Z188" i="13"/>
  <c r="Z200" i="13"/>
  <c r="Z212" i="13"/>
  <c r="Z224" i="13"/>
  <c r="Z236" i="13"/>
  <c r="Z248" i="13"/>
  <c r="Z260" i="13"/>
  <c r="Z117" i="13"/>
  <c r="Z129" i="13"/>
  <c r="Z141" i="13"/>
  <c r="Z153" i="13"/>
  <c r="Z165" i="13"/>
  <c r="Z177" i="13"/>
  <c r="Z189" i="13"/>
  <c r="Z201" i="13"/>
  <c r="Z213" i="13"/>
  <c r="Z225" i="13"/>
  <c r="Z237" i="13"/>
  <c r="Z249" i="13"/>
  <c r="Z261" i="13"/>
  <c r="Z118" i="13"/>
  <c r="Z130" i="13"/>
  <c r="Z142" i="13"/>
  <c r="Z154" i="13"/>
  <c r="Z166" i="13"/>
  <c r="Z178" i="13"/>
  <c r="Z190" i="13"/>
  <c r="Z202" i="13"/>
  <c r="Z214" i="13"/>
  <c r="Z226" i="13"/>
  <c r="Z238" i="13"/>
  <c r="Z250" i="13"/>
  <c r="Z262" i="13"/>
  <c r="Z107" i="13"/>
  <c r="Z119" i="13"/>
  <c r="Z131" i="13"/>
  <c r="Z143" i="13"/>
  <c r="Z155" i="13"/>
  <c r="Z167" i="13"/>
  <c r="Z179" i="13"/>
  <c r="Z191" i="13"/>
  <c r="Z203" i="13"/>
  <c r="Z215" i="13"/>
  <c r="Z227" i="13"/>
  <c r="Z239" i="13"/>
  <c r="Z251" i="13"/>
  <c r="Z263" i="13"/>
  <c r="Z109" i="13"/>
  <c r="Z135" i="13"/>
  <c r="Z168" i="13"/>
  <c r="Z194" i="13"/>
  <c r="Z220" i="13"/>
  <c r="Z253" i="13"/>
  <c r="Z272" i="13"/>
  <c r="Z284" i="13"/>
  <c r="Z296" i="13"/>
  <c r="Z308" i="13"/>
  <c r="Z320" i="13"/>
  <c r="Z332" i="13"/>
  <c r="Z344" i="13"/>
  <c r="Z356" i="13"/>
  <c r="Z368" i="13"/>
  <c r="Z380" i="13"/>
  <c r="Z392" i="13"/>
  <c r="Z404" i="13"/>
  <c r="Z416" i="13"/>
  <c r="Z428" i="13"/>
  <c r="Z440" i="13"/>
  <c r="Z452" i="13"/>
  <c r="Z464" i="13"/>
  <c r="Z476" i="13"/>
  <c r="Z488" i="13"/>
  <c r="Z500" i="13"/>
  <c r="Z110" i="13"/>
  <c r="Z136" i="13"/>
  <c r="Z169" i="13"/>
  <c r="Z195" i="13"/>
  <c r="Z228" i="13"/>
  <c r="Z254" i="13"/>
  <c r="Z273" i="13"/>
  <c r="Z285" i="13"/>
  <c r="Z297" i="13"/>
  <c r="Z309" i="13"/>
  <c r="Z321" i="13"/>
  <c r="Z333" i="13"/>
  <c r="Z345" i="13"/>
  <c r="Z357" i="13"/>
  <c r="Z369" i="13"/>
  <c r="Z381" i="13"/>
  <c r="Z393" i="13"/>
  <c r="Z405" i="13"/>
  <c r="Z417" i="13"/>
  <c r="Z429" i="13"/>
  <c r="Z441" i="13"/>
  <c r="Z453" i="13"/>
  <c r="Z465" i="13"/>
  <c r="Z477" i="13"/>
  <c r="Z489" i="13"/>
  <c r="Z501" i="13"/>
  <c r="Z111" i="13"/>
  <c r="Z144" i="13"/>
  <c r="Z170" i="13"/>
  <c r="Z196" i="13"/>
  <c r="Z229" i="13"/>
  <c r="Z255" i="13"/>
  <c r="Z274" i="13"/>
  <c r="Z286" i="13"/>
  <c r="Z298" i="13"/>
  <c r="Z310" i="13"/>
  <c r="Z322" i="13"/>
  <c r="Z334" i="13"/>
  <c r="Z346" i="13"/>
  <c r="Z358" i="13"/>
  <c r="Z370" i="13"/>
  <c r="Z382" i="13"/>
  <c r="Z394" i="13"/>
  <c r="Z406" i="13"/>
  <c r="Z418" i="13"/>
  <c r="Z430" i="13"/>
  <c r="Z442" i="13"/>
  <c r="Z454" i="13"/>
  <c r="Z466" i="13"/>
  <c r="Z478" i="13"/>
  <c r="Z490" i="13"/>
  <c r="Z502" i="13"/>
  <c r="Z112" i="13"/>
  <c r="Z145" i="13"/>
  <c r="Z171" i="13"/>
  <c r="Z204" i="13"/>
  <c r="Z230" i="13"/>
  <c r="Z256" i="13"/>
  <c r="Z275" i="13"/>
  <c r="Z287" i="13"/>
  <c r="Z299" i="13"/>
  <c r="Z311" i="13"/>
  <c r="Z323" i="13"/>
  <c r="Z335" i="13"/>
  <c r="Z347" i="13"/>
  <c r="Z359" i="13"/>
  <c r="Z371" i="13"/>
  <c r="Z383" i="13"/>
  <c r="Z395" i="13"/>
  <c r="Z407" i="13"/>
  <c r="Z419" i="13"/>
  <c r="Z431" i="13"/>
  <c r="Z443" i="13"/>
  <c r="Z455" i="13"/>
  <c r="Z467" i="13"/>
  <c r="Z479" i="13"/>
  <c r="Z491" i="13"/>
  <c r="Z503" i="13"/>
  <c r="Z120" i="13"/>
  <c r="Z146" i="13"/>
  <c r="Z172" i="13"/>
  <c r="Z205" i="13"/>
  <c r="Z231" i="13"/>
  <c r="Z264" i="13"/>
  <c r="Z276" i="13"/>
  <c r="Z288" i="13"/>
  <c r="Z300" i="13"/>
  <c r="Z312" i="13"/>
  <c r="Z324" i="13"/>
  <c r="Z336" i="13"/>
  <c r="Z348" i="13"/>
  <c r="Z360" i="13"/>
  <c r="Z372" i="13"/>
  <c r="Z384" i="13"/>
  <c r="Z396" i="13"/>
  <c r="Z408" i="13"/>
  <c r="Z420" i="13"/>
  <c r="Z432" i="13"/>
  <c r="Z444" i="13"/>
  <c r="Z456" i="13"/>
  <c r="Z468" i="13"/>
  <c r="Z480" i="13"/>
  <c r="Z492" i="13"/>
  <c r="Z504" i="13"/>
  <c r="Z121" i="13"/>
  <c r="Z147" i="13"/>
  <c r="Z180" i="13"/>
  <c r="Z206" i="13"/>
  <c r="Z232" i="13"/>
  <c r="Z265" i="13"/>
  <c r="Z277" i="13"/>
  <c r="Z289" i="13"/>
  <c r="Z301" i="13"/>
  <c r="Z313" i="13"/>
  <c r="Z325" i="13"/>
  <c r="Z337" i="13"/>
  <c r="Z349" i="13"/>
  <c r="Z361" i="13"/>
  <c r="Z373" i="13"/>
  <c r="Z385" i="13"/>
  <c r="Z397" i="13"/>
  <c r="Z409" i="13"/>
  <c r="Z421" i="13"/>
  <c r="Z433" i="13"/>
  <c r="Z445" i="13"/>
  <c r="Z457" i="13"/>
  <c r="Z469" i="13"/>
  <c r="Z481" i="13"/>
  <c r="Z493" i="13"/>
  <c r="Z505" i="13"/>
  <c r="Z122" i="13"/>
  <c r="Z148" i="13"/>
  <c r="Z181" i="13"/>
  <c r="Z207" i="13"/>
  <c r="Z240" i="13"/>
  <c r="Z266" i="13"/>
  <c r="Z278" i="13"/>
  <c r="Z290" i="13"/>
  <c r="Z302" i="13"/>
  <c r="Z314" i="13"/>
  <c r="Z326" i="13"/>
  <c r="Z338" i="13"/>
  <c r="Z350" i="13"/>
  <c r="Z362" i="13"/>
  <c r="Z374" i="13"/>
  <c r="Z386" i="13"/>
  <c r="Z398" i="13"/>
  <c r="Z410" i="13"/>
  <c r="Z422" i="13"/>
  <c r="Z434" i="13"/>
  <c r="Z446" i="13"/>
  <c r="Z458" i="13"/>
  <c r="Z470" i="13"/>
  <c r="Z482" i="13"/>
  <c r="Z494" i="13"/>
  <c r="Z506" i="13"/>
  <c r="Z123" i="13"/>
  <c r="Z156" i="13"/>
  <c r="Z182" i="13"/>
  <c r="Z208" i="13"/>
  <c r="Z241" i="13"/>
  <c r="Z267" i="13"/>
  <c r="Z279" i="13"/>
  <c r="Z291" i="13"/>
  <c r="Z303" i="13"/>
  <c r="Z315" i="13"/>
  <c r="Z327" i="13"/>
  <c r="Z339" i="13"/>
  <c r="Z351" i="13"/>
  <c r="Z363" i="13"/>
  <c r="Z375" i="13"/>
  <c r="Z387" i="13"/>
  <c r="Z399" i="13"/>
  <c r="Z411" i="13"/>
  <c r="Z423" i="13"/>
  <c r="Z435" i="13"/>
  <c r="Z447" i="13"/>
  <c r="Z459" i="13"/>
  <c r="Z471" i="13"/>
  <c r="Z483" i="13"/>
  <c r="Z495" i="13"/>
  <c r="Z124" i="13"/>
  <c r="Z157" i="13"/>
  <c r="Z183" i="13"/>
  <c r="Z216" i="13"/>
  <c r="Z242" i="13"/>
  <c r="Z268" i="13"/>
  <c r="Z280" i="13"/>
  <c r="Z292" i="13"/>
  <c r="Z304" i="13"/>
  <c r="Z316" i="13"/>
  <c r="Z328" i="13"/>
  <c r="Z340" i="13"/>
  <c r="Z352" i="13"/>
  <c r="Z364" i="13"/>
  <c r="Z376" i="13"/>
  <c r="Z388" i="13"/>
  <c r="Z400" i="13"/>
  <c r="Z412" i="13"/>
  <c r="Z424" i="13"/>
  <c r="Z436" i="13"/>
  <c r="Z448" i="13"/>
  <c r="Z460" i="13"/>
  <c r="Z472" i="13"/>
  <c r="Z484" i="13"/>
  <c r="Z496" i="13"/>
  <c r="Z108" i="13"/>
  <c r="Z134" i="13"/>
  <c r="Z160" i="13"/>
  <c r="Z193" i="13"/>
  <c r="Z219" i="13"/>
  <c r="Z252" i="13"/>
  <c r="Z271" i="13"/>
  <c r="Z283" i="13"/>
  <c r="Z295" i="13"/>
  <c r="Z307" i="13"/>
  <c r="Z319" i="13"/>
  <c r="Z331" i="13"/>
  <c r="Z343" i="13"/>
  <c r="Z355" i="13"/>
  <c r="Z367" i="13"/>
  <c r="Z379" i="13"/>
  <c r="Z391" i="13"/>
  <c r="Z403" i="13"/>
  <c r="Z415" i="13"/>
  <c r="Z427" i="13"/>
  <c r="Z439" i="13"/>
  <c r="Z451" i="13"/>
  <c r="Z463" i="13"/>
  <c r="Z475" i="13"/>
  <c r="Z487" i="13"/>
  <c r="Z499" i="13"/>
  <c r="Z159" i="13"/>
  <c r="Z294" i="13"/>
  <c r="Z366" i="13"/>
  <c r="Z438" i="13"/>
  <c r="Z184" i="13"/>
  <c r="Z305" i="13"/>
  <c r="Z377" i="13"/>
  <c r="Z449" i="13"/>
  <c r="Z192" i="13"/>
  <c r="Z306" i="13"/>
  <c r="Z378" i="13"/>
  <c r="Z450" i="13"/>
  <c r="Z217" i="13"/>
  <c r="Z317" i="13"/>
  <c r="Z389" i="13"/>
  <c r="Z461" i="13"/>
  <c r="Z218" i="13"/>
  <c r="Z318" i="13"/>
  <c r="Z390" i="13"/>
  <c r="Z462" i="13"/>
  <c r="Z243" i="13"/>
  <c r="Z329" i="13"/>
  <c r="Z401" i="13"/>
  <c r="Z473" i="13"/>
  <c r="Z244" i="13"/>
  <c r="Z330" i="13"/>
  <c r="Z402" i="13"/>
  <c r="Z474" i="13"/>
  <c r="Z269" i="13"/>
  <c r="Z341" i="13"/>
  <c r="Z413" i="13"/>
  <c r="Z485" i="13"/>
  <c r="Z132" i="13"/>
  <c r="Z281" i="13"/>
  <c r="Z353" i="13"/>
  <c r="Z425" i="13"/>
  <c r="Z497" i="13"/>
  <c r="Z158" i="13"/>
  <c r="Z293" i="13"/>
  <c r="Z365" i="13"/>
  <c r="Z437" i="13"/>
  <c r="Z354" i="13"/>
  <c r="Z414" i="13"/>
  <c r="Z426" i="13"/>
  <c r="Z486" i="13"/>
  <c r="Z498" i="13"/>
  <c r="Z270" i="13"/>
  <c r="Z342" i="13"/>
  <c r="Z133" i="13"/>
  <c r="Z282" i="13"/>
  <c r="O73" i="18"/>
  <c r="O75" i="18"/>
  <c r="O68" i="18"/>
  <c r="O98" i="18"/>
  <c r="O92" i="18"/>
  <c r="O86" i="18"/>
  <c r="O72" i="18"/>
  <c r="O71" i="18"/>
  <c r="O100" i="18"/>
  <c r="O95" i="18"/>
  <c r="O69" i="18"/>
  <c r="O99" i="18"/>
  <c r="O96" i="18"/>
  <c r="O87" i="18"/>
  <c r="O84" i="18"/>
  <c r="O64" i="18"/>
  <c r="O91" i="18"/>
  <c r="O88" i="18"/>
  <c r="O79" i="18"/>
  <c r="O74" i="18"/>
  <c r="O97" i="18"/>
  <c r="O83" i="18"/>
  <c r="O62" i="18"/>
  <c r="O52" i="18"/>
  <c r="O41" i="18"/>
  <c r="O31" i="18"/>
  <c r="O37" i="18"/>
  <c r="O40" i="18"/>
  <c r="O48" i="18"/>
  <c r="O63" i="18"/>
  <c r="O61" i="18"/>
  <c r="O58" i="18"/>
  <c r="O60" i="18"/>
  <c r="O45" i="18"/>
  <c r="O36" i="18"/>
  <c r="O8" i="18"/>
  <c r="O27" i="18"/>
  <c r="O26" i="18"/>
  <c r="O24" i="18"/>
  <c r="O19" i="18"/>
  <c r="O25" i="18"/>
  <c r="O23" i="18"/>
  <c r="O22" i="18"/>
  <c r="O10" i="18"/>
  <c r="O30" i="18"/>
  <c r="O6" i="18"/>
  <c r="O20" i="18"/>
  <c r="O18" i="18"/>
  <c r="O28" i="18"/>
  <c r="O21" i="18"/>
  <c r="O9" i="18"/>
  <c r="O34" i="18"/>
  <c r="C16" i="3"/>
  <c r="O11" i="18"/>
  <c r="O78" i="18"/>
  <c r="O3" i="18"/>
  <c r="O51" i="18"/>
  <c r="O14" i="18"/>
  <c r="O5" i="18"/>
  <c r="O65" i="18"/>
  <c r="O29" i="18"/>
  <c r="O17" i="18"/>
  <c r="O13" i="18"/>
  <c r="O39" i="18"/>
  <c r="O32" i="18"/>
  <c r="O56" i="18"/>
  <c r="O7" i="18"/>
  <c r="O15" i="18"/>
  <c r="O4" i="18"/>
  <c r="O12" i="18"/>
  <c r="O47" i="18"/>
  <c r="O53" i="18"/>
  <c r="O90" i="18"/>
  <c r="O66" i="18"/>
  <c r="O38" i="18"/>
  <c r="O44" i="18"/>
  <c r="O49" i="18"/>
  <c r="O77" i="18"/>
  <c r="O81" i="18"/>
  <c r="O16" i="18"/>
  <c r="O50" i="18"/>
  <c r="O42" i="18"/>
  <c r="O80" i="18"/>
  <c r="O33" i="18"/>
  <c r="O59" i="18"/>
  <c r="O70" i="18"/>
  <c r="O54" i="18"/>
  <c r="O93" i="18"/>
  <c r="O67" i="18"/>
  <c r="O57" i="18"/>
  <c r="O85" i="18"/>
  <c r="O101" i="18"/>
  <c r="O43" i="18"/>
  <c r="O46" i="18"/>
  <c r="O55" i="18"/>
  <c r="O89" i="18"/>
  <c r="O102" i="18"/>
  <c r="O35" i="18"/>
  <c r="O94" i="18"/>
  <c r="O82" i="18"/>
  <c r="O76" i="18"/>
  <c r="O103" i="18"/>
  <c r="N104" i="18"/>
  <c r="K2" i="17"/>
  <c r="BQ24" i="19" l="1"/>
  <c r="BQ26" i="19"/>
  <c r="BQ19" i="19"/>
  <c r="BQ27" i="19"/>
  <c r="BQ20" i="19"/>
  <c r="BQ28" i="19"/>
  <c r="BQ21" i="19"/>
  <c r="BQ25" i="19"/>
  <c r="BQ22" i="19"/>
  <c r="BQ23" i="19"/>
  <c r="AA112" i="13"/>
  <c r="AA124" i="13"/>
  <c r="AA136" i="13"/>
  <c r="AA148" i="13"/>
  <c r="AA160" i="13"/>
  <c r="AA172" i="13"/>
  <c r="AA184" i="13"/>
  <c r="AA196" i="13"/>
  <c r="AA208" i="13"/>
  <c r="AA220" i="13"/>
  <c r="AA232" i="13"/>
  <c r="AA244" i="13"/>
  <c r="AA256" i="13"/>
  <c r="AA268" i="13"/>
  <c r="AA280" i="13"/>
  <c r="AA292" i="13"/>
  <c r="AA304" i="13"/>
  <c r="AA316" i="13"/>
  <c r="AA328" i="13"/>
  <c r="AA340" i="13"/>
  <c r="AA352" i="13"/>
  <c r="AA364" i="13"/>
  <c r="AA376" i="13"/>
  <c r="AA388" i="13"/>
  <c r="AA400" i="13"/>
  <c r="AA412" i="13"/>
  <c r="AA424" i="13"/>
  <c r="AA436" i="13"/>
  <c r="AA448" i="13"/>
  <c r="AA460" i="13"/>
  <c r="AA472" i="13"/>
  <c r="AA484" i="13"/>
  <c r="AA496" i="13"/>
  <c r="AA113" i="13"/>
  <c r="AA125" i="13"/>
  <c r="AA137" i="13"/>
  <c r="AA149" i="13"/>
  <c r="AA161" i="13"/>
  <c r="AA173" i="13"/>
  <c r="AA185" i="13"/>
  <c r="AA197" i="13"/>
  <c r="AA209" i="13"/>
  <c r="AA221" i="13"/>
  <c r="AA233" i="13"/>
  <c r="AA245" i="13"/>
  <c r="AA257" i="13"/>
  <c r="AA269" i="13"/>
  <c r="AA281" i="13"/>
  <c r="AA293" i="13"/>
  <c r="AA305" i="13"/>
  <c r="AA317" i="13"/>
  <c r="AA329" i="13"/>
  <c r="AA341" i="13"/>
  <c r="AA353" i="13"/>
  <c r="AA365" i="13"/>
  <c r="AA377" i="13"/>
  <c r="AA389" i="13"/>
  <c r="AA401" i="13"/>
  <c r="AA413" i="13"/>
  <c r="AA425" i="13"/>
  <c r="AA437" i="13"/>
  <c r="AA449" i="13"/>
  <c r="AA461" i="13"/>
  <c r="AA473" i="13"/>
  <c r="AA485" i="13"/>
  <c r="AA497" i="13"/>
  <c r="AA114" i="13"/>
  <c r="AA126" i="13"/>
  <c r="AA138" i="13"/>
  <c r="AA150" i="13"/>
  <c r="AA162" i="13"/>
  <c r="AA174" i="13"/>
  <c r="AA186" i="13"/>
  <c r="AA198" i="13"/>
  <c r="AA210" i="13"/>
  <c r="AA222" i="13"/>
  <c r="AA234" i="13"/>
  <c r="AA246" i="13"/>
  <c r="AA258" i="13"/>
  <c r="AA270" i="13"/>
  <c r="AA282" i="13"/>
  <c r="AA294" i="13"/>
  <c r="AA306" i="13"/>
  <c r="AA318" i="13"/>
  <c r="AA330" i="13"/>
  <c r="AA342" i="13"/>
  <c r="AA354" i="13"/>
  <c r="AA366" i="13"/>
  <c r="AA378" i="13"/>
  <c r="AA390" i="13"/>
  <c r="AA402" i="13"/>
  <c r="AA414" i="13"/>
  <c r="AA426" i="13"/>
  <c r="AA438" i="13"/>
  <c r="AA450" i="13"/>
  <c r="AA462" i="13"/>
  <c r="AA474" i="13"/>
  <c r="AA486" i="13"/>
  <c r="AA498" i="13"/>
  <c r="AA115" i="13"/>
  <c r="AA127" i="13"/>
  <c r="AA139" i="13"/>
  <c r="AA151" i="13"/>
  <c r="AA163" i="13"/>
  <c r="AA175" i="13"/>
  <c r="AA187" i="13"/>
  <c r="AA199" i="13"/>
  <c r="AA211" i="13"/>
  <c r="AA223" i="13"/>
  <c r="AA235" i="13"/>
  <c r="AA247" i="13"/>
  <c r="AA259" i="13"/>
  <c r="AA271" i="13"/>
  <c r="AA283" i="13"/>
  <c r="AA295" i="13"/>
  <c r="AA307" i="13"/>
  <c r="AA319" i="13"/>
  <c r="AA331" i="13"/>
  <c r="AA343" i="13"/>
  <c r="AA355" i="13"/>
  <c r="AA367" i="13"/>
  <c r="AA379" i="13"/>
  <c r="AA391" i="13"/>
  <c r="AA403" i="13"/>
  <c r="AA415" i="13"/>
  <c r="AA427" i="13"/>
  <c r="AA439" i="13"/>
  <c r="AA451" i="13"/>
  <c r="AA463" i="13"/>
  <c r="AA475" i="13"/>
  <c r="AA487" i="13"/>
  <c r="AA499" i="13"/>
  <c r="AA116" i="13"/>
  <c r="AA128" i="13"/>
  <c r="AA140" i="13"/>
  <c r="AA152" i="13"/>
  <c r="AA164" i="13"/>
  <c r="AA176" i="13"/>
  <c r="AA188" i="13"/>
  <c r="AA200" i="13"/>
  <c r="AA212" i="13"/>
  <c r="AA224" i="13"/>
  <c r="AA236" i="13"/>
  <c r="AA248" i="13"/>
  <c r="AA260" i="13"/>
  <c r="AA272" i="13"/>
  <c r="AA284" i="13"/>
  <c r="AA296" i="13"/>
  <c r="AA308" i="13"/>
  <c r="AA320" i="13"/>
  <c r="AA332" i="13"/>
  <c r="AA344" i="13"/>
  <c r="AA356" i="13"/>
  <c r="AA368" i="13"/>
  <c r="AA380" i="13"/>
  <c r="AA392" i="13"/>
  <c r="AA404" i="13"/>
  <c r="AA416" i="13"/>
  <c r="AA428" i="13"/>
  <c r="AA440" i="13"/>
  <c r="AA452" i="13"/>
  <c r="AA464" i="13"/>
  <c r="AA476" i="13"/>
  <c r="AA488" i="13"/>
  <c r="AA500" i="13"/>
  <c r="AA117" i="13"/>
  <c r="AA129" i="13"/>
  <c r="AA141" i="13"/>
  <c r="AA153" i="13"/>
  <c r="AA165" i="13"/>
  <c r="AA177" i="13"/>
  <c r="AA189" i="13"/>
  <c r="AA201" i="13"/>
  <c r="AA213" i="13"/>
  <c r="AA225" i="13"/>
  <c r="AA237" i="13"/>
  <c r="AA249" i="13"/>
  <c r="AA261" i="13"/>
  <c r="AA273" i="13"/>
  <c r="AA285" i="13"/>
  <c r="AA297" i="13"/>
  <c r="AA309" i="13"/>
  <c r="AA321" i="13"/>
  <c r="AA333" i="13"/>
  <c r="AA345" i="13"/>
  <c r="AA357" i="13"/>
  <c r="AA369" i="13"/>
  <c r="AA381" i="13"/>
  <c r="AA393" i="13"/>
  <c r="AA405" i="13"/>
  <c r="AA417" i="13"/>
  <c r="AA429" i="13"/>
  <c r="AA441" i="13"/>
  <c r="AA453" i="13"/>
  <c r="AA465" i="13"/>
  <c r="AA477" i="13"/>
  <c r="AA489" i="13"/>
  <c r="AA501" i="13"/>
  <c r="AA118" i="13"/>
  <c r="AA130" i="13"/>
  <c r="AA142" i="13"/>
  <c r="AA154" i="13"/>
  <c r="AA166" i="13"/>
  <c r="AA178" i="13"/>
  <c r="AA190" i="13"/>
  <c r="AA202" i="13"/>
  <c r="AA214" i="13"/>
  <c r="AA226" i="13"/>
  <c r="AA238" i="13"/>
  <c r="AA250" i="13"/>
  <c r="AA262" i="13"/>
  <c r="AA274" i="13"/>
  <c r="AA286" i="13"/>
  <c r="AA298" i="13"/>
  <c r="AA310" i="13"/>
  <c r="AA322" i="13"/>
  <c r="AA334" i="13"/>
  <c r="AA346" i="13"/>
  <c r="AA358" i="13"/>
  <c r="AA370" i="13"/>
  <c r="AA382" i="13"/>
  <c r="AA394" i="13"/>
  <c r="AA406" i="13"/>
  <c r="AA418" i="13"/>
  <c r="AA430" i="13"/>
  <c r="AA442" i="13"/>
  <c r="AA454" i="13"/>
  <c r="AA466" i="13"/>
  <c r="AA478" i="13"/>
  <c r="AA490" i="13"/>
  <c r="AA502" i="13"/>
  <c r="AA107" i="13"/>
  <c r="AA119" i="13"/>
  <c r="AA131" i="13"/>
  <c r="AA143" i="13"/>
  <c r="AA155" i="13"/>
  <c r="AA167" i="13"/>
  <c r="AA179" i="13"/>
  <c r="AA191" i="13"/>
  <c r="AA203" i="13"/>
  <c r="AA215" i="13"/>
  <c r="AA227" i="13"/>
  <c r="AA239" i="13"/>
  <c r="AA251" i="13"/>
  <c r="AA263" i="13"/>
  <c r="AA275" i="13"/>
  <c r="AA287" i="13"/>
  <c r="AA299" i="13"/>
  <c r="AA311" i="13"/>
  <c r="AA323" i="13"/>
  <c r="AA335" i="13"/>
  <c r="AA347" i="13"/>
  <c r="AA359" i="13"/>
  <c r="AA371" i="13"/>
  <c r="AA383" i="13"/>
  <c r="AA395" i="13"/>
  <c r="AA407" i="13"/>
  <c r="AA419" i="13"/>
  <c r="AA431" i="13"/>
  <c r="AA443" i="13"/>
  <c r="AA455" i="13"/>
  <c r="AA467" i="13"/>
  <c r="AA479" i="13"/>
  <c r="AA491" i="13"/>
  <c r="AA503" i="13"/>
  <c r="AA108" i="13"/>
  <c r="AA120" i="13"/>
  <c r="AA132" i="13"/>
  <c r="AA144" i="13"/>
  <c r="AA156" i="13"/>
  <c r="AA168" i="13"/>
  <c r="AA180" i="13"/>
  <c r="AA192" i="13"/>
  <c r="AA204" i="13"/>
  <c r="AA216" i="13"/>
  <c r="AA228" i="13"/>
  <c r="AA240" i="13"/>
  <c r="AA252" i="13"/>
  <c r="AA264" i="13"/>
  <c r="AA276" i="13"/>
  <c r="AA288" i="13"/>
  <c r="AA300" i="13"/>
  <c r="AA312" i="13"/>
  <c r="AA324" i="13"/>
  <c r="AA336" i="13"/>
  <c r="AA111" i="13"/>
  <c r="AA123" i="13"/>
  <c r="AA135" i="13"/>
  <c r="AA147" i="13"/>
  <c r="AA159" i="13"/>
  <c r="AA171" i="13"/>
  <c r="AA183" i="13"/>
  <c r="AA195" i="13"/>
  <c r="AA207" i="13"/>
  <c r="AA219" i="13"/>
  <c r="AA231" i="13"/>
  <c r="AA243" i="13"/>
  <c r="AA255" i="13"/>
  <c r="AA267" i="13"/>
  <c r="AA279" i="13"/>
  <c r="AA291" i="13"/>
  <c r="AA303" i="13"/>
  <c r="AA315" i="13"/>
  <c r="AA327" i="13"/>
  <c r="AA339" i="13"/>
  <c r="AA351" i="13"/>
  <c r="AA363" i="13"/>
  <c r="AA375" i="13"/>
  <c r="AA387" i="13"/>
  <c r="AA399" i="13"/>
  <c r="AA411" i="13"/>
  <c r="AA423" i="13"/>
  <c r="AA435" i="13"/>
  <c r="AA447" i="13"/>
  <c r="AA459" i="13"/>
  <c r="AA471" i="13"/>
  <c r="AA483" i="13"/>
  <c r="AA495" i="13"/>
  <c r="AA110" i="13"/>
  <c r="AA182" i="13"/>
  <c r="AA254" i="13"/>
  <c r="AA326" i="13"/>
  <c r="AA384" i="13"/>
  <c r="AA432" i="13"/>
  <c r="AA480" i="13"/>
  <c r="AA121" i="13"/>
  <c r="AA193" i="13"/>
  <c r="AA265" i="13"/>
  <c r="AA337" i="13"/>
  <c r="AA385" i="13"/>
  <c r="AA433" i="13"/>
  <c r="AA481" i="13"/>
  <c r="AA122" i="13"/>
  <c r="AA194" i="13"/>
  <c r="AA266" i="13"/>
  <c r="AA338" i="13"/>
  <c r="AA386" i="13"/>
  <c r="AA434" i="13"/>
  <c r="AA482" i="13"/>
  <c r="AA133" i="13"/>
  <c r="AA205" i="13"/>
  <c r="AA277" i="13"/>
  <c r="AA348" i="13"/>
  <c r="AA396" i="13"/>
  <c r="AA444" i="13"/>
  <c r="AA492" i="13"/>
  <c r="AA134" i="13"/>
  <c r="AA206" i="13"/>
  <c r="AA278" i="13"/>
  <c r="AA349" i="13"/>
  <c r="AA397" i="13"/>
  <c r="AA445" i="13"/>
  <c r="AA493" i="13"/>
  <c r="AA145" i="13"/>
  <c r="AA217" i="13"/>
  <c r="AA289" i="13"/>
  <c r="AA350" i="13"/>
  <c r="AA398" i="13"/>
  <c r="AA446" i="13"/>
  <c r="AA494" i="13"/>
  <c r="AA146" i="13"/>
  <c r="AA218" i="13"/>
  <c r="AA290" i="13"/>
  <c r="AA360" i="13"/>
  <c r="AA408" i="13"/>
  <c r="AA456" i="13"/>
  <c r="AA504" i="13"/>
  <c r="AA157" i="13"/>
  <c r="AA229" i="13"/>
  <c r="AA301" i="13"/>
  <c r="AA361" i="13"/>
  <c r="AA409" i="13"/>
  <c r="AA457" i="13"/>
  <c r="AA505" i="13"/>
  <c r="AA169" i="13"/>
  <c r="AA241" i="13"/>
  <c r="AA313" i="13"/>
  <c r="AA372" i="13"/>
  <c r="AA420" i="13"/>
  <c r="AA468" i="13"/>
  <c r="AA109" i="13"/>
  <c r="AA181" i="13"/>
  <c r="AA253" i="13"/>
  <c r="AA325" i="13"/>
  <c r="AA374" i="13"/>
  <c r="AA422" i="13"/>
  <c r="AA470" i="13"/>
  <c r="AA373" i="13"/>
  <c r="AA410" i="13"/>
  <c r="AA421" i="13"/>
  <c r="AA458" i="13"/>
  <c r="AA469" i="13"/>
  <c r="AA158" i="13"/>
  <c r="AA506" i="13"/>
  <c r="AA170" i="13"/>
  <c r="AA302" i="13"/>
  <c r="AA362" i="13"/>
  <c r="AA230" i="13"/>
  <c r="AA242" i="13"/>
  <c r="AA314" i="13"/>
  <c r="O104" i="18"/>
  <c r="P98" i="18"/>
  <c r="P86" i="18"/>
  <c r="P72" i="18"/>
  <c r="P82" i="18"/>
  <c r="P95" i="18"/>
  <c r="P99" i="18"/>
  <c r="P96" i="18"/>
  <c r="P87" i="18"/>
  <c r="P84" i="18"/>
  <c r="P64" i="18"/>
  <c r="P91" i="18"/>
  <c r="P79" i="18"/>
  <c r="P74" i="18"/>
  <c r="P97" i="18"/>
  <c r="P83" i="18"/>
  <c r="P76" i="18"/>
  <c r="P94" i="18"/>
  <c r="P73" i="18"/>
  <c r="P37" i="18"/>
  <c r="P40" i="18"/>
  <c r="P57" i="18"/>
  <c r="P48" i="18"/>
  <c r="P61" i="18"/>
  <c r="P60" i="18"/>
  <c r="P45" i="18"/>
  <c r="P36" i="18"/>
  <c r="P27" i="18"/>
  <c r="P26" i="18"/>
  <c r="P24" i="18"/>
  <c r="P19" i="18"/>
  <c r="P52" i="18"/>
  <c r="P25" i="18"/>
  <c r="P23" i="18"/>
  <c r="P35" i="18"/>
  <c r="P22" i="18"/>
  <c r="P10" i="18"/>
  <c r="P41" i="18"/>
  <c r="P30" i="18"/>
  <c r="P6" i="18"/>
  <c r="P20" i="18"/>
  <c r="P18" i="18"/>
  <c r="P28" i="18"/>
  <c r="P21" i="18"/>
  <c r="P9" i="18"/>
  <c r="P55" i="18"/>
  <c r="P51" i="18"/>
  <c r="P5" i="18"/>
  <c r="C17" i="3"/>
  <c r="P8" i="18"/>
  <c r="P78" i="18"/>
  <c r="P3" i="18"/>
  <c r="P62" i="18"/>
  <c r="P11" i="18"/>
  <c r="P17" i="18"/>
  <c r="P4" i="18"/>
  <c r="P7" i="18"/>
  <c r="P12" i="18"/>
  <c r="P42" i="18"/>
  <c r="P13" i="18"/>
  <c r="P16" i="18"/>
  <c r="P33" i="18"/>
  <c r="P29" i="18"/>
  <c r="P14" i="18"/>
  <c r="P32" i="18"/>
  <c r="P63" i="18"/>
  <c r="P77" i="18"/>
  <c r="P66" i="18"/>
  <c r="P71" i="18"/>
  <c r="P39" i="18"/>
  <c r="P31" i="18"/>
  <c r="P49" i="18"/>
  <c r="P69" i="18"/>
  <c r="P56" i="18"/>
  <c r="P50" i="18"/>
  <c r="P34" i="18"/>
  <c r="P47" i="18"/>
  <c r="P67" i="18"/>
  <c r="P68" i="18"/>
  <c r="P43" i="18"/>
  <c r="P58" i="18"/>
  <c r="P65" i="18"/>
  <c r="P38" i="18"/>
  <c r="P89" i="18"/>
  <c r="P70" i="18"/>
  <c r="P46" i="18"/>
  <c r="P54" i="18"/>
  <c r="P59" i="18"/>
  <c r="P88" i="18"/>
  <c r="P100" i="18"/>
  <c r="P102" i="18"/>
  <c r="P103" i="18"/>
  <c r="P44" i="18"/>
  <c r="P81" i="18"/>
  <c r="P101" i="18"/>
  <c r="P15" i="18"/>
  <c r="P53" i="18"/>
  <c r="P75" i="18"/>
  <c r="P85" i="18"/>
  <c r="P90" i="18"/>
  <c r="P80" i="18"/>
  <c r="P93" i="18"/>
  <c r="P92" i="18"/>
  <c r="L2" i="17"/>
  <c r="BR22" i="19" l="1"/>
  <c r="BR24" i="19"/>
  <c r="BR25" i="19"/>
  <c r="BR26" i="19"/>
  <c r="BR21" i="19"/>
  <c r="BR23" i="19"/>
  <c r="BR27" i="19"/>
  <c r="BR19" i="19"/>
  <c r="BR28" i="19"/>
  <c r="BR20" i="19"/>
  <c r="AB108" i="13"/>
  <c r="AB120" i="13"/>
  <c r="AB132" i="13"/>
  <c r="AB109" i="13"/>
  <c r="AB121" i="13"/>
  <c r="AB133" i="13"/>
  <c r="AB145" i="13"/>
  <c r="AB110" i="13"/>
  <c r="AB122" i="13"/>
  <c r="AB134" i="13"/>
  <c r="AB111" i="13"/>
  <c r="AB123" i="13"/>
  <c r="AB135" i="13"/>
  <c r="AB112" i="13"/>
  <c r="AB124" i="13"/>
  <c r="AB136" i="13"/>
  <c r="AB113" i="13"/>
  <c r="AB125" i="13"/>
  <c r="AB137" i="13"/>
  <c r="AB114" i="13"/>
  <c r="AB126" i="13"/>
  <c r="AB138" i="13"/>
  <c r="AB115" i="13"/>
  <c r="AB127" i="13"/>
  <c r="AB139" i="13"/>
  <c r="AB107" i="13"/>
  <c r="AB119" i="13"/>
  <c r="AB131" i="13"/>
  <c r="AB128" i="13"/>
  <c r="AB150" i="13"/>
  <c r="AB162" i="13"/>
  <c r="AB174" i="13"/>
  <c r="AB186" i="13"/>
  <c r="AB198" i="13"/>
  <c r="AB210" i="13"/>
  <c r="AB222" i="13"/>
  <c r="AB234" i="13"/>
  <c r="AB246" i="13"/>
  <c r="AB258" i="13"/>
  <c r="AB270" i="13"/>
  <c r="AB282" i="13"/>
  <c r="AB294" i="13"/>
  <c r="AB306" i="13"/>
  <c r="AB318" i="13"/>
  <c r="AB330" i="13"/>
  <c r="AB342" i="13"/>
  <c r="AB354" i="13"/>
  <c r="AB366" i="13"/>
  <c r="AB378" i="13"/>
  <c r="AB390" i="13"/>
  <c r="AB402" i="13"/>
  <c r="AB414" i="13"/>
  <c r="AB426" i="13"/>
  <c r="AB438" i="13"/>
  <c r="AB450" i="13"/>
  <c r="AB462" i="13"/>
  <c r="AB474" i="13"/>
  <c r="AB486" i="13"/>
  <c r="AB498" i="13"/>
  <c r="AB129" i="13"/>
  <c r="AB151" i="13"/>
  <c r="AB163" i="13"/>
  <c r="AB175" i="13"/>
  <c r="AB187" i="13"/>
  <c r="AB199" i="13"/>
  <c r="AB211" i="13"/>
  <c r="AB223" i="13"/>
  <c r="AB235" i="13"/>
  <c r="AB247" i="13"/>
  <c r="AB259" i="13"/>
  <c r="AB271" i="13"/>
  <c r="AB283" i="13"/>
  <c r="AB295" i="13"/>
  <c r="AB307" i="13"/>
  <c r="AB319" i="13"/>
  <c r="AB331" i="13"/>
  <c r="AB343" i="13"/>
  <c r="AB355" i="13"/>
  <c r="AB367" i="13"/>
  <c r="AB379" i="13"/>
  <c r="AB391" i="13"/>
  <c r="AB403" i="13"/>
  <c r="AB415" i="13"/>
  <c r="AB427" i="13"/>
  <c r="AB439" i="13"/>
  <c r="AB451" i="13"/>
  <c r="AB463" i="13"/>
  <c r="AB475" i="13"/>
  <c r="AB487" i="13"/>
  <c r="AB499" i="13"/>
  <c r="AB130" i="13"/>
  <c r="AB152" i="13"/>
  <c r="AB164" i="13"/>
  <c r="AB176" i="13"/>
  <c r="AB188" i="13"/>
  <c r="AB200" i="13"/>
  <c r="AB212" i="13"/>
  <c r="AB224" i="13"/>
  <c r="AB236" i="13"/>
  <c r="AB248" i="13"/>
  <c r="AB260" i="13"/>
  <c r="AB272" i="13"/>
  <c r="AB284" i="13"/>
  <c r="AB296" i="13"/>
  <c r="AB308" i="13"/>
  <c r="AB320" i="13"/>
  <c r="AB332" i="13"/>
  <c r="AB344" i="13"/>
  <c r="AB356" i="13"/>
  <c r="AB368" i="13"/>
  <c r="AB380" i="13"/>
  <c r="AB392" i="13"/>
  <c r="AB404" i="13"/>
  <c r="AB416" i="13"/>
  <c r="AB428" i="13"/>
  <c r="AB440" i="13"/>
  <c r="AB452" i="13"/>
  <c r="AB464" i="13"/>
  <c r="AB476" i="13"/>
  <c r="AB488" i="13"/>
  <c r="AB500" i="13"/>
  <c r="AB140" i="13"/>
  <c r="AB153" i="13"/>
  <c r="AB165" i="13"/>
  <c r="AB177" i="13"/>
  <c r="AB189" i="13"/>
  <c r="AB201" i="13"/>
  <c r="AB213" i="13"/>
  <c r="AB225" i="13"/>
  <c r="AB237" i="13"/>
  <c r="AB249" i="13"/>
  <c r="AB261" i="13"/>
  <c r="AB273" i="13"/>
  <c r="AB285" i="13"/>
  <c r="AB297" i="13"/>
  <c r="AB309" i="13"/>
  <c r="AB321" i="13"/>
  <c r="AB333" i="13"/>
  <c r="AB345" i="13"/>
  <c r="AB357" i="13"/>
  <c r="AB369" i="13"/>
  <c r="AB381" i="13"/>
  <c r="AB393" i="13"/>
  <c r="AB405" i="13"/>
  <c r="AB417" i="13"/>
  <c r="AB429" i="13"/>
  <c r="AB441" i="13"/>
  <c r="AB453" i="13"/>
  <c r="AB465" i="13"/>
  <c r="AB477" i="13"/>
  <c r="AB489" i="13"/>
  <c r="AB501" i="13"/>
  <c r="AB141" i="13"/>
  <c r="AB154" i="13"/>
  <c r="AB166" i="13"/>
  <c r="AB178" i="13"/>
  <c r="AB190" i="13"/>
  <c r="AB202" i="13"/>
  <c r="AB214" i="13"/>
  <c r="AB226" i="13"/>
  <c r="AB238" i="13"/>
  <c r="AB250" i="13"/>
  <c r="AB262" i="13"/>
  <c r="AB274" i="13"/>
  <c r="AB286" i="13"/>
  <c r="AB298" i="13"/>
  <c r="AB310" i="13"/>
  <c r="AB322" i="13"/>
  <c r="AB334" i="13"/>
  <c r="AB346" i="13"/>
  <c r="AB358" i="13"/>
  <c r="AB370" i="13"/>
  <c r="AB382" i="13"/>
  <c r="AB394" i="13"/>
  <c r="AB406" i="13"/>
  <c r="AB418" i="13"/>
  <c r="AB430" i="13"/>
  <c r="AB442" i="13"/>
  <c r="AB454" i="13"/>
  <c r="AB466" i="13"/>
  <c r="AB478" i="13"/>
  <c r="AB490" i="13"/>
  <c r="AB502" i="13"/>
  <c r="AB142" i="13"/>
  <c r="AB155" i="13"/>
  <c r="AB167" i="13"/>
  <c r="AB179" i="13"/>
  <c r="AB191" i="13"/>
  <c r="AB203" i="13"/>
  <c r="AB215" i="13"/>
  <c r="AB227" i="13"/>
  <c r="AB239" i="13"/>
  <c r="AB251" i="13"/>
  <c r="AB263" i="13"/>
  <c r="AB275" i="13"/>
  <c r="AB287" i="13"/>
  <c r="AB299" i="13"/>
  <c r="AB311" i="13"/>
  <c r="AB323" i="13"/>
  <c r="AB335" i="13"/>
  <c r="AB347" i="13"/>
  <c r="AB359" i="13"/>
  <c r="AB371" i="13"/>
  <c r="AB383" i="13"/>
  <c r="AB395" i="13"/>
  <c r="AB407" i="13"/>
  <c r="AB419" i="13"/>
  <c r="AB431" i="13"/>
  <c r="AB443" i="13"/>
  <c r="AB455" i="13"/>
  <c r="AB467" i="13"/>
  <c r="AB479" i="13"/>
  <c r="AB491" i="13"/>
  <c r="AB503" i="13"/>
  <c r="AB143" i="13"/>
  <c r="AB156" i="13"/>
  <c r="AB168" i="13"/>
  <c r="AB180" i="13"/>
  <c r="AB192" i="13"/>
  <c r="AB204" i="13"/>
  <c r="AB216" i="13"/>
  <c r="AB228" i="13"/>
  <c r="AB240" i="13"/>
  <c r="AB252" i="13"/>
  <c r="AB264" i="13"/>
  <c r="AB276" i="13"/>
  <c r="AB288" i="13"/>
  <c r="AB300" i="13"/>
  <c r="AB312" i="13"/>
  <c r="AB324" i="13"/>
  <c r="AB336" i="13"/>
  <c r="AB348" i="13"/>
  <c r="AB360" i="13"/>
  <c r="AB372" i="13"/>
  <c r="AB384" i="13"/>
  <c r="AB396" i="13"/>
  <c r="AB408" i="13"/>
  <c r="AB420" i="13"/>
  <c r="AB432" i="13"/>
  <c r="AB444" i="13"/>
  <c r="AB456" i="13"/>
  <c r="AB468" i="13"/>
  <c r="AB480" i="13"/>
  <c r="AB492" i="13"/>
  <c r="AB504" i="13"/>
  <c r="AB144" i="13"/>
  <c r="AB157" i="13"/>
  <c r="AB169" i="13"/>
  <c r="AB181" i="13"/>
  <c r="AB193" i="13"/>
  <c r="AB205" i="13"/>
  <c r="AB217" i="13"/>
  <c r="AB229" i="13"/>
  <c r="AB241" i="13"/>
  <c r="AB253" i="13"/>
  <c r="AB265" i="13"/>
  <c r="AB277" i="13"/>
  <c r="AB289" i="13"/>
  <c r="AB301" i="13"/>
  <c r="AB313" i="13"/>
  <c r="AB325" i="13"/>
  <c r="AB337" i="13"/>
  <c r="AB349" i="13"/>
  <c r="AB361" i="13"/>
  <c r="AB373" i="13"/>
  <c r="AB385" i="13"/>
  <c r="AB397" i="13"/>
  <c r="AB409" i="13"/>
  <c r="AB421" i="13"/>
  <c r="AB433" i="13"/>
  <c r="AB445" i="13"/>
  <c r="AB457" i="13"/>
  <c r="AB469" i="13"/>
  <c r="AB481" i="13"/>
  <c r="AB493" i="13"/>
  <c r="AB505" i="13"/>
  <c r="AB116" i="13"/>
  <c r="AB147" i="13"/>
  <c r="AB159" i="13"/>
  <c r="AB171" i="13"/>
  <c r="AB183" i="13"/>
  <c r="AB195" i="13"/>
  <c r="AB207" i="13"/>
  <c r="AB219" i="13"/>
  <c r="AB231" i="13"/>
  <c r="AB243" i="13"/>
  <c r="AB255" i="13"/>
  <c r="AB267" i="13"/>
  <c r="AB279" i="13"/>
  <c r="AB291" i="13"/>
  <c r="AB303" i="13"/>
  <c r="AB315" i="13"/>
  <c r="AB327" i="13"/>
  <c r="AB339" i="13"/>
  <c r="AB351" i="13"/>
  <c r="AB363" i="13"/>
  <c r="AB375" i="13"/>
  <c r="AB387" i="13"/>
  <c r="AB399" i="13"/>
  <c r="AB411" i="13"/>
  <c r="AB423" i="13"/>
  <c r="AB435" i="13"/>
  <c r="AB447" i="13"/>
  <c r="AB459" i="13"/>
  <c r="AB471" i="13"/>
  <c r="AB483" i="13"/>
  <c r="AB495" i="13"/>
  <c r="AB118" i="13"/>
  <c r="AB149" i="13"/>
  <c r="AB161" i="13"/>
  <c r="AB173" i="13"/>
  <c r="AB185" i="13"/>
  <c r="AB197" i="13"/>
  <c r="AB209" i="13"/>
  <c r="AB221" i="13"/>
  <c r="AB233" i="13"/>
  <c r="AB245" i="13"/>
  <c r="AB257" i="13"/>
  <c r="AB269" i="13"/>
  <c r="AB281" i="13"/>
  <c r="AB293" i="13"/>
  <c r="AB305" i="13"/>
  <c r="AB317" i="13"/>
  <c r="AB329" i="13"/>
  <c r="AB341" i="13"/>
  <c r="AB353" i="13"/>
  <c r="AB365" i="13"/>
  <c r="AB377" i="13"/>
  <c r="AB389" i="13"/>
  <c r="AB401" i="13"/>
  <c r="AB413" i="13"/>
  <c r="AB425" i="13"/>
  <c r="AB437" i="13"/>
  <c r="AB449" i="13"/>
  <c r="AB461" i="13"/>
  <c r="AB473" i="13"/>
  <c r="AB485" i="13"/>
  <c r="AB497" i="13"/>
  <c r="AB172" i="13"/>
  <c r="AB244" i="13"/>
  <c r="AB316" i="13"/>
  <c r="AB388" i="13"/>
  <c r="AB460" i="13"/>
  <c r="AB182" i="13"/>
  <c r="AB254" i="13"/>
  <c r="AB326" i="13"/>
  <c r="AB398" i="13"/>
  <c r="AB470" i="13"/>
  <c r="AB184" i="13"/>
  <c r="AB256" i="13"/>
  <c r="AB328" i="13"/>
  <c r="AB400" i="13"/>
  <c r="AB472" i="13"/>
  <c r="AB194" i="13"/>
  <c r="AB266" i="13"/>
  <c r="AB338" i="13"/>
  <c r="AB410" i="13"/>
  <c r="AB482" i="13"/>
  <c r="AB196" i="13"/>
  <c r="AB268" i="13"/>
  <c r="AB340" i="13"/>
  <c r="AB412" i="13"/>
  <c r="AB484" i="13"/>
  <c r="AB206" i="13"/>
  <c r="AB278" i="13"/>
  <c r="AB350" i="13"/>
  <c r="AB422" i="13"/>
  <c r="AB494" i="13"/>
  <c r="AB117" i="13"/>
  <c r="AB208" i="13"/>
  <c r="AB280" i="13"/>
  <c r="AB352" i="13"/>
  <c r="AB424" i="13"/>
  <c r="AB496" i="13"/>
  <c r="AB158" i="13"/>
  <c r="AB230" i="13"/>
  <c r="AB302" i="13"/>
  <c r="AB374" i="13"/>
  <c r="AB446" i="13"/>
  <c r="AB170" i="13"/>
  <c r="AB242" i="13"/>
  <c r="AB314" i="13"/>
  <c r="AB386" i="13"/>
  <c r="AB458" i="13"/>
  <c r="AB232" i="13"/>
  <c r="AB290" i="13"/>
  <c r="AB292" i="13"/>
  <c r="AB304" i="13"/>
  <c r="AB362" i="13"/>
  <c r="AB364" i="13"/>
  <c r="AB376" i="13"/>
  <c r="AB160" i="13"/>
  <c r="AB448" i="13"/>
  <c r="AB220" i="13"/>
  <c r="AB146" i="13"/>
  <c r="AB148" i="13"/>
  <c r="AB218" i="13"/>
  <c r="AB434" i="13"/>
  <c r="AB436" i="13"/>
  <c r="AB506" i="13"/>
  <c r="P104" i="18"/>
  <c r="Q98" i="18"/>
  <c r="Q86" i="18"/>
  <c r="Q75" i="18"/>
  <c r="Q72" i="18"/>
  <c r="Q71" i="18"/>
  <c r="Q95" i="18"/>
  <c r="Q96" i="18"/>
  <c r="Q69" i="18"/>
  <c r="Q87" i="18"/>
  <c r="Q64" i="18"/>
  <c r="Q74" i="18"/>
  <c r="Q97" i="18"/>
  <c r="Q76" i="18"/>
  <c r="Q94" i="18"/>
  <c r="Q78" i="18"/>
  <c r="Q37" i="18"/>
  <c r="Q31" i="18"/>
  <c r="Q40" i="18"/>
  <c r="Q48" i="18"/>
  <c r="Q38" i="18"/>
  <c r="Q61" i="18"/>
  <c r="Q60" i="18"/>
  <c r="Q58" i="18"/>
  <c r="Q49" i="18"/>
  <c r="Q81" i="18"/>
  <c r="Q50" i="18"/>
  <c r="Q93" i="18"/>
  <c r="Q51" i="18"/>
  <c r="Q46" i="18"/>
  <c r="Q44" i="18"/>
  <c r="Q35" i="18"/>
  <c r="Q34" i="18"/>
  <c r="Q52" i="18"/>
  <c r="Q25" i="18"/>
  <c r="Q22" i="18"/>
  <c r="Q10" i="18"/>
  <c r="Q41" i="18"/>
  <c r="Q12" i="18"/>
  <c r="Q20" i="18"/>
  <c r="Q18" i="18"/>
  <c r="Q43" i="18"/>
  <c r="Q28" i="18"/>
  <c r="Q21" i="18"/>
  <c r="Q16" i="18"/>
  <c r="Q9" i="18"/>
  <c r="Q73" i="18"/>
  <c r="Q62" i="18"/>
  <c r="Q11" i="18"/>
  <c r="Q3" i="18"/>
  <c r="Q19" i="18"/>
  <c r="Q27" i="18"/>
  <c r="C18" i="3"/>
  <c r="Q6" i="18"/>
  <c r="Q26" i="18"/>
  <c r="Q8" i="18"/>
  <c r="Q42" i="18"/>
  <c r="Q56" i="18"/>
  <c r="Q33" i="18"/>
  <c r="Q17" i="18"/>
  <c r="Q65" i="18"/>
  <c r="Q13" i="18"/>
  <c r="Q7" i="18"/>
  <c r="Q14" i="18"/>
  <c r="Q29" i="18"/>
  <c r="Q24" i="18"/>
  <c r="Q36" i="18"/>
  <c r="Q23" i="18"/>
  <c r="Q15" i="18"/>
  <c r="Q5" i="18"/>
  <c r="Q79" i="18"/>
  <c r="Q92" i="18"/>
  <c r="Q59" i="18"/>
  <c r="Q77" i="18"/>
  <c r="Q90" i="18"/>
  <c r="Q91" i="18"/>
  <c r="Q70" i="18"/>
  <c r="Q68" i="18"/>
  <c r="Q88" i="18"/>
  <c r="Q85" i="18"/>
  <c r="Q80" i="18"/>
  <c r="Q57" i="18"/>
  <c r="Q55" i="18"/>
  <c r="Q82" i="18"/>
  <c r="Q66" i="18"/>
  <c r="Q32" i="18"/>
  <c r="Q54" i="18"/>
  <c r="Q63" i="18"/>
  <c r="Q83" i="18"/>
  <c r="Q84" i="18"/>
  <c r="Q39" i="18"/>
  <c r="Q100" i="18"/>
  <c r="Q30" i="18"/>
  <c r="Q47" i="18"/>
  <c r="Q89" i="18"/>
  <c r="Q53" i="18"/>
  <c r="Q4" i="18"/>
  <c r="Q67" i="18"/>
  <c r="Q45" i="18"/>
  <c r="Q103" i="18"/>
  <c r="Q101" i="18"/>
  <c r="Q99" i="18"/>
  <c r="Q102" i="18"/>
  <c r="M2" i="17"/>
  <c r="BS20" i="19" l="1"/>
  <c r="BS28" i="19"/>
  <c r="BS22" i="19"/>
  <c r="BS23" i="19"/>
  <c r="BS24" i="19"/>
  <c r="BS27" i="19"/>
  <c r="BS21" i="19"/>
  <c r="BS26" i="19"/>
  <c r="BS25" i="19"/>
  <c r="BS19" i="19"/>
  <c r="AC110" i="13"/>
  <c r="AC122" i="13"/>
  <c r="AC111" i="13"/>
  <c r="AC123" i="13"/>
  <c r="AC135" i="13"/>
  <c r="AC147" i="13"/>
  <c r="AC159" i="13"/>
  <c r="AC171" i="13"/>
  <c r="AC183" i="13"/>
  <c r="AC195" i="13"/>
  <c r="AC207" i="13"/>
  <c r="AC219" i="13"/>
  <c r="AC231" i="13"/>
  <c r="AC243" i="13"/>
  <c r="AC255" i="13"/>
  <c r="AC267" i="13"/>
  <c r="AC279" i="13"/>
  <c r="AC291" i="13"/>
  <c r="AC303" i="13"/>
  <c r="AC315" i="13"/>
  <c r="AC327" i="13"/>
  <c r="AC339" i="13"/>
  <c r="AC351" i="13"/>
  <c r="AC363" i="13"/>
  <c r="AC375" i="13"/>
  <c r="AC387" i="13"/>
  <c r="AC399" i="13"/>
  <c r="AC411" i="13"/>
  <c r="AC423" i="13"/>
  <c r="AC435" i="13"/>
  <c r="AC447" i="13"/>
  <c r="AC459" i="13"/>
  <c r="AC471" i="13"/>
  <c r="AC483" i="13"/>
  <c r="AC495" i="13"/>
  <c r="AC112" i="13"/>
  <c r="AC124" i="13"/>
  <c r="AC136" i="13"/>
  <c r="AC148" i="13"/>
  <c r="AC160" i="13"/>
  <c r="AC172" i="13"/>
  <c r="AC184" i="13"/>
  <c r="AC196" i="13"/>
  <c r="AC208" i="13"/>
  <c r="AC220" i="13"/>
  <c r="AC232" i="13"/>
  <c r="AC244" i="13"/>
  <c r="AC256" i="13"/>
  <c r="AC268" i="13"/>
  <c r="AC280" i="13"/>
  <c r="AC292" i="13"/>
  <c r="AC304" i="13"/>
  <c r="AC316" i="13"/>
  <c r="AC328" i="13"/>
  <c r="AC340" i="13"/>
  <c r="AC352" i="13"/>
  <c r="AC364" i="13"/>
  <c r="AC376" i="13"/>
  <c r="AC388" i="13"/>
  <c r="AC400" i="13"/>
  <c r="AC412" i="13"/>
  <c r="AC424" i="13"/>
  <c r="AC436" i="13"/>
  <c r="AC448" i="13"/>
  <c r="AC460" i="13"/>
  <c r="AC472" i="13"/>
  <c r="AC484" i="13"/>
  <c r="AC496" i="13"/>
  <c r="AC113" i="13"/>
  <c r="AC125" i="13"/>
  <c r="AC137" i="13"/>
  <c r="AC149" i="13"/>
  <c r="AC161" i="13"/>
  <c r="AC173" i="13"/>
  <c r="AC185" i="13"/>
  <c r="AC197" i="13"/>
  <c r="AC209" i="13"/>
  <c r="AC221" i="13"/>
  <c r="AC233" i="13"/>
  <c r="AC245" i="13"/>
  <c r="AC257" i="13"/>
  <c r="AC269" i="13"/>
  <c r="AC281" i="13"/>
  <c r="AC293" i="13"/>
  <c r="AC305" i="13"/>
  <c r="AC317" i="13"/>
  <c r="AC329" i="13"/>
  <c r="AC341" i="13"/>
  <c r="AC353" i="13"/>
  <c r="AC365" i="13"/>
  <c r="AC377" i="13"/>
  <c r="AC389" i="13"/>
  <c r="AC401" i="13"/>
  <c r="AC413" i="13"/>
  <c r="AC425" i="13"/>
  <c r="AC437" i="13"/>
  <c r="AC449" i="13"/>
  <c r="AC461" i="13"/>
  <c r="AC473" i="13"/>
  <c r="AC485" i="13"/>
  <c r="AC497" i="13"/>
  <c r="AC114" i="13"/>
  <c r="AC126" i="13"/>
  <c r="AC138" i="13"/>
  <c r="AC150" i="13"/>
  <c r="AC162" i="13"/>
  <c r="AC174" i="13"/>
  <c r="AC186" i="13"/>
  <c r="AC198" i="13"/>
  <c r="AC210" i="13"/>
  <c r="AC222" i="13"/>
  <c r="AC234" i="13"/>
  <c r="AC246" i="13"/>
  <c r="AC258" i="13"/>
  <c r="AC270" i="13"/>
  <c r="AC282" i="13"/>
  <c r="AC294" i="13"/>
  <c r="AC306" i="13"/>
  <c r="AC318" i="13"/>
  <c r="AC330" i="13"/>
  <c r="AC342" i="13"/>
  <c r="AC354" i="13"/>
  <c r="AC366" i="13"/>
  <c r="AC378" i="13"/>
  <c r="AC390" i="13"/>
  <c r="AC402" i="13"/>
  <c r="AC414" i="13"/>
  <c r="AC426" i="13"/>
  <c r="AC438" i="13"/>
  <c r="AC450" i="13"/>
  <c r="AC462" i="13"/>
  <c r="AC474" i="13"/>
  <c r="AC486" i="13"/>
  <c r="AC498" i="13"/>
  <c r="AC115" i="13"/>
  <c r="AC127" i="13"/>
  <c r="AC139" i="13"/>
  <c r="AC151" i="13"/>
  <c r="AC163" i="13"/>
  <c r="AC175" i="13"/>
  <c r="AC187" i="13"/>
  <c r="AC199" i="13"/>
  <c r="AC211" i="13"/>
  <c r="AC223" i="13"/>
  <c r="AC235" i="13"/>
  <c r="AC247" i="13"/>
  <c r="AC259" i="13"/>
  <c r="AC271" i="13"/>
  <c r="AC283" i="13"/>
  <c r="AC295" i="13"/>
  <c r="AC307" i="13"/>
  <c r="AC319" i="13"/>
  <c r="AC331" i="13"/>
  <c r="AC343" i="13"/>
  <c r="AC355" i="13"/>
  <c r="AC367" i="13"/>
  <c r="AC379" i="13"/>
  <c r="AC391" i="13"/>
  <c r="AC403" i="13"/>
  <c r="AC415" i="13"/>
  <c r="AC427" i="13"/>
  <c r="AC439" i="13"/>
  <c r="AC451" i="13"/>
  <c r="AC463" i="13"/>
  <c r="AC475" i="13"/>
  <c r="AC487" i="13"/>
  <c r="AC499" i="13"/>
  <c r="AC116" i="13"/>
  <c r="AC128" i="13"/>
  <c r="AC140" i="13"/>
  <c r="AC152" i="13"/>
  <c r="AC164" i="13"/>
  <c r="AC176" i="13"/>
  <c r="AC188" i="13"/>
  <c r="AC200" i="13"/>
  <c r="AC212" i="13"/>
  <c r="AC224" i="13"/>
  <c r="AC236" i="13"/>
  <c r="AC248" i="13"/>
  <c r="AC260" i="13"/>
  <c r="AC272" i="13"/>
  <c r="AC284" i="13"/>
  <c r="AC296" i="13"/>
  <c r="AC308" i="13"/>
  <c r="AC320" i="13"/>
  <c r="AC332" i="13"/>
  <c r="AC344" i="13"/>
  <c r="AC356" i="13"/>
  <c r="AC368" i="13"/>
  <c r="AC380" i="13"/>
  <c r="AC392" i="13"/>
  <c r="AC404" i="13"/>
  <c r="AC416" i="13"/>
  <c r="AC428" i="13"/>
  <c r="AC440" i="13"/>
  <c r="AC452" i="13"/>
  <c r="AC464" i="13"/>
  <c r="AC476" i="13"/>
  <c r="AC488" i="13"/>
  <c r="AC500" i="13"/>
  <c r="AC117" i="13"/>
  <c r="AC129" i="13"/>
  <c r="AC141" i="13"/>
  <c r="AC153" i="13"/>
  <c r="AC165" i="13"/>
  <c r="AC177" i="13"/>
  <c r="AC189" i="13"/>
  <c r="AC201" i="13"/>
  <c r="AC213" i="13"/>
  <c r="AC225" i="13"/>
  <c r="AC237" i="13"/>
  <c r="AC249" i="13"/>
  <c r="AC261" i="13"/>
  <c r="AC273" i="13"/>
  <c r="AC285" i="13"/>
  <c r="AC297" i="13"/>
  <c r="AC309" i="13"/>
  <c r="AC321" i="13"/>
  <c r="AC333" i="13"/>
  <c r="AC345" i="13"/>
  <c r="AC357" i="13"/>
  <c r="AC369" i="13"/>
  <c r="AC381" i="13"/>
  <c r="AC393" i="13"/>
  <c r="AC405" i="13"/>
  <c r="AC417" i="13"/>
  <c r="AC429" i="13"/>
  <c r="AC441" i="13"/>
  <c r="AC453" i="13"/>
  <c r="AC465" i="13"/>
  <c r="AC477" i="13"/>
  <c r="AC489" i="13"/>
  <c r="AC501" i="13"/>
  <c r="AC107" i="13"/>
  <c r="AC119" i="13"/>
  <c r="AC131" i="13"/>
  <c r="AC143" i="13"/>
  <c r="AC155" i="13"/>
  <c r="AC167" i="13"/>
  <c r="AC179" i="13"/>
  <c r="AC191" i="13"/>
  <c r="AC203" i="13"/>
  <c r="AC215" i="13"/>
  <c r="AC227" i="13"/>
  <c r="AC239" i="13"/>
  <c r="AC251" i="13"/>
  <c r="AC263" i="13"/>
  <c r="AC275" i="13"/>
  <c r="AC109" i="13"/>
  <c r="AC121" i="13"/>
  <c r="AC133" i="13"/>
  <c r="AC145" i="13"/>
  <c r="AC157" i="13"/>
  <c r="AC169" i="13"/>
  <c r="AC181" i="13"/>
  <c r="AC193" i="13"/>
  <c r="AC205" i="13"/>
  <c r="AC217" i="13"/>
  <c r="AC229" i="13"/>
  <c r="AC241" i="13"/>
  <c r="AC253" i="13"/>
  <c r="AC265" i="13"/>
  <c r="AC277" i="13"/>
  <c r="AC289" i="13"/>
  <c r="AC301" i="13"/>
  <c r="AC313" i="13"/>
  <c r="AC325" i="13"/>
  <c r="AC337" i="13"/>
  <c r="AC349" i="13"/>
  <c r="AC361" i="13"/>
  <c r="AC373" i="13"/>
  <c r="AC385" i="13"/>
  <c r="AC397" i="13"/>
  <c r="AC409" i="13"/>
  <c r="AC421" i="13"/>
  <c r="AC433" i="13"/>
  <c r="AC445" i="13"/>
  <c r="AC457" i="13"/>
  <c r="AC469" i="13"/>
  <c r="AC481" i="13"/>
  <c r="AC493" i="13"/>
  <c r="AC505" i="13"/>
  <c r="AC132" i="13"/>
  <c r="AC180" i="13"/>
  <c r="AC228" i="13"/>
  <c r="AC276" i="13"/>
  <c r="AC312" i="13"/>
  <c r="AC348" i="13"/>
  <c r="AC384" i="13"/>
  <c r="AC420" i="13"/>
  <c r="AC456" i="13"/>
  <c r="AC492" i="13"/>
  <c r="AC134" i="13"/>
  <c r="AC182" i="13"/>
  <c r="AC230" i="13"/>
  <c r="AC278" i="13"/>
  <c r="AC314" i="13"/>
  <c r="AC350" i="13"/>
  <c r="AC386" i="13"/>
  <c r="AC422" i="13"/>
  <c r="AC458" i="13"/>
  <c r="AC494" i="13"/>
  <c r="AC142" i="13"/>
  <c r="AC190" i="13"/>
  <c r="AC238" i="13"/>
  <c r="AC286" i="13"/>
  <c r="AC322" i="13"/>
  <c r="AC358" i="13"/>
  <c r="AC394" i="13"/>
  <c r="AC430" i="13"/>
  <c r="AC466" i="13"/>
  <c r="AC502" i="13"/>
  <c r="AC144" i="13"/>
  <c r="AC192" i="13"/>
  <c r="AC240" i="13"/>
  <c r="AC287" i="13"/>
  <c r="AC323" i="13"/>
  <c r="AC359" i="13"/>
  <c r="AC395" i="13"/>
  <c r="AC431" i="13"/>
  <c r="AC467" i="13"/>
  <c r="AC503" i="13"/>
  <c r="AC146" i="13"/>
  <c r="AC194" i="13"/>
  <c r="AC242" i="13"/>
  <c r="AC288" i="13"/>
  <c r="AC324" i="13"/>
  <c r="AC360" i="13"/>
  <c r="AC396" i="13"/>
  <c r="AC432" i="13"/>
  <c r="AC468" i="13"/>
  <c r="AC504" i="13"/>
  <c r="AC154" i="13"/>
  <c r="AC202" i="13"/>
  <c r="AC250" i="13"/>
  <c r="AC290" i="13"/>
  <c r="AC326" i="13"/>
  <c r="AC362" i="13"/>
  <c r="AC398" i="13"/>
  <c r="AC434" i="13"/>
  <c r="AC470" i="13"/>
  <c r="AC506" i="13"/>
  <c r="AC156" i="13"/>
  <c r="AC204" i="13"/>
  <c r="AC252" i="13"/>
  <c r="AC298" i="13"/>
  <c r="AC334" i="13"/>
  <c r="AC370" i="13"/>
  <c r="AC406" i="13"/>
  <c r="AC442" i="13"/>
  <c r="AC478" i="13"/>
  <c r="AC118" i="13"/>
  <c r="AC168" i="13"/>
  <c r="AC216" i="13"/>
  <c r="AC264" i="13"/>
  <c r="AC302" i="13"/>
  <c r="AC338" i="13"/>
  <c r="AC374" i="13"/>
  <c r="AC410" i="13"/>
  <c r="AC446" i="13"/>
  <c r="AC482" i="13"/>
  <c r="AC130" i="13"/>
  <c r="AC178" i="13"/>
  <c r="AC226" i="13"/>
  <c r="AC274" i="13"/>
  <c r="AC311" i="13"/>
  <c r="AC347" i="13"/>
  <c r="AC383" i="13"/>
  <c r="AC419" i="13"/>
  <c r="AC455" i="13"/>
  <c r="AC491" i="13"/>
  <c r="AC120" i="13"/>
  <c r="AC310" i="13"/>
  <c r="AC454" i="13"/>
  <c r="AC158" i="13"/>
  <c r="AC335" i="13"/>
  <c r="AC479" i="13"/>
  <c r="AC166" i="13"/>
  <c r="AC336" i="13"/>
  <c r="AC480" i="13"/>
  <c r="AC170" i="13"/>
  <c r="AC346" i="13"/>
  <c r="AC490" i="13"/>
  <c r="AC206" i="13"/>
  <c r="AC371" i="13"/>
  <c r="AC214" i="13"/>
  <c r="AC372" i="13"/>
  <c r="AC218" i="13"/>
  <c r="AC382" i="13"/>
  <c r="AC266" i="13"/>
  <c r="AC418" i="13"/>
  <c r="AC108" i="13"/>
  <c r="AC300" i="13"/>
  <c r="AC444" i="13"/>
  <c r="AC443" i="13"/>
  <c r="AC254" i="13"/>
  <c r="AC299" i="13"/>
  <c r="AC407" i="13"/>
  <c r="AC262" i="13"/>
  <c r="AC408" i="13"/>
  <c r="Q104" i="18"/>
  <c r="R72" i="18"/>
  <c r="R68" i="18"/>
  <c r="R92" i="18"/>
  <c r="R95" i="18"/>
  <c r="R96" i="18"/>
  <c r="R69" i="18"/>
  <c r="R87" i="18"/>
  <c r="R64" i="18"/>
  <c r="R74" i="18"/>
  <c r="R97" i="18"/>
  <c r="R76" i="18"/>
  <c r="R94" i="18"/>
  <c r="R89" i="18"/>
  <c r="R73" i="18"/>
  <c r="R93" i="18"/>
  <c r="R40" i="18"/>
  <c r="R48" i="18"/>
  <c r="R38" i="18"/>
  <c r="R57" i="18"/>
  <c r="R86" i="18"/>
  <c r="R60" i="18"/>
  <c r="R58" i="18"/>
  <c r="R49" i="18"/>
  <c r="R45" i="18"/>
  <c r="R51" i="18"/>
  <c r="R46" i="18"/>
  <c r="R35" i="18"/>
  <c r="R34" i="18"/>
  <c r="R62" i="18"/>
  <c r="R52" i="18"/>
  <c r="R22" i="18"/>
  <c r="R10" i="18"/>
  <c r="R30" i="18"/>
  <c r="R59" i="18"/>
  <c r="R20" i="18"/>
  <c r="R43" i="18"/>
  <c r="R28" i="18"/>
  <c r="R21" i="18"/>
  <c r="R16" i="18"/>
  <c r="R9" i="18"/>
  <c r="R37" i="18"/>
  <c r="R11" i="18"/>
  <c r="R19" i="18"/>
  <c r="R17" i="18"/>
  <c r="R15" i="18"/>
  <c r="R6" i="18"/>
  <c r="R25" i="18"/>
  <c r="R26" i="18"/>
  <c r="C19" i="3"/>
  <c r="R5" i="18"/>
  <c r="R14" i="18"/>
  <c r="R29" i="18"/>
  <c r="R23" i="18"/>
  <c r="R12" i="18"/>
  <c r="R31" i="18"/>
  <c r="R33" i="18"/>
  <c r="R18" i="18"/>
  <c r="R56" i="18"/>
  <c r="R50" i="18"/>
  <c r="R4" i="18"/>
  <c r="R3" i="18"/>
  <c r="R8" i="18"/>
  <c r="R65" i="18"/>
  <c r="R13" i="18"/>
  <c r="R7" i="18"/>
  <c r="R32" i="18"/>
  <c r="R27" i="18"/>
  <c r="R24" i="18"/>
  <c r="R42" i="18"/>
  <c r="R81" i="18"/>
  <c r="R71" i="18"/>
  <c r="R61" i="18"/>
  <c r="R80" i="18"/>
  <c r="R63" i="18"/>
  <c r="R66" i="18"/>
  <c r="R54" i="18"/>
  <c r="R36" i="18"/>
  <c r="R53" i="18"/>
  <c r="R67" i="18"/>
  <c r="R85" i="18"/>
  <c r="R83" i="18"/>
  <c r="R88" i="18"/>
  <c r="R82" i="18"/>
  <c r="R44" i="18"/>
  <c r="R79" i="18"/>
  <c r="R75" i="18"/>
  <c r="R90" i="18"/>
  <c r="R91" i="18"/>
  <c r="R55" i="18"/>
  <c r="R102" i="18"/>
  <c r="R78" i="18"/>
  <c r="R47" i="18"/>
  <c r="R98" i="18"/>
  <c r="R103" i="18"/>
  <c r="R77" i="18"/>
  <c r="R84" i="18"/>
  <c r="R100" i="18"/>
  <c r="R101" i="18"/>
  <c r="R99" i="18"/>
  <c r="R70" i="18"/>
  <c r="R41" i="18"/>
  <c r="R39" i="18"/>
  <c r="N2" i="17"/>
  <c r="BT26" i="19" l="1"/>
  <c r="BT20" i="19"/>
  <c r="BT28" i="19"/>
  <c r="BT21" i="19"/>
  <c r="BT22" i="19"/>
  <c r="BT19" i="19"/>
  <c r="BT23" i="19"/>
  <c r="BT27" i="19"/>
  <c r="BT24" i="19"/>
  <c r="BT25" i="19"/>
  <c r="AD107" i="13"/>
  <c r="AD119" i="13"/>
  <c r="AD131" i="13"/>
  <c r="AD143" i="13"/>
  <c r="AD155" i="13"/>
  <c r="AD167" i="13"/>
  <c r="AD179" i="13"/>
  <c r="AD191" i="13"/>
  <c r="AD203" i="13"/>
  <c r="AD215" i="13"/>
  <c r="AD227" i="13"/>
  <c r="AD239" i="13"/>
  <c r="AD251" i="13"/>
  <c r="AD263" i="13"/>
  <c r="AD275" i="13"/>
  <c r="AD287" i="13"/>
  <c r="AD299" i="13"/>
  <c r="AD311" i="13"/>
  <c r="AD323" i="13"/>
  <c r="AD335" i="13"/>
  <c r="AD347" i="13"/>
  <c r="AD359" i="13"/>
  <c r="AD371" i="13"/>
  <c r="AD383" i="13"/>
  <c r="AD395" i="13"/>
  <c r="AD407" i="13"/>
  <c r="AD419" i="13"/>
  <c r="AD431" i="13"/>
  <c r="AD443" i="13"/>
  <c r="AD455" i="13"/>
  <c r="AD467" i="13"/>
  <c r="AD479" i="13"/>
  <c r="AD491" i="13"/>
  <c r="AD503" i="13"/>
  <c r="AD108" i="13"/>
  <c r="AD120" i="13"/>
  <c r="AD132" i="13"/>
  <c r="AD144" i="13"/>
  <c r="AD156" i="13"/>
  <c r="AD168" i="13"/>
  <c r="AD180" i="13"/>
  <c r="AD192" i="13"/>
  <c r="AD204" i="13"/>
  <c r="AD216" i="13"/>
  <c r="AD228" i="13"/>
  <c r="AD240" i="13"/>
  <c r="AD252" i="13"/>
  <c r="AD264" i="13"/>
  <c r="AD276" i="13"/>
  <c r="AD288" i="13"/>
  <c r="AD300" i="13"/>
  <c r="AD312" i="13"/>
  <c r="AD324" i="13"/>
  <c r="AD336" i="13"/>
  <c r="AD348" i="13"/>
  <c r="AD360" i="13"/>
  <c r="AD372" i="13"/>
  <c r="AD384" i="13"/>
  <c r="AD396" i="13"/>
  <c r="AD408" i="13"/>
  <c r="AD420" i="13"/>
  <c r="AD432" i="13"/>
  <c r="AD444" i="13"/>
  <c r="AD456" i="13"/>
  <c r="AD468" i="13"/>
  <c r="AD480" i="13"/>
  <c r="AD492" i="13"/>
  <c r="AD504" i="13"/>
  <c r="AD109" i="13"/>
  <c r="AD121" i="13"/>
  <c r="AD133" i="13"/>
  <c r="AD145" i="13"/>
  <c r="AD157" i="13"/>
  <c r="AD169" i="13"/>
  <c r="AD181" i="13"/>
  <c r="AD193" i="13"/>
  <c r="AD205" i="13"/>
  <c r="AD217" i="13"/>
  <c r="AD229" i="13"/>
  <c r="AD241" i="13"/>
  <c r="AD253" i="13"/>
  <c r="AD265" i="13"/>
  <c r="AD277" i="13"/>
  <c r="AD289" i="13"/>
  <c r="AD301" i="13"/>
  <c r="AD313" i="13"/>
  <c r="AD325" i="13"/>
  <c r="AD337" i="13"/>
  <c r="AD349" i="13"/>
  <c r="AD361" i="13"/>
  <c r="AD373" i="13"/>
  <c r="AD385" i="13"/>
  <c r="AD397" i="13"/>
  <c r="AD409" i="13"/>
  <c r="AD421" i="13"/>
  <c r="AD433" i="13"/>
  <c r="AD445" i="13"/>
  <c r="AD457" i="13"/>
  <c r="AD469" i="13"/>
  <c r="AD481" i="13"/>
  <c r="AD493" i="13"/>
  <c r="AD505" i="13"/>
  <c r="AD110" i="13"/>
  <c r="AD122" i="13"/>
  <c r="AD134" i="13"/>
  <c r="AD146" i="13"/>
  <c r="AD158" i="13"/>
  <c r="AD170" i="13"/>
  <c r="AD182" i="13"/>
  <c r="AD194" i="13"/>
  <c r="AD206" i="13"/>
  <c r="AD218" i="13"/>
  <c r="AD230" i="13"/>
  <c r="AD242" i="13"/>
  <c r="AD254" i="13"/>
  <c r="AD266" i="13"/>
  <c r="AD278" i="13"/>
  <c r="AD290" i="13"/>
  <c r="AD302" i="13"/>
  <c r="AD314" i="13"/>
  <c r="AD326" i="13"/>
  <c r="AD338" i="13"/>
  <c r="AD350" i="13"/>
  <c r="AD362" i="13"/>
  <c r="AD374" i="13"/>
  <c r="AD386" i="13"/>
  <c r="AD398" i="13"/>
  <c r="AD410" i="13"/>
  <c r="AD422" i="13"/>
  <c r="AD434" i="13"/>
  <c r="AD446" i="13"/>
  <c r="AD458" i="13"/>
  <c r="AD470" i="13"/>
  <c r="AD482" i="13"/>
  <c r="AD494" i="13"/>
  <c r="AD506" i="13"/>
  <c r="AD111" i="13"/>
  <c r="AD123" i="13"/>
  <c r="AD135" i="13"/>
  <c r="AD147" i="13"/>
  <c r="AD159" i="13"/>
  <c r="AD171" i="13"/>
  <c r="AD183" i="13"/>
  <c r="AD195" i="13"/>
  <c r="AD207" i="13"/>
  <c r="AD219" i="13"/>
  <c r="AD231" i="13"/>
  <c r="AD243" i="13"/>
  <c r="AD255" i="13"/>
  <c r="AD267" i="13"/>
  <c r="AD279" i="13"/>
  <c r="AD291" i="13"/>
  <c r="AD303" i="13"/>
  <c r="AD315" i="13"/>
  <c r="AD327" i="13"/>
  <c r="AD339" i="13"/>
  <c r="AD351" i="13"/>
  <c r="AD363" i="13"/>
  <c r="AD375" i="13"/>
  <c r="AD387" i="13"/>
  <c r="AD399" i="13"/>
  <c r="AD411" i="13"/>
  <c r="AD423" i="13"/>
  <c r="AD435" i="13"/>
  <c r="AD447" i="13"/>
  <c r="AD459" i="13"/>
  <c r="AD471" i="13"/>
  <c r="AD483" i="13"/>
  <c r="AD495" i="13"/>
  <c r="AD112" i="13"/>
  <c r="AD124" i="13"/>
  <c r="AD136" i="13"/>
  <c r="AD148" i="13"/>
  <c r="AD160" i="13"/>
  <c r="AD172" i="13"/>
  <c r="AD184" i="13"/>
  <c r="AD196" i="13"/>
  <c r="AD208" i="13"/>
  <c r="AD220" i="13"/>
  <c r="AD232" i="13"/>
  <c r="AD244" i="13"/>
  <c r="AD256" i="13"/>
  <c r="AD268" i="13"/>
  <c r="AD280" i="13"/>
  <c r="AD292" i="13"/>
  <c r="AD304" i="13"/>
  <c r="AD316" i="13"/>
  <c r="AD328" i="13"/>
  <c r="AD340" i="13"/>
  <c r="AD352" i="13"/>
  <c r="AD364" i="13"/>
  <c r="AD376" i="13"/>
  <c r="AD388" i="13"/>
  <c r="AD400" i="13"/>
  <c r="AD412" i="13"/>
  <c r="AD424" i="13"/>
  <c r="AD436" i="13"/>
  <c r="AD448" i="13"/>
  <c r="AD460" i="13"/>
  <c r="AD472" i="13"/>
  <c r="AD484" i="13"/>
  <c r="AD496" i="13"/>
  <c r="AD113" i="13"/>
  <c r="AD125" i="13"/>
  <c r="AD137" i="13"/>
  <c r="AD149" i="13"/>
  <c r="AD161" i="13"/>
  <c r="AD173" i="13"/>
  <c r="AD185" i="13"/>
  <c r="AD197" i="13"/>
  <c r="AD209" i="13"/>
  <c r="AD221" i="13"/>
  <c r="AD233" i="13"/>
  <c r="AD245" i="13"/>
  <c r="AD257" i="13"/>
  <c r="AD269" i="13"/>
  <c r="AD281" i="13"/>
  <c r="AD293" i="13"/>
  <c r="AD305" i="13"/>
  <c r="AD317" i="13"/>
  <c r="AD329" i="13"/>
  <c r="AD341" i="13"/>
  <c r="AD353" i="13"/>
  <c r="AD365" i="13"/>
  <c r="AD377" i="13"/>
  <c r="AD389" i="13"/>
  <c r="AD401" i="13"/>
  <c r="AD413" i="13"/>
  <c r="AD425" i="13"/>
  <c r="AD437" i="13"/>
  <c r="AD449" i="13"/>
  <c r="AD461" i="13"/>
  <c r="AD473" i="13"/>
  <c r="AD485" i="13"/>
  <c r="AD497" i="13"/>
  <c r="AD117" i="13"/>
  <c r="AD129" i="13"/>
  <c r="AD141" i="13"/>
  <c r="AD153" i="13"/>
  <c r="AD165" i="13"/>
  <c r="AD177" i="13"/>
  <c r="AD189" i="13"/>
  <c r="AD201" i="13"/>
  <c r="AD213" i="13"/>
  <c r="AD225" i="13"/>
  <c r="AD237" i="13"/>
  <c r="AD249" i="13"/>
  <c r="AD261" i="13"/>
  <c r="AD273" i="13"/>
  <c r="AD285" i="13"/>
  <c r="AD297" i="13"/>
  <c r="AD309" i="13"/>
  <c r="AD321" i="13"/>
  <c r="AD333" i="13"/>
  <c r="AD345" i="13"/>
  <c r="AD357" i="13"/>
  <c r="AD369" i="13"/>
  <c r="AD381" i="13"/>
  <c r="AD393" i="13"/>
  <c r="AD405" i="13"/>
  <c r="AD417" i="13"/>
  <c r="AD429" i="13"/>
  <c r="AD441" i="13"/>
  <c r="AD453" i="13"/>
  <c r="AD465" i="13"/>
  <c r="AD477" i="13"/>
  <c r="AD489" i="13"/>
  <c r="AD501" i="13"/>
  <c r="AD128" i="13"/>
  <c r="AD164" i="13"/>
  <c r="AD200" i="13"/>
  <c r="AD236" i="13"/>
  <c r="AD272" i="13"/>
  <c r="AD308" i="13"/>
  <c r="AD344" i="13"/>
  <c r="AD380" i="13"/>
  <c r="AD416" i="13"/>
  <c r="AD452" i="13"/>
  <c r="AD488" i="13"/>
  <c r="AD130" i="13"/>
  <c r="AD166" i="13"/>
  <c r="AD202" i="13"/>
  <c r="AD238" i="13"/>
  <c r="AD274" i="13"/>
  <c r="AD310" i="13"/>
  <c r="AD346" i="13"/>
  <c r="AD382" i="13"/>
  <c r="AD418" i="13"/>
  <c r="AD454" i="13"/>
  <c r="AD490" i="13"/>
  <c r="AD138" i="13"/>
  <c r="AD174" i="13"/>
  <c r="AD210" i="13"/>
  <c r="AD246" i="13"/>
  <c r="AD282" i="13"/>
  <c r="AD318" i="13"/>
  <c r="AD354" i="13"/>
  <c r="AD390" i="13"/>
  <c r="AD426" i="13"/>
  <c r="AD462" i="13"/>
  <c r="AD498" i="13"/>
  <c r="AD139" i="13"/>
  <c r="AD175" i="13"/>
  <c r="AD211" i="13"/>
  <c r="AD247" i="13"/>
  <c r="AD283" i="13"/>
  <c r="AD319" i="13"/>
  <c r="AD355" i="13"/>
  <c r="AD391" i="13"/>
  <c r="AD427" i="13"/>
  <c r="AD463" i="13"/>
  <c r="AD499" i="13"/>
  <c r="AD140" i="13"/>
  <c r="AD176" i="13"/>
  <c r="AD212" i="13"/>
  <c r="AD248" i="13"/>
  <c r="AD284" i="13"/>
  <c r="AD320" i="13"/>
  <c r="AD356" i="13"/>
  <c r="AD392" i="13"/>
  <c r="AD428" i="13"/>
  <c r="AD464" i="13"/>
  <c r="AD500" i="13"/>
  <c r="AD142" i="13"/>
  <c r="AD178" i="13"/>
  <c r="AD214" i="13"/>
  <c r="AD250" i="13"/>
  <c r="AD286" i="13"/>
  <c r="AD322" i="13"/>
  <c r="AD358" i="13"/>
  <c r="AD394" i="13"/>
  <c r="AD430" i="13"/>
  <c r="AD466" i="13"/>
  <c r="AD502" i="13"/>
  <c r="AD114" i="13"/>
  <c r="AD150" i="13"/>
  <c r="AD186" i="13"/>
  <c r="AD222" i="13"/>
  <c r="AD258" i="13"/>
  <c r="AD294" i="13"/>
  <c r="AD330" i="13"/>
  <c r="AD366" i="13"/>
  <c r="AD402" i="13"/>
  <c r="AD438" i="13"/>
  <c r="AD474" i="13"/>
  <c r="AD118" i="13"/>
  <c r="AD154" i="13"/>
  <c r="AD190" i="13"/>
  <c r="AD226" i="13"/>
  <c r="AD262" i="13"/>
  <c r="AD298" i="13"/>
  <c r="AD334" i="13"/>
  <c r="AD370" i="13"/>
  <c r="AD406" i="13"/>
  <c r="AD442" i="13"/>
  <c r="AD478" i="13"/>
  <c r="AD127" i="13"/>
  <c r="AD163" i="13"/>
  <c r="AD199" i="13"/>
  <c r="AD235" i="13"/>
  <c r="AD271" i="13"/>
  <c r="AD307" i="13"/>
  <c r="AD343" i="13"/>
  <c r="AD379" i="13"/>
  <c r="AD415" i="13"/>
  <c r="AD451" i="13"/>
  <c r="AD487" i="13"/>
  <c r="AD198" i="13"/>
  <c r="AD342" i="13"/>
  <c r="AD486" i="13"/>
  <c r="AD223" i="13"/>
  <c r="AD367" i="13"/>
  <c r="AD224" i="13"/>
  <c r="AD368" i="13"/>
  <c r="AD234" i="13"/>
  <c r="AD378" i="13"/>
  <c r="AD115" i="13"/>
  <c r="AD259" i="13"/>
  <c r="AD403" i="13"/>
  <c r="AD116" i="13"/>
  <c r="AD260" i="13"/>
  <c r="AD404" i="13"/>
  <c r="AD126" i="13"/>
  <c r="AD270" i="13"/>
  <c r="AD414" i="13"/>
  <c r="AD162" i="13"/>
  <c r="AD306" i="13"/>
  <c r="AD450" i="13"/>
  <c r="AD188" i="13"/>
  <c r="AD332" i="13"/>
  <c r="AD476" i="13"/>
  <c r="AD151" i="13"/>
  <c r="AD152" i="13"/>
  <c r="AD187" i="13"/>
  <c r="AD295" i="13"/>
  <c r="AD296" i="13"/>
  <c r="AD331" i="13"/>
  <c r="AD439" i="13"/>
  <c r="AD475" i="13"/>
  <c r="AD440" i="13"/>
  <c r="R104" i="18"/>
  <c r="S92" i="18"/>
  <c r="S66" i="18"/>
  <c r="S95" i="18"/>
  <c r="S71" i="18"/>
  <c r="S96" i="18"/>
  <c r="S69" i="18"/>
  <c r="S87" i="18"/>
  <c r="S64" i="18"/>
  <c r="S84" i="18"/>
  <c r="S91" i="18"/>
  <c r="S79" i="18"/>
  <c r="S76" i="18"/>
  <c r="S94" i="18"/>
  <c r="S73" i="18"/>
  <c r="S93" i="18"/>
  <c r="S86" i="18"/>
  <c r="S85" i="18"/>
  <c r="S54" i="18"/>
  <c r="S48" i="18"/>
  <c r="S38" i="18"/>
  <c r="S57" i="18"/>
  <c r="S60" i="18"/>
  <c r="S58" i="18"/>
  <c r="S49" i="18"/>
  <c r="S45" i="18"/>
  <c r="S68" i="18"/>
  <c r="S51" i="18"/>
  <c r="S46" i="18"/>
  <c r="S62" i="18"/>
  <c r="S52" i="18"/>
  <c r="S72" i="18"/>
  <c r="S41" i="18"/>
  <c r="S22" i="18"/>
  <c r="S10" i="18"/>
  <c r="S30" i="18"/>
  <c r="S6" i="18"/>
  <c r="S20" i="18"/>
  <c r="S21" i="18"/>
  <c r="S16" i="18"/>
  <c r="S37" i="18"/>
  <c r="S34" i="18"/>
  <c r="S26" i="18"/>
  <c r="S19" i="18"/>
  <c r="S15" i="18"/>
  <c r="S8" i="18"/>
  <c r="S3" i="18"/>
  <c r="S17" i="18"/>
  <c r="S25" i="18"/>
  <c r="S4" i="18"/>
  <c r="C20" i="3"/>
  <c r="S9" i="18"/>
  <c r="S5" i="18"/>
  <c r="S27" i="18"/>
  <c r="S13" i="18"/>
  <c r="S14" i="18"/>
  <c r="S18" i="18"/>
  <c r="S35" i="18"/>
  <c r="S29" i="18"/>
  <c r="S56" i="18"/>
  <c r="S23" i="18"/>
  <c r="S12" i="18"/>
  <c r="S11" i="18"/>
  <c r="S7" i="18"/>
  <c r="S50" i="18"/>
  <c r="S43" i="18"/>
  <c r="S36" i="18"/>
  <c r="S55" i="18"/>
  <c r="S83" i="18"/>
  <c r="S65" i="18"/>
  <c r="S53" i="18"/>
  <c r="S89" i="18"/>
  <c r="S42" i="18"/>
  <c r="S77" i="18"/>
  <c r="S90" i="18"/>
  <c r="S75" i="18"/>
  <c r="S33" i="18"/>
  <c r="S47" i="18"/>
  <c r="S40" i="18"/>
  <c r="S70" i="18"/>
  <c r="S67" i="18"/>
  <c r="S74" i="18"/>
  <c r="S24" i="18"/>
  <c r="S31" i="18"/>
  <c r="S39" i="18"/>
  <c r="S61" i="18"/>
  <c r="S28" i="18"/>
  <c r="S81" i="18"/>
  <c r="S63" i="18"/>
  <c r="S98" i="18"/>
  <c r="S32" i="18"/>
  <c r="S78" i="18"/>
  <c r="S99" i="18"/>
  <c r="S100" i="18"/>
  <c r="S103" i="18"/>
  <c r="S80" i="18"/>
  <c r="S82" i="18"/>
  <c r="S44" i="18"/>
  <c r="S88" i="18"/>
  <c r="S101" i="18"/>
  <c r="S102" i="18"/>
  <c r="S59" i="18"/>
  <c r="S97" i="18"/>
  <c r="O2" i="17"/>
  <c r="BU24" i="19" l="1"/>
  <c r="BU26" i="19"/>
  <c r="BU19" i="19"/>
  <c r="BU27" i="19"/>
  <c r="BU20" i="19"/>
  <c r="BU28" i="19"/>
  <c r="BU23" i="19"/>
  <c r="BU25" i="19"/>
  <c r="BU21" i="19"/>
  <c r="BU22" i="19"/>
  <c r="AE115" i="13"/>
  <c r="AE127" i="13"/>
  <c r="AE139" i="13"/>
  <c r="AE151" i="13"/>
  <c r="AE163" i="13"/>
  <c r="AE175" i="13"/>
  <c r="AE187" i="13"/>
  <c r="AE199" i="13"/>
  <c r="AE211" i="13"/>
  <c r="AE223" i="13"/>
  <c r="AE235" i="13"/>
  <c r="AE247" i="13"/>
  <c r="AE259" i="13"/>
  <c r="AE271" i="13"/>
  <c r="AE283" i="13"/>
  <c r="AE295" i="13"/>
  <c r="AE307" i="13"/>
  <c r="AE319" i="13"/>
  <c r="AE331" i="13"/>
  <c r="AE343" i="13"/>
  <c r="AE355" i="13"/>
  <c r="AE367" i="13"/>
  <c r="AE379" i="13"/>
  <c r="AE391" i="13"/>
  <c r="AE403" i="13"/>
  <c r="AE415" i="13"/>
  <c r="AE427" i="13"/>
  <c r="AE439" i="13"/>
  <c r="AE451" i="13"/>
  <c r="AE463" i="13"/>
  <c r="AE475" i="13"/>
  <c r="AE487" i="13"/>
  <c r="AE499" i="13"/>
  <c r="AE116" i="13"/>
  <c r="AE128" i="13"/>
  <c r="AE140" i="13"/>
  <c r="AE152" i="13"/>
  <c r="AE164" i="13"/>
  <c r="AE176" i="13"/>
  <c r="AE188" i="13"/>
  <c r="AE200" i="13"/>
  <c r="AE212" i="13"/>
  <c r="AE224" i="13"/>
  <c r="AE236" i="13"/>
  <c r="AE248" i="13"/>
  <c r="AE260" i="13"/>
  <c r="AE272" i="13"/>
  <c r="AE284" i="13"/>
  <c r="AE296" i="13"/>
  <c r="AE308" i="13"/>
  <c r="AE320" i="13"/>
  <c r="AE332" i="13"/>
  <c r="AE344" i="13"/>
  <c r="AE356" i="13"/>
  <c r="AE368" i="13"/>
  <c r="AE380" i="13"/>
  <c r="AE392" i="13"/>
  <c r="AE404" i="13"/>
  <c r="AE416" i="13"/>
  <c r="AE428" i="13"/>
  <c r="AE440" i="13"/>
  <c r="AE452" i="13"/>
  <c r="AE464" i="13"/>
  <c r="AE476" i="13"/>
  <c r="AE488" i="13"/>
  <c r="AE500" i="13"/>
  <c r="AE117" i="13"/>
  <c r="AE129" i="13"/>
  <c r="AE141" i="13"/>
  <c r="AE153" i="13"/>
  <c r="AE165" i="13"/>
  <c r="AE177" i="13"/>
  <c r="AE189" i="13"/>
  <c r="AE201" i="13"/>
  <c r="AE213" i="13"/>
  <c r="AE225" i="13"/>
  <c r="AE237" i="13"/>
  <c r="AE249" i="13"/>
  <c r="AE261" i="13"/>
  <c r="AE273" i="13"/>
  <c r="AE285" i="13"/>
  <c r="AE297" i="13"/>
  <c r="AE309" i="13"/>
  <c r="AE321" i="13"/>
  <c r="AE333" i="13"/>
  <c r="AE345" i="13"/>
  <c r="AE357" i="13"/>
  <c r="AE369" i="13"/>
  <c r="AE381" i="13"/>
  <c r="AE393" i="13"/>
  <c r="AE405" i="13"/>
  <c r="AE417" i="13"/>
  <c r="AE429" i="13"/>
  <c r="AE441" i="13"/>
  <c r="AE453" i="13"/>
  <c r="AE465" i="13"/>
  <c r="AE477" i="13"/>
  <c r="AE489" i="13"/>
  <c r="AE501" i="13"/>
  <c r="AE118" i="13"/>
  <c r="AE130" i="13"/>
  <c r="AE142" i="13"/>
  <c r="AE154" i="13"/>
  <c r="AE166" i="13"/>
  <c r="AE178" i="13"/>
  <c r="AE190" i="13"/>
  <c r="AE202" i="13"/>
  <c r="AE214" i="13"/>
  <c r="AE226" i="13"/>
  <c r="AE238" i="13"/>
  <c r="AE250" i="13"/>
  <c r="AE262" i="13"/>
  <c r="AE274" i="13"/>
  <c r="AE286" i="13"/>
  <c r="AE298" i="13"/>
  <c r="AE310" i="13"/>
  <c r="AE322" i="13"/>
  <c r="AE334" i="13"/>
  <c r="AE346" i="13"/>
  <c r="AE358" i="13"/>
  <c r="AE370" i="13"/>
  <c r="AE382" i="13"/>
  <c r="AE394" i="13"/>
  <c r="AE406" i="13"/>
  <c r="AE418" i="13"/>
  <c r="AE430" i="13"/>
  <c r="AE442" i="13"/>
  <c r="AE454" i="13"/>
  <c r="AE466" i="13"/>
  <c r="AE478" i="13"/>
  <c r="AE490" i="13"/>
  <c r="AE502" i="13"/>
  <c r="AE107" i="13"/>
  <c r="AE119" i="13"/>
  <c r="AE131" i="13"/>
  <c r="AE143" i="13"/>
  <c r="AE155" i="13"/>
  <c r="AE167" i="13"/>
  <c r="AE179" i="13"/>
  <c r="AE191" i="13"/>
  <c r="AE203" i="13"/>
  <c r="AE215" i="13"/>
  <c r="AE227" i="13"/>
  <c r="AE239" i="13"/>
  <c r="AE251" i="13"/>
  <c r="AE263" i="13"/>
  <c r="AE275" i="13"/>
  <c r="AE287" i="13"/>
  <c r="AE299" i="13"/>
  <c r="AE311" i="13"/>
  <c r="AE323" i="13"/>
  <c r="AE335" i="13"/>
  <c r="AE347" i="13"/>
  <c r="AE359" i="13"/>
  <c r="AE371" i="13"/>
  <c r="AE383" i="13"/>
  <c r="AE395" i="13"/>
  <c r="AE407" i="13"/>
  <c r="AE419" i="13"/>
  <c r="AE431" i="13"/>
  <c r="AE443" i="13"/>
  <c r="AE455" i="13"/>
  <c r="AE467" i="13"/>
  <c r="AE479" i="13"/>
  <c r="AE491" i="13"/>
  <c r="AE503" i="13"/>
  <c r="AE108" i="13"/>
  <c r="AE120" i="13"/>
  <c r="AE132" i="13"/>
  <c r="AE144" i="13"/>
  <c r="AE156" i="13"/>
  <c r="AE168" i="13"/>
  <c r="AE180" i="13"/>
  <c r="AE192" i="13"/>
  <c r="AE204" i="13"/>
  <c r="AE216" i="13"/>
  <c r="AE228" i="13"/>
  <c r="AE240" i="13"/>
  <c r="AE252" i="13"/>
  <c r="AE264" i="13"/>
  <c r="AE276" i="13"/>
  <c r="AE288" i="13"/>
  <c r="AE300" i="13"/>
  <c r="AE312" i="13"/>
  <c r="AE324" i="13"/>
  <c r="AE336" i="13"/>
  <c r="AE348" i="13"/>
  <c r="AE360" i="13"/>
  <c r="AE372" i="13"/>
  <c r="AE384" i="13"/>
  <c r="AE396" i="13"/>
  <c r="AE408" i="13"/>
  <c r="AE420" i="13"/>
  <c r="AE432" i="13"/>
  <c r="AE444" i="13"/>
  <c r="AE456" i="13"/>
  <c r="AE468" i="13"/>
  <c r="AE480" i="13"/>
  <c r="AE492" i="13"/>
  <c r="AE504" i="13"/>
  <c r="AE109" i="13"/>
  <c r="AE121" i="13"/>
  <c r="AE133" i="13"/>
  <c r="AE145" i="13"/>
  <c r="AE157" i="13"/>
  <c r="AE169" i="13"/>
  <c r="AE181" i="13"/>
  <c r="AE193" i="13"/>
  <c r="AE205" i="13"/>
  <c r="AE217" i="13"/>
  <c r="AE229" i="13"/>
  <c r="AE241" i="13"/>
  <c r="AE253" i="13"/>
  <c r="AE265" i="13"/>
  <c r="AE277" i="13"/>
  <c r="AE289" i="13"/>
  <c r="AE301" i="13"/>
  <c r="AE313" i="13"/>
  <c r="AE325" i="13"/>
  <c r="AE337" i="13"/>
  <c r="AE349" i="13"/>
  <c r="AE361" i="13"/>
  <c r="AE373" i="13"/>
  <c r="AE385" i="13"/>
  <c r="AE397" i="13"/>
  <c r="AE409" i="13"/>
  <c r="AE421" i="13"/>
  <c r="AE433" i="13"/>
  <c r="AE445" i="13"/>
  <c r="AE457" i="13"/>
  <c r="AE469" i="13"/>
  <c r="AE481" i="13"/>
  <c r="AE493" i="13"/>
  <c r="AE505" i="13"/>
  <c r="AE113" i="13"/>
  <c r="AE125" i="13"/>
  <c r="AE137" i="13"/>
  <c r="AE149" i="13"/>
  <c r="AE161" i="13"/>
  <c r="AE173" i="13"/>
  <c r="AE185" i="13"/>
  <c r="AE197" i="13"/>
  <c r="AE209" i="13"/>
  <c r="AE221" i="13"/>
  <c r="AE233" i="13"/>
  <c r="AE245" i="13"/>
  <c r="AE257" i="13"/>
  <c r="AE269" i="13"/>
  <c r="AE281" i="13"/>
  <c r="AE293" i="13"/>
  <c r="AE305" i="13"/>
  <c r="AE317" i="13"/>
  <c r="AE329" i="13"/>
  <c r="AE341" i="13"/>
  <c r="AE353" i="13"/>
  <c r="AE365" i="13"/>
  <c r="AE377" i="13"/>
  <c r="AE389" i="13"/>
  <c r="AE401" i="13"/>
  <c r="AE413" i="13"/>
  <c r="AE425" i="13"/>
  <c r="AE437" i="13"/>
  <c r="AE449" i="13"/>
  <c r="AE461" i="13"/>
  <c r="AE473" i="13"/>
  <c r="AE485" i="13"/>
  <c r="AE497" i="13"/>
  <c r="AE124" i="13"/>
  <c r="AE160" i="13"/>
  <c r="AE196" i="13"/>
  <c r="AE232" i="13"/>
  <c r="AE268" i="13"/>
  <c r="AE304" i="13"/>
  <c r="AE340" i="13"/>
  <c r="AE376" i="13"/>
  <c r="AE412" i="13"/>
  <c r="AE448" i="13"/>
  <c r="AE484" i="13"/>
  <c r="AE126" i="13"/>
  <c r="AE162" i="13"/>
  <c r="AE198" i="13"/>
  <c r="AE234" i="13"/>
  <c r="AE270" i="13"/>
  <c r="AE306" i="13"/>
  <c r="AE342" i="13"/>
  <c r="AE378" i="13"/>
  <c r="AE414" i="13"/>
  <c r="AE450" i="13"/>
  <c r="AE486" i="13"/>
  <c r="AE134" i="13"/>
  <c r="AE170" i="13"/>
  <c r="AE206" i="13"/>
  <c r="AE242" i="13"/>
  <c r="AE278" i="13"/>
  <c r="AE314" i="13"/>
  <c r="AE350" i="13"/>
  <c r="AE386" i="13"/>
  <c r="AE422" i="13"/>
  <c r="AE458" i="13"/>
  <c r="AE494" i="13"/>
  <c r="AE135" i="13"/>
  <c r="AE171" i="13"/>
  <c r="AE207" i="13"/>
  <c r="AE243" i="13"/>
  <c r="AE279" i="13"/>
  <c r="AE315" i="13"/>
  <c r="AE351" i="13"/>
  <c r="AE387" i="13"/>
  <c r="AE423" i="13"/>
  <c r="AE459" i="13"/>
  <c r="AE495" i="13"/>
  <c r="AE136" i="13"/>
  <c r="AE172" i="13"/>
  <c r="AE208" i="13"/>
  <c r="AE244" i="13"/>
  <c r="AE280" i="13"/>
  <c r="AE316" i="13"/>
  <c r="AE352" i="13"/>
  <c r="AE388" i="13"/>
  <c r="AE424" i="13"/>
  <c r="AE460" i="13"/>
  <c r="AE496" i="13"/>
  <c r="AE138" i="13"/>
  <c r="AE174" i="13"/>
  <c r="AE210" i="13"/>
  <c r="AE246" i="13"/>
  <c r="AE282" i="13"/>
  <c r="AE318" i="13"/>
  <c r="AE354" i="13"/>
  <c r="AE390" i="13"/>
  <c r="AE426" i="13"/>
  <c r="AE462" i="13"/>
  <c r="AE498" i="13"/>
  <c r="AE110" i="13"/>
  <c r="AE146" i="13"/>
  <c r="AE182" i="13"/>
  <c r="AE218" i="13"/>
  <c r="AE254" i="13"/>
  <c r="AE290" i="13"/>
  <c r="AE326" i="13"/>
  <c r="AE362" i="13"/>
  <c r="AE398" i="13"/>
  <c r="AE434" i="13"/>
  <c r="AE470" i="13"/>
  <c r="AE506" i="13"/>
  <c r="AE114" i="13"/>
  <c r="AE150" i="13"/>
  <c r="AE186" i="13"/>
  <c r="AE222" i="13"/>
  <c r="AE258" i="13"/>
  <c r="AE294" i="13"/>
  <c r="AE330" i="13"/>
  <c r="AE366" i="13"/>
  <c r="AE402" i="13"/>
  <c r="AE438" i="13"/>
  <c r="AE474" i="13"/>
  <c r="AE123" i="13"/>
  <c r="AE159" i="13"/>
  <c r="AE195" i="13"/>
  <c r="AE231" i="13"/>
  <c r="AE267" i="13"/>
  <c r="AE303" i="13"/>
  <c r="AE339" i="13"/>
  <c r="AE375" i="13"/>
  <c r="AE411" i="13"/>
  <c r="AE447" i="13"/>
  <c r="AE483" i="13"/>
  <c r="AE230" i="13"/>
  <c r="AE374" i="13"/>
  <c r="AE111" i="13"/>
  <c r="AE255" i="13"/>
  <c r="AE399" i="13"/>
  <c r="AE112" i="13"/>
  <c r="AE256" i="13"/>
  <c r="AE400" i="13"/>
  <c r="AE122" i="13"/>
  <c r="AE266" i="13"/>
  <c r="AE410" i="13"/>
  <c r="AE147" i="13"/>
  <c r="AE291" i="13"/>
  <c r="AE435" i="13"/>
  <c r="AE148" i="13"/>
  <c r="AE292" i="13"/>
  <c r="AE436" i="13"/>
  <c r="AE158" i="13"/>
  <c r="AE302" i="13"/>
  <c r="AE446" i="13"/>
  <c r="AE194" i="13"/>
  <c r="AE338" i="13"/>
  <c r="AE482" i="13"/>
  <c r="AE220" i="13"/>
  <c r="AE364" i="13"/>
  <c r="AE219" i="13"/>
  <c r="AE327" i="13"/>
  <c r="AE328" i="13"/>
  <c r="AE363" i="13"/>
  <c r="AE471" i="13"/>
  <c r="AE472" i="13"/>
  <c r="AE183" i="13"/>
  <c r="AE184" i="13"/>
  <c r="S104" i="18"/>
  <c r="T95" i="18"/>
  <c r="T71" i="18"/>
  <c r="T69" i="18"/>
  <c r="T87" i="18"/>
  <c r="T64" i="18"/>
  <c r="T84" i="18"/>
  <c r="T91" i="18"/>
  <c r="T94" i="18"/>
  <c r="T83" i="18"/>
  <c r="T78" i="18"/>
  <c r="T86" i="18"/>
  <c r="T57" i="18"/>
  <c r="T61" i="18"/>
  <c r="T60" i="18"/>
  <c r="T49" i="18"/>
  <c r="T81" i="18"/>
  <c r="T46" i="18"/>
  <c r="T34" i="18"/>
  <c r="T52" i="18"/>
  <c r="T72" i="18"/>
  <c r="T41" i="18"/>
  <c r="T37" i="18"/>
  <c r="T40" i="18"/>
  <c r="T6" i="18"/>
  <c r="T20" i="18"/>
  <c r="T21" i="18"/>
  <c r="T16" i="18"/>
  <c r="T28" i="18"/>
  <c r="T18" i="18"/>
  <c r="T26" i="18"/>
  <c r="T19" i="18"/>
  <c r="T15" i="18"/>
  <c r="T25" i="18"/>
  <c r="T17" i="18"/>
  <c r="T8" i="18"/>
  <c r="T22" i="18"/>
  <c r="T3" i="18"/>
  <c r="T14" i="18"/>
  <c r="T10" i="18"/>
  <c r="C21" i="3"/>
  <c r="T9" i="18"/>
  <c r="T5" i="18"/>
  <c r="T4" i="18"/>
  <c r="T13" i="18"/>
  <c r="T33" i="18"/>
  <c r="T35" i="18"/>
  <c r="T29" i="18"/>
  <c r="T50" i="18"/>
  <c r="T23" i="18"/>
  <c r="T12" i="18"/>
  <c r="T11" i="18"/>
  <c r="T38" i="18"/>
  <c r="T56" i="18"/>
  <c r="T31" i="18"/>
  <c r="T42" i="18"/>
  <c r="T7" i="18"/>
  <c r="T65" i="18"/>
  <c r="T48" i="18"/>
  <c r="T75" i="18"/>
  <c r="T93" i="18"/>
  <c r="T24" i="18"/>
  <c r="T85" i="18"/>
  <c r="T79" i="18"/>
  <c r="T32" i="18"/>
  <c r="T36" i="18"/>
  <c r="T70" i="18"/>
  <c r="T74" i="18"/>
  <c r="T66" i="18"/>
  <c r="T47" i="18"/>
  <c r="T53" i="18"/>
  <c r="T39" i="18"/>
  <c r="T45" i="18"/>
  <c r="T63" i="18"/>
  <c r="T30" i="18"/>
  <c r="T43" i="18"/>
  <c r="T44" i="18"/>
  <c r="T58" i="18"/>
  <c r="T77" i="18"/>
  <c r="T68" i="18"/>
  <c r="T80" i="18"/>
  <c r="T73" i="18"/>
  <c r="T67" i="18"/>
  <c r="T62" i="18"/>
  <c r="T51" i="18"/>
  <c r="T89" i="18"/>
  <c r="T76" i="18"/>
  <c r="T88" i="18"/>
  <c r="T90" i="18"/>
  <c r="T103" i="18"/>
  <c r="T55" i="18"/>
  <c r="T92" i="18"/>
  <c r="T100" i="18"/>
  <c r="T82" i="18"/>
  <c r="T101" i="18"/>
  <c r="T27" i="18"/>
  <c r="T59" i="18"/>
  <c r="T96" i="18"/>
  <c r="T54" i="18"/>
  <c r="T98" i="18"/>
  <c r="T99" i="18"/>
  <c r="T102" i="18"/>
  <c r="T97" i="18"/>
  <c r="P2" i="17"/>
  <c r="BV22" i="19" l="1"/>
  <c r="BV24" i="19"/>
  <c r="BV25" i="19"/>
  <c r="BV26" i="19"/>
  <c r="BV19" i="19"/>
  <c r="BV27" i="19"/>
  <c r="BV20" i="19"/>
  <c r="BV23" i="19"/>
  <c r="BV21" i="19"/>
  <c r="BV28" i="19"/>
  <c r="AF111" i="13"/>
  <c r="AF123" i="13"/>
  <c r="AF135" i="13"/>
  <c r="AF147" i="13"/>
  <c r="AF159" i="13"/>
  <c r="AF171" i="13"/>
  <c r="AF183" i="13"/>
  <c r="AF195" i="13"/>
  <c r="AF207" i="13"/>
  <c r="AF219" i="13"/>
  <c r="AF231" i="13"/>
  <c r="AF243" i="13"/>
  <c r="AF255" i="13"/>
  <c r="AF267" i="13"/>
  <c r="AF279" i="13"/>
  <c r="AF291" i="13"/>
  <c r="AF303" i="13"/>
  <c r="AF315" i="13"/>
  <c r="AF327" i="13"/>
  <c r="AF339" i="13"/>
  <c r="AF351" i="13"/>
  <c r="AF363" i="13"/>
  <c r="AF375" i="13"/>
  <c r="AF387" i="13"/>
  <c r="AF112" i="13"/>
  <c r="AF124" i="13"/>
  <c r="AF136" i="13"/>
  <c r="AF148" i="13"/>
  <c r="AF160" i="13"/>
  <c r="AF172" i="13"/>
  <c r="AF184" i="13"/>
  <c r="AF196" i="13"/>
  <c r="AF208" i="13"/>
  <c r="AF220" i="13"/>
  <c r="AF232" i="13"/>
  <c r="AF244" i="13"/>
  <c r="AF256" i="13"/>
  <c r="AF268" i="13"/>
  <c r="AF280" i="13"/>
  <c r="AF292" i="13"/>
  <c r="AF304" i="13"/>
  <c r="AF316" i="13"/>
  <c r="AF328" i="13"/>
  <c r="AF340" i="13"/>
  <c r="AF352" i="13"/>
  <c r="AF364" i="13"/>
  <c r="AF376" i="13"/>
  <c r="AF388" i="13"/>
  <c r="AF113" i="13"/>
  <c r="AF125" i="13"/>
  <c r="AF137" i="13"/>
  <c r="AF149" i="13"/>
  <c r="AF161" i="13"/>
  <c r="AF173" i="13"/>
  <c r="AF185" i="13"/>
  <c r="AF197" i="13"/>
  <c r="AF209" i="13"/>
  <c r="AF221" i="13"/>
  <c r="AF233" i="13"/>
  <c r="AF245" i="13"/>
  <c r="AF257" i="13"/>
  <c r="AF269" i="13"/>
  <c r="AF281" i="13"/>
  <c r="AF293" i="13"/>
  <c r="AF305" i="13"/>
  <c r="AF317" i="13"/>
  <c r="AF329" i="13"/>
  <c r="AF341" i="13"/>
  <c r="AF353" i="13"/>
  <c r="AF365" i="13"/>
  <c r="AF377" i="13"/>
  <c r="AF389" i="13"/>
  <c r="AF114" i="13"/>
  <c r="AF126" i="13"/>
  <c r="AF138" i="13"/>
  <c r="AF150" i="13"/>
  <c r="AF162" i="13"/>
  <c r="AF174" i="13"/>
  <c r="AF186" i="13"/>
  <c r="AF198" i="13"/>
  <c r="AF210" i="13"/>
  <c r="AF222" i="13"/>
  <c r="AF234" i="13"/>
  <c r="AF246" i="13"/>
  <c r="AF258" i="13"/>
  <c r="AF270" i="13"/>
  <c r="AF282" i="13"/>
  <c r="AF294" i="13"/>
  <c r="AF306" i="13"/>
  <c r="AF318" i="13"/>
  <c r="AF330" i="13"/>
  <c r="AF342" i="13"/>
  <c r="AF354" i="13"/>
  <c r="AF366" i="13"/>
  <c r="AF378" i="13"/>
  <c r="AF390" i="13"/>
  <c r="AF115" i="13"/>
  <c r="AF127" i="13"/>
  <c r="AF139" i="13"/>
  <c r="AF151" i="13"/>
  <c r="AF163" i="13"/>
  <c r="AF175" i="13"/>
  <c r="AF187" i="13"/>
  <c r="AF199" i="13"/>
  <c r="AF211" i="13"/>
  <c r="AF223" i="13"/>
  <c r="AF235" i="13"/>
  <c r="AF247" i="13"/>
  <c r="AF259" i="13"/>
  <c r="AF271" i="13"/>
  <c r="AF283" i="13"/>
  <c r="AF295" i="13"/>
  <c r="AF307" i="13"/>
  <c r="AF319" i="13"/>
  <c r="AF331" i="13"/>
  <c r="AF343" i="13"/>
  <c r="AF355" i="13"/>
  <c r="AF367" i="13"/>
  <c r="AF379" i="13"/>
  <c r="AF391" i="13"/>
  <c r="AF116" i="13"/>
  <c r="AF128" i="13"/>
  <c r="AF140" i="13"/>
  <c r="AF152" i="13"/>
  <c r="AF164" i="13"/>
  <c r="AF176" i="13"/>
  <c r="AF188" i="13"/>
  <c r="AF200" i="13"/>
  <c r="AF212" i="13"/>
  <c r="AF224" i="13"/>
  <c r="AF236" i="13"/>
  <c r="AF248" i="13"/>
  <c r="AF260" i="13"/>
  <c r="AF272" i="13"/>
  <c r="AF284" i="13"/>
  <c r="AF296" i="13"/>
  <c r="AF308" i="13"/>
  <c r="AF320" i="13"/>
  <c r="AF332" i="13"/>
  <c r="AF344" i="13"/>
  <c r="AF356" i="13"/>
  <c r="AF368" i="13"/>
  <c r="AF380" i="13"/>
  <c r="AF392" i="13"/>
  <c r="AF117" i="13"/>
  <c r="AF129" i="13"/>
  <c r="AF141" i="13"/>
  <c r="AF153" i="13"/>
  <c r="AF165" i="13"/>
  <c r="AF177" i="13"/>
  <c r="AF189" i="13"/>
  <c r="AF201" i="13"/>
  <c r="AF213" i="13"/>
  <c r="AF225" i="13"/>
  <c r="AF237" i="13"/>
  <c r="AF249" i="13"/>
  <c r="AF261" i="13"/>
  <c r="AF273" i="13"/>
  <c r="AF285" i="13"/>
  <c r="AF297" i="13"/>
  <c r="AF309" i="13"/>
  <c r="AF321" i="13"/>
  <c r="AF333" i="13"/>
  <c r="AF345" i="13"/>
  <c r="AF357" i="13"/>
  <c r="AF369" i="13"/>
  <c r="AF381" i="13"/>
  <c r="AF393" i="13"/>
  <c r="AF109" i="13"/>
  <c r="AF121" i="13"/>
  <c r="AF133" i="13"/>
  <c r="AF145" i="13"/>
  <c r="AF157" i="13"/>
  <c r="AF169" i="13"/>
  <c r="AF181" i="13"/>
  <c r="AF193" i="13"/>
  <c r="AF205" i="13"/>
  <c r="AF217" i="13"/>
  <c r="AF229" i="13"/>
  <c r="AF241" i="13"/>
  <c r="AF253" i="13"/>
  <c r="AF265" i="13"/>
  <c r="AF277" i="13"/>
  <c r="AF289" i="13"/>
  <c r="AF301" i="13"/>
  <c r="AF313" i="13"/>
  <c r="AF325" i="13"/>
  <c r="AF337" i="13"/>
  <c r="AF349" i="13"/>
  <c r="AF361" i="13"/>
  <c r="AF373" i="13"/>
  <c r="AF385" i="13"/>
  <c r="AF397" i="13"/>
  <c r="AF120" i="13"/>
  <c r="AF156" i="13"/>
  <c r="AF192" i="13"/>
  <c r="AF228" i="13"/>
  <c r="AF264" i="13"/>
  <c r="AF300" i="13"/>
  <c r="AF336" i="13"/>
  <c r="AF372" i="13"/>
  <c r="AF401" i="13"/>
  <c r="AF413" i="13"/>
  <c r="AF425" i="13"/>
  <c r="AF437" i="13"/>
  <c r="AF449" i="13"/>
  <c r="AF461" i="13"/>
  <c r="AF473" i="13"/>
  <c r="AF485" i="13"/>
  <c r="AF497" i="13"/>
  <c r="AF122" i="13"/>
  <c r="AF158" i="13"/>
  <c r="AF194" i="13"/>
  <c r="AF230" i="13"/>
  <c r="AF266" i="13"/>
  <c r="AF302" i="13"/>
  <c r="AF338" i="13"/>
  <c r="AF374" i="13"/>
  <c r="AF402" i="13"/>
  <c r="AF414" i="13"/>
  <c r="AF426" i="13"/>
  <c r="AF438" i="13"/>
  <c r="AF450" i="13"/>
  <c r="AF462" i="13"/>
  <c r="AF474" i="13"/>
  <c r="AF486" i="13"/>
  <c r="AF498" i="13"/>
  <c r="AF130" i="13"/>
  <c r="AF166" i="13"/>
  <c r="AF202" i="13"/>
  <c r="AF238" i="13"/>
  <c r="AF274" i="13"/>
  <c r="AF310" i="13"/>
  <c r="AF346" i="13"/>
  <c r="AF382" i="13"/>
  <c r="AF403" i="13"/>
  <c r="AF415" i="13"/>
  <c r="AF427" i="13"/>
  <c r="AF439" i="13"/>
  <c r="AF451" i="13"/>
  <c r="AF463" i="13"/>
  <c r="AF475" i="13"/>
  <c r="AF487" i="13"/>
  <c r="AF499" i="13"/>
  <c r="AF131" i="13"/>
  <c r="AF167" i="13"/>
  <c r="AF203" i="13"/>
  <c r="AF239" i="13"/>
  <c r="AF275" i="13"/>
  <c r="AF311" i="13"/>
  <c r="AF347" i="13"/>
  <c r="AF383" i="13"/>
  <c r="AF404" i="13"/>
  <c r="AF416" i="13"/>
  <c r="AF428" i="13"/>
  <c r="AF440" i="13"/>
  <c r="AF452" i="13"/>
  <c r="AF464" i="13"/>
  <c r="AF476" i="13"/>
  <c r="AF488" i="13"/>
  <c r="AF500" i="13"/>
  <c r="AF132" i="13"/>
  <c r="AF168" i="13"/>
  <c r="AF204" i="13"/>
  <c r="AF240" i="13"/>
  <c r="AF276" i="13"/>
  <c r="AF312" i="13"/>
  <c r="AF348" i="13"/>
  <c r="AF384" i="13"/>
  <c r="AF405" i="13"/>
  <c r="AF417" i="13"/>
  <c r="AF429" i="13"/>
  <c r="AF441" i="13"/>
  <c r="AF453" i="13"/>
  <c r="AF465" i="13"/>
  <c r="AF477" i="13"/>
  <c r="AF489" i="13"/>
  <c r="AF501" i="13"/>
  <c r="AF134" i="13"/>
  <c r="AF170" i="13"/>
  <c r="AF206" i="13"/>
  <c r="AF242" i="13"/>
  <c r="AF278" i="13"/>
  <c r="AF314" i="13"/>
  <c r="AF350" i="13"/>
  <c r="AF386" i="13"/>
  <c r="AF406" i="13"/>
  <c r="AF418" i="13"/>
  <c r="AF430" i="13"/>
  <c r="AF442" i="13"/>
  <c r="AF454" i="13"/>
  <c r="AF466" i="13"/>
  <c r="AF478" i="13"/>
  <c r="AF490" i="13"/>
  <c r="AF502" i="13"/>
  <c r="AF142" i="13"/>
  <c r="AF178" i="13"/>
  <c r="AF214" i="13"/>
  <c r="AF250" i="13"/>
  <c r="AF286" i="13"/>
  <c r="AF322" i="13"/>
  <c r="AF358" i="13"/>
  <c r="AF394" i="13"/>
  <c r="AF407" i="13"/>
  <c r="AF419" i="13"/>
  <c r="AF431" i="13"/>
  <c r="AF443" i="13"/>
  <c r="AF455" i="13"/>
  <c r="AF467" i="13"/>
  <c r="AF479" i="13"/>
  <c r="AF491" i="13"/>
  <c r="AF503" i="13"/>
  <c r="AF110" i="13"/>
  <c r="AF146" i="13"/>
  <c r="AF182" i="13"/>
  <c r="AF218" i="13"/>
  <c r="AF254" i="13"/>
  <c r="AF290" i="13"/>
  <c r="AF326" i="13"/>
  <c r="AF362" i="13"/>
  <c r="AF398" i="13"/>
  <c r="AF410" i="13"/>
  <c r="AF422" i="13"/>
  <c r="AF434" i="13"/>
  <c r="AF446" i="13"/>
  <c r="AF458" i="13"/>
  <c r="AF470" i="13"/>
  <c r="AF482" i="13"/>
  <c r="AF494" i="13"/>
  <c r="AF506" i="13"/>
  <c r="AF119" i="13"/>
  <c r="AF155" i="13"/>
  <c r="AF191" i="13"/>
  <c r="AF227" i="13"/>
  <c r="AF263" i="13"/>
  <c r="AF299" i="13"/>
  <c r="AF335" i="13"/>
  <c r="AF371" i="13"/>
  <c r="AF400" i="13"/>
  <c r="AF412" i="13"/>
  <c r="AF424" i="13"/>
  <c r="AF436" i="13"/>
  <c r="AF448" i="13"/>
  <c r="AF460" i="13"/>
  <c r="AF472" i="13"/>
  <c r="AF484" i="13"/>
  <c r="AF496" i="13"/>
  <c r="AF118" i="13"/>
  <c r="AF262" i="13"/>
  <c r="AF399" i="13"/>
  <c r="AF447" i="13"/>
  <c r="AF495" i="13"/>
  <c r="AF143" i="13"/>
  <c r="AF287" i="13"/>
  <c r="AF408" i="13"/>
  <c r="AF456" i="13"/>
  <c r="AF504" i="13"/>
  <c r="AF144" i="13"/>
  <c r="AF288" i="13"/>
  <c r="AF409" i="13"/>
  <c r="AF457" i="13"/>
  <c r="AF505" i="13"/>
  <c r="AF154" i="13"/>
  <c r="AF298" i="13"/>
  <c r="AF411" i="13"/>
  <c r="AF459" i="13"/>
  <c r="AF179" i="13"/>
  <c r="AF323" i="13"/>
  <c r="AF420" i="13"/>
  <c r="AF468" i="13"/>
  <c r="AF180" i="13"/>
  <c r="AF324" i="13"/>
  <c r="AF421" i="13"/>
  <c r="AF469" i="13"/>
  <c r="AF190" i="13"/>
  <c r="AF334" i="13"/>
  <c r="AF423" i="13"/>
  <c r="AF471" i="13"/>
  <c r="AF226" i="13"/>
  <c r="AF370" i="13"/>
  <c r="AF435" i="13"/>
  <c r="AF483" i="13"/>
  <c r="AF108" i="13"/>
  <c r="AF252" i="13"/>
  <c r="AF396" i="13"/>
  <c r="AF445" i="13"/>
  <c r="AF493" i="13"/>
  <c r="AF395" i="13"/>
  <c r="AF432" i="13"/>
  <c r="AF433" i="13"/>
  <c r="AF444" i="13"/>
  <c r="AF480" i="13"/>
  <c r="AF481" i="13"/>
  <c r="AF107" i="13"/>
  <c r="AF492" i="13"/>
  <c r="AF215" i="13"/>
  <c r="AF251" i="13"/>
  <c r="AF359" i="13"/>
  <c r="AF216" i="13"/>
  <c r="AF360" i="13"/>
  <c r="T104" i="18"/>
  <c r="U69" i="18"/>
  <c r="U64" i="18"/>
  <c r="U90" i="18"/>
  <c r="U84" i="18"/>
  <c r="U91" i="18"/>
  <c r="U74" i="18"/>
  <c r="U94" i="18"/>
  <c r="U76" i="18"/>
  <c r="U83" i="18"/>
  <c r="U78" i="18"/>
  <c r="U86" i="18"/>
  <c r="U72" i="18"/>
  <c r="U66" i="18"/>
  <c r="U60" i="18"/>
  <c r="U49" i="18"/>
  <c r="U45" i="18"/>
  <c r="U71" i="18"/>
  <c r="U46" i="18"/>
  <c r="U36" i="18"/>
  <c r="U34" i="18"/>
  <c r="U52" i="18"/>
  <c r="U51" i="18"/>
  <c r="U62" i="18"/>
  <c r="U44" i="18"/>
  <c r="U37" i="18"/>
  <c r="U43" i="18"/>
  <c r="U32" i="18"/>
  <c r="U40" i="18"/>
  <c r="U6" i="18"/>
  <c r="U54" i="18"/>
  <c r="U30" i="18"/>
  <c r="U20" i="18"/>
  <c r="U21" i="18"/>
  <c r="U9" i="18"/>
  <c r="U48" i="18"/>
  <c r="U28" i="18"/>
  <c r="U18" i="18"/>
  <c r="U12" i="18"/>
  <c r="U47" i="18"/>
  <c r="U19" i="18"/>
  <c r="U15" i="18"/>
  <c r="U25" i="18"/>
  <c r="U17" i="18"/>
  <c r="U8" i="18"/>
  <c r="U22" i="18"/>
  <c r="U10" i="18"/>
  <c r="C22" i="3"/>
  <c r="U4" i="18"/>
  <c r="U3" i="18"/>
  <c r="U56" i="18"/>
  <c r="U5" i="18"/>
  <c r="U16" i="18"/>
  <c r="U7" i="18"/>
  <c r="U29" i="18"/>
  <c r="U33" i="18"/>
  <c r="U13" i="18"/>
  <c r="U38" i="18"/>
  <c r="U14" i="18"/>
  <c r="U42" i="18"/>
  <c r="U23" i="18"/>
  <c r="U50" i="18"/>
  <c r="U35" i="18"/>
  <c r="U39" i="18"/>
  <c r="U41" i="18"/>
  <c r="U73" i="18"/>
  <c r="U31" i="18"/>
  <c r="U61" i="18"/>
  <c r="U70" i="18"/>
  <c r="U67" i="18"/>
  <c r="U75" i="18"/>
  <c r="U87" i="18"/>
  <c r="U92" i="18"/>
  <c r="U95" i="18"/>
  <c r="U53" i="18"/>
  <c r="U58" i="18"/>
  <c r="U26" i="18"/>
  <c r="U80" i="18"/>
  <c r="U88" i="18"/>
  <c r="U11" i="18"/>
  <c r="U24" i="18"/>
  <c r="U57" i="18"/>
  <c r="U59" i="18"/>
  <c r="U68" i="18"/>
  <c r="U81" i="18"/>
  <c r="U100" i="18"/>
  <c r="U103" i="18"/>
  <c r="U63" i="18"/>
  <c r="U85" i="18"/>
  <c r="U77" i="18"/>
  <c r="U65" i="18"/>
  <c r="U97" i="18"/>
  <c r="U98" i="18"/>
  <c r="U101" i="18"/>
  <c r="U96" i="18"/>
  <c r="U89" i="18"/>
  <c r="U82" i="18"/>
  <c r="U79" i="18"/>
  <c r="U99" i="18"/>
  <c r="U27" i="18"/>
  <c r="U55" i="18"/>
  <c r="U93" i="18"/>
  <c r="U102" i="18"/>
  <c r="Q2" i="17"/>
  <c r="BW20" i="19" l="1"/>
  <c r="BW28" i="19"/>
  <c r="BW22" i="19"/>
  <c r="BW23" i="19"/>
  <c r="BW24" i="19"/>
  <c r="BW19" i="19"/>
  <c r="BW21" i="19"/>
  <c r="BW25" i="19"/>
  <c r="BW26" i="19"/>
  <c r="BW27" i="19"/>
  <c r="AG109" i="13"/>
  <c r="AG121" i="13"/>
  <c r="AG133" i="13"/>
  <c r="AG145" i="13"/>
  <c r="AG157" i="13"/>
  <c r="AG169" i="13"/>
  <c r="AG181" i="13"/>
  <c r="AG193" i="13"/>
  <c r="AG205" i="13"/>
  <c r="AG217" i="13"/>
  <c r="AG229" i="13"/>
  <c r="AG241" i="13"/>
  <c r="AG253" i="13"/>
  <c r="AG265" i="13"/>
  <c r="AG277" i="13"/>
  <c r="AG289" i="13"/>
  <c r="AG301" i="13"/>
  <c r="AG313" i="13"/>
  <c r="AG325" i="13"/>
  <c r="AG337" i="13"/>
  <c r="AG349" i="13"/>
  <c r="AG361" i="13"/>
  <c r="AG373" i="13"/>
  <c r="AG385" i="13"/>
  <c r="AG397" i="13"/>
  <c r="AG409" i="13"/>
  <c r="AG421" i="13"/>
  <c r="AG433" i="13"/>
  <c r="AG110" i="13"/>
  <c r="AG122" i="13"/>
  <c r="AG134" i="13"/>
  <c r="AG146" i="13"/>
  <c r="AG158" i="13"/>
  <c r="AG170" i="13"/>
  <c r="AG182" i="13"/>
  <c r="AG194" i="13"/>
  <c r="AG206" i="13"/>
  <c r="AG218" i="13"/>
  <c r="AG230" i="13"/>
  <c r="AG242" i="13"/>
  <c r="AG254" i="13"/>
  <c r="AG266" i="13"/>
  <c r="AG278" i="13"/>
  <c r="AG290" i="13"/>
  <c r="AG302" i="13"/>
  <c r="AG314" i="13"/>
  <c r="AG326" i="13"/>
  <c r="AG338" i="13"/>
  <c r="AG350" i="13"/>
  <c r="AG362" i="13"/>
  <c r="AG374" i="13"/>
  <c r="AG386" i="13"/>
  <c r="AG398" i="13"/>
  <c r="AG410" i="13"/>
  <c r="AG422" i="13"/>
  <c r="AG434" i="13"/>
  <c r="AG446" i="13"/>
  <c r="AG111" i="13"/>
  <c r="AG123" i="13"/>
  <c r="AG135" i="13"/>
  <c r="AG147" i="13"/>
  <c r="AG159" i="13"/>
  <c r="AG171" i="13"/>
  <c r="AG183" i="13"/>
  <c r="AG195" i="13"/>
  <c r="AG207" i="13"/>
  <c r="AG219" i="13"/>
  <c r="AG231" i="13"/>
  <c r="AG243" i="13"/>
  <c r="AG255" i="13"/>
  <c r="AG267" i="13"/>
  <c r="AG279" i="13"/>
  <c r="AG291" i="13"/>
  <c r="AG303" i="13"/>
  <c r="AG315" i="13"/>
  <c r="AG327" i="13"/>
  <c r="AG339" i="13"/>
  <c r="AG351" i="13"/>
  <c r="AG363" i="13"/>
  <c r="AG375" i="13"/>
  <c r="AG387" i="13"/>
  <c r="AG399" i="13"/>
  <c r="AG411" i="13"/>
  <c r="AG423" i="13"/>
  <c r="AG435" i="13"/>
  <c r="AG447" i="13"/>
  <c r="AG112" i="13"/>
  <c r="AG124" i="13"/>
  <c r="AG136" i="13"/>
  <c r="AG148" i="13"/>
  <c r="AG160" i="13"/>
  <c r="AG172" i="13"/>
  <c r="AG184" i="13"/>
  <c r="AG113" i="13"/>
  <c r="AG125" i="13"/>
  <c r="AG137" i="13"/>
  <c r="AG149" i="13"/>
  <c r="AG161" i="13"/>
  <c r="AG173" i="13"/>
  <c r="AG185" i="13"/>
  <c r="AG197" i="13"/>
  <c r="AG209" i="13"/>
  <c r="AG221" i="13"/>
  <c r="AG233" i="13"/>
  <c r="AG245" i="13"/>
  <c r="AG257" i="13"/>
  <c r="AG269" i="13"/>
  <c r="AG281" i="13"/>
  <c r="AG293" i="13"/>
  <c r="AG305" i="13"/>
  <c r="AG317" i="13"/>
  <c r="AG329" i="13"/>
  <c r="AG341" i="13"/>
  <c r="AG353" i="13"/>
  <c r="AG365" i="13"/>
  <c r="AG377" i="13"/>
  <c r="AG389" i="13"/>
  <c r="AG401" i="13"/>
  <c r="AG413" i="13"/>
  <c r="AG425" i="13"/>
  <c r="AG437" i="13"/>
  <c r="AG449" i="13"/>
  <c r="AG114" i="13"/>
  <c r="AG126" i="13"/>
  <c r="AG138" i="13"/>
  <c r="AG150" i="13"/>
  <c r="AG162" i="13"/>
  <c r="AG174" i="13"/>
  <c r="AG186" i="13"/>
  <c r="AG198" i="13"/>
  <c r="AG210" i="13"/>
  <c r="AG222" i="13"/>
  <c r="AG234" i="13"/>
  <c r="AG246" i="13"/>
  <c r="AG258" i="13"/>
  <c r="AG270" i="13"/>
  <c r="AG282" i="13"/>
  <c r="AG294" i="13"/>
  <c r="AG306" i="13"/>
  <c r="AG318" i="13"/>
  <c r="AG330" i="13"/>
  <c r="AG342" i="13"/>
  <c r="AG354" i="13"/>
  <c r="AG366" i="13"/>
  <c r="AG378" i="13"/>
  <c r="AG390" i="13"/>
  <c r="AG402" i="13"/>
  <c r="AG414" i="13"/>
  <c r="AG426" i="13"/>
  <c r="AG438" i="13"/>
  <c r="AG450" i="13"/>
  <c r="AG115" i="13"/>
  <c r="AG127" i="13"/>
  <c r="AG139" i="13"/>
  <c r="AG151" i="13"/>
  <c r="AG163" i="13"/>
  <c r="AG175" i="13"/>
  <c r="AG187" i="13"/>
  <c r="AG199" i="13"/>
  <c r="AG211" i="13"/>
  <c r="AG223" i="13"/>
  <c r="AG235" i="13"/>
  <c r="AG247" i="13"/>
  <c r="AG259" i="13"/>
  <c r="AG271" i="13"/>
  <c r="AG283" i="13"/>
  <c r="AG295" i="13"/>
  <c r="AG307" i="13"/>
  <c r="AG319" i="13"/>
  <c r="AG331" i="13"/>
  <c r="AG343" i="13"/>
  <c r="AG355" i="13"/>
  <c r="AG367" i="13"/>
  <c r="AG379" i="13"/>
  <c r="AG391" i="13"/>
  <c r="AG403" i="13"/>
  <c r="AG415" i="13"/>
  <c r="AG427" i="13"/>
  <c r="AG439" i="13"/>
  <c r="AG451" i="13"/>
  <c r="AG118" i="13"/>
  <c r="AG130" i="13"/>
  <c r="AG142" i="13"/>
  <c r="AG154" i="13"/>
  <c r="AG166" i="13"/>
  <c r="AG178" i="13"/>
  <c r="AG190" i="13"/>
  <c r="AG202" i="13"/>
  <c r="AG214" i="13"/>
  <c r="AG226" i="13"/>
  <c r="AG238" i="13"/>
  <c r="AG250" i="13"/>
  <c r="AG262" i="13"/>
  <c r="AG274" i="13"/>
  <c r="AG286" i="13"/>
  <c r="AG298" i="13"/>
  <c r="AG310" i="13"/>
  <c r="AG322" i="13"/>
  <c r="AG334" i="13"/>
  <c r="AG346" i="13"/>
  <c r="AG358" i="13"/>
  <c r="AG370" i="13"/>
  <c r="AG382" i="13"/>
  <c r="AG394" i="13"/>
  <c r="AG406" i="13"/>
  <c r="AG418" i="13"/>
  <c r="AG430" i="13"/>
  <c r="AG442" i="13"/>
  <c r="AG108" i="13"/>
  <c r="AG120" i="13"/>
  <c r="AG132" i="13"/>
  <c r="AG144" i="13"/>
  <c r="AG156" i="13"/>
  <c r="AG168" i="13"/>
  <c r="AG180" i="13"/>
  <c r="AG192" i="13"/>
  <c r="AG204" i="13"/>
  <c r="AG216" i="13"/>
  <c r="AG228" i="13"/>
  <c r="AG240" i="13"/>
  <c r="AG252" i="13"/>
  <c r="AG264" i="13"/>
  <c r="AG276" i="13"/>
  <c r="AG288" i="13"/>
  <c r="AG300" i="13"/>
  <c r="AG312" i="13"/>
  <c r="AG324" i="13"/>
  <c r="AG336" i="13"/>
  <c r="AG348" i="13"/>
  <c r="AG360" i="13"/>
  <c r="AG372" i="13"/>
  <c r="AG384" i="13"/>
  <c r="AG396" i="13"/>
  <c r="AG408" i="13"/>
  <c r="AG420" i="13"/>
  <c r="AG432" i="13"/>
  <c r="AG444" i="13"/>
  <c r="AG143" i="13"/>
  <c r="AG191" i="13"/>
  <c r="AG227" i="13"/>
  <c r="AG263" i="13"/>
  <c r="AG299" i="13"/>
  <c r="AG335" i="13"/>
  <c r="AG371" i="13"/>
  <c r="AG407" i="13"/>
  <c r="AG443" i="13"/>
  <c r="AG461" i="13"/>
  <c r="AG473" i="13"/>
  <c r="AG485" i="13"/>
  <c r="AG497" i="13"/>
  <c r="AG152" i="13"/>
  <c r="AG196" i="13"/>
  <c r="AG232" i="13"/>
  <c r="AG268" i="13"/>
  <c r="AG304" i="13"/>
  <c r="AG340" i="13"/>
  <c r="AG376" i="13"/>
  <c r="AG412" i="13"/>
  <c r="AG445" i="13"/>
  <c r="AG462" i="13"/>
  <c r="AG474" i="13"/>
  <c r="AG486" i="13"/>
  <c r="AG498" i="13"/>
  <c r="AG153" i="13"/>
  <c r="AG200" i="13"/>
  <c r="AG236" i="13"/>
  <c r="AG272" i="13"/>
  <c r="AG308" i="13"/>
  <c r="AG344" i="13"/>
  <c r="AG380" i="13"/>
  <c r="AG416" i="13"/>
  <c r="AG448" i="13"/>
  <c r="AG463" i="13"/>
  <c r="AG475" i="13"/>
  <c r="AG487" i="13"/>
  <c r="AG499" i="13"/>
  <c r="AG107" i="13"/>
  <c r="AG155" i="13"/>
  <c r="AG201" i="13"/>
  <c r="AG237" i="13"/>
  <c r="AG273" i="13"/>
  <c r="AG309" i="13"/>
  <c r="AG345" i="13"/>
  <c r="AG381" i="13"/>
  <c r="AG417" i="13"/>
  <c r="AG452" i="13"/>
  <c r="AG464" i="13"/>
  <c r="AG476" i="13"/>
  <c r="AG488" i="13"/>
  <c r="AG500" i="13"/>
  <c r="AG116" i="13"/>
  <c r="AG164" i="13"/>
  <c r="AG203" i="13"/>
  <c r="AG239" i="13"/>
  <c r="AG275" i="13"/>
  <c r="AG311" i="13"/>
  <c r="AG347" i="13"/>
  <c r="AG383" i="13"/>
  <c r="AG419" i="13"/>
  <c r="AG453" i="13"/>
  <c r="AG465" i="13"/>
  <c r="AG477" i="13"/>
  <c r="AG489" i="13"/>
  <c r="AG501" i="13"/>
  <c r="AG117" i="13"/>
  <c r="AG165" i="13"/>
  <c r="AG208" i="13"/>
  <c r="AG244" i="13"/>
  <c r="AG280" i="13"/>
  <c r="AG316" i="13"/>
  <c r="AG352" i="13"/>
  <c r="AG388" i="13"/>
  <c r="AG424" i="13"/>
  <c r="AG454" i="13"/>
  <c r="AG466" i="13"/>
  <c r="AG478" i="13"/>
  <c r="AG490" i="13"/>
  <c r="AG502" i="13"/>
  <c r="AG119" i="13"/>
  <c r="AG167" i="13"/>
  <c r="AG212" i="13"/>
  <c r="AG248" i="13"/>
  <c r="AG284" i="13"/>
  <c r="AG320" i="13"/>
  <c r="AG356" i="13"/>
  <c r="AG392" i="13"/>
  <c r="AG428" i="13"/>
  <c r="AG455" i="13"/>
  <c r="AG467" i="13"/>
  <c r="AG479" i="13"/>
  <c r="AG491" i="13"/>
  <c r="AG503" i="13"/>
  <c r="AG131" i="13"/>
  <c r="AG179" i="13"/>
  <c r="AG220" i="13"/>
  <c r="AG256" i="13"/>
  <c r="AG292" i="13"/>
  <c r="AG328" i="13"/>
  <c r="AG364" i="13"/>
  <c r="AG400" i="13"/>
  <c r="AG436" i="13"/>
  <c r="AG458" i="13"/>
  <c r="AG470" i="13"/>
  <c r="AG482" i="13"/>
  <c r="AG494" i="13"/>
  <c r="AG506" i="13"/>
  <c r="AG141" i="13"/>
  <c r="AG189" i="13"/>
  <c r="AG225" i="13"/>
  <c r="AG261" i="13"/>
  <c r="AG297" i="13"/>
  <c r="AG333" i="13"/>
  <c r="AG369" i="13"/>
  <c r="AG405" i="13"/>
  <c r="AG441" i="13"/>
  <c r="AG460" i="13"/>
  <c r="AG472" i="13"/>
  <c r="AG484" i="13"/>
  <c r="AG496" i="13"/>
  <c r="AG188" i="13"/>
  <c r="AG332" i="13"/>
  <c r="AG459" i="13"/>
  <c r="AG213" i="13"/>
  <c r="AG357" i="13"/>
  <c r="AG468" i="13"/>
  <c r="AG215" i="13"/>
  <c r="AG359" i="13"/>
  <c r="AG469" i="13"/>
  <c r="AG224" i="13"/>
  <c r="AG368" i="13"/>
  <c r="AG471" i="13"/>
  <c r="AG249" i="13"/>
  <c r="AG393" i="13"/>
  <c r="AG480" i="13"/>
  <c r="AG251" i="13"/>
  <c r="AG395" i="13"/>
  <c r="AG481" i="13"/>
  <c r="AG260" i="13"/>
  <c r="AG404" i="13"/>
  <c r="AG483" i="13"/>
  <c r="AG128" i="13"/>
  <c r="AG285" i="13"/>
  <c r="AG429" i="13"/>
  <c r="AG492" i="13"/>
  <c r="AG140" i="13"/>
  <c r="AG296" i="13"/>
  <c r="AG440" i="13"/>
  <c r="AG495" i="13"/>
  <c r="AG176" i="13"/>
  <c r="AG321" i="13"/>
  <c r="AG456" i="13"/>
  <c r="AG504" i="13"/>
  <c r="AG457" i="13"/>
  <c r="AG493" i="13"/>
  <c r="AG505" i="13"/>
  <c r="AG129" i="13"/>
  <c r="AG177" i="13"/>
  <c r="AG431" i="13"/>
  <c r="AG287" i="13"/>
  <c r="AG323" i="13"/>
  <c r="V84" i="18"/>
  <c r="V82" i="18"/>
  <c r="V91" i="18"/>
  <c r="V74" i="18"/>
  <c r="V76" i="18"/>
  <c r="V83" i="18"/>
  <c r="V78" i="18"/>
  <c r="V73" i="18"/>
  <c r="V93" i="18"/>
  <c r="V85" i="18"/>
  <c r="V81" i="18"/>
  <c r="V49" i="18"/>
  <c r="V69" i="18"/>
  <c r="V61" i="18"/>
  <c r="V45" i="18"/>
  <c r="V71" i="18"/>
  <c r="V63" i="18"/>
  <c r="V46" i="18"/>
  <c r="V36" i="18"/>
  <c r="V34" i="18"/>
  <c r="V51" i="18"/>
  <c r="V44" i="18"/>
  <c r="V43" i="18"/>
  <c r="V32" i="18"/>
  <c r="V47" i="18"/>
  <c r="V54" i="18"/>
  <c r="V30" i="18"/>
  <c r="V92" i="18"/>
  <c r="V57" i="18"/>
  <c r="V48" i="18"/>
  <c r="V18" i="18"/>
  <c r="V16" i="18"/>
  <c r="V12" i="18"/>
  <c r="V75" i="18"/>
  <c r="V15" i="18"/>
  <c r="V55" i="18"/>
  <c r="V26" i="18"/>
  <c r="V17" i="18"/>
  <c r="V11" i="18"/>
  <c r="V8" i="18"/>
  <c r="V38" i="18"/>
  <c r="V7" i="18"/>
  <c r="V24" i="18"/>
  <c r="V13" i="18"/>
  <c r="V6" i="18"/>
  <c r="C23" i="3"/>
  <c r="V5" i="18"/>
  <c r="V4" i="18"/>
  <c r="V3" i="18"/>
  <c r="V33" i="18"/>
  <c r="V23" i="18"/>
  <c r="V29" i="18"/>
  <c r="V14" i="18"/>
  <c r="V50" i="18"/>
  <c r="V19" i="18"/>
  <c r="V39" i="18"/>
  <c r="V56" i="18"/>
  <c r="V65" i="18"/>
  <c r="V42" i="18"/>
  <c r="V70" i="18"/>
  <c r="V37" i="18"/>
  <c r="V80" i="18"/>
  <c r="V79" i="18"/>
  <c r="V90" i="18"/>
  <c r="V9" i="18"/>
  <c r="V28" i="18"/>
  <c r="V60" i="18"/>
  <c r="V22" i="18"/>
  <c r="V25" i="18"/>
  <c r="V41" i="18"/>
  <c r="V20" i="18"/>
  <c r="V21" i="18"/>
  <c r="V58" i="18"/>
  <c r="V67" i="18"/>
  <c r="V31" i="18"/>
  <c r="V68" i="18"/>
  <c r="V35" i="18"/>
  <c r="V89" i="18"/>
  <c r="V77" i="18"/>
  <c r="V94" i="18"/>
  <c r="V64" i="18"/>
  <c r="V40" i="18"/>
  <c r="V10" i="18"/>
  <c r="V53" i="18"/>
  <c r="V87" i="18"/>
  <c r="V98" i="18"/>
  <c r="V101" i="18"/>
  <c r="V100" i="18"/>
  <c r="V103" i="18"/>
  <c r="V59" i="18"/>
  <c r="V72" i="18"/>
  <c r="V88" i="18"/>
  <c r="V86" i="18"/>
  <c r="V99" i="18"/>
  <c r="V95" i="18"/>
  <c r="V27" i="18"/>
  <c r="V66" i="18"/>
  <c r="V62" i="18"/>
  <c r="V102" i="18"/>
  <c r="V52" i="18"/>
  <c r="V96" i="18"/>
  <c r="V97" i="18"/>
  <c r="U104" i="18"/>
  <c r="R2" i="17"/>
  <c r="BX26" i="19" l="1"/>
  <c r="BX20" i="19"/>
  <c r="BX28" i="19"/>
  <c r="BX21" i="19"/>
  <c r="BX22" i="19"/>
  <c r="BX25" i="19"/>
  <c r="BX27" i="19"/>
  <c r="BX19" i="19"/>
  <c r="BX23" i="19"/>
  <c r="BX24" i="19"/>
  <c r="AH109" i="13"/>
  <c r="AH121" i="13"/>
  <c r="AH133" i="13"/>
  <c r="AH145" i="13"/>
  <c r="AH157" i="13"/>
  <c r="AH169" i="13"/>
  <c r="AH181" i="13"/>
  <c r="AH193" i="13"/>
  <c r="AH205" i="13"/>
  <c r="AH217" i="13"/>
  <c r="AH229" i="13"/>
  <c r="AH241" i="13"/>
  <c r="AH253" i="13"/>
  <c r="AH265" i="13"/>
  <c r="AH277" i="13"/>
  <c r="AH289" i="13"/>
  <c r="AH301" i="13"/>
  <c r="AH313" i="13"/>
  <c r="AH325" i="13"/>
  <c r="AH337" i="13"/>
  <c r="AH349" i="13"/>
  <c r="AH361" i="13"/>
  <c r="AH373" i="13"/>
  <c r="AH385" i="13"/>
  <c r="AH397" i="13"/>
  <c r="AH409" i="13"/>
  <c r="AH421" i="13"/>
  <c r="AH433" i="13"/>
  <c r="AH445" i="13"/>
  <c r="AH457" i="13"/>
  <c r="AH469" i="13"/>
  <c r="AH481" i="13"/>
  <c r="AH493" i="13"/>
  <c r="AH505" i="13"/>
  <c r="AH110" i="13"/>
  <c r="AH122" i="13"/>
  <c r="AH134" i="13"/>
  <c r="AH146" i="13"/>
  <c r="AH158" i="13"/>
  <c r="AH170" i="13"/>
  <c r="AH182" i="13"/>
  <c r="AH194" i="13"/>
  <c r="AH206" i="13"/>
  <c r="AH218" i="13"/>
  <c r="AH230" i="13"/>
  <c r="AH242" i="13"/>
  <c r="AH254" i="13"/>
  <c r="AH266" i="13"/>
  <c r="AH278" i="13"/>
  <c r="AH290" i="13"/>
  <c r="AH302" i="13"/>
  <c r="AH314" i="13"/>
  <c r="AH326" i="13"/>
  <c r="AH338" i="13"/>
  <c r="AH350" i="13"/>
  <c r="AH362" i="13"/>
  <c r="AH374" i="13"/>
  <c r="AH386" i="13"/>
  <c r="AH398" i="13"/>
  <c r="AH410" i="13"/>
  <c r="AH422" i="13"/>
  <c r="AH434" i="13"/>
  <c r="AH446" i="13"/>
  <c r="AH458" i="13"/>
  <c r="AH470" i="13"/>
  <c r="AH482" i="13"/>
  <c r="AH494" i="13"/>
  <c r="AH506" i="13"/>
  <c r="AH111" i="13"/>
  <c r="AH123" i="13"/>
  <c r="AH135" i="13"/>
  <c r="AH147" i="13"/>
  <c r="AH159" i="13"/>
  <c r="AH171" i="13"/>
  <c r="AH183" i="13"/>
  <c r="AH195" i="13"/>
  <c r="AH207" i="13"/>
  <c r="AH219" i="13"/>
  <c r="AH231" i="13"/>
  <c r="AH243" i="13"/>
  <c r="AH255" i="13"/>
  <c r="AH267" i="13"/>
  <c r="AH279" i="13"/>
  <c r="AH291" i="13"/>
  <c r="AH303" i="13"/>
  <c r="AH315" i="13"/>
  <c r="AH327" i="13"/>
  <c r="AH339" i="13"/>
  <c r="AH351" i="13"/>
  <c r="AH363" i="13"/>
  <c r="AH375" i="13"/>
  <c r="AH387" i="13"/>
  <c r="AH399" i="13"/>
  <c r="AH411" i="13"/>
  <c r="AH423" i="13"/>
  <c r="AH435" i="13"/>
  <c r="AH447" i="13"/>
  <c r="AH459" i="13"/>
  <c r="AH471" i="13"/>
  <c r="AH483" i="13"/>
  <c r="AH495" i="13"/>
  <c r="AH112" i="13"/>
  <c r="AH124" i="13"/>
  <c r="AH136" i="13"/>
  <c r="AH148" i="13"/>
  <c r="AH160" i="13"/>
  <c r="AH172" i="13"/>
  <c r="AH184" i="13"/>
  <c r="AH196" i="13"/>
  <c r="AH208" i="13"/>
  <c r="AH220" i="13"/>
  <c r="AH232" i="13"/>
  <c r="AH244" i="13"/>
  <c r="AH256" i="13"/>
  <c r="AH268" i="13"/>
  <c r="AH280" i="13"/>
  <c r="AH292" i="13"/>
  <c r="AH304" i="13"/>
  <c r="AH316" i="13"/>
  <c r="AH328" i="13"/>
  <c r="AH340" i="13"/>
  <c r="AH352" i="13"/>
  <c r="AH364" i="13"/>
  <c r="AH376" i="13"/>
  <c r="AH388" i="13"/>
  <c r="AH400" i="13"/>
  <c r="AH412" i="13"/>
  <c r="AH424" i="13"/>
  <c r="AH436" i="13"/>
  <c r="AH448" i="13"/>
  <c r="AH460" i="13"/>
  <c r="AH472" i="13"/>
  <c r="AH484" i="13"/>
  <c r="AH496" i="13"/>
  <c r="AH113" i="13"/>
  <c r="AH125" i="13"/>
  <c r="AH137" i="13"/>
  <c r="AH149" i="13"/>
  <c r="AH161" i="13"/>
  <c r="AH173" i="13"/>
  <c r="AH185" i="13"/>
  <c r="AH197" i="13"/>
  <c r="AH209" i="13"/>
  <c r="AH221" i="13"/>
  <c r="AH233" i="13"/>
  <c r="AH245" i="13"/>
  <c r="AH257" i="13"/>
  <c r="AH269" i="13"/>
  <c r="AH281" i="13"/>
  <c r="AH293" i="13"/>
  <c r="AH305" i="13"/>
  <c r="AH317" i="13"/>
  <c r="AH329" i="13"/>
  <c r="AH341" i="13"/>
  <c r="AH353" i="13"/>
  <c r="AH365" i="13"/>
  <c r="AH377" i="13"/>
  <c r="AH389" i="13"/>
  <c r="AH401" i="13"/>
  <c r="AH413" i="13"/>
  <c r="AH425" i="13"/>
  <c r="AH437" i="13"/>
  <c r="AH449" i="13"/>
  <c r="AH461" i="13"/>
  <c r="AH473" i="13"/>
  <c r="AH485" i="13"/>
  <c r="AH497" i="13"/>
  <c r="AH114" i="13"/>
  <c r="AH126" i="13"/>
  <c r="AH138" i="13"/>
  <c r="AH150" i="13"/>
  <c r="AH162" i="13"/>
  <c r="AH174" i="13"/>
  <c r="AH186" i="13"/>
  <c r="AH198" i="13"/>
  <c r="AH210" i="13"/>
  <c r="AH222" i="13"/>
  <c r="AH234" i="13"/>
  <c r="AH246" i="13"/>
  <c r="AH258" i="13"/>
  <c r="AH270" i="13"/>
  <c r="AH282" i="13"/>
  <c r="AH294" i="13"/>
  <c r="AH306" i="13"/>
  <c r="AH318" i="13"/>
  <c r="AH330" i="13"/>
  <c r="AH342" i="13"/>
  <c r="AH354" i="13"/>
  <c r="AH366" i="13"/>
  <c r="AH378" i="13"/>
  <c r="AH390" i="13"/>
  <c r="AH402" i="13"/>
  <c r="AH414" i="13"/>
  <c r="AH426" i="13"/>
  <c r="AH438" i="13"/>
  <c r="AH450" i="13"/>
  <c r="AH462" i="13"/>
  <c r="AH474" i="13"/>
  <c r="AH486" i="13"/>
  <c r="AH498" i="13"/>
  <c r="AH115" i="13"/>
  <c r="AH127" i="13"/>
  <c r="AH139" i="13"/>
  <c r="AH151" i="13"/>
  <c r="AH163" i="13"/>
  <c r="AH175" i="13"/>
  <c r="AH187" i="13"/>
  <c r="AH199" i="13"/>
  <c r="AH211" i="13"/>
  <c r="AH223" i="13"/>
  <c r="AH235" i="13"/>
  <c r="AH247" i="13"/>
  <c r="AH259" i="13"/>
  <c r="AH271" i="13"/>
  <c r="AH283" i="13"/>
  <c r="AH295" i="13"/>
  <c r="AH307" i="13"/>
  <c r="AH319" i="13"/>
  <c r="AH331" i="13"/>
  <c r="AH343" i="13"/>
  <c r="AH355" i="13"/>
  <c r="AH367" i="13"/>
  <c r="AH379" i="13"/>
  <c r="AH391" i="13"/>
  <c r="AH403" i="13"/>
  <c r="AH415" i="13"/>
  <c r="AH427" i="13"/>
  <c r="AH439" i="13"/>
  <c r="AH451" i="13"/>
  <c r="AH463" i="13"/>
  <c r="AH475" i="13"/>
  <c r="AH487" i="13"/>
  <c r="AH499" i="13"/>
  <c r="AH118" i="13"/>
  <c r="AH130" i="13"/>
  <c r="AH142" i="13"/>
  <c r="AH154" i="13"/>
  <c r="AH166" i="13"/>
  <c r="AH178" i="13"/>
  <c r="AH190" i="13"/>
  <c r="AH202" i="13"/>
  <c r="AH214" i="13"/>
  <c r="AH226" i="13"/>
  <c r="AH238" i="13"/>
  <c r="AH250" i="13"/>
  <c r="AH262" i="13"/>
  <c r="AH274" i="13"/>
  <c r="AH286" i="13"/>
  <c r="AH298" i="13"/>
  <c r="AH310" i="13"/>
  <c r="AH322" i="13"/>
  <c r="AH334" i="13"/>
  <c r="AH346" i="13"/>
  <c r="AH358" i="13"/>
  <c r="AH370" i="13"/>
  <c r="AH382" i="13"/>
  <c r="AH394" i="13"/>
  <c r="AH406" i="13"/>
  <c r="AH418" i="13"/>
  <c r="AH430" i="13"/>
  <c r="AH442" i="13"/>
  <c r="AH454" i="13"/>
  <c r="AH466" i="13"/>
  <c r="AH478" i="13"/>
  <c r="AH490" i="13"/>
  <c r="AH502" i="13"/>
  <c r="AH108" i="13"/>
  <c r="AH120" i="13"/>
  <c r="AH132" i="13"/>
  <c r="AH144" i="13"/>
  <c r="AH156" i="13"/>
  <c r="AH168" i="13"/>
  <c r="AH180" i="13"/>
  <c r="AH192" i="13"/>
  <c r="AH204" i="13"/>
  <c r="AH216" i="13"/>
  <c r="AH228" i="13"/>
  <c r="AH240" i="13"/>
  <c r="AH252" i="13"/>
  <c r="AH264" i="13"/>
  <c r="AH276" i="13"/>
  <c r="AH288" i="13"/>
  <c r="AH300" i="13"/>
  <c r="AH312" i="13"/>
  <c r="AH324" i="13"/>
  <c r="AH336" i="13"/>
  <c r="AH348" i="13"/>
  <c r="AH360" i="13"/>
  <c r="AH372" i="13"/>
  <c r="AH384" i="13"/>
  <c r="AH396" i="13"/>
  <c r="AH408" i="13"/>
  <c r="AH420" i="13"/>
  <c r="AH432" i="13"/>
  <c r="AH444" i="13"/>
  <c r="AH456" i="13"/>
  <c r="AH468" i="13"/>
  <c r="AH480" i="13"/>
  <c r="AH492" i="13"/>
  <c r="AH504" i="13"/>
  <c r="AH107" i="13"/>
  <c r="AH155" i="13"/>
  <c r="AH203" i="13"/>
  <c r="AH251" i="13"/>
  <c r="AH299" i="13"/>
  <c r="AH347" i="13"/>
  <c r="AH395" i="13"/>
  <c r="AH443" i="13"/>
  <c r="AH491" i="13"/>
  <c r="AH116" i="13"/>
  <c r="AH164" i="13"/>
  <c r="AH212" i="13"/>
  <c r="AH260" i="13"/>
  <c r="AH308" i="13"/>
  <c r="AH356" i="13"/>
  <c r="AH404" i="13"/>
  <c r="AH452" i="13"/>
  <c r="AH500" i="13"/>
  <c r="AH117" i="13"/>
  <c r="AH165" i="13"/>
  <c r="AH213" i="13"/>
  <c r="AH261" i="13"/>
  <c r="AH309" i="13"/>
  <c r="AH357" i="13"/>
  <c r="AH405" i="13"/>
  <c r="AH453" i="13"/>
  <c r="AH501" i="13"/>
  <c r="AH119" i="13"/>
  <c r="AH167" i="13"/>
  <c r="AH215" i="13"/>
  <c r="AH263" i="13"/>
  <c r="AH311" i="13"/>
  <c r="AH359" i="13"/>
  <c r="AH407" i="13"/>
  <c r="AH455" i="13"/>
  <c r="AH503" i="13"/>
  <c r="AH128" i="13"/>
  <c r="AH176" i="13"/>
  <c r="AH224" i="13"/>
  <c r="AH272" i="13"/>
  <c r="AH320" i="13"/>
  <c r="AH368" i="13"/>
  <c r="AH416" i="13"/>
  <c r="AH464" i="13"/>
  <c r="AH129" i="13"/>
  <c r="AH177" i="13"/>
  <c r="AH225" i="13"/>
  <c r="AH273" i="13"/>
  <c r="AH321" i="13"/>
  <c r="AH369" i="13"/>
  <c r="AH417" i="13"/>
  <c r="AH465" i="13"/>
  <c r="AH131" i="13"/>
  <c r="AH179" i="13"/>
  <c r="AH227" i="13"/>
  <c r="AH275" i="13"/>
  <c r="AH323" i="13"/>
  <c r="AH371" i="13"/>
  <c r="AH419" i="13"/>
  <c r="AH467" i="13"/>
  <c r="AH140" i="13"/>
  <c r="AH188" i="13"/>
  <c r="AH236" i="13"/>
  <c r="AH284" i="13"/>
  <c r="AH332" i="13"/>
  <c r="AH380" i="13"/>
  <c r="AH428" i="13"/>
  <c r="AH476" i="13"/>
  <c r="AH143" i="13"/>
  <c r="AH191" i="13"/>
  <c r="AH239" i="13"/>
  <c r="AH287" i="13"/>
  <c r="AH335" i="13"/>
  <c r="AH383" i="13"/>
  <c r="AH431" i="13"/>
  <c r="AH479" i="13"/>
  <c r="AH152" i="13"/>
  <c r="AH200" i="13"/>
  <c r="AH248" i="13"/>
  <c r="AH296" i="13"/>
  <c r="AH344" i="13"/>
  <c r="AH392" i="13"/>
  <c r="AH440" i="13"/>
  <c r="AH488" i="13"/>
  <c r="AH345" i="13"/>
  <c r="AH381" i="13"/>
  <c r="AH393" i="13"/>
  <c r="AH141" i="13"/>
  <c r="AH429" i="13"/>
  <c r="AH153" i="13"/>
  <c r="AH441" i="13"/>
  <c r="AH189" i="13"/>
  <c r="AH477" i="13"/>
  <c r="AH201" i="13"/>
  <c r="AH489" i="13"/>
  <c r="AH237" i="13"/>
  <c r="AH249" i="13"/>
  <c r="AH333" i="13"/>
  <c r="AH285" i="13"/>
  <c r="AH297" i="13"/>
  <c r="W64" i="18"/>
  <c r="W87" i="18"/>
  <c r="W91" i="18"/>
  <c r="W100" i="18"/>
  <c r="W99" i="18"/>
  <c r="W80" i="18"/>
  <c r="W83" i="18"/>
  <c r="W79" i="18"/>
  <c r="W78" i="18"/>
  <c r="W73" i="18"/>
  <c r="W103" i="18"/>
  <c r="W88" i="18"/>
  <c r="W86" i="18"/>
  <c r="W72" i="18"/>
  <c r="W102" i="18"/>
  <c r="W92" i="18"/>
  <c r="W69" i="18"/>
  <c r="W60" i="18"/>
  <c r="W34" i="18"/>
  <c r="W52" i="18"/>
  <c r="W62" i="18"/>
  <c r="W43" i="18"/>
  <c r="W41" i="18"/>
  <c r="W37" i="18"/>
  <c r="W53" i="18"/>
  <c r="W47" i="18"/>
  <c r="W55" i="18"/>
  <c r="W54" i="18"/>
  <c r="W40" i="18"/>
  <c r="W57" i="18"/>
  <c r="W18" i="18"/>
  <c r="W16" i="18"/>
  <c r="W12" i="18"/>
  <c r="W28" i="18"/>
  <c r="W75" i="18"/>
  <c r="W15" i="18"/>
  <c r="W26" i="18"/>
  <c r="W25" i="18"/>
  <c r="W66" i="18"/>
  <c r="W38" i="18"/>
  <c r="W22" i="18"/>
  <c r="W10" i="18"/>
  <c r="W30" i="18"/>
  <c r="W32" i="18"/>
  <c r="W6" i="18"/>
  <c r="C24" i="3"/>
  <c r="W4" i="18"/>
  <c r="W95" i="18"/>
  <c r="W5" i="18"/>
  <c r="W7" i="18"/>
  <c r="W44" i="18"/>
  <c r="W8" i="18"/>
  <c r="W23" i="18"/>
  <c r="W17" i="18"/>
  <c r="W33" i="18"/>
  <c r="W13" i="18"/>
  <c r="W56" i="18"/>
  <c r="W19" i="18"/>
  <c r="W3" i="18"/>
  <c r="W36" i="18"/>
  <c r="W65" i="18"/>
  <c r="W11" i="18"/>
  <c r="W39" i="18"/>
  <c r="W21" i="18"/>
  <c r="W48" i="18"/>
  <c r="W51" i="18"/>
  <c r="W50" i="18"/>
  <c r="W20" i="18"/>
  <c r="W29" i="18"/>
  <c r="W59" i="18"/>
  <c r="W81" i="18"/>
  <c r="W27" i="18"/>
  <c r="W42" i="18"/>
  <c r="W49" i="18"/>
  <c r="W63" i="18"/>
  <c r="W68" i="18"/>
  <c r="W77" i="18"/>
  <c r="W82" i="18"/>
  <c r="W93" i="18"/>
  <c r="W24" i="18"/>
  <c r="W85" i="18"/>
  <c r="W67" i="18"/>
  <c r="W14" i="18"/>
  <c r="W9" i="18"/>
  <c r="W70" i="18"/>
  <c r="W46" i="18"/>
  <c r="W89" i="18"/>
  <c r="W74" i="18"/>
  <c r="W101" i="18"/>
  <c r="W97" i="18"/>
  <c r="W31" i="18"/>
  <c r="W71" i="18"/>
  <c r="W90" i="18"/>
  <c r="W98" i="18"/>
  <c r="W76" i="18"/>
  <c r="W45" i="18"/>
  <c r="W96" i="18"/>
  <c r="W58" i="18"/>
  <c r="W35" i="18"/>
  <c r="W94" i="18"/>
  <c r="W61" i="18"/>
  <c r="W84" i="18"/>
  <c r="V104" i="18"/>
  <c r="S2" i="17"/>
  <c r="BY24" i="19" l="1"/>
  <c r="BY26" i="19"/>
  <c r="BY19" i="19"/>
  <c r="BY27" i="19"/>
  <c r="BY20" i="19"/>
  <c r="BY28" i="19"/>
  <c r="BY21" i="19"/>
  <c r="BY25" i="19"/>
  <c r="BY22" i="19"/>
  <c r="BY23" i="19"/>
  <c r="AI117" i="13"/>
  <c r="AI129" i="13"/>
  <c r="AI141" i="13"/>
  <c r="AI153" i="13"/>
  <c r="AI165" i="13"/>
  <c r="AI177" i="13"/>
  <c r="AI189" i="13"/>
  <c r="AI201" i="13"/>
  <c r="AI213" i="13"/>
  <c r="AI225" i="13"/>
  <c r="AI237" i="13"/>
  <c r="AI249" i="13"/>
  <c r="AI261" i="13"/>
  <c r="AI273" i="13"/>
  <c r="AI285" i="13"/>
  <c r="AI297" i="13"/>
  <c r="AI309" i="13"/>
  <c r="AI321" i="13"/>
  <c r="AI333" i="13"/>
  <c r="AI345" i="13"/>
  <c r="AI357" i="13"/>
  <c r="AI369" i="13"/>
  <c r="AI381" i="13"/>
  <c r="AI393" i="13"/>
  <c r="AI405" i="13"/>
  <c r="AI417" i="13"/>
  <c r="AI429" i="13"/>
  <c r="AI441" i="13"/>
  <c r="AI453" i="13"/>
  <c r="AI465" i="13"/>
  <c r="AI477" i="13"/>
  <c r="AI489" i="13"/>
  <c r="AI501" i="13"/>
  <c r="AI118" i="13"/>
  <c r="AI130" i="13"/>
  <c r="AI142" i="13"/>
  <c r="AI154" i="13"/>
  <c r="AI166" i="13"/>
  <c r="AI178" i="13"/>
  <c r="AI190" i="13"/>
  <c r="AI202" i="13"/>
  <c r="AI214" i="13"/>
  <c r="AI226" i="13"/>
  <c r="AI238" i="13"/>
  <c r="AI250" i="13"/>
  <c r="AI262" i="13"/>
  <c r="AI274" i="13"/>
  <c r="AI286" i="13"/>
  <c r="AI298" i="13"/>
  <c r="AI310" i="13"/>
  <c r="AI322" i="13"/>
  <c r="AI334" i="13"/>
  <c r="AI346" i="13"/>
  <c r="AI358" i="13"/>
  <c r="AI370" i="13"/>
  <c r="AI382" i="13"/>
  <c r="AI394" i="13"/>
  <c r="AI406" i="13"/>
  <c r="AI418" i="13"/>
  <c r="AI430" i="13"/>
  <c r="AI442" i="13"/>
  <c r="AI454" i="13"/>
  <c r="AI466" i="13"/>
  <c r="AI478" i="13"/>
  <c r="AI490" i="13"/>
  <c r="AI502" i="13"/>
  <c r="AI107" i="13"/>
  <c r="AI119" i="13"/>
  <c r="AI131" i="13"/>
  <c r="AI143" i="13"/>
  <c r="AI155" i="13"/>
  <c r="AI167" i="13"/>
  <c r="AI179" i="13"/>
  <c r="AI191" i="13"/>
  <c r="AI203" i="13"/>
  <c r="AI215" i="13"/>
  <c r="AI227" i="13"/>
  <c r="AI239" i="13"/>
  <c r="AI251" i="13"/>
  <c r="AI263" i="13"/>
  <c r="AI275" i="13"/>
  <c r="AI287" i="13"/>
  <c r="AI299" i="13"/>
  <c r="AI311" i="13"/>
  <c r="AI323" i="13"/>
  <c r="AI335" i="13"/>
  <c r="AI347" i="13"/>
  <c r="AI359" i="13"/>
  <c r="AI371" i="13"/>
  <c r="AI383" i="13"/>
  <c r="AI395" i="13"/>
  <c r="AI407" i="13"/>
  <c r="AI419" i="13"/>
  <c r="AI431" i="13"/>
  <c r="AI443" i="13"/>
  <c r="AI455" i="13"/>
  <c r="AI467" i="13"/>
  <c r="AI479" i="13"/>
  <c r="AI491" i="13"/>
  <c r="AI503" i="13"/>
  <c r="AI108" i="13"/>
  <c r="AI120" i="13"/>
  <c r="AI132" i="13"/>
  <c r="AI144" i="13"/>
  <c r="AI156" i="13"/>
  <c r="AI168" i="13"/>
  <c r="AI180" i="13"/>
  <c r="AI192" i="13"/>
  <c r="AI204" i="13"/>
  <c r="AI216" i="13"/>
  <c r="AI228" i="13"/>
  <c r="AI240" i="13"/>
  <c r="AI252" i="13"/>
  <c r="AI264" i="13"/>
  <c r="AI276" i="13"/>
  <c r="AI288" i="13"/>
  <c r="AI300" i="13"/>
  <c r="AI312" i="13"/>
  <c r="AI324" i="13"/>
  <c r="AI336" i="13"/>
  <c r="AI348" i="13"/>
  <c r="AI360" i="13"/>
  <c r="AI372" i="13"/>
  <c r="AI384" i="13"/>
  <c r="AI396" i="13"/>
  <c r="AI408" i="13"/>
  <c r="AI420" i="13"/>
  <c r="AI432" i="13"/>
  <c r="AI444" i="13"/>
  <c r="AI456" i="13"/>
  <c r="AI468" i="13"/>
  <c r="AI480" i="13"/>
  <c r="AI492" i="13"/>
  <c r="AI504" i="13"/>
  <c r="AI109" i="13"/>
  <c r="AI121" i="13"/>
  <c r="AI133" i="13"/>
  <c r="AI145" i="13"/>
  <c r="AI157" i="13"/>
  <c r="AI169" i="13"/>
  <c r="AI181" i="13"/>
  <c r="AI193" i="13"/>
  <c r="AI205" i="13"/>
  <c r="AI217" i="13"/>
  <c r="AI229" i="13"/>
  <c r="AI241" i="13"/>
  <c r="AI253" i="13"/>
  <c r="AI265" i="13"/>
  <c r="AI277" i="13"/>
  <c r="AI289" i="13"/>
  <c r="AI301" i="13"/>
  <c r="AI313" i="13"/>
  <c r="AI325" i="13"/>
  <c r="AI337" i="13"/>
  <c r="AI349" i="13"/>
  <c r="AI361" i="13"/>
  <c r="AI373" i="13"/>
  <c r="AI385" i="13"/>
  <c r="AI397" i="13"/>
  <c r="AI409" i="13"/>
  <c r="AI421" i="13"/>
  <c r="AI433" i="13"/>
  <c r="AI445" i="13"/>
  <c r="AI457" i="13"/>
  <c r="AI469" i="13"/>
  <c r="AI481" i="13"/>
  <c r="AI493" i="13"/>
  <c r="AI505" i="13"/>
  <c r="AI110" i="13"/>
  <c r="AI122" i="13"/>
  <c r="AI134" i="13"/>
  <c r="AI146" i="13"/>
  <c r="AI158" i="13"/>
  <c r="AI170" i="13"/>
  <c r="AI182" i="13"/>
  <c r="AI194" i="13"/>
  <c r="AI206" i="13"/>
  <c r="AI218" i="13"/>
  <c r="AI230" i="13"/>
  <c r="AI242" i="13"/>
  <c r="AI254" i="13"/>
  <c r="AI266" i="13"/>
  <c r="AI278" i="13"/>
  <c r="AI290" i="13"/>
  <c r="AI302" i="13"/>
  <c r="AI314" i="13"/>
  <c r="AI326" i="13"/>
  <c r="AI338" i="13"/>
  <c r="AI350" i="13"/>
  <c r="AI362" i="13"/>
  <c r="AI374" i="13"/>
  <c r="AI386" i="13"/>
  <c r="AI398" i="13"/>
  <c r="AI410" i="13"/>
  <c r="AI422" i="13"/>
  <c r="AI434" i="13"/>
  <c r="AI446" i="13"/>
  <c r="AI458" i="13"/>
  <c r="AI470" i="13"/>
  <c r="AI482" i="13"/>
  <c r="AI494" i="13"/>
  <c r="AI506" i="13"/>
  <c r="AI111" i="13"/>
  <c r="AI123" i="13"/>
  <c r="AI135" i="13"/>
  <c r="AI147" i="13"/>
  <c r="AI159" i="13"/>
  <c r="AI171" i="13"/>
  <c r="AI183" i="13"/>
  <c r="AI195" i="13"/>
  <c r="AI207" i="13"/>
  <c r="AI219" i="13"/>
  <c r="AI231" i="13"/>
  <c r="AI243" i="13"/>
  <c r="AI255" i="13"/>
  <c r="AI267" i="13"/>
  <c r="AI279" i="13"/>
  <c r="AI291" i="13"/>
  <c r="AI303" i="13"/>
  <c r="AI315" i="13"/>
  <c r="AI327" i="13"/>
  <c r="AI339" i="13"/>
  <c r="AI351" i="13"/>
  <c r="AI363" i="13"/>
  <c r="AI375" i="13"/>
  <c r="AI387" i="13"/>
  <c r="AI399" i="13"/>
  <c r="AI411" i="13"/>
  <c r="AI423" i="13"/>
  <c r="AI435" i="13"/>
  <c r="AI447" i="13"/>
  <c r="AI459" i="13"/>
  <c r="AI471" i="13"/>
  <c r="AI483" i="13"/>
  <c r="AI495" i="13"/>
  <c r="AI114" i="13"/>
  <c r="AI126" i="13"/>
  <c r="AI138" i="13"/>
  <c r="AI150" i="13"/>
  <c r="AI162" i="13"/>
  <c r="AI174" i="13"/>
  <c r="AI186" i="13"/>
  <c r="AI198" i="13"/>
  <c r="AI210" i="13"/>
  <c r="AI222" i="13"/>
  <c r="AI234" i="13"/>
  <c r="AI246" i="13"/>
  <c r="AI258" i="13"/>
  <c r="AI270" i="13"/>
  <c r="AI282" i="13"/>
  <c r="AI294" i="13"/>
  <c r="AI306" i="13"/>
  <c r="AI318" i="13"/>
  <c r="AI330" i="13"/>
  <c r="AI342" i="13"/>
  <c r="AI354" i="13"/>
  <c r="AI366" i="13"/>
  <c r="AI378" i="13"/>
  <c r="AI390" i="13"/>
  <c r="AI402" i="13"/>
  <c r="AI414" i="13"/>
  <c r="AI426" i="13"/>
  <c r="AI438" i="13"/>
  <c r="AI450" i="13"/>
  <c r="AI462" i="13"/>
  <c r="AI474" i="13"/>
  <c r="AI486" i="13"/>
  <c r="AI498" i="13"/>
  <c r="AI116" i="13"/>
  <c r="AI128" i="13"/>
  <c r="AI140" i="13"/>
  <c r="AI152" i="13"/>
  <c r="AI164" i="13"/>
  <c r="AI176" i="13"/>
  <c r="AI188" i="13"/>
  <c r="AI200" i="13"/>
  <c r="AI212" i="13"/>
  <c r="AI224" i="13"/>
  <c r="AI236" i="13"/>
  <c r="AI248" i="13"/>
  <c r="AI260" i="13"/>
  <c r="AI272" i="13"/>
  <c r="AI284" i="13"/>
  <c r="AI296" i="13"/>
  <c r="AI308" i="13"/>
  <c r="AI320" i="13"/>
  <c r="AI332" i="13"/>
  <c r="AI344" i="13"/>
  <c r="AI356" i="13"/>
  <c r="AI368" i="13"/>
  <c r="AI380" i="13"/>
  <c r="AI392" i="13"/>
  <c r="AI404" i="13"/>
  <c r="AI416" i="13"/>
  <c r="AI428" i="13"/>
  <c r="AI440" i="13"/>
  <c r="AI452" i="13"/>
  <c r="AI464" i="13"/>
  <c r="AI476" i="13"/>
  <c r="AI488" i="13"/>
  <c r="AI500" i="13"/>
  <c r="AI139" i="13"/>
  <c r="AI187" i="13"/>
  <c r="AI235" i="13"/>
  <c r="AI283" i="13"/>
  <c r="AI331" i="13"/>
  <c r="AI379" i="13"/>
  <c r="AI427" i="13"/>
  <c r="AI475" i="13"/>
  <c r="AI148" i="13"/>
  <c r="AI196" i="13"/>
  <c r="AI244" i="13"/>
  <c r="AI292" i="13"/>
  <c r="AI340" i="13"/>
  <c r="AI388" i="13"/>
  <c r="AI436" i="13"/>
  <c r="AI484" i="13"/>
  <c r="AI149" i="13"/>
  <c r="AI151" i="13"/>
  <c r="AI199" i="13"/>
  <c r="AI247" i="13"/>
  <c r="AI295" i="13"/>
  <c r="AI343" i="13"/>
  <c r="AI391" i="13"/>
  <c r="AI439" i="13"/>
  <c r="AI487" i="13"/>
  <c r="AI112" i="13"/>
  <c r="AI160" i="13"/>
  <c r="AI208" i="13"/>
  <c r="AI256" i="13"/>
  <c r="AI304" i="13"/>
  <c r="AI352" i="13"/>
  <c r="AI400" i="13"/>
  <c r="AI448" i="13"/>
  <c r="AI496" i="13"/>
  <c r="AI113" i="13"/>
  <c r="AI161" i="13"/>
  <c r="AI209" i="13"/>
  <c r="AI257" i="13"/>
  <c r="AI305" i="13"/>
  <c r="AI353" i="13"/>
  <c r="AI401" i="13"/>
  <c r="AI449" i="13"/>
  <c r="AI497" i="13"/>
  <c r="AI115" i="13"/>
  <c r="AI163" i="13"/>
  <c r="AI211" i="13"/>
  <c r="AI259" i="13"/>
  <c r="AI307" i="13"/>
  <c r="AI355" i="13"/>
  <c r="AI403" i="13"/>
  <c r="AI451" i="13"/>
  <c r="AI499" i="13"/>
  <c r="AI124" i="13"/>
  <c r="AI172" i="13"/>
  <c r="AI220" i="13"/>
  <c r="AI268" i="13"/>
  <c r="AI316" i="13"/>
  <c r="AI364" i="13"/>
  <c r="AI412" i="13"/>
  <c r="AI460" i="13"/>
  <c r="AI127" i="13"/>
  <c r="AI175" i="13"/>
  <c r="AI223" i="13"/>
  <c r="AI271" i="13"/>
  <c r="AI319" i="13"/>
  <c r="AI367" i="13"/>
  <c r="AI415" i="13"/>
  <c r="AI463" i="13"/>
  <c r="AI136" i="13"/>
  <c r="AI184" i="13"/>
  <c r="AI232" i="13"/>
  <c r="AI280" i="13"/>
  <c r="AI328" i="13"/>
  <c r="AI376" i="13"/>
  <c r="AI424" i="13"/>
  <c r="AI472" i="13"/>
  <c r="AI221" i="13"/>
  <c r="AI413" i="13"/>
  <c r="AI233" i="13"/>
  <c r="AI425" i="13"/>
  <c r="AI245" i="13"/>
  <c r="AI437" i="13"/>
  <c r="AI269" i="13"/>
  <c r="AI461" i="13"/>
  <c r="AI281" i="13"/>
  <c r="AI473" i="13"/>
  <c r="AI293" i="13"/>
  <c r="AI485" i="13"/>
  <c r="AI317" i="13"/>
  <c r="AI125" i="13"/>
  <c r="AI329" i="13"/>
  <c r="AI137" i="13"/>
  <c r="AI341" i="13"/>
  <c r="AI197" i="13"/>
  <c r="AI389" i="13"/>
  <c r="AI173" i="13"/>
  <c r="AI185" i="13"/>
  <c r="AI365" i="13"/>
  <c r="AI377" i="13"/>
  <c r="X87" i="18"/>
  <c r="X91" i="18"/>
  <c r="X99" i="18"/>
  <c r="X94" i="18"/>
  <c r="X83" i="18"/>
  <c r="X103" i="18"/>
  <c r="X86" i="18"/>
  <c r="X72" i="18"/>
  <c r="X102" i="18"/>
  <c r="X81" i="18"/>
  <c r="X71" i="18"/>
  <c r="X66" i="18"/>
  <c r="X95" i="18"/>
  <c r="X98" i="18"/>
  <c r="X45" i="18"/>
  <c r="X63" i="18"/>
  <c r="X36" i="18"/>
  <c r="X52" i="18"/>
  <c r="X43" i="18"/>
  <c r="X41" i="18"/>
  <c r="X37" i="18"/>
  <c r="X33" i="18"/>
  <c r="X55" i="18"/>
  <c r="X54" i="18"/>
  <c r="X40" i="18"/>
  <c r="X48" i="18"/>
  <c r="X60" i="18"/>
  <c r="X16" i="18"/>
  <c r="X12" i="18"/>
  <c r="X28" i="18"/>
  <c r="X21" i="18"/>
  <c r="X9" i="18"/>
  <c r="X59" i="18"/>
  <c r="X15" i="18"/>
  <c r="X25" i="18"/>
  <c r="X17" i="18"/>
  <c r="X11" i="18"/>
  <c r="X22" i="18"/>
  <c r="X10" i="18"/>
  <c r="X14" i="18"/>
  <c r="X13" i="18"/>
  <c r="C25" i="3"/>
  <c r="X64" i="18"/>
  <c r="X24" i="18"/>
  <c r="X7" i="18"/>
  <c r="X53" i="18"/>
  <c r="X3" i="18"/>
  <c r="X56" i="18"/>
  <c r="X38" i="18"/>
  <c r="X23" i="18"/>
  <c r="X32" i="18"/>
  <c r="X5" i="18"/>
  <c r="X65" i="18"/>
  <c r="X18" i="18"/>
  <c r="X39" i="18"/>
  <c r="X50" i="18"/>
  <c r="X4" i="18"/>
  <c r="X42" i="18"/>
  <c r="X93" i="18"/>
  <c r="X26" i="18"/>
  <c r="X85" i="18"/>
  <c r="X79" i="18"/>
  <c r="X31" i="18"/>
  <c r="X35" i="18"/>
  <c r="X58" i="18"/>
  <c r="X51" i="18"/>
  <c r="X57" i="18"/>
  <c r="X74" i="18"/>
  <c r="X27" i="18"/>
  <c r="X77" i="18"/>
  <c r="X90" i="18"/>
  <c r="X6" i="18"/>
  <c r="X49" i="18"/>
  <c r="X8" i="18"/>
  <c r="X29" i="18"/>
  <c r="X61" i="18"/>
  <c r="X89" i="18"/>
  <c r="X75" i="18"/>
  <c r="X62" i="18"/>
  <c r="X73" i="18"/>
  <c r="X80" i="18"/>
  <c r="X19" i="18"/>
  <c r="X20" i="18"/>
  <c r="X46" i="18"/>
  <c r="X69" i="18"/>
  <c r="X76" i="18"/>
  <c r="X88" i="18"/>
  <c r="X97" i="18"/>
  <c r="X100" i="18"/>
  <c r="X82" i="18"/>
  <c r="X84" i="18"/>
  <c r="X30" i="18"/>
  <c r="X44" i="18"/>
  <c r="X78" i="18"/>
  <c r="X70" i="18"/>
  <c r="X68" i="18"/>
  <c r="X92" i="18"/>
  <c r="X101" i="18"/>
  <c r="X34" i="18"/>
  <c r="X67" i="18"/>
  <c r="X96" i="18"/>
  <c r="X47" i="18"/>
  <c r="T2" i="17"/>
  <c r="BZ22" i="19" l="1"/>
  <c r="BZ24" i="19"/>
  <c r="BZ25" i="19"/>
  <c r="BZ26" i="19"/>
  <c r="BZ21" i="19"/>
  <c r="BZ23" i="19"/>
  <c r="BZ27" i="19"/>
  <c r="BZ28" i="19"/>
  <c r="BZ20" i="19"/>
  <c r="BZ19" i="19"/>
  <c r="AJ113" i="13"/>
  <c r="AJ125" i="13"/>
  <c r="AJ137" i="13"/>
  <c r="AJ149" i="13"/>
  <c r="AJ161" i="13"/>
  <c r="AJ173" i="13"/>
  <c r="AJ185" i="13"/>
  <c r="AJ197" i="13"/>
  <c r="AJ209" i="13"/>
  <c r="AJ221" i="13"/>
  <c r="AJ233" i="13"/>
  <c r="AJ245" i="13"/>
  <c r="AJ257" i="13"/>
  <c r="AJ269" i="13"/>
  <c r="AJ281" i="13"/>
  <c r="AJ293" i="13"/>
  <c r="AJ305" i="13"/>
  <c r="AJ317" i="13"/>
  <c r="AJ329" i="13"/>
  <c r="AJ341" i="13"/>
  <c r="AJ353" i="13"/>
  <c r="AJ365" i="13"/>
  <c r="AJ377" i="13"/>
  <c r="AJ389" i="13"/>
  <c r="AJ401" i="13"/>
  <c r="AJ413" i="13"/>
  <c r="AJ425" i="13"/>
  <c r="AJ437" i="13"/>
  <c r="AJ449" i="13"/>
  <c r="AJ461" i="13"/>
  <c r="AJ473" i="13"/>
  <c r="AJ485" i="13"/>
  <c r="AJ497" i="13"/>
  <c r="AJ114" i="13"/>
  <c r="AJ126" i="13"/>
  <c r="AJ138" i="13"/>
  <c r="AJ150" i="13"/>
  <c r="AJ162" i="13"/>
  <c r="AJ174" i="13"/>
  <c r="AJ186" i="13"/>
  <c r="AJ198" i="13"/>
  <c r="AJ210" i="13"/>
  <c r="AJ222" i="13"/>
  <c r="AJ234" i="13"/>
  <c r="AJ246" i="13"/>
  <c r="AJ258" i="13"/>
  <c r="AJ270" i="13"/>
  <c r="AJ282" i="13"/>
  <c r="AJ294" i="13"/>
  <c r="AJ306" i="13"/>
  <c r="AJ318" i="13"/>
  <c r="AJ330" i="13"/>
  <c r="AJ342" i="13"/>
  <c r="AJ354" i="13"/>
  <c r="AJ366" i="13"/>
  <c r="AJ378" i="13"/>
  <c r="AJ390" i="13"/>
  <c r="AJ402" i="13"/>
  <c r="AJ414" i="13"/>
  <c r="AJ426" i="13"/>
  <c r="AJ438" i="13"/>
  <c r="AJ450" i="13"/>
  <c r="AJ462" i="13"/>
  <c r="AJ474" i="13"/>
  <c r="AJ486" i="13"/>
  <c r="AJ498" i="13"/>
  <c r="AJ115" i="13"/>
  <c r="AJ127" i="13"/>
  <c r="AJ139" i="13"/>
  <c r="AJ151" i="13"/>
  <c r="AJ163" i="13"/>
  <c r="AJ175" i="13"/>
  <c r="AJ187" i="13"/>
  <c r="AJ199" i="13"/>
  <c r="AJ211" i="13"/>
  <c r="AJ223" i="13"/>
  <c r="AJ235" i="13"/>
  <c r="AJ247" i="13"/>
  <c r="AJ259" i="13"/>
  <c r="AJ271" i="13"/>
  <c r="AJ283" i="13"/>
  <c r="AJ295" i="13"/>
  <c r="AJ307" i="13"/>
  <c r="AJ319" i="13"/>
  <c r="AJ331" i="13"/>
  <c r="AJ343" i="13"/>
  <c r="AJ355" i="13"/>
  <c r="AJ367" i="13"/>
  <c r="AJ379" i="13"/>
  <c r="AJ391" i="13"/>
  <c r="AJ403" i="13"/>
  <c r="AJ415" i="13"/>
  <c r="AJ427" i="13"/>
  <c r="AJ439" i="13"/>
  <c r="AJ451" i="13"/>
  <c r="AJ463" i="13"/>
  <c r="AJ475" i="13"/>
  <c r="AJ487" i="13"/>
  <c r="AJ499" i="13"/>
  <c r="AJ116" i="13"/>
  <c r="AJ128" i="13"/>
  <c r="AJ140" i="13"/>
  <c r="AJ152" i="13"/>
  <c r="AJ164" i="13"/>
  <c r="AJ176" i="13"/>
  <c r="AJ188" i="13"/>
  <c r="AJ200" i="13"/>
  <c r="AJ212" i="13"/>
  <c r="AJ224" i="13"/>
  <c r="AJ236" i="13"/>
  <c r="AJ248" i="13"/>
  <c r="AJ260" i="13"/>
  <c r="AJ272" i="13"/>
  <c r="AJ284" i="13"/>
  <c r="AJ296" i="13"/>
  <c r="AJ308" i="13"/>
  <c r="AJ320" i="13"/>
  <c r="AJ332" i="13"/>
  <c r="AJ344" i="13"/>
  <c r="AJ356" i="13"/>
  <c r="AJ368" i="13"/>
  <c r="AJ380" i="13"/>
  <c r="AJ392" i="13"/>
  <c r="AJ404" i="13"/>
  <c r="AJ416" i="13"/>
  <c r="AJ428" i="13"/>
  <c r="AJ440" i="13"/>
  <c r="AJ452" i="13"/>
  <c r="AJ464" i="13"/>
  <c r="AJ476" i="13"/>
  <c r="AJ488" i="13"/>
  <c r="AJ500" i="13"/>
  <c r="AJ117" i="13"/>
  <c r="AJ129" i="13"/>
  <c r="AJ141" i="13"/>
  <c r="AJ153" i="13"/>
  <c r="AJ165" i="13"/>
  <c r="AJ177" i="13"/>
  <c r="AJ189" i="13"/>
  <c r="AJ201" i="13"/>
  <c r="AJ213" i="13"/>
  <c r="AJ225" i="13"/>
  <c r="AJ237" i="13"/>
  <c r="AJ249" i="13"/>
  <c r="AJ261" i="13"/>
  <c r="AJ273" i="13"/>
  <c r="AJ285" i="13"/>
  <c r="AJ297" i="13"/>
  <c r="AJ309" i="13"/>
  <c r="AJ321" i="13"/>
  <c r="AJ333" i="13"/>
  <c r="AJ345" i="13"/>
  <c r="AJ357" i="13"/>
  <c r="AJ369" i="13"/>
  <c r="AJ381" i="13"/>
  <c r="AJ393" i="13"/>
  <c r="AJ405" i="13"/>
  <c r="AJ417" i="13"/>
  <c r="AJ429" i="13"/>
  <c r="AJ441" i="13"/>
  <c r="AJ453" i="13"/>
  <c r="AJ465" i="13"/>
  <c r="AJ477" i="13"/>
  <c r="AJ489" i="13"/>
  <c r="AJ501" i="13"/>
  <c r="AJ118" i="13"/>
  <c r="AJ130" i="13"/>
  <c r="AJ142" i="13"/>
  <c r="AJ154" i="13"/>
  <c r="AJ166" i="13"/>
  <c r="AJ178" i="13"/>
  <c r="AJ190" i="13"/>
  <c r="AJ202" i="13"/>
  <c r="AJ214" i="13"/>
  <c r="AJ226" i="13"/>
  <c r="AJ238" i="13"/>
  <c r="AJ250" i="13"/>
  <c r="AJ262" i="13"/>
  <c r="AJ274" i="13"/>
  <c r="AJ286" i="13"/>
  <c r="AJ298" i="13"/>
  <c r="AJ310" i="13"/>
  <c r="AJ322" i="13"/>
  <c r="AJ334" i="13"/>
  <c r="AJ346" i="13"/>
  <c r="AJ358" i="13"/>
  <c r="AJ370" i="13"/>
  <c r="AJ382" i="13"/>
  <c r="AJ394" i="13"/>
  <c r="AJ406" i="13"/>
  <c r="AJ418" i="13"/>
  <c r="AJ430" i="13"/>
  <c r="AJ442" i="13"/>
  <c r="AJ454" i="13"/>
  <c r="AJ466" i="13"/>
  <c r="AJ478" i="13"/>
  <c r="AJ490" i="13"/>
  <c r="AJ502" i="13"/>
  <c r="AJ107" i="13"/>
  <c r="AJ119" i="13"/>
  <c r="AJ131" i="13"/>
  <c r="AJ143" i="13"/>
  <c r="AJ155" i="13"/>
  <c r="AJ167" i="13"/>
  <c r="AJ179" i="13"/>
  <c r="AJ191" i="13"/>
  <c r="AJ203" i="13"/>
  <c r="AJ215" i="13"/>
  <c r="AJ227" i="13"/>
  <c r="AJ239" i="13"/>
  <c r="AJ251" i="13"/>
  <c r="AJ263" i="13"/>
  <c r="AJ275" i="13"/>
  <c r="AJ287" i="13"/>
  <c r="AJ299" i="13"/>
  <c r="AJ311" i="13"/>
  <c r="AJ323" i="13"/>
  <c r="AJ335" i="13"/>
  <c r="AJ347" i="13"/>
  <c r="AJ359" i="13"/>
  <c r="AJ371" i="13"/>
  <c r="AJ383" i="13"/>
  <c r="AJ395" i="13"/>
  <c r="AJ407" i="13"/>
  <c r="AJ419" i="13"/>
  <c r="AJ431" i="13"/>
  <c r="AJ443" i="13"/>
  <c r="AJ455" i="13"/>
  <c r="AJ467" i="13"/>
  <c r="AJ479" i="13"/>
  <c r="AJ491" i="13"/>
  <c r="AJ503" i="13"/>
  <c r="AJ110" i="13"/>
  <c r="AJ122" i="13"/>
  <c r="AJ134" i="13"/>
  <c r="AJ146" i="13"/>
  <c r="AJ158" i="13"/>
  <c r="AJ170" i="13"/>
  <c r="AJ182" i="13"/>
  <c r="AJ194" i="13"/>
  <c r="AJ206" i="13"/>
  <c r="AJ218" i="13"/>
  <c r="AJ230" i="13"/>
  <c r="AJ242" i="13"/>
  <c r="AJ254" i="13"/>
  <c r="AJ266" i="13"/>
  <c r="AJ278" i="13"/>
  <c r="AJ290" i="13"/>
  <c r="AJ302" i="13"/>
  <c r="AJ314" i="13"/>
  <c r="AJ326" i="13"/>
  <c r="AJ338" i="13"/>
  <c r="AJ350" i="13"/>
  <c r="AJ362" i="13"/>
  <c r="AJ374" i="13"/>
  <c r="AJ386" i="13"/>
  <c r="AJ398" i="13"/>
  <c r="AJ410" i="13"/>
  <c r="AJ422" i="13"/>
  <c r="AJ434" i="13"/>
  <c r="AJ446" i="13"/>
  <c r="AJ458" i="13"/>
  <c r="AJ470" i="13"/>
  <c r="AJ482" i="13"/>
  <c r="AJ494" i="13"/>
  <c r="AJ506" i="13"/>
  <c r="AJ112" i="13"/>
  <c r="AJ124" i="13"/>
  <c r="AJ136" i="13"/>
  <c r="AJ148" i="13"/>
  <c r="AJ160" i="13"/>
  <c r="AJ172" i="13"/>
  <c r="AJ184" i="13"/>
  <c r="AJ196" i="13"/>
  <c r="AJ208" i="13"/>
  <c r="AJ220" i="13"/>
  <c r="AJ232" i="13"/>
  <c r="AJ244" i="13"/>
  <c r="AJ256" i="13"/>
  <c r="AJ268" i="13"/>
  <c r="AJ280" i="13"/>
  <c r="AJ292" i="13"/>
  <c r="AJ304" i="13"/>
  <c r="AJ316" i="13"/>
  <c r="AJ328" i="13"/>
  <c r="AJ340" i="13"/>
  <c r="AJ352" i="13"/>
  <c r="AJ364" i="13"/>
  <c r="AJ376" i="13"/>
  <c r="AJ388" i="13"/>
  <c r="AJ400" i="13"/>
  <c r="AJ412" i="13"/>
  <c r="AJ424" i="13"/>
  <c r="AJ436" i="13"/>
  <c r="AJ448" i="13"/>
  <c r="AJ460" i="13"/>
  <c r="AJ472" i="13"/>
  <c r="AJ484" i="13"/>
  <c r="AJ496" i="13"/>
  <c r="AJ123" i="13"/>
  <c r="AJ171" i="13"/>
  <c r="AJ219" i="13"/>
  <c r="AJ267" i="13"/>
  <c r="AJ315" i="13"/>
  <c r="AJ363" i="13"/>
  <c r="AJ411" i="13"/>
  <c r="AJ459" i="13"/>
  <c r="AJ132" i="13"/>
  <c r="AJ180" i="13"/>
  <c r="AJ228" i="13"/>
  <c r="AJ276" i="13"/>
  <c r="AJ324" i="13"/>
  <c r="AJ372" i="13"/>
  <c r="AJ420" i="13"/>
  <c r="AJ468" i="13"/>
  <c r="AJ135" i="13"/>
  <c r="AJ183" i="13"/>
  <c r="AJ231" i="13"/>
  <c r="AJ279" i="13"/>
  <c r="AJ327" i="13"/>
  <c r="AJ375" i="13"/>
  <c r="AJ423" i="13"/>
  <c r="AJ471" i="13"/>
  <c r="AJ144" i="13"/>
  <c r="AJ192" i="13"/>
  <c r="AJ240" i="13"/>
  <c r="AJ288" i="13"/>
  <c r="AJ336" i="13"/>
  <c r="AJ384" i="13"/>
  <c r="AJ432" i="13"/>
  <c r="AJ480" i="13"/>
  <c r="AJ145" i="13"/>
  <c r="AJ193" i="13"/>
  <c r="AJ241" i="13"/>
  <c r="AJ289" i="13"/>
  <c r="AJ337" i="13"/>
  <c r="AJ385" i="13"/>
  <c r="AJ433" i="13"/>
  <c r="AJ481" i="13"/>
  <c r="AJ147" i="13"/>
  <c r="AJ195" i="13"/>
  <c r="AJ243" i="13"/>
  <c r="AJ291" i="13"/>
  <c r="AJ339" i="13"/>
  <c r="AJ387" i="13"/>
  <c r="AJ435" i="13"/>
  <c r="AJ483" i="13"/>
  <c r="AJ108" i="13"/>
  <c r="AJ156" i="13"/>
  <c r="AJ204" i="13"/>
  <c r="AJ252" i="13"/>
  <c r="AJ300" i="13"/>
  <c r="AJ348" i="13"/>
  <c r="AJ396" i="13"/>
  <c r="AJ444" i="13"/>
  <c r="AJ492" i="13"/>
  <c r="AJ111" i="13"/>
  <c r="AJ159" i="13"/>
  <c r="AJ207" i="13"/>
  <c r="AJ255" i="13"/>
  <c r="AJ303" i="13"/>
  <c r="AJ351" i="13"/>
  <c r="AJ399" i="13"/>
  <c r="AJ447" i="13"/>
  <c r="AJ495" i="13"/>
  <c r="AJ120" i="13"/>
  <c r="AJ168" i="13"/>
  <c r="AJ216" i="13"/>
  <c r="AJ264" i="13"/>
  <c r="AJ312" i="13"/>
  <c r="AJ360" i="13"/>
  <c r="AJ408" i="13"/>
  <c r="AJ456" i="13"/>
  <c r="AJ504" i="13"/>
  <c r="AJ205" i="13"/>
  <c r="AJ397" i="13"/>
  <c r="AJ217" i="13"/>
  <c r="AJ409" i="13"/>
  <c r="AJ229" i="13"/>
  <c r="AJ421" i="13"/>
  <c r="AJ253" i="13"/>
  <c r="AJ445" i="13"/>
  <c r="AJ265" i="13"/>
  <c r="AJ457" i="13"/>
  <c r="AJ277" i="13"/>
  <c r="AJ469" i="13"/>
  <c r="AJ109" i="13"/>
  <c r="AJ301" i="13"/>
  <c r="AJ493" i="13"/>
  <c r="AJ121" i="13"/>
  <c r="AJ313" i="13"/>
  <c r="AJ505" i="13"/>
  <c r="AJ133" i="13"/>
  <c r="AJ325" i="13"/>
  <c r="AJ181" i="13"/>
  <c r="AJ373" i="13"/>
  <c r="AJ361" i="13"/>
  <c r="AJ157" i="13"/>
  <c r="AJ349" i="13"/>
  <c r="AJ169" i="13"/>
  <c r="Y90" i="18"/>
  <c r="Y82" i="18"/>
  <c r="Y99" i="18"/>
  <c r="Y74" i="18"/>
  <c r="Y100" i="18"/>
  <c r="Y94" i="18"/>
  <c r="Y80" i="18"/>
  <c r="Y86" i="18"/>
  <c r="Y73" i="18"/>
  <c r="Y97" i="18"/>
  <c r="Y102" i="18"/>
  <c r="Y93" i="18"/>
  <c r="Y81" i="18"/>
  <c r="Y77" i="18"/>
  <c r="Y101" i="18"/>
  <c r="Y98" i="18"/>
  <c r="Y45" i="18"/>
  <c r="Y58" i="18"/>
  <c r="Y52" i="18"/>
  <c r="Y46" i="18"/>
  <c r="Y51" i="18"/>
  <c r="Y62" i="18"/>
  <c r="Y43" i="18"/>
  <c r="Y41" i="18"/>
  <c r="Y32" i="18"/>
  <c r="Y40" i="18"/>
  <c r="Y56" i="18"/>
  <c r="Y48" i="18"/>
  <c r="Y64" i="18"/>
  <c r="Y28" i="18"/>
  <c r="Y21" i="18"/>
  <c r="Y20" i="18"/>
  <c r="Y9" i="18"/>
  <c r="Y8" i="18"/>
  <c r="Y22" i="18"/>
  <c r="Y10" i="18"/>
  <c r="Y87" i="18"/>
  <c r="Y60" i="18"/>
  <c r="C26" i="3"/>
  <c r="Y4" i="18"/>
  <c r="Y3" i="18"/>
  <c r="Y33" i="18"/>
  <c r="Y12" i="18"/>
  <c r="Y18" i="18"/>
  <c r="Y13" i="18"/>
  <c r="Y5" i="18"/>
  <c r="Y16" i="18"/>
  <c r="Y29" i="18"/>
  <c r="Y24" i="18"/>
  <c r="Y50" i="18"/>
  <c r="Y15" i="18"/>
  <c r="Y39" i="18"/>
  <c r="Y7" i="18"/>
  <c r="Y42" i="18"/>
  <c r="Y11" i="18"/>
  <c r="Y17" i="18"/>
  <c r="Y27" i="18"/>
  <c r="Y79" i="18"/>
  <c r="Y71" i="18"/>
  <c r="Y23" i="18"/>
  <c r="Y6" i="18"/>
  <c r="Y38" i="18"/>
  <c r="Y65" i="18"/>
  <c r="Y57" i="18"/>
  <c r="Y70" i="18"/>
  <c r="Y89" i="18"/>
  <c r="Y66" i="18"/>
  <c r="Y30" i="18"/>
  <c r="Y49" i="18"/>
  <c r="Y19" i="18"/>
  <c r="Y35" i="18"/>
  <c r="Y31" i="18"/>
  <c r="Y61" i="18"/>
  <c r="Y63" i="18"/>
  <c r="Y47" i="18"/>
  <c r="Y67" i="18"/>
  <c r="Y26" i="18"/>
  <c r="Y53" i="18"/>
  <c r="Y37" i="18"/>
  <c r="Y69" i="18"/>
  <c r="Y34" i="18"/>
  <c r="Y36" i="18"/>
  <c r="Y68" i="18"/>
  <c r="Y54" i="18"/>
  <c r="Y25" i="18"/>
  <c r="Y78" i="18"/>
  <c r="Y103" i="18"/>
  <c r="Y92" i="18"/>
  <c r="Y84" i="18"/>
  <c r="Y95" i="18"/>
  <c r="Y14" i="18"/>
  <c r="Y83" i="18"/>
  <c r="Y88" i="18"/>
  <c r="Y85" i="18"/>
  <c r="Y91" i="18"/>
  <c r="Y44" i="18"/>
  <c r="Y55" i="18"/>
  <c r="Y72" i="18"/>
  <c r="Y75" i="18"/>
  <c r="Y96" i="18"/>
  <c r="Y59" i="18"/>
  <c r="Y76" i="18"/>
  <c r="U2" i="17"/>
  <c r="CA20" i="19" l="1"/>
  <c r="CA28" i="19"/>
  <c r="CA22" i="19"/>
  <c r="CA23" i="19"/>
  <c r="CA24" i="19"/>
  <c r="CA27" i="19"/>
  <c r="CA21" i="19"/>
  <c r="CA19" i="19"/>
  <c r="CA25" i="19"/>
  <c r="CA26" i="19"/>
  <c r="AK109" i="13"/>
  <c r="AK121" i="13"/>
  <c r="AK133" i="13"/>
  <c r="AK145" i="13"/>
  <c r="AK157" i="13"/>
  <c r="AK169" i="13"/>
  <c r="AK181" i="13"/>
  <c r="AK193" i="13"/>
  <c r="AK205" i="13"/>
  <c r="AK217" i="13"/>
  <c r="AK229" i="13"/>
  <c r="AK241" i="13"/>
  <c r="AK253" i="13"/>
  <c r="AK265" i="13"/>
  <c r="AK277" i="13"/>
  <c r="AK289" i="13"/>
  <c r="AK301" i="13"/>
  <c r="AK313" i="13"/>
  <c r="AK325" i="13"/>
  <c r="AK337" i="13"/>
  <c r="AK349" i="13"/>
  <c r="AK361" i="13"/>
  <c r="AK373" i="13"/>
  <c r="AK385" i="13"/>
  <c r="AK397" i="13"/>
  <c r="AK409" i="13"/>
  <c r="AK421" i="13"/>
  <c r="AK433" i="13"/>
  <c r="AK445" i="13"/>
  <c r="AK457" i="13"/>
  <c r="AK469" i="13"/>
  <c r="AK481" i="13"/>
  <c r="AK493" i="13"/>
  <c r="AK505" i="13"/>
  <c r="AK110" i="13"/>
  <c r="AK122" i="13"/>
  <c r="AK134" i="13"/>
  <c r="AK146" i="13"/>
  <c r="AK158" i="13"/>
  <c r="AK170" i="13"/>
  <c r="AK182" i="13"/>
  <c r="AK194" i="13"/>
  <c r="AK206" i="13"/>
  <c r="AK218" i="13"/>
  <c r="AK230" i="13"/>
  <c r="AK242" i="13"/>
  <c r="AK254" i="13"/>
  <c r="AK266" i="13"/>
  <c r="AK278" i="13"/>
  <c r="AK290" i="13"/>
  <c r="AK302" i="13"/>
  <c r="AK314" i="13"/>
  <c r="AK326" i="13"/>
  <c r="AK338" i="13"/>
  <c r="AK350" i="13"/>
  <c r="AK362" i="13"/>
  <c r="AK374" i="13"/>
  <c r="AK386" i="13"/>
  <c r="AK398" i="13"/>
  <c r="AK410" i="13"/>
  <c r="AK422" i="13"/>
  <c r="AK434" i="13"/>
  <c r="AK446" i="13"/>
  <c r="AK458" i="13"/>
  <c r="AK470" i="13"/>
  <c r="AK482" i="13"/>
  <c r="AK494" i="13"/>
  <c r="AK506" i="13"/>
  <c r="AK111" i="13"/>
  <c r="AK123" i="13"/>
  <c r="AK135" i="13"/>
  <c r="AK147" i="13"/>
  <c r="AK159" i="13"/>
  <c r="AK171" i="13"/>
  <c r="AK183" i="13"/>
  <c r="AK195" i="13"/>
  <c r="AK207" i="13"/>
  <c r="AK219" i="13"/>
  <c r="AK231" i="13"/>
  <c r="AK243" i="13"/>
  <c r="AK255" i="13"/>
  <c r="AK267" i="13"/>
  <c r="AK279" i="13"/>
  <c r="AK291" i="13"/>
  <c r="AK303" i="13"/>
  <c r="AK315" i="13"/>
  <c r="AK327" i="13"/>
  <c r="AK339" i="13"/>
  <c r="AK351" i="13"/>
  <c r="AK363" i="13"/>
  <c r="AK375" i="13"/>
  <c r="AK387" i="13"/>
  <c r="AK399" i="13"/>
  <c r="AK411" i="13"/>
  <c r="AK423" i="13"/>
  <c r="AK435" i="13"/>
  <c r="AK447" i="13"/>
  <c r="AK459" i="13"/>
  <c r="AK471" i="13"/>
  <c r="AK483" i="13"/>
  <c r="AK495" i="13"/>
  <c r="AK112" i="13"/>
  <c r="AK124" i="13"/>
  <c r="AK136" i="13"/>
  <c r="AK148" i="13"/>
  <c r="AK160" i="13"/>
  <c r="AK172" i="13"/>
  <c r="AK184" i="13"/>
  <c r="AK196" i="13"/>
  <c r="AK208" i="13"/>
  <c r="AK220" i="13"/>
  <c r="AK232" i="13"/>
  <c r="AK244" i="13"/>
  <c r="AK256" i="13"/>
  <c r="AK268" i="13"/>
  <c r="AK280" i="13"/>
  <c r="AK292" i="13"/>
  <c r="AK304" i="13"/>
  <c r="AK316" i="13"/>
  <c r="AK328" i="13"/>
  <c r="AK340" i="13"/>
  <c r="AK352" i="13"/>
  <c r="AK364" i="13"/>
  <c r="AK376" i="13"/>
  <c r="AK388" i="13"/>
  <c r="AK400" i="13"/>
  <c r="AK412" i="13"/>
  <c r="AK424" i="13"/>
  <c r="AK436" i="13"/>
  <c r="AK448" i="13"/>
  <c r="AK460" i="13"/>
  <c r="AK472" i="13"/>
  <c r="AK484" i="13"/>
  <c r="AK496" i="13"/>
  <c r="AK113" i="13"/>
  <c r="AK125" i="13"/>
  <c r="AK137" i="13"/>
  <c r="AK149" i="13"/>
  <c r="AK161" i="13"/>
  <c r="AK173" i="13"/>
  <c r="AK185" i="13"/>
  <c r="AK197" i="13"/>
  <c r="AK209" i="13"/>
  <c r="AK221" i="13"/>
  <c r="AK233" i="13"/>
  <c r="AK245" i="13"/>
  <c r="AK257" i="13"/>
  <c r="AK269" i="13"/>
  <c r="AK281" i="13"/>
  <c r="AK293" i="13"/>
  <c r="AK305" i="13"/>
  <c r="AK317" i="13"/>
  <c r="AK329" i="13"/>
  <c r="AK341" i="13"/>
  <c r="AK353" i="13"/>
  <c r="AK365" i="13"/>
  <c r="AK377" i="13"/>
  <c r="AK389" i="13"/>
  <c r="AK401" i="13"/>
  <c r="AK413" i="13"/>
  <c r="AK425" i="13"/>
  <c r="AK437" i="13"/>
  <c r="AK449" i="13"/>
  <c r="AK461" i="13"/>
  <c r="AK473" i="13"/>
  <c r="AK485" i="13"/>
  <c r="AK497" i="13"/>
  <c r="AK114" i="13"/>
  <c r="AK126" i="13"/>
  <c r="AK138" i="13"/>
  <c r="AK150" i="13"/>
  <c r="AK162" i="13"/>
  <c r="AK174" i="13"/>
  <c r="AK186" i="13"/>
  <c r="AK198" i="13"/>
  <c r="AK210" i="13"/>
  <c r="AK222" i="13"/>
  <c r="AK234" i="13"/>
  <c r="AK246" i="13"/>
  <c r="AK258" i="13"/>
  <c r="AK270" i="13"/>
  <c r="AK282" i="13"/>
  <c r="AK294" i="13"/>
  <c r="AK306" i="13"/>
  <c r="AK318" i="13"/>
  <c r="AK330" i="13"/>
  <c r="AK342" i="13"/>
  <c r="AK354" i="13"/>
  <c r="AK366" i="13"/>
  <c r="AK378" i="13"/>
  <c r="AK390" i="13"/>
  <c r="AK402" i="13"/>
  <c r="AK414" i="13"/>
  <c r="AK426" i="13"/>
  <c r="AK438" i="13"/>
  <c r="AK450" i="13"/>
  <c r="AK462" i="13"/>
  <c r="AK474" i="13"/>
  <c r="AK486" i="13"/>
  <c r="AK498" i="13"/>
  <c r="AK115" i="13"/>
  <c r="AK127" i="13"/>
  <c r="AK139" i="13"/>
  <c r="AK151" i="13"/>
  <c r="AK163" i="13"/>
  <c r="AK175" i="13"/>
  <c r="AK187" i="13"/>
  <c r="AK199" i="13"/>
  <c r="AK211" i="13"/>
  <c r="AK223" i="13"/>
  <c r="AK235" i="13"/>
  <c r="AK247" i="13"/>
  <c r="AK259" i="13"/>
  <c r="AK271" i="13"/>
  <c r="AK283" i="13"/>
  <c r="AK295" i="13"/>
  <c r="AK307" i="13"/>
  <c r="AK319" i="13"/>
  <c r="AK331" i="13"/>
  <c r="AK343" i="13"/>
  <c r="AK355" i="13"/>
  <c r="AK367" i="13"/>
  <c r="AK379" i="13"/>
  <c r="AK391" i="13"/>
  <c r="AK403" i="13"/>
  <c r="AK415" i="13"/>
  <c r="AK427" i="13"/>
  <c r="AK439" i="13"/>
  <c r="AK451" i="13"/>
  <c r="AK463" i="13"/>
  <c r="AK475" i="13"/>
  <c r="AK487" i="13"/>
  <c r="AK499" i="13"/>
  <c r="AK118" i="13"/>
  <c r="AK130" i="13"/>
  <c r="AK142" i="13"/>
  <c r="AK154" i="13"/>
  <c r="AK166" i="13"/>
  <c r="AK178" i="13"/>
  <c r="AK190" i="13"/>
  <c r="AK202" i="13"/>
  <c r="AK214" i="13"/>
  <c r="AK226" i="13"/>
  <c r="AK238" i="13"/>
  <c r="AK250" i="13"/>
  <c r="AK262" i="13"/>
  <c r="AK274" i="13"/>
  <c r="AK286" i="13"/>
  <c r="AK298" i="13"/>
  <c r="AK310" i="13"/>
  <c r="AK322" i="13"/>
  <c r="AK334" i="13"/>
  <c r="AK346" i="13"/>
  <c r="AK358" i="13"/>
  <c r="AK370" i="13"/>
  <c r="AK382" i="13"/>
  <c r="AK394" i="13"/>
  <c r="AK406" i="13"/>
  <c r="AK418" i="13"/>
  <c r="AK430" i="13"/>
  <c r="AK442" i="13"/>
  <c r="AK454" i="13"/>
  <c r="AK466" i="13"/>
  <c r="AK478" i="13"/>
  <c r="AK490" i="13"/>
  <c r="AK502" i="13"/>
  <c r="AK108" i="13"/>
  <c r="AK120" i="13"/>
  <c r="AK132" i="13"/>
  <c r="AK144" i="13"/>
  <c r="AK156" i="13"/>
  <c r="AK168" i="13"/>
  <c r="AK180" i="13"/>
  <c r="AK192" i="13"/>
  <c r="AK204" i="13"/>
  <c r="AK216" i="13"/>
  <c r="AK228" i="13"/>
  <c r="AK240" i="13"/>
  <c r="AK252" i="13"/>
  <c r="AK264" i="13"/>
  <c r="AK276" i="13"/>
  <c r="AK288" i="13"/>
  <c r="AK300" i="13"/>
  <c r="AK312" i="13"/>
  <c r="AK324" i="13"/>
  <c r="AK336" i="13"/>
  <c r="AK348" i="13"/>
  <c r="AK360" i="13"/>
  <c r="AK372" i="13"/>
  <c r="AK384" i="13"/>
  <c r="AK396" i="13"/>
  <c r="AK408" i="13"/>
  <c r="AK420" i="13"/>
  <c r="AK432" i="13"/>
  <c r="AK444" i="13"/>
  <c r="AK456" i="13"/>
  <c r="AK468" i="13"/>
  <c r="AK480" i="13"/>
  <c r="AK492" i="13"/>
  <c r="AK504" i="13"/>
  <c r="AK107" i="13"/>
  <c r="AK116" i="13"/>
  <c r="AK164" i="13"/>
  <c r="AK212" i="13"/>
  <c r="AK260" i="13"/>
  <c r="AK308" i="13"/>
  <c r="AK356" i="13"/>
  <c r="AK404" i="13"/>
  <c r="AK452" i="13"/>
  <c r="AK500" i="13"/>
  <c r="AK119" i="13"/>
  <c r="AK167" i="13"/>
  <c r="AK215" i="13"/>
  <c r="AK263" i="13"/>
  <c r="AK311" i="13"/>
  <c r="AK359" i="13"/>
  <c r="AK407" i="13"/>
  <c r="AK455" i="13"/>
  <c r="AK503" i="13"/>
  <c r="AK128" i="13"/>
  <c r="AK176" i="13"/>
  <c r="AK224" i="13"/>
  <c r="AK272" i="13"/>
  <c r="AK320" i="13"/>
  <c r="AK368" i="13"/>
  <c r="AK416" i="13"/>
  <c r="AK464" i="13"/>
  <c r="AK129" i="13"/>
  <c r="AK177" i="13"/>
  <c r="AK225" i="13"/>
  <c r="AK273" i="13"/>
  <c r="AK321" i="13"/>
  <c r="AK369" i="13"/>
  <c r="AK417" i="13"/>
  <c r="AK465" i="13"/>
  <c r="AK131" i="13"/>
  <c r="AK179" i="13"/>
  <c r="AK227" i="13"/>
  <c r="AK275" i="13"/>
  <c r="AK323" i="13"/>
  <c r="AK371" i="13"/>
  <c r="AK419" i="13"/>
  <c r="AK467" i="13"/>
  <c r="AK140" i="13"/>
  <c r="AK188" i="13"/>
  <c r="AK236" i="13"/>
  <c r="AK284" i="13"/>
  <c r="AK332" i="13"/>
  <c r="AK380" i="13"/>
  <c r="AK428" i="13"/>
  <c r="AK476" i="13"/>
  <c r="AK143" i="13"/>
  <c r="AK191" i="13"/>
  <c r="AK239" i="13"/>
  <c r="AK287" i="13"/>
  <c r="AK335" i="13"/>
  <c r="AK383" i="13"/>
  <c r="AK431" i="13"/>
  <c r="AK479" i="13"/>
  <c r="AK152" i="13"/>
  <c r="AK200" i="13"/>
  <c r="AK248" i="13"/>
  <c r="AK296" i="13"/>
  <c r="AK344" i="13"/>
  <c r="AK392" i="13"/>
  <c r="AK440" i="13"/>
  <c r="AK488" i="13"/>
  <c r="AK165" i="13"/>
  <c r="AK309" i="13"/>
  <c r="AK453" i="13"/>
  <c r="AK189" i="13"/>
  <c r="AK333" i="13"/>
  <c r="AK477" i="13"/>
  <c r="AK201" i="13"/>
  <c r="AK345" i="13"/>
  <c r="AK489" i="13"/>
  <c r="AK203" i="13"/>
  <c r="AK347" i="13"/>
  <c r="AK491" i="13"/>
  <c r="AK213" i="13"/>
  <c r="AK357" i="13"/>
  <c r="AK501" i="13"/>
  <c r="AK237" i="13"/>
  <c r="AK381" i="13"/>
  <c r="AK249" i="13"/>
  <c r="AK393" i="13"/>
  <c r="AK251" i="13"/>
  <c r="AK395" i="13"/>
  <c r="AK117" i="13"/>
  <c r="AK261" i="13"/>
  <c r="AK405" i="13"/>
  <c r="AK155" i="13"/>
  <c r="AK299" i="13"/>
  <c r="AK443" i="13"/>
  <c r="AK141" i="13"/>
  <c r="AK153" i="13"/>
  <c r="AK285" i="13"/>
  <c r="AK297" i="13"/>
  <c r="AK429" i="13"/>
  <c r="AK441" i="13"/>
  <c r="Z99" i="18"/>
  <c r="Z96" i="18"/>
  <c r="Z84" i="18"/>
  <c r="Z100" i="18"/>
  <c r="Z76" i="18"/>
  <c r="Z86" i="18"/>
  <c r="Z79" i="18"/>
  <c r="Z78" i="18"/>
  <c r="Z97" i="18"/>
  <c r="Z93" i="18"/>
  <c r="Z88" i="18"/>
  <c r="Z72" i="18"/>
  <c r="Z63" i="18"/>
  <c r="Z101" i="18"/>
  <c r="Z98" i="18"/>
  <c r="Z92" i="18"/>
  <c r="Z69" i="18"/>
  <c r="Z64" i="18"/>
  <c r="Z87" i="18"/>
  <c r="Z61" i="18"/>
  <c r="Z52" i="18"/>
  <c r="Z46" i="18"/>
  <c r="Z39" i="18"/>
  <c r="Z51" i="18"/>
  <c r="Z62" i="18"/>
  <c r="Z41" i="18"/>
  <c r="Z37" i="18"/>
  <c r="Z32" i="18"/>
  <c r="Z40" i="18"/>
  <c r="Z59" i="18"/>
  <c r="Z38" i="18"/>
  <c r="Z23" i="18"/>
  <c r="Z15" i="18"/>
  <c r="Z25" i="18"/>
  <c r="Z11" i="18"/>
  <c r="Z49" i="18"/>
  <c r="Z22" i="18"/>
  <c r="Z19" i="18"/>
  <c r="Z10" i="18"/>
  <c r="Z14" i="18"/>
  <c r="Z7" i="18"/>
  <c r="Z45" i="18"/>
  <c r="C27" i="3"/>
  <c r="Z12" i="18"/>
  <c r="Z4" i="18"/>
  <c r="Z20" i="18"/>
  <c r="Z9" i="18"/>
  <c r="Z3" i="18"/>
  <c r="Z21" i="18"/>
  <c r="Z28" i="18"/>
  <c r="Z13" i="18"/>
  <c r="Z29" i="18"/>
  <c r="Z16" i="18"/>
  <c r="Z36" i="18"/>
  <c r="Z56" i="18"/>
  <c r="Z5" i="18"/>
  <c r="Z17" i="18"/>
  <c r="Z8" i="18"/>
  <c r="Z33" i="18"/>
  <c r="Z6" i="18"/>
  <c r="Z31" i="18"/>
  <c r="Z18" i="18"/>
  <c r="Z47" i="18"/>
  <c r="Z67" i="18"/>
  <c r="Z42" i="18"/>
  <c r="Z44" i="18"/>
  <c r="Z24" i="18"/>
  <c r="Z53" i="18"/>
  <c r="Z55" i="18"/>
  <c r="Z60" i="18"/>
  <c r="Z34" i="18"/>
  <c r="Z57" i="18"/>
  <c r="Z85" i="18"/>
  <c r="Z77" i="18"/>
  <c r="Z90" i="18"/>
  <c r="Z43" i="18"/>
  <c r="Z26" i="18"/>
  <c r="Z89" i="18"/>
  <c r="Z71" i="18"/>
  <c r="Z82" i="18"/>
  <c r="Z30" i="18"/>
  <c r="Z66" i="18"/>
  <c r="Z75" i="18"/>
  <c r="Z68" i="18"/>
  <c r="Z73" i="18"/>
  <c r="Z50" i="18"/>
  <c r="Z70" i="18"/>
  <c r="Z74" i="18"/>
  <c r="Z54" i="18"/>
  <c r="Z83" i="18"/>
  <c r="Z80" i="18"/>
  <c r="Z58" i="18"/>
  <c r="Z91" i="18"/>
  <c r="Z95" i="18"/>
  <c r="Z65" i="18"/>
  <c r="Z103" i="18"/>
  <c r="Z27" i="18"/>
  <c r="Z81" i="18"/>
  <c r="Z35" i="18"/>
  <c r="Z48" i="18"/>
  <c r="Z102" i="18"/>
  <c r="Z94" i="18"/>
  <c r="V2" i="17"/>
  <c r="CB26" i="19" l="1"/>
  <c r="CB20" i="19"/>
  <c r="CB28" i="19"/>
  <c r="CB21" i="19"/>
  <c r="CB22" i="19"/>
  <c r="CB19" i="19"/>
  <c r="CB23" i="19"/>
  <c r="CB27" i="19"/>
  <c r="CB24" i="19"/>
  <c r="CB25" i="19"/>
  <c r="AL117" i="13"/>
  <c r="AL129" i="13"/>
  <c r="AL141" i="13"/>
  <c r="AL153" i="13"/>
  <c r="AL165" i="13"/>
  <c r="AL177" i="13"/>
  <c r="AL189" i="13"/>
  <c r="AL201" i="13"/>
  <c r="AL213" i="13"/>
  <c r="AL118" i="13"/>
  <c r="AL130" i="13"/>
  <c r="AL142" i="13"/>
  <c r="AL154" i="13"/>
  <c r="AL166" i="13"/>
  <c r="AL178" i="13"/>
  <c r="AL190" i="13"/>
  <c r="AL202" i="13"/>
  <c r="AL214" i="13"/>
  <c r="AL107" i="13"/>
  <c r="AL119" i="13"/>
  <c r="AL131" i="13"/>
  <c r="AL143" i="13"/>
  <c r="AL155" i="13"/>
  <c r="AL167" i="13"/>
  <c r="AL179" i="13"/>
  <c r="AL191" i="13"/>
  <c r="AL203" i="13"/>
  <c r="AL108" i="13"/>
  <c r="AL120" i="13"/>
  <c r="AL132" i="13"/>
  <c r="AL144" i="13"/>
  <c r="AL156" i="13"/>
  <c r="AL168" i="13"/>
  <c r="AL180" i="13"/>
  <c r="AL192" i="13"/>
  <c r="AL204" i="13"/>
  <c r="AL216" i="13"/>
  <c r="AL109" i="13"/>
  <c r="AL121" i="13"/>
  <c r="AL133" i="13"/>
  <c r="AL145" i="13"/>
  <c r="AL157" i="13"/>
  <c r="AL169" i="13"/>
  <c r="AL181" i="13"/>
  <c r="AL193" i="13"/>
  <c r="AL205" i="13"/>
  <c r="AL217" i="13"/>
  <c r="AL110" i="13"/>
  <c r="AL122" i="13"/>
  <c r="AL134" i="13"/>
  <c r="AL146" i="13"/>
  <c r="AL158" i="13"/>
  <c r="AL170" i="13"/>
  <c r="AL182" i="13"/>
  <c r="AL194" i="13"/>
  <c r="AL206" i="13"/>
  <c r="AL218" i="13"/>
  <c r="AL111" i="13"/>
  <c r="AL123" i="13"/>
  <c r="AL135" i="13"/>
  <c r="AL147" i="13"/>
  <c r="AL159" i="13"/>
  <c r="AL171" i="13"/>
  <c r="AL183" i="13"/>
  <c r="AL195" i="13"/>
  <c r="AL207" i="13"/>
  <c r="AL219" i="13"/>
  <c r="AL114" i="13"/>
  <c r="AL126" i="13"/>
  <c r="AL138" i="13"/>
  <c r="AL150" i="13"/>
  <c r="AL162" i="13"/>
  <c r="AL174" i="13"/>
  <c r="AL186" i="13"/>
  <c r="AL198" i="13"/>
  <c r="AL210" i="13"/>
  <c r="AL116" i="13"/>
  <c r="AL128" i="13"/>
  <c r="AL140" i="13"/>
  <c r="AL152" i="13"/>
  <c r="AL164" i="13"/>
  <c r="AL176" i="13"/>
  <c r="AL188" i="13"/>
  <c r="AL200" i="13"/>
  <c r="AL212" i="13"/>
  <c r="AL148" i="13"/>
  <c r="AL196" i="13"/>
  <c r="AL225" i="13"/>
  <c r="AL237" i="13"/>
  <c r="AL249" i="13"/>
  <c r="AL261" i="13"/>
  <c r="AL273" i="13"/>
  <c r="AL285" i="13"/>
  <c r="AL297" i="13"/>
  <c r="AL309" i="13"/>
  <c r="AL321" i="13"/>
  <c r="AL333" i="13"/>
  <c r="AL345" i="13"/>
  <c r="AL357" i="13"/>
  <c r="AL369" i="13"/>
  <c r="AL381" i="13"/>
  <c r="AL393" i="13"/>
  <c r="AL405" i="13"/>
  <c r="AL417" i="13"/>
  <c r="AL429" i="13"/>
  <c r="AL441" i="13"/>
  <c r="AL453" i="13"/>
  <c r="AL465" i="13"/>
  <c r="AL477" i="13"/>
  <c r="AL489" i="13"/>
  <c r="AL501" i="13"/>
  <c r="AL151" i="13"/>
  <c r="AL199" i="13"/>
  <c r="AL227" i="13"/>
  <c r="AL239" i="13"/>
  <c r="AL251" i="13"/>
  <c r="AL263" i="13"/>
  <c r="AL275" i="13"/>
  <c r="AL287" i="13"/>
  <c r="AL299" i="13"/>
  <c r="AL311" i="13"/>
  <c r="AL323" i="13"/>
  <c r="AL335" i="13"/>
  <c r="AL347" i="13"/>
  <c r="AL359" i="13"/>
  <c r="AL371" i="13"/>
  <c r="AL383" i="13"/>
  <c r="AL395" i="13"/>
  <c r="AL407" i="13"/>
  <c r="AL419" i="13"/>
  <c r="AL431" i="13"/>
  <c r="AL443" i="13"/>
  <c r="AL455" i="13"/>
  <c r="AL467" i="13"/>
  <c r="AL479" i="13"/>
  <c r="AL491" i="13"/>
  <c r="AL503" i="13"/>
  <c r="AL112" i="13"/>
  <c r="AL160" i="13"/>
  <c r="AL208" i="13"/>
  <c r="AL228" i="13"/>
  <c r="AL240" i="13"/>
  <c r="AL252" i="13"/>
  <c r="AL264" i="13"/>
  <c r="AL276" i="13"/>
  <c r="AL288" i="13"/>
  <c r="AL300" i="13"/>
  <c r="AL312" i="13"/>
  <c r="AL324" i="13"/>
  <c r="AL336" i="13"/>
  <c r="AL348" i="13"/>
  <c r="AL360" i="13"/>
  <c r="AL372" i="13"/>
  <c r="AL384" i="13"/>
  <c r="AL396" i="13"/>
  <c r="AL408" i="13"/>
  <c r="AL420" i="13"/>
  <c r="AL432" i="13"/>
  <c r="AL444" i="13"/>
  <c r="AL456" i="13"/>
  <c r="AL468" i="13"/>
  <c r="AL480" i="13"/>
  <c r="AL492" i="13"/>
  <c r="AL504" i="13"/>
  <c r="AL113" i="13"/>
  <c r="AL161" i="13"/>
  <c r="AL209" i="13"/>
  <c r="AL229" i="13"/>
  <c r="AL241" i="13"/>
  <c r="AL253" i="13"/>
  <c r="AL265" i="13"/>
  <c r="AL277" i="13"/>
  <c r="AL289" i="13"/>
  <c r="AL301" i="13"/>
  <c r="AL313" i="13"/>
  <c r="AL325" i="13"/>
  <c r="AL337" i="13"/>
  <c r="AL349" i="13"/>
  <c r="AL361" i="13"/>
  <c r="AL373" i="13"/>
  <c r="AL385" i="13"/>
  <c r="AL397" i="13"/>
  <c r="AL409" i="13"/>
  <c r="AL421" i="13"/>
  <c r="AL433" i="13"/>
  <c r="AL445" i="13"/>
  <c r="AL457" i="13"/>
  <c r="AL469" i="13"/>
  <c r="AL481" i="13"/>
  <c r="AL493" i="13"/>
  <c r="AL505" i="13"/>
  <c r="AL115" i="13"/>
  <c r="AL163" i="13"/>
  <c r="AL211" i="13"/>
  <c r="AL230" i="13"/>
  <c r="AL242" i="13"/>
  <c r="AL254" i="13"/>
  <c r="AL266" i="13"/>
  <c r="AL278" i="13"/>
  <c r="AL290" i="13"/>
  <c r="AL302" i="13"/>
  <c r="AL314" i="13"/>
  <c r="AL326" i="13"/>
  <c r="AL338" i="13"/>
  <c r="AL350" i="13"/>
  <c r="AL362" i="13"/>
  <c r="AL374" i="13"/>
  <c r="AL386" i="13"/>
  <c r="AL398" i="13"/>
  <c r="AL410" i="13"/>
  <c r="AL422" i="13"/>
  <c r="AL434" i="13"/>
  <c r="AL446" i="13"/>
  <c r="AL458" i="13"/>
  <c r="AL470" i="13"/>
  <c r="AL482" i="13"/>
  <c r="AL494" i="13"/>
  <c r="AL506" i="13"/>
  <c r="AL124" i="13"/>
  <c r="AL172" i="13"/>
  <c r="AL215" i="13"/>
  <c r="AL231" i="13"/>
  <c r="AL243" i="13"/>
  <c r="AL255" i="13"/>
  <c r="AL267" i="13"/>
  <c r="AL279" i="13"/>
  <c r="AL291" i="13"/>
  <c r="AL303" i="13"/>
  <c r="AL315" i="13"/>
  <c r="AL327" i="13"/>
  <c r="AL339" i="13"/>
  <c r="AL351" i="13"/>
  <c r="AL363" i="13"/>
  <c r="AL375" i="13"/>
  <c r="AL387" i="13"/>
  <c r="AL399" i="13"/>
  <c r="AL411" i="13"/>
  <c r="AL423" i="13"/>
  <c r="AL435" i="13"/>
  <c r="AL447" i="13"/>
  <c r="AL459" i="13"/>
  <c r="AL471" i="13"/>
  <c r="AL483" i="13"/>
  <c r="AL495" i="13"/>
  <c r="AL127" i="13"/>
  <c r="AL175" i="13"/>
  <c r="AL221" i="13"/>
  <c r="AL233" i="13"/>
  <c r="AL245" i="13"/>
  <c r="AL257" i="13"/>
  <c r="AL269" i="13"/>
  <c r="AL281" i="13"/>
  <c r="AL293" i="13"/>
  <c r="AL305" i="13"/>
  <c r="AL317" i="13"/>
  <c r="AL329" i="13"/>
  <c r="AL341" i="13"/>
  <c r="AL353" i="13"/>
  <c r="AL365" i="13"/>
  <c r="AL377" i="13"/>
  <c r="AL389" i="13"/>
  <c r="AL401" i="13"/>
  <c r="AL413" i="13"/>
  <c r="AL425" i="13"/>
  <c r="AL437" i="13"/>
  <c r="AL449" i="13"/>
  <c r="AL461" i="13"/>
  <c r="AL473" i="13"/>
  <c r="AL485" i="13"/>
  <c r="AL497" i="13"/>
  <c r="AL136" i="13"/>
  <c r="AL184" i="13"/>
  <c r="AL222" i="13"/>
  <c r="AL234" i="13"/>
  <c r="AL246" i="13"/>
  <c r="AL258" i="13"/>
  <c r="AL270" i="13"/>
  <c r="AL282" i="13"/>
  <c r="AL294" i="13"/>
  <c r="AL306" i="13"/>
  <c r="AL318" i="13"/>
  <c r="AL330" i="13"/>
  <c r="AL342" i="13"/>
  <c r="AL354" i="13"/>
  <c r="AL366" i="13"/>
  <c r="AL378" i="13"/>
  <c r="AL390" i="13"/>
  <c r="AL402" i="13"/>
  <c r="AL414" i="13"/>
  <c r="AL426" i="13"/>
  <c r="AL438" i="13"/>
  <c r="AL450" i="13"/>
  <c r="AL462" i="13"/>
  <c r="AL474" i="13"/>
  <c r="AL486" i="13"/>
  <c r="AL498" i="13"/>
  <c r="AL197" i="13"/>
  <c r="AL250" i="13"/>
  <c r="AL286" i="13"/>
  <c r="AL322" i="13"/>
  <c r="AL358" i="13"/>
  <c r="AL394" i="13"/>
  <c r="AL430" i="13"/>
  <c r="AL466" i="13"/>
  <c r="AL502" i="13"/>
  <c r="AL220" i="13"/>
  <c r="AL256" i="13"/>
  <c r="AL292" i="13"/>
  <c r="AL328" i="13"/>
  <c r="AL364" i="13"/>
  <c r="AL400" i="13"/>
  <c r="AL436" i="13"/>
  <c r="AL472" i="13"/>
  <c r="AL223" i="13"/>
  <c r="AL259" i="13"/>
  <c r="AL295" i="13"/>
  <c r="AL331" i="13"/>
  <c r="AL367" i="13"/>
  <c r="AL403" i="13"/>
  <c r="AL439" i="13"/>
  <c r="AL475" i="13"/>
  <c r="AL224" i="13"/>
  <c r="AL260" i="13"/>
  <c r="AL296" i="13"/>
  <c r="AL332" i="13"/>
  <c r="AL368" i="13"/>
  <c r="AL404" i="13"/>
  <c r="AL440" i="13"/>
  <c r="AL476" i="13"/>
  <c r="AL226" i="13"/>
  <c r="AL262" i="13"/>
  <c r="AL298" i="13"/>
  <c r="AL334" i="13"/>
  <c r="AL370" i="13"/>
  <c r="AL406" i="13"/>
  <c r="AL442" i="13"/>
  <c r="AL478" i="13"/>
  <c r="AL125" i="13"/>
  <c r="AL232" i="13"/>
  <c r="AL268" i="13"/>
  <c r="AL304" i="13"/>
  <c r="AL340" i="13"/>
  <c r="AL376" i="13"/>
  <c r="AL412" i="13"/>
  <c r="AL448" i="13"/>
  <c r="AL484" i="13"/>
  <c r="AL137" i="13"/>
  <c r="AL235" i="13"/>
  <c r="AL271" i="13"/>
  <c r="AL307" i="13"/>
  <c r="AL343" i="13"/>
  <c r="AL379" i="13"/>
  <c r="AL415" i="13"/>
  <c r="AL451" i="13"/>
  <c r="AL487" i="13"/>
  <c r="AL139" i="13"/>
  <c r="AL236" i="13"/>
  <c r="AL272" i="13"/>
  <c r="AL308" i="13"/>
  <c r="AL344" i="13"/>
  <c r="AL380" i="13"/>
  <c r="AL416" i="13"/>
  <c r="AL452" i="13"/>
  <c r="AL488" i="13"/>
  <c r="AL149" i="13"/>
  <c r="AL238" i="13"/>
  <c r="AL274" i="13"/>
  <c r="AL310" i="13"/>
  <c r="AL346" i="13"/>
  <c r="AL382" i="13"/>
  <c r="AL418" i="13"/>
  <c r="AL454" i="13"/>
  <c r="AL490" i="13"/>
  <c r="AL187" i="13"/>
  <c r="AL248" i="13"/>
  <c r="AL284" i="13"/>
  <c r="AL320" i="13"/>
  <c r="AL356" i="13"/>
  <c r="AL392" i="13"/>
  <c r="AL428" i="13"/>
  <c r="AL464" i="13"/>
  <c r="AL500" i="13"/>
  <c r="AL283" i="13"/>
  <c r="AL499" i="13"/>
  <c r="AL316" i="13"/>
  <c r="AL319" i="13"/>
  <c r="AL352" i="13"/>
  <c r="AL355" i="13"/>
  <c r="AL388" i="13"/>
  <c r="AL391" i="13"/>
  <c r="AL173" i="13"/>
  <c r="AL424" i="13"/>
  <c r="AL244" i="13"/>
  <c r="AL460" i="13"/>
  <c r="AL280" i="13"/>
  <c r="AL496" i="13"/>
  <c r="AL185" i="13"/>
  <c r="AL247" i="13"/>
  <c r="AL427" i="13"/>
  <c r="AL463" i="13"/>
  <c r="AA99" i="18"/>
  <c r="AA96" i="18"/>
  <c r="AA84" i="18"/>
  <c r="AA100" i="18"/>
  <c r="AA74" i="18"/>
  <c r="AA80" i="18"/>
  <c r="AA76" i="18"/>
  <c r="AA86" i="18"/>
  <c r="AA83" i="18"/>
  <c r="AA79" i="18"/>
  <c r="AA78" i="18"/>
  <c r="AA97" i="18"/>
  <c r="AA73" i="18"/>
  <c r="AA88" i="18"/>
  <c r="AA72" i="18"/>
  <c r="AA98" i="18"/>
  <c r="AA71" i="18"/>
  <c r="AA69" i="18"/>
  <c r="AA64" i="18"/>
  <c r="AA95" i="18"/>
  <c r="AA87" i="18"/>
  <c r="AA52" i="18"/>
  <c r="AA51" i="18"/>
  <c r="AA36" i="18"/>
  <c r="AA62" i="18"/>
  <c r="AA41" i="18"/>
  <c r="AA37" i="18"/>
  <c r="AA68" i="18"/>
  <c r="AA40" i="18"/>
  <c r="AA48" i="18"/>
  <c r="AA60" i="18"/>
  <c r="AA18" i="18"/>
  <c r="AA61" i="18"/>
  <c r="AA25" i="18"/>
  <c r="AA49" i="18"/>
  <c r="AA22" i="18"/>
  <c r="AA19" i="18"/>
  <c r="AA10" i="18"/>
  <c r="AA8" i="18"/>
  <c r="AA14" i="18"/>
  <c r="AA45" i="18"/>
  <c r="AA24" i="18"/>
  <c r="AA6" i="18"/>
  <c r="AA30" i="18"/>
  <c r="C28" i="3"/>
  <c r="AA12" i="18"/>
  <c r="AA20" i="18"/>
  <c r="AA9" i="18"/>
  <c r="AA3" i="18"/>
  <c r="AA21" i="18"/>
  <c r="AA28" i="18"/>
  <c r="AA17" i="18"/>
  <c r="AA11" i="18"/>
  <c r="AA32" i="18"/>
  <c r="AA42" i="18"/>
  <c r="AA31" i="18"/>
  <c r="AA38" i="18"/>
  <c r="AA23" i="18"/>
  <c r="AA27" i="18"/>
  <c r="AA15" i="18"/>
  <c r="AA56" i="18"/>
  <c r="AA4" i="18"/>
  <c r="AA13" i="18"/>
  <c r="AA33" i="18"/>
  <c r="AA29" i="18"/>
  <c r="AA50" i="18"/>
  <c r="AA7" i="18"/>
  <c r="AA16" i="18"/>
  <c r="AA39" i="18"/>
  <c r="AA47" i="18"/>
  <c r="AA54" i="18"/>
  <c r="AA90" i="18"/>
  <c r="AA63" i="18"/>
  <c r="AA82" i="18"/>
  <c r="AA46" i="18"/>
  <c r="AA66" i="18"/>
  <c r="AA81" i="18"/>
  <c r="AA59" i="18"/>
  <c r="AA70" i="18"/>
  <c r="AA85" i="18"/>
  <c r="AA65" i="18"/>
  <c r="AA34" i="18"/>
  <c r="AA67" i="18"/>
  <c r="AA75" i="18"/>
  <c r="AA44" i="18"/>
  <c r="AA53" i="18"/>
  <c r="AA58" i="18"/>
  <c r="AA77" i="18"/>
  <c r="AA94" i="18"/>
  <c r="AA91" i="18"/>
  <c r="AA43" i="18"/>
  <c r="AA55" i="18"/>
  <c r="AA89" i="18"/>
  <c r="AA101" i="18"/>
  <c r="AA5" i="18"/>
  <c r="AA93" i="18"/>
  <c r="AA26" i="18"/>
  <c r="AA102" i="18"/>
  <c r="AA35" i="18"/>
  <c r="AA57" i="18"/>
  <c r="AA92" i="18"/>
  <c r="AA103" i="18"/>
  <c r="W2" i="17"/>
  <c r="CC24" i="19" l="1"/>
  <c r="CC26" i="19"/>
  <c r="CC19" i="19"/>
  <c r="CC27" i="19"/>
  <c r="CC20" i="19"/>
  <c r="CC28" i="19"/>
  <c r="CC23" i="19"/>
  <c r="CC25" i="19"/>
  <c r="CC21" i="19"/>
  <c r="CC22" i="19"/>
  <c r="AM113" i="13"/>
  <c r="AM125" i="13"/>
  <c r="AM137" i="13"/>
  <c r="AM149" i="13"/>
  <c r="AM161" i="13"/>
  <c r="AM173" i="13"/>
  <c r="AM185" i="13"/>
  <c r="AM197" i="13"/>
  <c r="AM209" i="13"/>
  <c r="AM221" i="13"/>
  <c r="AM233" i="13"/>
  <c r="AM245" i="13"/>
  <c r="AM257" i="13"/>
  <c r="AM269" i="13"/>
  <c r="AM281" i="13"/>
  <c r="AM293" i="13"/>
  <c r="AM305" i="13"/>
  <c r="AM317" i="13"/>
  <c r="AM329" i="13"/>
  <c r="AM341" i="13"/>
  <c r="AM353" i="13"/>
  <c r="AM365" i="13"/>
  <c r="AM377" i="13"/>
  <c r="AM389" i="13"/>
  <c r="AM115" i="13"/>
  <c r="AM127" i="13"/>
  <c r="AM139" i="13"/>
  <c r="AM151" i="13"/>
  <c r="AM163" i="13"/>
  <c r="AM175" i="13"/>
  <c r="AM187" i="13"/>
  <c r="AM199" i="13"/>
  <c r="AM211" i="13"/>
  <c r="AM223" i="13"/>
  <c r="AM235" i="13"/>
  <c r="AM247" i="13"/>
  <c r="AM259" i="13"/>
  <c r="AM271" i="13"/>
  <c r="AM283" i="13"/>
  <c r="AM295" i="13"/>
  <c r="AM307" i="13"/>
  <c r="AM319" i="13"/>
  <c r="AM331" i="13"/>
  <c r="AM343" i="13"/>
  <c r="AM355" i="13"/>
  <c r="AM367" i="13"/>
  <c r="AM379" i="13"/>
  <c r="AM391" i="13"/>
  <c r="AM116" i="13"/>
  <c r="AM128" i="13"/>
  <c r="AM140" i="13"/>
  <c r="AM152" i="13"/>
  <c r="AM164" i="13"/>
  <c r="AM176" i="13"/>
  <c r="AM188" i="13"/>
  <c r="AM200" i="13"/>
  <c r="AM212" i="13"/>
  <c r="AM224" i="13"/>
  <c r="AM236" i="13"/>
  <c r="AM248" i="13"/>
  <c r="AM260" i="13"/>
  <c r="AM272" i="13"/>
  <c r="AM284" i="13"/>
  <c r="AM296" i="13"/>
  <c r="AM308" i="13"/>
  <c r="AM320" i="13"/>
  <c r="AM332" i="13"/>
  <c r="AM344" i="13"/>
  <c r="AM356" i="13"/>
  <c r="AM368" i="13"/>
  <c r="AM380" i="13"/>
  <c r="AM392" i="13"/>
  <c r="AM117" i="13"/>
  <c r="AM129" i="13"/>
  <c r="AM141" i="13"/>
  <c r="AM153" i="13"/>
  <c r="AM165" i="13"/>
  <c r="AM177" i="13"/>
  <c r="AM189" i="13"/>
  <c r="AM201" i="13"/>
  <c r="AM213" i="13"/>
  <c r="AM225" i="13"/>
  <c r="AM237" i="13"/>
  <c r="AM249" i="13"/>
  <c r="AM261" i="13"/>
  <c r="AM273" i="13"/>
  <c r="AM285" i="13"/>
  <c r="AM297" i="13"/>
  <c r="AM309" i="13"/>
  <c r="AM321" i="13"/>
  <c r="AM333" i="13"/>
  <c r="AM345" i="13"/>
  <c r="AM357" i="13"/>
  <c r="AM369" i="13"/>
  <c r="AM381" i="13"/>
  <c r="AM393" i="13"/>
  <c r="AM118" i="13"/>
  <c r="AM130" i="13"/>
  <c r="AM142" i="13"/>
  <c r="AM154" i="13"/>
  <c r="AM166" i="13"/>
  <c r="AM178" i="13"/>
  <c r="AM190" i="13"/>
  <c r="AM202" i="13"/>
  <c r="AM214" i="13"/>
  <c r="AM226" i="13"/>
  <c r="AM238" i="13"/>
  <c r="AM250" i="13"/>
  <c r="AM262" i="13"/>
  <c r="AM274" i="13"/>
  <c r="AM286" i="13"/>
  <c r="AM298" i="13"/>
  <c r="AM310" i="13"/>
  <c r="AM322" i="13"/>
  <c r="AM334" i="13"/>
  <c r="AM346" i="13"/>
  <c r="AM358" i="13"/>
  <c r="AM370" i="13"/>
  <c r="AM382" i="13"/>
  <c r="AM394" i="13"/>
  <c r="AM107" i="13"/>
  <c r="AM119" i="13"/>
  <c r="AM131" i="13"/>
  <c r="AM143" i="13"/>
  <c r="AM155" i="13"/>
  <c r="AM167" i="13"/>
  <c r="AM179" i="13"/>
  <c r="AM191" i="13"/>
  <c r="AM203" i="13"/>
  <c r="AM215" i="13"/>
  <c r="AM227" i="13"/>
  <c r="AM239" i="13"/>
  <c r="AM251" i="13"/>
  <c r="AM263" i="13"/>
  <c r="AM275" i="13"/>
  <c r="AM287" i="13"/>
  <c r="AM299" i="13"/>
  <c r="AM311" i="13"/>
  <c r="AM323" i="13"/>
  <c r="AM335" i="13"/>
  <c r="AM347" i="13"/>
  <c r="AM359" i="13"/>
  <c r="AM371" i="13"/>
  <c r="AM383" i="13"/>
  <c r="AM395" i="13"/>
  <c r="AM109" i="13"/>
  <c r="AM121" i="13"/>
  <c r="AM133" i="13"/>
  <c r="AM145" i="13"/>
  <c r="AM157" i="13"/>
  <c r="AM169" i="13"/>
  <c r="AM181" i="13"/>
  <c r="AM193" i="13"/>
  <c r="AM205" i="13"/>
  <c r="AM217" i="13"/>
  <c r="AM229" i="13"/>
  <c r="AM241" i="13"/>
  <c r="AM253" i="13"/>
  <c r="AM265" i="13"/>
  <c r="AM277" i="13"/>
  <c r="AM289" i="13"/>
  <c r="AM301" i="13"/>
  <c r="AM313" i="13"/>
  <c r="AM325" i="13"/>
  <c r="AM337" i="13"/>
  <c r="AM349" i="13"/>
  <c r="AM361" i="13"/>
  <c r="AM373" i="13"/>
  <c r="AM385" i="13"/>
  <c r="AM397" i="13"/>
  <c r="AM110" i="13"/>
  <c r="AM122" i="13"/>
  <c r="AM134" i="13"/>
  <c r="AM146" i="13"/>
  <c r="AM158" i="13"/>
  <c r="AM170" i="13"/>
  <c r="AM182" i="13"/>
  <c r="AM194" i="13"/>
  <c r="AM206" i="13"/>
  <c r="AM218" i="13"/>
  <c r="AM230" i="13"/>
  <c r="AM242" i="13"/>
  <c r="AM254" i="13"/>
  <c r="AM266" i="13"/>
  <c r="AM278" i="13"/>
  <c r="AM290" i="13"/>
  <c r="AM302" i="13"/>
  <c r="AM314" i="13"/>
  <c r="AM326" i="13"/>
  <c r="AM138" i="13"/>
  <c r="AM174" i="13"/>
  <c r="AM210" i="13"/>
  <c r="AM246" i="13"/>
  <c r="AM282" i="13"/>
  <c r="AM318" i="13"/>
  <c r="AM351" i="13"/>
  <c r="AM378" i="13"/>
  <c r="AM403" i="13"/>
  <c r="AM415" i="13"/>
  <c r="AM427" i="13"/>
  <c r="AM439" i="13"/>
  <c r="AM451" i="13"/>
  <c r="AM463" i="13"/>
  <c r="AM475" i="13"/>
  <c r="AM487" i="13"/>
  <c r="AM499" i="13"/>
  <c r="AM108" i="13"/>
  <c r="AM144" i="13"/>
  <c r="AM180" i="13"/>
  <c r="AM216" i="13"/>
  <c r="AM252" i="13"/>
  <c r="AM288" i="13"/>
  <c r="AM324" i="13"/>
  <c r="AM352" i="13"/>
  <c r="AM384" i="13"/>
  <c r="AM404" i="13"/>
  <c r="AM416" i="13"/>
  <c r="AM428" i="13"/>
  <c r="AM440" i="13"/>
  <c r="AM452" i="13"/>
  <c r="AM464" i="13"/>
  <c r="AM476" i="13"/>
  <c r="AM488" i="13"/>
  <c r="AM500" i="13"/>
  <c r="AM111" i="13"/>
  <c r="AM147" i="13"/>
  <c r="AM183" i="13"/>
  <c r="AM219" i="13"/>
  <c r="AM255" i="13"/>
  <c r="AM291" i="13"/>
  <c r="AM327" i="13"/>
  <c r="AM354" i="13"/>
  <c r="AM386" i="13"/>
  <c r="AM405" i="13"/>
  <c r="AM417" i="13"/>
  <c r="AM429" i="13"/>
  <c r="AM441" i="13"/>
  <c r="AM453" i="13"/>
  <c r="AM465" i="13"/>
  <c r="AM477" i="13"/>
  <c r="AM489" i="13"/>
  <c r="AM501" i="13"/>
  <c r="AM112" i="13"/>
  <c r="AM148" i="13"/>
  <c r="AM184" i="13"/>
  <c r="AM220" i="13"/>
  <c r="AM256" i="13"/>
  <c r="AM292" i="13"/>
  <c r="AM328" i="13"/>
  <c r="AM360" i="13"/>
  <c r="AM387" i="13"/>
  <c r="AM406" i="13"/>
  <c r="AM418" i="13"/>
  <c r="AM430" i="13"/>
  <c r="AM442" i="13"/>
  <c r="AM454" i="13"/>
  <c r="AM466" i="13"/>
  <c r="AM478" i="13"/>
  <c r="AM490" i="13"/>
  <c r="AM502" i="13"/>
  <c r="AM114" i="13"/>
  <c r="AM150" i="13"/>
  <c r="AM186" i="13"/>
  <c r="AM222" i="13"/>
  <c r="AM258" i="13"/>
  <c r="AM294" i="13"/>
  <c r="AM330" i="13"/>
  <c r="AM362" i="13"/>
  <c r="AM388" i="13"/>
  <c r="AM407" i="13"/>
  <c r="AM419" i="13"/>
  <c r="AM431" i="13"/>
  <c r="AM443" i="13"/>
  <c r="AM455" i="13"/>
  <c r="AM467" i="13"/>
  <c r="AM479" i="13"/>
  <c r="AM491" i="13"/>
  <c r="AM503" i="13"/>
  <c r="AM120" i="13"/>
  <c r="AM156" i="13"/>
  <c r="AM192" i="13"/>
  <c r="AM228" i="13"/>
  <c r="AM264" i="13"/>
  <c r="AM300" i="13"/>
  <c r="AM336" i="13"/>
  <c r="AM363" i="13"/>
  <c r="AM390" i="13"/>
  <c r="AM408" i="13"/>
  <c r="AM420" i="13"/>
  <c r="AM432" i="13"/>
  <c r="AM444" i="13"/>
  <c r="AM456" i="13"/>
  <c r="AM468" i="13"/>
  <c r="AM480" i="13"/>
  <c r="AM492" i="13"/>
  <c r="AM504" i="13"/>
  <c r="AM123" i="13"/>
  <c r="AM159" i="13"/>
  <c r="AM195" i="13"/>
  <c r="AM231" i="13"/>
  <c r="AM267" i="13"/>
  <c r="AM303" i="13"/>
  <c r="AM338" i="13"/>
  <c r="AM364" i="13"/>
  <c r="AM396" i="13"/>
  <c r="AM409" i="13"/>
  <c r="AM421" i="13"/>
  <c r="AM433" i="13"/>
  <c r="AM445" i="13"/>
  <c r="AM457" i="13"/>
  <c r="AM469" i="13"/>
  <c r="AM481" i="13"/>
  <c r="AM493" i="13"/>
  <c r="AM505" i="13"/>
  <c r="AM124" i="13"/>
  <c r="AM160" i="13"/>
  <c r="AM196" i="13"/>
  <c r="AM232" i="13"/>
  <c r="AM268" i="13"/>
  <c r="AM304" i="13"/>
  <c r="AM339" i="13"/>
  <c r="AM366" i="13"/>
  <c r="AM398" i="13"/>
  <c r="AM410" i="13"/>
  <c r="AM422" i="13"/>
  <c r="AM434" i="13"/>
  <c r="AM446" i="13"/>
  <c r="AM458" i="13"/>
  <c r="AM470" i="13"/>
  <c r="AM482" i="13"/>
  <c r="AM494" i="13"/>
  <c r="AM506" i="13"/>
  <c r="AM126" i="13"/>
  <c r="AM162" i="13"/>
  <c r="AM198" i="13"/>
  <c r="AM234" i="13"/>
  <c r="AM270" i="13"/>
  <c r="AM306" i="13"/>
  <c r="AM340" i="13"/>
  <c r="AM372" i="13"/>
  <c r="AM399" i="13"/>
  <c r="AM411" i="13"/>
  <c r="AM423" i="13"/>
  <c r="AM435" i="13"/>
  <c r="AM447" i="13"/>
  <c r="AM459" i="13"/>
  <c r="AM471" i="13"/>
  <c r="AM483" i="13"/>
  <c r="AM495" i="13"/>
  <c r="AM136" i="13"/>
  <c r="AM172" i="13"/>
  <c r="AM208" i="13"/>
  <c r="AM244" i="13"/>
  <c r="AM280" i="13"/>
  <c r="AM316" i="13"/>
  <c r="AM350" i="13"/>
  <c r="AM376" i="13"/>
  <c r="AM402" i="13"/>
  <c r="AM414" i="13"/>
  <c r="AM426" i="13"/>
  <c r="AM438" i="13"/>
  <c r="AM450" i="13"/>
  <c r="AM462" i="13"/>
  <c r="AM474" i="13"/>
  <c r="AM486" i="13"/>
  <c r="AM498" i="13"/>
  <c r="AM315" i="13"/>
  <c r="AM437" i="13"/>
  <c r="AM132" i="13"/>
  <c r="AM342" i="13"/>
  <c r="AM448" i="13"/>
  <c r="AM135" i="13"/>
  <c r="AM348" i="13"/>
  <c r="AM449" i="13"/>
  <c r="AM168" i="13"/>
  <c r="AM374" i="13"/>
  <c r="AM460" i="13"/>
  <c r="AM171" i="13"/>
  <c r="AM375" i="13"/>
  <c r="AM461" i="13"/>
  <c r="AM204" i="13"/>
  <c r="AM400" i="13"/>
  <c r="AM472" i="13"/>
  <c r="AM207" i="13"/>
  <c r="AM401" i="13"/>
  <c r="AM473" i="13"/>
  <c r="AM240" i="13"/>
  <c r="AM412" i="13"/>
  <c r="AM484" i="13"/>
  <c r="AM276" i="13"/>
  <c r="AM424" i="13"/>
  <c r="AM496" i="13"/>
  <c r="AM312" i="13"/>
  <c r="AM436" i="13"/>
  <c r="AM497" i="13"/>
  <c r="AM243" i="13"/>
  <c r="AM413" i="13"/>
  <c r="AM279" i="13"/>
  <c r="AM425" i="13"/>
  <c r="AM485" i="13"/>
  <c r="AB94" i="18"/>
  <c r="AB86" i="18"/>
  <c r="AB79" i="18"/>
  <c r="AB97" i="18"/>
  <c r="AB73" i="18"/>
  <c r="AB72" i="18"/>
  <c r="AB98" i="18"/>
  <c r="AB64" i="18"/>
  <c r="AB95" i="18"/>
  <c r="AB87" i="18"/>
  <c r="AB52" i="18"/>
  <c r="AB51" i="18"/>
  <c r="AB39" i="18"/>
  <c r="AB36" i="18"/>
  <c r="AB62" i="18"/>
  <c r="AB41" i="18"/>
  <c r="AB37" i="18"/>
  <c r="AB40" i="18"/>
  <c r="AB32" i="18"/>
  <c r="AB48" i="18"/>
  <c r="AB96" i="18"/>
  <c r="AB60" i="18"/>
  <c r="AB59" i="18"/>
  <c r="AB99" i="18"/>
  <c r="AB57" i="18"/>
  <c r="AB45" i="18"/>
  <c r="AB25" i="18"/>
  <c r="AB22" i="18"/>
  <c r="AB19" i="18"/>
  <c r="AB10" i="18"/>
  <c r="AB26" i="18"/>
  <c r="AB24" i="18"/>
  <c r="AB6" i="18"/>
  <c r="AB30" i="18"/>
  <c r="AB28" i="18"/>
  <c r="AB21" i="18"/>
  <c r="AB20" i="18"/>
  <c r="AB12" i="18"/>
  <c r="AB9" i="18"/>
  <c r="C29" i="3"/>
  <c r="AB8" i="18"/>
  <c r="AB23" i="18"/>
  <c r="AB3" i="18"/>
  <c r="AB17" i="18"/>
  <c r="AB15" i="18"/>
  <c r="AB4" i="18"/>
  <c r="AB33" i="18"/>
  <c r="AB35" i="18"/>
  <c r="AB50" i="18"/>
  <c r="AB29" i="18"/>
  <c r="AB5" i="18"/>
  <c r="AB42" i="18"/>
  <c r="AB16" i="18"/>
  <c r="AB11" i="18"/>
  <c r="AB65" i="18"/>
  <c r="AB7" i="18"/>
  <c r="AB13" i="18"/>
  <c r="AB14" i="18"/>
  <c r="AB56" i="18"/>
  <c r="AB31" i="18"/>
  <c r="AB61" i="18"/>
  <c r="AB91" i="18"/>
  <c r="AB55" i="18"/>
  <c r="AB66" i="18"/>
  <c r="AB69" i="18"/>
  <c r="AB93" i="18"/>
  <c r="AB18" i="18"/>
  <c r="AB34" i="18"/>
  <c r="AB67" i="18"/>
  <c r="AB44" i="18"/>
  <c r="AB70" i="18"/>
  <c r="AB77" i="18"/>
  <c r="AB76" i="18"/>
  <c r="AB43" i="18"/>
  <c r="AB53" i="18"/>
  <c r="AB58" i="18"/>
  <c r="AB49" i="18"/>
  <c r="AB89" i="18"/>
  <c r="AB75" i="18"/>
  <c r="AB46" i="18"/>
  <c r="AB38" i="18"/>
  <c r="AB47" i="18"/>
  <c r="AB54" i="18"/>
  <c r="AB68" i="18"/>
  <c r="AB88" i="18"/>
  <c r="AB90" i="18"/>
  <c r="AB85" i="18"/>
  <c r="AB80" i="18"/>
  <c r="AB82" i="18"/>
  <c r="AB78" i="18"/>
  <c r="AB100" i="18"/>
  <c r="AB27" i="18"/>
  <c r="AB81" i="18"/>
  <c r="AB84" i="18"/>
  <c r="AB102" i="18"/>
  <c r="AB103" i="18"/>
  <c r="AB101" i="18"/>
  <c r="AB63" i="18"/>
  <c r="AB71" i="18"/>
  <c r="AB83" i="18"/>
  <c r="AB92" i="18"/>
  <c r="AB74" i="18"/>
  <c r="X2" i="17"/>
  <c r="CD22" i="19" l="1"/>
  <c r="CD24" i="19"/>
  <c r="CD25" i="19"/>
  <c r="CD26" i="19"/>
  <c r="CD23" i="19"/>
  <c r="CD27" i="19"/>
  <c r="CD19" i="19"/>
  <c r="CD20" i="19"/>
  <c r="CD28" i="19"/>
  <c r="CD21" i="19"/>
  <c r="AN111" i="13"/>
  <c r="AN123" i="13"/>
  <c r="AN135" i="13"/>
  <c r="AN147" i="13"/>
  <c r="AN159" i="13"/>
  <c r="AN171" i="13"/>
  <c r="AN183" i="13"/>
  <c r="AN195" i="13"/>
  <c r="AN207" i="13"/>
  <c r="AN219" i="13"/>
  <c r="AN231" i="13"/>
  <c r="AN243" i="13"/>
  <c r="AN255" i="13"/>
  <c r="AN267" i="13"/>
  <c r="AN279" i="13"/>
  <c r="AN291" i="13"/>
  <c r="AN303" i="13"/>
  <c r="AN315" i="13"/>
  <c r="AN327" i="13"/>
  <c r="AN339" i="13"/>
  <c r="AN351" i="13"/>
  <c r="AN363" i="13"/>
  <c r="AN375" i="13"/>
  <c r="AN387" i="13"/>
  <c r="AN399" i="13"/>
  <c r="AN411" i="13"/>
  <c r="AN423" i="13"/>
  <c r="AN435" i="13"/>
  <c r="AN447" i="13"/>
  <c r="AN459" i="13"/>
  <c r="AN471" i="13"/>
  <c r="AN483" i="13"/>
  <c r="AN495" i="13"/>
  <c r="AN112" i="13"/>
  <c r="AN124" i="13"/>
  <c r="AN136" i="13"/>
  <c r="AN148" i="13"/>
  <c r="AN160" i="13"/>
  <c r="AN172" i="13"/>
  <c r="AN184" i="13"/>
  <c r="AN196" i="13"/>
  <c r="AN208" i="13"/>
  <c r="AN220" i="13"/>
  <c r="AN232" i="13"/>
  <c r="AN244" i="13"/>
  <c r="AN256" i="13"/>
  <c r="AN268" i="13"/>
  <c r="AN280" i="13"/>
  <c r="AN292" i="13"/>
  <c r="AN304" i="13"/>
  <c r="AN316" i="13"/>
  <c r="AN328" i="13"/>
  <c r="AN340" i="13"/>
  <c r="AN352" i="13"/>
  <c r="AN364" i="13"/>
  <c r="AN376" i="13"/>
  <c r="AN388" i="13"/>
  <c r="AN400" i="13"/>
  <c r="AN412" i="13"/>
  <c r="AN424" i="13"/>
  <c r="AN436" i="13"/>
  <c r="AN448" i="13"/>
  <c r="AN460" i="13"/>
  <c r="AN472" i="13"/>
  <c r="AN484" i="13"/>
  <c r="AN496" i="13"/>
  <c r="AN113" i="13"/>
  <c r="AN125" i="13"/>
  <c r="AN137" i="13"/>
  <c r="AN149" i="13"/>
  <c r="AN161" i="13"/>
  <c r="AN173" i="13"/>
  <c r="AN185" i="13"/>
  <c r="AN197" i="13"/>
  <c r="AN209" i="13"/>
  <c r="AN221" i="13"/>
  <c r="AN233" i="13"/>
  <c r="AN245" i="13"/>
  <c r="AN257" i="13"/>
  <c r="AN269" i="13"/>
  <c r="AN281" i="13"/>
  <c r="AN293" i="13"/>
  <c r="AN305" i="13"/>
  <c r="AN317" i="13"/>
  <c r="AN329" i="13"/>
  <c r="AN341" i="13"/>
  <c r="AN353" i="13"/>
  <c r="AN365" i="13"/>
  <c r="AN377" i="13"/>
  <c r="AN389" i="13"/>
  <c r="AN401" i="13"/>
  <c r="AN413" i="13"/>
  <c r="AN425" i="13"/>
  <c r="AN437" i="13"/>
  <c r="AN449" i="13"/>
  <c r="AN461" i="13"/>
  <c r="AN473" i="13"/>
  <c r="AN485" i="13"/>
  <c r="AN497" i="13"/>
  <c r="AN114" i="13"/>
  <c r="AN126" i="13"/>
  <c r="AN138" i="13"/>
  <c r="AN150" i="13"/>
  <c r="AN162" i="13"/>
  <c r="AN174" i="13"/>
  <c r="AN186" i="13"/>
  <c r="AN198" i="13"/>
  <c r="AN210" i="13"/>
  <c r="AN222" i="13"/>
  <c r="AN234" i="13"/>
  <c r="AN246" i="13"/>
  <c r="AN258" i="13"/>
  <c r="AN270" i="13"/>
  <c r="AN282" i="13"/>
  <c r="AN294" i="13"/>
  <c r="AN306" i="13"/>
  <c r="AN318" i="13"/>
  <c r="AN330" i="13"/>
  <c r="AN342" i="13"/>
  <c r="AN354" i="13"/>
  <c r="AN366" i="13"/>
  <c r="AN378" i="13"/>
  <c r="AN390" i="13"/>
  <c r="AN402" i="13"/>
  <c r="AN414" i="13"/>
  <c r="AN426" i="13"/>
  <c r="AN438" i="13"/>
  <c r="AN450" i="13"/>
  <c r="AN462" i="13"/>
  <c r="AN474" i="13"/>
  <c r="AN486" i="13"/>
  <c r="AN498" i="13"/>
  <c r="AN115" i="13"/>
  <c r="AN127" i="13"/>
  <c r="AN139" i="13"/>
  <c r="AN151" i="13"/>
  <c r="AN163" i="13"/>
  <c r="AN175" i="13"/>
  <c r="AN187" i="13"/>
  <c r="AN199" i="13"/>
  <c r="AN211" i="13"/>
  <c r="AN223" i="13"/>
  <c r="AN235" i="13"/>
  <c r="AN247" i="13"/>
  <c r="AN259" i="13"/>
  <c r="AN271" i="13"/>
  <c r="AN283" i="13"/>
  <c r="AN295" i="13"/>
  <c r="AN307" i="13"/>
  <c r="AN319" i="13"/>
  <c r="AN331" i="13"/>
  <c r="AN343" i="13"/>
  <c r="AN355" i="13"/>
  <c r="AN367" i="13"/>
  <c r="AN379" i="13"/>
  <c r="AN391" i="13"/>
  <c r="AN403" i="13"/>
  <c r="AN415" i="13"/>
  <c r="AN427" i="13"/>
  <c r="AN439" i="13"/>
  <c r="AN451" i="13"/>
  <c r="AN463" i="13"/>
  <c r="AN475" i="13"/>
  <c r="AN487" i="13"/>
  <c r="AN499" i="13"/>
  <c r="AN116" i="13"/>
  <c r="AN128" i="13"/>
  <c r="AN140" i="13"/>
  <c r="AN152" i="13"/>
  <c r="AN164" i="13"/>
  <c r="AN176" i="13"/>
  <c r="AN188" i="13"/>
  <c r="AN200" i="13"/>
  <c r="AN212" i="13"/>
  <c r="AN224" i="13"/>
  <c r="AN236" i="13"/>
  <c r="AN248" i="13"/>
  <c r="AN260" i="13"/>
  <c r="AN272" i="13"/>
  <c r="AN284" i="13"/>
  <c r="AN296" i="13"/>
  <c r="AN308" i="13"/>
  <c r="AN320" i="13"/>
  <c r="AN332" i="13"/>
  <c r="AN344" i="13"/>
  <c r="AN356" i="13"/>
  <c r="AN368" i="13"/>
  <c r="AN380" i="13"/>
  <c r="AN392" i="13"/>
  <c r="AN404" i="13"/>
  <c r="AN416" i="13"/>
  <c r="AN428" i="13"/>
  <c r="AN440" i="13"/>
  <c r="AN452" i="13"/>
  <c r="AN464" i="13"/>
  <c r="AN476" i="13"/>
  <c r="AN488" i="13"/>
  <c r="AN500" i="13"/>
  <c r="AN117" i="13"/>
  <c r="AN129" i="13"/>
  <c r="AN141" i="13"/>
  <c r="AN153" i="13"/>
  <c r="AN165" i="13"/>
  <c r="AN177" i="13"/>
  <c r="AN189" i="13"/>
  <c r="AN201" i="13"/>
  <c r="AN213" i="13"/>
  <c r="AN225" i="13"/>
  <c r="AN237" i="13"/>
  <c r="AN249" i="13"/>
  <c r="AN261" i="13"/>
  <c r="AN273" i="13"/>
  <c r="AN285" i="13"/>
  <c r="AN297" i="13"/>
  <c r="AN309" i="13"/>
  <c r="AN321" i="13"/>
  <c r="AN333" i="13"/>
  <c r="AN345" i="13"/>
  <c r="AN357" i="13"/>
  <c r="AN369" i="13"/>
  <c r="AN381" i="13"/>
  <c r="AN393" i="13"/>
  <c r="AN405" i="13"/>
  <c r="AN417" i="13"/>
  <c r="AN429" i="13"/>
  <c r="AN441" i="13"/>
  <c r="AN453" i="13"/>
  <c r="AN465" i="13"/>
  <c r="AN477" i="13"/>
  <c r="AN489" i="13"/>
  <c r="AN501" i="13"/>
  <c r="AN118" i="13"/>
  <c r="AN130" i="13"/>
  <c r="AN142" i="13"/>
  <c r="AN154" i="13"/>
  <c r="AN166" i="13"/>
  <c r="AN178" i="13"/>
  <c r="AN190" i="13"/>
  <c r="AN202" i="13"/>
  <c r="AN214" i="13"/>
  <c r="AN226" i="13"/>
  <c r="AN238" i="13"/>
  <c r="AN250" i="13"/>
  <c r="AN262" i="13"/>
  <c r="AN274" i="13"/>
  <c r="AN286" i="13"/>
  <c r="AN298" i="13"/>
  <c r="AN310" i="13"/>
  <c r="AN322" i="13"/>
  <c r="AN334" i="13"/>
  <c r="AN346" i="13"/>
  <c r="AN358" i="13"/>
  <c r="AN370" i="13"/>
  <c r="AN382" i="13"/>
  <c r="AN394" i="13"/>
  <c r="AN406" i="13"/>
  <c r="AN418" i="13"/>
  <c r="AN430" i="13"/>
  <c r="AN442" i="13"/>
  <c r="AN454" i="13"/>
  <c r="AN466" i="13"/>
  <c r="AN478" i="13"/>
  <c r="AN490" i="13"/>
  <c r="AN502" i="13"/>
  <c r="AN107" i="13"/>
  <c r="AN119" i="13"/>
  <c r="AN131" i="13"/>
  <c r="AN143" i="13"/>
  <c r="AN155" i="13"/>
  <c r="AN167" i="13"/>
  <c r="AN179" i="13"/>
  <c r="AN191" i="13"/>
  <c r="AN203" i="13"/>
  <c r="AN215" i="13"/>
  <c r="AN227" i="13"/>
  <c r="AN239" i="13"/>
  <c r="AN251" i="13"/>
  <c r="AN263" i="13"/>
  <c r="AN275" i="13"/>
  <c r="AN287" i="13"/>
  <c r="AN299" i="13"/>
  <c r="AN311" i="13"/>
  <c r="AN323" i="13"/>
  <c r="AN335" i="13"/>
  <c r="AN347" i="13"/>
  <c r="AN359" i="13"/>
  <c r="AN371" i="13"/>
  <c r="AN383" i="13"/>
  <c r="AN395" i="13"/>
  <c r="AN407" i="13"/>
  <c r="AN419" i="13"/>
  <c r="AN431" i="13"/>
  <c r="AN443" i="13"/>
  <c r="AN455" i="13"/>
  <c r="AN467" i="13"/>
  <c r="AN479" i="13"/>
  <c r="AN491" i="13"/>
  <c r="AN503" i="13"/>
  <c r="AN110" i="13"/>
  <c r="AN122" i="13"/>
  <c r="AN134" i="13"/>
  <c r="AN146" i="13"/>
  <c r="AN158" i="13"/>
  <c r="AN170" i="13"/>
  <c r="AN182" i="13"/>
  <c r="AN194" i="13"/>
  <c r="AN206" i="13"/>
  <c r="AN218" i="13"/>
  <c r="AN230" i="13"/>
  <c r="AN242" i="13"/>
  <c r="AN254" i="13"/>
  <c r="AN266" i="13"/>
  <c r="AN278" i="13"/>
  <c r="AN290" i="13"/>
  <c r="AN302" i="13"/>
  <c r="AN314" i="13"/>
  <c r="AN326" i="13"/>
  <c r="AN338" i="13"/>
  <c r="AN350" i="13"/>
  <c r="AN362" i="13"/>
  <c r="AN374" i="13"/>
  <c r="AN386" i="13"/>
  <c r="AN398" i="13"/>
  <c r="AN410" i="13"/>
  <c r="AN422" i="13"/>
  <c r="AN434" i="13"/>
  <c r="AN446" i="13"/>
  <c r="AN458" i="13"/>
  <c r="AN470" i="13"/>
  <c r="AN482" i="13"/>
  <c r="AN494" i="13"/>
  <c r="AN506" i="13"/>
  <c r="AN109" i="13"/>
  <c r="AN181" i="13"/>
  <c r="AN253" i="13"/>
  <c r="AN325" i="13"/>
  <c r="AN397" i="13"/>
  <c r="AN469" i="13"/>
  <c r="AN120" i="13"/>
  <c r="AN192" i="13"/>
  <c r="AN264" i="13"/>
  <c r="AN336" i="13"/>
  <c r="AN408" i="13"/>
  <c r="AN480" i="13"/>
  <c r="AN121" i="13"/>
  <c r="AN193" i="13"/>
  <c r="AN265" i="13"/>
  <c r="AN337" i="13"/>
  <c r="AN409" i="13"/>
  <c r="AN481" i="13"/>
  <c r="AN132" i="13"/>
  <c r="AN204" i="13"/>
  <c r="AN276" i="13"/>
  <c r="AN348" i="13"/>
  <c r="AN420" i="13"/>
  <c r="AN492" i="13"/>
  <c r="AN133" i="13"/>
  <c r="AN205" i="13"/>
  <c r="AN277" i="13"/>
  <c r="AN349" i="13"/>
  <c r="AN421" i="13"/>
  <c r="AN493" i="13"/>
  <c r="AN144" i="13"/>
  <c r="AN216" i="13"/>
  <c r="AN288" i="13"/>
  <c r="AN360" i="13"/>
  <c r="AN432" i="13"/>
  <c r="AN504" i="13"/>
  <c r="AN145" i="13"/>
  <c r="AN217" i="13"/>
  <c r="AN289" i="13"/>
  <c r="AN361" i="13"/>
  <c r="AN433" i="13"/>
  <c r="AN505" i="13"/>
  <c r="AN156" i="13"/>
  <c r="AN228" i="13"/>
  <c r="AN300" i="13"/>
  <c r="AN372" i="13"/>
  <c r="AN444" i="13"/>
  <c r="AN168" i="13"/>
  <c r="AN240" i="13"/>
  <c r="AN312" i="13"/>
  <c r="AN384" i="13"/>
  <c r="AN456" i="13"/>
  <c r="AN108" i="13"/>
  <c r="AN180" i="13"/>
  <c r="AN252" i="13"/>
  <c r="AN324" i="13"/>
  <c r="AN396" i="13"/>
  <c r="AN468" i="13"/>
  <c r="AN157" i="13"/>
  <c r="AN169" i="13"/>
  <c r="AN229" i="13"/>
  <c r="AN241" i="13"/>
  <c r="AN301" i="13"/>
  <c r="AN313" i="13"/>
  <c r="AN373" i="13"/>
  <c r="AN445" i="13"/>
  <c r="AN385" i="13"/>
  <c r="AN457" i="13"/>
  <c r="AC90" i="18"/>
  <c r="AC82" i="18"/>
  <c r="AC74" i="18"/>
  <c r="AC94" i="18"/>
  <c r="AC86" i="18"/>
  <c r="AC76" i="18"/>
  <c r="AC97" i="18"/>
  <c r="AC78" i="18"/>
  <c r="AC73" i="18"/>
  <c r="AC72" i="18"/>
  <c r="AC93" i="18"/>
  <c r="AC98" i="18"/>
  <c r="AC64" i="18"/>
  <c r="AC95" i="18"/>
  <c r="AC71" i="18"/>
  <c r="AC69" i="18"/>
  <c r="AC96" i="18"/>
  <c r="AC51" i="18"/>
  <c r="AC36" i="18"/>
  <c r="AC62" i="18"/>
  <c r="AC41" i="18"/>
  <c r="AC37" i="18"/>
  <c r="AC34" i="18"/>
  <c r="AC40" i="18"/>
  <c r="AC48" i="18"/>
  <c r="AC60" i="18"/>
  <c r="AC54" i="18"/>
  <c r="AC25" i="18"/>
  <c r="AC22" i="18"/>
  <c r="AC19" i="18"/>
  <c r="AC10" i="18"/>
  <c r="AC26" i="18"/>
  <c r="AC17" i="18"/>
  <c r="AC31" i="18"/>
  <c r="AC24" i="18"/>
  <c r="AC6" i="18"/>
  <c r="AC28" i="18"/>
  <c r="AC21" i="18"/>
  <c r="AC20" i="18"/>
  <c r="AC12" i="18"/>
  <c r="AC9" i="18"/>
  <c r="AC32" i="18"/>
  <c r="AC27" i="18"/>
  <c r="AC52" i="18"/>
  <c r="AC4" i="18"/>
  <c r="AC3" i="18"/>
  <c r="AC18" i="18"/>
  <c r="C30" i="3"/>
  <c r="AC8" i="18"/>
  <c r="AC29" i="18"/>
  <c r="AC5" i="18"/>
  <c r="AC33" i="18"/>
  <c r="AC13" i="18"/>
  <c r="AC11" i="18"/>
  <c r="AC14" i="18"/>
  <c r="AC23" i="18"/>
  <c r="AC7" i="18"/>
  <c r="AC15" i="18"/>
  <c r="AC16" i="18"/>
  <c r="AC35" i="18"/>
  <c r="AC50" i="18"/>
  <c r="AC91" i="18"/>
  <c r="AC99" i="18"/>
  <c r="AC47" i="18"/>
  <c r="AC49" i="18"/>
  <c r="AC61" i="18"/>
  <c r="AC68" i="18"/>
  <c r="AC75" i="18"/>
  <c r="AC85" i="18"/>
  <c r="AC80" i="18"/>
  <c r="AC65" i="18"/>
  <c r="AC43" i="18"/>
  <c r="AC57" i="18"/>
  <c r="AC55" i="18"/>
  <c r="AC39" i="18"/>
  <c r="AC63" i="18"/>
  <c r="AC58" i="18"/>
  <c r="AC44" i="18"/>
  <c r="AC81" i="18"/>
  <c r="AC66" i="18"/>
  <c r="AC53" i="18"/>
  <c r="AC45" i="18"/>
  <c r="AC30" i="18"/>
  <c r="AC101" i="18"/>
  <c r="AC102" i="18"/>
  <c r="AC59" i="18"/>
  <c r="AC100" i="18"/>
  <c r="AC79" i="18"/>
  <c r="AC67" i="18"/>
  <c r="AC77" i="18"/>
  <c r="AC88" i="18"/>
  <c r="AC87" i="18"/>
  <c r="AC42" i="18"/>
  <c r="AC46" i="18"/>
  <c r="AC92" i="18"/>
  <c r="AC103" i="18"/>
  <c r="AC56" i="18"/>
  <c r="AC83" i="18"/>
  <c r="AC84" i="18"/>
  <c r="AC70" i="18"/>
  <c r="AC89" i="18"/>
  <c r="AC38" i="18"/>
  <c r="Y2" i="17"/>
  <c r="CE20" i="19" l="1"/>
  <c r="CE28" i="19"/>
  <c r="CE22" i="19"/>
  <c r="CE23" i="19"/>
  <c r="CE24" i="19"/>
  <c r="CE19" i="19"/>
  <c r="CE21" i="19"/>
  <c r="CE25" i="19"/>
  <c r="CE26" i="19"/>
  <c r="CE27" i="19"/>
  <c r="AO107" i="13"/>
  <c r="AO119" i="13"/>
  <c r="AO131" i="13"/>
  <c r="AO143" i="13"/>
  <c r="AO155" i="13"/>
  <c r="AO167" i="13"/>
  <c r="AO179" i="13"/>
  <c r="AO191" i="13"/>
  <c r="AO203" i="13"/>
  <c r="AO215" i="13"/>
  <c r="AO227" i="13"/>
  <c r="AO239" i="13"/>
  <c r="AO251" i="13"/>
  <c r="AO263" i="13"/>
  <c r="AO275" i="13"/>
  <c r="AO287" i="13"/>
  <c r="AO299" i="13"/>
  <c r="AO311" i="13"/>
  <c r="AO323" i="13"/>
  <c r="AO335" i="13"/>
  <c r="AO347" i="13"/>
  <c r="AO359" i="13"/>
  <c r="AO371" i="13"/>
  <c r="AO383" i="13"/>
  <c r="AO395" i="13"/>
  <c r="AO407" i="13"/>
  <c r="AO419" i="13"/>
  <c r="AO431" i="13"/>
  <c r="AO443" i="13"/>
  <c r="AO455" i="13"/>
  <c r="AO467" i="13"/>
  <c r="AO479" i="13"/>
  <c r="AO491" i="13"/>
  <c r="AO503" i="13"/>
  <c r="AO108" i="13"/>
  <c r="AO120" i="13"/>
  <c r="AO132" i="13"/>
  <c r="AO144" i="13"/>
  <c r="AO156" i="13"/>
  <c r="AO168" i="13"/>
  <c r="AO180" i="13"/>
  <c r="AO192" i="13"/>
  <c r="AO204" i="13"/>
  <c r="AO216" i="13"/>
  <c r="AO228" i="13"/>
  <c r="AO240" i="13"/>
  <c r="AO252" i="13"/>
  <c r="AO264" i="13"/>
  <c r="AO276" i="13"/>
  <c r="AO288" i="13"/>
  <c r="AO300" i="13"/>
  <c r="AO312" i="13"/>
  <c r="AO324" i="13"/>
  <c r="AO336" i="13"/>
  <c r="AO348" i="13"/>
  <c r="AO360" i="13"/>
  <c r="AO372" i="13"/>
  <c r="AO384" i="13"/>
  <c r="AO396" i="13"/>
  <c r="AO408" i="13"/>
  <c r="AO420" i="13"/>
  <c r="AO432" i="13"/>
  <c r="AO444" i="13"/>
  <c r="AO456" i="13"/>
  <c r="AO468" i="13"/>
  <c r="AO480" i="13"/>
  <c r="AO492" i="13"/>
  <c r="AO504" i="13"/>
  <c r="AO109" i="13"/>
  <c r="AO121" i="13"/>
  <c r="AO133" i="13"/>
  <c r="AO145" i="13"/>
  <c r="AO157" i="13"/>
  <c r="AO169" i="13"/>
  <c r="AO181" i="13"/>
  <c r="AO193" i="13"/>
  <c r="AO205" i="13"/>
  <c r="AO217" i="13"/>
  <c r="AO229" i="13"/>
  <c r="AO241" i="13"/>
  <c r="AO253" i="13"/>
  <c r="AO265" i="13"/>
  <c r="AO277" i="13"/>
  <c r="AO289" i="13"/>
  <c r="AO301" i="13"/>
  <c r="AO313" i="13"/>
  <c r="AO325" i="13"/>
  <c r="AO337" i="13"/>
  <c r="AO349" i="13"/>
  <c r="AO361" i="13"/>
  <c r="AO373" i="13"/>
  <c r="AO385" i="13"/>
  <c r="AO397" i="13"/>
  <c r="AO409" i="13"/>
  <c r="AO421" i="13"/>
  <c r="AO433" i="13"/>
  <c r="AO445" i="13"/>
  <c r="AO457" i="13"/>
  <c r="AO469" i="13"/>
  <c r="AO481" i="13"/>
  <c r="AO493" i="13"/>
  <c r="AO505" i="13"/>
  <c r="AO110" i="13"/>
  <c r="AO122" i="13"/>
  <c r="AO134" i="13"/>
  <c r="AO146" i="13"/>
  <c r="AO158" i="13"/>
  <c r="AO170" i="13"/>
  <c r="AO182" i="13"/>
  <c r="AO194" i="13"/>
  <c r="AO206" i="13"/>
  <c r="AO218" i="13"/>
  <c r="AO230" i="13"/>
  <c r="AO242" i="13"/>
  <c r="AO254" i="13"/>
  <c r="AO266" i="13"/>
  <c r="AO278" i="13"/>
  <c r="AO290" i="13"/>
  <c r="AO302" i="13"/>
  <c r="AO314" i="13"/>
  <c r="AO326" i="13"/>
  <c r="AO338" i="13"/>
  <c r="AO350" i="13"/>
  <c r="AO362" i="13"/>
  <c r="AO374" i="13"/>
  <c r="AO386" i="13"/>
  <c r="AO398" i="13"/>
  <c r="AO410" i="13"/>
  <c r="AO422" i="13"/>
  <c r="AO434" i="13"/>
  <c r="AO446" i="13"/>
  <c r="AO458" i="13"/>
  <c r="AO470" i="13"/>
  <c r="AO482" i="13"/>
  <c r="AO494" i="13"/>
  <c r="AO506" i="13"/>
  <c r="AO111" i="13"/>
  <c r="AO123" i="13"/>
  <c r="AO135" i="13"/>
  <c r="AO147" i="13"/>
  <c r="AO159" i="13"/>
  <c r="AO171" i="13"/>
  <c r="AO183" i="13"/>
  <c r="AO195" i="13"/>
  <c r="AO207" i="13"/>
  <c r="AO219" i="13"/>
  <c r="AO231" i="13"/>
  <c r="AO243" i="13"/>
  <c r="AO255" i="13"/>
  <c r="AO267" i="13"/>
  <c r="AO279" i="13"/>
  <c r="AO291" i="13"/>
  <c r="AO303" i="13"/>
  <c r="AO315" i="13"/>
  <c r="AO327" i="13"/>
  <c r="AO339" i="13"/>
  <c r="AO351" i="13"/>
  <c r="AO363" i="13"/>
  <c r="AO375" i="13"/>
  <c r="AO387" i="13"/>
  <c r="AO399" i="13"/>
  <c r="AO411" i="13"/>
  <c r="AO423" i="13"/>
  <c r="AO435" i="13"/>
  <c r="AO447" i="13"/>
  <c r="AO459" i="13"/>
  <c r="AO471" i="13"/>
  <c r="AO483" i="13"/>
  <c r="AO495" i="13"/>
  <c r="AO112" i="13"/>
  <c r="AO124" i="13"/>
  <c r="AO136" i="13"/>
  <c r="AO148" i="13"/>
  <c r="AO160" i="13"/>
  <c r="AO172" i="13"/>
  <c r="AO184" i="13"/>
  <c r="AO196" i="13"/>
  <c r="AO208" i="13"/>
  <c r="AO220" i="13"/>
  <c r="AO232" i="13"/>
  <c r="AO244" i="13"/>
  <c r="AO256" i="13"/>
  <c r="AO268" i="13"/>
  <c r="AO280" i="13"/>
  <c r="AO292" i="13"/>
  <c r="AO304" i="13"/>
  <c r="AO316" i="13"/>
  <c r="AO328" i="13"/>
  <c r="AO340" i="13"/>
  <c r="AO352" i="13"/>
  <c r="AO364" i="13"/>
  <c r="AO376" i="13"/>
  <c r="AO388" i="13"/>
  <c r="AO400" i="13"/>
  <c r="AO412" i="13"/>
  <c r="AO424" i="13"/>
  <c r="AO436" i="13"/>
  <c r="AO448" i="13"/>
  <c r="AO460" i="13"/>
  <c r="AO472" i="13"/>
  <c r="AO484" i="13"/>
  <c r="AO496" i="13"/>
  <c r="AO113" i="13"/>
  <c r="AO125" i="13"/>
  <c r="AO137" i="13"/>
  <c r="AO149" i="13"/>
  <c r="AO161" i="13"/>
  <c r="AO173" i="13"/>
  <c r="AO185" i="13"/>
  <c r="AO197" i="13"/>
  <c r="AO209" i="13"/>
  <c r="AO221" i="13"/>
  <c r="AO233" i="13"/>
  <c r="AO245" i="13"/>
  <c r="AO257" i="13"/>
  <c r="AO269" i="13"/>
  <c r="AO281" i="13"/>
  <c r="AO293" i="13"/>
  <c r="AO305" i="13"/>
  <c r="AO317" i="13"/>
  <c r="AO329" i="13"/>
  <c r="AO341" i="13"/>
  <c r="AO353" i="13"/>
  <c r="AO365" i="13"/>
  <c r="AO377" i="13"/>
  <c r="AO389" i="13"/>
  <c r="AO401" i="13"/>
  <c r="AO413" i="13"/>
  <c r="AO425" i="13"/>
  <c r="AO437" i="13"/>
  <c r="AO449" i="13"/>
  <c r="AO461" i="13"/>
  <c r="AO473" i="13"/>
  <c r="AO485" i="13"/>
  <c r="AO497" i="13"/>
  <c r="AO114" i="13"/>
  <c r="AO126" i="13"/>
  <c r="AO138" i="13"/>
  <c r="AO150" i="13"/>
  <c r="AO162" i="13"/>
  <c r="AO174" i="13"/>
  <c r="AO186" i="13"/>
  <c r="AO198" i="13"/>
  <c r="AO210" i="13"/>
  <c r="AO222" i="13"/>
  <c r="AO234" i="13"/>
  <c r="AO246" i="13"/>
  <c r="AO258" i="13"/>
  <c r="AO270" i="13"/>
  <c r="AO282" i="13"/>
  <c r="AO294" i="13"/>
  <c r="AO306" i="13"/>
  <c r="AO318" i="13"/>
  <c r="AO330" i="13"/>
  <c r="AO342" i="13"/>
  <c r="AO354" i="13"/>
  <c r="AO366" i="13"/>
  <c r="AO378" i="13"/>
  <c r="AO390" i="13"/>
  <c r="AO402" i="13"/>
  <c r="AO414" i="13"/>
  <c r="AO426" i="13"/>
  <c r="AO438" i="13"/>
  <c r="AO450" i="13"/>
  <c r="AO462" i="13"/>
  <c r="AO474" i="13"/>
  <c r="AO486" i="13"/>
  <c r="AO498" i="13"/>
  <c r="AO115" i="13"/>
  <c r="AO127" i="13"/>
  <c r="AO139" i="13"/>
  <c r="AO151" i="13"/>
  <c r="AO163" i="13"/>
  <c r="AO175" i="13"/>
  <c r="AO187" i="13"/>
  <c r="AO199" i="13"/>
  <c r="AO211" i="13"/>
  <c r="AO223" i="13"/>
  <c r="AO235" i="13"/>
  <c r="AO247" i="13"/>
  <c r="AO259" i="13"/>
  <c r="AO271" i="13"/>
  <c r="AO283" i="13"/>
  <c r="AO295" i="13"/>
  <c r="AO307" i="13"/>
  <c r="AO319" i="13"/>
  <c r="AO331" i="13"/>
  <c r="AO343" i="13"/>
  <c r="AO355" i="13"/>
  <c r="AO367" i="13"/>
  <c r="AO379" i="13"/>
  <c r="AO391" i="13"/>
  <c r="AO403" i="13"/>
  <c r="AO415" i="13"/>
  <c r="AO427" i="13"/>
  <c r="AO439" i="13"/>
  <c r="AO451" i="13"/>
  <c r="AO463" i="13"/>
  <c r="AO475" i="13"/>
  <c r="AO487" i="13"/>
  <c r="AO499" i="13"/>
  <c r="AO118" i="13"/>
  <c r="AO130" i="13"/>
  <c r="AO142" i="13"/>
  <c r="AO154" i="13"/>
  <c r="AO166" i="13"/>
  <c r="AO178" i="13"/>
  <c r="AO190" i="13"/>
  <c r="AO202" i="13"/>
  <c r="AO214" i="13"/>
  <c r="AO226" i="13"/>
  <c r="AO238" i="13"/>
  <c r="AO250" i="13"/>
  <c r="AO262" i="13"/>
  <c r="AO274" i="13"/>
  <c r="AO286" i="13"/>
  <c r="AO298" i="13"/>
  <c r="AO310" i="13"/>
  <c r="AO322" i="13"/>
  <c r="AO334" i="13"/>
  <c r="AO346" i="13"/>
  <c r="AO358" i="13"/>
  <c r="AO370" i="13"/>
  <c r="AO382" i="13"/>
  <c r="AO394" i="13"/>
  <c r="AO406" i="13"/>
  <c r="AO418" i="13"/>
  <c r="AO430" i="13"/>
  <c r="AO442" i="13"/>
  <c r="AO454" i="13"/>
  <c r="AO466" i="13"/>
  <c r="AO478" i="13"/>
  <c r="AO490" i="13"/>
  <c r="AO502" i="13"/>
  <c r="AO141" i="13"/>
  <c r="AO213" i="13"/>
  <c r="AO285" i="13"/>
  <c r="AO357" i="13"/>
  <c r="AO429" i="13"/>
  <c r="AO501" i="13"/>
  <c r="AO152" i="13"/>
  <c r="AO224" i="13"/>
  <c r="AO296" i="13"/>
  <c r="AO368" i="13"/>
  <c r="AO440" i="13"/>
  <c r="AO153" i="13"/>
  <c r="AO225" i="13"/>
  <c r="AO297" i="13"/>
  <c r="AO369" i="13"/>
  <c r="AO441" i="13"/>
  <c r="AO164" i="13"/>
  <c r="AO236" i="13"/>
  <c r="AO308" i="13"/>
  <c r="AO380" i="13"/>
  <c r="AO452" i="13"/>
  <c r="AO165" i="13"/>
  <c r="AO237" i="13"/>
  <c r="AO309" i="13"/>
  <c r="AO381" i="13"/>
  <c r="AO453" i="13"/>
  <c r="AO176" i="13"/>
  <c r="AO248" i="13"/>
  <c r="AO320" i="13"/>
  <c r="AO392" i="13"/>
  <c r="AO464" i="13"/>
  <c r="AO177" i="13"/>
  <c r="AO249" i="13"/>
  <c r="AO321" i="13"/>
  <c r="AO393" i="13"/>
  <c r="AO465" i="13"/>
  <c r="AO116" i="13"/>
  <c r="AO188" i="13"/>
  <c r="AO260" i="13"/>
  <c r="AO332" i="13"/>
  <c r="AO404" i="13"/>
  <c r="AO476" i="13"/>
  <c r="AO128" i="13"/>
  <c r="AO200" i="13"/>
  <c r="AO272" i="13"/>
  <c r="AO344" i="13"/>
  <c r="AO416" i="13"/>
  <c r="AO488" i="13"/>
  <c r="AO140" i="13"/>
  <c r="AO212" i="13"/>
  <c r="AO284" i="13"/>
  <c r="AO356" i="13"/>
  <c r="AO428" i="13"/>
  <c r="AO500" i="13"/>
  <c r="AO129" i="13"/>
  <c r="AO189" i="13"/>
  <c r="AO201" i="13"/>
  <c r="AO261" i="13"/>
  <c r="AO273" i="13"/>
  <c r="AO333" i="13"/>
  <c r="AO345" i="13"/>
  <c r="AO405" i="13"/>
  <c r="AO477" i="13"/>
  <c r="AO117" i="13"/>
  <c r="AO417" i="13"/>
  <c r="AO489" i="13"/>
  <c r="AD94" i="18"/>
  <c r="AD86" i="18"/>
  <c r="AD76" i="18"/>
  <c r="AD97" i="18"/>
  <c r="AD80" i="18"/>
  <c r="AD73" i="18"/>
  <c r="AD72" i="18"/>
  <c r="AD64" i="18"/>
  <c r="AD95" i="18"/>
  <c r="AD69" i="18"/>
  <c r="AD96" i="18"/>
  <c r="AD68" i="18"/>
  <c r="AD62" i="18"/>
  <c r="AD46" i="18"/>
  <c r="AD37" i="18"/>
  <c r="AD34" i="18"/>
  <c r="AD40" i="18"/>
  <c r="AD74" i="18"/>
  <c r="AD48" i="18"/>
  <c r="AD42" i="18"/>
  <c r="AD60" i="18"/>
  <c r="AD47" i="18"/>
  <c r="AD35" i="18"/>
  <c r="AD57" i="18"/>
  <c r="AD45" i="18"/>
  <c r="AD49" i="18"/>
  <c r="AD25" i="18"/>
  <c r="AD22" i="18"/>
  <c r="AD19" i="18"/>
  <c r="AD15" i="18"/>
  <c r="AD10" i="18"/>
  <c r="AD8" i="18"/>
  <c r="AD26" i="18"/>
  <c r="AD11" i="18"/>
  <c r="AD31" i="18"/>
  <c r="AD6" i="18"/>
  <c r="AD28" i="18"/>
  <c r="AD21" i="18"/>
  <c r="AD20" i="18"/>
  <c r="AD9" i="18"/>
  <c r="AD51" i="18"/>
  <c r="AD30" i="18"/>
  <c r="AD27" i="18"/>
  <c r="AD52" i="18"/>
  <c r="AD4" i="18"/>
  <c r="AD18" i="18"/>
  <c r="AD5" i="18"/>
  <c r="AD36" i="18"/>
  <c r="C31" i="3"/>
  <c r="AD29" i="18"/>
  <c r="AD23" i="18"/>
  <c r="AD12" i="18"/>
  <c r="AD39" i="18"/>
  <c r="AD7" i="18"/>
  <c r="AD56" i="18"/>
  <c r="AD65" i="18"/>
  <c r="AD13" i="18"/>
  <c r="AD3" i="18"/>
  <c r="AD17" i="18"/>
  <c r="AD32" i="18"/>
  <c r="AD33" i="18"/>
  <c r="AD16" i="18"/>
  <c r="AD53" i="18"/>
  <c r="AD61" i="18"/>
  <c r="AD41" i="18"/>
  <c r="AD67" i="18"/>
  <c r="AD75" i="18"/>
  <c r="AD63" i="18"/>
  <c r="AD85" i="18"/>
  <c r="AD71" i="18"/>
  <c r="AD82" i="18"/>
  <c r="AD84" i="18"/>
  <c r="AD54" i="18"/>
  <c r="AD55" i="18"/>
  <c r="AD81" i="18"/>
  <c r="AD66" i="18"/>
  <c r="AD24" i="18"/>
  <c r="AD38" i="18"/>
  <c r="AD43" i="18"/>
  <c r="AD44" i="18"/>
  <c r="AD70" i="18"/>
  <c r="AD89" i="18"/>
  <c r="AD79" i="18"/>
  <c r="AD90" i="18"/>
  <c r="AD93" i="18"/>
  <c r="AD91" i="18"/>
  <c r="AD58" i="18"/>
  <c r="AD78" i="18"/>
  <c r="AD102" i="18"/>
  <c r="AD83" i="18"/>
  <c r="AD87" i="18"/>
  <c r="AD14" i="18"/>
  <c r="AD88" i="18"/>
  <c r="AD98" i="18"/>
  <c r="AD103" i="18"/>
  <c r="AD77" i="18"/>
  <c r="AD59" i="18"/>
  <c r="AD92" i="18"/>
  <c r="AD100" i="18"/>
  <c r="AD101" i="18"/>
  <c r="AD99" i="18"/>
  <c r="AD50" i="18"/>
  <c r="Z2" i="17"/>
  <c r="CF26" i="19" l="1"/>
  <c r="CF20" i="19"/>
  <c r="CF28" i="19"/>
  <c r="CF21" i="19"/>
  <c r="CF22" i="19"/>
  <c r="CF25" i="19"/>
  <c r="CF27" i="19"/>
  <c r="CF19" i="19"/>
  <c r="CF23" i="19"/>
  <c r="CF24" i="19"/>
  <c r="AP115" i="13"/>
  <c r="AP127" i="13"/>
  <c r="AP139" i="13"/>
  <c r="AP151" i="13"/>
  <c r="AP163" i="13"/>
  <c r="AP175" i="13"/>
  <c r="AP187" i="13"/>
  <c r="AP199" i="13"/>
  <c r="AP211" i="13"/>
  <c r="AP223" i="13"/>
  <c r="AP235" i="13"/>
  <c r="AP247" i="13"/>
  <c r="AP259" i="13"/>
  <c r="AP271" i="13"/>
  <c r="AP283" i="13"/>
  <c r="AP295" i="13"/>
  <c r="AP307" i="13"/>
  <c r="AP319" i="13"/>
  <c r="AP331" i="13"/>
  <c r="AP343" i="13"/>
  <c r="AP355" i="13"/>
  <c r="AP367" i="13"/>
  <c r="AP379" i="13"/>
  <c r="AP391" i="13"/>
  <c r="AP403" i="13"/>
  <c r="AP415" i="13"/>
  <c r="AP427" i="13"/>
  <c r="AP439" i="13"/>
  <c r="AP451" i="13"/>
  <c r="AP463" i="13"/>
  <c r="AP475" i="13"/>
  <c r="AP487" i="13"/>
  <c r="AP499" i="13"/>
  <c r="AP116" i="13"/>
  <c r="AP128" i="13"/>
  <c r="AP140" i="13"/>
  <c r="AP152" i="13"/>
  <c r="AP164" i="13"/>
  <c r="AP176" i="13"/>
  <c r="AP188" i="13"/>
  <c r="AP200" i="13"/>
  <c r="AP212" i="13"/>
  <c r="AP224" i="13"/>
  <c r="AP236" i="13"/>
  <c r="AP248" i="13"/>
  <c r="AP260" i="13"/>
  <c r="AP272" i="13"/>
  <c r="AP284" i="13"/>
  <c r="AP296" i="13"/>
  <c r="AP308" i="13"/>
  <c r="AP320" i="13"/>
  <c r="AP332" i="13"/>
  <c r="AP344" i="13"/>
  <c r="AP356" i="13"/>
  <c r="AP368" i="13"/>
  <c r="AP380" i="13"/>
  <c r="AP392" i="13"/>
  <c r="AP404" i="13"/>
  <c r="AP416" i="13"/>
  <c r="AP428" i="13"/>
  <c r="AP440" i="13"/>
  <c r="AP452" i="13"/>
  <c r="AP464" i="13"/>
  <c r="AP476" i="13"/>
  <c r="AP488" i="13"/>
  <c r="AP500" i="13"/>
  <c r="AP117" i="13"/>
  <c r="AP129" i="13"/>
  <c r="AP141" i="13"/>
  <c r="AP153" i="13"/>
  <c r="AP165" i="13"/>
  <c r="AP177" i="13"/>
  <c r="AP189" i="13"/>
  <c r="AP201" i="13"/>
  <c r="AP213" i="13"/>
  <c r="AP225" i="13"/>
  <c r="AP237" i="13"/>
  <c r="AP249" i="13"/>
  <c r="AP261" i="13"/>
  <c r="AP273" i="13"/>
  <c r="AP285" i="13"/>
  <c r="AP297" i="13"/>
  <c r="AP309" i="13"/>
  <c r="AP321" i="13"/>
  <c r="AP333" i="13"/>
  <c r="AP345" i="13"/>
  <c r="AP357" i="13"/>
  <c r="AP369" i="13"/>
  <c r="AP381" i="13"/>
  <c r="AP393" i="13"/>
  <c r="AP405" i="13"/>
  <c r="AP417" i="13"/>
  <c r="AP429" i="13"/>
  <c r="AP441" i="13"/>
  <c r="AP453" i="13"/>
  <c r="AP465" i="13"/>
  <c r="AP477" i="13"/>
  <c r="AP489" i="13"/>
  <c r="AP501" i="13"/>
  <c r="AP118" i="13"/>
  <c r="AP130" i="13"/>
  <c r="AP142" i="13"/>
  <c r="AP154" i="13"/>
  <c r="AP166" i="13"/>
  <c r="AP178" i="13"/>
  <c r="AP190" i="13"/>
  <c r="AP202" i="13"/>
  <c r="AP214" i="13"/>
  <c r="AP226" i="13"/>
  <c r="AP238" i="13"/>
  <c r="AP250" i="13"/>
  <c r="AP262" i="13"/>
  <c r="AP274" i="13"/>
  <c r="AP286" i="13"/>
  <c r="AP298" i="13"/>
  <c r="AP310" i="13"/>
  <c r="AP322" i="13"/>
  <c r="AP334" i="13"/>
  <c r="AP346" i="13"/>
  <c r="AP358" i="13"/>
  <c r="AP370" i="13"/>
  <c r="AP382" i="13"/>
  <c r="AP394" i="13"/>
  <c r="AP406" i="13"/>
  <c r="AP418" i="13"/>
  <c r="AP430" i="13"/>
  <c r="AP442" i="13"/>
  <c r="AP454" i="13"/>
  <c r="AP466" i="13"/>
  <c r="AP478" i="13"/>
  <c r="AP490" i="13"/>
  <c r="AP502" i="13"/>
  <c r="AP107" i="13"/>
  <c r="AP119" i="13"/>
  <c r="AP131" i="13"/>
  <c r="AP143" i="13"/>
  <c r="AP155" i="13"/>
  <c r="AP167" i="13"/>
  <c r="AP179" i="13"/>
  <c r="AP191" i="13"/>
  <c r="AP203" i="13"/>
  <c r="AP215" i="13"/>
  <c r="AP227" i="13"/>
  <c r="AP239" i="13"/>
  <c r="AP251" i="13"/>
  <c r="AP263" i="13"/>
  <c r="AP275" i="13"/>
  <c r="AP287" i="13"/>
  <c r="AP299" i="13"/>
  <c r="AP311" i="13"/>
  <c r="AP323" i="13"/>
  <c r="AP335" i="13"/>
  <c r="AP347" i="13"/>
  <c r="AP359" i="13"/>
  <c r="AP371" i="13"/>
  <c r="AP383" i="13"/>
  <c r="AP395" i="13"/>
  <c r="AP407" i="13"/>
  <c r="AP419" i="13"/>
  <c r="AP431" i="13"/>
  <c r="AP443" i="13"/>
  <c r="AP455" i="13"/>
  <c r="AP467" i="13"/>
  <c r="AP479" i="13"/>
  <c r="AP491" i="13"/>
  <c r="AP503" i="13"/>
  <c r="AP108" i="13"/>
  <c r="AP120" i="13"/>
  <c r="AP132" i="13"/>
  <c r="AP144" i="13"/>
  <c r="AP156" i="13"/>
  <c r="AP168" i="13"/>
  <c r="AP180" i="13"/>
  <c r="AP192" i="13"/>
  <c r="AP204" i="13"/>
  <c r="AP216" i="13"/>
  <c r="AP228" i="13"/>
  <c r="AP240" i="13"/>
  <c r="AP252" i="13"/>
  <c r="AP264" i="13"/>
  <c r="AP276" i="13"/>
  <c r="AP288" i="13"/>
  <c r="AP300" i="13"/>
  <c r="AP312" i="13"/>
  <c r="AP324" i="13"/>
  <c r="AP336" i="13"/>
  <c r="AP348" i="13"/>
  <c r="AP360" i="13"/>
  <c r="AP372" i="13"/>
  <c r="AP384" i="13"/>
  <c r="AP396" i="13"/>
  <c r="AP408" i="13"/>
  <c r="AP420" i="13"/>
  <c r="AP432" i="13"/>
  <c r="AP444" i="13"/>
  <c r="AP456" i="13"/>
  <c r="AP468" i="13"/>
  <c r="AP480" i="13"/>
  <c r="AP492" i="13"/>
  <c r="AP504" i="13"/>
  <c r="AP109" i="13"/>
  <c r="AP121" i="13"/>
  <c r="AP133" i="13"/>
  <c r="AP145" i="13"/>
  <c r="AP157" i="13"/>
  <c r="AP169" i="13"/>
  <c r="AP181" i="13"/>
  <c r="AP193" i="13"/>
  <c r="AP205" i="13"/>
  <c r="AP217" i="13"/>
  <c r="AP229" i="13"/>
  <c r="AP241" i="13"/>
  <c r="AP253" i="13"/>
  <c r="AP265" i="13"/>
  <c r="AP277" i="13"/>
  <c r="AP289" i="13"/>
  <c r="AP301" i="13"/>
  <c r="AP313" i="13"/>
  <c r="AP325" i="13"/>
  <c r="AP337" i="13"/>
  <c r="AP349" i="13"/>
  <c r="AP361" i="13"/>
  <c r="AP373" i="13"/>
  <c r="AP385" i="13"/>
  <c r="AP397" i="13"/>
  <c r="AP409" i="13"/>
  <c r="AP421" i="13"/>
  <c r="AP433" i="13"/>
  <c r="AP445" i="13"/>
  <c r="AP457" i="13"/>
  <c r="AP469" i="13"/>
  <c r="AP481" i="13"/>
  <c r="AP493" i="13"/>
  <c r="AP505" i="13"/>
  <c r="AP110" i="13"/>
  <c r="AP122" i="13"/>
  <c r="AP134" i="13"/>
  <c r="AP146" i="13"/>
  <c r="AP158" i="13"/>
  <c r="AP170" i="13"/>
  <c r="AP182" i="13"/>
  <c r="AP194" i="13"/>
  <c r="AP206" i="13"/>
  <c r="AP218" i="13"/>
  <c r="AP230" i="13"/>
  <c r="AP242" i="13"/>
  <c r="AP254" i="13"/>
  <c r="AP266" i="13"/>
  <c r="AP278" i="13"/>
  <c r="AP290" i="13"/>
  <c r="AP302" i="13"/>
  <c r="AP314" i="13"/>
  <c r="AP326" i="13"/>
  <c r="AP338" i="13"/>
  <c r="AP350" i="13"/>
  <c r="AP362" i="13"/>
  <c r="AP374" i="13"/>
  <c r="AP386" i="13"/>
  <c r="AP398" i="13"/>
  <c r="AP410" i="13"/>
  <c r="AP422" i="13"/>
  <c r="AP434" i="13"/>
  <c r="AP446" i="13"/>
  <c r="AP458" i="13"/>
  <c r="AP470" i="13"/>
  <c r="AP482" i="13"/>
  <c r="AP494" i="13"/>
  <c r="AP506" i="13"/>
  <c r="AP111" i="13"/>
  <c r="AP123" i="13"/>
  <c r="AP135" i="13"/>
  <c r="AP147" i="13"/>
  <c r="AP159" i="13"/>
  <c r="AP171" i="13"/>
  <c r="AP183" i="13"/>
  <c r="AP195" i="13"/>
  <c r="AP207" i="13"/>
  <c r="AP219" i="13"/>
  <c r="AP231" i="13"/>
  <c r="AP243" i="13"/>
  <c r="AP255" i="13"/>
  <c r="AP267" i="13"/>
  <c r="AP279" i="13"/>
  <c r="AP291" i="13"/>
  <c r="AP303" i="13"/>
  <c r="AP315" i="13"/>
  <c r="AP327" i="13"/>
  <c r="AP339" i="13"/>
  <c r="AP351" i="13"/>
  <c r="AP363" i="13"/>
  <c r="AP375" i="13"/>
  <c r="AP387" i="13"/>
  <c r="AP399" i="13"/>
  <c r="AP411" i="13"/>
  <c r="AP423" i="13"/>
  <c r="AP435" i="13"/>
  <c r="AP447" i="13"/>
  <c r="AP459" i="13"/>
  <c r="AP471" i="13"/>
  <c r="AP483" i="13"/>
  <c r="AP495" i="13"/>
  <c r="AP114" i="13"/>
  <c r="AP126" i="13"/>
  <c r="AP138" i="13"/>
  <c r="AP150" i="13"/>
  <c r="AP162" i="13"/>
  <c r="AP174" i="13"/>
  <c r="AP186" i="13"/>
  <c r="AP198" i="13"/>
  <c r="AP210" i="13"/>
  <c r="AP222" i="13"/>
  <c r="AP234" i="13"/>
  <c r="AP246" i="13"/>
  <c r="AP258" i="13"/>
  <c r="AP270" i="13"/>
  <c r="AP282" i="13"/>
  <c r="AP294" i="13"/>
  <c r="AP306" i="13"/>
  <c r="AP318" i="13"/>
  <c r="AP330" i="13"/>
  <c r="AP342" i="13"/>
  <c r="AP354" i="13"/>
  <c r="AP366" i="13"/>
  <c r="AP378" i="13"/>
  <c r="AP390" i="13"/>
  <c r="AP402" i="13"/>
  <c r="AP414" i="13"/>
  <c r="AP426" i="13"/>
  <c r="AP438" i="13"/>
  <c r="AP450" i="13"/>
  <c r="AP462" i="13"/>
  <c r="AP474" i="13"/>
  <c r="AP486" i="13"/>
  <c r="AP498" i="13"/>
  <c r="AP173" i="13"/>
  <c r="AP245" i="13"/>
  <c r="AP317" i="13"/>
  <c r="AP389" i="13"/>
  <c r="AP461" i="13"/>
  <c r="AP112" i="13"/>
  <c r="AP184" i="13"/>
  <c r="AP256" i="13"/>
  <c r="AP328" i="13"/>
  <c r="AP400" i="13"/>
  <c r="AP472" i="13"/>
  <c r="AP113" i="13"/>
  <c r="AP185" i="13"/>
  <c r="AP257" i="13"/>
  <c r="AP329" i="13"/>
  <c r="AP401" i="13"/>
  <c r="AP473" i="13"/>
  <c r="AP124" i="13"/>
  <c r="AP196" i="13"/>
  <c r="AP268" i="13"/>
  <c r="AP340" i="13"/>
  <c r="AP412" i="13"/>
  <c r="AP484" i="13"/>
  <c r="AP125" i="13"/>
  <c r="AP197" i="13"/>
  <c r="AP269" i="13"/>
  <c r="AP341" i="13"/>
  <c r="AP413" i="13"/>
  <c r="AP485" i="13"/>
  <c r="AP136" i="13"/>
  <c r="AP208" i="13"/>
  <c r="AP280" i="13"/>
  <c r="AP352" i="13"/>
  <c r="AP424" i="13"/>
  <c r="AP496" i="13"/>
  <c r="AP137" i="13"/>
  <c r="AP209" i="13"/>
  <c r="AP281" i="13"/>
  <c r="AP353" i="13"/>
  <c r="AP425" i="13"/>
  <c r="AP497" i="13"/>
  <c r="AP148" i="13"/>
  <c r="AP220" i="13"/>
  <c r="AP292" i="13"/>
  <c r="AP364" i="13"/>
  <c r="AP436" i="13"/>
  <c r="AP160" i="13"/>
  <c r="AP232" i="13"/>
  <c r="AP304" i="13"/>
  <c r="AP376" i="13"/>
  <c r="AP448" i="13"/>
  <c r="AP172" i="13"/>
  <c r="AP244" i="13"/>
  <c r="AP316" i="13"/>
  <c r="AP388" i="13"/>
  <c r="AP460" i="13"/>
  <c r="AP161" i="13"/>
  <c r="AP221" i="13"/>
  <c r="AP233" i="13"/>
  <c r="AP293" i="13"/>
  <c r="AP305" i="13"/>
  <c r="AP365" i="13"/>
  <c r="AP377" i="13"/>
  <c r="AP437" i="13"/>
  <c r="AP149" i="13"/>
  <c r="AP449" i="13"/>
  <c r="AE91" i="18"/>
  <c r="AE73" i="18"/>
  <c r="AE79" i="18"/>
  <c r="AE72" i="18"/>
  <c r="AE64" i="18"/>
  <c r="AE95" i="18"/>
  <c r="AE69" i="18"/>
  <c r="AE67" i="18"/>
  <c r="AE81" i="18"/>
  <c r="AE71" i="18"/>
  <c r="AE87" i="18"/>
  <c r="AE96" i="18"/>
  <c r="AE92" i="18"/>
  <c r="AE66" i="18"/>
  <c r="AE75" i="18"/>
  <c r="AE46" i="18"/>
  <c r="AE41" i="18"/>
  <c r="AE37" i="18"/>
  <c r="AE34" i="18"/>
  <c r="AE58" i="18"/>
  <c r="AE94" i="18"/>
  <c r="AE86" i="18"/>
  <c r="AE48" i="18"/>
  <c r="AE60" i="18"/>
  <c r="AE76" i="18"/>
  <c r="AE54" i="18"/>
  <c r="AE35" i="18"/>
  <c r="AE57" i="18"/>
  <c r="AE45" i="18"/>
  <c r="AE84" i="18"/>
  <c r="AE49" i="18"/>
  <c r="AE52" i="18"/>
  <c r="AE25" i="18"/>
  <c r="AE22" i="18"/>
  <c r="AE19" i="18"/>
  <c r="AE15" i="18"/>
  <c r="AE10" i="18"/>
  <c r="AE26" i="18"/>
  <c r="AE6" i="18"/>
  <c r="AE21" i="18"/>
  <c r="AE20" i="18"/>
  <c r="AE14" i="18"/>
  <c r="AE9" i="18"/>
  <c r="AE51" i="18"/>
  <c r="AE30" i="18"/>
  <c r="AE62" i="18"/>
  <c r="AE27" i="18"/>
  <c r="AE18" i="18"/>
  <c r="AE3" i="18"/>
  <c r="AE16" i="18"/>
  <c r="C32" i="3"/>
  <c r="AE4" i="18"/>
  <c r="AE8" i="18"/>
  <c r="AE17" i="18"/>
  <c r="AE65" i="18"/>
  <c r="AE13" i="18"/>
  <c r="AE7" i="18"/>
  <c r="AE50" i="18"/>
  <c r="AE33" i="18"/>
  <c r="AE56" i="18"/>
  <c r="AE23" i="18"/>
  <c r="AE29" i="18"/>
  <c r="AE12" i="18"/>
  <c r="AE11" i="18"/>
  <c r="AE89" i="18"/>
  <c r="AE88" i="18"/>
  <c r="AE77" i="18"/>
  <c r="AE85" i="18"/>
  <c r="AE32" i="18"/>
  <c r="AE39" i="18"/>
  <c r="AE70" i="18"/>
  <c r="AE78" i="18"/>
  <c r="AE93" i="18"/>
  <c r="AE80" i="18"/>
  <c r="AE36" i="18"/>
  <c r="AE68" i="18"/>
  <c r="AE74" i="18"/>
  <c r="AE42" i="18"/>
  <c r="AE38" i="18"/>
  <c r="AE31" i="18"/>
  <c r="AE61" i="18"/>
  <c r="AE40" i="18"/>
  <c r="AE5" i="18"/>
  <c r="AE53" i="18"/>
  <c r="AE59" i="18"/>
  <c r="AE63" i="18"/>
  <c r="AE82" i="18"/>
  <c r="AE44" i="18"/>
  <c r="AE97" i="18"/>
  <c r="AE99" i="18"/>
  <c r="AE47" i="18"/>
  <c r="AE100" i="18"/>
  <c r="AE103" i="18"/>
  <c r="AE102" i="18"/>
  <c r="AE43" i="18"/>
  <c r="AE98" i="18"/>
  <c r="AE55" i="18"/>
  <c r="AE28" i="18"/>
  <c r="AE24" i="18"/>
  <c r="AE83" i="18"/>
  <c r="AE90" i="18"/>
  <c r="AE101" i="18"/>
  <c r="AA2" i="17"/>
  <c r="CG24" i="19" l="1"/>
  <c r="CG26" i="19"/>
  <c r="CG19" i="19"/>
  <c r="CG27" i="19"/>
  <c r="CG20" i="19"/>
  <c r="CG28" i="19"/>
  <c r="CG21" i="19"/>
  <c r="CG22" i="19"/>
  <c r="CG25" i="19"/>
  <c r="CG23" i="19"/>
  <c r="AQ111" i="13"/>
  <c r="AQ123" i="13"/>
  <c r="AQ135" i="13"/>
  <c r="AQ147" i="13"/>
  <c r="AQ159" i="13"/>
  <c r="AQ171" i="13"/>
  <c r="AQ183" i="13"/>
  <c r="AQ195" i="13"/>
  <c r="AQ207" i="13"/>
  <c r="AQ219" i="13"/>
  <c r="AQ231" i="13"/>
  <c r="AQ243" i="13"/>
  <c r="AQ255" i="13"/>
  <c r="AQ267" i="13"/>
  <c r="AQ279" i="13"/>
  <c r="AQ291" i="13"/>
  <c r="AQ303" i="13"/>
  <c r="AQ315" i="13"/>
  <c r="AQ327" i="13"/>
  <c r="AQ339" i="13"/>
  <c r="AQ351" i="13"/>
  <c r="AQ363" i="13"/>
  <c r="AQ375" i="13"/>
  <c r="AQ387" i="13"/>
  <c r="AQ399" i="13"/>
  <c r="AQ411" i="13"/>
  <c r="AQ423" i="13"/>
  <c r="AQ435" i="13"/>
  <c r="AQ447" i="13"/>
  <c r="AQ459" i="13"/>
  <c r="AQ471" i="13"/>
  <c r="AQ483" i="13"/>
  <c r="AQ495" i="13"/>
  <c r="AQ112" i="13"/>
  <c r="AQ124" i="13"/>
  <c r="AQ136" i="13"/>
  <c r="AQ148" i="13"/>
  <c r="AQ160" i="13"/>
  <c r="AQ172" i="13"/>
  <c r="AQ184" i="13"/>
  <c r="AQ196" i="13"/>
  <c r="AQ208" i="13"/>
  <c r="AQ220" i="13"/>
  <c r="AQ232" i="13"/>
  <c r="AQ244" i="13"/>
  <c r="AQ256" i="13"/>
  <c r="AQ268" i="13"/>
  <c r="AQ280" i="13"/>
  <c r="AQ292" i="13"/>
  <c r="AQ304" i="13"/>
  <c r="AQ316" i="13"/>
  <c r="AQ328" i="13"/>
  <c r="AQ340" i="13"/>
  <c r="AQ352" i="13"/>
  <c r="AQ364" i="13"/>
  <c r="AQ376" i="13"/>
  <c r="AQ388" i="13"/>
  <c r="AQ400" i="13"/>
  <c r="AQ412" i="13"/>
  <c r="AQ424" i="13"/>
  <c r="AQ436" i="13"/>
  <c r="AQ448" i="13"/>
  <c r="AQ460" i="13"/>
  <c r="AQ472" i="13"/>
  <c r="AQ484" i="13"/>
  <c r="AQ496" i="13"/>
  <c r="AQ113" i="13"/>
  <c r="AQ125" i="13"/>
  <c r="AQ137" i="13"/>
  <c r="AQ149" i="13"/>
  <c r="AQ161" i="13"/>
  <c r="AQ173" i="13"/>
  <c r="AQ185" i="13"/>
  <c r="AQ197" i="13"/>
  <c r="AQ209" i="13"/>
  <c r="AQ221" i="13"/>
  <c r="AQ233" i="13"/>
  <c r="AQ245" i="13"/>
  <c r="AQ257" i="13"/>
  <c r="AQ269" i="13"/>
  <c r="AQ281" i="13"/>
  <c r="AQ293" i="13"/>
  <c r="AQ305" i="13"/>
  <c r="AQ317" i="13"/>
  <c r="AQ329" i="13"/>
  <c r="AQ341" i="13"/>
  <c r="AQ353" i="13"/>
  <c r="AQ365" i="13"/>
  <c r="AQ377" i="13"/>
  <c r="AQ389" i="13"/>
  <c r="AQ401" i="13"/>
  <c r="AQ413" i="13"/>
  <c r="AQ425" i="13"/>
  <c r="AQ437" i="13"/>
  <c r="AQ449" i="13"/>
  <c r="AQ461" i="13"/>
  <c r="AQ473" i="13"/>
  <c r="AQ485" i="13"/>
  <c r="AQ497" i="13"/>
  <c r="AQ114" i="13"/>
  <c r="AQ126" i="13"/>
  <c r="AQ138" i="13"/>
  <c r="AQ150" i="13"/>
  <c r="AQ162" i="13"/>
  <c r="AQ174" i="13"/>
  <c r="AQ186" i="13"/>
  <c r="AQ198" i="13"/>
  <c r="AQ210" i="13"/>
  <c r="AQ222" i="13"/>
  <c r="AQ234" i="13"/>
  <c r="AQ246" i="13"/>
  <c r="AQ258" i="13"/>
  <c r="AQ270" i="13"/>
  <c r="AQ282" i="13"/>
  <c r="AQ294" i="13"/>
  <c r="AQ306" i="13"/>
  <c r="AQ318" i="13"/>
  <c r="AQ330" i="13"/>
  <c r="AQ342" i="13"/>
  <c r="AQ354" i="13"/>
  <c r="AQ366" i="13"/>
  <c r="AQ378" i="13"/>
  <c r="AQ390" i="13"/>
  <c r="AQ402" i="13"/>
  <c r="AQ414" i="13"/>
  <c r="AQ426" i="13"/>
  <c r="AQ438" i="13"/>
  <c r="AQ450" i="13"/>
  <c r="AQ462" i="13"/>
  <c r="AQ474" i="13"/>
  <c r="AQ486" i="13"/>
  <c r="AQ498" i="13"/>
  <c r="AQ115" i="13"/>
  <c r="AQ127" i="13"/>
  <c r="AQ139" i="13"/>
  <c r="AQ151" i="13"/>
  <c r="AQ163" i="13"/>
  <c r="AQ175" i="13"/>
  <c r="AQ187" i="13"/>
  <c r="AQ199" i="13"/>
  <c r="AQ211" i="13"/>
  <c r="AQ223" i="13"/>
  <c r="AQ235" i="13"/>
  <c r="AQ247" i="13"/>
  <c r="AQ259" i="13"/>
  <c r="AQ271" i="13"/>
  <c r="AQ283" i="13"/>
  <c r="AQ295" i="13"/>
  <c r="AQ307" i="13"/>
  <c r="AQ319" i="13"/>
  <c r="AQ331" i="13"/>
  <c r="AQ343" i="13"/>
  <c r="AQ355" i="13"/>
  <c r="AQ367" i="13"/>
  <c r="AQ379" i="13"/>
  <c r="AQ391" i="13"/>
  <c r="AQ403" i="13"/>
  <c r="AQ415" i="13"/>
  <c r="AQ427" i="13"/>
  <c r="AQ439" i="13"/>
  <c r="AQ451" i="13"/>
  <c r="AQ463" i="13"/>
  <c r="AQ475" i="13"/>
  <c r="AQ487" i="13"/>
  <c r="AQ499" i="13"/>
  <c r="AQ116" i="13"/>
  <c r="AQ128" i="13"/>
  <c r="AQ140" i="13"/>
  <c r="AQ152" i="13"/>
  <c r="AQ164" i="13"/>
  <c r="AQ176" i="13"/>
  <c r="AQ188" i="13"/>
  <c r="AQ200" i="13"/>
  <c r="AQ212" i="13"/>
  <c r="AQ224" i="13"/>
  <c r="AQ236" i="13"/>
  <c r="AQ248" i="13"/>
  <c r="AQ260" i="13"/>
  <c r="AQ272" i="13"/>
  <c r="AQ284" i="13"/>
  <c r="AQ296" i="13"/>
  <c r="AQ308" i="13"/>
  <c r="AQ320" i="13"/>
  <c r="AQ332" i="13"/>
  <c r="AQ344" i="13"/>
  <c r="AQ356" i="13"/>
  <c r="AQ368" i="13"/>
  <c r="AQ380" i="13"/>
  <c r="AQ392" i="13"/>
  <c r="AQ404" i="13"/>
  <c r="AQ416" i="13"/>
  <c r="AQ428" i="13"/>
  <c r="AQ440" i="13"/>
  <c r="AQ452" i="13"/>
  <c r="AQ464" i="13"/>
  <c r="AQ476" i="13"/>
  <c r="AQ488" i="13"/>
  <c r="AQ500" i="13"/>
  <c r="AQ117" i="13"/>
  <c r="AQ129" i="13"/>
  <c r="AQ141" i="13"/>
  <c r="AQ153" i="13"/>
  <c r="AQ165" i="13"/>
  <c r="AQ177" i="13"/>
  <c r="AQ189" i="13"/>
  <c r="AQ201" i="13"/>
  <c r="AQ213" i="13"/>
  <c r="AQ225" i="13"/>
  <c r="AQ237" i="13"/>
  <c r="AQ249" i="13"/>
  <c r="AQ261" i="13"/>
  <c r="AQ273" i="13"/>
  <c r="AQ285" i="13"/>
  <c r="AQ297" i="13"/>
  <c r="AQ309" i="13"/>
  <c r="AQ321" i="13"/>
  <c r="AQ333" i="13"/>
  <c r="AQ345" i="13"/>
  <c r="AQ357" i="13"/>
  <c r="AQ369" i="13"/>
  <c r="AQ381" i="13"/>
  <c r="AQ393" i="13"/>
  <c r="AQ405" i="13"/>
  <c r="AQ417" i="13"/>
  <c r="AQ429" i="13"/>
  <c r="AQ441" i="13"/>
  <c r="AQ453" i="13"/>
  <c r="AQ465" i="13"/>
  <c r="AQ477" i="13"/>
  <c r="AQ489" i="13"/>
  <c r="AQ501" i="13"/>
  <c r="AQ118" i="13"/>
  <c r="AQ130" i="13"/>
  <c r="AQ142" i="13"/>
  <c r="AQ154" i="13"/>
  <c r="AQ166" i="13"/>
  <c r="AQ178" i="13"/>
  <c r="AQ190" i="13"/>
  <c r="AQ202" i="13"/>
  <c r="AQ214" i="13"/>
  <c r="AQ226" i="13"/>
  <c r="AQ238" i="13"/>
  <c r="AQ250" i="13"/>
  <c r="AQ262" i="13"/>
  <c r="AQ274" i="13"/>
  <c r="AQ286" i="13"/>
  <c r="AQ298" i="13"/>
  <c r="AQ310" i="13"/>
  <c r="AQ322" i="13"/>
  <c r="AQ334" i="13"/>
  <c r="AQ346" i="13"/>
  <c r="AQ358" i="13"/>
  <c r="AQ370" i="13"/>
  <c r="AQ382" i="13"/>
  <c r="AQ394" i="13"/>
  <c r="AQ406" i="13"/>
  <c r="AQ418" i="13"/>
  <c r="AQ430" i="13"/>
  <c r="AQ442" i="13"/>
  <c r="AQ454" i="13"/>
  <c r="AQ466" i="13"/>
  <c r="AQ478" i="13"/>
  <c r="AQ490" i="13"/>
  <c r="AQ502" i="13"/>
  <c r="AQ107" i="13"/>
  <c r="AQ119" i="13"/>
  <c r="AQ131" i="13"/>
  <c r="AQ143" i="13"/>
  <c r="AQ155" i="13"/>
  <c r="AQ167" i="13"/>
  <c r="AQ179" i="13"/>
  <c r="AQ191" i="13"/>
  <c r="AQ203" i="13"/>
  <c r="AQ215" i="13"/>
  <c r="AQ227" i="13"/>
  <c r="AQ239" i="13"/>
  <c r="AQ251" i="13"/>
  <c r="AQ263" i="13"/>
  <c r="AQ275" i="13"/>
  <c r="AQ287" i="13"/>
  <c r="AQ299" i="13"/>
  <c r="AQ311" i="13"/>
  <c r="AQ323" i="13"/>
  <c r="AQ335" i="13"/>
  <c r="AQ347" i="13"/>
  <c r="AQ359" i="13"/>
  <c r="AQ371" i="13"/>
  <c r="AQ383" i="13"/>
  <c r="AQ395" i="13"/>
  <c r="AQ407" i="13"/>
  <c r="AQ419" i="13"/>
  <c r="AQ431" i="13"/>
  <c r="AQ443" i="13"/>
  <c r="AQ455" i="13"/>
  <c r="AQ467" i="13"/>
  <c r="AQ479" i="13"/>
  <c r="AQ491" i="13"/>
  <c r="AQ503" i="13"/>
  <c r="AQ110" i="13"/>
  <c r="AQ122" i="13"/>
  <c r="AQ134" i="13"/>
  <c r="AQ146" i="13"/>
  <c r="AQ158" i="13"/>
  <c r="AQ170" i="13"/>
  <c r="AQ182" i="13"/>
  <c r="AQ194" i="13"/>
  <c r="AQ206" i="13"/>
  <c r="AQ218" i="13"/>
  <c r="AQ230" i="13"/>
  <c r="AQ242" i="13"/>
  <c r="AQ254" i="13"/>
  <c r="AQ266" i="13"/>
  <c r="AQ278" i="13"/>
  <c r="AQ290" i="13"/>
  <c r="AQ302" i="13"/>
  <c r="AQ314" i="13"/>
  <c r="AQ326" i="13"/>
  <c r="AQ338" i="13"/>
  <c r="AQ350" i="13"/>
  <c r="AQ362" i="13"/>
  <c r="AQ374" i="13"/>
  <c r="AQ386" i="13"/>
  <c r="AQ398" i="13"/>
  <c r="AQ410" i="13"/>
  <c r="AQ422" i="13"/>
  <c r="AQ434" i="13"/>
  <c r="AQ446" i="13"/>
  <c r="AQ458" i="13"/>
  <c r="AQ470" i="13"/>
  <c r="AQ482" i="13"/>
  <c r="AQ494" i="13"/>
  <c r="AQ506" i="13"/>
  <c r="AQ133" i="13"/>
  <c r="AQ205" i="13"/>
  <c r="AQ277" i="13"/>
  <c r="AQ349" i="13"/>
  <c r="AQ421" i="13"/>
  <c r="AQ493" i="13"/>
  <c r="AQ144" i="13"/>
  <c r="AQ216" i="13"/>
  <c r="AQ288" i="13"/>
  <c r="AQ360" i="13"/>
  <c r="AQ432" i="13"/>
  <c r="AQ504" i="13"/>
  <c r="AQ145" i="13"/>
  <c r="AQ217" i="13"/>
  <c r="AQ289" i="13"/>
  <c r="AQ361" i="13"/>
  <c r="AQ433" i="13"/>
  <c r="AQ505" i="13"/>
  <c r="AQ156" i="13"/>
  <c r="AQ228" i="13"/>
  <c r="AQ300" i="13"/>
  <c r="AQ372" i="13"/>
  <c r="AQ444" i="13"/>
  <c r="AQ157" i="13"/>
  <c r="AQ229" i="13"/>
  <c r="AQ301" i="13"/>
  <c r="AQ373" i="13"/>
  <c r="AQ445" i="13"/>
  <c r="AQ168" i="13"/>
  <c r="AQ240" i="13"/>
  <c r="AQ312" i="13"/>
  <c r="AQ384" i="13"/>
  <c r="AQ456" i="13"/>
  <c r="AQ169" i="13"/>
  <c r="AQ241" i="13"/>
  <c r="AQ313" i="13"/>
  <c r="AQ385" i="13"/>
  <c r="AQ457" i="13"/>
  <c r="AQ108" i="13"/>
  <c r="AQ180" i="13"/>
  <c r="AQ252" i="13"/>
  <c r="AQ324" i="13"/>
  <c r="AQ396" i="13"/>
  <c r="AQ468" i="13"/>
  <c r="AQ120" i="13"/>
  <c r="AQ192" i="13"/>
  <c r="AQ264" i="13"/>
  <c r="AQ336" i="13"/>
  <c r="AQ408" i="13"/>
  <c r="AQ480" i="13"/>
  <c r="AQ132" i="13"/>
  <c r="AQ204" i="13"/>
  <c r="AQ276" i="13"/>
  <c r="AQ348" i="13"/>
  <c r="AQ420" i="13"/>
  <c r="AQ492" i="13"/>
  <c r="AQ193" i="13"/>
  <c r="AQ253" i="13"/>
  <c r="AQ265" i="13"/>
  <c r="AQ325" i="13"/>
  <c r="AQ337" i="13"/>
  <c r="AQ397" i="13"/>
  <c r="AQ409" i="13"/>
  <c r="AQ469" i="13"/>
  <c r="AQ109" i="13"/>
  <c r="AQ181" i="13"/>
  <c r="AQ481" i="13"/>
  <c r="AQ121" i="13"/>
  <c r="AF79" i="18"/>
  <c r="AF72" i="18"/>
  <c r="AF78" i="18"/>
  <c r="AF64" i="18"/>
  <c r="AF95" i="18"/>
  <c r="AF69" i="18"/>
  <c r="AF87" i="18"/>
  <c r="AF92" i="18"/>
  <c r="AF68" i="18"/>
  <c r="AF94" i="18"/>
  <c r="AF86" i="18"/>
  <c r="AF84" i="18"/>
  <c r="AF58" i="18"/>
  <c r="AF91" i="18"/>
  <c r="AF40" i="18"/>
  <c r="AF48" i="18"/>
  <c r="AF90" i="18"/>
  <c r="AF60" i="18"/>
  <c r="AF35" i="18"/>
  <c r="AF57" i="18"/>
  <c r="AF45" i="18"/>
  <c r="AF49" i="18"/>
  <c r="AF52" i="18"/>
  <c r="AF38" i="18"/>
  <c r="AF51" i="18"/>
  <c r="AF31" i="18"/>
  <c r="AF46" i="18"/>
  <c r="AF22" i="18"/>
  <c r="AF19" i="18"/>
  <c r="AF15" i="18"/>
  <c r="AF10" i="18"/>
  <c r="AF26" i="18"/>
  <c r="AF61" i="18"/>
  <c r="AF41" i="18"/>
  <c r="AF37" i="18"/>
  <c r="AF21" i="18"/>
  <c r="AF20" i="18"/>
  <c r="AF9" i="18"/>
  <c r="AF28" i="18"/>
  <c r="AF34" i="18"/>
  <c r="AF6" i="18"/>
  <c r="AF3" i="18"/>
  <c r="AF25" i="18"/>
  <c r="AF16" i="18"/>
  <c r="AF5" i="18"/>
  <c r="C33" i="3"/>
  <c r="AF18" i="18"/>
  <c r="AF50" i="18"/>
  <c r="AF13" i="18"/>
  <c r="AF33" i="18"/>
  <c r="AF65" i="18"/>
  <c r="AF23" i="18"/>
  <c r="AF12" i="18"/>
  <c r="AF11" i="18"/>
  <c r="AF17" i="18"/>
  <c r="AF56" i="18"/>
  <c r="AF39" i="18"/>
  <c r="AF29" i="18"/>
  <c r="AF42" i="18"/>
  <c r="AF4" i="18"/>
  <c r="AF8" i="18"/>
  <c r="AF85" i="18"/>
  <c r="AF77" i="18"/>
  <c r="AF80" i="18"/>
  <c r="AF74" i="18"/>
  <c r="AF71" i="18"/>
  <c r="AF63" i="18"/>
  <c r="AF75" i="18"/>
  <c r="AF66" i="18"/>
  <c r="AF82" i="18"/>
  <c r="AF30" i="18"/>
  <c r="AF43" i="18"/>
  <c r="AF47" i="18"/>
  <c r="AF53" i="18"/>
  <c r="AF55" i="18"/>
  <c r="AF73" i="18"/>
  <c r="AF36" i="18"/>
  <c r="AF67" i="18"/>
  <c r="AF89" i="18"/>
  <c r="AF76" i="18"/>
  <c r="AF93" i="18"/>
  <c r="AF32" i="18"/>
  <c r="AF62" i="18"/>
  <c r="AF83" i="18"/>
  <c r="AF88" i="18"/>
  <c r="AF7" i="18"/>
  <c r="AF59" i="18"/>
  <c r="AF100" i="18"/>
  <c r="AF24" i="18"/>
  <c r="AF27" i="18"/>
  <c r="AF103" i="18"/>
  <c r="AF97" i="18"/>
  <c r="AF14" i="18"/>
  <c r="AF44" i="18"/>
  <c r="AF101" i="18"/>
  <c r="AF70" i="18"/>
  <c r="AF81" i="18"/>
  <c r="AF96" i="18"/>
  <c r="AF99" i="18"/>
  <c r="AF102" i="18"/>
  <c r="AF54" i="18"/>
  <c r="AF98" i="18"/>
  <c r="AB2" i="17"/>
  <c r="CH22" i="19" l="1"/>
  <c r="CH24" i="19"/>
  <c r="CH25" i="19"/>
  <c r="CH26" i="19"/>
  <c r="CH21" i="19"/>
  <c r="CH23" i="19"/>
  <c r="CH27" i="19"/>
  <c r="CH19" i="19"/>
  <c r="CH28" i="19"/>
  <c r="CH20" i="19"/>
  <c r="AR107" i="13"/>
  <c r="AR119" i="13"/>
  <c r="AR131" i="13"/>
  <c r="AR143" i="13"/>
  <c r="AR155" i="13"/>
  <c r="AR167" i="13"/>
  <c r="AR179" i="13"/>
  <c r="AR191" i="13"/>
  <c r="AR203" i="13"/>
  <c r="AR215" i="13"/>
  <c r="AR227" i="13"/>
  <c r="AR239" i="13"/>
  <c r="AR251" i="13"/>
  <c r="AR263" i="13"/>
  <c r="AR275" i="13"/>
  <c r="AR287" i="13"/>
  <c r="AR299" i="13"/>
  <c r="AR311" i="13"/>
  <c r="AR323" i="13"/>
  <c r="AR335" i="13"/>
  <c r="AR347" i="13"/>
  <c r="AR359" i="13"/>
  <c r="AR371" i="13"/>
  <c r="AR383" i="13"/>
  <c r="AR395" i="13"/>
  <c r="AR407" i="13"/>
  <c r="AR419" i="13"/>
  <c r="AR431" i="13"/>
  <c r="AR443" i="13"/>
  <c r="AR455" i="13"/>
  <c r="AR467" i="13"/>
  <c r="AR479" i="13"/>
  <c r="AR491" i="13"/>
  <c r="AR503" i="13"/>
  <c r="AR108" i="13"/>
  <c r="AR120" i="13"/>
  <c r="AR132" i="13"/>
  <c r="AR144" i="13"/>
  <c r="AR156" i="13"/>
  <c r="AR168" i="13"/>
  <c r="AR180" i="13"/>
  <c r="AR192" i="13"/>
  <c r="AR204" i="13"/>
  <c r="AR216" i="13"/>
  <c r="AR228" i="13"/>
  <c r="AR240" i="13"/>
  <c r="AR252" i="13"/>
  <c r="AR264" i="13"/>
  <c r="AR276" i="13"/>
  <c r="AR288" i="13"/>
  <c r="AR300" i="13"/>
  <c r="AR312" i="13"/>
  <c r="AR324" i="13"/>
  <c r="AR336" i="13"/>
  <c r="AR348" i="13"/>
  <c r="AR360" i="13"/>
  <c r="AR372" i="13"/>
  <c r="AR384" i="13"/>
  <c r="AR396" i="13"/>
  <c r="AR408" i="13"/>
  <c r="AR420" i="13"/>
  <c r="AR432" i="13"/>
  <c r="AR444" i="13"/>
  <c r="AR456" i="13"/>
  <c r="AR468" i="13"/>
  <c r="AR480" i="13"/>
  <c r="AR492" i="13"/>
  <c r="AR504" i="13"/>
  <c r="AR109" i="13"/>
  <c r="AR121" i="13"/>
  <c r="AR133" i="13"/>
  <c r="AR145" i="13"/>
  <c r="AR157" i="13"/>
  <c r="AR169" i="13"/>
  <c r="AR181" i="13"/>
  <c r="AR193" i="13"/>
  <c r="AR205" i="13"/>
  <c r="AR217" i="13"/>
  <c r="AR229" i="13"/>
  <c r="AR241" i="13"/>
  <c r="AR253" i="13"/>
  <c r="AR265" i="13"/>
  <c r="AR277" i="13"/>
  <c r="AR289" i="13"/>
  <c r="AR301" i="13"/>
  <c r="AR313" i="13"/>
  <c r="AR325" i="13"/>
  <c r="AR337" i="13"/>
  <c r="AR349" i="13"/>
  <c r="AR361" i="13"/>
  <c r="AR373" i="13"/>
  <c r="AR385" i="13"/>
  <c r="AR397" i="13"/>
  <c r="AR409" i="13"/>
  <c r="AR421" i="13"/>
  <c r="AR433" i="13"/>
  <c r="AR445" i="13"/>
  <c r="AR457" i="13"/>
  <c r="AR469" i="13"/>
  <c r="AR481" i="13"/>
  <c r="AR493" i="13"/>
  <c r="AR505" i="13"/>
  <c r="AR110" i="13"/>
  <c r="AR122" i="13"/>
  <c r="AR134" i="13"/>
  <c r="AR146" i="13"/>
  <c r="AR158" i="13"/>
  <c r="AR170" i="13"/>
  <c r="AR182" i="13"/>
  <c r="AR194" i="13"/>
  <c r="AR206" i="13"/>
  <c r="AR218" i="13"/>
  <c r="AR230" i="13"/>
  <c r="AR242" i="13"/>
  <c r="AR254" i="13"/>
  <c r="AR266" i="13"/>
  <c r="AR278" i="13"/>
  <c r="AR290" i="13"/>
  <c r="AR302" i="13"/>
  <c r="AR314" i="13"/>
  <c r="AR326" i="13"/>
  <c r="AR338" i="13"/>
  <c r="AR350" i="13"/>
  <c r="AR362" i="13"/>
  <c r="AR374" i="13"/>
  <c r="AR386" i="13"/>
  <c r="AR398" i="13"/>
  <c r="AR410" i="13"/>
  <c r="AR422" i="13"/>
  <c r="AR434" i="13"/>
  <c r="AR446" i="13"/>
  <c r="AR458" i="13"/>
  <c r="AR470" i="13"/>
  <c r="AR482" i="13"/>
  <c r="AR494" i="13"/>
  <c r="AR506" i="13"/>
  <c r="AR111" i="13"/>
  <c r="AR123" i="13"/>
  <c r="AR135" i="13"/>
  <c r="AR147" i="13"/>
  <c r="AR159" i="13"/>
  <c r="AR171" i="13"/>
  <c r="AR183" i="13"/>
  <c r="AR195" i="13"/>
  <c r="AR207" i="13"/>
  <c r="AR219" i="13"/>
  <c r="AR231" i="13"/>
  <c r="AR243" i="13"/>
  <c r="AR255" i="13"/>
  <c r="AR267" i="13"/>
  <c r="AR279" i="13"/>
  <c r="AR291" i="13"/>
  <c r="AR303" i="13"/>
  <c r="AR315" i="13"/>
  <c r="AR327" i="13"/>
  <c r="AR339" i="13"/>
  <c r="AR351" i="13"/>
  <c r="AR363" i="13"/>
  <c r="AR375" i="13"/>
  <c r="AR387" i="13"/>
  <c r="AR399" i="13"/>
  <c r="AR411" i="13"/>
  <c r="AR423" i="13"/>
  <c r="AR435" i="13"/>
  <c r="AR447" i="13"/>
  <c r="AR459" i="13"/>
  <c r="AR471" i="13"/>
  <c r="AR483" i="13"/>
  <c r="AR495" i="13"/>
  <c r="AR112" i="13"/>
  <c r="AR124" i="13"/>
  <c r="AR136" i="13"/>
  <c r="AR148" i="13"/>
  <c r="AR160" i="13"/>
  <c r="AR172" i="13"/>
  <c r="AR184" i="13"/>
  <c r="AR196" i="13"/>
  <c r="AR208" i="13"/>
  <c r="AR220" i="13"/>
  <c r="AR232" i="13"/>
  <c r="AR244" i="13"/>
  <c r="AR256" i="13"/>
  <c r="AR268" i="13"/>
  <c r="AR280" i="13"/>
  <c r="AR292" i="13"/>
  <c r="AR304" i="13"/>
  <c r="AR316" i="13"/>
  <c r="AR328" i="13"/>
  <c r="AR340" i="13"/>
  <c r="AR352" i="13"/>
  <c r="AR364" i="13"/>
  <c r="AR376" i="13"/>
  <c r="AR388" i="13"/>
  <c r="AR400" i="13"/>
  <c r="AR412" i="13"/>
  <c r="AR424" i="13"/>
  <c r="AR436" i="13"/>
  <c r="AR448" i="13"/>
  <c r="AR460" i="13"/>
  <c r="AR472" i="13"/>
  <c r="AR484" i="13"/>
  <c r="AR496" i="13"/>
  <c r="AR113" i="13"/>
  <c r="AR125" i="13"/>
  <c r="AR137" i="13"/>
  <c r="AR149" i="13"/>
  <c r="AR161" i="13"/>
  <c r="AR173" i="13"/>
  <c r="AR185" i="13"/>
  <c r="AR197" i="13"/>
  <c r="AR209" i="13"/>
  <c r="AR221" i="13"/>
  <c r="AR233" i="13"/>
  <c r="AR245" i="13"/>
  <c r="AR257" i="13"/>
  <c r="AR269" i="13"/>
  <c r="AR281" i="13"/>
  <c r="AR293" i="13"/>
  <c r="AR305" i="13"/>
  <c r="AR317" i="13"/>
  <c r="AR329" i="13"/>
  <c r="AR341" i="13"/>
  <c r="AR353" i="13"/>
  <c r="AR365" i="13"/>
  <c r="AR377" i="13"/>
  <c r="AR389" i="13"/>
  <c r="AR401" i="13"/>
  <c r="AR413" i="13"/>
  <c r="AR425" i="13"/>
  <c r="AR437" i="13"/>
  <c r="AR449" i="13"/>
  <c r="AR461" i="13"/>
  <c r="AR473" i="13"/>
  <c r="AR485" i="13"/>
  <c r="AR497" i="13"/>
  <c r="AR114" i="13"/>
  <c r="AR126" i="13"/>
  <c r="AR138" i="13"/>
  <c r="AR150" i="13"/>
  <c r="AR162" i="13"/>
  <c r="AR174" i="13"/>
  <c r="AR186" i="13"/>
  <c r="AR198" i="13"/>
  <c r="AR210" i="13"/>
  <c r="AR222" i="13"/>
  <c r="AR234" i="13"/>
  <c r="AR246" i="13"/>
  <c r="AR258" i="13"/>
  <c r="AR270" i="13"/>
  <c r="AR282" i="13"/>
  <c r="AR294" i="13"/>
  <c r="AR306" i="13"/>
  <c r="AR318" i="13"/>
  <c r="AR330" i="13"/>
  <c r="AR342" i="13"/>
  <c r="AR354" i="13"/>
  <c r="AR366" i="13"/>
  <c r="AR378" i="13"/>
  <c r="AR390" i="13"/>
  <c r="AR402" i="13"/>
  <c r="AR414" i="13"/>
  <c r="AR426" i="13"/>
  <c r="AR438" i="13"/>
  <c r="AR450" i="13"/>
  <c r="AR462" i="13"/>
  <c r="AR474" i="13"/>
  <c r="AR486" i="13"/>
  <c r="AR498" i="13"/>
  <c r="AR115" i="13"/>
  <c r="AR118" i="13"/>
  <c r="AR130" i="13"/>
  <c r="AR142" i="13"/>
  <c r="AR154" i="13"/>
  <c r="AR166" i="13"/>
  <c r="AR178" i="13"/>
  <c r="AR190" i="13"/>
  <c r="AR202" i="13"/>
  <c r="AR214" i="13"/>
  <c r="AR226" i="13"/>
  <c r="AR238" i="13"/>
  <c r="AR250" i="13"/>
  <c r="AR262" i="13"/>
  <c r="AR274" i="13"/>
  <c r="AR286" i="13"/>
  <c r="AR298" i="13"/>
  <c r="AR310" i="13"/>
  <c r="AR322" i="13"/>
  <c r="AR334" i="13"/>
  <c r="AR346" i="13"/>
  <c r="AR358" i="13"/>
  <c r="AR370" i="13"/>
  <c r="AR382" i="13"/>
  <c r="AR394" i="13"/>
  <c r="AR406" i="13"/>
  <c r="AR418" i="13"/>
  <c r="AR430" i="13"/>
  <c r="AR442" i="13"/>
  <c r="AR454" i="13"/>
  <c r="AR466" i="13"/>
  <c r="AR478" i="13"/>
  <c r="AR490" i="13"/>
  <c r="AR502" i="13"/>
  <c r="AR152" i="13"/>
  <c r="AR200" i="13"/>
  <c r="AR248" i="13"/>
  <c r="AR296" i="13"/>
  <c r="AR344" i="13"/>
  <c r="AR392" i="13"/>
  <c r="AR440" i="13"/>
  <c r="AR488" i="13"/>
  <c r="AR153" i="13"/>
  <c r="AR201" i="13"/>
  <c r="AR249" i="13"/>
  <c r="AR297" i="13"/>
  <c r="AR345" i="13"/>
  <c r="AR393" i="13"/>
  <c r="AR441" i="13"/>
  <c r="AR489" i="13"/>
  <c r="AR163" i="13"/>
  <c r="AR211" i="13"/>
  <c r="AR259" i="13"/>
  <c r="AR307" i="13"/>
  <c r="AR355" i="13"/>
  <c r="AR403" i="13"/>
  <c r="AR451" i="13"/>
  <c r="AR499" i="13"/>
  <c r="AR116" i="13"/>
  <c r="AR164" i="13"/>
  <c r="AR212" i="13"/>
  <c r="AR260" i="13"/>
  <c r="AR308" i="13"/>
  <c r="AR356" i="13"/>
  <c r="AR404" i="13"/>
  <c r="AR452" i="13"/>
  <c r="AR500" i="13"/>
  <c r="AR117" i="13"/>
  <c r="AR165" i="13"/>
  <c r="AR213" i="13"/>
  <c r="AR261" i="13"/>
  <c r="AR309" i="13"/>
  <c r="AR357" i="13"/>
  <c r="AR405" i="13"/>
  <c r="AR453" i="13"/>
  <c r="AR501" i="13"/>
  <c r="AR127" i="13"/>
  <c r="AR175" i="13"/>
  <c r="AR223" i="13"/>
  <c r="AR271" i="13"/>
  <c r="AR319" i="13"/>
  <c r="AR367" i="13"/>
  <c r="AR415" i="13"/>
  <c r="AR463" i="13"/>
  <c r="AR128" i="13"/>
  <c r="AR176" i="13"/>
  <c r="AR224" i="13"/>
  <c r="AR272" i="13"/>
  <c r="AR320" i="13"/>
  <c r="AR368" i="13"/>
  <c r="AR416" i="13"/>
  <c r="AR464" i="13"/>
  <c r="AR129" i="13"/>
  <c r="AR177" i="13"/>
  <c r="AR225" i="13"/>
  <c r="AR273" i="13"/>
  <c r="AR321" i="13"/>
  <c r="AR369" i="13"/>
  <c r="AR417" i="13"/>
  <c r="AR465" i="13"/>
  <c r="AR140" i="13"/>
  <c r="AR188" i="13"/>
  <c r="AR236" i="13"/>
  <c r="AR284" i="13"/>
  <c r="AR332" i="13"/>
  <c r="AR380" i="13"/>
  <c r="AR428" i="13"/>
  <c r="AR476" i="13"/>
  <c r="AR151" i="13"/>
  <c r="AR199" i="13"/>
  <c r="AR247" i="13"/>
  <c r="AR295" i="13"/>
  <c r="AR343" i="13"/>
  <c r="AR391" i="13"/>
  <c r="AR439" i="13"/>
  <c r="AR487" i="13"/>
  <c r="AR189" i="13"/>
  <c r="AR477" i="13"/>
  <c r="AR235" i="13"/>
  <c r="AR237" i="13"/>
  <c r="AR283" i="13"/>
  <c r="AR285" i="13"/>
  <c r="AR331" i="13"/>
  <c r="AR333" i="13"/>
  <c r="AR379" i="13"/>
  <c r="AR139" i="13"/>
  <c r="AR427" i="13"/>
  <c r="AR141" i="13"/>
  <c r="AR187" i="13"/>
  <c r="AR381" i="13"/>
  <c r="AR429" i="13"/>
  <c r="AR475" i="13"/>
  <c r="AG78" i="18"/>
  <c r="AG83" i="18"/>
  <c r="AG64" i="18"/>
  <c r="AG69" i="18"/>
  <c r="AG93" i="18"/>
  <c r="AG71" i="18"/>
  <c r="AG92" i="18"/>
  <c r="AG68" i="18"/>
  <c r="AG66" i="18"/>
  <c r="AG94" i="18"/>
  <c r="AG86" i="18"/>
  <c r="AG84" i="18"/>
  <c r="AG91" i="18"/>
  <c r="AG90" i="18"/>
  <c r="AG40" i="18"/>
  <c r="AG82" i="18"/>
  <c r="AG79" i="18"/>
  <c r="AG74" i="18"/>
  <c r="AG60" i="18"/>
  <c r="AG43" i="18"/>
  <c r="AG76" i="18"/>
  <c r="AG57" i="18"/>
  <c r="AG49" i="18"/>
  <c r="AG72" i="18"/>
  <c r="AG55" i="18"/>
  <c r="AG52" i="18"/>
  <c r="AG8" i="18"/>
  <c r="AG37" i="18"/>
  <c r="AG21" i="18"/>
  <c r="AG20" i="18"/>
  <c r="AG17" i="18"/>
  <c r="AG28" i="18"/>
  <c r="AG14" i="18"/>
  <c r="AG34" i="18"/>
  <c r="AG30" i="18"/>
  <c r="AG62" i="18"/>
  <c r="AG58" i="18"/>
  <c r="AG16" i="18"/>
  <c r="AG19" i="18"/>
  <c r="AG15" i="18"/>
  <c r="AG6" i="18"/>
  <c r="AG4" i="18"/>
  <c r="AG3" i="18"/>
  <c r="AG46" i="18"/>
  <c r="AG25" i="18"/>
  <c r="AG5" i="18"/>
  <c r="AG10" i="18"/>
  <c r="AG9" i="18"/>
  <c r="C34" i="3"/>
  <c r="AG22" i="18"/>
  <c r="AG50" i="18"/>
  <c r="AG13" i="18"/>
  <c r="AG31" i="18"/>
  <c r="AG18" i="18"/>
  <c r="AG29" i="18"/>
  <c r="AG38" i="18"/>
  <c r="AG12" i="18"/>
  <c r="AG42" i="18"/>
  <c r="AG23" i="18"/>
  <c r="AG11" i="18"/>
  <c r="AG7" i="18"/>
  <c r="AG33" i="18"/>
  <c r="AG65" i="18"/>
  <c r="AG32" i="18"/>
  <c r="AG73" i="18"/>
  <c r="AG36" i="18"/>
  <c r="AG48" i="18"/>
  <c r="AG87" i="18"/>
  <c r="AG24" i="18"/>
  <c r="AG47" i="18"/>
  <c r="AG61" i="18"/>
  <c r="AG41" i="18"/>
  <c r="AG89" i="18"/>
  <c r="AG75" i="18"/>
  <c r="AG53" i="18"/>
  <c r="AG26" i="18"/>
  <c r="AG27" i="18"/>
  <c r="AG44" i="18"/>
  <c r="AG45" i="18"/>
  <c r="AG77" i="18"/>
  <c r="AG70" i="18"/>
  <c r="AG67" i="18"/>
  <c r="AG56" i="18"/>
  <c r="AG54" i="18"/>
  <c r="AG81" i="18"/>
  <c r="AG35" i="18"/>
  <c r="AG59" i="18"/>
  <c r="AG85" i="18"/>
  <c r="AG80" i="18"/>
  <c r="AG63" i="18"/>
  <c r="AG102" i="18"/>
  <c r="AG100" i="18"/>
  <c r="AG103" i="18"/>
  <c r="AG95" i="18"/>
  <c r="AG97" i="18"/>
  <c r="AG98" i="18"/>
  <c r="AG101" i="18"/>
  <c r="AG51" i="18"/>
  <c r="AG96" i="18"/>
  <c r="AG39" i="18"/>
  <c r="AG88" i="18"/>
  <c r="AG99" i="18"/>
  <c r="AC2" i="17"/>
  <c r="CI20" i="19" l="1"/>
  <c r="CI28" i="19"/>
  <c r="CI22" i="19"/>
  <c r="CI23" i="19"/>
  <c r="CI24" i="19"/>
  <c r="CI27" i="19"/>
  <c r="CI21" i="19"/>
  <c r="CI19" i="19"/>
  <c r="CI25" i="19"/>
  <c r="CI26" i="19"/>
  <c r="AS115" i="13"/>
  <c r="AS127" i="13"/>
  <c r="AS139" i="13"/>
  <c r="AS151" i="13"/>
  <c r="AS163" i="13"/>
  <c r="AS175" i="13"/>
  <c r="AS187" i="13"/>
  <c r="AS199" i="13"/>
  <c r="AS211" i="13"/>
  <c r="AS223" i="13"/>
  <c r="AS235" i="13"/>
  <c r="AS247" i="13"/>
  <c r="AS259" i="13"/>
  <c r="AS271" i="13"/>
  <c r="AS283" i="13"/>
  <c r="AS295" i="13"/>
  <c r="AS307" i="13"/>
  <c r="AS319" i="13"/>
  <c r="AS331" i="13"/>
  <c r="AS343" i="13"/>
  <c r="AS355" i="13"/>
  <c r="AS367" i="13"/>
  <c r="AS379" i="13"/>
  <c r="AS391" i="13"/>
  <c r="AS403" i="13"/>
  <c r="AS415" i="13"/>
  <c r="AS427" i="13"/>
  <c r="AS439" i="13"/>
  <c r="AS451" i="13"/>
  <c r="AS463" i="13"/>
  <c r="AS475" i="13"/>
  <c r="AS487" i="13"/>
  <c r="AS499" i="13"/>
  <c r="AS116" i="13"/>
  <c r="AS128" i="13"/>
  <c r="AS140" i="13"/>
  <c r="AS152" i="13"/>
  <c r="AS164" i="13"/>
  <c r="AS176" i="13"/>
  <c r="AS188" i="13"/>
  <c r="AS200" i="13"/>
  <c r="AS212" i="13"/>
  <c r="AS224" i="13"/>
  <c r="AS236" i="13"/>
  <c r="AS248" i="13"/>
  <c r="AS260" i="13"/>
  <c r="AS272" i="13"/>
  <c r="AS284" i="13"/>
  <c r="AS296" i="13"/>
  <c r="AS308" i="13"/>
  <c r="AS320" i="13"/>
  <c r="AS332" i="13"/>
  <c r="AS344" i="13"/>
  <c r="AS356" i="13"/>
  <c r="AS368" i="13"/>
  <c r="AS380" i="13"/>
  <c r="AS392" i="13"/>
  <c r="AS404" i="13"/>
  <c r="AS416" i="13"/>
  <c r="AS428" i="13"/>
  <c r="AS440" i="13"/>
  <c r="AS452" i="13"/>
  <c r="AS464" i="13"/>
  <c r="AS476" i="13"/>
  <c r="AS488" i="13"/>
  <c r="AS500" i="13"/>
  <c r="AS117" i="13"/>
  <c r="AS129" i="13"/>
  <c r="AS141" i="13"/>
  <c r="AS153" i="13"/>
  <c r="AS165" i="13"/>
  <c r="AS177" i="13"/>
  <c r="AS189" i="13"/>
  <c r="AS201" i="13"/>
  <c r="AS213" i="13"/>
  <c r="AS225" i="13"/>
  <c r="AS237" i="13"/>
  <c r="AS249" i="13"/>
  <c r="AS261" i="13"/>
  <c r="AS273" i="13"/>
  <c r="AS285" i="13"/>
  <c r="AS297" i="13"/>
  <c r="AS309" i="13"/>
  <c r="AS321" i="13"/>
  <c r="AS333" i="13"/>
  <c r="AS345" i="13"/>
  <c r="AS357" i="13"/>
  <c r="AS369" i="13"/>
  <c r="AS381" i="13"/>
  <c r="AS393" i="13"/>
  <c r="AS405" i="13"/>
  <c r="AS417" i="13"/>
  <c r="AS429" i="13"/>
  <c r="AS441" i="13"/>
  <c r="AS453" i="13"/>
  <c r="AS465" i="13"/>
  <c r="AS477" i="13"/>
  <c r="AS489" i="13"/>
  <c r="AS501" i="13"/>
  <c r="AS118" i="13"/>
  <c r="AS130" i="13"/>
  <c r="AS142" i="13"/>
  <c r="AS154" i="13"/>
  <c r="AS166" i="13"/>
  <c r="AS178" i="13"/>
  <c r="AS190" i="13"/>
  <c r="AS202" i="13"/>
  <c r="AS214" i="13"/>
  <c r="AS226" i="13"/>
  <c r="AS238" i="13"/>
  <c r="AS250" i="13"/>
  <c r="AS262" i="13"/>
  <c r="AS274" i="13"/>
  <c r="AS286" i="13"/>
  <c r="AS298" i="13"/>
  <c r="AS310" i="13"/>
  <c r="AS322" i="13"/>
  <c r="AS334" i="13"/>
  <c r="AS346" i="13"/>
  <c r="AS358" i="13"/>
  <c r="AS370" i="13"/>
  <c r="AS382" i="13"/>
  <c r="AS394" i="13"/>
  <c r="AS406" i="13"/>
  <c r="AS418" i="13"/>
  <c r="AS430" i="13"/>
  <c r="AS442" i="13"/>
  <c r="AS454" i="13"/>
  <c r="AS466" i="13"/>
  <c r="AS478" i="13"/>
  <c r="AS490" i="13"/>
  <c r="AS502" i="13"/>
  <c r="AS107" i="13"/>
  <c r="AS119" i="13"/>
  <c r="AS131" i="13"/>
  <c r="AS143" i="13"/>
  <c r="AS155" i="13"/>
  <c r="AS167" i="13"/>
  <c r="AS179" i="13"/>
  <c r="AS191" i="13"/>
  <c r="AS203" i="13"/>
  <c r="AS215" i="13"/>
  <c r="AS227" i="13"/>
  <c r="AS239" i="13"/>
  <c r="AS251" i="13"/>
  <c r="AS263" i="13"/>
  <c r="AS275" i="13"/>
  <c r="AS287" i="13"/>
  <c r="AS299" i="13"/>
  <c r="AS311" i="13"/>
  <c r="AS323" i="13"/>
  <c r="AS335" i="13"/>
  <c r="AS347" i="13"/>
  <c r="AS359" i="13"/>
  <c r="AS371" i="13"/>
  <c r="AS383" i="13"/>
  <c r="AS395" i="13"/>
  <c r="AS407" i="13"/>
  <c r="AS419" i="13"/>
  <c r="AS431" i="13"/>
  <c r="AS443" i="13"/>
  <c r="AS455" i="13"/>
  <c r="AS467" i="13"/>
  <c r="AS479" i="13"/>
  <c r="AS491" i="13"/>
  <c r="AS503" i="13"/>
  <c r="AS108" i="13"/>
  <c r="AS120" i="13"/>
  <c r="AS132" i="13"/>
  <c r="AS144" i="13"/>
  <c r="AS156" i="13"/>
  <c r="AS168" i="13"/>
  <c r="AS180" i="13"/>
  <c r="AS192" i="13"/>
  <c r="AS204" i="13"/>
  <c r="AS216" i="13"/>
  <c r="AS228" i="13"/>
  <c r="AS240" i="13"/>
  <c r="AS252" i="13"/>
  <c r="AS264" i="13"/>
  <c r="AS276" i="13"/>
  <c r="AS288" i="13"/>
  <c r="AS300" i="13"/>
  <c r="AS312" i="13"/>
  <c r="AS324" i="13"/>
  <c r="AS336" i="13"/>
  <c r="AS348" i="13"/>
  <c r="AS360" i="13"/>
  <c r="AS372" i="13"/>
  <c r="AS384" i="13"/>
  <c r="AS396" i="13"/>
  <c r="AS408" i="13"/>
  <c r="AS420" i="13"/>
  <c r="AS432" i="13"/>
  <c r="AS444" i="13"/>
  <c r="AS456" i="13"/>
  <c r="AS468" i="13"/>
  <c r="AS480" i="13"/>
  <c r="AS492" i="13"/>
  <c r="AS504" i="13"/>
  <c r="AS109" i="13"/>
  <c r="AS121" i="13"/>
  <c r="AS133" i="13"/>
  <c r="AS145" i="13"/>
  <c r="AS157" i="13"/>
  <c r="AS169" i="13"/>
  <c r="AS181" i="13"/>
  <c r="AS193" i="13"/>
  <c r="AS205" i="13"/>
  <c r="AS217" i="13"/>
  <c r="AS229" i="13"/>
  <c r="AS241" i="13"/>
  <c r="AS253" i="13"/>
  <c r="AS265" i="13"/>
  <c r="AS277" i="13"/>
  <c r="AS289" i="13"/>
  <c r="AS301" i="13"/>
  <c r="AS313" i="13"/>
  <c r="AS325" i="13"/>
  <c r="AS337" i="13"/>
  <c r="AS349" i="13"/>
  <c r="AS361" i="13"/>
  <c r="AS373" i="13"/>
  <c r="AS385" i="13"/>
  <c r="AS397" i="13"/>
  <c r="AS409" i="13"/>
  <c r="AS421" i="13"/>
  <c r="AS433" i="13"/>
  <c r="AS110" i="13"/>
  <c r="AS122" i="13"/>
  <c r="AS134" i="13"/>
  <c r="AS146" i="13"/>
  <c r="AS158" i="13"/>
  <c r="AS170" i="13"/>
  <c r="AS182" i="13"/>
  <c r="AS194" i="13"/>
  <c r="AS206" i="13"/>
  <c r="AS218" i="13"/>
  <c r="AS230" i="13"/>
  <c r="AS242" i="13"/>
  <c r="AS254" i="13"/>
  <c r="AS266" i="13"/>
  <c r="AS278" i="13"/>
  <c r="AS290" i="13"/>
  <c r="AS302" i="13"/>
  <c r="AS314" i="13"/>
  <c r="AS326" i="13"/>
  <c r="AS338" i="13"/>
  <c r="AS350" i="13"/>
  <c r="AS362" i="13"/>
  <c r="AS374" i="13"/>
  <c r="AS386" i="13"/>
  <c r="AS398" i="13"/>
  <c r="AS410" i="13"/>
  <c r="AS422" i="13"/>
  <c r="AS434" i="13"/>
  <c r="AS446" i="13"/>
  <c r="AS458" i="13"/>
  <c r="AS470" i="13"/>
  <c r="AS482" i="13"/>
  <c r="AS494" i="13"/>
  <c r="AS506" i="13"/>
  <c r="AS114" i="13"/>
  <c r="AS126" i="13"/>
  <c r="AS138" i="13"/>
  <c r="AS150" i="13"/>
  <c r="AS162" i="13"/>
  <c r="AS174" i="13"/>
  <c r="AS186" i="13"/>
  <c r="AS198" i="13"/>
  <c r="AS210" i="13"/>
  <c r="AS222" i="13"/>
  <c r="AS234" i="13"/>
  <c r="AS246" i="13"/>
  <c r="AS258" i="13"/>
  <c r="AS270" i="13"/>
  <c r="AS282" i="13"/>
  <c r="AS294" i="13"/>
  <c r="AS306" i="13"/>
  <c r="AS318" i="13"/>
  <c r="AS330" i="13"/>
  <c r="AS342" i="13"/>
  <c r="AS354" i="13"/>
  <c r="AS366" i="13"/>
  <c r="AS378" i="13"/>
  <c r="AS390" i="13"/>
  <c r="AS402" i="13"/>
  <c r="AS414" i="13"/>
  <c r="AS426" i="13"/>
  <c r="AS438" i="13"/>
  <c r="AS450" i="13"/>
  <c r="AS462" i="13"/>
  <c r="AS474" i="13"/>
  <c r="AS486" i="13"/>
  <c r="AS498" i="13"/>
  <c r="AS136" i="13"/>
  <c r="AS184" i="13"/>
  <c r="AS232" i="13"/>
  <c r="AS280" i="13"/>
  <c r="AS328" i="13"/>
  <c r="AS376" i="13"/>
  <c r="AS424" i="13"/>
  <c r="AS461" i="13"/>
  <c r="AS497" i="13"/>
  <c r="AS137" i="13"/>
  <c r="AS185" i="13"/>
  <c r="AS233" i="13"/>
  <c r="AS281" i="13"/>
  <c r="AS329" i="13"/>
  <c r="AS377" i="13"/>
  <c r="AS425" i="13"/>
  <c r="AS469" i="13"/>
  <c r="AS505" i="13"/>
  <c r="AS147" i="13"/>
  <c r="AS195" i="13"/>
  <c r="AS243" i="13"/>
  <c r="AS291" i="13"/>
  <c r="AS339" i="13"/>
  <c r="AS387" i="13"/>
  <c r="AS435" i="13"/>
  <c r="AS471" i="13"/>
  <c r="AS148" i="13"/>
  <c r="AS196" i="13"/>
  <c r="AS244" i="13"/>
  <c r="AS292" i="13"/>
  <c r="AS340" i="13"/>
  <c r="AS388" i="13"/>
  <c r="AS436" i="13"/>
  <c r="AS472" i="13"/>
  <c r="AS149" i="13"/>
  <c r="AS197" i="13"/>
  <c r="AS245" i="13"/>
  <c r="AS293" i="13"/>
  <c r="AS341" i="13"/>
  <c r="AS389" i="13"/>
  <c r="AS437" i="13"/>
  <c r="AS473" i="13"/>
  <c r="AS111" i="13"/>
  <c r="AS159" i="13"/>
  <c r="AS207" i="13"/>
  <c r="AS255" i="13"/>
  <c r="AS303" i="13"/>
  <c r="AS351" i="13"/>
  <c r="AS399" i="13"/>
  <c r="AS445" i="13"/>
  <c r="AS481" i="13"/>
  <c r="AS112" i="13"/>
  <c r="AS160" i="13"/>
  <c r="AS208" i="13"/>
  <c r="AS256" i="13"/>
  <c r="AS304" i="13"/>
  <c r="AS352" i="13"/>
  <c r="AS400" i="13"/>
  <c r="AS447" i="13"/>
  <c r="AS483" i="13"/>
  <c r="AS113" i="13"/>
  <c r="AS161" i="13"/>
  <c r="AS209" i="13"/>
  <c r="AS257" i="13"/>
  <c r="AS305" i="13"/>
  <c r="AS353" i="13"/>
  <c r="AS401" i="13"/>
  <c r="AS448" i="13"/>
  <c r="AS484" i="13"/>
  <c r="AS124" i="13"/>
  <c r="AS172" i="13"/>
  <c r="AS220" i="13"/>
  <c r="AS268" i="13"/>
  <c r="AS316" i="13"/>
  <c r="AS364" i="13"/>
  <c r="AS412" i="13"/>
  <c r="AS457" i="13"/>
  <c r="AS493" i="13"/>
  <c r="AS135" i="13"/>
  <c r="AS183" i="13"/>
  <c r="AS231" i="13"/>
  <c r="AS279" i="13"/>
  <c r="AS327" i="13"/>
  <c r="AS375" i="13"/>
  <c r="AS423" i="13"/>
  <c r="AS460" i="13"/>
  <c r="AS496" i="13"/>
  <c r="AS365" i="13"/>
  <c r="AS123" i="13"/>
  <c r="AS411" i="13"/>
  <c r="AS125" i="13"/>
  <c r="AS413" i="13"/>
  <c r="AS171" i="13"/>
  <c r="AS449" i="13"/>
  <c r="AS173" i="13"/>
  <c r="AS459" i="13"/>
  <c r="AS219" i="13"/>
  <c r="AS485" i="13"/>
  <c r="AS221" i="13"/>
  <c r="AS495" i="13"/>
  <c r="AS267" i="13"/>
  <c r="AS315" i="13"/>
  <c r="AS363" i="13"/>
  <c r="AS269" i="13"/>
  <c r="AS317" i="13"/>
  <c r="AH80" i="18"/>
  <c r="AH83" i="18"/>
  <c r="AH69" i="18"/>
  <c r="AH93" i="18"/>
  <c r="AH71" i="18"/>
  <c r="AH92" i="18"/>
  <c r="AH81" i="18"/>
  <c r="AH77" i="18"/>
  <c r="AH84" i="18"/>
  <c r="AH76" i="18"/>
  <c r="AH74" i="18"/>
  <c r="AH70" i="18"/>
  <c r="AH82" i="18"/>
  <c r="AH48" i="18"/>
  <c r="AH43" i="18"/>
  <c r="AH57" i="18"/>
  <c r="AH49" i="18"/>
  <c r="AH45" i="18"/>
  <c r="AH47" i="18"/>
  <c r="AH38" i="18"/>
  <c r="AH51" i="18"/>
  <c r="AH78" i="18"/>
  <c r="AH61" i="18"/>
  <c r="AH46" i="18"/>
  <c r="AH34" i="18"/>
  <c r="AH26" i="18"/>
  <c r="AH8" i="18"/>
  <c r="AH6" i="18"/>
  <c r="AH17" i="18"/>
  <c r="AH11" i="18"/>
  <c r="AH30" i="18"/>
  <c r="AH73" i="18"/>
  <c r="AH16" i="18"/>
  <c r="AH15" i="18"/>
  <c r="AH4" i="18"/>
  <c r="AH5" i="18"/>
  <c r="C35" i="3"/>
  <c r="AH33" i="18"/>
  <c r="AH65" i="18"/>
  <c r="AH3" i="18"/>
  <c r="AH23" i="18"/>
  <c r="AH27" i="18"/>
  <c r="AH35" i="18"/>
  <c r="AH29" i="18"/>
  <c r="AH14" i="18"/>
  <c r="AH12" i="18"/>
  <c r="AH19" i="18"/>
  <c r="AH13" i="18"/>
  <c r="AH18" i="18"/>
  <c r="AH56" i="18"/>
  <c r="AH7" i="18"/>
  <c r="AH50" i="18"/>
  <c r="AH10" i="18"/>
  <c r="AH53" i="18"/>
  <c r="AH66" i="18"/>
  <c r="AH31" i="18"/>
  <c r="AH37" i="18"/>
  <c r="AH59" i="18"/>
  <c r="AH67" i="18"/>
  <c r="AH9" i="18"/>
  <c r="AH32" i="18"/>
  <c r="AH36" i="18"/>
  <c r="AH28" i="18"/>
  <c r="AH60" i="18"/>
  <c r="AH22" i="18"/>
  <c r="AH25" i="18"/>
  <c r="AH85" i="18"/>
  <c r="AH41" i="18"/>
  <c r="AH89" i="18"/>
  <c r="AH20" i="18"/>
  <c r="AH21" i="18"/>
  <c r="AH44" i="18"/>
  <c r="AH58" i="18"/>
  <c r="AH68" i="18"/>
  <c r="AH91" i="18"/>
  <c r="AH24" i="18"/>
  <c r="AH54" i="18"/>
  <c r="AH88" i="18"/>
  <c r="AH90" i="18"/>
  <c r="AH95" i="18"/>
  <c r="AH55" i="18"/>
  <c r="AH94" i="18"/>
  <c r="AH40" i="18"/>
  <c r="AH42" i="18"/>
  <c r="AH103" i="18"/>
  <c r="AH64" i="18"/>
  <c r="AH98" i="18"/>
  <c r="AH100" i="18"/>
  <c r="AH63" i="18"/>
  <c r="AH52" i="18"/>
  <c r="AH79" i="18"/>
  <c r="AH72" i="18"/>
  <c r="AH101" i="18"/>
  <c r="AH97" i="18"/>
  <c r="AH86" i="18"/>
  <c r="AH87" i="18"/>
  <c r="AH99" i="18"/>
  <c r="AH39" i="18"/>
  <c r="AH62" i="18"/>
  <c r="AH102" i="18"/>
  <c r="AH75" i="18"/>
  <c r="AH96" i="18"/>
  <c r="AD2" i="17"/>
  <c r="CJ26" i="19" l="1"/>
  <c r="CJ20" i="19"/>
  <c r="CJ28" i="19"/>
  <c r="CJ21" i="19"/>
  <c r="CJ22" i="19"/>
  <c r="CJ19" i="19"/>
  <c r="CJ23" i="19"/>
  <c r="CJ27" i="19"/>
  <c r="CJ24" i="19"/>
  <c r="CJ25" i="19"/>
  <c r="AT111" i="13"/>
  <c r="AT123" i="13"/>
  <c r="AT112" i="13"/>
  <c r="AT124" i="13"/>
  <c r="AT136" i="13"/>
  <c r="AT148" i="13"/>
  <c r="AT160" i="13"/>
  <c r="AT113" i="13"/>
  <c r="AT125" i="13"/>
  <c r="AT114" i="13"/>
  <c r="AT126" i="13"/>
  <c r="AT138" i="13"/>
  <c r="AT150" i="13"/>
  <c r="AT115" i="13"/>
  <c r="AT127" i="13"/>
  <c r="AT116" i="13"/>
  <c r="AT128" i="13"/>
  <c r="AT118" i="13"/>
  <c r="AT130" i="13"/>
  <c r="AT142" i="13"/>
  <c r="AT154" i="13"/>
  <c r="AT166" i="13"/>
  <c r="AT110" i="13"/>
  <c r="AT122" i="13"/>
  <c r="AT133" i="13"/>
  <c r="AT149" i="13"/>
  <c r="AT164" i="13"/>
  <c r="AT177" i="13"/>
  <c r="AT189" i="13"/>
  <c r="AT201" i="13"/>
  <c r="AT213" i="13"/>
  <c r="AT225" i="13"/>
  <c r="AT237" i="13"/>
  <c r="AT249" i="13"/>
  <c r="AT261" i="13"/>
  <c r="AT273" i="13"/>
  <c r="AT285" i="13"/>
  <c r="AT297" i="13"/>
  <c r="AT309" i="13"/>
  <c r="AT321" i="13"/>
  <c r="AT333" i="13"/>
  <c r="AT345" i="13"/>
  <c r="AT357" i="13"/>
  <c r="AT369" i="13"/>
  <c r="AT381" i="13"/>
  <c r="AT393" i="13"/>
  <c r="AT405" i="13"/>
  <c r="AT417" i="13"/>
  <c r="AT429" i="13"/>
  <c r="AT441" i="13"/>
  <c r="AT453" i="13"/>
  <c r="AT465" i="13"/>
  <c r="AT477" i="13"/>
  <c r="AT489" i="13"/>
  <c r="AT501" i="13"/>
  <c r="AT134" i="13"/>
  <c r="AT151" i="13"/>
  <c r="AT165" i="13"/>
  <c r="AT178" i="13"/>
  <c r="AT190" i="13"/>
  <c r="AT202" i="13"/>
  <c r="AT214" i="13"/>
  <c r="AT226" i="13"/>
  <c r="AT238" i="13"/>
  <c r="AT250" i="13"/>
  <c r="AT262" i="13"/>
  <c r="AT274" i="13"/>
  <c r="AT286" i="13"/>
  <c r="AT298" i="13"/>
  <c r="AT310" i="13"/>
  <c r="AT322" i="13"/>
  <c r="AT334" i="13"/>
  <c r="AT346" i="13"/>
  <c r="AT358" i="13"/>
  <c r="AT370" i="13"/>
  <c r="AT382" i="13"/>
  <c r="AT394" i="13"/>
  <c r="AT406" i="13"/>
  <c r="AT418" i="13"/>
  <c r="AT430" i="13"/>
  <c r="AT442" i="13"/>
  <c r="AT454" i="13"/>
  <c r="AT466" i="13"/>
  <c r="AT478" i="13"/>
  <c r="AT490" i="13"/>
  <c r="AT502" i="13"/>
  <c r="AT107" i="13"/>
  <c r="AT135" i="13"/>
  <c r="AT152" i="13"/>
  <c r="AT167" i="13"/>
  <c r="AT179" i="13"/>
  <c r="AT191" i="13"/>
  <c r="AT203" i="13"/>
  <c r="AT215" i="13"/>
  <c r="AT227" i="13"/>
  <c r="AT239" i="13"/>
  <c r="AT251" i="13"/>
  <c r="AT263" i="13"/>
  <c r="AT275" i="13"/>
  <c r="AT287" i="13"/>
  <c r="AT299" i="13"/>
  <c r="AT311" i="13"/>
  <c r="AT323" i="13"/>
  <c r="AT335" i="13"/>
  <c r="AT347" i="13"/>
  <c r="AT359" i="13"/>
  <c r="AT371" i="13"/>
  <c r="AT383" i="13"/>
  <c r="AT395" i="13"/>
  <c r="AT407" i="13"/>
  <c r="AT419" i="13"/>
  <c r="AT431" i="13"/>
  <c r="AT443" i="13"/>
  <c r="AT455" i="13"/>
  <c r="AT467" i="13"/>
  <c r="AT479" i="13"/>
  <c r="AT491" i="13"/>
  <c r="AT503" i="13"/>
  <c r="AT108" i="13"/>
  <c r="AT137" i="13"/>
  <c r="AT153" i="13"/>
  <c r="AT168" i="13"/>
  <c r="AT180" i="13"/>
  <c r="AT192" i="13"/>
  <c r="AT204" i="13"/>
  <c r="AT216" i="13"/>
  <c r="AT228" i="13"/>
  <c r="AT240" i="13"/>
  <c r="AT252" i="13"/>
  <c r="AT264" i="13"/>
  <c r="AT276" i="13"/>
  <c r="AT288" i="13"/>
  <c r="AT300" i="13"/>
  <c r="AT312" i="13"/>
  <c r="AT324" i="13"/>
  <c r="AT336" i="13"/>
  <c r="AT348" i="13"/>
  <c r="AT360" i="13"/>
  <c r="AT372" i="13"/>
  <c r="AT384" i="13"/>
  <c r="AT396" i="13"/>
  <c r="AT408" i="13"/>
  <c r="AT420" i="13"/>
  <c r="AT432" i="13"/>
  <c r="AT444" i="13"/>
  <c r="AT456" i="13"/>
  <c r="AT468" i="13"/>
  <c r="AT480" i="13"/>
  <c r="AT492" i="13"/>
  <c r="AT504" i="13"/>
  <c r="AT109" i="13"/>
  <c r="AT139" i="13"/>
  <c r="AT155" i="13"/>
  <c r="AT169" i="13"/>
  <c r="AT181" i="13"/>
  <c r="AT193" i="13"/>
  <c r="AT205" i="13"/>
  <c r="AT217" i="13"/>
  <c r="AT229" i="13"/>
  <c r="AT241" i="13"/>
  <c r="AT253" i="13"/>
  <c r="AT265" i="13"/>
  <c r="AT277" i="13"/>
  <c r="AT289" i="13"/>
  <c r="AT301" i="13"/>
  <c r="AT313" i="13"/>
  <c r="AT325" i="13"/>
  <c r="AT337" i="13"/>
  <c r="AT349" i="13"/>
  <c r="AT361" i="13"/>
  <c r="AT373" i="13"/>
  <c r="AT385" i="13"/>
  <c r="AT397" i="13"/>
  <c r="AT409" i="13"/>
  <c r="AT421" i="13"/>
  <c r="AT433" i="13"/>
  <c r="AT445" i="13"/>
  <c r="AT117" i="13"/>
  <c r="AT140" i="13"/>
  <c r="AT156" i="13"/>
  <c r="AT170" i="13"/>
  <c r="AT182" i="13"/>
  <c r="AT194" i="13"/>
  <c r="AT206" i="13"/>
  <c r="AT218" i="13"/>
  <c r="AT230" i="13"/>
  <c r="AT242" i="13"/>
  <c r="AT254" i="13"/>
  <c r="AT266" i="13"/>
  <c r="AT278" i="13"/>
  <c r="AT290" i="13"/>
  <c r="AT302" i="13"/>
  <c r="AT314" i="13"/>
  <c r="AT326" i="13"/>
  <c r="AT338" i="13"/>
  <c r="AT350" i="13"/>
  <c r="AT362" i="13"/>
  <c r="AT374" i="13"/>
  <c r="AT386" i="13"/>
  <c r="AT398" i="13"/>
  <c r="AT410" i="13"/>
  <c r="AT422" i="13"/>
  <c r="AT434" i="13"/>
  <c r="AT446" i="13"/>
  <c r="AT458" i="13"/>
  <c r="AT470" i="13"/>
  <c r="AT482" i="13"/>
  <c r="AT494" i="13"/>
  <c r="AT506" i="13"/>
  <c r="AT119" i="13"/>
  <c r="AT141" i="13"/>
  <c r="AT157" i="13"/>
  <c r="AT171" i="13"/>
  <c r="AT183" i="13"/>
  <c r="AT195" i="13"/>
  <c r="AT207" i="13"/>
  <c r="AT219" i="13"/>
  <c r="AT231" i="13"/>
  <c r="AT243" i="13"/>
  <c r="AT255" i="13"/>
  <c r="AT267" i="13"/>
  <c r="AT279" i="13"/>
  <c r="AT291" i="13"/>
  <c r="AT303" i="13"/>
  <c r="AT315" i="13"/>
  <c r="AT327" i="13"/>
  <c r="AT339" i="13"/>
  <c r="AT351" i="13"/>
  <c r="AT363" i="13"/>
  <c r="AT375" i="13"/>
  <c r="AT387" i="13"/>
  <c r="AT399" i="13"/>
  <c r="AT411" i="13"/>
  <c r="AT423" i="13"/>
  <c r="AT435" i="13"/>
  <c r="AT447" i="13"/>
  <c r="AT459" i="13"/>
  <c r="AT471" i="13"/>
  <c r="AT483" i="13"/>
  <c r="AT495" i="13"/>
  <c r="AT120" i="13"/>
  <c r="AT143" i="13"/>
  <c r="AT158" i="13"/>
  <c r="AT172" i="13"/>
  <c r="AT184" i="13"/>
  <c r="AT196" i="13"/>
  <c r="AT208" i="13"/>
  <c r="AT220" i="13"/>
  <c r="AT232" i="13"/>
  <c r="AT244" i="13"/>
  <c r="AT256" i="13"/>
  <c r="AT268" i="13"/>
  <c r="AT280" i="13"/>
  <c r="AT292" i="13"/>
  <c r="AT304" i="13"/>
  <c r="AT316" i="13"/>
  <c r="AT328" i="13"/>
  <c r="AT340" i="13"/>
  <c r="AT352" i="13"/>
  <c r="AT364" i="13"/>
  <c r="AT376" i="13"/>
  <c r="AT388" i="13"/>
  <c r="AT400" i="13"/>
  <c r="AT412" i="13"/>
  <c r="AT424" i="13"/>
  <c r="AT436" i="13"/>
  <c r="AT448" i="13"/>
  <c r="AT460" i="13"/>
  <c r="AT472" i="13"/>
  <c r="AT484" i="13"/>
  <c r="AT496" i="13"/>
  <c r="AT129" i="13"/>
  <c r="AT145" i="13"/>
  <c r="AT161" i="13"/>
  <c r="AT174" i="13"/>
  <c r="AT186" i="13"/>
  <c r="AT198" i="13"/>
  <c r="AT210" i="13"/>
  <c r="AT222" i="13"/>
  <c r="AT234" i="13"/>
  <c r="AT246" i="13"/>
  <c r="AT258" i="13"/>
  <c r="AT270" i="13"/>
  <c r="AT282" i="13"/>
  <c r="AT294" i="13"/>
  <c r="AT306" i="13"/>
  <c r="AT318" i="13"/>
  <c r="AT330" i="13"/>
  <c r="AT342" i="13"/>
  <c r="AT354" i="13"/>
  <c r="AT366" i="13"/>
  <c r="AT378" i="13"/>
  <c r="AT390" i="13"/>
  <c r="AT402" i="13"/>
  <c r="AT414" i="13"/>
  <c r="AT426" i="13"/>
  <c r="AT438" i="13"/>
  <c r="AT450" i="13"/>
  <c r="AT462" i="13"/>
  <c r="AT474" i="13"/>
  <c r="AT486" i="13"/>
  <c r="AT498" i="13"/>
  <c r="AT132" i="13"/>
  <c r="AT147" i="13"/>
  <c r="AT163" i="13"/>
  <c r="AT176" i="13"/>
  <c r="AT188" i="13"/>
  <c r="AT200" i="13"/>
  <c r="AT212" i="13"/>
  <c r="AT224" i="13"/>
  <c r="AT236" i="13"/>
  <c r="AT248" i="13"/>
  <c r="AT260" i="13"/>
  <c r="AT272" i="13"/>
  <c r="AT284" i="13"/>
  <c r="AT296" i="13"/>
  <c r="AT308" i="13"/>
  <c r="AT320" i="13"/>
  <c r="AT332" i="13"/>
  <c r="AT344" i="13"/>
  <c r="AT356" i="13"/>
  <c r="AT368" i="13"/>
  <c r="AT380" i="13"/>
  <c r="AT392" i="13"/>
  <c r="AT404" i="13"/>
  <c r="AT416" i="13"/>
  <c r="AT428" i="13"/>
  <c r="AT440" i="13"/>
  <c r="AT452" i="13"/>
  <c r="AT464" i="13"/>
  <c r="AT476" i="13"/>
  <c r="AT488" i="13"/>
  <c r="AT500" i="13"/>
  <c r="AT162" i="13"/>
  <c r="AT235" i="13"/>
  <c r="AT307" i="13"/>
  <c r="AT379" i="13"/>
  <c r="AT451" i="13"/>
  <c r="AT499" i="13"/>
  <c r="AT173" i="13"/>
  <c r="AT245" i="13"/>
  <c r="AT317" i="13"/>
  <c r="AT389" i="13"/>
  <c r="AT457" i="13"/>
  <c r="AT505" i="13"/>
  <c r="AT175" i="13"/>
  <c r="AT247" i="13"/>
  <c r="AT319" i="13"/>
  <c r="AT391" i="13"/>
  <c r="AT461" i="13"/>
  <c r="AT185" i="13"/>
  <c r="AT257" i="13"/>
  <c r="AT329" i="13"/>
  <c r="AT401" i="13"/>
  <c r="AT463" i="13"/>
  <c r="AT187" i="13"/>
  <c r="AT259" i="13"/>
  <c r="AT331" i="13"/>
  <c r="AT403" i="13"/>
  <c r="AT469" i="13"/>
  <c r="AT197" i="13"/>
  <c r="AT269" i="13"/>
  <c r="AT341" i="13"/>
  <c r="AT413" i="13"/>
  <c r="AT473" i="13"/>
  <c r="AT199" i="13"/>
  <c r="AT271" i="13"/>
  <c r="AT343" i="13"/>
  <c r="AT415" i="13"/>
  <c r="AT475" i="13"/>
  <c r="AT121" i="13"/>
  <c r="AT209" i="13"/>
  <c r="AT281" i="13"/>
  <c r="AT353" i="13"/>
  <c r="AT425" i="13"/>
  <c r="AT481" i="13"/>
  <c r="AT144" i="13"/>
  <c r="AT221" i="13"/>
  <c r="AT293" i="13"/>
  <c r="AT365" i="13"/>
  <c r="AT437" i="13"/>
  <c r="AT487" i="13"/>
  <c r="AT159" i="13"/>
  <c r="AT449" i="13"/>
  <c r="AT211" i="13"/>
  <c r="AT485" i="13"/>
  <c r="AT223" i="13"/>
  <c r="AT493" i="13"/>
  <c r="AT233" i="13"/>
  <c r="AT497" i="13"/>
  <c r="AT283" i="13"/>
  <c r="AT295" i="13"/>
  <c r="AT305" i="13"/>
  <c r="AT377" i="13"/>
  <c r="AT146" i="13"/>
  <c r="AT439" i="13"/>
  <c r="AT131" i="13"/>
  <c r="AT355" i="13"/>
  <c r="AT427" i="13"/>
  <c r="AT367" i="13"/>
  <c r="AI100" i="18"/>
  <c r="AI69" i="18"/>
  <c r="AI64" i="18"/>
  <c r="AI95" i="18"/>
  <c r="AI92" i="18"/>
  <c r="AI88" i="18"/>
  <c r="AI81" i="18"/>
  <c r="AI67" i="18"/>
  <c r="AI103" i="18"/>
  <c r="AI87" i="18"/>
  <c r="AI102" i="18"/>
  <c r="AI77" i="18"/>
  <c r="AI66" i="18"/>
  <c r="AI84" i="18"/>
  <c r="AI86" i="18"/>
  <c r="AI76" i="18"/>
  <c r="AI99" i="18"/>
  <c r="AI48" i="18"/>
  <c r="AI60" i="18"/>
  <c r="AI43" i="18"/>
  <c r="AI57" i="18"/>
  <c r="AI49" i="18"/>
  <c r="AI45" i="18"/>
  <c r="AI54" i="18"/>
  <c r="AI47" i="18"/>
  <c r="AI72" i="18"/>
  <c r="AI52" i="18"/>
  <c r="AI38" i="18"/>
  <c r="AI78" i="18"/>
  <c r="AI46" i="18"/>
  <c r="AI34" i="18"/>
  <c r="AI73" i="18"/>
  <c r="AI62" i="18"/>
  <c r="AI37" i="18"/>
  <c r="AI41" i="18"/>
  <c r="AI6" i="18"/>
  <c r="AI17" i="18"/>
  <c r="AI11" i="18"/>
  <c r="AI30" i="18"/>
  <c r="AI28" i="18"/>
  <c r="AI14" i="18"/>
  <c r="AI58" i="18"/>
  <c r="AI16" i="18"/>
  <c r="AI12" i="18"/>
  <c r="AI32" i="18"/>
  <c r="AI18" i="18"/>
  <c r="AI25" i="18"/>
  <c r="AI15" i="18"/>
  <c r="AI4" i="18"/>
  <c r="AI40" i="18"/>
  <c r="AI10" i="18"/>
  <c r="C36" i="3"/>
  <c r="AI26" i="18"/>
  <c r="AI22" i="18"/>
  <c r="AI13" i="18"/>
  <c r="AI29" i="18"/>
  <c r="AI5" i="18"/>
  <c r="AI8" i="18"/>
  <c r="AI56" i="18"/>
  <c r="AI23" i="18"/>
  <c r="AI7" i="18"/>
  <c r="AI36" i="18"/>
  <c r="AI3" i="18"/>
  <c r="AI33" i="18"/>
  <c r="AI65" i="18"/>
  <c r="AI39" i="18"/>
  <c r="AI68" i="18"/>
  <c r="AI21" i="18"/>
  <c r="AI35" i="18"/>
  <c r="AI20" i="18"/>
  <c r="AI53" i="18"/>
  <c r="AI59" i="18"/>
  <c r="AI70" i="18"/>
  <c r="AI75" i="18"/>
  <c r="AI79" i="18"/>
  <c r="AI19" i="18"/>
  <c r="AI31" i="18"/>
  <c r="AI27" i="18"/>
  <c r="AI63" i="18"/>
  <c r="AI80" i="18"/>
  <c r="AI50" i="18"/>
  <c r="AI24" i="18"/>
  <c r="AI85" i="18"/>
  <c r="AI42" i="18"/>
  <c r="AI82" i="18"/>
  <c r="AI74" i="18"/>
  <c r="AI61" i="18"/>
  <c r="AI83" i="18"/>
  <c r="AI44" i="18"/>
  <c r="AI51" i="18"/>
  <c r="AI71" i="18"/>
  <c r="AI97" i="18"/>
  <c r="AI9" i="18"/>
  <c r="AI89" i="18"/>
  <c r="AI91" i="18"/>
  <c r="AI55" i="18"/>
  <c r="AI93" i="18"/>
  <c r="AI98" i="18"/>
  <c r="AI101" i="18"/>
  <c r="AI90" i="18"/>
  <c r="AI96" i="18"/>
  <c r="AI94" i="18"/>
  <c r="AE2" i="17"/>
  <c r="CK24" i="19" l="1"/>
  <c r="CK26" i="19"/>
  <c r="CK19" i="19"/>
  <c r="CK27" i="19"/>
  <c r="CK20" i="19"/>
  <c r="CK28" i="19"/>
  <c r="CK23" i="19"/>
  <c r="CK25" i="19"/>
  <c r="CK21" i="19"/>
  <c r="CK22" i="19"/>
  <c r="AU113" i="13"/>
  <c r="AU125" i="13"/>
  <c r="AU137" i="13"/>
  <c r="AU149" i="13"/>
  <c r="AU161" i="13"/>
  <c r="AU173" i="13"/>
  <c r="AU185" i="13"/>
  <c r="AU197" i="13"/>
  <c r="AU209" i="13"/>
  <c r="AU221" i="13"/>
  <c r="AU233" i="13"/>
  <c r="AU245" i="13"/>
  <c r="AU257" i="13"/>
  <c r="AU269" i="13"/>
  <c r="AU281" i="13"/>
  <c r="AU293" i="13"/>
  <c r="AU305" i="13"/>
  <c r="AU317" i="13"/>
  <c r="AU329" i="13"/>
  <c r="AU341" i="13"/>
  <c r="AU353" i="13"/>
  <c r="AU365" i="13"/>
  <c r="AU377" i="13"/>
  <c r="AU389" i="13"/>
  <c r="AU401" i="13"/>
  <c r="AU413" i="13"/>
  <c r="AU425" i="13"/>
  <c r="AU437" i="13"/>
  <c r="AU449" i="13"/>
  <c r="AU461" i="13"/>
  <c r="AU473" i="13"/>
  <c r="AU485" i="13"/>
  <c r="AU497" i="13"/>
  <c r="AU114" i="13"/>
  <c r="AU126" i="13"/>
  <c r="AU138" i="13"/>
  <c r="AU150" i="13"/>
  <c r="AU162" i="13"/>
  <c r="AU174" i="13"/>
  <c r="AU186" i="13"/>
  <c r="AU198" i="13"/>
  <c r="AU210" i="13"/>
  <c r="AU222" i="13"/>
  <c r="AU234" i="13"/>
  <c r="AU246" i="13"/>
  <c r="AU258" i="13"/>
  <c r="AU270" i="13"/>
  <c r="AU282" i="13"/>
  <c r="AU294" i="13"/>
  <c r="AU306" i="13"/>
  <c r="AU318" i="13"/>
  <c r="AU330" i="13"/>
  <c r="AU342" i="13"/>
  <c r="AU354" i="13"/>
  <c r="AU366" i="13"/>
  <c r="AU378" i="13"/>
  <c r="AU390" i="13"/>
  <c r="AU402" i="13"/>
  <c r="AU414" i="13"/>
  <c r="AU426" i="13"/>
  <c r="AU438" i="13"/>
  <c r="AU450" i="13"/>
  <c r="AU462" i="13"/>
  <c r="AU474" i="13"/>
  <c r="AU486" i="13"/>
  <c r="AU498" i="13"/>
  <c r="AU115" i="13"/>
  <c r="AU127" i="13"/>
  <c r="AU139" i="13"/>
  <c r="AU151" i="13"/>
  <c r="AU163" i="13"/>
  <c r="AU175" i="13"/>
  <c r="AU187" i="13"/>
  <c r="AU199" i="13"/>
  <c r="AU211" i="13"/>
  <c r="AU223" i="13"/>
  <c r="AU235" i="13"/>
  <c r="AU247" i="13"/>
  <c r="AU259" i="13"/>
  <c r="AU271" i="13"/>
  <c r="AU283" i="13"/>
  <c r="AU295" i="13"/>
  <c r="AU307" i="13"/>
  <c r="AU319" i="13"/>
  <c r="AU331" i="13"/>
  <c r="AU343" i="13"/>
  <c r="AU355" i="13"/>
  <c r="AU367" i="13"/>
  <c r="AU379" i="13"/>
  <c r="AU391" i="13"/>
  <c r="AU403" i="13"/>
  <c r="AU415" i="13"/>
  <c r="AU427" i="13"/>
  <c r="AU439" i="13"/>
  <c r="AU451" i="13"/>
  <c r="AU463" i="13"/>
  <c r="AU475" i="13"/>
  <c r="AU487" i="13"/>
  <c r="AU499" i="13"/>
  <c r="AU116" i="13"/>
  <c r="AU128" i="13"/>
  <c r="AU140" i="13"/>
  <c r="AU152" i="13"/>
  <c r="AU164" i="13"/>
  <c r="AU176" i="13"/>
  <c r="AU188" i="13"/>
  <c r="AU200" i="13"/>
  <c r="AU212" i="13"/>
  <c r="AU224" i="13"/>
  <c r="AU236" i="13"/>
  <c r="AU248" i="13"/>
  <c r="AU260" i="13"/>
  <c r="AU272" i="13"/>
  <c r="AU284" i="13"/>
  <c r="AU296" i="13"/>
  <c r="AU308" i="13"/>
  <c r="AU320" i="13"/>
  <c r="AU332" i="13"/>
  <c r="AU344" i="13"/>
  <c r="AU356" i="13"/>
  <c r="AU368" i="13"/>
  <c r="AU380" i="13"/>
  <c r="AU392" i="13"/>
  <c r="AU404" i="13"/>
  <c r="AU416" i="13"/>
  <c r="AU428" i="13"/>
  <c r="AU440" i="13"/>
  <c r="AU452" i="13"/>
  <c r="AU464" i="13"/>
  <c r="AU476" i="13"/>
  <c r="AU488" i="13"/>
  <c r="AU500" i="13"/>
  <c r="AU118" i="13"/>
  <c r="AU130" i="13"/>
  <c r="AU142" i="13"/>
  <c r="AU154" i="13"/>
  <c r="AU166" i="13"/>
  <c r="AU178" i="13"/>
  <c r="AU190" i="13"/>
  <c r="AU202" i="13"/>
  <c r="AU214" i="13"/>
  <c r="AU226" i="13"/>
  <c r="AU238" i="13"/>
  <c r="AU250" i="13"/>
  <c r="AU262" i="13"/>
  <c r="AU274" i="13"/>
  <c r="AU286" i="13"/>
  <c r="AU298" i="13"/>
  <c r="AU310" i="13"/>
  <c r="AU322" i="13"/>
  <c r="AU334" i="13"/>
  <c r="AU346" i="13"/>
  <c r="AU358" i="13"/>
  <c r="AU370" i="13"/>
  <c r="AU382" i="13"/>
  <c r="AU394" i="13"/>
  <c r="AU406" i="13"/>
  <c r="AU418" i="13"/>
  <c r="AU430" i="13"/>
  <c r="AU442" i="13"/>
  <c r="AU454" i="13"/>
  <c r="AU466" i="13"/>
  <c r="AU478" i="13"/>
  <c r="AU490" i="13"/>
  <c r="AU502" i="13"/>
  <c r="AU107" i="13"/>
  <c r="AU119" i="13"/>
  <c r="AU131" i="13"/>
  <c r="AU143" i="13"/>
  <c r="AU155" i="13"/>
  <c r="AU167" i="13"/>
  <c r="AU179" i="13"/>
  <c r="AU191" i="13"/>
  <c r="AU203" i="13"/>
  <c r="AU215" i="13"/>
  <c r="AU227" i="13"/>
  <c r="AU239" i="13"/>
  <c r="AU251" i="13"/>
  <c r="AU263" i="13"/>
  <c r="AU275" i="13"/>
  <c r="AU287" i="13"/>
  <c r="AU299" i="13"/>
  <c r="AU311" i="13"/>
  <c r="AU323" i="13"/>
  <c r="AU335" i="13"/>
  <c r="AU347" i="13"/>
  <c r="AU359" i="13"/>
  <c r="AU371" i="13"/>
  <c r="AU383" i="13"/>
  <c r="AU395" i="13"/>
  <c r="AU407" i="13"/>
  <c r="AU419" i="13"/>
  <c r="AU431" i="13"/>
  <c r="AU443" i="13"/>
  <c r="AU455" i="13"/>
  <c r="AU467" i="13"/>
  <c r="AU479" i="13"/>
  <c r="AU491" i="13"/>
  <c r="AU503" i="13"/>
  <c r="AU108" i="13"/>
  <c r="AU120" i="13"/>
  <c r="AU132" i="13"/>
  <c r="AU144" i="13"/>
  <c r="AU156" i="13"/>
  <c r="AU168" i="13"/>
  <c r="AU180" i="13"/>
  <c r="AU192" i="13"/>
  <c r="AU204" i="13"/>
  <c r="AU216" i="13"/>
  <c r="AU228" i="13"/>
  <c r="AU240" i="13"/>
  <c r="AU252" i="13"/>
  <c r="AU264" i="13"/>
  <c r="AU276" i="13"/>
  <c r="AU288" i="13"/>
  <c r="AU300" i="13"/>
  <c r="AU312" i="13"/>
  <c r="AU324" i="13"/>
  <c r="AU336" i="13"/>
  <c r="AU348" i="13"/>
  <c r="AU360" i="13"/>
  <c r="AU372" i="13"/>
  <c r="AU384" i="13"/>
  <c r="AU396" i="13"/>
  <c r="AU408" i="13"/>
  <c r="AU420" i="13"/>
  <c r="AU432" i="13"/>
  <c r="AU444" i="13"/>
  <c r="AU456" i="13"/>
  <c r="AU468" i="13"/>
  <c r="AU480" i="13"/>
  <c r="AU492" i="13"/>
  <c r="AU504" i="13"/>
  <c r="AU110" i="13"/>
  <c r="AU122" i="13"/>
  <c r="AU134" i="13"/>
  <c r="AU146" i="13"/>
  <c r="AU158" i="13"/>
  <c r="AU170" i="13"/>
  <c r="AU182" i="13"/>
  <c r="AU194" i="13"/>
  <c r="AU206" i="13"/>
  <c r="AU218" i="13"/>
  <c r="AU230" i="13"/>
  <c r="AU242" i="13"/>
  <c r="AU254" i="13"/>
  <c r="AU266" i="13"/>
  <c r="AU278" i="13"/>
  <c r="AU290" i="13"/>
  <c r="AU302" i="13"/>
  <c r="AU314" i="13"/>
  <c r="AU326" i="13"/>
  <c r="AU338" i="13"/>
  <c r="AU350" i="13"/>
  <c r="AU362" i="13"/>
  <c r="AU374" i="13"/>
  <c r="AU386" i="13"/>
  <c r="AU398" i="13"/>
  <c r="AU410" i="13"/>
  <c r="AU422" i="13"/>
  <c r="AU434" i="13"/>
  <c r="AU446" i="13"/>
  <c r="AU458" i="13"/>
  <c r="AU470" i="13"/>
  <c r="AU482" i="13"/>
  <c r="AU494" i="13"/>
  <c r="AU506" i="13"/>
  <c r="AU112" i="13"/>
  <c r="AU124" i="13"/>
  <c r="AU136" i="13"/>
  <c r="AU148" i="13"/>
  <c r="AU160" i="13"/>
  <c r="AU172" i="13"/>
  <c r="AU184" i="13"/>
  <c r="AU196" i="13"/>
  <c r="AU208" i="13"/>
  <c r="AU220" i="13"/>
  <c r="AU232" i="13"/>
  <c r="AU244" i="13"/>
  <c r="AU256" i="13"/>
  <c r="AU268" i="13"/>
  <c r="AU280" i="13"/>
  <c r="AU292" i="13"/>
  <c r="AU304" i="13"/>
  <c r="AU316" i="13"/>
  <c r="AU328" i="13"/>
  <c r="AU340" i="13"/>
  <c r="AU352" i="13"/>
  <c r="AU364" i="13"/>
  <c r="AU376" i="13"/>
  <c r="AU388" i="13"/>
  <c r="AU400" i="13"/>
  <c r="AU412" i="13"/>
  <c r="AU424" i="13"/>
  <c r="AU436" i="13"/>
  <c r="AU448" i="13"/>
  <c r="AU460" i="13"/>
  <c r="AU472" i="13"/>
  <c r="AU484" i="13"/>
  <c r="AU496" i="13"/>
  <c r="AU147" i="13"/>
  <c r="AU195" i="13"/>
  <c r="AU243" i="13"/>
  <c r="AU291" i="13"/>
  <c r="AU339" i="13"/>
  <c r="AU387" i="13"/>
  <c r="AU435" i="13"/>
  <c r="AU483" i="13"/>
  <c r="AU153" i="13"/>
  <c r="AU201" i="13"/>
  <c r="AU249" i="13"/>
  <c r="AU297" i="13"/>
  <c r="AU345" i="13"/>
  <c r="AU393" i="13"/>
  <c r="AU441" i="13"/>
  <c r="AU489" i="13"/>
  <c r="AU109" i="13"/>
  <c r="AU157" i="13"/>
  <c r="AU205" i="13"/>
  <c r="AU253" i="13"/>
  <c r="AU301" i="13"/>
  <c r="AU349" i="13"/>
  <c r="AU397" i="13"/>
  <c r="AU445" i="13"/>
  <c r="AU493" i="13"/>
  <c r="AU111" i="13"/>
  <c r="AU159" i="13"/>
  <c r="AU207" i="13"/>
  <c r="AU255" i="13"/>
  <c r="AU303" i="13"/>
  <c r="AU351" i="13"/>
  <c r="AU399" i="13"/>
  <c r="AU447" i="13"/>
  <c r="AU495" i="13"/>
  <c r="AU117" i="13"/>
  <c r="AU165" i="13"/>
  <c r="AU213" i="13"/>
  <c r="AU261" i="13"/>
  <c r="AU309" i="13"/>
  <c r="AU357" i="13"/>
  <c r="AU405" i="13"/>
  <c r="AU453" i="13"/>
  <c r="AU501" i="13"/>
  <c r="AU121" i="13"/>
  <c r="AU169" i="13"/>
  <c r="AU217" i="13"/>
  <c r="AU265" i="13"/>
  <c r="AU313" i="13"/>
  <c r="AU361" i="13"/>
  <c r="AU409" i="13"/>
  <c r="AU457" i="13"/>
  <c r="AU505" i="13"/>
  <c r="AU123" i="13"/>
  <c r="AU171" i="13"/>
  <c r="AU219" i="13"/>
  <c r="AU267" i="13"/>
  <c r="AU315" i="13"/>
  <c r="AU363" i="13"/>
  <c r="AU411" i="13"/>
  <c r="AU459" i="13"/>
  <c r="AU129" i="13"/>
  <c r="AU177" i="13"/>
  <c r="AU225" i="13"/>
  <c r="AU273" i="13"/>
  <c r="AU321" i="13"/>
  <c r="AU369" i="13"/>
  <c r="AU417" i="13"/>
  <c r="AU465" i="13"/>
  <c r="AU135" i="13"/>
  <c r="AU183" i="13"/>
  <c r="AU231" i="13"/>
  <c r="AU279" i="13"/>
  <c r="AU327" i="13"/>
  <c r="AU375" i="13"/>
  <c r="AU423" i="13"/>
  <c r="AU471" i="13"/>
  <c r="AU241" i="13"/>
  <c r="AU433" i="13"/>
  <c r="AU277" i="13"/>
  <c r="AU469" i="13"/>
  <c r="AU285" i="13"/>
  <c r="AU477" i="13"/>
  <c r="AU289" i="13"/>
  <c r="AU481" i="13"/>
  <c r="AU133" i="13"/>
  <c r="AU325" i="13"/>
  <c r="AU141" i="13"/>
  <c r="AU333" i="13"/>
  <c r="AU145" i="13"/>
  <c r="AU337" i="13"/>
  <c r="AU193" i="13"/>
  <c r="AU385" i="13"/>
  <c r="AU237" i="13"/>
  <c r="AU429" i="13"/>
  <c r="AU229" i="13"/>
  <c r="AU373" i="13"/>
  <c r="AU381" i="13"/>
  <c r="AU421" i="13"/>
  <c r="AU189" i="13"/>
  <c r="AU181" i="13"/>
  <c r="AJ83" i="18"/>
  <c r="AJ69" i="18"/>
  <c r="AJ64" i="18"/>
  <c r="AJ81" i="18"/>
  <c r="AJ71" i="18"/>
  <c r="AJ103" i="18"/>
  <c r="AJ87" i="18"/>
  <c r="AJ102" i="18"/>
  <c r="AJ98" i="18"/>
  <c r="AJ66" i="18"/>
  <c r="AJ86" i="18"/>
  <c r="AJ94" i="18"/>
  <c r="AJ75" i="18"/>
  <c r="AJ74" i="18"/>
  <c r="AJ99" i="18"/>
  <c r="AJ91" i="18"/>
  <c r="AJ78" i="18"/>
  <c r="AJ72" i="18"/>
  <c r="AJ60" i="18"/>
  <c r="AJ43" i="18"/>
  <c r="AJ32" i="18"/>
  <c r="AJ54" i="18"/>
  <c r="AJ47" i="18"/>
  <c r="AJ52" i="18"/>
  <c r="AJ33" i="18"/>
  <c r="AJ59" i="18"/>
  <c r="AJ51" i="18"/>
  <c r="AJ34" i="18"/>
  <c r="AJ61" i="18"/>
  <c r="AJ37" i="18"/>
  <c r="AJ41" i="18"/>
  <c r="AJ6" i="18"/>
  <c r="AJ17" i="18"/>
  <c r="AJ11" i="18"/>
  <c r="AJ30" i="18"/>
  <c r="AJ28" i="18"/>
  <c r="AJ21" i="18"/>
  <c r="AJ24" i="18"/>
  <c r="AJ12" i="18"/>
  <c r="AJ25" i="18"/>
  <c r="AJ15" i="18"/>
  <c r="AJ22" i="18"/>
  <c r="AJ10" i="18"/>
  <c r="AJ40" i="18"/>
  <c r="AJ4" i="18"/>
  <c r="AJ5" i="18"/>
  <c r="C37" i="3"/>
  <c r="AJ9" i="18"/>
  <c r="AJ36" i="18"/>
  <c r="AJ7" i="18"/>
  <c r="AJ44" i="18"/>
  <c r="AJ38" i="18"/>
  <c r="AJ23" i="18"/>
  <c r="AJ16" i="18"/>
  <c r="AJ3" i="18"/>
  <c r="AJ29" i="18"/>
  <c r="AJ18" i="18"/>
  <c r="AJ39" i="18"/>
  <c r="AJ26" i="18"/>
  <c r="AJ8" i="18"/>
  <c r="AJ13" i="18"/>
  <c r="AJ63" i="18"/>
  <c r="AJ85" i="18"/>
  <c r="AJ80" i="18"/>
  <c r="AJ42" i="18"/>
  <c r="AJ35" i="18"/>
  <c r="AJ67" i="18"/>
  <c r="AJ58" i="18"/>
  <c r="AJ48" i="18"/>
  <c r="AJ92" i="18"/>
  <c r="AJ77" i="18"/>
  <c r="AJ84" i="18"/>
  <c r="AJ14" i="18"/>
  <c r="AJ89" i="18"/>
  <c r="AJ56" i="18"/>
  <c r="AJ49" i="18"/>
  <c r="AJ73" i="18"/>
  <c r="AJ82" i="18"/>
  <c r="AJ65" i="18"/>
  <c r="AJ31" i="18"/>
  <c r="AJ57" i="18"/>
  <c r="AJ68" i="18"/>
  <c r="AJ62" i="18"/>
  <c r="AJ95" i="18"/>
  <c r="AJ50" i="18"/>
  <c r="AJ93" i="18"/>
  <c r="AJ97" i="18"/>
  <c r="AJ100" i="18"/>
  <c r="AJ90" i="18"/>
  <c r="AJ53" i="18"/>
  <c r="AJ70" i="18"/>
  <c r="AJ79" i="18"/>
  <c r="AJ76" i="18"/>
  <c r="AJ55" i="18"/>
  <c r="AJ19" i="18"/>
  <c r="AJ20" i="18"/>
  <c r="AJ45" i="18"/>
  <c r="AJ46" i="18"/>
  <c r="AJ101" i="18"/>
  <c r="AJ27" i="18"/>
  <c r="AJ88" i="18"/>
  <c r="AJ96" i="18"/>
  <c r="AF2" i="17"/>
  <c r="CL22" i="19" l="1"/>
  <c r="CL24" i="19"/>
  <c r="CL25" i="19"/>
  <c r="CL26" i="19"/>
  <c r="CL19" i="19"/>
  <c r="CL27" i="19"/>
  <c r="CL20" i="19"/>
  <c r="CL23" i="19"/>
  <c r="CL28" i="19"/>
  <c r="CL21" i="19"/>
  <c r="AV109" i="13"/>
  <c r="AV121" i="13"/>
  <c r="AV133" i="13"/>
  <c r="AV145" i="13"/>
  <c r="AV157" i="13"/>
  <c r="AV169" i="13"/>
  <c r="AV181" i="13"/>
  <c r="AV193" i="13"/>
  <c r="AV205" i="13"/>
  <c r="AV217" i="13"/>
  <c r="AV229" i="13"/>
  <c r="AV241" i="13"/>
  <c r="AV253" i="13"/>
  <c r="AV265" i="13"/>
  <c r="AV277" i="13"/>
  <c r="AV289" i="13"/>
  <c r="AV301" i="13"/>
  <c r="AV313" i="13"/>
  <c r="AV325" i="13"/>
  <c r="AV337" i="13"/>
  <c r="AV349" i="13"/>
  <c r="AV361" i="13"/>
  <c r="AV373" i="13"/>
  <c r="AV385" i="13"/>
  <c r="AV397" i="13"/>
  <c r="AV409" i="13"/>
  <c r="AV421" i="13"/>
  <c r="AV433" i="13"/>
  <c r="AV445" i="13"/>
  <c r="AV457" i="13"/>
  <c r="AV469" i="13"/>
  <c r="AV481" i="13"/>
  <c r="AV493" i="13"/>
  <c r="AV505" i="13"/>
  <c r="AV110" i="13"/>
  <c r="AV122" i="13"/>
  <c r="AV134" i="13"/>
  <c r="AV146" i="13"/>
  <c r="AV158" i="13"/>
  <c r="AV170" i="13"/>
  <c r="AV182" i="13"/>
  <c r="AV194" i="13"/>
  <c r="AV206" i="13"/>
  <c r="AV218" i="13"/>
  <c r="AV230" i="13"/>
  <c r="AV242" i="13"/>
  <c r="AV254" i="13"/>
  <c r="AV266" i="13"/>
  <c r="AV278" i="13"/>
  <c r="AV290" i="13"/>
  <c r="AV302" i="13"/>
  <c r="AV314" i="13"/>
  <c r="AV326" i="13"/>
  <c r="AV338" i="13"/>
  <c r="AV350" i="13"/>
  <c r="AV362" i="13"/>
  <c r="AV374" i="13"/>
  <c r="AV386" i="13"/>
  <c r="AV398" i="13"/>
  <c r="AV410" i="13"/>
  <c r="AV422" i="13"/>
  <c r="AV434" i="13"/>
  <c r="AV446" i="13"/>
  <c r="AV458" i="13"/>
  <c r="AV470" i="13"/>
  <c r="AV482" i="13"/>
  <c r="AV494" i="13"/>
  <c r="AV506" i="13"/>
  <c r="AV111" i="13"/>
  <c r="AV123" i="13"/>
  <c r="AV135" i="13"/>
  <c r="AV147" i="13"/>
  <c r="AV159" i="13"/>
  <c r="AV171" i="13"/>
  <c r="AV183" i="13"/>
  <c r="AV195" i="13"/>
  <c r="AV207" i="13"/>
  <c r="AV219" i="13"/>
  <c r="AV231" i="13"/>
  <c r="AV243" i="13"/>
  <c r="AV255" i="13"/>
  <c r="AV267" i="13"/>
  <c r="AV279" i="13"/>
  <c r="AV291" i="13"/>
  <c r="AV303" i="13"/>
  <c r="AV315" i="13"/>
  <c r="AV327" i="13"/>
  <c r="AV339" i="13"/>
  <c r="AV351" i="13"/>
  <c r="AV363" i="13"/>
  <c r="AV375" i="13"/>
  <c r="AV387" i="13"/>
  <c r="AV399" i="13"/>
  <c r="AV411" i="13"/>
  <c r="AV423" i="13"/>
  <c r="AV435" i="13"/>
  <c r="AV447" i="13"/>
  <c r="AV459" i="13"/>
  <c r="AV471" i="13"/>
  <c r="AV483" i="13"/>
  <c r="AV495" i="13"/>
  <c r="AV112" i="13"/>
  <c r="AV124" i="13"/>
  <c r="AV136" i="13"/>
  <c r="AV148" i="13"/>
  <c r="AV160" i="13"/>
  <c r="AV172" i="13"/>
  <c r="AV184" i="13"/>
  <c r="AV196" i="13"/>
  <c r="AV208" i="13"/>
  <c r="AV220" i="13"/>
  <c r="AV232" i="13"/>
  <c r="AV244" i="13"/>
  <c r="AV256" i="13"/>
  <c r="AV268" i="13"/>
  <c r="AV280" i="13"/>
  <c r="AV292" i="13"/>
  <c r="AV304" i="13"/>
  <c r="AV316" i="13"/>
  <c r="AV328" i="13"/>
  <c r="AV340" i="13"/>
  <c r="AV352" i="13"/>
  <c r="AV364" i="13"/>
  <c r="AV376" i="13"/>
  <c r="AV388" i="13"/>
  <c r="AV400" i="13"/>
  <c r="AV412" i="13"/>
  <c r="AV424" i="13"/>
  <c r="AV436" i="13"/>
  <c r="AV448" i="13"/>
  <c r="AV460" i="13"/>
  <c r="AV472" i="13"/>
  <c r="AV484" i="13"/>
  <c r="AV496" i="13"/>
  <c r="AV114" i="13"/>
  <c r="AV126" i="13"/>
  <c r="AV138" i="13"/>
  <c r="AV150" i="13"/>
  <c r="AV162" i="13"/>
  <c r="AV174" i="13"/>
  <c r="AV186" i="13"/>
  <c r="AV198" i="13"/>
  <c r="AV210" i="13"/>
  <c r="AV222" i="13"/>
  <c r="AV234" i="13"/>
  <c r="AV246" i="13"/>
  <c r="AV258" i="13"/>
  <c r="AV270" i="13"/>
  <c r="AV282" i="13"/>
  <c r="AV294" i="13"/>
  <c r="AV306" i="13"/>
  <c r="AV318" i="13"/>
  <c r="AV330" i="13"/>
  <c r="AV342" i="13"/>
  <c r="AV354" i="13"/>
  <c r="AV366" i="13"/>
  <c r="AV378" i="13"/>
  <c r="AV390" i="13"/>
  <c r="AV402" i="13"/>
  <c r="AV414" i="13"/>
  <c r="AV426" i="13"/>
  <c r="AV438" i="13"/>
  <c r="AV450" i="13"/>
  <c r="AV462" i="13"/>
  <c r="AV474" i="13"/>
  <c r="AV486" i="13"/>
  <c r="AV498" i="13"/>
  <c r="AV115" i="13"/>
  <c r="AV127" i="13"/>
  <c r="AV139" i="13"/>
  <c r="AV151" i="13"/>
  <c r="AV163" i="13"/>
  <c r="AV175" i="13"/>
  <c r="AV187" i="13"/>
  <c r="AV199" i="13"/>
  <c r="AV211" i="13"/>
  <c r="AV223" i="13"/>
  <c r="AV235" i="13"/>
  <c r="AV247" i="13"/>
  <c r="AV259" i="13"/>
  <c r="AV271" i="13"/>
  <c r="AV283" i="13"/>
  <c r="AV295" i="13"/>
  <c r="AV307" i="13"/>
  <c r="AV319" i="13"/>
  <c r="AV331" i="13"/>
  <c r="AV343" i="13"/>
  <c r="AV355" i="13"/>
  <c r="AV367" i="13"/>
  <c r="AV379" i="13"/>
  <c r="AV391" i="13"/>
  <c r="AV403" i="13"/>
  <c r="AV415" i="13"/>
  <c r="AV427" i="13"/>
  <c r="AV439" i="13"/>
  <c r="AV451" i="13"/>
  <c r="AV463" i="13"/>
  <c r="AV475" i="13"/>
  <c r="AV487" i="13"/>
  <c r="AV499" i="13"/>
  <c r="AV116" i="13"/>
  <c r="AV128" i="13"/>
  <c r="AV140" i="13"/>
  <c r="AV152" i="13"/>
  <c r="AV164" i="13"/>
  <c r="AV176" i="13"/>
  <c r="AV188" i="13"/>
  <c r="AV200" i="13"/>
  <c r="AV212" i="13"/>
  <c r="AV224" i="13"/>
  <c r="AV236" i="13"/>
  <c r="AV248" i="13"/>
  <c r="AV260" i="13"/>
  <c r="AV272" i="13"/>
  <c r="AV284" i="13"/>
  <c r="AV296" i="13"/>
  <c r="AV308" i="13"/>
  <c r="AV320" i="13"/>
  <c r="AV332" i="13"/>
  <c r="AV344" i="13"/>
  <c r="AV356" i="13"/>
  <c r="AV368" i="13"/>
  <c r="AV380" i="13"/>
  <c r="AV392" i="13"/>
  <c r="AV404" i="13"/>
  <c r="AV416" i="13"/>
  <c r="AV428" i="13"/>
  <c r="AV440" i="13"/>
  <c r="AV452" i="13"/>
  <c r="AV464" i="13"/>
  <c r="AV476" i="13"/>
  <c r="AV488" i="13"/>
  <c r="AV500" i="13"/>
  <c r="AV118" i="13"/>
  <c r="AV130" i="13"/>
  <c r="AV142" i="13"/>
  <c r="AV154" i="13"/>
  <c r="AV166" i="13"/>
  <c r="AV178" i="13"/>
  <c r="AV190" i="13"/>
  <c r="AV202" i="13"/>
  <c r="AV214" i="13"/>
  <c r="AV226" i="13"/>
  <c r="AV238" i="13"/>
  <c r="AV250" i="13"/>
  <c r="AV262" i="13"/>
  <c r="AV274" i="13"/>
  <c r="AV286" i="13"/>
  <c r="AV298" i="13"/>
  <c r="AV310" i="13"/>
  <c r="AV322" i="13"/>
  <c r="AV334" i="13"/>
  <c r="AV346" i="13"/>
  <c r="AV358" i="13"/>
  <c r="AV370" i="13"/>
  <c r="AV382" i="13"/>
  <c r="AV394" i="13"/>
  <c r="AV406" i="13"/>
  <c r="AV418" i="13"/>
  <c r="AV430" i="13"/>
  <c r="AV442" i="13"/>
  <c r="AV454" i="13"/>
  <c r="AV466" i="13"/>
  <c r="AV478" i="13"/>
  <c r="AV490" i="13"/>
  <c r="AV502" i="13"/>
  <c r="AV108" i="13"/>
  <c r="AV120" i="13"/>
  <c r="AV132" i="13"/>
  <c r="AV144" i="13"/>
  <c r="AV156" i="13"/>
  <c r="AV168" i="13"/>
  <c r="AV180" i="13"/>
  <c r="AV192" i="13"/>
  <c r="AV204" i="13"/>
  <c r="AV216" i="13"/>
  <c r="AV228" i="13"/>
  <c r="AV240" i="13"/>
  <c r="AV252" i="13"/>
  <c r="AV264" i="13"/>
  <c r="AV276" i="13"/>
  <c r="AV288" i="13"/>
  <c r="AV300" i="13"/>
  <c r="AV312" i="13"/>
  <c r="AV324" i="13"/>
  <c r="AV336" i="13"/>
  <c r="AV348" i="13"/>
  <c r="AV360" i="13"/>
  <c r="AV372" i="13"/>
  <c r="AV384" i="13"/>
  <c r="AV396" i="13"/>
  <c r="AV408" i="13"/>
  <c r="AV420" i="13"/>
  <c r="AV432" i="13"/>
  <c r="AV444" i="13"/>
  <c r="AV456" i="13"/>
  <c r="AV468" i="13"/>
  <c r="AV480" i="13"/>
  <c r="AV492" i="13"/>
  <c r="AV504" i="13"/>
  <c r="AV131" i="13"/>
  <c r="AV179" i="13"/>
  <c r="AV227" i="13"/>
  <c r="AV275" i="13"/>
  <c r="AV323" i="13"/>
  <c r="AV371" i="13"/>
  <c r="AV419" i="13"/>
  <c r="AV467" i="13"/>
  <c r="AV137" i="13"/>
  <c r="AV185" i="13"/>
  <c r="AV233" i="13"/>
  <c r="AV281" i="13"/>
  <c r="AV329" i="13"/>
  <c r="AV377" i="13"/>
  <c r="AV425" i="13"/>
  <c r="AV473" i="13"/>
  <c r="AV141" i="13"/>
  <c r="AV189" i="13"/>
  <c r="AV237" i="13"/>
  <c r="AV285" i="13"/>
  <c r="AV333" i="13"/>
  <c r="AV381" i="13"/>
  <c r="AV429" i="13"/>
  <c r="AV477" i="13"/>
  <c r="AV143" i="13"/>
  <c r="AV191" i="13"/>
  <c r="AV239" i="13"/>
  <c r="AV287" i="13"/>
  <c r="AV335" i="13"/>
  <c r="AV383" i="13"/>
  <c r="AV431" i="13"/>
  <c r="AV479" i="13"/>
  <c r="AV149" i="13"/>
  <c r="AV197" i="13"/>
  <c r="AV245" i="13"/>
  <c r="AV293" i="13"/>
  <c r="AV341" i="13"/>
  <c r="AV389" i="13"/>
  <c r="AV437" i="13"/>
  <c r="AV485" i="13"/>
  <c r="AV153" i="13"/>
  <c r="AV201" i="13"/>
  <c r="AV249" i="13"/>
  <c r="AV297" i="13"/>
  <c r="AV345" i="13"/>
  <c r="AV393" i="13"/>
  <c r="AV441" i="13"/>
  <c r="AV489" i="13"/>
  <c r="AV107" i="13"/>
  <c r="AV155" i="13"/>
  <c r="AV203" i="13"/>
  <c r="AV251" i="13"/>
  <c r="AV299" i="13"/>
  <c r="AV347" i="13"/>
  <c r="AV395" i="13"/>
  <c r="AV443" i="13"/>
  <c r="AV491" i="13"/>
  <c r="AV113" i="13"/>
  <c r="AV161" i="13"/>
  <c r="AV209" i="13"/>
  <c r="AV257" i="13"/>
  <c r="AV305" i="13"/>
  <c r="AV353" i="13"/>
  <c r="AV401" i="13"/>
  <c r="AV449" i="13"/>
  <c r="AV497" i="13"/>
  <c r="AV119" i="13"/>
  <c r="AV167" i="13"/>
  <c r="AV215" i="13"/>
  <c r="AV263" i="13"/>
  <c r="AV311" i="13"/>
  <c r="AV359" i="13"/>
  <c r="AV407" i="13"/>
  <c r="AV455" i="13"/>
  <c r="AV503" i="13"/>
  <c r="AV225" i="13"/>
  <c r="AV417" i="13"/>
  <c r="AV261" i="13"/>
  <c r="AV453" i="13"/>
  <c r="AV269" i="13"/>
  <c r="AV461" i="13"/>
  <c r="AV273" i="13"/>
  <c r="AV465" i="13"/>
  <c r="AV117" i="13"/>
  <c r="AV309" i="13"/>
  <c r="AV501" i="13"/>
  <c r="AV125" i="13"/>
  <c r="AV317" i="13"/>
  <c r="AV129" i="13"/>
  <c r="AV321" i="13"/>
  <c r="AV177" i="13"/>
  <c r="AV369" i="13"/>
  <c r="AV221" i="13"/>
  <c r="AV413" i="13"/>
  <c r="AV165" i="13"/>
  <c r="AV173" i="13"/>
  <c r="AV213" i="13"/>
  <c r="AV357" i="13"/>
  <c r="AV365" i="13"/>
  <c r="AV405" i="13"/>
  <c r="C38" i="3"/>
  <c r="AK97" i="18"/>
  <c r="AK93" i="18"/>
  <c r="AK71" i="18"/>
  <c r="AK102" i="18"/>
  <c r="AK98" i="18"/>
  <c r="AK86" i="18"/>
  <c r="AK101" i="18"/>
  <c r="AK94" i="18"/>
  <c r="AK74" i="18"/>
  <c r="AK78" i="18"/>
  <c r="AK90" i="18"/>
  <c r="AK73" i="18"/>
  <c r="AK60" i="18"/>
  <c r="AK43" i="18"/>
  <c r="AK32" i="18"/>
  <c r="AK79" i="18"/>
  <c r="AK54" i="18"/>
  <c r="AK45" i="18"/>
  <c r="AK52" i="18"/>
  <c r="AK100" i="18"/>
  <c r="AK55" i="18"/>
  <c r="AK53" i="18"/>
  <c r="AK64" i="18"/>
  <c r="AK62" i="18"/>
  <c r="AK41" i="18"/>
  <c r="AK80" i="18"/>
  <c r="AK40" i="18"/>
  <c r="AK36" i="18"/>
  <c r="AK11" i="18"/>
  <c r="AK48" i="18"/>
  <c r="AK30" i="18"/>
  <c r="AK28" i="18"/>
  <c r="AK21" i="18"/>
  <c r="AK9" i="18"/>
  <c r="AK20" i="18"/>
  <c r="AK12" i="18"/>
  <c r="AK16" i="18"/>
  <c r="AK15" i="18"/>
  <c r="AK22" i="18"/>
  <c r="AK13" i="18"/>
  <c r="AK10" i="18"/>
  <c r="AK3" i="18"/>
  <c r="AK26" i="18"/>
  <c r="AK8" i="18"/>
  <c r="AK4" i="18"/>
  <c r="AK44" i="18"/>
  <c r="AK38" i="18"/>
  <c r="AK5" i="18"/>
  <c r="AK18" i="18"/>
  <c r="AK65" i="18"/>
  <c r="AK33" i="18"/>
  <c r="AK14" i="18"/>
  <c r="AK7" i="18"/>
  <c r="AK56" i="18"/>
  <c r="AK17" i="18"/>
  <c r="AK23" i="18"/>
  <c r="AK29" i="18"/>
  <c r="AK6" i="18"/>
  <c r="AK31" i="18"/>
  <c r="AK50" i="18"/>
  <c r="AK25" i="18"/>
  <c r="AK72" i="18"/>
  <c r="AK57" i="18"/>
  <c r="AK83" i="18"/>
  <c r="AK88" i="18"/>
  <c r="AK49" i="18"/>
  <c r="AK81" i="18"/>
  <c r="AK42" i="18"/>
  <c r="AK61" i="18"/>
  <c r="AK63" i="18"/>
  <c r="AK51" i="18"/>
  <c r="AK89" i="18"/>
  <c r="AK66" i="18"/>
  <c r="AK19" i="18"/>
  <c r="AK85" i="18"/>
  <c r="AK69" i="18"/>
  <c r="AK82" i="18"/>
  <c r="AK34" i="18"/>
  <c r="AK75" i="18"/>
  <c r="AK68" i="18"/>
  <c r="AK24" i="18"/>
  <c r="AK58" i="18"/>
  <c r="AK37" i="18"/>
  <c r="AK92" i="18"/>
  <c r="AK39" i="18"/>
  <c r="AK46" i="18"/>
  <c r="AK35" i="18"/>
  <c r="AK70" i="18"/>
  <c r="AK103" i="18"/>
  <c r="AK95" i="18"/>
  <c r="AK91" i="18"/>
  <c r="AK77" i="18"/>
  <c r="AK87" i="18"/>
  <c r="AK59" i="18"/>
  <c r="AK99" i="18"/>
  <c r="AK84" i="18"/>
  <c r="AK27" i="18"/>
  <c r="AK47" i="18"/>
  <c r="AK67" i="18"/>
  <c r="AK76" i="18"/>
  <c r="AK96" i="18"/>
  <c r="AG2" i="17"/>
  <c r="CM20" i="19" l="1"/>
  <c r="CM28" i="19"/>
  <c r="CM22" i="19"/>
  <c r="CM23" i="19"/>
  <c r="CM24" i="19"/>
  <c r="CM19" i="19"/>
  <c r="CM21" i="19"/>
  <c r="CM25" i="19"/>
  <c r="CM26" i="19"/>
  <c r="CM27" i="19"/>
  <c r="AW117" i="13"/>
  <c r="AW129" i="13"/>
  <c r="AW141" i="13"/>
  <c r="AW153" i="13"/>
  <c r="AW165" i="13"/>
  <c r="AW177" i="13"/>
  <c r="AW189" i="13"/>
  <c r="AW201" i="13"/>
  <c r="AW213" i="13"/>
  <c r="AW225" i="13"/>
  <c r="AW237" i="13"/>
  <c r="AW249" i="13"/>
  <c r="AW261" i="13"/>
  <c r="AW273" i="13"/>
  <c r="AW285" i="13"/>
  <c r="AW297" i="13"/>
  <c r="AW309" i="13"/>
  <c r="AW321" i="13"/>
  <c r="AW333" i="13"/>
  <c r="AW345" i="13"/>
  <c r="AW357" i="13"/>
  <c r="AW369" i="13"/>
  <c r="AW381" i="13"/>
  <c r="AW393" i="13"/>
  <c r="AW405" i="13"/>
  <c r="AW417" i="13"/>
  <c r="AW429" i="13"/>
  <c r="AW441" i="13"/>
  <c r="AW453" i="13"/>
  <c r="AW465" i="13"/>
  <c r="AW477" i="13"/>
  <c r="AW489" i="13"/>
  <c r="AW501" i="13"/>
  <c r="AW118" i="13"/>
  <c r="AW130" i="13"/>
  <c r="AW142" i="13"/>
  <c r="AW154" i="13"/>
  <c r="AW166" i="13"/>
  <c r="AW178" i="13"/>
  <c r="AW190" i="13"/>
  <c r="AW202" i="13"/>
  <c r="AW214" i="13"/>
  <c r="AW226" i="13"/>
  <c r="AW238" i="13"/>
  <c r="AW250" i="13"/>
  <c r="AW262" i="13"/>
  <c r="AW274" i="13"/>
  <c r="AW286" i="13"/>
  <c r="AW298" i="13"/>
  <c r="AW310" i="13"/>
  <c r="AW322" i="13"/>
  <c r="AW334" i="13"/>
  <c r="AW346" i="13"/>
  <c r="AW358" i="13"/>
  <c r="AW370" i="13"/>
  <c r="AW382" i="13"/>
  <c r="AW394" i="13"/>
  <c r="AW406" i="13"/>
  <c r="AW418" i="13"/>
  <c r="AW430" i="13"/>
  <c r="AW442" i="13"/>
  <c r="AW454" i="13"/>
  <c r="AW466" i="13"/>
  <c r="AW478" i="13"/>
  <c r="AW490" i="13"/>
  <c r="AW502" i="13"/>
  <c r="AW107" i="13"/>
  <c r="AW119" i="13"/>
  <c r="AW131" i="13"/>
  <c r="AW143" i="13"/>
  <c r="AW155" i="13"/>
  <c r="AW167" i="13"/>
  <c r="AW179" i="13"/>
  <c r="AW191" i="13"/>
  <c r="AW203" i="13"/>
  <c r="AW215" i="13"/>
  <c r="AW227" i="13"/>
  <c r="AW239" i="13"/>
  <c r="AW251" i="13"/>
  <c r="AW263" i="13"/>
  <c r="AW275" i="13"/>
  <c r="AW287" i="13"/>
  <c r="AW299" i="13"/>
  <c r="AW311" i="13"/>
  <c r="AW323" i="13"/>
  <c r="AW335" i="13"/>
  <c r="AW347" i="13"/>
  <c r="AW359" i="13"/>
  <c r="AW371" i="13"/>
  <c r="AW383" i="13"/>
  <c r="AW395" i="13"/>
  <c r="AW407" i="13"/>
  <c r="AW419" i="13"/>
  <c r="AW431" i="13"/>
  <c r="AW443" i="13"/>
  <c r="AW455" i="13"/>
  <c r="AW467" i="13"/>
  <c r="AW479" i="13"/>
  <c r="AW491" i="13"/>
  <c r="AW503" i="13"/>
  <c r="AW108" i="13"/>
  <c r="AW120" i="13"/>
  <c r="AW132" i="13"/>
  <c r="AW144" i="13"/>
  <c r="AW156" i="13"/>
  <c r="AW168" i="13"/>
  <c r="AW180" i="13"/>
  <c r="AW192" i="13"/>
  <c r="AW204" i="13"/>
  <c r="AW216" i="13"/>
  <c r="AW228" i="13"/>
  <c r="AW240" i="13"/>
  <c r="AW252" i="13"/>
  <c r="AW264" i="13"/>
  <c r="AW276" i="13"/>
  <c r="AW288" i="13"/>
  <c r="AW300" i="13"/>
  <c r="AW312" i="13"/>
  <c r="AW324" i="13"/>
  <c r="AW336" i="13"/>
  <c r="AW348" i="13"/>
  <c r="AW360" i="13"/>
  <c r="AW372" i="13"/>
  <c r="AW384" i="13"/>
  <c r="AW396" i="13"/>
  <c r="AW408" i="13"/>
  <c r="AW420" i="13"/>
  <c r="AW432" i="13"/>
  <c r="AW444" i="13"/>
  <c r="AW456" i="13"/>
  <c r="AW468" i="13"/>
  <c r="AW480" i="13"/>
  <c r="AW492" i="13"/>
  <c r="AW504" i="13"/>
  <c r="AW110" i="13"/>
  <c r="AW122" i="13"/>
  <c r="AW134" i="13"/>
  <c r="AW146" i="13"/>
  <c r="AW158" i="13"/>
  <c r="AW170" i="13"/>
  <c r="AW182" i="13"/>
  <c r="AW194" i="13"/>
  <c r="AW206" i="13"/>
  <c r="AW218" i="13"/>
  <c r="AW230" i="13"/>
  <c r="AW242" i="13"/>
  <c r="AW254" i="13"/>
  <c r="AW266" i="13"/>
  <c r="AW278" i="13"/>
  <c r="AW290" i="13"/>
  <c r="AW302" i="13"/>
  <c r="AW314" i="13"/>
  <c r="AW326" i="13"/>
  <c r="AW338" i="13"/>
  <c r="AW350" i="13"/>
  <c r="AW362" i="13"/>
  <c r="AW374" i="13"/>
  <c r="AW386" i="13"/>
  <c r="AW398" i="13"/>
  <c r="AW410" i="13"/>
  <c r="AW422" i="13"/>
  <c r="AW434" i="13"/>
  <c r="AW446" i="13"/>
  <c r="AW458" i="13"/>
  <c r="AW470" i="13"/>
  <c r="AW482" i="13"/>
  <c r="AW494" i="13"/>
  <c r="AW506" i="13"/>
  <c r="AW111" i="13"/>
  <c r="AW123" i="13"/>
  <c r="AW135" i="13"/>
  <c r="AW147" i="13"/>
  <c r="AW159" i="13"/>
  <c r="AW171" i="13"/>
  <c r="AW183" i="13"/>
  <c r="AW195" i="13"/>
  <c r="AW207" i="13"/>
  <c r="AW219" i="13"/>
  <c r="AW231" i="13"/>
  <c r="AW243" i="13"/>
  <c r="AW255" i="13"/>
  <c r="AW267" i="13"/>
  <c r="AW279" i="13"/>
  <c r="AW291" i="13"/>
  <c r="AW303" i="13"/>
  <c r="AW315" i="13"/>
  <c r="AW327" i="13"/>
  <c r="AW339" i="13"/>
  <c r="AW351" i="13"/>
  <c r="AW363" i="13"/>
  <c r="AW375" i="13"/>
  <c r="AW387" i="13"/>
  <c r="AW399" i="13"/>
  <c r="AW411" i="13"/>
  <c r="AW423" i="13"/>
  <c r="AW435" i="13"/>
  <c r="AW447" i="13"/>
  <c r="AW459" i="13"/>
  <c r="AW471" i="13"/>
  <c r="AW483" i="13"/>
  <c r="AW495" i="13"/>
  <c r="AW112" i="13"/>
  <c r="AW124" i="13"/>
  <c r="AW136" i="13"/>
  <c r="AW148" i="13"/>
  <c r="AW160" i="13"/>
  <c r="AW172" i="13"/>
  <c r="AW184" i="13"/>
  <c r="AW196" i="13"/>
  <c r="AW208" i="13"/>
  <c r="AW220" i="13"/>
  <c r="AW232" i="13"/>
  <c r="AW244" i="13"/>
  <c r="AW256" i="13"/>
  <c r="AW268" i="13"/>
  <c r="AW280" i="13"/>
  <c r="AW292" i="13"/>
  <c r="AW304" i="13"/>
  <c r="AW316" i="13"/>
  <c r="AW328" i="13"/>
  <c r="AW340" i="13"/>
  <c r="AW352" i="13"/>
  <c r="AW364" i="13"/>
  <c r="AW376" i="13"/>
  <c r="AW388" i="13"/>
  <c r="AW400" i="13"/>
  <c r="AW412" i="13"/>
  <c r="AW424" i="13"/>
  <c r="AW436" i="13"/>
  <c r="AW448" i="13"/>
  <c r="AW460" i="13"/>
  <c r="AW472" i="13"/>
  <c r="AW484" i="13"/>
  <c r="AW496" i="13"/>
  <c r="AW114" i="13"/>
  <c r="AW126" i="13"/>
  <c r="AW138" i="13"/>
  <c r="AW150" i="13"/>
  <c r="AW162" i="13"/>
  <c r="AW174" i="13"/>
  <c r="AW186" i="13"/>
  <c r="AW198" i="13"/>
  <c r="AW210" i="13"/>
  <c r="AW222" i="13"/>
  <c r="AW234" i="13"/>
  <c r="AW246" i="13"/>
  <c r="AW258" i="13"/>
  <c r="AW270" i="13"/>
  <c r="AW282" i="13"/>
  <c r="AW294" i="13"/>
  <c r="AW306" i="13"/>
  <c r="AW318" i="13"/>
  <c r="AW330" i="13"/>
  <c r="AW342" i="13"/>
  <c r="AW354" i="13"/>
  <c r="AW366" i="13"/>
  <c r="AW378" i="13"/>
  <c r="AW390" i="13"/>
  <c r="AW402" i="13"/>
  <c r="AW414" i="13"/>
  <c r="AW426" i="13"/>
  <c r="AW438" i="13"/>
  <c r="AW450" i="13"/>
  <c r="AW462" i="13"/>
  <c r="AW474" i="13"/>
  <c r="AW486" i="13"/>
  <c r="AW498" i="13"/>
  <c r="AW116" i="13"/>
  <c r="AW128" i="13"/>
  <c r="AW140" i="13"/>
  <c r="AW152" i="13"/>
  <c r="AW164" i="13"/>
  <c r="AW176" i="13"/>
  <c r="AW188" i="13"/>
  <c r="AW200" i="13"/>
  <c r="AW212" i="13"/>
  <c r="AW224" i="13"/>
  <c r="AW236" i="13"/>
  <c r="AW248" i="13"/>
  <c r="AW260" i="13"/>
  <c r="AW272" i="13"/>
  <c r="AW284" i="13"/>
  <c r="AW296" i="13"/>
  <c r="AW308" i="13"/>
  <c r="AW320" i="13"/>
  <c r="AW332" i="13"/>
  <c r="AW344" i="13"/>
  <c r="AW356" i="13"/>
  <c r="AW368" i="13"/>
  <c r="AW380" i="13"/>
  <c r="AW392" i="13"/>
  <c r="AW404" i="13"/>
  <c r="AW416" i="13"/>
  <c r="AW428" i="13"/>
  <c r="AW440" i="13"/>
  <c r="AW452" i="13"/>
  <c r="AW464" i="13"/>
  <c r="AW476" i="13"/>
  <c r="AW488" i="13"/>
  <c r="AW500" i="13"/>
  <c r="AW115" i="13"/>
  <c r="AW163" i="13"/>
  <c r="AW211" i="13"/>
  <c r="AW259" i="13"/>
  <c r="AW307" i="13"/>
  <c r="AW355" i="13"/>
  <c r="AW403" i="13"/>
  <c r="AW451" i="13"/>
  <c r="AW499" i="13"/>
  <c r="AW121" i="13"/>
  <c r="AW169" i="13"/>
  <c r="AW217" i="13"/>
  <c r="AW265" i="13"/>
  <c r="AW313" i="13"/>
  <c r="AW361" i="13"/>
  <c r="AW409" i="13"/>
  <c r="AW457" i="13"/>
  <c r="AW505" i="13"/>
  <c r="AW125" i="13"/>
  <c r="AW173" i="13"/>
  <c r="AW221" i="13"/>
  <c r="AW269" i="13"/>
  <c r="AW317" i="13"/>
  <c r="AW365" i="13"/>
  <c r="AW413" i="13"/>
  <c r="AW461" i="13"/>
  <c r="AW127" i="13"/>
  <c r="AW175" i="13"/>
  <c r="AW223" i="13"/>
  <c r="AW271" i="13"/>
  <c r="AW319" i="13"/>
  <c r="AW367" i="13"/>
  <c r="AW415" i="13"/>
  <c r="AW463" i="13"/>
  <c r="AW133" i="13"/>
  <c r="AW181" i="13"/>
  <c r="AW229" i="13"/>
  <c r="AW277" i="13"/>
  <c r="AW325" i="13"/>
  <c r="AW373" i="13"/>
  <c r="AW421" i="13"/>
  <c r="AW469" i="13"/>
  <c r="AW137" i="13"/>
  <c r="AW185" i="13"/>
  <c r="AW233" i="13"/>
  <c r="AW281" i="13"/>
  <c r="AW329" i="13"/>
  <c r="AW377" i="13"/>
  <c r="AW425" i="13"/>
  <c r="AW473" i="13"/>
  <c r="AW139" i="13"/>
  <c r="AW187" i="13"/>
  <c r="AW235" i="13"/>
  <c r="AW283" i="13"/>
  <c r="AW331" i="13"/>
  <c r="AW379" i="13"/>
  <c r="AW427" i="13"/>
  <c r="AW475" i="13"/>
  <c r="AW145" i="13"/>
  <c r="AW193" i="13"/>
  <c r="AW241" i="13"/>
  <c r="AW289" i="13"/>
  <c r="AW337" i="13"/>
  <c r="AW385" i="13"/>
  <c r="AW433" i="13"/>
  <c r="AW481" i="13"/>
  <c r="AW151" i="13"/>
  <c r="AW199" i="13"/>
  <c r="AW247" i="13"/>
  <c r="AW295" i="13"/>
  <c r="AW343" i="13"/>
  <c r="AW391" i="13"/>
  <c r="AW439" i="13"/>
  <c r="AW487" i="13"/>
  <c r="AW209" i="13"/>
  <c r="AW401" i="13"/>
  <c r="AW245" i="13"/>
  <c r="AW437" i="13"/>
  <c r="AW253" i="13"/>
  <c r="AW445" i="13"/>
  <c r="AW257" i="13"/>
  <c r="AW449" i="13"/>
  <c r="AW293" i="13"/>
  <c r="AW485" i="13"/>
  <c r="AW109" i="13"/>
  <c r="AW301" i="13"/>
  <c r="AW493" i="13"/>
  <c r="AW113" i="13"/>
  <c r="AW305" i="13"/>
  <c r="AW497" i="13"/>
  <c r="AW161" i="13"/>
  <c r="AW353" i="13"/>
  <c r="AW205" i="13"/>
  <c r="AW397" i="13"/>
  <c r="AW197" i="13"/>
  <c r="AW341" i="13"/>
  <c r="AW349" i="13"/>
  <c r="AW389" i="13"/>
  <c r="AW157" i="13"/>
  <c r="AW149" i="13"/>
  <c r="AL98" i="18"/>
  <c r="AL86" i="18"/>
  <c r="AL101" i="18"/>
  <c r="AL84" i="18"/>
  <c r="AL74" i="18"/>
  <c r="AL96" i="18"/>
  <c r="AL99" i="18"/>
  <c r="AL73" i="18"/>
  <c r="AL72" i="18"/>
  <c r="AL100" i="18"/>
  <c r="AL57" i="18"/>
  <c r="AL54" i="18"/>
  <c r="AL45" i="18"/>
  <c r="AL97" i="18"/>
  <c r="AL52" i="18"/>
  <c r="AL55" i="18"/>
  <c r="AL53" i="18"/>
  <c r="AL51" i="18"/>
  <c r="AL44" i="18"/>
  <c r="AL34" i="18"/>
  <c r="AL64" i="18"/>
  <c r="AL62" i="18"/>
  <c r="AL61" i="18"/>
  <c r="AL46" i="18"/>
  <c r="AL41" i="18"/>
  <c r="AL37" i="18"/>
  <c r="AL40" i="18"/>
  <c r="AL28" i="18"/>
  <c r="AL21" i="18"/>
  <c r="AL9" i="18"/>
  <c r="AL20" i="18"/>
  <c r="AL69" i="18"/>
  <c r="AL43" i="18"/>
  <c r="AL12" i="18"/>
  <c r="AL15" i="18"/>
  <c r="AL25" i="18"/>
  <c r="AL22" i="18"/>
  <c r="AL10" i="18"/>
  <c r="AL7" i="18"/>
  <c r="AL26" i="18"/>
  <c r="AL3" i="18"/>
  <c r="C39" i="3"/>
  <c r="AL8" i="18"/>
  <c r="AL19" i="18"/>
  <c r="AL16" i="18"/>
  <c r="AL14" i="18"/>
  <c r="AL36" i="18"/>
  <c r="AL56" i="18"/>
  <c r="AL5" i="18"/>
  <c r="AL65" i="18"/>
  <c r="AL17" i="18"/>
  <c r="AL33" i="18"/>
  <c r="AL6" i="18"/>
  <c r="AL32" i="18"/>
  <c r="AL38" i="18"/>
  <c r="AL50" i="18"/>
  <c r="AL29" i="18"/>
  <c r="AL13" i="18"/>
  <c r="AL23" i="18"/>
  <c r="AL18" i="18"/>
  <c r="AL63" i="18"/>
  <c r="AL4" i="18"/>
  <c r="AL30" i="18"/>
  <c r="AL35" i="18"/>
  <c r="AL24" i="18"/>
  <c r="AL59" i="18"/>
  <c r="AL85" i="18"/>
  <c r="AL92" i="18"/>
  <c r="AL42" i="18"/>
  <c r="AL93" i="18"/>
  <c r="AL39" i="18"/>
  <c r="AL89" i="18"/>
  <c r="AL31" i="18"/>
  <c r="AL47" i="18"/>
  <c r="AL27" i="18"/>
  <c r="AL67" i="18"/>
  <c r="AL81" i="18"/>
  <c r="AL60" i="18"/>
  <c r="AL49" i="18"/>
  <c r="AL71" i="18"/>
  <c r="AL82" i="18"/>
  <c r="AL76" i="18"/>
  <c r="AL68" i="18"/>
  <c r="AL70" i="18"/>
  <c r="AL11" i="18"/>
  <c r="AL58" i="18"/>
  <c r="AL66" i="18"/>
  <c r="AL83" i="18"/>
  <c r="AL77" i="18"/>
  <c r="AL91" i="18"/>
  <c r="AL94" i="18"/>
  <c r="AL79" i="18"/>
  <c r="AL90" i="18"/>
  <c r="AL80" i="18"/>
  <c r="AL78" i="18"/>
  <c r="AL87" i="18"/>
  <c r="AL103" i="18"/>
  <c r="AL95" i="18"/>
  <c r="AL88" i="18"/>
  <c r="AL48" i="18"/>
  <c r="AL102" i="18"/>
  <c r="AL75" i="18"/>
  <c r="AH2" i="17"/>
  <c r="CN26" i="19" l="1"/>
  <c r="CN20" i="19"/>
  <c r="CN28" i="19"/>
  <c r="CN21" i="19"/>
  <c r="CN22" i="19"/>
  <c r="CN25" i="19"/>
  <c r="CN27" i="19"/>
  <c r="CN19" i="19"/>
  <c r="CN24" i="19"/>
  <c r="CN23" i="19"/>
  <c r="AX113" i="13"/>
  <c r="AX125" i="13"/>
  <c r="AX137" i="13"/>
  <c r="AX149" i="13"/>
  <c r="AX161" i="13"/>
  <c r="AX173" i="13"/>
  <c r="AX185" i="13"/>
  <c r="AX197" i="13"/>
  <c r="AX209" i="13"/>
  <c r="AX221" i="13"/>
  <c r="AX233" i="13"/>
  <c r="AX245" i="13"/>
  <c r="AX257" i="13"/>
  <c r="AX269" i="13"/>
  <c r="AX281" i="13"/>
  <c r="AX293" i="13"/>
  <c r="AX305" i="13"/>
  <c r="AX317" i="13"/>
  <c r="AX329" i="13"/>
  <c r="AX341" i="13"/>
  <c r="AX353" i="13"/>
  <c r="AX365" i="13"/>
  <c r="AX377" i="13"/>
  <c r="AX389" i="13"/>
  <c r="AX401" i="13"/>
  <c r="AX413" i="13"/>
  <c r="AX425" i="13"/>
  <c r="AX437" i="13"/>
  <c r="AX449" i="13"/>
  <c r="AX461" i="13"/>
  <c r="AX473" i="13"/>
  <c r="AX485" i="13"/>
  <c r="AX497" i="13"/>
  <c r="AX114" i="13"/>
  <c r="AX126" i="13"/>
  <c r="AX138" i="13"/>
  <c r="AX150" i="13"/>
  <c r="AX162" i="13"/>
  <c r="AX174" i="13"/>
  <c r="AX186" i="13"/>
  <c r="AX198" i="13"/>
  <c r="AX210" i="13"/>
  <c r="AX222" i="13"/>
  <c r="AX234" i="13"/>
  <c r="AX246" i="13"/>
  <c r="AX258" i="13"/>
  <c r="AX270" i="13"/>
  <c r="AX282" i="13"/>
  <c r="AX294" i="13"/>
  <c r="AX306" i="13"/>
  <c r="AX318" i="13"/>
  <c r="AX330" i="13"/>
  <c r="AX342" i="13"/>
  <c r="AX354" i="13"/>
  <c r="AX366" i="13"/>
  <c r="AX378" i="13"/>
  <c r="AX390" i="13"/>
  <c r="AX402" i="13"/>
  <c r="AX414" i="13"/>
  <c r="AX426" i="13"/>
  <c r="AX438" i="13"/>
  <c r="AX450" i="13"/>
  <c r="AX462" i="13"/>
  <c r="AX474" i="13"/>
  <c r="AX486" i="13"/>
  <c r="AX498" i="13"/>
  <c r="AX115" i="13"/>
  <c r="AX127" i="13"/>
  <c r="AX139" i="13"/>
  <c r="AX151" i="13"/>
  <c r="AX163" i="13"/>
  <c r="AX175" i="13"/>
  <c r="AX187" i="13"/>
  <c r="AX199" i="13"/>
  <c r="AX211" i="13"/>
  <c r="AX223" i="13"/>
  <c r="AX235" i="13"/>
  <c r="AX247" i="13"/>
  <c r="AX259" i="13"/>
  <c r="AX271" i="13"/>
  <c r="AX283" i="13"/>
  <c r="AX295" i="13"/>
  <c r="AX307" i="13"/>
  <c r="AX319" i="13"/>
  <c r="AX331" i="13"/>
  <c r="AX343" i="13"/>
  <c r="AX355" i="13"/>
  <c r="AX367" i="13"/>
  <c r="AX379" i="13"/>
  <c r="AX391" i="13"/>
  <c r="AX403" i="13"/>
  <c r="AX415" i="13"/>
  <c r="AX427" i="13"/>
  <c r="AX439" i="13"/>
  <c r="AX451" i="13"/>
  <c r="AX463" i="13"/>
  <c r="AX475" i="13"/>
  <c r="AX487" i="13"/>
  <c r="AX499" i="13"/>
  <c r="AX116" i="13"/>
  <c r="AX128" i="13"/>
  <c r="AX140" i="13"/>
  <c r="AX152" i="13"/>
  <c r="AX164" i="13"/>
  <c r="AX176" i="13"/>
  <c r="AX188" i="13"/>
  <c r="AX200" i="13"/>
  <c r="AX212" i="13"/>
  <c r="AX224" i="13"/>
  <c r="AX236" i="13"/>
  <c r="AX248" i="13"/>
  <c r="AX260" i="13"/>
  <c r="AX272" i="13"/>
  <c r="AX284" i="13"/>
  <c r="AX296" i="13"/>
  <c r="AX308" i="13"/>
  <c r="AX320" i="13"/>
  <c r="AX332" i="13"/>
  <c r="AX344" i="13"/>
  <c r="AX356" i="13"/>
  <c r="AX368" i="13"/>
  <c r="AX380" i="13"/>
  <c r="AX392" i="13"/>
  <c r="AX404" i="13"/>
  <c r="AX416" i="13"/>
  <c r="AX428" i="13"/>
  <c r="AX440" i="13"/>
  <c r="AX452" i="13"/>
  <c r="AX464" i="13"/>
  <c r="AX476" i="13"/>
  <c r="AX488" i="13"/>
  <c r="AX500" i="13"/>
  <c r="AX118" i="13"/>
  <c r="AX130" i="13"/>
  <c r="AX142" i="13"/>
  <c r="AX154" i="13"/>
  <c r="AX166" i="13"/>
  <c r="AX178" i="13"/>
  <c r="AX190" i="13"/>
  <c r="AX202" i="13"/>
  <c r="AX214" i="13"/>
  <c r="AX226" i="13"/>
  <c r="AX238" i="13"/>
  <c r="AX250" i="13"/>
  <c r="AX262" i="13"/>
  <c r="AX274" i="13"/>
  <c r="AX286" i="13"/>
  <c r="AX298" i="13"/>
  <c r="AX310" i="13"/>
  <c r="AX322" i="13"/>
  <c r="AX334" i="13"/>
  <c r="AX346" i="13"/>
  <c r="AX358" i="13"/>
  <c r="AX370" i="13"/>
  <c r="AX382" i="13"/>
  <c r="AX394" i="13"/>
  <c r="AX406" i="13"/>
  <c r="AX418" i="13"/>
  <c r="AX430" i="13"/>
  <c r="AX442" i="13"/>
  <c r="AX454" i="13"/>
  <c r="AX466" i="13"/>
  <c r="AX478" i="13"/>
  <c r="AX490" i="13"/>
  <c r="AX502" i="13"/>
  <c r="AX107" i="13"/>
  <c r="AX119" i="13"/>
  <c r="AX131" i="13"/>
  <c r="AX143" i="13"/>
  <c r="AX155" i="13"/>
  <c r="AX167" i="13"/>
  <c r="AX179" i="13"/>
  <c r="AX191" i="13"/>
  <c r="AX203" i="13"/>
  <c r="AX215" i="13"/>
  <c r="AX227" i="13"/>
  <c r="AX239" i="13"/>
  <c r="AX251" i="13"/>
  <c r="AX263" i="13"/>
  <c r="AX275" i="13"/>
  <c r="AX287" i="13"/>
  <c r="AX299" i="13"/>
  <c r="AX311" i="13"/>
  <c r="AX323" i="13"/>
  <c r="AX335" i="13"/>
  <c r="AX347" i="13"/>
  <c r="AX359" i="13"/>
  <c r="AX371" i="13"/>
  <c r="AX383" i="13"/>
  <c r="AX395" i="13"/>
  <c r="AX407" i="13"/>
  <c r="AX419" i="13"/>
  <c r="AX431" i="13"/>
  <c r="AX443" i="13"/>
  <c r="AX455" i="13"/>
  <c r="AX467" i="13"/>
  <c r="AX479" i="13"/>
  <c r="AX491" i="13"/>
  <c r="AX503" i="13"/>
  <c r="AX108" i="13"/>
  <c r="AX120" i="13"/>
  <c r="AX132" i="13"/>
  <c r="AX144" i="13"/>
  <c r="AX156" i="13"/>
  <c r="AX168" i="13"/>
  <c r="AX180" i="13"/>
  <c r="AX192" i="13"/>
  <c r="AX204" i="13"/>
  <c r="AX216" i="13"/>
  <c r="AX228" i="13"/>
  <c r="AX240" i="13"/>
  <c r="AX252" i="13"/>
  <c r="AX264" i="13"/>
  <c r="AX276" i="13"/>
  <c r="AX288" i="13"/>
  <c r="AX300" i="13"/>
  <c r="AX312" i="13"/>
  <c r="AX324" i="13"/>
  <c r="AX336" i="13"/>
  <c r="AX348" i="13"/>
  <c r="AX360" i="13"/>
  <c r="AX372" i="13"/>
  <c r="AX384" i="13"/>
  <c r="AX396" i="13"/>
  <c r="AX408" i="13"/>
  <c r="AX420" i="13"/>
  <c r="AX432" i="13"/>
  <c r="AX444" i="13"/>
  <c r="AX456" i="13"/>
  <c r="AX468" i="13"/>
  <c r="AX480" i="13"/>
  <c r="AX492" i="13"/>
  <c r="AX504" i="13"/>
  <c r="AX110" i="13"/>
  <c r="AX122" i="13"/>
  <c r="AX134" i="13"/>
  <c r="AX146" i="13"/>
  <c r="AX158" i="13"/>
  <c r="AX170" i="13"/>
  <c r="AX182" i="13"/>
  <c r="AX194" i="13"/>
  <c r="AX206" i="13"/>
  <c r="AX218" i="13"/>
  <c r="AX230" i="13"/>
  <c r="AX242" i="13"/>
  <c r="AX254" i="13"/>
  <c r="AX266" i="13"/>
  <c r="AX278" i="13"/>
  <c r="AX290" i="13"/>
  <c r="AX302" i="13"/>
  <c r="AX314" i="13"/>
  <c r="AX326" i="13"/>
  <c r="AX338" i="13"/>
  <c r="AX350" i="13"/>
  <c r="AX362" i="13"/>
  <c r="AX374" i="13"/>
  <c r="AX386" i="13"/>
  <c r="AX398" i="13"/>
  <c r="AX410" i="13"/>
  <c r="AX422" i="13"/>
  <c r="AX434" i="13"/>
  <c r="AX446" i="13"/>
  <c r="AX458" i="13"/>
  <c r="AX470" i="13"/>
  <c r="AX482" i="13"/>
  <c r="AX494" i="13"/>
  <c r="AX506" i="13"/>
  <c r="AX112" i="13"/>
  <c r="AX124" i="13"/>
  <c r="AX136" i="13"/>
  <c r="AX148" i="13"/>
  <c r="AX160" i="13"/>
  <c r="AX172" i="13"/>
  <c r="AX184" i="13"/>
  <c r="AX196" i="13"/>
  <c r="AX208" i="13"/>
  <c r="AX220" i="13"/>
  <c r="AX232" i="13"/>
  <c r="AX244" i="13"/>
  <c r="AX256" i="13"/>
  <c r="AX268" i="13"/>
  <c r="AX280" i="13"/>
  <c r="AX292" i="13"/>
  <c r="AX304" i="13"/>
  <c r="AX316" i="13"/>
  <c r="AX328" i="13"/>
  <c r="AX340" i="13"/>
  <c r="AX352" i="13"/>
  <c r="AX364" i="13"/>
  <c r="AX376" i="13"/>
  <c r="AX388" i="13"/>
  <c r="AX400" i="13"/>
  <c r="AX412" i="13"/>
  <c r="AX424" i="13"/>
  <c r="AX436" i="13"/>
  <c r="AX448" i="13"/>
  <c r="AX460" i="13"/>
  <c r="AX472" i="13"/>
  <c r="AX484" i="13"/>
  <c r="AX496" i="13"/>
  <c r="AX147" i="13"/>
  <c r="AX195" i="13"/>
  <c r="AX243" i="13"/>
  <c r="AX291" i="13"/>
  <c r="AX339" i="13"/>
  <c r="AX387" i="13"/>
  <c r="AX435" i="13"/>
  <c r="AX483" i="13"/>
  <c r="AX153" i="13"/>
  <c r="AX201" i="13"/>
  <c r="AX249" i="13"/>
  <c r="AX297" i="13"/>
  <c r="AX345" i="13"/>
  <c r="AX393" i="13"/>
  <c r="AX441" i="13"/>
  <c r="AX489" i="13"/>
  <c r="AX109" i="13"/>
  <c r="AX157" i="13"/>
  <c r="AX205" i="13"/>
  <c r="AX253" i="13"/>
  <c r="AX301" i="13"/>
  <c r="AX349" i="13"/>
  <c r="AX397" i="13"/>
  <c r="AX445" i="13"/>
  <c r="AX493" i="13"/>
  <c r="AX111" i="13"/>
  <c r="AX159" i="13"/>
  <c r="AX207" i="13"/>
  <c r="AX255" i="13"/>
  <c r="AX303" i="13"/>
  <c r="AX351" i="13"/>
  <c r="AX399" i="13"/>
  <c r="AX447" i="13"/>
  <c r="AX495" i="13"/>
  <c r="AX117" i="13"/>
  <c r="AX165" i="13"/>
  <c r="AX213" i="13"/>
  <c r="AX261" i="13"/>
  <c r="AX309" i="13"/>
  <c r="AX357" i="13"/>
  <c r="AX405" i="13"/>
  <c r="AX453" i="13"/>
  <c r="AX501" i="13"/>
  <c r="AX121" i="13"/>
  <c r="AX169" i="13"/>
  <c r="AX217" i="13"/>
  <c r="AX265" i="13"/>
  <c r="AX313" i="13"/>
  <c r="AX361" i="13"/>
  <c r="AX409" i="13"/>
  <c r="AX457" i="13"/>
  <c r="AX505" i="13"/>
  <c r="AX123" i="13"/>
  <c r="AX171" i="13"/>
  <c r="AX219" i="13"/>
  <c r="AX267" i="13"/>
  <c r="AX315" i="13"/>
  <c r="AX363" i="13"/>
  <c r="AX411" i="13"/>
  <c r="AX459" i="13"/>
  <c r="AX129" i="13"/>
  <c r="AX177" i="13"/>
  <c r="AX225" i="13"/>
  <c r="AX273" i="13"/>
  <c r="AX321" i="13"/>
  <c r="AX369" i="13"/>
  <c r="AX417" i="13"/>
  <c r="AX465" i="13"/>
  <c r="AX135" i="13"/>
  <c r="AX183" i="13"/>
  <c r="AX231" i="13"/>
  <c r="AX279" i="13"/>
  <c r="AX327" i="13"/>
  <c r="AX375" i="13"/>
  <c r="AX423" i="13"/>
  <c r="AX471" i="13"/>
  <c r="AX193" i="13"/>
  <c r="AX385" i="13"/>
  <c r="AX229" i="13"/>
  <c r="AX421" i="13"/>
  <c r="AX237" i="13"/>
  <c r="AX429" i="13"/>
  <c r="AX241" i="13"/>
  <c r="AX433" i="13"/>
  <c r="AX277" i="13"/>
  <c r="AX469" i="13"/>
  <c r="AX285" i="13"/>
  <c r="AX477" i="13"/>
  <c r="AX289" i="13"/>
  <c r="AX481" i="13"/>
  <c r="AX145" i="13"/>
  <c r="AX337" i="13"/>
  <c r="AX189" i="13"/>
  <c r="AX381" i="13"/>
  <c r="AX133" i="13"/>
  <c r="AX141" i="13"/>
  <c r="AX181" i="13"/>
  <c r="AX325" i="13"/>
  <c r="AX333" i="13"/>
  <c r="AX373" i="13"/>
  <c r="C40" i="3"/>
  <c r="AM71" i="18"/>
  <c r="AM98" i="18"/>
  <c r="AM95" i="18"/>
  <c r="AM88" i="18"/>
  <c r="AM87" i="18"/>
  <c r="AM86" i="18"/>
  <c r="AM84" i="18"/>
  <c r="AM63" i="18"/>
  <c r="AM96" i="18"/>
  <c r="AM99" i="18"/>
  <c r="AM76" i="18"/>
  <c r="AM75" i="18"/>
  <c r="AM73" i="18"/>
  <c r="AM72" i="18"/>
  <c r="AM91" i="18"/>
  <c r="AM100" i="18"/>
  <c r="AM64" i="18"/>
  <c r="AM97" i="18"/>
  <c r="AM54" i="18"/>
  <c r="AM45" i="18"/>
  <c r="AM52" i="18"/>
  <c r="AM49" i="18"/>
  <c r="AM33" i="18"/>
  <c r="AM51" i="18"/>
  <c r="AM38" i="18"/>
  <c r="AM62" i="18"/>
  <c r="AM61" i="18"/>
  <c r="AM46" i="18"/>
  <c r="AM41" i="18"/>
  <c r="AM37" i="18"/>
  <c r="AM40" i="18"/>
  <c r="AM80" i="18"/>
  <c r="AM48" i="18"/>
  <c r="AM28" i="18"/>
  <c r="AM21" i="18"/>
  <c r="AM9" i="18"/>
  <c r="AM20" i="18"/>
  <c r="AM83" i="18"/>
  <c r="AM14" i="18"/>
  <c r="AM12" i="18"/>
  <c r="AM24" i="18"/>
  <c r="AM25" i="18"/>
  <c r="AM22" i="18"/>
  <c r="AM10" i="18"/>
  <c r="AM18" i="18"/>
  <c r="AM13" i="18"/>
  <c r="AM19" i="18"/>
  <c r="AM8" i="18"/>
  <c r="AM60" i="18"/>
  <c r="AM6" i="18"/>
  <c r="AM3" i="18"/>
  <c r="AM11" i="18"/>
  <c r="AM36" i="18"/>
  <c r="AM50" i="18"/>
  <c r="AM7" i="18"/>
  <c r="AM15" i="18"/>
  <c r="AM29" i="18"/>
  <c r="AM56" i="18"/>
  <c r="AM4" i="18"/>
  <c r="AM39" i="18"/>
  <c r="AM16" i="18"/>
  <c r="AM5" i="18"/>
  <c r="AM23" i="18"/>
  <c r="AM65" i="18"/>
  <c r="AM44" i="18"/>
  <c r="AM82" i="18"/>
  <c r="AM27" i="18"/>
  <c r="AM79" i="18"/>
  <c r="AM81" i="18"/>
  <c r="AM32" i="18"/>
  <c r="AM67" i="18"/>
  <c r="AM74" i="18"/>
  <c r="AM30" i="18"/>
  <c r="AM59" i="18"/>
  <c r="AM70" i="18"/>
  <c r="AM66" i="18"/>
  <c r="AM31" i="18"/>
  <c r="AM53" i="18"/>
  <c r="AM58" i="18"/>
  <c r="AM93" i="18"/>
  <c r="AM42" i="18"/>
  <c r="AM26" i="18"/>
  <c r="AM17" i="18"/>
  <c r="AM43" i="18"/>
  <c r="AM35" i="18"/>
  <c r="AM57" i="18"/>
  <c r="AM55" i="18"/>
  <c r="AM47" i="18"/>
  <c r="AM85" i="18"/>
  <c r="AM102" i="18"/>
  <c r="AM94" i="18"/>
  <c r="AM103" i="18"/>
  <c r="AM78" i="18"/>
  <c r="AM90" i="18"/>
  <c r="AM89" i="18"/>
  <c r="AM68" i="18"/>
  <c r="AM101" i="18"/>
  <c r="AM34" i="18"/>
  <c r="AM77" i="18"/>
  <c r="AM69" i="18"/>
  <c r="AM92" i="18"/>
  <c r="AI2" i="17"/>
  <c r="CO24" i="19" l="1"/>
  <c r="CO26" i="19"/>
  <c r="CO19" i="19"/>
  <c r="CO27" i="19"/>
  <c r="CO20" i="19"/>
  <c r="CO28" i="19"/>
  <c r="CO21" i="19"/>
  <c r="CO25" i="19"/>
  <c r="CO22" i="19"/>
  <c r="CO23" i="19"/>
  <c r="AY109" i="13"/>
  <c r="AY121" i="13"/>
  <c r="AY133" i="13"/>
  <c r="AY145" i="13"/>
  <c r="AY157" i="13"/>
  <c r="AY169" i="13"/>
  <c r="AY181" i="13"/>
  <c r="AY193" i="13"/>
  <c r="AY205" i="13"/>
  <c r="AY217" i="13"/>
  <c r="AY229" i="13"/>
  <c r="AY241" i="13"/>
  <c r="AY253" i="13"/>
  <c r="AY265" i="13"/>
  <c r="AY277" i="13"/>
  <c r="AY289" i="13"/>
  <c r="AY301" i="13"/>
  <c r="AY313" i="13"/>
  <c r="AY325" i="13"/>
  <c r="AY337" i="13"/>
  <c r="AY349" i="13"/>
  <c r="AY361" i="13"/>
  <c r="AY373" i="13"/>
  <c r="AY385" i="13"/>
  <c r="AY397" i="13"/>
  <c r="AY409" i="13"/>
  <c r="AY421" i="13"/>
  <c r="AY433" i="13"/>
  <c r="AY445" i="13"/>
  <c r="AY457" i="13"/>
  <c r="AY469" i="13"/>
  <c r="AY481" i="13"/>
  <c r="AY493" i="13"/>
  <c r="AY505" i="13"/>
  <c r="AY110" i="13"/>
  <c r="AY122" i="13"/>
  <c r="AY134" i="13"/>
  <c r="AY146" i="13"/>
  <c r="AY158" i="13"/>
  <c r="AY170" i="13"/>
  <c r="AY182" i="13"/>
  <c r="AY194" i="13"/>
  <c r="AY206" i="13"/>
  <c r="AY218" i="13"/>
  <c r="AY230" i="13"/>
  <c r="AY242" i="13"/>
  <c r="AY254" i="13"/>
  <c r="AY266" i="13"/>
  <c r="AY278" i="13"/>
  <c r="AY290" i="13"/>
  <c r="AY302" i="13"/>
  <c r="AY314" i="13"/>
  <c r="AY326" i="13"/>
  <c r="AY338" i="13"/>
  <c r="AY350" i="13"/>
  <c r="AY362" i="13"/>
  <c r="AY374" i="13"/>
  <c r="AY386" i="13"/>
  <c r="AY398" i="13"/>
  <c r="AY410" i="13"/>
  <c r="AY422" i="13"/>
  <c r="AY434" i="13"/>
  <c r="AY446" i="13"/>
  <c r="AY458" i="13"/>
  <c r="AY470" i="13"/>
  <c r="AY482" i="13"/>
  <c r="AY494" i="13"/>
  <c r="AY506" i="13"/>
  <c r="AY111" i="13"/>
  <c r="AY123" i="13"/>
  <c r="AY135" i="13"/>
  <c r="AY147" i="13"/>
  <c r="AY159" i="13"/>
  <c r="AY171" i="13"/>
  <c r="AY183" i="13"/>
  <c r="AY195" i="13"/>
  <c r="AY207" i="13"/>
  <c r="AY219" i="13"/>
  <c r="AY231" i="13"/>
  <c r="AY243" i="13"/>
  <c r="AY255" i="13"/>
  <c r="AY267" i="13"/>
  <c r="AY279" i="13"/>
  <c r="AY291" i="13"/>
  <c r="AY303" i="13"/>
  <c r="AY315" i="13"/>
  <c r="AY327" i="13"/>
  <c r="AY339" i="13"/>
  <c r="AY351" i="13"/>
  <c r="AY363" i="13"/>
  <c r="AY375" i="13"/>
  <c r="AY387" i="13"/>
  <c r="AY399" i="13"/>
  <c r="AY411" i="13"/>
  <c r="AY423" i="13"/>
  <c r="AY435" i="13"/>
  <c r="AY447" i="13"/>
  <c r="AY459" i="13"/>
  <c r="AY471" i="13"/>
  <c r="AY483" i="13"/>
  <c r="AY495" i="13"/>
  <c r="AY112" i="13"/>
  <c r="AY124" i="13"/>
  <c r="AY136" i="13"/>
  <c r="AY148" i="13"/>
  <c r="AY160" i="13"/>
  <c r="AY172" i="13"/>
  <c r="AY184" i="13"/>
  <c r="AY196" i="13"/>
  <c r="AY208" i="13"/>
  <c r="AY220" i="13"/>
  <c r="AY232" i="13"/>
  <c r="AY244" i="13"/>
  <c r="AY256" i="13"/>
  <c r="AY268" i="13"/>
  <c r="AY280" i="13"/>
  <c r="AY292" i="13"/>
  <c r="AY304" i="13"/>
  <c r="AY316" i="13"/>
  <c r="AY328" i="13"/>
  <c r="AY340" i="13"/>
  <c r="AY352" i="13"/>
  <c r="AY364" i="13"/>
  <c r="AY376" i="13"/>
  <c r="AY388" i="13"/>
  <c r="AY400" i="13"/>
  <c r="AY412" i="13"/>
  <c r="AY424" i="13"/>
  <c r="AY436" i="13"/>
  <c r="AY448" i="13"/>
  <c r="AY460" i="13"/>
  <c r="AY472" i="13"/>
  <c r="AY484" i="13"/>
  <c r="AY496" i="13"/>
  <c r="AY114" i="13"/>
  <c r="AY126" i="13"/>
  <c r="AY138" i="13"/>
  <c r="AY150" i="13"/>
  <c r="AY162" i="13"/>
  <c r="AY174" i="13"/>
  <c r="AY186" i="13"/>
  <c r="AY198" i="13"/>
  <c r="AY210" i="13"/>
  <c r="AY222" i="13"/>
  <c r="AY234" i="13"/>
  <c r="AY246" i="13"/>
  <c r="AY258" i="13"/>
  <c r="AY270" i="13"/>
  <c r="AY282" i="13"/>
  <c r="AY294" i="13"/>
  <c r="AY306" i="13"/>
  <c r="AY318" i="13"/>
  <c r="AY330" i="13"/>
  <c r="AY342" i="13"/>
  <c r="AY354" i="13"/>
  <c r="AY366" i="13"/>
  <c r="AY378" i="13"/>
  <c r="AY390" i="13"/>
  <c r="AY402" i="13"/>
  <c r="AY414" i="13"/>
  <c r="AY426" i="13"/>
  <c r="AY438" i="13"/>
  <c r="AY450" i="13"/>
  <c r="AY462" i="13"/>
  <c r="AY474" i="13"/>
  <c r="AY486" i="13"/>
  <c r="AY498" i="13"/>
  <c r="AY115" i="13"/>
  <c r="AY127" i="13"/>
  <c r="AY139" i="13"/>
  <c r="AY151" i="13"/>
  <c r="AY163" i="13"/>
  <c r="AY175" i="13"/>
  <c r="AY187" i="13"/>
  <c r="AY199" i="13"/>
  <c r="AY211" i="13"/>
  <c r="AY223" i="13"/>
  <c r="AY235" i="13"/>
  <c r="AY247" i="13"/>
  <c r="AY259" i="13"/>
  <c r="AY271" i="13"/>
  <c r="AY283" i="13"/>
  <c r="AY295" i="13"/>
  <c r="AY307" i="13"/>
  <c r="AY319" i="13"/>
  <c r="AY331" i="13"/>
  <c r="AY343" i="13"/>
  <c r="AY355" i="13"/>
  <c r="AY367" i="13"/>
  <c r="AY379" i="13"/>
  <c r="AY391" i="13"/>
  <c r="AY403" i="13"/>
  <c r="AY415" i="13"/>
  <c r="AY427" i="13"/>
  <c r="AY439" i="13"/>
  <c r="AY451" i="13"/>
  <c r="AY463" i="13"/>
  <c r="AY475" i="13"/>
  <c r="AY487" i="13"/>
  <c r="AY499" i="13"/>
  <c r="AY116" i="13"/>
  <c r="AY128" i="13"/>
  <c r="AY140" i="13"/>
  <c r="AY152" i="13"/>
  <c r="AY164" i="13"/>
  <c r="AY176" i="13"/>
  <c r="AY188" i="13"/>
  <c r="AY200" i="13"/>
  <c r="AY212" i="13"/>
  <c r="AY224" i="13"/>
  <c r="AY236" i="13"/>
  <c r="AY248" i="13"/>
  <c r="AY260" i="13"/>
  <c r="AY272" i="13"/>
  <c r="AY284" i="13"/>
  <c r="AY296" i="13"/>
  <c r="AY308" i="13"/>
  <c r="AY320" i="13"/>
  <c r="AY332" i="13"/>
  <c r="AY344" i="13"/>
  <c r="AY118" i="13"/>
  <c r="AY130" i="13"/>
  <c r="AY142" i="13"/>
  <c r="AY154" i="13"/>
  <c r="AY166" i="13"/>
  <c r="AY178" i="13"/>
  <c r="AY190" i="13"/>
  <c r="AY202" i="13"/>
  <c r="AY214" i="13"/>
  <c r="AY226" i="13"/>
  <c r="AY238" i="13"/>
  <c r="AY250" i="13"/>
  <c r="AY262" i="13"/>
  <c r="AY274" i="13"/>
  <c r="AY286" i="13"/>
  <c r="AY298" i="13"/>
  <c r="AY310" i="13"/>
  <c r="AY322" i="13"/>
  <c r="AY334" i="13"/>
  <c r="AY346" i="13"/>
  <c r="AY358" i="13"/>
  <c r="AY370" i="13"/>
  <c r="AY382" i="13"/>
  <c r="AY394" i="13"/>
  <c r="AY406" i="13"/>
  <c r="AY418" i="13"/>
  <c r="AY430" i="13"/>
  <c r="AY442" i="13"/>
  <c r="AY454" i="13"/>
  <c r="AY466" i="13"/>
  <c r="AY478" i="13"/>
  <c r="AY490" i="13"/>
  <c r="AY502" i="13"/>
  <c r="AY108" i="13"/>
  <c r="AY120" i="13"/>
  <c r="AY132" i="13"/>
  <c r="AY144" i="13"/>
  <c r="AY156" i="13"/>
  <c r="AY168" i="13"/>
  <c r="AY180" i="13"/>
  <c r="AY192" i="13"/>
  <c r="AY204" i="13"/>
  <c r="AY216" i="13"/>
  <c r="AY228" i="13"/>
  <c r="AY240" i="13"/>
  <c r="AY252" i="13"/>
  <c r="AY264" i="13"/>
  <c r="AY276" i="13"/>
  <c r="AY288" i="13"/>
  <c r="AY300" i="13"/>
  <c r="AY312" i="13"/>
  <c r="AY324" i="13"/>
  <c r="AY336" i="13"/>
  <c r="AY348" i="13"/>
  <c r="AY360" i="13"/>
  <c r="AY372" i="13"/>
  <c r="AY384" i="13"/>
  <c r="AY396" i="13"/>
  <c r="AY408" i="13"/>
  <c r="AY420" i="13"/>
  <c r="AY432" i="13"/>
  <c r="AY444" i="13"/>
  <c r="AY456" i="13"/>
  <c r="AY468" i="13"/>
  <c r="AY480" i="13"/>
  <c r="AY492" i="13"/>
  <c r="AY504" i="13"/>
  <c r="AY131" i="13"/>
  <c r="AY179" i="13"/>
  <c r="AY227" i="13"/>
  <c r="AY275" i="13"/>
  <c r="AY323" i="13"/>
  <c r="AY368" i="13"/>
  <c r="AY404" i="13"/>
  <c r="AY440" i="13"/>
  <c r="AY476" i="13"/>
  <c r="AY137" i="13"/>
  <c r="AY185" i="13"/>
  <c r="AY233" i="13"/>
  <c r="AY281" i="13"/>
  <c r="AY329" i="13"/>
  <c r="AY369" i="13"/>
  <c r="AY405" i="13"/>
  <c r="AY441" i="13"/>
  <c r="AY477" i="13"/>
  <c r="AY141" i="13"/>
  <c r="AY189" i="13"/>
  <c r="AY237" i="13"/>
  <c r="AY285" i="13"/>
  <c r="AY333" i="13"/>
  <c r="AY371" i="13"/>
  <c r="AY407" i="13"/>
  <c r="AY443" i="13"/>
  <c r="AY479" i="13"/>
  <c r="AY143" i="13"/>
  <c r="AY191" i="13"/>
  <c r="AY239" i="13"/>
  <c r="AY287" i="13"/>
  <c r="AY335" i="13"/>
  <c r="AY377" i="13"/>
  <c r="AY413" i="13"/>
  <c r="AY449" i="13"/>
  <c r="AY485" i="13"/>
  <c r="AY149" i="13"/>
  <c r="AY197" i="13"/>
  <c r="AY245" i="13"/>
  <c r="AY293" i="13"/>
  <c r="AY341" i="13"/>
  <c r="AY380" i="13"/>
  <c r="AY416" i="13"/>
  <c r="AY452" i="13"/>
  <c r="AY488" i="13"/>
  <c r="AY153" i="13"/>
  <c r="AY201" i="13"/>
  <c r="AY249" i="13"/>
  <c r="AY297" i="13"/>
  <c r="AY345" i="13"/>
  <c r="AY381" i="13"/>
  <c r="AY417" i="13"/>
  <c r="AY453" i="13"/>
  <c r="AY489" i="13"/>
  <c r="AY107" i="13"/>
  <c r="AY155" i="13"/>
  <c r="AY203" i="13"/>
  <c r="AY251" i="13"/>
  <c r="AY299" i="13"/>
  <c r="AY347" i="13"/>
  <c r="AY383" i="13"/>
  <c r="AY419" i="13"/>
  <c r="AY455" i="13"/>
  <c r="AY491" i="13"/>
  <c r="AY113" i="13"/>
  <c r="AY161" i="13"/>
  <c r="AY209" i="13"/>
  <c r="AY257" i="13"/>
  <c r="AY305" i="13"/>
  <c r="AY353" i="13"/>
  <c r="AY389" i="13"/>
  <c r="AY425" i="13"/>
  <c r="AY461" i="13"/>
  <c r="AY497" i="13"/>
  <c r="AY119" i="13"/>
  <c r="AY167" i="13"/>
  <c r="AY215" i="13"/>
  <c r="AY263" i="13"/>
  <c r="AY311" i="13"/>
  <c r="AY357" i="13"/>
  <c r="AY393" i="13"/>
  <c r="AY429" i="13"/>
  <c r="AY465" i="13"/>
  <c r="AY501" i="13"/>
  <c r="AY177" i="13"/>
  <c r="AY365" i="13"/>
  <c r="AY213" i="13"/>
  <c r="AY392" i="13"/>
  <c r="AY221" i="13"/>
  <c r="AY395" i="13"/>
  <c r="AY225" i="13"/>
  <c r="AY401" i="13"/>
  <c r="AY261" i="13"/>
  <c r="AY428" i="13"/>
  <c r="AY269" i="13"/>
  <c r="AY431" i="13"/>
  <c r="AY273" i="13"/>
  <c r="AY437" i="13"/>
  <c r="AY129" i="13"/>
  <c r="AY321" i="13"/>
  <c r="AY473" i="13"/>
  <c r="AY173" i="13"/>
  <c r="AY359" i="13"/>
  <c r="AY503" i="13"/>
  <c r="AY165" i="13"/>
  <c r="AY309" i="13"/>
  <c r="AY317" i="13"/>
  <c r="AY356" i="13"/>
  <c r="AY464" i="13"/>
  <c r="AY467" i="13"/>
  <c r="AY500" i="13"/>
  <c r="AY125" i="13"/>
  <c r="AY117" i="13"/>
  <c r="AN98" i="18"/>
  <c r="AN95" i="18"/>
  <c r="AN87" i="18"/>
  <c r="AN86" i="18"/>
  <c r="AN84" i="18"/>
  <c r="AN96" i="18"/>
  <c r="AN74" i="18"/>
  <c r="AN99" i="18"/>
  <c r="AN94" i="18"/>
  <c r="AN76" i="18"/>
  <c r="AN75" i="18"/>
  <c r="AN73" i="18"/>
  <c r="AN72" i="18"/>
  <c r="AN91" i="18"/>
  <c r="AN78" i="18"/>
  <c r="AN64" i="18"/>
  <c r="AN97" i="18"/>
  <c r="AN82" i="18"/>
  <c r="AN79" i="18"/>
  <c r="AN83" i="18"/>
  <c r="AN45" i="18"/>
  <c r="AN57" i="18"/>
  <c r="AN52" i="18"/>
  <c r="AN49" i="18"/>
  <c r="AN55" i="18"/>
  <c r="AN51" i="18"/>
  <c r="AN38" i="18"/>
  <c r="AN62" i="18"/>
  <c r="AN61" i="18"/>
  <c r="AN41" i="18"/>
  <c r="AN37" i="18"/>
  <c r="AN40" i="18"/>
  <c r="AN36" i="18"/>
  <c r="AN48" i="18"/>
  <c r="AN20" i="18"/>
  <c r="AN17" i="18"/>
  <c r="AN25" i="18"/>
  <c r="AN22" i="18"/>
  <c r="AN10" i="18"/>
  <c r="AN18" i="18"/>
  <c r="AN7" i="18"/>
  <c r="AN32" i="18"/>
  <c r="AN19" i="18"/>
  <c r="AN60" i="18"/>
  <c r="AN23" i="18"/>
  <c r="C41" i="3"/>
  <c r="AN9" i="18"/>
  <c r="AN21" i="18"/>
  <c r="AN28" i="18"/>
  <c r="AN29" i="18"/>
  <c r="AN4" i="18"/>
  <c r="AN6" i="18"/>
  <c r="AN42" i="18"/>
  <c r="AN12" i="18"/>
  <c r="AN16" i="18"/>
  <c r="AN13" i="18"/>
  <c r="AN65" i="18"/>
  <c r="AN8" i="18"/>
  <c r="AN5" i="18"/>
  <c r="AN24" i="18"/>
  <c r="AN14" i="18"/>
  <c r="AN39" i="18"/>
  <c r="AN56" i="18"/>
  <c r="AN3" i="18"/>
  <c r="AN27" i="18"/>
  <c r="AN53" i="18"/>
  <c r="AN69" i="18"/>
  <c r="AN93" i="18"/>
  <c r="AN34" i="18"/>
  <c r="AN71" i="18"/>
  <c r="AN66" i="18"/>
  <c r="AN43" i="18"/>
  <c r="AN58" i="18"/>
  <c r="AN92" i="18"/>
  <c r="AN89" i="18"/>
  <c r="AN35" i="18"/>
  <c r="AN46" i="18"/>
  <c r="AN50" i="18"/>
  <c r="AN54" i="18"/>
  <c r="AN88" i="18"/>
  <c r="AN11" i="18"/>
  <c r="AN26" i="18"/>
  <c r="AN44" i="18"/>
  <c r="AN77" i="18"/>
  <c r="AN85" i="18"/>
  <c r="AN80" i="18"/>
  <c r="AN30" i="18"/>
  <c r="AN68" i="18"/>
  <c r="AN100" i="18"/>
  <c r="AN81" i="18"/>
  <c r="AN33" i="18"/>
  <c r="AN90" i="18"/>
  <c r="AN15" i="18"/>
  <c r="AN103" i="18"/>
  <c r="AN47" i="18"/>
  <c r="AN63" i="18"/>
  <c r="AN102" i="18"/>
  <c r="AN67" i="18"/>
  <c r="AN59" i="18"/>
  <c r="AN101" i="18"/>
  <c r="AN31" i="18"/>
  <c r="AN70" i="18"/>
  <c r="AJ2" i="17"/>
  <c r="CP22" i="19" l="1"/>
  <c r="CP24" i="19"/>
  <c r="CP25" i="19"/>
  <c r="CP26" i="19"/>
  <c r="CP21" i="19"/>
  <c r="CP23" i="19"/>
  <c r="CP27" i="19"/>
  <c r="CP20" i="19"/>
  <c r="CP28" i="19"/>
  <c r="CP19" i="19"/>
  <c r="AZ117" i="13"/>
  <c r="AZ129" i="13"/>
  <c r="AZ141" i="13"/>
  <c r="AZ153" i="13"/>
  <c r="AZ165" i="13"/>
  <c r="AZ177" i="13"/>
  <c r="AZ189" i="13"/>
  <c r="AZ201" i="13"/>
  <c r="AZ213" i="13"/>
  <c r="AZ225" i="13"/>
  <c r="AZ237" i="13"/>
  <c r="AZ249" i="13"/>
  <c r="AZ261" i="13"/>
  <c r="AZ273" i="13"/>
  <c r="AZ285" i="13"/>
  <c r="AZ297" i="13"/>
  <c r="AZ309" i="13"/>
  <c r="AZ321" i="13"/>
  <c r="AZ333" i="13"/>
  <c r="AZ345" i="13"/>
  <c r="AZ357" i="13"/>
  <c r="AZ369" i="13"/>
  <c r="AZ381" i="13"/>
  <c r="AZ393" i="13"/>
  <c r="AZ405" i="13"/>
  <c r="AZ417" i="13"/>
  <c r="AZ429" i="13"/>
  <c r="AZ441" i="13"/>
  <c r="AZ453" i="13"/>
  <c r="AZ465" i="13"/>
  <c r="AZ477" i="13"/>
  <c r="AZ489" i="13"/>
  <c r="AZ501" i="13"/>
  <c r="AZ118" i="13"/>
  <c r="AZ130" i="13"/>
  <c r="AZ142" i="13"/>
  <c r="AZ154" i="13"/>
  <c r="AZ166" i="13"/>
  <c r="AZ178" i="13"/>
  <c r="AZ190" i="13"/>
  <c r="AZ202" i="13"/>
  <c r="AZ214" i="13"/>
  <c r="AZ226" i="13"/>
  <c r="AZ238" i="13"/>
  <c r="AZ250" i="13"/>
  <c r="AZ262" i="13"/>
  <c r="AZ274" i="13"/>
  <c r="AZ286" i="13"/>
  <c r="AZ298" i="13"/>
  <c r="AZ310" i="13"/>
  <c r="AZ322" i="13"/>
  <c r="AZ334" i="13"/>
  <c r="AZ346" i="13"/>
  <c r="AZ358" i="13"/>
  <c r="AZ370" i="13"/>
  <c r="AZ382" i="13"/>
  <c r="AZ394" i="13"/>
  <c r="AZ406" i="13"/>
  <c r="AZ418" i="13"/>
  <c r="AZ430" i="13"/>
  <c r="AZ442" i="13"/>
  <c r="AZ454" i="13"/>
  <c r="AZ466" i="13"/>
  <c r="AZ478" i="13"/>
  <c r="AZ490" i="13"/>
  <c r="AZ502" i="13"/>
  <c r="AZ107" i="13"/>
  <c r="AZ119" i="13"/>
  <c r="AZ131" i="13"/>
  <c r="AZ143" i="13"/>
  <c r="AZ155" i="13"/>
  <c r="AZ167" i="13"/>
  <c r="AZ179" i="13"/>
  <c r="AZ108" i="13"/>
  <c r="AZ120" i="13"/>
  <c r="AZ132" i="13"/>
  <c r="AZ144" i="13"/>
  <c r="AZ156" i="13"/>
  <c r="AZ168" i="13"/>
  <c r="AZ180" i="13"/>
  <c r="AZ192" i="13"/>
  <c r="AZ204" i="13"/>
  <c r="AZ216" i="13"/>
  <c r="AZ228" i="13"/>
  <c r="AZ240" i="13"/>
  <c r="AZ252" i="13"/>
  <c r="AZ264" i="13"/>
  <c r="AZ276" i="13"/>
  <c r="AZ288" i="13"/>
  <c r="AZ300" i="13"/>
  <c r="AZ312" i="13"/>
  <c r="AZ324" i="13"/>
  <c r="AZ336" i="13"/>
  <c r="AZ348" i="13"/>
  <c r="AZ360" i="13"/>
  <c r="AZ372" i="13"/>
  <c r="AZ384" i="13"/>
  <c r="AZ396" i="13"/>
  <c r="AZ408" i="13"/>
  <c r="AZ420" i="13"/>
  <c r="AZ432" i="13"/>
  <c r="AZ444" i="13"/>
  <c r="AZ456" i="13"/>
  <c r="AZ468" i="13"/>
  <c r="AZ480" i="13"/>
  <c r="AZ492" i="13"/>
  <c r="AZ504" i="13"/>
  <c r="AZ110" i="13"/>
  <c r="AZ122" i="13"/>
  <c r="AZ134" i="13"/>
  <c r="AZ146" i="13"/>
  <c r="AZ158" i="13"/>
  <c r="AZ170" i="13"/>
  <c r="AZ182" i="13"/>
  <c r="AZ194" i="13"/>
  <c r="AZ206" i="13"/>
  <c r="AZ218" i="13"/>
  <c r="AZ230" i="13"/>
  <c r="AZ242" i="13"/>
  <c r="AZ254" i="13"/>
  <c r="AZ266" i="13"/>
  <c r="AZ278" i="13"/>
  <c r="AZ290" i="13"/>
  <c r="AZ302" i="13"/>
  <c r="AZ314" i="13"/>
  <c r="AZ326" i="13"/>
  <c r="AZ338" i="13"/>
  <c r="AZ350" i="13"/>
  <c r="AZ362" i="13"/>
  <c r="AZ374" i="13"/>
  <c r="AZ386" i="13"/>
  <c r="AZ398" i="13"/>
  <c r="AZ410" i="13"/>
  <c r="AZ422" i="13"/>
  <c r="AZ434" i="13"/>
  <c r="AZ446" i="13"/>
  <c r="AZ458" i="13"/>
  <c r="AZ470" i="13"/>
  <c r="AZ482" i="13"/>
  <c r="AZ494" i="13"/>
  <c r="AZ506" i="13"/>
  <c r="AZ111" i="13"/>
  <c r="AZ123" i="13"/>
  <c r="AZ135" i="13"/>
  <c r="AZ147" i="13"/>
  <c r="AZ159" i="13"/>
  <c r="AZ171" i="13"/>
  <c r="AZ183" i="13"/>
  <c r="AZ195" i="13"/>
  <c r="AZ207" i="13"/>
  <c r="AZ219" i="13"/>
  <c r="AZ231" i="13"/>
  <c r="AZ243" i="13"/>
  <c r="AZ255" i="13"/>
  <c r="AZ267" i="13"/>
  <c r="AZ279" i="13"/>
  <c r="AZ291" i="13"/>
  <c r="AZ303" i="13"/>
  <c r="AZ315" i="13"/>
  <c r="AZ327" i="13"/>
  <c r="AZ339" i="13"/>
  <c r="AZ351" i="13"/>
  <c r="AZ363" i="13"/>
  <c r="AZ375" i="13"/>
  <c r="AZ387" i="13"/>
  <c r="AZ399" i="13"/>
  <c r="AZ411" i="13"/>
  <c r="AZ423" i="13"/>
  <c r="AZ435" i="13"/>
  <c r="AZ447" i="13"/>
  <c r="AZ459" i="13"/>
  <c r="AZ471" i="13"/>
  <c r="AZ483" i="13"/>
  <c r="AZ495" i="13"/>
  <c r="AZ114" i="13"/>
  <c r="AZ126" i="13"/>
  <c r="AZ138" i="13"/>
  <c r="AZ150" i="13"/>
  <c r="AZ162" i="13"/>
  <c r="AZ174" i="13"/>
  <c r="AZ186" i="13"/>
  <c r="AZ198" i="13"/>
  <c r="AZ210" i="13"/>
  <c r="AZ222" i="13"/>
  <c r="AZ234" i="13"/>
  <c r="AZ246" i="13"/>
  <c r="AZ258" i="13"/>
  <c r="AZ270" i="13"/>
  <c r="AZ282" i="13"/>
  <c r="AZ294" i="13"/>
  <c r="AZ306" i="13"/>
  <c r="AZ318" i="13"/>
  <c r="AZ330" i="13"/>
  <c r="AZ342" i="13"/>
  <c r="AZ354" i="13"/>
  <c r="AZ366" i="13"/>
  <c r="AZ378" i="13"/>
  <c r="AZ390" i="13"/>
  <c r="AZ402" i="13"/>
  <c r="AZ414" i="13"/>
  <c r="AZ426" i="13"/>
  <c r="AZ438" i="13"/>
  <c r="AZ450" i="13"/>
  <c r="AZ462" i="13"/>
  <c r="AZ474" i="13"/>
  <c r="AZ486" i="13"/>
  <c r="AZ498" i="13"/>
  <c r="AZ116" i="13"/>
  <c r="AZ128" i="13"/>
  <c r="AZ140" i="13"/>
  <c r="AZ152" i="13"/>
  <c r="AZ164" i="13"/>
  <c r="AZ176" i="13"/>
  <c r="AZ188" i="13"/>
  <c r="AZ200" i="13"/>
  <c r="AZ212" i="13"/>
  <c r="AZ224" i="13"/>
  <c r="AZ236" i="13"/>
  <c r="AZ248" i="13"/>
  <c r="AZ260" i="13"/>
  <c r="AZ272" i="13"/>
  <c r="AZ284" i="13"/>
  <c r="AZ296" i="13"/>
  <c r="AZ308" i="13"/>
  <c r="AZ320" i="13"/>
  <c r="AZ332" i="13"/>
  <c r="AZ344" i="13"/>
  <c r="AZ356" i="13"/>
  <c r="AZ368" i="13"/>
  <c r="AZ380" i="13"/>
  <c r="AZ392" i="13"/>
  <c r="AZ404" i="13"/>
  <c r="AZ416" i="13"/>
  <c r="AZ428" i="13"/>
  <c r="AZ440" i="13"/>
  <c r="AZ452" i="13"/>
  <c r="AZ464" i="13"/>
  <c r="AZ476" i="13"/>
  <c r="AZ488" i="13"/>
  <c r="AZ500" i="13"/>
  <c r="AZ112" i="13"/>
  <c r="AZ148" i="13"/>
  <c r="AZ184" i="13"/>
  <c r="AZ211" i="13"/>
  <c r="AZ241" i="13"/>
  <c r="AZ269" i="13"/>
  <c r="AZ299" i="13"/>
  <c r="AZ328" i="13"/>
  <c r="AZ355" i="13"/>
  <c r="AZ385" i="13"/>
  <c r="AZ413" i="13"/>
  <c r="AZ443" i="13"/>
  <c r="AZ472" i="13"/>
  <c r="AZ499" i="13"/>
  <c r="AZ113" i="13"/>
  <c r="AZ149" i="13"/>
  <c r="AZ185" i="13"/>
  <c r="AZ215" i="13"/>
  <c r="AZ244" i="13"/>
  <c r="AZ271" i="13"/>
  <c r="AZ301" i="13"/>
  <c r="AZ329" i="13"/>
  <c r="AZ359" i="13"/>
  <c r="AZ388" i="13"/>
  <c r="AZ415" i="13"/>
  <c r="AZ445" i="13"/>
  <c r="AZ473" i="13"/>
  <c r="AZ503" i="13"/>
  <c r="AZ115" i="13"/>
  <c r="AZ151" i="13"/>
  <c r="AZ187" i="13"/>
  <c r="AZ217" i="13"/>
  <c r="AZ245" i="13"/>
  <c r="AZ275" i="13"/>
  <c r="AZ304" i="13"/>
  <c r="AZ331" i="13"/>
  <c r="AZ361" i="13"/>
  <c r="AZ389" i="13"/>
  <c r="AZ419" i="13"/>
  <c r="AZ448" i="13"/>
  <c r="AZ475" i="13"/>
  <c r="AZ505" i="13"/>
  <c r="AZ121" i="13"/>
  <c r="AZ157" i="13"/>
  <c r="AZ191" i="13"/>
  <c r="AZ220" i="13"/>
  <c r="AZ247" i="13"/>
  <c r="AZ277" i="13"/>
  <c r="AZ305" i="13"/>
  <c r="AZ335" i="13"/>
  <c r="AZ364" i="13"/>
  <c r="AZ391" i="13"/>
  <c r="AZ421" i="13"/>
  <c r="AZ449" i="13"/>
  <c r="AZ479" i="13"/>
  <c r="AZ124" i="13"/>
  <c r="AZ160" i="13"/>
  <c r="AZ193" i="13"/>
  <c r="AZ221" i="13"/>
  <c r="AZ251" i="13"/>
  <c r="AZ280" i="13"/>
  <c r="AZ307" i="13"/>
  <c r="AZ337" i="13"/>
  <c r="AZ365" i="13"/>
  <c r="AZ395" i="13"/>
  <c r="AZ424" i="13"/>
  <c r="AZ451" i="13"/>
  <c r="AZ481" i="13"/>
  <c r="AZ125" i="13"/>
  <c r="AZ161" i="13"/>
  <c r="AZ196" i="13"/>
  <c r="AZ223" i="13"/>
  <c r="AZ253" i="13"/>
  <c r="AZ281" i="13"/>
  <c r="AZ311" i="13"/>
  <c r="AZ340" i="13"/>
  <c r="AZ367" i="13"/>
  <c r="AZ397" i="13"/>
  <c r="AZ425" i="13"/>
  <c r="AZ455" i="13"/>
  <c r="AZ484" i="13"/>
  <c r="AZ127" i="13"/>
  <c r="AZ163" i="13"/>
  <c r="AZ197" i="13"/>
  <c r="AZ227" i="13"/>
  <c r="AZ256" i="13"/>
  <c r="AZ283" i="13"/>
  <c r="AZ313" i="13"/>
  <c r="AZ341" i="13"/>
  <c r="AZ371" i="13"/>
  <c r="AZ400" i="13"/>
  <c r="AZ427" i="13"/>
  <c r="AZ457" i="13"/>
  <c r="AZ485" i="13"/>
  <c r="AZ133" i="13"/>
  <c r="AZ169" i="13"/>
  <c r="AZ199" i="13"/>
  <c r="AZ229" i="13"/>
  <c r="AZ257" i="13"/>
  <c r="AZ287" i="13"/>
  <c r="AZ316" i="13"/>
  <c r="AZ343" i="13"/>
  <c r="AZ373" i="13"/>
  <c r="AZ401" i="13"/>
  <c r="AZ431" i="13"/>
  <c r="AZ460" i="13"/>
  <c r="AZ487" i="13"/>
  <c r="AZ137" i="13"/>
  <c r="AZ173" i="13"/>
  <c r="AZ205" i="13"/>
  <c r="AZ233" i="13"/>
  <c r="AZ263" i="13"/>
  <c r="AZ292" i="13"/>
  <c r="AZ319" i="13"/>
  <c r="AZ349" i="13"/>
  <c r="AZ377" i="13"/>
  <c r="AZ407" i="13"/>
  <c r="AZ436" i="13"/>
  <c r="AZ463" i="13"/>
  <c r="AZ493" i="13"/>
  <c r="AZ109" i="13"/>
  <c r="AZ239" i="13"/>
  <c r="AZ353" i="13"/>
  <c r="AZ469" i="13"/>
  <c r="AZ136" i="13"/>
  <c r="AZ259" i="13"/>
  <c r="AZ376" i="13"/>
  <c r="AZ491" i="13"/>
  <c r="AZ139" i="13"/>
  <c r="AZ265" i="13"/>
  <c r="AZ379" i="13"/>
  <c r="AZ496" i="13"/>
  <c r="AZ145" i="13"/>
  <c r="AZ268" i="13"/>
  <c r="AZ383" i="13"/>
  <c r="AZ497" i="13"/>
  <c r="AZ172" i="13"/>
  <c r="AZ289" i="13"/>
  <c r="AZ403" i="13"/>
  <c r="AZ175" i="13"/>
  <c r="AZ293" i="13"/>
  <c r="AZ409" i="13"/>
  <c r="AZ181" i="13"/>
  <c r="AZ295" i="13"/>
  <c r="AZ412" i="13"/>
  <c r="AZ209" i="13"/>
  <c r="AZ325" i="13"/>
  <c r="AZ439" i="13"/>
  <c r="AZ235" i="13"/>
  <c r="AZ352" i="13"/>
  <c r="AZ467" i="13"/>
  <c r="AZ347" i="13"/>
  <c r="AZ433" i="13"/>
  <c r="AZ437" i="13"/>
  <c r="AZ461" i="13"/>
  <c r="AZ323" i="13"/>
  <c r="AZ203" i="13"/>
  <c r="AZ232" i="13"/>
  <c r="AZ317" i="13"/>
  <c r="AZ208" i="13"/>
  <c r="AO98" i="18"/>
  <c r="AO95" i="18"/>
  <c r="AO71" i="18"/>
  <c r="AO86" i="18"/>
  <c r="AO81" i="18"/>
  <c r="AO96" i="18"/>
  <c r="AO94" i="18"/>
  <c r="AO72" i="18"/>
  <c r="AO78" i="18"/>
  <c r="AO64" i="18"/>
  <c r="AO97" i="18"/>
  <c r="AO83" i="18"/>
  <c r="AO52" i="18"/>
  <c r="AO39" i="18"/>
  <c r="AO51" i="18"/>
  <c r="AO38" i="18"/>
  <c r="AO62" i="18"/>
  <c r="AO61" i="18"/>
  <c r="AO41" i="18"/>
  <c r="AO37" i="18"/>
  <c r="AO40" i="18"/>
  <c r="AO48" i="18"/>
  <c r="AO60" i="18"/>
  <c r="AO69" i="18"/>
  <c r="AO12" i="18"/>
  <c r="AO43" i="18"/>
  <c r="AO25" i="18"/>
  <c r="AO24" i="18"/>
  <c r="AO22" i="18"/>
  <c r="AO10" i="18"/>
  <c r="AO18" i="18"/>
  <c r="AO16" i="18"/>
  <c r="AO32" i="18"/>
  <c r="AO19" i="18"/>
  <c r="AO8" i="18"/>
  <c r="AO6" i="18"/>
  <c r="C42" i="3"/>
  <c r="AO9" i="18"/>
  <c r="AO20" i="18"/>
  <c r="AO21" i="18"/>
  <c r="AO28" i="18"/>
  <c r="AO11" i="18"/>
  <c r="AO4" i="18"/>
  <c r="AO3" i="18"/>
  <c r="AO33" i="18"/>
  <c r="AO65" i="18"/>
  <c r="AO13" i="18"/>
  <c r="AO36" i="18"/>
  <c r="AO56" i="18"/>
  <c r="AO50" i="18"/>
  <c r="AO14" i="18"/>
  <c r="AO23" i="18"/>
  <c r="AO27" i="18"/>
  <c r="AO17" i="18"/>
  <c r="AO5" i="18"/>
  <c r="AO15" i="18"/>
  <c r="AO29" i="18"/>
  <c r="AO7" i="18"/>
  <c r="AO31" i="18"/>
  <c r="AO42" i="18"/>
  <c r="AO26" i="18"/>
  <c r="AO59" i="18"/>
  <c r="AO68" i="18"/>
  <c r="AO88" i="18"/>
  <c r="AO44" i="18"/>
  <c r="AO77" i="18"/>
  <c r="AO85" i="18"/>
  <c r="AO80" i="18"/>
  <c r="AO57" i="18"/>
  <c r="AO55" i="18"/>
  <c r="AO46" i="18"/>
  <c r="AO34" i="18"/>
  <c r="AO63" i="18"/>
  <c r="AO84" i="18"/>
  <c r="AO47" i="18"/>
  <c r="AO58" i="18"/>
  <c r="AO67" i="18"/>
  <c r="AO49" i="18"/>
  <c r="AO70" i="18"/>
  <c r="AO82" i="18"/>
  <c r="AO53" i="18"/>
  <c r="AO45" i="18"/>
  <c r="AO89" i="18"/>
  <c r="AO30" i="18"/>
  <c r="AO66" i="18"/>
  <c r="AO73" i="18"/>
  <c r="AO87" i="18"/>
  <c r="AO91" i="18"/>
  <c r="AO54" i="18"/>
  <c r="AO79" i="18"/>
  <c r="AO101" i="18"/>
  <c r="AO102" i="18"/>
  <c r="AO100" i="18"/>
  <c r="AO90" i="18"/>
  <c r="AO92" i="18"/>
  <c r="AO74" i="18"/>
  <c r="AO103" i="18"/>
  <c r="AO93" i="18"/>
  <c r="AO35" i="18"/>
  <c r="AO75" i="18"/>
  <c r="AO76" i="18"/>
  <c r="AO99" i="18"/>
  <c r="AK2" i="17"/>
  <c r="CQ20" i="19" l="1"/>
  <c r="CQ28" i="19"/>
  <c r="CQ22" i="19"/>
  <c r="CQ23" i="19"/>
  <c r="CQ24" i="19"/>
  <c r="CQ27" i="19"/>
  <c r="CQ26" i="19"/>
  <c r="CQ21" i="19"/>
  <c r="CQ25" i="19"/>
  <c r="CQ19" i="19"/>
  <c r="BA113" i="13"/>
  <c r="BA125" i="13"/>
  <c r="BA137" i="13"/>
  <c r="BA149" i="13"/>
  <c r="BA161" i="13"/>
  <c r="BA173" i="13"/>
  <c r="BA185" i="13"/>
  <c r="BA197" i="13"/>
  <c r="BA209" i="13"/>
  <c r="BA221" i="13"/>
  <c r="BA233" i="13"/>
  <c r="BA245" i="13"/>
  <c r="BA257" i="13"/>
  <c r="BA269" i="13"/>
  <c r="BA281" i="13"/>
  <c r="BA293" i="13"/>
  <c r="BA305" i="13"/>
  <c r="BA317" i="13"/>
  <c r="BA329" i="13"/>
  <c r="BA341" i="13"/>
  <c r="BA353" i="13"/>
  <c r="BA365" i="13"/>
  <c r="BA377" i="13"/>
  <c r="BA389" i="13"/>
  <c r="BA401" i="13"/>
  <c r="BA413" i="13"/>
  <c r="BA425" i="13"/>
  <c r="BA437" i="13"/>
  <c r="BA449" i="13"/>
  <c r="BA461" i="13"/>
  <c r="BA473" i="13"/>
  <c r="BA485" i="13"/>
  <c r="BA497" i="13"/>
  <c r="BA114" i="13"/>
  <c r="BA126" i="13"/>
  <c r="BA138" i="13"/>
  <c r="BA150" i="13"/>
  <c r="BA162" i="13"/>
  <c r="BA174" i="13"/>
  <c r="BA186" i="13"/>
  <c r="BA198" i="13"/>
  <c r="BA210" i="13"/>
  <c r="BA222" i="13"/>
  <c r="BA234" i="13"/>
  <c r="BA246" i="13"/>
  <c r="BA258" i="13"/>
  <c r="BA270" i="13"/>
  <c r="BA282" i="13"/>
  <c r="BA294" i="13"/>
  <c r="BA306" i="13"/>
  <c r="BA318" i="13"/>
  <c r="BA330" i="13"/>
  <c r="BA342" i="13"/>
  <c r="BA354" i="13"/>
  <c r="BA366" i="13"/>
  <c r="BA378" i="13"/>
  <c r="BA390" i="13"/>
  <c r="BA402" i="13"/>
  <c r="BA414" i="13"/>
  <c r="BA426" i="13"/>
  <c r="BA438" i="13"/>
  <c r="BA450" i="13"/>
  <c r="BA462" i="13"/>
  <c r="BA474" i="13"/>
  <c r="BA486" i="13"/>
  <c r="BA498" i="13"/>
  <c r="BA116" i="13"/>
  <c r="BA128" i="13"/>
  <c r="BA140" i="13"/>
  <c r="BA152" i="13"/>
  <c r="BA164" i="13"/>
  <c r="BA176" i="13"/>
  <c r="BA188" i="13"/>
  <c r="BA200" i="13"/>
  <c r="BA212" i="13"/>
  <c r="BA224" i="13"/>
  <c r="BA236" i="13"/>
  <c r="BA248" i="13"/>
  <c r="BA260" i="13"/>
  <c r="BA272" i="13"/>
  <c r="BA284" i="13"/>
  <c r="BA296" i="13"/>
  <c r="BA308" i="13"/>
  <c r="BA320" i="13"/>
  <c r="BA332" i="13"/>
  <c r="BA344" i="13"/>
  <c r="BA356" i="13"/>
  <c r="BA368" i="13"/>
  <c r="BA380" i="13"/>
  <c r="BA392" i="13"/>
  <c r="BA404" i="13"/>
  <c r="BA416" i="13"/>
  <c r="BA428" i="13"/>
  <c r="BA440" i="13"/>
  <c r="BA452" i="13"/>
  <c r="BA464" i="13"/>
  <c r="BA476" i="13"/>
  <c r="BA488" i="13"/>
  <c r="BA500" i="13"/>
  <c r="BA118" i="13"/>
  <c r="BA130" i="13"/>
  <c r="BA142" i="13"/>
  <c r="BA154" i="13"/>
  <c r="BA166" i="13"/>
  <c r="BA178" i="13"/>
  <c r="BA190" i="13"/>
  <c r="BA202" i="13"/>
  <c r="BA214" i="13"/>
  <c r="BA226" i="13"/>
  <c r="BA238" i="13"/>
  <c r="BA250" i="13"/>
  <c r="BA262" i="13"/>
  <c r="BA274" i="13"/>
  <c r="BA286" i="13"/>
  <c r="BA298" i="13"/>
  <c r="BA310" i="13"/>
  <c r="BA322" i="13"/>
  <c r="BA334" i="13"/>
  <c r="BA346" i="13"/>
  <c r="BA358" i="13"/>
  <c r="BA370" i="13"/>
  <c r="BA382" i="13"/>
  <c r="BA394" i="13"/>
  <c r="BA406" i="13"/>
  <c r="BA418" i="13"/>
  <c r="BA430" i="13"/>
  <c r="BA442" i="13"/>
  <c r="BA454" i="13"/>
  <c r="BA466" i="13"/>
  <c r="BA478" i="13"/>
  <c r="BA490" i="13"/>
  <c r="BA502" i="13"/>
  <c r="BA107" i="13"/>
  <c r="BA119" i="13"/>
  <c r="BA131" i="13"/>
  <c r="BA143" i="13"/>
  <c r="BA155" i="13"/>
  <c r="BA167" i="13"/>
  <c r="BA179" i="13"/>
  <c r="BA191" i="13"/>
  <c r="BA203" i="13"/>
  <c r="BA215" i="13"/>
  <c r="BA227" i="13"/>
  <c r="BA239" i="13"/>
  <c r="BA251" i="13"/>
  <c r="BA263" i="13"/>
  <c r="BA275" i="13"/>
  <c r="BA287" i="13"/>
  <c r="BA299" i="13"/>
  <c r="BA311" i="13"/>
  <c r="BA323" i="13"/>
  <c r="BA335" i="13"/>
  <c r="BA347" i="13"/>
  <c r="BA359" i="13"/>
  <c r="BA371" i="13"/>
  <c r="BA383" i="13"/>
  <c r="BA395" i="13"/>
  <c r="BA407" i="13"/>
  <c r="BA419" i="13"/>
  <c r="BA431" i="13"/>
  <c r="BA443" i="13"/>
  <c r="BA455" i="13"/>
  <c r="BA467" i="13"/>
  <c r="BA479" i="13"/>
  <c r="BA491" i="13"/>
  <c r="BA503" i="13"/>
  <c r="BA110" i="13"/>
  <c r="BA122" i="13"/>
  <c r="BA134" i="13"/>
  <c r="BA146" i="13"/>
  <c r="BA158" i="13"/>
  <c r="BA170" i="13"/>
  <c r="BA182" i="13"/>
  <c r="BA194" i="13"/>
  <c r="BA206" i="13"/>
  <c r="BA218" i="13"/>
  <c r="BA230" i="13"/>
  <c r="BA242" i="13"/>
  <c r="BA254" i="13"/>
  <c r="BA266" i="13"/>
  <c r="BA278" i="13"/>
  <c r="BA290" i="13"/>
  <c r="BA302" i="13"/>
  <c r="BA314" i="13"/>
  <c r="BA326" i="13"/>
  <c r="BA338" i="13"/>
  <c r="BA350" i="13"/>
  <c r="BA362" i="13"/>
  <c r="BA374" i="13"/>
  <c r="BA386" i="13"/>
  <c r="BA398" i="13"/>
  <c r="BA410" i="13"/>
  <c r="BA422" i="13"/>
  <c r="BA434" i="13"/>
  <c r="BA446" i="13"/>
  <c r="BA458" i="13"/>
  <c r="BA470" i="13"/>
  <c r="BA482" i="13"/>
  <c r="BA494" i="13"/>
  <c r="BA506" i="13"/>
  <c r="BA112" i="13"/>
  <c r="BA124" i="13"/>
  <c r="BA136" i="13"/>
  <c r="BA148" i="13"/>
  <c r="BA160" i="13"/>
  <c r="BA172" i="13"/>
  <c r="BA184" i="13"/>
  <c r="BA196" i="13"/>
  <c r="BA208" i="13"/>
  <c r="BA220" i="13"/>
  <c r="BA232" i="13"/>
  <c r="BA244" i="13"/>
  <c r="BA256" i="13"/>
  <c r="BA268" i="13"/>
  <c r="BA280" i="13"/>
  <c r="BA292" i="13"/>
  <c r="BA304" i="13"/>
  <c r="BA316" i="13"/>
  <c r="BA328" i="13"/>
  <c r="BA340" i="13"/>
  <c r="BA352" i="13"/>
  <c r="BA364" i="13"/>
  <c r="BA376" i="13"/>
  <c r="BA388" i="13"/>
  <c r="BA400" i="13"/>
  <c r="BA412" i="13"/>
  <c r="BA424" i="13"/>
  <c r="BA436" i="13"/>
  <c r="BA448" i="13"/>
  <c r="BA460" i="13"/>
  <c r="BA472" i="13"/>
  <c r="BA484" i="13"/>
  <c r="BA496" i="13"/>
  <c r="BA129" i="13"/>
  <c r="BA157" i="13"/>
  <c r="BA187" i="13"/>
  <c r="BA216" i="13"/>
  <c r="BA243" i="13"/>
  <c r="BA273" i="13"/>
  <c r="BA301" i="13"/>
  <c r="BA331" i="13"/>
  <c r="BA360" i="13"/>
  <c r="BA387" i="13"/>
  <c r="BA417" i="13"/>
  <c r="BA445" i="13"/>
  <c r="BA475" i="13"/>
  <c r="BA504" i="13"/>
  <c r="BA132" i="13"/>
  <c r="BA159" i="13"/>
  <c r="BA189" i="13"/>
  <c r="BA217" i="13"/>
  <c r="BA247" i="13"/>
  <c r="BA276" i="13"/>
  <c r="BA303" i="13"/>
  <c r="BA333" i="13"/>
  <c r="BA361" i="13"/>
  <c r="BA391" i="13"/>
  <c r="BA420" i="13"/>
  <c r="BA447" i="13"/>
  <c r="BA477" i="13"/>
  <c r="BA505" i="13"/>
  <c r="BA133" i="13"/>
  <c r="BA163" i="13"/>
  <c r="BA192" i="13"/>
  <c r="BA219" i="13"/>
  <c r="BA249" i="13"/>
  <c r="BA277" i="13"/>
  <c r="BA307" i="13"/>
  <c r="BA336" i="13"/>
  <c r="BA363" i="13"/>
  <c r="BA393" i="13"/>
  <c r="BA421" i="13"/>
  <c r="BA451" i="13"/>
  <c r="BA480" i="13"/>
  <c r="BA108" i="13"/>
  <c r="BA135" i="13"/>
  <c r="BA165" i="13"/>
  <c r="BA193" i="13"/>
  <c r="BA223" i="13"/>
  <c r="BA252" i="13"/>
  <c r="BA279" i="13"/>
  <c r="BA309" i="13"/>
  <c r="BA337" i="13"/>
  <c r="BA367" i="13"/>
  <c r="BA396" i="13"/>
  <c r="BA423" i="13"/>
  <c r="BA453" i="13"/>
  <c r="BA481" i="13"/>
  <c r="BA109" i="13"/>
  <c r="BA139" i="13"/>
  <c r="BA168" i="13"/>
  <c r="BA195" i="13"/>
  <c r="BA225" i="13"/>
  <c r="BA253" i="13"/>
  <c r="BA283" i="13"/>
  <c r="BA312" i="13"/>
  <c r="BA339" i="13"/>
  <c r="BA369" i="13"/>
  <c r="BA397" i="13"/>
  <c r="BA427" i="13"/>
  <c r="BA456" i="13"/>
  <c r="BA483" i="13"/>
  <c r="BA111" i="13"/>
  <c r="BA141" i="13"/>
  <c r="BA169" i="13"/>
  <c r="BA199" i="13"/>
  <c r="BA228" i="13"/>
  <c r="BA255" i="13"/>
  <c r="BA285" i="13"/>
  <c r="BA313" i="13"/>
  <c r="BA343" i="13"/>
  <c r="BA372" i="13"/>
  <c r="BA399" i="13"/>
  <c r="BA429" i="13"/>
  <c r="BA457" i="13"/>
  <c r="BA487" i="13"/>
  <c r="BA115" i="13"/>
  <c r="BA144" i="13"/>
  <c r="BA171" i="13"/>
  <c r="BA201" i="13"/>
  <c r="BA229" i="13"/>
  <c r="BA259" i="13"/>
  <c r="BA288" i="13"/>
  <c r="BA315" i="13"/>
  <c r="BA345" i="13"/>
  <c r="BA373" i="13"/>
  <c r="BA403" i="13"/>
  <c r="BA432" i="13"/>
  <c r="BA459" i="13"/>
  <c r="BA489" i="13"/>
  <c r="BA117" i="13"/>
  <c r="BA145" i="13"/>
  <c r="BA175" i="13"/>
  <c r="BA204" i="13"/>
  <c r="BA231" i="13"/>
  <c r="BA261" i="13"/>
  <c r="BA289" i="13"/>
  <c r="BA319" i="13"/>
  <c r="BA348" i="13"/>
  <c r="BA375" i="13"/>
  <c r="BA405" i="13"/>
  <c r="BA433" i="13"/>
  <c r="BA463" i="13"/>
  <c r="BA492" i="13"/>
  <c r="BA121" i="13"/>
  <c r="BA151" i="13"/>
  <c r="BA180" i="13"/>
  <c r="BA207" i="13"/>
  <c r="BA237" i="13"/>
  <c r="BA265" i="13"/>
  <c r="BA295" i="13"/>
  <c r="BA324" i="13"/>
  <c r="BA351" i="13"/>
  <c r="BA381" i="13"/>
  <c r="BA409" i="13"/>
  <c r="BA439" i="13"/>
  <c r="BA468" i="13"/>
  <c r="BA495" i="13"/>
  <c r="BA183" i="13"/>
  <c r="BA300" i="13"/>
  <c r="BA415" i="13"/>
  <c r="BA205" i="13"/>
  <c r="BA321" i="13"/>
  <c r="BA435" i="13"/>
  <c r="BA211" i="13"/>
  <c r="BA325" i="13"/>
  <c r="BA441" i="13"/>
  <c r="BA213" i="13"/>
  <c r="BA327" i="13"/>
  <c r="BA444" i="13"/>
  <c r="BA120" i="13"/>
  <c r="BA235" i="13"/>
  <c r="BA349" i="13"/>
  <c r="BA465" i="13"/>
  <c r="BA123" i="13"/>
  <c r="BA240" i="13"/>
  <c r="BA355" i="13"/>
  <c r="BA469" i="13"/>
  <c r="BA127" i="13"/>
  <c r="BA241" i="13"/>
  <c r="BA357" i="13"/>
  <c r="BA471" i="13"/>
  <c r="BA156" i="13"/>
  <c r="BA271" i="13"/>
  <c r="BA385" i="13"/>
  <c r="BA501" i="13"/>
  <c r="BA181" i="13"/>
  <c r="BA297" i="13"/>
  <c r="BA411" i="13"/>
  <c r="BA408" i="13"/>
  <c r="BA493" i="13"/>
  <c r="BA499" i="13"/>
  <c r="BA147" i="13"/>
  <c r="BA153" i="13"/>
  <c r="BA177" i="13"/>
  <c r="BA384" i="13"/>
  <c r="BA264" i="13"/>
  <c r="BA267" i="13"/>
  <c r="BA291" i="13"/>
  <c r="BA379" i="13"/>
  <c r="AP93" i="18"/>
  <c r="AP86" i="18"/>
  <c r="AP96" i="18"/>
  <c r="AP92" i="18"/>
  <c r="AP94" i="18"/>
  <c r="AP74" i="18"/>
  <c r="AP72" i="18"/>
  <c r="AP76" i="18"/>
  <c r="AP73" i="18"/>
  <c r="AP68" i="18"/>
  <c r="AP64" i="18"/>
  <c r="AP97" i="18"/>
  <c r="AP69" i="18"/>
  <c r="AP51" i="18"/>
  <c r="AP62" i="18"/>
  <c r="AP37" i="18"/>
  <c r="AP40" i="18"/>
  <c r="AP59" i="18"/>
  <c r="AP48" i="18"/>
  <c r="AP36" i="18"/>
  <c r="AP60" i="18"/>
  <c r="AP43" i="18"/>
  <c r="AP30" i="18"/>
  <c r="AP25" i="18"/>
  <c r="AP24" i="18"/>
  <c r="AP22" i="18"/>
  <c r="AP10" i="18"/>
  <c r="AP18" i="18"/>
  <c r="AP16" i="18"/>
  <c r="AP15" i="18"/>
  <c r="AP19" i="18"/>
  <c r="AP45" i="18"/>
  <c r="AP8" i="18"/>
  <c r="AP26" i="18"/>
  <c r="AP95" i="18"/>
  <c r="AP52" i="18"/>
  <c r="AP28" i="18"/>
  <c r="AP21" i="18"/>
  <c r="AP9" i="18"/>
  <c r="AP6" i="18"/>
  <c r="AP17" i="18"/>
  <c r="C43" i="3"/>
  <c r="AP20" i="18"/>
  <c r="AP4" i="18"/>
  <c r="AP3" i="18"/>
  <c r="AP23" i="18"/>
  <c r="AP12" i="18"/>
  <c r="AP27" i="18"/>
  <c r="AP11" i="18"/>
  <c r="AP35" i="18"/>
  <c r="AP31" i="18"/>
  <c r="AP56" i="18"/>
  <c r="AP5" i="18"/>
  <c r="AP33" i="18"/>
  <c r="AP13" i="18"/>
  <c r="AP32" i="18"/>
  <c r="AP7" i="18"/>
  <c r="AP50" i="18"/>
  <c r="AP14" i="18"/>
  <c r="AP55" i="18"/>
  <c r="AP58" i="18"/>
  <c r="AP63" i="18"/>
  <c r="AP84" i="18"/>
  <c r="AP47" i="18"/>
  <c r="AP54" i="18"/>
  <c r="AP41" i="18"/>
  <c r="AP65" i="18"/>
  <c r="AP70" i="18"/>
  <c r="AP49" i="18"/>
  <c r="AP57" i="18"/>
  <c r="AP83" i="18"/>
  <c r="AP38" i="18"/>
  <c r="AP89" i="18"/>
  <c r="AP66" i="18"/>
  <c r="AP44" i="18"/>
  <c r="AP79" i="18"/>
  <c r="AP82" i="18"/>
  <c r="AP39" i="18"/>
  <c r="AP53" i="18"/>
  <c r="AP78" i="18"/>
  <c r="AP88" i="18"/>
  <c r="AP42" i="18"/>
  <c r="AP34" i="18"/>
  <c r="AP75" i="18"/>
  <c r="AP80" i="18"/>
  <c r="AP85" i="18"/>
  <c r="AP87" i="18"/>
  <c r="AP61" i="18"/>
  <c r="AP67" i="18"/>
  <c r="AP77" i="18"/>
  <c r="AP102" i="18"/>
  <c r="AP98" i="18"/>
  <c r="AP103" i="18"/>
  <c r="AP46" i="18"/>
  <c r="AP71" i="18"/>
  <c r="AP100" i="18"/>
  <c r="AP101" i="18"/>
  <c r="AP29" i="18"/>
  <c r="AP91" i="18"/>
  <c r="AP99" i="18"/>
  <c r="AP81" i="18"/>
  <c r="AP90" i="18"/>
  <c r="AL2" i="17"/>
  <c r="CR26" i="19" l="1"/>
  <c r="CR20" i="19"/>
  <c r="CR28" i="19"/>
  <c r="CR21" i="19"/>
  <c r="CR22" i="19"/>
  <c r="CR19" i="19"/>
  <c r="CR23" i="19"/>
  <c r="CR24" i="19"/>
  <c r="CR27" i="19"/>
  <c r="CR25" i="19"/>
  <c r="BB109" i="13"/>
  <c r="BB121" i="13"/>
  <c r="BB133" i="13"/>
  <c r="BB145" i="13"/>
  <c r="BB157" i="13"/>
  <c r="BB169" i="13"/>
  <c r="BB181" i="13"/>
  <c r="BB193" i="13"/>
  <c r="BB205" i="13"/>
  <c r="BB217" i="13"/>
  <c r="BB229" i="13"/>
  <c r="BB241" i="13"/>
  <c r="BB253" i="13"/>
  <c r="BB265" i="13"/>
  <c r="BB277" i="13"/>
  <c r="BB289" i="13"/>
  <c r="BB301" i="13"/>
  <c r="BB313" i="13"/>
  <c r="BB325" i="13"/>
  <c r="BB337" i="13"/>
  <c r="BB349" i="13"/>
  <c r="BB361" i="13"/>
  <c r="BB373" i="13"/>
  <c r="BB385" i="13"/>
  <c r="BB397" i="13"/>
  <c r="BB409" i="13"/>
  <c r="BB421" i="13"/>
  <c r="BB433" i="13"/>
  <c r="BB445" i="13"/>
  <c r="BB457" i="13"/>
  <c r="BB469" i="13"/>
  <c r="BB110" i="13"/>
  <c r="BB122" i="13"/>
  <c r="BB134" i="13"/>
  <c r="BB146" i="13"/>
  <c r="BB158" i="13"/>
  <c r="BB170" i="13"/>
  <c r="BB182" i="13"/>
  <c r="BB194" i="13"/>
  <c r="BB206" i="13"/>
  <c r="BB218" i="13"/>
  <c r="BB230" i="13"/>
  <c r="BB242" i="13"/>
  <c r="BB254" i="13"/>
  <c r="BB266" i="13"/>
  <c r="BB278" i="13"/>
  <c r="BB290" i="13"/>
  <c r="BB302" i="13"/>
  <c r="BB314" i="13"/>
  <c r="BB326" i="13"/>
  <c r="BB338" i="13"/>
  <c r="BB350" i="13"/>
  <c r="BB362" i="13"/>
  <c r="BB374" i="13"/>
  <c r="BB386" i="13"/>
  <c r="BB398" i="13"/>
  <c r="BB410" i="13"/>
  <c r="BB422" i="13"/>
  <c r="BB434" i="13"/>
  <c r="BB446" i="13"/>
  <c r="BB458" i="13"/>
  <c r="BB470" i="13"/>
  <c r="BB112" i="13"/>
  <c r="BB124" i="13"/>
  <c r="BB136" i="13"/>
  <c r="BB148" i="13"/>
  <c r="BB160" i="13"/>
  <c r="BB172" i="13"/>
  <c r="BB184" i="13"/>
  <c r="BB196" i="13"/>
  <c r="BB208" i="13"/>
  <c r="BB220" i="13"/>
  <c r="BB232" i="13"/>
  <c r="BB244" i="13"/>
  <c r="BB256" i="13"/>
  <c r="BB268" i="13"/>
  <c r="BB280" i="13"/>
  <c r="BB292" i="13"/>
  <c r="BB304" i="13"/>
  <c r="BB316" i="13"/>
  <c r="BB328" i="13"/>
  <c r="BB340" i="13"/>
  <c r="BB352" i="13"/>
  <c r="BB364" i="13"/>
  <c r="BB376" i="13"/>
  <c r="BB388" i="13"/>
  <c r="BB400" i="13"/>
  <c r="BB412" i="13"/>
  <c r="BB424" i="13"/>
  <c r="BB436" i="13"/>
  <c r="BB448" i="13"/>
  <c r="BB460" i="13"/>
  <c r="BB472" i="13"/>
  <c r="BB114" i="13"/>
  <c r="BB126" i="13"/>
  <c r="BB138" i="13"/>
  <c r="BB150" i="13"/>
  <c r="BB162" i="13"/>
  <c r="BB174" i="13"/>
  <c r="BB186" i="13"/>
  <c r="BB198" i="13"/>
  <c r="BB210" i="13"/>
  <c r="BB222" i="13"/>
  <c r="BB234" i="13"/>
  <c r="BB246" i="13"/>
  <c r="BB258" i="13"/>
  <c r="BB270" i="13"/>
  <c r="BB282" i="13"/>
  <c r="BB294" i="13"/>
  <c r="BB306" i="13"/>
  <c r="BB318" i="13"/>
  <c r="BB330" i="13"/>
  <c r="BB342" i="13"/>
  <c r="BB354" i="13"/>
  <c r="BB366" i="13"/>
  <c r="BB378" i="13"/>
  <c r="BB390" i="13"/>
  <c r="BB402" i="13"/>
  <c r="BB414" i="13"/>
  <c r="BB426" i="13"/>
  <c r="BB438" i="13"/>
  <c r="BB450" i="13"/>
  <c r="BB462" i="13"/>
  <c r="BB474" i="13"/>
  <c r="BB115" i="13"/>
  <c r="BB127" i="13"/>
  <c r="BB139" i="13"/>
  <c r="BB151" i="13"/>
  <c r="BB163" i="13"/>
  <c r="BB175" i="13"/>
  <c r="BB187" i="13"/>
  <c r="BB199" i="13"/>
  <c r="BB211" i="13"/>
  <c r="BB223" i="13"/>
  <c r="BB235" i="13"/>
  <c r="BB247" i="13"/>
  <c r="BB259" i="13"/>
  <c r="BB271" i="13"/>
  <c r="BB283" i="13"/>
  <c r="BB295" i="13"/>
  <c r="BB307" i="13"/>
  <c r="BB319" i="13"/>
  <c r="BB331" i="13"/>
  <c r="BB343" i="13"/>
  <c r="BB355" i="13"/>
  <c r="BB367" i="13"/>
  <c r="BB379" i="13"/>
  <c r="BB391" i="13"/>
  <c r="BB403" i="13"/>
  <c r="BB415" i="13"/>
  <c r="BB427" i="13"/>
  <c r="BB439" i="13"/>
  <c r="BB118" i="13"/>
  <c r="BB130" i="13"/>
  <c r="BB142" i="13"/>
  <c r="BB154" i="13"/>
  <c r="BB166" i="13"/>
  <c r="BB178" i="13"/>
  <c r="BB190" i="13"/>
  <c r="BB202" i="13"/>
  <c r="BB214" i="13"/>
  <c r="BB226" i="13"/>
  <c r="BB238" i="13"/>
  <c r="BB250" i="13"/>
  <c r="BB262" i="13"/>
  <c r="BB274" i="13"/>
  <c r="BB286" i="13"/>
  <c r="BB298" i="13"/>
  <c r="BB310" i="13"/>
  <c r="BB322" i="13"/>
  <c r="BB334" i="13"/>
  <c r="BB346" i="13"/>
  <c r="BB358" i="13"/>
  <c r="BB370" i="13"/>
  <c r="BB382" i="13"/>
  <c r="BB108" i="13"/>
  <c r="BB120" i="13"/>
  <c r="BB132" i="13"/>
  <c r="BB144" i="13"/>
  <c r="BB156" i="13"/>
  <c r="BB168" i="13"/>
  <c r="BB180" i="13"/>
  <c r="BB192" i="13"/>
  <c r="BB204" i="13"/>
  <c r="BB216" i="13"/>
  <c r="BB228" i="13"/>
  <c r="BB240" i="13"/>
  <c r="BB252" i="13"/>
  <c r="BB264" i="13"/>
  <c r="BB276" i="13"/>
  <c r="BB288" i="13"/>
  <c r="BB300" i="13"/>
  <c r="BB312" i="13"/>
  <c r="BB324" i="13"/>
  <c r="BB336" i="13"/>
  <c r="BB348" i="13"/>
  <c r="BB360" i="13"/>
  <c r="BB372" i="13"/>
  <c r="BB384" i="13"/>
  <c r="BB396" i="13"/>
  <c r="BB408" i="13"/>
  <c r="BB420" i="13"/>
  <c r="BB432" i="13"/>
  <c r="BB444" i="13"/>
  <c r="BB131" i="13"/>
  <c r="BB161" i="13"/>
  <c r="BB189" i="13"/>
  <c r="BB219" i="13"/>
  <c r="BB248" i="13"/>
  <c r="BB275" i="13"/>
  <c r="BB305" i="13"/>
  <c r="BB333" i="13"/>
  <c r="BB363" i="13"/>
  <c r="BB392" i="13"/>
  <c r="BB416" i="13"/>
  <c r="BB440" i="13"/>
  <c r="BB459" i="13"/>
  <c r="BB477" i="13"/>
  <c r="BB489" i="13"/>
  <c r="BB501" i="13"/>
  <c r="BB135" i="13"/>
  <c r="BB164" i="13"/>
  <c r="BB191" i="13"/>
  <c r="BB221" i="13"/>
  <c r="BB249" i="13"/>
  <c r="BB279" i="13"/>
  <c r="BB308" i="13"/>
  <c r="BB335" i="13"/>
  <c r="BB365" i="13"/>
  <c r="BB393" i="13"/>
  <c r="BB417" i="13"/>
  <c r="BB441" i="13"/>
  <c r="BB461" i="13"/>
  <c r="BB478" i="13"/>
  <c r="BB490" i="13"/>
  <c r="BB502" i="13"/>
  <c r="BB107" i="13"/>
  <c r="BB137" i="13"/>
  <c r="BB165" i="13"/>
  <c r="BB195" i="13"/>
  <c r="BB224" i="13"/>
  <c r="BB251" i="13"/>
  <c r="BB281" i="13"/>
  <c r="BB309" i="13"/>
  <c r="BB339" i="13"/>
  <c r="BB368" i="13"/>
  <c r="BB394" i="13"/>
  <c r="BB418" i="13"/>
  <c r="BB442" i="13"/>
  <c r="BB463" i="13"/>
  <c r="BB479" i="13"/>
  <c r="BB491" i="13"/>
  <c r="BB503" i="13"/>
  <c r="BB111" i="13"/>
  <c r="BB140" i="13"/>
  <c r="BB167" i="13"/>
  <c r="BB197" i="13"/>
  <c r="BB225" i="13"/>
  <c r="BB255" i="13"/>
  <c r="BB284" i="13"/>
  <c r="BB311" i="13"/>
  <c r="BB341" i="13"/>
  <c r="BB369" i="13"/>
  <c r="BB395" i="13"/>
  <c r="BB419" i="13"/>
  <c r="BB443" i="13"/>
  <c r="BB464" i="13"/>
  <c r="BB480" i="13"/>
  <c r="BB492" i="13"/>
  <c r="BB504" i="13"/>
  <c r="BB113" i="13"/>
  <c r="BB141" i="13"/>
  <c r="BB171" i="13"/>
  <c r="BB200" i="13"/>
  <c r="BB227" i="13"/>
  <c r="BB257" i="13"/>
  <c r="BB285" i="13"/>
  <c r="BB315" i="13"/>
  <c r="BB344" i="13"/>
  <c r="BB371" i="13"/>
  <c r="BB399" i="13"/>
  <c r="BB423" i="13"/>
  <c r="BB447" i="13"/>
  <c r="BB465" i="13"/>
  <c r="BB481" i="13"/>
  <c r="BB493" i="13"/>
  <c r="BB505" i="13"/>
  <c r="BB116" i="13"/>
  <c r="BB143" i="13"/>
  <c r="BB173" i="13"/>
  <c r="BB201" i="13"/>
  <c r="BB231" i="13"/>
  <c r="BB260" i="13"/>
  <c r="BB287" i="13"/>
  <c r="BB317" i="13"/>
  <c r="BB345" i="13"/>
  <c r="BB375" i="13"/>
  <c r="BB401" i="13"/>
  <c r="BB425" i="13"/>
  <c r="BB449" i="13"/>
  <c r="BB466" i="13"/>
  <c r="BB482" i="13"/>
  <c r="BB494" i="13"/>
  <c r="BB506" i="13"/>
  <c r="BB117" i="13"/>
  <c r="BB147" i="13"/>
  <c r="BB176" i="13"/>
  <c r="BB203" i="13"/>
  <c r="BB233" i="13"/>
  <c r="BB261" i="13"/>
  <c r="BB291" i="13"/>
  <c r="BB320" i="13"/>
  <c r="BB347" i="13"/>
  <c r="BB377" i="13"/>
  <c r="BB404" i="13"/>
  <c r="BB428" i="13"/>
  <c r="BB451" i="13"/>
  <c r="BB467" i="13"/>
  <c r="BB483" i="13"/>
  <c r="BB495" i="13"/>
  <c r="BB119" i="13"/>
  <c r="BB149" i="13"/>
  <c r="BB177" i="13"/>
  <c r="BB207" i="13"/>
  <c r="BB236" i="13"/>
  <c r="BB263" i="13"/>
  <c r="BB293" i="13"/>
  <c r="BB321" i="13"/>
  <c r="BB351" i="13"/>
  <c r="BB380" i="13"/>
  <c r="BB405" i="13"/>
  <c r="BB429" i="13"/>
  <c r="BB452" i="13"/>
  <c r="BB468" i="13"/>
  <c r="BB484" i="13"/>
  <c r="BB496" i="13"/>
  <c r="BB125" i="13"/>
  <c r="BB153" i="13"/>
  <c r="BB183" i="13"/>
  <c r="BB212" i="13"/>
  <c r="BB239" i="13"/>
  <c r="BB269" i="13"/>
  <c r="BB297" i="13"/>
  <c r="BB327" i="13"/>
  <c r="BB356" i="13"/>
  <c r="BB383" i="13"/>
  <c r="BB407" i="13"/>
  <c r="BB431" i="13"/>
  <c r="BB454" i="13"/>
  <c r="BB473" i="13"/>
  <c r="BB486" i="13"/>
  <c r="BB498" i="13"/>
  <c r="BB129" i="13"/>
  <c r="BB245" i="13"/>
  <c r="BB359" i="13"/>
  <c r="BB456" i="13"/>
  <c r="BB152" i="13"/>
  <c r="BB267" i="13"/>
  <c r="BB381" i="13"/>
  <c r="BB471" i="13"/>
  <c r="BB155" i="13"/>
  <c r="BB272" i="13"/>
  <c r="BB387" i="13"/>
  <c r="BB475" i="13"/>
  <c r="BB159" i="13"/>
  <c r="BB273" i="13"/>
  <c r="BB389" i="13"/>
  <c r="BB476" i="13"/>
  <c r="BB179" i="13"/>
  <c r="BB296" i="13"/>
  <c r="BB406" i="13"/>
  <c r="BB485" i="13"/>
  <c r="BB185" i="13"/>
  <c r="BB299" i="13"/>
  <c r="BB411" i="13"/>
  <c r="BB487" i="13"/>
  <c r="BB188" i="13"/>
  <c r="BB303" i="13"/>
  <c r="BB413" i="13"/>
  <c r="BB488" i="13"/>
  <c r="BB215" i="13"/>
  <c r="BB332" i="13"/>
  <c r="BB437" i="13"/>
  <c r="BB500" i="13"/>
  <c r="BB128" i="13"/>
  <c r="BB243" i="13"/>
  <c r="BB357" i="13"/>
  <c r="BB455" i="13"/>
  <c r="BB453" i="13"/>
  <c r="BB497" i="13"/>
  <c r="BB499" i="13"/>
  <c r="BB123" i="13"/>
  <c r="BB209" i="13"/>
  <c r="BB213" i="13"/>
  <c r="BB237" i="13"/>
  <c r="BB435" i="13"/>
  <c r="BB430" i="13"/>
  <c r="BB323" i="13"/>
  <c r="BB329" i="13"/>
  <c r="BB353" i="13"/>
  <c r="AQ93" i="18"/>
  <c r="AQ86" i="18"/>
  <c r="AQ87" i="18"/>
  <c r="AQ96" i="18"/>
  <c r="AQ92" i="18"/>
  <c r="AQ88" i="18"/>
  <c r="AQ94" i="18"/>
  <c r="AQ72" i="18"/>
  <c r="AQ76" i="18"/>
  <c r="AQ73" i="18"/>
  <c r="AQ66" i="18"/>
  <c r="AQ64" i="18"/>
  <c r="AQ91" i="18"/>
  <c r="AQ79" i="18"/>
  <c r="AQ69" i="18"/>
  <c r="AQ95" i="18"/>
  <c r="AQ51" i="18"/>
  <c r="AQ49" i="18"/>
  <c r="AQ71" i="18"/>
  <c r="AQ62" i="18"/>
  <c r="AQ37" i="18"/>
  <c r="AQ47" i="18"/>
  <c r="AQ41" i="18"/>
  <c r="AQ59" i="18"/>
  <c r="AQ46" i="18"/>
  <c r="AQ44" i="18"/>
  <c r="AQ34" i="18"/>
  <c r="AQ48" i="18"/>
  <c r="AQ36" i="18"/>
  <c r="AQ60" i="18"/>
  <c r="AQ58" i="18"/>
  <c r="AQ32" i="18"/>
  <c r="AQ30" i="18"/>
  <c r="AQ25" i="18"/>
  <c r="AQ24" i="18"/>
  <c r="AQ22" i="18"/>
  <c r="AQ10" i="18"/>
  <c r="AQ39" i="18"/>
  <c r="AQ19" i="18"/>
  <c r="AQ45" i="18"/>
  <c r="AQ8" i="18"/>
  <c r="AQ27" i="18"/>
  <c r="AQ26" i="18"/>
  <c r="AQ52" i="18"/>
  <c r="AQ21" i="18"/>
  <c r="AQ9" i="18"/>
  <c r="AQ6" i="18"/>
  <c r="AQ20" i="18"/>
  <c r="C44" i="3"/>
  <c r="AQ4" i="18"/>
  <c r="AQ14" i="18"/>
  <c r="AQ18" i="18"/>
  <c r="AQ38" i="18"/>
  <c r="AQ17" i="18"/>
  <c r="AQ33" i="18"/>
  <c r="AQ5" i="18"/>
  <c r="AQ65" i="18"/>
  <c r="AQ13" i="18"/>
  <c r="AQ29" i="18"/>
  <c r="AQ56" i="18"/>
  <c r="AQ16" i="18"/>
  <c r="AQ23" i="18"/>
  <c r="AQ7" i="18"/>
  <c r="AQ12" i="18"/>
  <c r="AQ11" i="18"/>
  <c r="AQ15" i="18"/>
  <c r="AQ3" i="18"/>
  <c r="AQ35" i="18"/>
  <c r="AQ42" i="18"/>
  <c r="AQ77" i="18"/>
  <c r="AQ80" i="18"/>
  <c r="AQ84" i="18"/>
  <c r="AQ67" i="18"/>
  <c r="AQ90" i="18"/>
  <c r="AQ53" i="18"/>
  <c r="AQ97" i="18"/>
  <c r="AQ57" i="18"/>
  <c r="AQ74" i="18"/>
  <c r="AQ31" i="18"/>
  <c r="AQ61" i="18"/>
  <c r="AQ81" i="18"/>
  <c r="AQ63" i="18"/>
  <c r="AQ82" i="18"/>
  <c r="AQ40" i="18"/>
  <c r="AQ85" i="18"/>
  <c r="AQ75" i="18"/>
  <c r="AQ68" i="18"/>
  <c r="AQ50" i="18"/>
  <c r="AQ78" i="18"/>
  <c r="AQ102" i="18"/>
  <c r="AQ54" i="18"/>
  <c r="AQ43" i="18"/>
  <c r="AQ55" i="18"/>
  <c r="AQ89" i="18"/>
  <c r="AQ99" i="18"/>
  <c r="AQ100" i="18"/>
  <c r="AQ103" i="18"/>
  <c r="AQ98" i="18"/>
  <c r="AQ101" i="18"/>
  <c r="AQ28" i="18"/>
  <c r="AQ83" i="18"/>
  <c r="AQ70" i="18"/>
  <c r="AM2" i="17"/>
  <c r="CS24" i="19" l="1"/>
  <c r="CS26" i="19"/>
  <c r="CS19" i="19"/>
  <c r="CS27" i="19"/>
  <c r="CS20" i="19"/>
  <c r="CS28" i="19"/>
  <c r="CS23" i="19"/>
  <c r="CS25" i="19"/>
  <c r="CS21" i="19"/>
  <c r="CS22" i="19"/>
  <c r="BC113" i="13"/>
  <c r="BC125" i="13"/>
  <c r="BC137" i="13"/>
  <c r="BC149" i="13"/>
  <c r="BC161" i="13"/>
  <c r="BC173" i="13"/>
  <c r="BC185" i="13"/>
  <c r="BC197" i="13"/>
  <c r="BC209" i="13"/>
  <c r="BC221" i="13"/>
  <c r="BC233" i="13"/>
  <c r="BC245" i="13"/>
  <c r="BC257" i="13"/>
  <c r="BC269" i="13"/>
  <c r="BC281" i="13"/>
  <c r="BC293" i="13"/>
  <c r="BC305" i="13"/>
  <c r="BC317" i="13"/>
  <c r="BC329" i="13"/>
  <c r="BC341" i="13"/>
  <c r="BC353" i="13"/>
  <c r="BC365" i="13"/>
  <c r="BC377" i="13"/>
  <c r="BC389" i="13"/>
  <c r="BC401" i="13"/>
  <c r="BC413" i="13"/>
  <c r="BC425" i="13"/>
  <c r="BC437" i="13"/>
  <c r="BC449" i="13"/>
  <c r="BC461" i="13"/>
  <c r="BC473" i="13"/>
  <c r="BC485" i="13"/>
  <c r="BC497" i="13"/>
  <c r="BC114" i="13"/>
  <c r="BC126" i="13"/>
  <c r="BC138" i="13"/>
  <c r="BC150" i="13"/>
  <c r="BC162" i="13"/>
  <c r="BC174" i="13"/>
  <c r="BC186" i="13"/>
  <c r="BC198" i="13"/>
  <c r="BC210" i="13"/>
  <c r="BC222" i="13"/>
  <c r="BC234" i="13"/>
  <c r="BC246" i="13"/>
  <c r="BC258" i="13"/>
  <c r="BC270" i="13"/>
  <c r="BC282" i="13"/>
  <c r="BC294" i="13"/>
  <c r="BC306" i="13"/>
  <c r="BC318" i="13"/>
  <c r="BC330" i="13"/>
  <c r="BC342" i="13"/>
  <c r="BC354" i="13"/>
  <c r="BC366" i="13"/>
  <c r="BC378" i="13"/>
  <c r="BC390" i="13"/>
  <c r="BC402" i="13"/>
  <c r="BC414" i="13"/>
  <c r="BC426" i="13"/>
  <c r="BC438" i="13"/>
  <c r="BC450" i="13"/>
  <c r="BC462" i="13"/>
  <c r="BC474" i="13"/>
  <c r="BC486" i="13"/>
  <c r="BC498" i="13"/>
  <c r="BC115" i="13"/>
  <c r="BC127" i="13"/>
  <c r="BC139" i="13"/>
  <c r="BC151" i="13"/>
  <c r="BC163" i="13"/>
  <c r="BC175" i="13"/>
  <c r="BC187" i="13"/>
  <c r="BC199" i="13"/>
  <c r="BC211" i="13"/>
  <c r="BC223" i="13"/>
  <c r="BC235" i="13"/>
  <c r="BC247" i="13"/>
  <c r="BC259" i="13"/>
  <c r="BC271" i="13"/>
  <c r="BC283" i="13"/>
  <c r="BC295" i="13"/>
  <c r="BC307" i="13"/>
  <c r="BC319" i="13"/>
  <c r="BC331" i="13"/>
  <c r="BC343" i="13"/>
  <c r="BC355" i="13"/>
  <c r="BC367" i="13"/>
  <c r="BC379" i="13"/>
  <c r="BC391" i="13"/>
  <c r="BC403" i="13"/>
  <c r="BC415" i="13"/>
  <c r="BC427" i="13"/>
  <c r="BC439" i="13"/>
  <c r="BC451" i="13"/>
  <c r="BC463" i="13"/>
  <c r="BC475" i="13"/>
  <c r="BC487" i="13"/>
  <c r="BC499" i="13"/>
  <c r="BC116" i="13"/>
  <c r="BC128" i="13"/>
  <c r="BC140" i="13"/>
  <c r="BC152" i="13"/>
  <c r="BC164" i="13"/>
  <c r="BC176" i="13"/>
  <c r="BC188" i="13"/>
  <c r="BC200" i="13"/>
  <c r="BC212" i="13"/>
  <c r="BC224" i="13"/>
  <c r="BC236" i="13"/>
  <c r="BC248" i="13"/>
  <c r="BC260" i="13"/>
  <c r="BC272" i="13"/>
  <c r="BC284" i="13"/>
  <c r="BC296" i="13"/>
  <c r="BC308" i="13"/>
  <c r="BC320" i="13"/>
  <c r="BC332" i="13"/>
  <c r="BC344" i="13"/>
  <c r="BC356" i="13"/>
  <c r="BC368" i="13"/>
  <c r="BC380" i="13"/>
  <c r="BC392" i="13"/>
  <c r="BC404" i="13"/>
  <c r="BC416" i="13"/>
  <c r="BC428" i="13"/>
  <c r="BC440" i="13"/>
  <c r="BC452" i="13"/>
  <c r="BC464" i="13"/>
  <c r="BC476" i="13"/>
  <c r="BC488" i="13"/>
  <c r="BC500" i="13"/>
  <c r="BC117" i="13"/>
  <c r="BC129" i="13"/>
  <c r="BC141" i="13"/>
  <c r="BC153" i="13"/>
  <c r="BC165" i="13"/>
  <c r="BC177" i="13"/>
  <c r="BC189" i="13"/>
  <c r="BC201" i="13"/>
  <c r="BC213" i="13"/>
  <c r="BC225" i="13"/>
  <c r="BC237" i="13"/>
  <c r="BC249" i="13"/>
  <c r="BC261" i="13"/>
  <c r="BC273" i="13"/>
  <c r="BC285" i="13"/>
  <c r="BC297" i="13"/>
  <c r="BC309" i="13"/>
  <c r="BC321" i="13"/>
  <c r="BC333" i="13"/>
  <c r="BC345" i="13"/>
  <c r="BC357" i="13"/>
  <c r="BC369" i="13"/>
  <c r="BC381" i="13"/>
  <c r="BC393" i="13"/>
  <c r="BC405" i="13"/>
  <c r="BC417" i="13"/>
  <c r="BC429" i="13"/>
  <c r="BC441" i="13"/>
  <c r="BC453" i="13"/>
  <c r="BC465" i="13"/>
  <c r="BC477" i="13"/>
  <c r="BC489" i="13"/>
  <c r="BC501" i="13"/>
  <c r="BC118" i="13"/>
  <c r="BC130" i="13"/>
  <c r="BC142" i="13"/>
  <c r="BC154" i="13"/>
  <c r="BC166" i="13"/>
  <c r="BC178" i="13"/>
  <c r="BC190" i="13"/>
  <c r="BC202" i="13"/>
  <c r="BC214" i="13"/>
  <c r="BC226" i="13"/>
  <c r="BC238" i="13"/>
  <c r="BC250" i="13"/>
  <c r="BC262" i="13"/>
  <c r="BC274" i="13"/>
  <c r="BC286" i="13"/>
  <c r="BC298" i="13"/>
  <c r="BC310" i="13"/>
  <c r="BC322" i="13"/>
  <c r="BC334" i="13"/>
  <c r="BC346" i="13"/>
  <c r="BC358" i="13"/>
  <c r="BC370" i="13"/>
  <c r="BC382" i="13"/>
  <c r="BC394" i="13"/>
  <c r="BC406" i="13"/>
  <c r="BC418" i="13"/>
  <c r="BC430" i="13"/>
  <c r="BC442" i="13"/>
  <c r="BC454" i="13"/>
  <c r="BC466" i="13"/>
  <c r="BC478" i="13"/>
  <c r="BC490" i="13"/>
  <c r="BC502" i="13"/>
  <c r="BC107" i="13"/>
  <c r="BC119" i="13"/>
  <c r="BC131" i="13"/>
  <c r="BC143" i="13"/>
  <c r="BC155" i="13"/>
  <c r="BC167" i="13"/>
  <c r="BC179" i="13"/>
  <c r="BC191" i="13"/>
  <c r="BC203" i="13"/>
  <c r="BC215" i="13"/>
  <c r="BC227" i="13"/>
  <c r="BC239" i="13"/>
  <c r="BC251" i="13"/>
  <c r="BC263" i="13"/>
  <c r="BC275" i="13"/>
  <c r="BC287" i="13"/>
  <c r="BC299" i="13"/>
  <c r="BC311" i="13"/>
  <c r="BC323" i="13"/>
  <c r="BC335" i="13"/>
  <c r="BC347" i="13"/>
  <c r="BC359" i="13"/>
  <c r="BC371" i="13"/>
  <c r="BC383" i="13"/>
  <c r="BC395" i="13"/>
  <c r="BC407" i="13"/>
  <c r="BC419" i="13"/>
  <c r="BC431" i="13"/>
  <c r="BC443" i="13"/>
  <c r="BC455" i="13"/>
  <c r="BC467" i="13"/>
  <c r="BC479" i="13"/>
  <c r="BC491" i="13"/>
  <c r="BC503" i="13"/>
  <c r="BC108" i="13"/>
  <c r="BC120" i="13"/>
  <c r="BC132" i="13"/>
  <c r="BC144" i="13"/>
  <c r="BC156" i="13"/>
  <c r="BC168" i="13"/>
  <c r="BC180" i="13"/>
  <c r="BC192" i="13"/>
  <c r="BC204" i="13"/>
  <c r="BC216" i="13"/>
  <c r="BC228" i="13"/>
  <c r="BC240" i="13"/>
  <c r="BC252" i="13"/>
  <c r="BC264" i="13"/>
  <c r="BC276" i="13"/>
  <c r="BC288" i="13"/>
  <c r="BC300" i="13"/>
  <c r="BC312" i="13"/>
  <c r="BC324" i="13"/>
  <c r="BC336" i="13"/>
  <c r="BC348" i="13"/>
  <c r="BC360" i="13"/>
  <c r="BC372" i="13"/>
  <c r="BC384" i="13"/>
  <c r="BC396" i="13"/>
  <c r="BC408" i="13"/>
  <c r="BC420" i="13"/>
  <c r="BC432" i="13"/>
  <c r="BC444" i="13"/>
  <c r="BC456" i="13"/>
  <c r="BC468" i="13"/>
  <c r="BC480" i="13"/>
  <c r="BC492" i="13"/>
  <c r="BC504" i="13"/>
  <c r="BC110" i="13"/>
  <c r="BC122" i="13"/>
  <c r="BC134" i="13"/>
  <c r="BC146" i="13"/>
  <c r="BC158" i="13"/>
  <c r="BC170" i="13"/>
  <c r="BC182" i="13"/>
  <c r="BC194" i="13"/>
  <c r="BC206" i="13"/>
  <c r="BC218" i="13"/>
  <c r="BC230" i="13"/>
  <c r="BC242" i="13"/>
  <c r="BC254" i="13"/>
  <c r="BC266" i="13"/>
  <c r="BC278" i="13"/>
  <c r="BC290" i="13"/>
  <c r="BC302" i="13"/>
  <c r="BC314" i="13"/>
  <c r="BC326" i="13"/>
  <c r="BC338" i="13"/>
  <c r="BC350" i="13"/>
  <c r="BC362" i="13"/>
  <c r="BC374" i="13"/>
  <c r="BC386" i="13"/>
  <c r="BC398" i="13"/>
  <c r="BC410" i="13"/>
  <c r="BC422" i="13"/>
  <c r="BC434" i="13"/>
  <c r="BC446" i="13"/>
  <c r="BC458" i="13"/>
  <c r="BC470" i="13"/>
  <c r="BC482" i="13"/>
  <c r="BC494" i="13"/>
  <c r="BC506" i="13"/>
  <c r="BC112" i="13"/>
  <c r="BC160" i="13"/>
  <c r="BC208" i="13"/>
  <c r="BC256" i="13"/>
  <c r="BC304" i="13"/>
  <c r="BC352" i="13"/>
  <c r="BC400" i="13"/>
  <c r="BC448" i="13"/>
  <c r="BC496" i="13"/>
  <c r="BC121" i="13"/>
  <c r="BC169" i="13"/>
  <c r="BC217" i="13"/>
  <c r="BC265" i="13"/>
  <c r="BC313" i="13"/>
  <c r="BC361" i="13"/>
  <c r="BC409" i="13"/>
  <c r="BC457" i="13"/>
  <c r="BC505" i="13"/>
  <c r="BC123" i="13"/>
  <c r="BC171" i="13"/>
  <c r="BC219" i="13"/>
  <c r="BC267" i="13"/>
  <c r="BC315" i="13"/>
  <c r="BC363" i="13"/>
  <c r="BC411" i="13"/>
  <c r="BC459" i="13"/>
  <c r="BC124" i="13"/>
  <c r="BC172" i="13"/>
  <c r="BC220" i="13"/>
  <c r="BC268" i="13"/>
  <c r="BC316" i="13"/>
  <c r="BC364" i="13"/>
  <c r="BC412" i="13"/>
  <c r="BC460" i="13"/>
  <c r="BC133" i="13"/>
  <c r="BC181" i="13"/>
  <c r="BC229" i="13"/>
  <c r="BC277" i="13"/>
  <c r="BC325" i="13"/>
  <c r="BC373" i="13"/>
  <c r="BC421" i="13"/>
  <c r="BC469" i="13"/>
  <c r="BC135" i="13"/>
  <c r="BC183" i="13"/>
  <c r="BC231" i="13"/>
  <c r="BC279" i="13"/>
  <c r="BC327" i="13"/>
  <c r="BC375" i="13"/>
  <c r="BC423" i="13"/>
  <c r="BC471" i="13"/>
  <c r="BC136" i="13"/>
  <c r="BC184" i="13"/>
  <c r="BC232" i="13"/>
  <c r="BC280" i="13"/>
  <c r="BC328" i="13"/>
  <c r="BC376" i="13"/>
  <c r="BC424" i="13"/>
  <c r="BC472" i="13"/>
  <c r="BC148" i="13"/>
  <c r="BC196" i="13"/>
  <c r="BC244" i="13"/>
  <c r="BC292" i="13"/>
  <c r="BC340" i="13"/>
  <c r="BC388" i="13"/>
  <c r="BC436" i="13"/>
  <c r="BC484" i="13"/>
  <c r="BC111" i="13"/>
  <c r="BC159" i="13"/>
  <c r="BC207" i="13"/>
  <c r="BC255" i="13"/>
  <c r="BC303" i="13"/>
  <c r="BC351" i="13"/>
  <c r="BC399" i="13"/>
  <c r="BC447" i="13"/>
  <c r="BC495" i="13"/>
  <c r="BC253" i="13"/>
  <c r="BC445" i="13"/>
  <c r="BC289" i="13"/>
  <c r="BC481" i="13"/>
  <c r="BC291" i="13"/>
  <c r="BC483" i="13"/>
  <c r="BC109" i="13"/>
  <c r="BC301" i="13"/>
  <c r="BC493" i="13"/>
  <c r="BC145" i="13"/>
  <c r="BC337" i="13"/>
  <c r="BC147" i="13"/>
  <c r="BC339" i="13"/>
  <c r="BC157" i="13"/>
  <c r="BC349" i="13"/>
  <c r="BC243" i="13"/>
  <c r="BC435" i="13"/>
  <c r="BC193" i="13"/>
  <c r="BC205" i="13"/>
  <c r="BC241" i="13"/>
  <c r="BC385" i="13"/>
  <c r="BC387" i="13"/>
  <c r="BC195" i="13"/>
  <c r="BC397" i="13"/>
  <c r="BC433" i="13"/>
  <c r="AR87" i="18"/>
  <c r="AR92" i="18"/>
  <c r="AR94" i="18"/>
  <c r="AR72" i="18"/>
  <c r="AR84" i="18"/>
  <c r="AR64" i="18"/>
  <c r="AR91" i="18"/>
  <c r="AR68" i="18"/>
  <c r="AR79" i="18"/>
  <c r="AR69" i="18"/>
  <c r="AR83" i="18"/>
  <c r="AR95" i="18"/>
  <c r="AR80" i="18"/>
  <c r="AR57" i="18"/>
  <c r="AR51" i="18"/>
  <c r="AR49" i="18"/>
  <c r="AR37" i="18"/>
  <c r="AR86" i="18"/>
  <c r="AR41" i="18"/>
  <c r="AR40" i="18"/>
  <c r="AR59" i="18"/>
  <c r="AR46" i="18"/>
  <c r="AR44" i="18"/>
  <c r="AR35" i="18"/>
  <c r="AR34" i="18"/>
  <c r="AR48" i="18"/>
  <c r="AR36" i="18"/>
  <c r="AR93" i="18"/>
  <c r="AR60" i="18"/>
  <c r="AR32" i="18"/>
  <c r="AR31" i="18"/>
  <c r="AR52" i="18"/>
  <c r="AR45" i="18"/>
  <c r="AR25" i="18"/>
  <c r="AR22" i="18"/>
  <c r="AR10" i="18"/>
  <c r="AR14" i="18"/>
  <c r="AR18" i="18"/>
  <c r="AR19" i="18"/>
  <c r="AR15" i="18"/>
  <c r="AR8" i="18"/>
  <c r="AR26" i="18"/>
  <c r="AR21" i="18"/>
  <c r="AR9" i="18"/>
  <c r="AR6" i="18"/>
  <c r="AR28" i="18"/>
  <c r="AR20" i="18"/>
  <c r="AR5" i="18"/>
  <c r="AR17" i="18"/>
  <c r="AR4" i="18"/>
  <c r="AR3" i="18"/>
  <c r="C45" i="3"/>
  <c r="AR23" i="18"/>
  <c r="AR13" i="18"/>
  <c r="AR12" i="18"/>
  <c r="AR11" i="18"/>
  <c r="AR39" i="18"/>
  <c r="AR7" i="18"/>
  <c r="AR42" i="18"/>
  <c r="AR24" i="18"/>
  <c r="AR33" i="18"/>
  <c r="AR16" i="18"/>
  <c r="AR56" i="18"/>
  <c r="AR74" i="18"/>
  <c r="AR50" i="18"/>
  <c r="AR65" i="18"/>
  <c r="AR63" i="18"/>
  <c r="AR71" i="18"/>
  <c r="AR30" i="18"/>
  <c r="AR43" i="18"/>
  <c r="AR55" i="18"/>
  <c r="AR66" i="18"/>
  <c r="AR70" i="18"/>
  <c r="AR61" i="18"/>
  <c r="AR89" i="18"/>
  <c r="AR75" i="18"/>
  <c r="AR81" i="18"/>
  <c r="AR76" i="18"/>
  <c r="AR47" i="18"/>
  <c r="AR54" i="18"/>
  <c r="AR85" i="18"/>
  <c r="AR88" i="18"/>
  <c r="AR38" i="18"/>
  <c r="AR67" i="18"/>
  <c r="AR90" i="18"/>
  <c r="AR62" i="18"/>
  <c r="AR82" i="18"/>
  <c r="AR27" i="18"/>
  <c r="AR100" i="18"/>
  <c r="AR73" i="18"/>
  <c r="AR103" i="18"/>
  <c r="AR58" i="18"/>
  <c r="AR101" i="18"/>
  <c r="AR29" i="18"/>
  <c r="AR78" i="18"/>
  <c r="AR98" i="18"/>
  <c r="AR99" i="18"/>
  <c r="AR53" i="18"/>
  <c r="AR77" i="18"/>
  <c r="AR97" i="18"/>
  <c r="AR96" i="18"/>
  <c r="AR102" i="18"/>
  <c r="AN2" i="17"/>
  <c r="CT22" i="19" l="1"/>
  <c r="CT24" i="19"/>
  <c r="CT25" i="19"/>
  <c r="CT26" i="19"/>
  <c r="CT19" i="19"/>
  <c r="CT23" i="19"/>
  <c r="CT20" i="19"/>
  <c r="CT27" i="19"/>
  <c r="CT21" i="19"/>
  <c r="CT28" i="19"/>
  <c r="BD109" i="13"/>
  <c r="BD121" i="13"/>
  <c r="BD133" i="13"/>
  <c r="BD145" i="13"/>
  <c r="BD157" i="13"/>
  <c r="BD169" i="13"/>
  <c r="BD181" i="13"/>
  <c r="BD193" i="13"/>
  <c r="BD205" i="13"/>
  <c r="BD217" i="13"/>
  <c r="BD229" i="13"/>
  <c r="BD241" i="13"/>
  <c r="BD253" i="13"/>
  <c r="BD265" i="13"/>
  <c r="BD277" i="13"/>
  <c r="BD289" i="13"/>
  <c r="BD301" i="13"/>
  <c r="BD313" i="13"/>
  <c r="BD325" i="13"/>
  <c r="BD337" i="13"/>
  <c r="BD349" i="13"/>
  <c r="BD361" i="13"/>
  <c r="BD373" i="13"/>
  <c r="BD385" i="13"/>
  <c r="BD397" i="13"/>
  <c r="BD409" i="13"/>
  <c r="BD421" i="13"/>
  <c r="BD433" i="13"/>
  <c r="BD445" i="13"/>
  <c r="BD457" i="13"/>
  <c r="BD469" i="13"/>
  <c r="BD481" i="13"/>
  <c r="BD493" i="13"/>
  <c r="BD505" i="13"/>
  <c r="BD110" i="13"/>
  <c r="BD122" i="13"/>
  <c r="BD134" i="13"/>
  <c r="BD146" i="13"/>
  <c r="BD158" i="13"/>
  <c r="BD170" i="13"/>
  <c r="BD182" i="13"/>
  <c r="BD194" i="13"/>
  <c r="BD206" i="13"/>
  <c r="BD218" i="13"/>
  <c r="BD230" i="13"/>
  <c r="BD242" i="13"/>
  <c r="BD254" i="13"/>
  <c r="BD266" i="13"/>
  <c r="BD278" i="13"/>
  <c r="BD290" i="13"/>
  <c r="BD302" i="13"/>
  <c r="BD314" i="13"/>
  <c r="BD326" i="13"/>
  <c r="BD338" i="13"/>
  <c r="BD350" i="13"/>
  <c r="BD362" i="13"/>
  <c r="BD374" i="13"/>
  <c r="BD386" i="13"/>
  <c r="BD398" i="13"/>
  <c r="BD410" i="13"/>
  <c r="BD422" i="13"/>
  <c r="BD434" i="13"/>
  <c r="BD446" i="13"/>
  <c r="BD458" i="13"/>
  <c r="BD470" i="13"/>
  <c r="BD482" i="13"/>
  <c r="BD494" i="13"/>
  <c r="BD506" i="13"/>
  <c r="BD111" i="13"/>
  <c r="BD123" i="13"/>
  <c r="BD135" i="13"/>
  <c r="BD147" i="13"/>
  <c r="BD159" i="13"/>
  <c r="BD171" i="13"/>
  <c r="BD183" i="13"/>
  <c r="BD195" i="13"/>
  <c r="BD207" i="13"/>
  <c r="BD219" i="13"/>
  <c r="BD231" i="13"/>
  <c r="BD243" i="13"/>
  <c r="BD255" i="13"/>
  <c r="BD267" i="13"/>
  <c r="BD279" i="13"/>
  <c r="BD291" i="13"/>
  <c r="BD303" i="13"/>
  <c r="BD315" i="13"/>
  <c r="BD327" i="13"/>
  <c r="BD339" i="13"/>
  <c r="BD351" i="13"/>
  <c r="BD363" i="13"/>
  <c r="BD375" i="13"/>
  <c r="BD387" i="13"/>
  <c r="BD399" i="13"/>
  <c r="BD411" i="13"/>
  <c r="BD423" i="13"/>
  <c r="BD435" i="13"/>
  <c r="BD447" i="13"/>
  <c r="BD459" i="13"/>
  <c r="BD471" i="13"/>
  <c r="BD483" i="13"/>
  <c r="BD495" i="13"/>
  <c r="BD112" i="13"/>
  <c r="BD124" i="13"/>
  <c r="BD136" i="13"/>
  <c r="BD148" i="13"/>
  <c r="BD160" i="13"/>
  <c r="BD172" i="13"/>
  <c r="BD184" i="13"/>
  <c r="BD196" i="13"/>
  <c r="BD208" i="13"/>
  <c r="BD220" i="13"/>
  <c r="BD232" i="13"/>
  <c r="BD244" i="13"/>
  <c r="BD256" i="13"/>
  <c r="BD268" i="13"/>
  <c r="BD280" i="13"/>
  <c r="BD292" i="13"/>
  <c r="BD304" i="13"/>
  <c r="BD316" i="13"/>
  <c r="BD328" i="13"/>
  <c r="BD340" i="13"/>
  <c r="BD352" i="13"/>
  <c r="BD364" i="13"/>
  <c r="BD376" i="13"/>
  <c r="BD388" i="13"/>
  <c r="BD400" i="13"/>
  <c r="BD412" i="13"/>
  <c r="BD424" i="13"/>
  <c r="BD436" i="13"/>
  <c r="BD448" i="13"/>
  <c r="BD460" i="13"/>
  <c r="BD472" i="13"/>
  <c r="BD484" i="13"/>
  <c r="BD496" i="13"/>
  <c r="BD113" i="13"/>
  <c r="BD125" i="13"/>
  <c r="BD137" i="13"/>
  <c r="BD149" i="13"/>
  <c r="BD161" i="13"/>
  <c r="BD173" i="13"/>
  <c r="BD185" i="13"/>
  <c r="BD197" i="13"/>
  <c r="BD209" i="13"/>
  <c r="BD221" i="13"/>
  <c r="BD233" i="13"/>
  <c r="BD245" i="13"/>
  <c r="BD257" i="13"/>
  <c r="BD269" i="13"/>
  <c r="BD281" i="13"/>
  <c r="BD293" i="13"/>
  <c r="BD305" i="13"/>
  <c r="BD317" i="13"/>
  <c r="BD329" i="13"/>
  <c r="BD341" i="13"/>
  <c r="BD353" i="13"/>
  <c r="BD365" i="13"/>
  <c r="BD377" i="13"/>
  <c r="BD389" i="13"/>
  <c r="BD401" i="13"/>
  <c r="BD413" i="13"/>
  <c r="BD425" i="13"/>
  <c r="BD437" i="13"/>
  <c r="BD449" i="13"/>
  <c r="BD461" i="13"/>
  <c r="BD473" i="13"/>
  <c r="BD485" i="13"/>
  <c r="BD497" i="13"/>
  <c r="BD114" i="13"/>
  <c r="BD126" i="13"/>
  <c r="BD138" i="13"/>
  <c r="BD150" i="13"/>
  <c r="BD162" i="13"/>
  <c r="BD174" i="13"/>
  <c r="BD186" i="13"/>
  <c r="BD198" i="13"/>
  <c r="BD210" i="13"/>
  <c r="BD222" i="13"/>
  <c r="BD234" i="13"/>
  <c r="BD246" i="13"/>
  <c r="BD258" i="13"/>
  <c r="BD270" i="13"/>
  <c r="BD282" i="13"/>
  <c r="BD294" i="13"/>
  <c r="BD306" i="13"/>
  <c r="BD318" i="13"/>
  <c r="BD330" i="13"/>
  <c r="BD342" i="13"/>
  <c r="BD354" i="13"/>
  <c r="BD366" i="13"/>
  <c r="BD378" i="13"/>
  <c r="BD390" i="13"/>
  <c r="BD402" i="13"/>
  <c r="BD414" i="13"/>
  <c r="BD426" i="13"/>
  <c r="BD438" i="13"/>
  <c r="BD450" i="13"/>
  <c r="BD462" i="13"/>
  <c r="BD474" i="13"/>
  <c r="BD486" i="13"/>
  <c r="BD498" i="13"/>
  <c r="BD115" i="13"/>
  <c r="BD127" i="13"/>
  <c r="BD139" i="13"/>
  <c r="BD151" i="13"/>
  <c r="BD163" i="13"/>
  <c r="BD175" i="13"/>
  <c r="BD187" i="13"/>
  <c r="BD199" i="13"/>
  <c r="BD211" i="13"/>
  <c r="BD223" i="13"/>
  <c r="BD235" i="13"/>
  <c r="BD247" i="13"/>
  <c r="BD259" i="13"/>
  <c r="BD271" i="13"/>
  <c r="BD283" i="13"/>
  <c r="BD295" i="13"/>
  <c r="BD307" i="13"/>
  <c r="BD319" i="13"/>
  <c r="BD331" i="13"/>
  <c r="BD343" i="13"/>
  <c r="BD355" i="13"/>
  <c r="BD367" i="13"/>
  <c r="BD379" i="13"/>
  <c r="BD391" i="13"/>
  <c r="BD403" i="13"/>
  <c r="BD415" i="13"/>
  <c r="BD427" i="13"/>
  <c r="BD439" i="13"/>
  <c r="BD451" i="13"/>
  <c r="BD463" i="13"/>
  <c r="BD475" i="13"/>
  <c r="BD487" i="13"/>
  <c r="BD499" i="13"/>
  <c r="BD116" i="13"/>
  <c r="BD128" i="13"/>
  <c r="BD140" i="13"/>
  <c r="BD152" i="13"/>
  <c r="BD164" i="13"/>
  <c r="BD176" i="13"/>
  <c r="BD188" i="13"/>
  <c r="BD200" i="13"/>
  <c r="BD212" i="13"/>
  <c r="BD224" i="13"/>
  <c r="BD236" i="13"/>
  <c r="BD248" i="13"/>
  <c r="BD260" i="13"/>
  <c r="BD272" i="13"/>
  <c r="BD284" i="13"/>
  <c r="BD296" i="13"/>
  <c r="BD308" i="13"/>
  <c r="BD320" i="13"/>
  <c r="BD332" i="13"/>
  <c r="BD344" i="13"/>
  <c r="BD356" i="13"/>
  <c r="BD368" i="13"/>
  <c r="BD380" i="13"/>
  <c r="BD392" i="13"/>
  <c r="BD404" i="13"/>
  <c r="BD416" i="13"/>
  <c r="BD428" i="13"/>
  <c r="BD440" i="13"/>
  <c r="BD452" i="13"/>
  <c r="BD464" i="13"/>
  <c r="BD476" i="13"/>
  <c r="BD488" i="13"/>
  <c r="BD500" i="13"/>
  <c r="BD118" i="13"/>
  <c r="BD130" i="13"/>
  <c r="BD142" i="13"/>
  <c r="BD154" i="13"/>
  <c r="BD166" i="13"/>
  <c r="BD178" i="13"/>
  <c r="BD190" i="13"/>
  <c r="BD202" i="13"/>
  <c r="BD214" i="13"/>
  <c r="BD226" i="13"/>
  <c r="BD238" i="13"/>
  <c r="BD250" i="13"/>
  <c r="BD262" i="13"/>
  <c r="BD274" i="13"/>
  <c r="BD286" i="13"/>
  <c r="BD298" i="13"/>
  <c r="BD310" i="13"/>
  <c r="BD322" i="13"/>
  <c r="BD334" i="13"/>
  <c r="BD346" i="13"/>
  <c r="BD358" i="13"/>
  <c r="BD370" i="13"/>
  <c r="BD382" i="13"/>
  <c r="BD394" i="13"/>
  <c r="BD406" i="13"/>
  <c r="BD418" i="13"/>
  <c r="BD430" i="13"/>
  <c r="BD442" i="13"/>
  <c r="BD454" i="13"/>
  <c r="BD466" i="13"/>
  <c r="BD478" i="13"/>
  <c r="BD490" i="13"/>
  <c r="BD502" i="13"/>
  <c r="BD144" i="13"/>
  <c r="BD192" i="13"/>
  <c r="BD240" i="13"/>
  <c r="BD288" i="13"/>
  <c r="BD336" i="13"/>
  <c r="BD384" i="13"/>
  <c r="BD432" i="13"/>
  <c r="BD480" i="13"/>
  <c r="BD153" i="13"/>
  <c r="BD201" i="13"/>
  <c r="BD249" i="13"/>
  <c r="BD297" i="13"/>
  <c r="BD345" i="13"/>
  <c r="BD393" i="13"/>
  <c r="BD441" i="13"/>
  <c r="BD489" i="13"/>
  <c r="BD107" i="13"/>
  <c r="BD155" i="13"/>
  <c r="BD203" i="13"/>
  <c r="BD251" i="13"/>
  <c r="BD299" i="13"/>
  <c r="BD347" i="13"/>
  <c r="BD395" i="13"/>
  <c r="BD443" i="13"/>
  <c r="BD491" i="13"/>
  <c r="BD108" i="13"/>
  <c r="BD156" i="13"/>
  <c r="BD204" i="13"/>
  <c r="BD252" i="13"/>
  <c r="BD300" i="13"/>
  <c r="BD348" i="13"/>
  <c r="BD396" i="13"/>
  <c r="BD444" i="13"/>
  <c r="BD492" i="13"/>
  <c r="BD117" i="13"/>
  <c r="BD165" i="13"/>
  <c r="BD213" i="13"/>
  <c r="BD261" i="13"/>
  <c r="BD309" i="13"/>
  <c r="BD357" i="13"/>
  <c r="BD405" i="13"/>
  <c r="BD453" i="13"/>
  <c r="BD501" i="13"/>
  <c r="BD119" i="13"/>
  <c r="BD167" i="13"/>
  <c r="BD215" i="13"/>
  <c r="BD263" i="13"/>
  <c r="BD311" i="13"/>
  <c r="BD359" i="13"/>
  <c r="BD407" i="13"/>
  <c r="BD455" i="13"/>
  <c r="BD503" i="13"/>
  <c r="BD120" i="13"/>
  <c r="BD168" i="13"/>
  <c r="BD216" i="13"/>
  <c r="BD264" i="13"/>
  <c r="BD312" i="13"/>
  <c r="BD360" i="13"/>
  <c r="BD408" i="13"/>
  <c r="BD456" i="13"/>
  <c r="BD504" i="13"/>
  <c r="BD132" i="13"/>
  <c r="BD180" i="13"/>
  <c r="BD228" i="13"/>
  <c r="BD276" i="13"/>
  <c r="BD324" i="13"/>
  <c r="BD372" i="13"/>
  <c r="BD420" i="13"/>
  <c r="BD468" i="13"/>
  <c r="BD143" i="13"/>
  <c r="BD191" i="13"/>
  <c r="BD239" i="13"/>
  <c r="BD287" i="13"/>
  <c r="BD335" i="13"/>
  <c r="BD383" i="13"/>
  <c r="BD431" i="13"/>
  <c r="BD479" i="13"/>
  <c r="BD237" i="13"/>
  <c r="BD429" i="13"/>
  <c r="BD273" i="13"/>
  <c r="BD465" i="13"/>
  <c r="BD275" i="13"/>
  <c r="BD467" i="13"/>
  <c r="BD285" i="13"/>
  <c r="BD477" i="13"/>
  <c r="BD129" i="13"/>
  <c r="BD321" i="13"/>
  <c r="BD131" i="13"/>
  <c r="BD323" i="13"/>
  <c r="BD141" i="13"/>
  <c r="BD333" i="13"/>
  <c r="BD227" i="13"/>
  <c r="BD419" i="13"/>
  <c r="BD225" i="13"/>
  <c r="BD369" i="13"/>
  <c r="BD381" i="13"/>
  <c r="BD417" i="13"/>
  <c r="BD177" i="13"/>
  <c r="BD179" i="13"/>
  <c r="BD189" i="13"/>
  <c r="BD371" i="13"/>
  <c r="AS94" i="18"/>
  <c r="AS72" i="18"/>
  <c r="AS84" i="18"/>
  <c r="AS76" i="18"/>
  <c r="AS66" i="18"/>
  <c r="AS64" i="18"/>
  <c r="AS78" i="18"/>
  <c r="AS79" i="18"/>
  <c r="AS69" i="18"/>
  <c r="AS83" i="18"/>
  <c r="AS90" i="18"/>
  <c r="AS82" i="18"/>
  <c r="AS93" i="18"/>
  <c r="AS86" i="18"/>
  <c r="AS37" i="18"/>
  <c r="AS71" i="18"/>
  <c r="AS62" i="18"/>
  <c r="AS40" i="18"/>
  <c r="AS46" i="18"/>
  <c r="AS35" i="18"/>
  <c r="AS34" i="18"/>
  <c r="AS48" i="18"/>
  <c r="AS60" i="18"/>
  <c r="AS52" i="18"/>
  <c r="AS45" i="18"/>
  <c r="AS43" i="18"/>
  <c r="AS57" i="18"/>
  <c r="AS25" i="18"/>
  <c r="AS10" i="18"/>
  <c r="AS14" i="18"/>
  <c r="AS12" i="18"/>
  <c r="AS18" i="18"/>
  <c r="AS19" i="18"/>
  <c r="AS15" i="18"/>
  <c r="AS49" i="18"/>
  <c r="AS31" i="18"/>
  <c r="AS51" i="18"/>
  <c r="AS27" i="18"/>
  <c r="AS21" i="18"/>
  <c r="AS9" i="18"/>
  <c r="AS6" i="18"/>
  <c r="AS28" i="18"/>
  <c r="AS20" i="18"/>
  <c r="AS30" i="18"/>
  <c r="AS3" i="18"/>
  <c r="C46" i="3"/>
  <c r="AS5" i="18"/>
  <c r="AS16" i="18"/>
  <c r="AS24" i="18"/>
  <c r="AS32" i="18"/>
  <c r="AS4" i="18"/>
  <c r="AS8" i="18"/>
  <c r="AS26" i="18"/>
  <c r="AS7" i="18"/>
  <c r="AS33" i="18"/>
  <c r="AS29" i="18"/>
  <c r="AS13" i="18"/>
  <c r="AS42" i="18"/>
  <c r="AS39" i="18"/>
  <c r="AS23" i="18"/>
  <c r="AS11" i="18"/>
  <c r="AS65" i="18"/>
  <c r="AS17" i="18"/>
  <c r="AS56" i="18"/>
  <c r="AS36" i="18"/>
  <c r="AS38" i="18"/>
  <c r="AS74" i="18"/>
  <c r="AS87" i="18"/>
  <c r="AS61" i="18"/>
  <c r="AS70" i="18"/>
  <c r="AS54" i="18"/>
  <c r="AS89" i="18"/>
  <c r="AS75" i="18"/>
  <c r="AS53" i="18"/>
  <c r="AS55" i="18"/>
  <c r="AS47" i="18"/>
  <c r="AS67" i="18"/>
  <c r="AS41" i="18"/>
  <c r="AS80" i="18"/>
  <c r="AS81" i="18"/>
  <c r="AS88" i="18"/>
  <c r="AS85" i="18"/>
  <c r="AS68" i="18"/>
  <c r="AS77" i="18"/>
  <c r="AS59" i="18"/>
  <c r="AS58" i="18"/>
  <c r="AS99" i="18"/>
  <c r="AS102" i="18"/>
  <c r="AS91" i="18"/>
  <c r="AS100" i="18"/>
  <c r="AS50" i="18"/>
  <c r="AS103" i="18"/>
  <c r="AS22" i="18"/>
  <c r="AS73" i="18"/>
  <c r="AS95" i="18"/>
  <c r="AS44" i="18"/>
  <c r="AS97" i="18"/>
  <c r="AS98" i="18"/>
  <c r="AS101" i="18"/>
  <c r="AS96" i="18"/>
  <c r="AS92" i="18"/>
  <c r="AS63" i="18"/>
  <c r="AO2" i="17"/>
  <c r="CU20" i="19" l="1"/>
  <c r="CU28" i="19"/>
  <c r="CU22" i="19"/>
  <c r="CU23" i="19"/>
  <c r="CU24" i="19"/>
  <c r="CU19" i="19"/>
  <c r="CU21" i="19"/>
  <c r="CU25" i="19"/>
  <c r="CU26" i="19"/>
  <c r="CU27" i="19"/>
  <c r="BE117" i="13"/>
  <c r="BE129" i="13"/>
  <c r="BE141" i="13"/>
  <c r="BE153" i="13"/>
  <c r="BE165" i="13"/>
  <c r="BE177" i="13"/>
  <c r="BE189" i="13"/>
  <c r="BE201" i="13"/>
  <c r="BE213" i="13"/>
  <c r="BE225" i="13"/>
  <c r="BE237" i="13"/>
  <c r="BE249" i="13"/>
  <c r="BE261" i="13"/>
  <c r="BE273" i="13"/>
  <c r="BE285" i="13"/>
  <c r="BE297" i="13"/>
  <c r="BE309" i="13"/>
  <c r="BE321" i="13"/>
  <c r="BE333" i="13"/>
  <c r="BE345" i="13"/>
  <c r="BE357" i="13"/>
  <c r="BE369" i="13"/>
  <c r="BE381" i="13"/>
  <c r="BE393" i="13"/>
  <c r="BE405" i="13"/>
  <c r="BE417" i="13"/>
  <c r="BE429" i="13"/>
  <c r="BE441" i="13"/>
  <c r="BE453" i="13"/>
  <c r="BE465" i="13"/>
  <c r="BE477" i="13"/>
  <c r="BE489" i="13"/>
  <c r="BE501" i="13"/>
  <c r="BE118" i="13"/>
  <c r="BE130" i="13"/>
  <c r="BE142" i="13"/>
  <c r="BE154" i="13"/>
  <c r="BE166" i="13"/>
  <c r="BE178" i="13"/>
  <c r="BE190" i="13"/>
  <c r="BE202" i="13"/>
  <c r="BE214" i="13"/>
  <c r="BE226" i="13"/>
  <c r="BE238" i="13"/>
  <c r="BE250" i="13"/>
  <c r="BE262" i="13"/>
  <c r="BE274" i="13"/>
  <c r="BE286" i="13"/>
  <c r="BE298" i="13"/>
  <c r="BE310" i="13"/>
  <c r="BE322" i="13"/>
  <c r="BE334" i="13"/>
  <c r="BE346" i="13"/>
  <c r="BE358" i="13"/>
  <c r="BE370" i="13"/>
  <c r="BE382" i="13"/>
  <c r="BE394" i="13"/>
  <c r="BE406" i="13"/>
  <c r="BE418" i="13"/>
  <c r="BE430" i="13"/>
  <c r="BE442" i="13"/>
  <c r="BE454" i="13"/>
  <c r="BE466" i="13"/>
  <c r="BE478" i="13"/>
  <c r="BE490" i="13"/>
  <c r="BE502" i="13"/>
  <c r="BE107" i="13"/>
  <c r="BE119" i="13"/>
  <c r="BE131" i="13"/>
  <c r="BE143" i="13"/>
  <c r="BE155" i="13"/>
  <c r="BE167" i="13"/>
  <c r="BE179" i="13"/>
  <c r="BE191" i="13"/>
  <c r="BE203" i="13"/>
  <c r="BE215" i="13"/>
  <c r="BE227" i="13"/>
  <c r="BE239" i="13"/>
  <c r="BE251" i="13"/>
  <c r="BE263" i="13"/>
  <c r="BE275" i="13"/>
  <c r="BE287" i="13"/>
  <c r="BE299" i="13"/>
  <c r="BE311" i="13"/>
  <c r="BE323" i="13"/>
  <c r="BE335" i="13"/>
  <c r="BE347" i="13"/>
  <c r="BE359" i="13"/>
  <c r="BE371" i="13"/>
  <c r="BE383" i="13"/>
  <c r="BE395" i="13"/>
  <c r="BE407" i="13"/>
  <c r="BE419" i="13"/>
  <c r="BE431" i="13"/>
  <c r="BE443" i="13"/>
  <c r="BE455" i="13"/>
  <c r="BE467" i="13"/>
  <c r="BE479" i="13"/>
  <c r="BE491" i="13"/>
  <c r="BE503" i="13"/>
  <c r="BE108" i="13"/>
  <c r="BE120" i="13"/>
  <c r="BE132" i="13"/>
  <c r="BE144" i="13"/>
  <c r="BE156" i="13"/>
  <c r="BE168" i="13"/>
  <c r="BE180" i="13"/>
  <c r="BE192" i="13"/>
  <c r="BE204" i="13"/>
  <c r="BE216" i="13"/>
  <c r="BE228" i="13"/>
  <c r="BE240" i="13"/>
  <c r="BE252" i="13"/>
  <c r="BE264" i="13"/>
  <c r="BE276" i="13"/>
  <c r="BE288" i="13"/>
  <c r="BE300" i="13"/>
  <c r="BE312" i="13"/>
  <c r="BE324" i="13"/>
  <c r="BE336" i="13"/>
  <c r="BE348" i="13"/>
  <c r="BE360" i="13"/>
  <c r="BE372" i="13"/>
  <c r="BE384" i="13"/>
  <c r="BE396" i="13"/>
  <c r="BE408" i="13"/>
  <c r="BE420" i="13"/>
  <c r="BE432" i="13"/>
  <c r="BE444" i="13"/>
  <c r="BE456" i="13"/>
  <c r="BE468" i="13"/>
  <c r="BE480" i="13"/>
  <c r="BE492" i="13"/>
  <c r="BE504" i="13"/>
  <c r="BE109" i="13"/>
  <c r="BE121" i="13"/>
  <c r="BE133" i="13"/>
  <c r="BE145" i="13"/>
  <c r="BE157" i="13"/>
  <c r="BE169" i="13"/>
  <c r="BE181" i="13"/>
  <c r="BE193" i="13"/>
  <c r="BE205" i="13"/>
  <c r="BE217" i="13"/>
  <c r="BE229" i="13"/>
  <c r="BE241" i="13"/>
  <c r="BE253" i="13"/>
  <c r="BE265" i="13"/>
  <c r="BE277" i="13"/>
  <c r="BE289" i="13"/>
  <c r="BE301" i="13"/>
  <c r="BE313" i="13"/>
  <c r="BE325" i="13"/>
  <c r="BE337" i="13"/>
  <c r="BE349" i="13"/>
  <c r="BE361" i="13"/>
  <c r="BE373" i="13"/>
  <c r="BE385" i="13"/>
  <c r="BE397" i="13"/>
  <c r="BE409" i="13"/>
  <c r="BE421" i="13"/>
  <c r="BE433" i="13"/>
  <c r="BE445" i="13"/>
  <c r="BE457" i="13"/>
  <c r="BE469" i="13"/>
  <c r="BE481" i="13"/>
  <c r="BE493" i="13"/>
  <c r="BE505" i="13"/>
  <c r="BE110" i="13"/>
  <c r="BE122" i="13"/>
  <c r="BE134" i="13"/>
  <c r="BE146" i="13"/>
  <c r="BE158" i="13"/>
  <c r="BE170" i="13"/>
  <c r="BE182" i="13"/>
  <c r="BE194" i="13"/>
  <c r="BE206" i="13"/>
  <c r="BE218" i="13"/>
  <c r="BE230" i="13"/>
  <c r="BE242" i="13"/>
  <c r="BE254" i="13"/>
  <c r="BE266" i="13"/>
  <c r="BE278" i="13"/>
  <c r="BE290" i="13"/>
  <c r="BE302" i="13"/>
  <c r="BE314" i="13"/>
  <c r="BE326" i="13"/>
  <c r="BE338" i="13"/>
  <c r="BE350" i="13"/>
  <c r="BE362" i="13"/>
  <c r="BE374" i="13"/>
  <c r="BE386" i="13"/>
  <c r="BE398" i="13"/>
  <c r="BE410" i="13"/>
  <c r="BE422" i="13"/>
  <c r="BE434" i="13"/>
  <c r="BE446" i="13"/>
  <c r="BE458" i="13"/>
  <c r="BE470" i="13"/>
  <c r="BE482" i="13"/>
  <c r="BE494" i="13"/>
  <c r="BE506" i="13"/>
  <c r="BE111" i="13"/>
  <c r="BE123" i="13"/>
  <c r="BE135" i="13"/>
  <c r="BE147" i="13"/>
  <c r="BE159" i="13"/>
  <c r="BE171" i="13"/>
  <c r="BE183" i="13"/>
  <c r="BE195" i="13"/>
  <c r="BE207" i="13"/>
  <c r="BE219" i="13"/>
  <c r="BE231" i="13"/>
  <c r="BE243" i="13"/>
  <c r="BE255" i="13"/>
  <c r="BE267" i="13"/>
  <c r="BE279" i="13"/>
  <c r="BE291" i="13"/>
  <c r="BE303" i="13"/>
  <c r="BE315" i="13"/>
  <c r="BE327" i="13"/>
  <c r="BE339" i="13"/>
  <c r="BE351" i="13"/>
  <c r="BE363" i="13"/>
  <c r="BE375" i="13"/>
  <c r="BE387" i="13"/>
  <c r="BE399" i="13"/>
  <c r="BE411" i="13"/>
  <c r="BE423" i="13"/>
  <c r="BE435" i="13"/>
  <c r="BE447" i="13"/>
  <c r="BE459" i="13"/>
  <c r="BE471" i="13"/>
  <c r="BE483" i="13"/>
  <c r="BE495" i="13"/>
  <c r="BE112" i="13"/>
  <c r="BE124" i="13"/>
  <c r="BE136" i="13"/>
  <c r="BE148" i="13"/>
  <c r="BE160" i="13"/>
  <c r="BE172" i="13"/>
  <c r="BE184" i="13"/>
  <c r="BE196" i="13"/>
  <c r="BE208" i="13"/>
  <c r="BE220" i="13"/>
  <c r="BE232" i="13"/>
  <c r="BE244" i="13"/>
  <c r="BE256" i="13"/>
  <c r="BE268" i="13"/>
  <c r="BE280" i="13"/>
  <c r="BE292" i="13"/>
  <c r="BE304" i="13"/>
  <c r="BE316" i="13"/>
  <c r="BE328" i="13"/>
  <c r="BE340" i="13"/>
  <c r="BE352" i="13"/>
  <c r="BE364" i="13"/>
  <c r="BE376" i="13"/>
  <c r="BE388" i="13"/>
  <c r="BE400" i="13"/>
  <c r="BE412" i="13"/>
  <c r="BE424" i="13"/>
  <c r="BE436" i="13"/>
  <c r="BE448" i="13"/>
  <c r="BE460" i="13"/>
  <c r="BE472" i="13"/>
  <c r="BE484" i="13"/>
  <c r="BE496" i="13"/>
  <c r="BE114" i="13"/>
  <c r="BE126" i="13"/>
  <c r="BE138" i="13"/>
  <c r="BE150" i="13"/>
  <c r="BE162" i="13"/>
  <c r="BE174" i="13"/>
  <c r="BE186" i="13"/>
  <c r="BE198" i="13"/>
  <c r="BE210" i="13"/>
  <c r="BE222" i="13"/>
  <c r="BE234" i="13"/>
  <c r="BE246" i="13"/>
  <c r="BE258" i="13"/>
  <c r="BE270" i="13"/>
  <c r="BE282" i="13"/>
  <c r="BE294" i="13"/>
  <c r="BE306" i="13"/>
  <c r="BE318" i="13"/>
  <c r="BE330" i="13"/>
  <c r="BE342" i="13"/>
  <c r="BE354" i="13"/>
  <c r="BE366" i="13"/>
  <c r="BE378" i="13"/>
  <c r="BE390" i="13"/>
  <c r="BE402" i="13"/>
  <c r="BE414" i="13"/>
  <c r="BE426" i="13"/>
  <c r="BE438" i="13"/>
  <c r="BE450" i="13"/>
  <c r="BE462" i="13"/>
  <c r="BE474" i="13"/>
  <c r="BE486" i="13"/>
  <c r="BE498" i="13"/>
  <c r="BE128" i="13"/>
  <c r="BE176" i="13"/>
  <c r="BE224" i="13"/>
  <c r="BE272" i="13"/>
  <c r="BE320" i="13"/>
  <c r="BE368" i="13"/>
  <c r="BE416" i="13"/>
  <c r="BE464" i="13"/>
  <c r="BE137" i="13"/>
  <c r="BE185" i="13"/>
  <c r="BE233" i="13"/>
  <c r="BE281" i="13"/>
  <c r="BE329" i="13"/>
  <c r="BE377" i="13"/>
  <c r="BE425" i="13"/>
  <c r="BE473" i="13"/>
  <c r="BE139" i="13"/>
  <c r="BE187" i="13"/>
  <c r="BE235" i="13"/>
  <c r="BE283" i="13"/>
  <c r="BE331" i="13"/>
  <c r="BE379" i="13"/>
  <c r="BE427" i="13"/>
  <c r="BE475" i="13"/>
  <c r="BE140" i="13"/>
  <c r="BE188" i="13"/>
  <c r="BE236" i="13"/>
  <c r="BE284" i="13"/>
  <c r="BE332" i="13"/>
  <c r="BE380" i="13"/>
  <c r="BE428" i="13"/>
  <c r="BE476" i="13"/>
  <c r="BE149" i="13"/>
  <c r="BE197" i="13"/>
  <c r="BE245" i="13"/>
  <c r="BE293" i="13"/>
  <c r="BE341" i="13"/>
  <c r="BE389" i="13"/>
  <c r="BE437" i="13"/>
  <c r="BE485" i="13"/>
  <c r="BE151" i="13"/>
  <c r="BE199" i="13"/>
  <c r="BE247" i="13"/>
  <c r="BE295" i="13"/>
  <c r="BE343" i="13"/>
  <c r="BE391" i="13"/>
  <c r="BE439" i="13"/>
  <c r="BE487" i="13"/>
  <c r="BE152" i="13"/>
  <c r="BE200" i="13"/>
  <c r="BE248" i="13"/>
  <c r="BE296" i="13"/>
  <c r="BE344" i="13"/>
  <c r="BE392" i="13"/>
  <c r="BE440" i="13"/>
  <c r="BE488" i="13"/>
  <c r="BE116" i="13"/>
  <c r="BE164" i="13"/>
  <c r="BE212" i="13"/>
  <c r="BE260" i="13"/>
  <c r="BE308" i="13"/>
  <c r="BE356" i="13"/>
  <c r="BE404" i="13"/>
  <c r="BE452" i="13"/>
  <c r="BE500" i="13"/>
  <c r="BE127" i="13"/>
  <c r="BE175" i="13"/>
  <c r="BE223" i="13"/>
  <c r="BE271" i="13"/>
  <c r="BE319" i="13"/>
  <c r="BE367" i="13"/>
  <c r="BE415" i="13"/>
  <c r="BE463" i="13"/>
  <c r="BE221" i="13"/>
  <c r="BE413" i="13"/>
  <c r="BE257" i="13"/>
  <c r="BE449" i="13"/>
  <c r="BE259" i="13"/>
  <c r="BE451" i="13"/>
  <c r="BE269" i="13"/>
  <c r="BE461" i="13"/>
  <c r="BE113" i="13"/>
  <c r="BE305" i="13"/>
  <c r="BE497" i="13"/>
  <c r="BE115" i="13"/>
  <c r="BE307" i="13"/>
  <c r="BE499" i="13"/>
  <c r="BE125" i="13"/>
  <c r="BE317" i="13"/>
  <c r="BE211" i="13"/>
  <c r="BE403" i="13"/>
  <c r="BE401" i="13"/>
  <c r="BE161" i="13"/>
  <c r="BE163" i="13"/>
  <c r="BE353" i="13"/>
  <c r="BE355" i="13"/>
  <c r="BE365" i="13"/>
  <c r="BE209" i="13"/>
  <c r="BE173" i="13"/>
  <c r="AT88" i="18"/>
  <c r="AT76" i="18"/>
  <c r="AT74" i="18"/>
  <c r="AT73" i="18"/>
  <c r="AT78" i="18"/>
  <c r="AT68" i="18"/>
  <c r="AT79" i="18"/>
  <c r="AT69" i="18"/>
  <c r="AT54" i="18"/>
  <c r="AT46" i="18"/>
  <c r="AT35" i="18"/>
  <c r="AT34" i="18"/>
  <c r="AT61" i="18"/>
  <c r="AT14" i="18"/>
  <c r="AT12" i="18"/>
  <c r="AT18" i="18"/>
  <c r="AT15" i="18"/>
  <c r="AT49" i="18"/>
  <c r="AT16" i="18"/>
  <c r="AT31" i="18"/>
  <c r="AT27" i="18"/>
  <c r="AT26" i="18"/>
  <c r="AT6" i="18"/>
  <c r="AT5" i="18"/>
  <c r="AT3" i="18"/>
  <c r="AT57" i="18"/>
  <c r="C47" i="3"/>
  <c r="AT30" i="18"/>
  <c r="AT7" i="18"/>
  <c r="AT42" i="18"/>
  <c r="AT20" i="18"/>
  <c r="AT33" i="18"/>
  <c r="AT17" i="18"/>
  <c r="AT23" i="18"/>
  <c r="AT11" i="18"/>
  <c r="AT56" i="18"/>
  <c r="AT29" i="18"/>
  <c r="AT36" i="18"/>
  <c r="AT13" i="18"/>
  <c r="AT4" i="18"/>
  <c r="AT52" i="18"/>
  <c r="AT64" i="18"/>
  <c r="AT72" i="18"/>
  <c r="AT86" i="18"/>
  <c r="AT94" i="18"/>
  <c r="AT50" i="18"/>
  <c r="AT65" i="18"/>
  <c r="AT47" i="18"/>
  <c r="AT10" i="18"/>
  <c r="AT66" i="18"/>
  <c r="AT89" i="18"/>
  <c r="AT91" i="18"/>
  <c r="AT48" i="18"/>
  <c r="AT75" i="18"/>
  <c r="AT81" i="18"/>
  <c r="AT71" i="18"/>
  <c r="AT55" i="18"/>
  <c r="AT37" i="18"/>
  <c r="AT9" i="18"/>
  <c r="AT44" i="18"/>
  <c r="AT28" i="18"/>
  <c r="AT60" i="18"/>
  <c r="AT8" i="18"/>
  <c r="AT22" i="18"/>
  <c r="AT25" i="18"/>
  <c r="AT67" i="18"/>
  <c r="AT83" i="18"/>
  <c r="AT38" i="18"/>
  <c r="AT41" i="18"/>
  <c r="AT45" i="18"/>
  <c r="AT58" i="18"/>
  <c r="AT63" i="18"/>
  <c r="AT43" i="18"/>
  <c r="AT21" i="18"/>
  <c r="AT53" i="18"/>
  <c r="AT84" i="18"/>
  <c r="AT77" i="18"/>
  <c r="AT90" i="18"/>
  <c r="AT93" i="18"/>
  <c r="AT87" i="18"/>
  <c r="AT96" i="18"/>
  <c r="AT97" i="18"/>
  <c r="AT100" i="18"/>
  <c r="AT103" i="18"/>
  <c r="AT59" i="18"/>
  <c r="AT39" i="18"/>
  <c r="AT80" i="18"/>
  <c r="AT95" i="18"/>
  <c r="AT32" i="18"/>
  <c r="AT40" i="18"/>
  <c r="AT62" i="18"/>
  <c r="AT24" i="18"/>
  <c r="AT70" i="18"/>
  <c r="AT51" i="18"/>
  <c r="AT92" i="18"/>
  <c r="AT98" i="18"/>
  <c r="AT101" i="18"/>
  <c r="AT99" i="18"/>
  <c r="AT102" i="18"/>
  <c r="AT19" i="18"/>
  <c r="AT85" i="18"/>
  <c r="AT82" i="18"/>
  <c r="AP2" i="17"/>
  <c r="CV26" i="19" l="1"/>
  <c r="CV20" i="19"/>
  <c r="CV28" i="19"/>
  <c r="CV21" i="19"/>
  <c r="CV22" i="19"/>
  <c r="CV25" i="19"/>
  <c r="CV27" i="19"/>
  <c r="CV19" i="19"/>
  <c r="CV24" i="19"/>
  <c r="CV23" i="19"/>
  <c r="BF113" i="13"/>
  <c r="BF125" i="13"/>
  <c r="BF137" i="13"/>
  <c r="BF149" i="13"/>
  <c r="BF161" i="13"/>
  <c r="BF173" i="13"/>
  <c r="BF185" i="13"/>
  <c r="BF197" i="13"/>
  <c r="BF209" i="13"/>
  <c r="BF221" i="13"/>
  <c r="BF233" i="13"/>
  <c r="BF245" i="13"/>
  <c r="BF257" i="13"/>
  <c r="BF269" i="13"/>
  <c r="BF281" i="13"/>
  <c r="BF293" i="13"/>
  <c r="BF305" i="13"/>
  <c r="BF317" i="13"/>
  <c r="BF329" i="13"/>
  <c r="BF341" i="13"/>
  <c r="BF353" i="13"/>
  <c r="BF365" i="13"/>
  <c r="BF377" i="13"/>
  <c r="BF389" i="13"/>
  <c r="BF401" i="13"/>
  <c r="BF413" i="13"/>
  <c r="BF425" i="13"/>
  <c r="BF437" i="13"/>
  <c r="BF449" i="13"/>
  <c r="BF461" i="13"/>
  <c r="BF473" i="13"/>
  <c r="BF485" i="13"/>
  <c r="BF497" i="13"/>
  <c r="BF114" i="13"/>
  <c r="BF126" i="13"/>
  <c r="BF138" i="13"/>
  <c r="BF150" i="13"/>
  <c r="BF162" i="13"/>
  <c r="BF174" i="13"/>
  <c r="BF186" i="13"/>
  <c r="BF198" i="13"/>
  <c r="BF210" i="13"/>
  <c r="BF222" i="13"/>
  <c r="BF234" i="13"/>
  <c r="BF246" i="13"/>
  <c r="BF258" i="13"/>
  <c r="BF270" i="13"/>
  <c r="BF282" i="13"/>
  <c r="BF294" i="13"/>
  <c r="BF306" i="13"/>
  <c r="BF318" i="13"/>
  <c r="BF330" i="13"/>
  <c r="BF342" i="13"/>
  <c r="BF354" i="13"/>
  <c r="BF366" i="13"/>
  <c r="BF378" i="13"/>
  <c r="BF390" i="13"/>
  <c r="BF402" i="13"/>
  <c r="BF414" i="13"/>
  <c r="BF426" i="13"/>
  <c r="BF438" i="13"/>
  <c r="BF450" i="13"/>
  <c r="BF462" i="13"/>
  <c r="BF474" i="13"/>
  <c r="BF486" i="13"/>
  <c r="BF498" i="13"/>
  <c r="BF115" i="13"/>
  <c r="BF127" i="13"/>
  <c r="BF139" i="13"/>
  <c r="BF151" i="13"/>
  <c r="BF163" i="13"/>
  <c r="BF175" i="13"/>
  <c r="BF187" i="13"/>
  <c r="BF199" i="13"/>
  <c r="BF211" i="13"/>
  <c r="BF223" i="13"/>
  <c r="BF235" i="13"/>
  <c r="BF247" i="13"/>
  <c r="BF259" i="13"/>
  <c r="BF271" i="13"/>
  <c r="BF283" i="13"/>
  <c r="BF295" i="13"/>
  <c r="BF307" i="13"/>
  <c r="BF319" i="13"/>
  <c r="BF331" i="13"/>
  <c r="BF343" i="13"/>
  <c r="BF355" i="13"/>
  <c r="BF367" i="13"/>
  <c r="BF379" i="13"/>
  <c r="BF391" i="13"/>
  <c r="BF403" i="13"/>
  <c r="BF415" i="13"/>
  <c r="BF427" i="13"/>
  <c r="BF439" i="13"/>
  <c r="BF451" i="13"/>
  <c r="BF463" i="13"/>
  <c r="BF475" i="13"/>
  <c r="BF487" i="13"/>
  <c r="BF499" i="13"/>
  <c r="BF116" i="13"/>
  <c r="BF128" i="13"/>
  <c r="BF140" i="13"/>
  <c r="BF152" i="13"/>
  <c r="BF164" i="13"/>
  <c r="BF176" i="13"/>
  <c r="BF188" i="13"/>
  <c r="BF200" i="13"/>
  <c r="BF212" i="13"/>
  <c r="BF224" i="13"/>
  <c r="BF236" i="13"/>
  <c r="BF248" i="13"/>
  <c r="BF260" i="13"/>
  <c r="BF272" i="13"/>
  <c r="BF284" i="13"/>
  <c r="BF296" i="13"/>
  <c r="BF308" i="13"/>
  <c r="BF320" i="13"/>
  <c r="BF332" i="13"/>
  <c r="BF344" i="13"/>
  <c r="BF356" i="13"/>
  <c r="BF368" i="13"/>
  <c r="BF380" i="13"/>
  <c r="BF392" i="13"/>
  <c r="BF404" i="13"/>
  <c r="BF416" i="13"/>
  <c r="BF428" i="13"/>
  <c r="BF440" i="13"/>
  <c r="BF452" i="13"/>
  <c r="BF464" i="13"/>
  <c r="BF476" i="13"/>
  <c r="BF488" i="13"/>
  <c r="BF500" i="13"/>
  <c r="BF117" i="13"/>
  <c r="BF129" i="13"/>
  <c r="BF141" i="13"/>
  <c r="BF153" i="13"/>
  <c r="BF165" i="13"/>
  <c r="BF177" i="13"/>
  <c r="BF189" i="13"/>
  <c r="BF201" i="13"/>
  <c r="BF213" i="13"/>
  <c r="BF225" i="13"/>
  <c r="BF237" i="13"/>
  <c r="BF249" i="13"/>
  <c r="BF261" i="13"/>
  <c r="BF273" i="13"/>
  <c r="BF285" i="13"/>
  <c r="BF297" i="13"/>
  <c r="BF309" i="13"/>
  <c r="BF321" i="13"/>
  <c r="BF333" i="13"/>
  <c r="BF345" i="13"/>
  <c r="BF357" i="13"/>
  <c r="BF369" i="13"/>
  <c r="BF381" i="13"/>
  <c r="BF393" i="13"/>
  <c r="BF405" i="13"/>
  <c r="BF417" i="13"/>
  <c r="BF429" i="13"/>
  <c r="BF441" i="13"/>
  <c r="BF453" i="13"/>
  <c r="BF465" i="13"/>
  <c r="BF477" i="13"/>
  <c r="BF489" i="13"/>
  <c r="BF501" i="13"/>
  <c r="BF118" i="13"/>
  <c r="BF130" i="13"/>
  <c r="BF142" i="13"/>
  <c r="BF154" i="13"/>
  <c r="BF166" i="13"/>
  <c r="BF178" i="13"/>
  <c r="BF190" i="13"/>
  <c r="BF202" i="13"/>
  <c r="BF214" i="13"/>
  <c r="BF226" i="13"/>
  <c r="BF238" i="13"/>
  <c r="BF250" i="13"/>
  <c r="BF262" i="13"/>
  <c r="BF274" i="13"/>
  <c r="BF286" i="13"/>
  <c r="BF298" i="13"/>
  <c r="BF310" i="13"/>
  <c r="BF322" i="13"/>
  <c r="BF334" i="13"/>
  <c r="BF346" i="13"/>
  <c r="BF358" i="13"/>
  <c r="BF370" i="13"/>
  <c r="BF382" i="13"/>
  <c r="BF394" i="13"/>
  <c r="BF406" i="13"/>
  <c r="BF418" i="13"/>
  <c r="BF430" i="13"/>
  <c r="BF442" i="13"/>
  <c r="BF454" i="13"/>
  <c r="BF466" i="13"/>
  <c r="BF478" i="13"/>
  <c r="BF490" i="13"/>
  <c r="BF502" i="13"/>
  <c r="BF107" i="13"/>
  <c r="BF119" i="13"/>
  <c r="BF131" i="13"/>
  <c r="BF143" i="13"/>
  <c r="BF155" i="13"/>
  <c r="BF167" i="13"/>
  <c r="BF179" i="13"/>
  <c r="BF191" i="13"/>
  <c r="BF203" i="13"/>
  <c r="BF215" i="13"/>
  <c r="BF227" i="13"/>
  <c r="BF239" i="13"/>
  <c r="BF251" i="13"/>
  <c r="BF263" i="13"/>
  <c r="BF275" i="13"/>
  <c r="BF287" i="13"/>
  <c r="BF299" i="13"/>
  <c r="BF311" i="13"/>
  <c r="BF323" i="13"/>
  <c r="BF335" i="13"/>
  <c r="BF347" i="13"/>
  <c r="BF359" i="13"/>
  <c r="BF371" i="13"/>
  <c r="BF383" i="13"/>
  <c r="BF395" i="13"/>
  <c r="BF407" i="13"/>
  <c r="BF419" i="13"/>
  <c r="BF431" i="13"/>
  <c r="BF443" i="13"/>
  <c r="BF455" i="13"/>
  <c r="BF467" i="13"/>
  <c r="BF479" i="13"/>
  <c r="BF491" i="13"/>
  <c r="BF503" i="13"/>
  <c r="BF108" i="13"/>
  <c r="BF120" i="13"/>
  <c r="BF132" i="13"/>
  <c r="BF144" i="13"/>
  <c r="BF156" i="13"/>
  <c r="BF168" i="13"/>
  <c r="BF180" i="13"/>
  <c r="BF192" i="13"/>
  <c r="BF204" i="13"/>
  <c r="BF216" i="13"/>
  <c r="BF228" i="13"/>
  <c r="BF240" i="13"/>
  <c r="BF252" i="13"/>
  <c r="BF264" i="13"/>
  <c r="BF276" i="13"/>
  <c r="BF288" i="13"/>
  <c r="BF300" i="13"/>
  <c r="BF312" i="13"/>
  <c r="BF324" i="13"/>
  <c r="BF336" i="13"/>
  <c r="BF348" i="13"/>
  <c r="BF360" i="13"/>
  <c r="BF372" i="13"/>
  <c r="BF384" i="13"/>
  <c r="BF396" i="13"/>
  <c r="BF408" i="13"/>
  <c r="BF420" i="13"/>
  <c r="BF432" i="13"/>
  <c r="BF444" i="13"/>
  <c r="BF456" i="13"/>
  <c r="BF468" i="13"/>
  <c r="BF480" i="13"/>
  <c r="BF492" i="13"/>
  <c r="BF504" i="13"/>
  <c r="BF110" i="13"/>
  <c r="BF122" i="13"/>
  <c r="BF134" i="13"/>
  <c r="BF146" i="13"/>
  <c r="BF158" i="13"/>
  <c r="BF170" i="13"/>
  <c r="BF182" i="13"/>
  <c r="BF194" i="13"/>
  <c r="BF206" i="13"/>
  <c r="BF218" i="13"/>
  <c r="BF230" i="13"/>
  <c r="BF242" i="13"/>
  <c r="BF254" i="13"/>
  <c r="BF266" i="13"/>
  <c r="BF278" i="13"/>
  <c r="BF290" i="13"/>
  <c r="BF302" i="13"/>
  <c r="BF314" i="13"/>
  <c r="BF326" i="13"/>
  <c r="BF338" i="13"/>
  <c r="BF350" i="13"/>
  <c r="BF362" i="13"/>
  <c r="BF374" i="13"/>
  <c r="BF386" i="13"/>
  <c r="BF398" i="13"/>
  <c r="BF410" i="13"/>
  <c r="BF422" i="13"/>
  <c r="BF434" i="13"/>
  <c r="BF446" i="13"/>
  <c r="BF458" i="13"/>
  <c r="BF470" i="13"/>
  <c r="BF482" i="13"/>
  <c r="BF494" i="13"/>
  <c r="BF506" i="13"/>
  <c r="BF112" i="13"/>
  <c r="BF160" i="13"/>
  <c r="BF208" i="13"/>
  <c r="BF256" i="13"/>
  <c r="BF304" i="13"/>
  <c r="BF352" i="13"/>
  <c r="BF400" i="13"/>
  <c r="BF448" i="13"/>
  <c r="BF496" i="13"/>
  <c r="BF121" i="13"/>
  <c r="BF169" i="13"/>
  <c r="BF217" i="13"/>
  <c r="BF265" i="13"/>
  <c r="BF313" i="13"/>
  <c r="BF361" i="13"/>
  <c r="BF409" i="13"/>
  <c r="BF457" i="13"/>
  <c r="BF505" i="13"/>
  <c r="BF123" i="13"/>
  <c r="BF171" i="13"/>
  <c r="BF219" i="13"/>
  <c r="BF267" i="13"/>
  <c r="BF315" i="13"/>
  <c r="BF363" i="13"/>
  <c r="BF411" i="13"/>
  <c r="BF459" i="13"/>
  <c r="BF124" i="13"/>
  <c r="BF172" i="13"/>
  <c r="BF220" i="13"/>
  <c r="BF268" i="13"/>
  <c r="BF316" i="13"/>
  <c r="BF364" i="13"/>
  <c r="BF412" i="13"/>
  <c r="BF460" i="13"/>
  <c r="BF133" i="13"/>
  <c r="BF181" i="13"/>
  <c r="BF229" i="13"/>
  <c r="BF277" i="13"/>
  <c r="BF325" i="13"/>
  <c r="BF373" i="13"/>
  <c r="BF421" i="13"/>
  <c r="BF469" i="13"/>
  <c r="BF135" i="13"/>
  <c r="BF183" i="13"/>
  <c r="BF231" i="13"/>
  <c r="BF279" i="13"/>
  <c r="BF327" i="13"/>
  <c r="BF375" i="13"/>
  <c r="BF423" i="13"/>
  <c r="BF471" i="13"/>
  <c r="BF136" i="13"/>
  <c r="BF184" i="13"/>
  <c r="BF232" i="13"/>
  <c r="BF280" i="13"/>
  <c r="BF328" i="13"/>
  <c r="BF376" i="13"/>
  <c r="BF424" i="13"/>
  <c r="BF472" i="13"/>
  <c r="BF148" i="13"/>
  <c r="BF196" i="13"/>
  <c r="BF244" i="13"/>
  <c r="BF292" i="13"/>
  <c r="BF340" i="13"/>
  <c r="BF388" i="13"/>
  <c r="BF436" i="13"/>
  <c r="BF484" i="13"/>
  <c r="BF111" i="13"/>
  <c r="BF159" i="13"/>
  <c r="BF207" i="13"/>
  <c r="BF255" i="13"/>
  <c r="BF303" i="13"/>
  <c r="BF351" i="13"/>
  <c r="BF399" i="13"/>
  <c r="BF447" i="13"/>
  <c r="BF495" i="13"/>
  <c r="BF205" i="13"/>
  <c r="BF397" i="13"/>
  <c r="BF241" i="13"/>
  <c r="BF433" i="13"/>
  <c r="BF243" i="13"/>
  <c r="BF435" i="13"/>
  <c r="BF253" i="13"/>
  <c r="BF445" i="13"/>
  <c r="BF289" i="13"/>
  <c r="BF481" i="13"/>
  <c r="BF291" i="13"/>
  <c r="BF483" i="13"/>
  <c r="BF109" i="13"/>
  <c r="BF301" i="13"/>
  <c r="BF493" i="13"/>
  <c r="BF195" i="13"/>
  <c r="BF387" i="13"/>
  <c r="BF145" i="13"/>
  <c r="BF157" i="13"/>
  <c r="BF193" i="13"/>
  <c r="BF337" i="13"/>
  <c r="BF339" i="13"/>
  <c r="BF147" i="13"/>
  <c r="BF349" i="13"/>
  <c r="BF385" i="13"/>
  <c r="AU92" i="18"/>
  <c r="AU88" i="18"/>
  <c r="AU72" i="18"/>
  <c r="AU84" i="18"/>
  <c r="AU81" i="18"/>
  <c r="AU76" i="18"/>
  <c r="AU73" i="18"/>
  <c r="AU66" i="18"/>
  <c r="AU64" i="18"/>
  <c r="AU103" i="18"/>
  <c r="AU102" i="18"/>
  <c r="AU78" i="18"/>
  <c r="AU68" i="18"/>
  <c r="AU91" i="18"/>
  <c r="AU79" i="18"/>
  <c r="AU69" i="18"/>
  <c r="AU90" i="18"/>
  <c r="AU82" i="18"/>
  <c r="AU100" i="18"/>
  <c r="AU86" i="18"/>
  <c r="AU62" i="18"/>
  <c r="AU46" i="18"/>
  <c r="AU41" i="18"/>
  <c r="AU40" i="18"/>
  <c r="AU34" i="18"/>
  <c r="AU47" i="18"/>
  <c r="AU48" i="18"/>
  <c r="AU60" i="18"/>
  <c r="AU52" i="18"/>
  <c r="AU45" i="18"/>
  <c r="AU87" i="18"/>
  <c r="AU57" i="18"/>
  <c r="AU49" i="18"/>
  <c r="AU22" i="18"/>
  <c r="AU15" i="18"/>
  <c r="AU37" i="18"/>
  <c r="AU16" i="18"/>
  <c r="AU26" i="18"/>
  <c r="AU5" i="18"/>
  <c r="AU28" i="18"/>
  <c r="AU30" i="18"/>
  <c r="AU54" i="18"/>
  <c r="AU12" i="18"/>
  <c r="AU25" i="18"/>
  <c r="AU10" i="18"/>
  <c r="AU4" i="18"/>
  <c r="C48" i="3"/>
  <c r="AU6" i="18"/>
  <c r="AU14" i="18"/>
  <c r="AU18" i="18"/>
  <c r="AU8" i="18"/>
  <c r="AU3" i="18"/>
  <c r="AU56" i="18"/>
  <c r="AU23" i="18"/>
  <c r="AU29" i="18"/>
  <c r="AU13" i="18"/>
  <c r="AU11" i="18"/>
  <c r="AU42" i="18"/>
  <c r="AU44" i="18"/>
  <c r="AU17" i="18"/>
  <c r="AU36" i="18"/>
  <c r="AU39" i="18"/>
  <c r="AU35" i="18"/>
  <c r="AU19" i="18"/>
  <c r="AU33" i="18"/>
  <c r="AU50" i="18"/>
  <c r="AU32" i="18"/>
  <c r="AU59" i="18"/>
  <c r="AU7" i="18"/>
  <c r="AU21" i="18"/>
  <c r="AU20" i="18"/>
  <c r="AU27" i="18"/>
  <c r="AU53" i="18"/>
  <c r="AU63" i="18"/>
  <c r="AU93" i="18"/>
  <c r="AU24" i="18"/>
  <c r="AU77" i="18"/>
  <c r="AU85" i="18"/>
  <c r="AU43" i="18"/>
  <c r="AU70" i="18"/>
  <c r="AU55" i="18"/>
  <c r="AU67" i="18"/>
  <c r="AU74" i="18"/>
  <c r="AU31" i="18"/>
  <c r="AU61" i="18"/>
  <c r="AU80" i="18"/>
  <c r="AU38" i="18"/>
  <c r="AU71" i="18"/>
  <c r="AU9" i="18"/>
  <c r="AU97" i="18"/>
  <c r="AU58" i="18"/>
  <c r="AU65" i="18"/>
  <c r="AU98" i="18"/>
  <c r="AU101" i="18"/>
  <c r="AU75" i="18"/>
  <c r="AU95" i="18"/>
  <c r="AU96" i="18"/>
  <c r="AU99" i="18"/>
  <c r="AU51" i="18"/>
  <c r="AU89" i="18"/>
  <c r="AU83" i="18"/>
  <c r="AU94" i="18"/>
  <c r="AQ2" i="17"/>
  <c r="CW24" i="19" l="1"/>
  <c r="CW26" i="19"/>
  <c r="CW19" i="19"/>
  <c r="CW27" i="19"/>
  <c r="CW28" i="19"/>
  <c r="CW20" i="19"/>
  <c r="CW21" i="19"/>
  <c r="CW25" i="19"/>
  <c r="CW22" i="19"/>
  <c r="CW23" i="19"/>
  <c r="BG109" i="13"/>
  <c r="BG121" i="13"/>
  <c r="BG133" i="13"/>
  <c r="BG145" i="13"/>
  <c r="BG157" i="13"/>
  <c r="BG169" i="13"/>
  <c r="BG181" i="13"/>
  <c r="BG193" i="13"/>
  <c r="BG205" i="13"/>
  <c r="BG217" i="13"/>
  <c r="BG229" i="13"/>
  <c r="BG241" i="13"/>
  <c r="BG253" i="13"/>
  <c r="BG265" i="13"/>
  <c r="BG277" i="13"/>
  <c r="BG289" i="13"/>
  <c r="BG301" i="13"/>
  <c r="BG313" i="13"/>
  <c r="BG325" i="13"/>
  <c r="BG337" i="13"/>
  <c r="BG349" i="13"/>
  <c r="BG361" i="13"/>
  <c r="BG373" i="13"/>
  <c r="BG385" i="13"/>
  <c r="BG397" i="13"/>
  <c r="BG409" i="13"/>
  <c r="BG421" i="13"/>
  <c r="BG433" i="13"/>
  <c r="BG445" i="13"/>
  <c r="BG457" i="13"/>
  <c r="BG469" i="13"/>
  <c r="BG481" i="13"/>
  <c r="BG493" i="13"/>
  <c r="BG505" i="13"/>
  <c r="BG110" i="13"/>
  <c r="BG122" i="13"/>
  <c r="BG134" i="13"/>
  <c r="BG146" i="13"/>
  <c r="BG158" i="13"/>
  <c r="BG170" i="13"/>
  <c r="BG182" i="13"/>
  <c r="BG194" i="13"/>
  <c r="BG206" i="13"/>
  <c r="BG218" i="13"/>
  <c r="BG230" i="13"/>
  <c r="BG242" i="13"/>
  <c r="BG254" i="13"/>
  <c r="BG266" i="13"/>
  <c r="BG278" i="13"/>
  <c r="BG290" i="13"/>
  <c r="BG302" i="13"/>
  <c r="BG314" i="13"/>
  <c r="BG326" i="13"/>
  <c r="BG338" i="13"/>
  <c r="BG350" i="13"/>
  <c r="BG362" i="13"/>
  <c r="BG374" i="13"/>
  <c r="BG386" i="13"/>
  <c r="BG398" i="13"/>
  <c r="BG410" i="13"/>
  <c r="BG422" i="13"/>
  <c r="BG434" i="13"/>
  <c r="BG446" i="13"/>
  <c r="BG458" i="13"/>
  <c r="BG470" i="13"/>
  <c r="BG482" i="13"/>
  <c r="BG494" i="13"/>
  <c r="BG506" i="13"/>
  <c r="BG111" i="13"/>
  <c r="BG123" i="13"/>
  <c r="BG135" i="13"/>
  <c r="BG147" i="13"/>
  <c r="BG159" i="13"/>
  <c r="BG171" i="13"/>
  <c r="BG183" i="13"/>
  <c r="BG195" i="13"/>
  <c r="BG207" i="13"/>
  <c r="BG219" i="13"/>
  <c r="BG231" i="13"/>
  <c r="BG243" i="13"/>
  <c r="BG255" i="13"/>
  <c r="BG267" i="13"/>
  <c r="BG279" i="13"/>
  <c r="BG291" i="13"/>
  <c r="BG303" i="13"/>
  <c r="BG315" i="13"/>
  <c r="BG327" i="13"/>
  <c r="BG339" i="13"/>
  <c r="BG351" i="13"/>
  <c r="BG363" i="13"/>
  <c r="BG375" i="13"/>
  <c r="BG387" i="13"/>
  <c r="BG399" i="13"/>
  <c r="BG411" i="13"/>
  <c r="BG423" i="13"/>
  <c r="BG435" i="13"/>
  <c r="BG447" i="13"/>
  <c r="BG459" i="13"/>
  <c r="BG471" i="13"/>
  <c r="BG483" i="13"/>
  <c r="BG495" i="13"/>
  <c r="BG112" i="13"/>
  <c r="BG124" i="13"/>
  <c r="BG136" i="13"/>
  <c r="BG148" i="13"/>
  <c r="BG160" i="13"/>
  <c r="BG172" i="13"/>
  <c r="BG184" i="13"/>
  <c r="BG196" i="13"/>
  <c r="BG208" i="13"/>
  <c r="BG220" i="13"/>
  <c r="BG232" i="13"/>
  <c r="BG244" i="13"/>
  <c r="BG256" i="13"/>
  <c r="BG268" i="13"/>
  <c r="BG280" i="13"/>
  <c r="BG292" i="13"/>
  <c r="BG304" i="13"/>
  <c r="BG316" i="13"/>
  <c r="BG328" i="13"/>
  <c r="BG340" i="13"/>
  <c r="BG352" i="13"/>
  <c r="BG364" i="13"/>
  <c r="BG376" i="13"/>
  <c r="BG388" i="13"/>
  <c r="BG400" i="13"/>
  <c r="BG412" i="13"/>
  <c r="BG424" i="13"/>
  <c r="BG436" i="13"/>
  <c r="BG448" i="13"/>
  <c r="BG460" i="13"/>
  <c r="BG472" i="13"/>
  <c r="BG484" i="13"/>
  <c r="BG496" i="13"/>
  <c r="BG113" i="13"/>
  <c r="BG125" i="13"/>
  <c r="BG137" i="13"/>
  <c r="BG149" i="13"/>
  <c r="BG161" i="13"/>
  <c r="BG173" i="13"/>
  <c r="BG185" i="13"/>
  <c r="BG197" i="13"/>
  <c r="BG209" i="13"/>
  <c r="BG221" i="13"/>
  <c r="BG233" i="13"/>
  <c r="BG245" i="13"/>
  <c r="BG257" i="13"/>
  <c r="BG269" i="13"/>
  <c r="BG281" i="13"/>
  <c r="BG293" i="13"/>
  <c r="BG305" i="13"/>
  <c r="BG317" i="13"/>
  <c r="BG329" i="13"/>
  <c r="BG341" i="13"/>
  <c r="BG353" i="13"/>
  <c r="BG365" i="13"/>
  <c r="BG377" i="13"/>
  <c r="BG389" i="13"/>
  <c r="BG401" i="13"/>
  <c r="BG413" i="13"/>
  <c r="BG425" i="13"/>
  <c r="BG437" i="13"/>
  <c r="BG449" i="13"/>
  <c r="BG461" i="13"/>
  <c r="BG473" i="13"/>
  <c r="BG485" i="13"/>
  <c r="BG497" i="13"/>
  <c r="BG114" i="13"/>
  <c r="BG126" i="13"/>
  <c r="BG138" i="13"/>
  <c r="BG150" i="13"/>
  <c r="BG162" i="13"/>
  <c r="BG174" i="13"/>
  <c r="BG186" i="13"/>
  <c r="BG198" i="13"/>
  <c r="BG210" i="13"/>
  <c r="BG222" i="13"/>
  <c r="BG234" i="13"/>
  <c r="BG246" i="13"/>
  <c r="BG258" i="13"/>
  <c r="BG270" i="13"/>
  <c r="BG282" i="13"/>
  <c r="BG294" i="13"/>
  <c r="BG306" i="13"/>
  <c r="BG318" i="13"/>
  <c r="BG330" i="13"/>
  <c r="BG342" i="13"/>
  <c r="BG354" i="13"/>
  <c r="BG366" i="13"/>
  <c r="BG378" i="13"/>
  <c r="BG390" i="13"/>
  <c r="BG402" i="13"/>
  <c r="BG414" i="13"/>
  <c r="BG426" i="13"/>
  <c r="BG438" i="13"/>
  <c r="BG450" i="13"/>
  <c r="BG462" i="13"/>
  <c r="BG474" i="13"/>
  <c r="BG486" i="13"/>
  <c r="BG498" i="13"/>
  <c r="BG115" i="13"/>
  <c r="BG127" i="13"/>
  <c r="BG139" i="13"/>
  <c r="BG151" i="13"/>
  <c r="BG163" i="13"/>
  <c r="BG175" i="13"/>
  <c r="BG187" i="13"/>
  <c r="BG199" i="13"/>
  <c r="BG211" i="13"/>
  <c r="BG223" i="13"/>
  <c r="BG235" i="13"/>
  <c r="BG247" i="13"/>
  <c r="BG259" i="13"/>
  <c r="BG271" i="13"/>
  <c r="BG283" i="13"/>
  <c r="BG295" i="13"/>
  <c r="BG307" i="13"/>
  <c r="BG319" i="13"/>
  <c r="BG331" i="13"/>
  <c r="BG343" i="13"/>
  <c r="BG355" i="13"/>
  <c r="BG367" i="13"/>
  <c r="BG379" i="13"/>
  <c r="BG391" i="13"/>
  <c r="BG403" i="13"/>
  <c r="BG415" i="13"/>
  <c r="BG427" i="13"/>
  <c r="BG439" i="13"/>
  <c r="BG451" i="13"/>
  <c r="BG463" i="13"/>
  <c r="BG475" i="13"/>
  <c r="BG487" i="13"/>
  <c r="BG499" i="13"/>
  <c r="BG116" i="13"/>
  <c r="BG128" i="13"/>
  <c r="BG140" i="13"/>
  <c r="BG152" i="13"/>
  <c r="BG164" i="13"/>
  <c r="BG176" i="13"/>
  <c r="BG188" i="13"/>
  <c r="BG200" i="13"/>
  <c r="BG212" i="13"/>
  <c r="BG224" i="13"/>
  <c r="BG236" i="13"/>
  <c r="BG248" i="13"/>
  <c r="BG260" i="13"/>
  <c r="BG272" i="13"/>
  <c r="BG284" i="13"/>
  <c r="BG296" i="13"/>
  <c r="BG308" i="13"/>
  <c r="BG320" i="13"/>
  <c r="BG332" i="13"/>
  <c r="BG344" i="13"/>
  <c r="BG356" i="13"/>
  <c r="BG368" i="13"/>
  <c r="BG380" i="13"/>
  <c r="BG392" i="13"/>
  <c r="BG404" i="13"/>
  <c r="BG416" i="13"/>
  <c r="BG428" i="13"/>
  <c r="BG440" i="13"/>
  <c r="BG452" i="13"/>
  <c r="BG464" i="13"/>
  <c r="BG476" i="13"/>
  <c r="BG488" i="13"/>
  <c r="BG500" i="13"/>
  <c r="BG118" i="13"/>
  <c r="BG130" i="13"/>
  <c r="BG142" i="13"/>
  <c r="BG154" i="13"/>
  <c r="BG166" i="13"/>
  <c r="BG178" i="13"/>
  <c r="BG190" i="13"/>
  <c r="BG202" i="13"/>
  <c r="BG214" i="13"/>
  <c r="BG226" i="13"/>
  <c r="BG238" i="13"/>
  <c r="BG250" i="13"/>
  <c r="BG262" i="13"/>
  <c r="BG274" i="13"/>
  <c r="BG286" i="13"/>
  <c r="BG298" i="13"/>
  <c r="BG310" i="13"/>
  <c r="BG322" i="13"/>
  <c r="BG334" i="13"/>
  <c r="BG346" i="13"/>
  <c r="BG358" i="13"/>
  <c r="BG370" i="13"/>
  <c r="BG382" i="13"/>
  <c r="BG394" i="13"/>
  <c r="BG406" i="13"/>
  <c r="BG418" i="13"/>
  <c r="BG430" i="13"/>
  <c r="BG442" i="13"/>
  <c r="BG454" i="13"/>
  <c r="BG466" i="13"/>
  <c r="BG478" i="13"/>
  <c r="BG490" i="13"/>
  <c r="BG502" i="13"/>
  <c r="BG144" i="13"/>
  <c r="BG192" i="13"/>
  <c r="BG240" i="13"/>
  <c r="BG288" i="13"/>
  <c r="BG336" i="13"/>
  <c r="BG384" i="13"/>
  <c r="BG432" i="13"/>
  <c r="BG480" i="13"/>
  <c r="BG153" i="13"/>
  <c r="BG201" i="13"/>
  <c r="BG249" i="13"/>
  <c r="BG297" i="13"/>
  <c r="BG345" i="13"/>
  <c r="BG393" i="13"/>
  <c r="BG441" i="13"/>
  <c r="BG489" i="13"/>
  <c r="BG107" i="13"/>
  <c r="BG155" i="13"/>
  <c r="BG203" i="13"/>
  <c r="BG251" i="13"/>
  <c r="BG299" i="13"/>
  <c r="BG347" i="13"/>
  <c r="BG395" i="13"/>
  <c r="BG443" i="13"/>
  <c r="BG491" i="13"/>
  <c r="BG108" i="13"/>
  <c r="BG156" i="13"/>
  <c r="BG204" i="13"/>
  <c r="BG252" i="13"/>
  <c r="BG300" i="13"/>
  <c r="BG348" i="13"/>
  <c r="BG396" i="13"/>
  <c r="BG444" i="13"/>
  <c r="BG492" i="13"/>
  <c r="BG117" i="13"/>
  <c r="BG165" i="13"/>
  <c r="BG213" i="13"/>
  <c r="BG261" i="13"/>
  <c r="BG309" i="13"/>
  <c r="BG357" i="13"/>
  <c r="BG405" i="13"/>
  <c r="BG453" i="13"/>
  <c r="BG501" i="13"/>
  <c r="BG119" i="13"/>
  <c r="BG167" i="13"/>
  <c r="BG215" i="13"/>
  <c r="BG263" i="13"/>
  <c r="BG311" i="13"/>
  <c r="BG359" i="13"/>
  <c r="BG407" i="13"/>
  <c r="BG455" i="13"/>
  <c r="BG503" i="13"/>
  <c r="BG120" i="13"/>
  <c r="BG168" i="13"/>
  <c r="BG216" i="13"/>
  <c r="BG264" i="13"/>
  <c r="BG312" i="13"/>
  <c r="BG360" i="13"/>
  <c r="BG408" i="13"/>
  <c r="BG456" i="13"/>
  <c r="BG504" i="13"/>
  <c r="BG132" i="13"/>
  <c r="BG180" i="13"/>
  <c r="BG228" i="13"/>
  <c r="BG276" i="13"/>
  <c r="BG324" i="13"/>
  <c r="BG372" i="13"/>
  <c r="BG420" i="13"/>
  <c r="BG468" i="13"/>
  <c r="BG143" i="13"/>
  <c r="BG191" i="13"/>
  <c r="BG239" i="13"/>
  <c r="BG287" i="13"/>
  <c r="BG335" i="13"/>
  <c r="BG383" i="13"/>
  <c r="BG431" i="13"/>
  <c r="BG479" i="13"/>
  <c r="BG189" i="13"/>
  <c r="BG381" i="13"/>
  <c r="BG225" i="13"/>
  <c r="BG417" i="13"/>
  <c r="BG227" i="13"/>
  <c r="BG419" i="13"/>
  <c r="BG237" i="13"/>
  <c r="BG429" i="13"/>
  <c r="BG273" i="13"/>
  <c r="BG465" i="13"/>
  <c r="BG275" i="13"/>
  <c r="BG467" i="13"/>
  <c r="BG285" i="13"/>
  <c r="BG477" i="13"/>
  <c r="BG179" i="13"/>
  <c r="BG371" i="13"/>
  <c r="BG177" i="13"/>
  <c r="BG321" i="13"/>
  <c r="BG333" i="13"/>
  <c r="BG369" i="13"/>
  <c r="BG129" i="13"/>
  <c r="BG131" i="13"/>
  <c r="BG141" i="13"/>
  <c r="BG323" i="13"/>
  <c r="AV94" i="18"/>
  <c r="AV76" i="18"/>
  <c r="AV66" i="18"/>
  <c r="AV64" i="18"/>
  <c r="AV103" i="18"/>
  <c r="AV102" i="18"/>
  <c r="AV78" i="18"/>
  <c r="AV74" i="18"/>
  <c r="AV91" i="18"/>
  <c r="AV69" i="18"/>
  <c r="AV99" i="18"/>
  <c r="AV90" i="18"/>
  <c r="AV86" i="18"/>
  <c r="AV71" i="18"/>
  <c r="AV87" i="18"/>
  <c r="AV46" i="18"/>
  <c r="AV41" i="18"/>
  <c r="AV40" i="18"/>
  <c r="AV34" i="18"/>
  <c r="AV47" i="18"/>
  <c r="AV61" i="18"/>
  <c r="AV48" i="18"/>
  <c r="AV60" i="18"/>
  <c r="AV55" i="18"/>
  <c r="AV42" i="18"/>
  <c r="AV72" i="18"/>
  <c r="AV52" i="18"/>
  <c r="AV45" i="18"/>
  <c r="AV57" i="18"/>
  <c r="AV49" i="18"/>
  <c r="AV15" i="18"/>
  <c r="AV37" i="18"/>
  <c r="AV16" i="18"/>
  <c r="AV98" i="18"/>
  <c r="AV51" i="18"/>
  <c r="AV28" i="18"/>
  <c r="AV21" i="18"/>
  <c r="AV9" i="18"/>
  <c r="AV30" i="18"/>
  <c r="AV17" i="18"/>
  <c r="AV11" i="18"/>
  <c r="AV5" i="18"/>
  <c r="AV25" i="18"/>
  <c r="AV10" i="18"/>
  <c r="AV4" i="18"/>
  <c r="C49" i="3"/>
  <c r="AV14" i="18"/>
  <c r="AV22" i="18"/>
  <c r="AV6" i="18"/>
  <c r="AV27" i="18"/>
  <c r="AV23" i="18"/>
  <c r="AV13" i="18"/>
  <c r="AV29" i="18"/>
  <c r="AV18" i="18"/>
  <c r="AV39" i="18"/>
  <c r="AV50" i="18"/>
  <c r="AV31" i="18"/>
  <c r="AV26" i="18"/>
  <c r="AV8" i="18"/>
  <c r="AV3" i="18"/>
  <c r="AV12" i="18"/>
  <c r="AV56" i="18"/>
  <c r="AV44" i="18"/>
  <c r="AV35" i="18"/>
  <c r="AV58" i="18"/>
  <c r="AV92" i="18"/>
  <c r="AV67" i="18"/>
  <c r="AV7" i="18"/>
  <c r="AV24" i="18"/>
  <c r="AV79" i="18"/>
  <c r="AV88" i="18"/>
  <c r="AV32" i="18"/>
  <c r="AV63" i="18"/>
  <c r="AV77" i="18"/>
  <c r="AV89" i="18"/>
  <c r="AV73" i="18"/>
  <c r="AV65" i="18"/>
  <c r="AV75" i="18"/>
  <c r="AV36" i="18"/>
  <c r="AV43" i="18"/>
  <c r="AV80" i="18"/>
  <c r="AV70" i="18"/>
  <c r="AV54" i="18"/>
  <c r="AV68" i="18"/>
  <c r="AV19" i="18"/>
  <c r="AV93" i="18"/>
  <c r="AV97" i="18"/>
  <c r="AV33" i="18"/>
  <c r="AV62" i="18"/>
  <c r="AV84" i="18"/>
  <c r="AV82" i="18"/>
  <c r="AV100" i="18"/>
  <c r="AV95" i="18"/>
  <c r="AV53" i="18"/>
  <c r="AV81" i="18"/>
  <c r="AV83" i="18"/>
  <c r="AV96" i="18"/>
  <c r="AV20" i="18"/>
  <c r="AV59" i="18"/>
  <c r="AV101" i="18"/>
  <c r="AV38" i="18"/>
  <c r="AV85" i="18"/>
  <c r="AR2" i="17"/>
  <c r="CX22" i="19" l="1"/>
  <c r="CX24" i="19"/>
  <c r="CX25" i="19"/>
  <c r="CX26" i="19"/>
  <c r="CX21" i="19"/>
  <c r="CX23" i="19"/>
  <c r="CX27" i="19"/>
  <c r="CX19" i="19"/>
  <c r="CX28" i="19"/>
  <c r="CX20" i="19"/>
  <c r="BH117" i="13"/>
  <c r="BH129" i="13"/>
  <c r="BH141" i="13"/>
  <c r="BH153" i="13"/>
  <c r="BH165" i="13"/>
  <c r="BH177" i="13"/>
  <c r="BH189" i="13"/>
  <c r="BH201" i="13"/>
  <c r="BH213" i="13"/>
  <c r="BH225" i="13"/>
  <c r="BH237" i="13"/>
  <c r="BH249" i="13"/>
  <c r="BH261" i="13"/>
  <c r="BH273" i="13"/>
  <c r="BH285" i="13"/>
  <c r="BH297" i="13"/>
  <c r="BH309" i="13"/>
  <c r="BH321" i="13"/>
  <c r="BH333" i="13"/>
  <c r="BH345" i="13"/>
  <c r="BH357" i="13"/>
  <c r="BH369" i="13"/>
  <c r="BH381" i="13"/>
  <c r="BH393" i="13"/>
  <c r="BH405" i="13"/>
  <c r="BH417" i="13"/>
  <c r="BH429" i="13"/>
  <c r="BH441" i="13"/>
  <c r="BH453" i="13"/>
  <c r="BH465" i="13"/>
  <c r="BH477" i="13"/>
  <c r="BH489" i="13"/>
  <c r="BH501" i="13"/>
  <c r="BH118" i="13"/>
  <c r="BH130" i="13"/>
  <c r="BH142" i="13"/>
  <c r="BH154" i="13"/>
  <c r="BH166" i="13"/>
  <c r="BH178" i="13"/>
  <c r="BH190" i="13"/>
  <c r="BH202" i="13"/>
  <c r="BH214" i="13"/>
  <c r="BH226" i="13"/>
  <c r="BH238" i="13"/>
  <c r="BH250" i="13"/>
  <c r="BH262" i="13"/>
  <c r="BH274" i="13"/>
  <c r="BH286" i="13"/>
  <c r="BH298" i="13"/>
  <c r="BH310" i="13"/>
  <c r="BH322" i="13"/>
  <c r="BH334" i="13"/>
  <c r="BH346" i="13"/>
  <c r="BH358" i="13"/>
  <c r="BH370" i="13"/>
  <c r="BH382" i="13"/>
  <c r="BH394" i="13"/>
  <c r="BH406" i="13"/>
  <c r="BH418" i="13"/>
  <c r="BH430" i="13"/>
  <c r="BH442" i="13"/>
  <c r="BH454" i="13"/>
  <c r="BH466" i="13"/>
  <c r="BH478" i="13"/>
  <c r="BH490" i="13"/>
  <c r="BH502" i="13"/>
  <c r="BH107" i="13"/>
  <c r="BH119" i="13"/>
  <c r="BH131" i="13"/>
  <c r="BH143" i="13"/>
  <c r="BH155" i="13"/>
  <c r="BH167" i="13"/>
  <c r="BH179" i="13"/>
  <c r="BH191" i="13"/>
  <c r="BH203" i="13"/>
  <c r="BH215" i="13"/>
  <c r="BH227" i="13"/>
  <c r="BH239" i="13"/>
  <c r="BH251" i="13"/>
  <c r="BH263" i="13"/>
  <c r="BH275" i="13"/>
  <c r="BH287" i="13"/>
  <c r="BH299" i="13"/>
  <c r="BH311" i="13"/>
  <c r="BH323" i="13"/>
  <c r="BH335" i="13"/>
  <c r="BH347" i="13"/>
  <c r="BH359" i="13"/>
  <c r="BH371" i="13"/>
  <c r="BH383" i="13"/>
  <c r="BH395" i="13"/>
  <c r="BH407" i="13"/>
  <c r="BH419" i="13"/>
  <c r="BH431" i="13"/>
  <c r="BH443" i="13"/>
  <c r="BH455" i="13"/>
  <c r="BH467" i="13"/>
  <c r="BH479" i="13"/>
  <c r="BH491" i="13"/>
  <c r="BH503" i="13"/>
  <c r="BH108" i="13"/>
  <c r="BH120" i="13"/>
  <c r="BH132" i="13"/>
  <c r="BH144" i="13"/>
  <c r="BH156" i="13"/>
  <c r="BH168" i="13"/>
  <c r="BH180" i="13"/>
  <c r="BH192" i="13"/>
  <c r="BH204" i="13"/>
  <c r="BH216" i="13"/>
  <c r="BH228" i="13"/>
  <c r="BH240" i="13"/>
  <c r="BH252" i="13"/>
  <c r="BH264" i="13"/>
  <c r="BH276" i="13"/>
  <c r="BH288" i="13"/>
  <c r="BH300" i="13"/>
  <c r="BH312" i="13"/>
  <c r="BH324" i="13"/>
  <c r="BH336" i="13"/>
  <c r="BH348" i="13"/>
  <c r="BH360" i="13"/>
  <c r="BH372" i="13"/>
  <c r="BH384" i="13"/>
  <c r="BH396" i="13"/>
  <c r="BH408" i="13"/>
  <c r="BH420" i="13"/>
  <c r="BH432" i="13"/>
  <c r="BH444" i="13"/>
  <c r="BH456" i="13"/>
  <c r="BH468" i="13"/>
  <c r="BH480" i="13"/>
  <c r="BH492" i="13"/>
  <c r="BH504" i="13"/>
  <c r="BH109" i="13"/>
  <c r="BH121" i="13"/>
  <c r="BH133" i="13"/>
  <c r="BH145" i="13"/>
  <c r="BH157" i="13"/>
  <c r="BH169" i="13"/>
  <c r="BH181" i="13"/>
  <c r="BH193" i="13"/>
  <c r="BH205" i="13"/>
  <c r="BH217" i="13"/>
  <c r="BH229" i="13"/>
  <c r="BH241" i="13"/>
  <c r="BH253" i="13"/>
  <c r="BH265" i="13"/>
  <c r="BH277" i="13"/>
  <c r="BH289" i="13"/>
  <c r="BH301" i="13"/>
  <c r="BH313" i="13"/>
  <c r="BH325" i="13"/>
  <c r="BH337" i="13"/>
  <c r="BH349" i="13"/>
  <c r="BH361" i="13"/>
  <c r="BH373" i="13"/>
  <c r="BH385" i="13"/>
  <c r="BH397" i="13"/>
  <c r="BH409" i="13"/>
  <c r="BH421" i="13"/>
  <c r="BH433" i="13"/>
  <c r="BH445" i="13"/>
  <c r="BH457" i="13"/>
  <c r="BH469" i="13"/>
  <c r="BH481" i="13"/>
  <c r="BH493" i="13"/>
  <c r="BH505" i="13"/>
  <c r="BH110" i="13"/>
  <c r="BH122" i="13"/>
  <c r="BH134" i="13"/>
  <c r="BH146" i="13"/>
  <c r="BH158" i="13"/>
  <c r="BH170" i="13"/>
  <c r="BH182" i="13"/>
  <c r="BH194" i="13"/>
  <c r="BH206" i="13"/>
  <c r="BH218" i="13"/>
  <c r="BH230" i="13"/>
  <c r="BH242" i="13"/>
  <c r="BH254" i="13"/>
  <c r="BH266" i="13"/>
  <c r="BH278" i="13"/>
  <c r="BH290" i="13"/>
  <c r="BH302" i="13"/>
  <c r="BH314" i="13"/>
  <c r="BH326" i="13"/>
  <c r="BH338" i="13"/>
  <c r="BH350" i="13"/>
  <c r="BH362" i="13"/>
  <c r="BH374" i="13"/>
  <c r="BH386" i="13"/>
  <c r="BH398" i="13"/>
  <c r="BH410" i="13"/>
  <c r="BH422" i="13"/>
  <c r="BH434" i="13"/>
  <c r="BH446" i="13"/>
  <c r="BH458" i="13"/>
  <c r="BH470" i="13"/>
  <c r="BH482" i="13"/>
  <c r="BH494" i="13"/>
  <c r="BH506" i="13"/>
  <c r="BH111" i="13"/>
  <c r="BH123" i="13"/>
  <c r="BH135" i="13"/>
  <c r="BH147" i="13"/>
  <c r="BH159" i="13"/>
  <c r="BH171" i="13"/>
  <c r="BH183" i="13"/>
  <c r="BH195" i="13"/>
  <c r="BH207" i="13"/>
  <c r="BH219" i="13"/>
  <c r="BH231" i="13"/>
  <c r="BH243" i="13"/>
  <c r="BH255" i="13"/>
  <c r="BH267" i="13"/>
  <c r="BH279" i="13"/>
  <c r="BH291" i="13"/>
  <c r="BH303" i="13"/>
  <c r="BH315" i="13"/>
  <c r="BH327" i="13"/>
  <c r="BH339" i="13"/>
  <c r="BH351" i="13"/>
  <c r="BH363" i="13"/>
  <c r="BH375" i="13"/>
  <c r="BH387" i="13"/>
  <c r="BH399" i="13"/>
  <c r="BH411" i="13"/>
  <c r="BH423" i="13"/>
  <c r="BH435" i="13"/>
  <c r="BH447" i="13"/>
  <c r="BH459" i="13"/>
  <c r="BH471" i="13"/>
  <c r="BH483" i="13"/>
  <c r="BH495" i="13"/>
  <c r="BH112" i="13"/>
  <c r="BH124" i="13"/>
  <c r="BH136" i="13"/>
  <c r="BH148" i="13"/>
  <c r="BH160" i="13"/>
  <c r="BH172" i="13"/>
  <c r="BH184" i="13"/>
  <c r="BH196" i="13"/>
  <c r="BH208" i="13"/>
  <c r="BH220" i="13"/>
  <c r="BH232" i="13"/>
  <c r="BH244" i="13"/>
  <c r="BH256" i="13"/>
  <c r="BH268" i="13"/>
  <c r="BH280" i="13"/>
  <c r="BH292" i="13"/>
  <c r="BH304" i="13"/>
  <c r="BH316" i="13"/>
  <c r="BH328" i="13"/>
  <c r="BH340" i="13"/>
  <c r="BH352" i="13"/>
  <c r="BH364" i="13"/>
  <c r="BH376" i="13"/>
  <c r="BH388" i="13"/>
  <c r="BH400" i="13"/>
  <c r="BH412" i="13"/>
  <c r="BH114" i="13"/>
  <c r="BH126" i="13"/>
  <c r="BH138" i="13"/>
  <c r="BH150" i="13"/>
  <c r="BH162" i="13"/>
  <c r="BH174" i="13"/>
  <c r="BH186" i="13"/>
  <c r="BH198" i="13"/>
  <c r="BH210" i="13"/>
  <c r="BH222" i="13"/>
  <c r="BH234" i="13"/>
  <c r="BH246" i="13"/>
  <c r="BH258" i="13"/>
  <c r="BH270" i="13"/>
  <c r="BH282" i="13"/>
  <c r="BH294" i="13"/>
  <c r="BH306" i="13"/>
  <c r="BH318" i="13"/>
  <c r="BH330" i="13"/>
  <c r="BH342" i="13"/>
  <c r="BH354" i="13"/>
  <c r="BH366" i="13"/>
  <c r="BH378" i="13"/>
  <c r="BH390" i="13"/>
  <c r="BH402" i="13"/>
  <c r="BH414" i="13"/>
  <c r="BH426" i="13"/>
  <c r="BH438" i="13"/>
  <c r="BH450" i="13"/>
  <c r="BH462" i="13"/>
  <c r="BH474" i="13"/>
  <c r="BH486" i="13"/>
  <c r="BH498" i="13"/>
  <c r="BH128" i="13"/>
  <c r="BH176" i="13"/>
  <c r="BH224" i="13"/>
  <c r="BH272" i="13"/>
  <c r="BH320" i="13"/>
  <c r="BH368" i="13"/>
  <c r="BH416" i="13"/>
  <c r="BH452" i="13"/>
  <c r="BH488" i="13"/>
  <c r="BH137" i="13"/>
  <c r="BH185" i="13"/>
  <c r="BH233" i="13"/>
  <c r="BH281" i="13"/>
  <c r="BH329" i="13"/>
  <c r="BH377" i="13"/>
  <c r="BH424" i="13"/>
  <c r="BH460" i="13"/>
  <c r="BH496" i="13"/>
  <c r="BH139" i="13"/>
  <c r="BH187" i="13"/>
  <c r="BH235" i="13"/>
  <c r="BH283" i="13"/>
  <c r="BH331" i="13"/>
  <c r="BH379" i="13"/>
  <c r="BH425" i="13"/>
  <c r="BH461" i="13"/>
  <c r="BH497" i="13"/>
  <c r="BH140" i="13"/>
  <c r="BH188" i="13"/>
  <c r="BH236" i="13"/>
  <c r="BH284" i="13"/>
  <c r="BH332" i="13"/>
  <c r="BH380" i="13"/>
  <c r="BH427" i="13"/>
  <c r="BH463" i="13"/>
  <c r="BH499" i="13"/>
  <c r="BH149" i="13"/>
  <c r="BH197" i="13"/>
  <c r="BH245" i="13"/>
  <c r="BH293" i="13"/>
  <c r="BH341" i="13"/>
  <c r="BH389" i="13"/>
  <c r="BH428" i="13"/>
  <c r="BH464" i="13"/>
  <c r="BH500" i="13"/>
  <c r="BH151" i="13"/>
  <c r="BH199" i="13"/>
  <c r="BH247" i="13"/>
  <c r="BH295" i="13"/>
  <c r="BH343" i="13"/>
  <c r="BH391" i="13"/>
  <c r="BH436" i="13"/>
  <c r="BH472" i="13"/>
  <c r="BH152" i="13"/>
  <c r="BH200" i="13"/>
  <c r="BH248" i="13"/>
  <c r="BH296" i="13"/>
  <c r="BH344" i="13"/>
  <c r="BH392" i="13"/>
  <c r="BH437" i="13"/>
  <c r="BH473" i="13"/>
  <c r="BH116" i="13"/>
  <c r="BH164" i="13"/>
  <c r="BH212" i="13"/>
  <c r="BH260" i="13"/>
  <c r="BH308" i="13"/>
  <c r="BH356" i="13"/>
  <c r="BH404" i="13"/>
  <c r="BH448" i="13"/>
  <c r="BH484" i="13"/>
  <c r="BH127" i="13"/>
  <c r="BH175" i="13"/>
  <c r="BH223" i="13"/>
  <c r="BH271" i="13"/>
  <c r="BH319" i="13"/>
  <c r="BH367" i="13"/>
  <c r="BH415" i="13"/>
  <c r="BH451" i="13"/>
  <c r="BH487" i="13"/>
  <c r="BH173" i="13"/>
  <c r="BH365" i="13"/>
  <c r="BH209" i="13"/>
  <c r="BH401" i="13"/>
  <c r="BH211" i="13"/>
  <c r="BH403" i="13"/>
  <c r="BH221" i="13"/>
  <c r="BH413" i="13"/>
  <c r="BH257" i="13"/>
  <c r="BH439" i="13"/>
  <c r="BH259" i="13"/>
  <c r="BH440" i="13"/>
  <c r="BH269" i="13"/>
  <c r="BH449" i="13"/>
  <c r="BH163" i="13"/>
  <c r="BH355" i="13"/>
  <c r="BH353" i="13"/>
  <c r="BH475" i="13"/>
  <c r="BH485" i="13"/>
  <c r="BH113" i="13"/>
  <c r="BH115" i="13"/>
  <c r="BH305" i="13"/>
  <c r="BH307" i="13"/>
  <c r="BH317" i="13"/>
  <c r="BH161" i="13"/>
  <c r="BH125" i="13"/>
  <c r="BH476" i="13"/>
  <c r="AW64" i="18"/>
  <c r="AW102" i="18"/>
  <c r="AW78" i="18"/>
  <c r="AW74" i="18"/>
  <c r="AW73" i="18"/>
  <c r="AW101" i="18"/>
  <c r="AW90" i="18"/>
  <c r="AW77" i="18"/>
  <c r="AW97" i="18"/>
  <c r="AW82" i="18"/>
  <c r="AW100" i="18"/>
  <c r="AW86" i="18"/>
  <c r="AW71" i="18"/>
  <c r="AW87" i="18"/>
  <c r="AW98" i="18"/>
  <c r="AW94" i="18"/>
  <c r="AW60" i="18"/>
  <c r="AW52" i="18"/>
  <c r="AW43" i="18"/>
  <c r="AW58" i="18"/>
  <c r="AW51" i="18"/>
  <c r="AW41" i="18"/>
  <c r="AW16" i="18"/>
  <c r="AW26" i="18"/>
  <c r="AW28" i="18"/>
  <c r="AW21" i="18"/>
  <c r="AW9" i="18"/>
  <c r="AW32" i="18"/>
  <c r="AW62" i="18"/>
  <c r="AW20" i="18"/>
  <c r="AW30" i="18"/>
  <c r="AW11" i="18"/>
  <c r="AW40" i="18"/>
  <c r="AW10" i="18"/>
  <c r="AW15" i="18"/>
  <c r="AW4" i="18"/>
  <c r="C50" i="3"/>
  <c r="AW22" i="18"/>
  <c r="AW8" i="18"/>
  <c r="AW42" i="18"/>
  <c r="AW29" i="18"/>
  <c r="AW18" i="18"/>
  <c r="AW5" i="18"/>
  <c r="AW3" i="18"/>
  <c r="AW7" i="18"/>
  <c r="AW56" i="18"/>
  <c r="AW14" i="18"/>
  <c r="AW33" i="18"/>
  <c r="AW12" i="18"/>
  <c r="AW17" i="18"/>
  <c r="AW13" i="18"/>
  <c r="AW23" i="18"/>
  <c r="AW6" i="18"/>
  <c r="AW27" i="18"/>
  <c r="AW57" i="18"/>
  <c r="AW45" i="18"/>
  <c r="AW83" i="18"/>
  <c r="AW38" i="18"/>
  <c r="AW53" i="18"/>
  <c r="AW67" i="18"/>
  <c r="AW49" i="18"/>
  <c r="AW25" i="18"/>
  <c r="AW89" i="18"/>
  <c r="AW68" i="18"/>
  <c r="AW72" i="18"/>
  <c r="AW36" i="18"/>
  <c r="AW61" i="18"/>
  <c r="AW63" i="18"/>
  <c r="AW48" i="18"/>
  <c r="AW39" i="18"/>
  <c r="AW80" i="18"/>
  <c r="AW75" i="18"/>
  <c r="AW65" i="18"/>
  <c r="AW35" i="18"/>
  <c r="AW47" i="18"/>
  <c r="AW66" i="18"/>
  <c r="AW69" i="18"/>
  <c r="AW70" i="18"/>
  <c r="AW31" i="18"/>
  <c r="AW34" i="18"/>
  <c r="AW19" i="18"/>
  <c r="AW81" i="18"/>
  <c r="AW59" i="18"/>
  <c r="AW37" i="18"/>
  <c r="AW91" i="18"/>
  <c r="AW88" i="18"/>
  <c r="AW50" i="18"/>
  <c r="AW85" i="18"/>
  <c r="AW55" i="18"/>
  <c r="AW103" i="18"/>
  <c r="AW93" i="18"/>
  <c r="AW95" i="18"/>
  <c r="AW92" i="18"/>
  <c r="AW76" i="18"/>
  <c r="AW79" i="18"/>
  <c r="AW99" i="18"/>
  <c r="AW44" i="18"/>
  <c r="AW54" i="18"/>
  <c r="AW46" i="18"/>
  <c r="AW24" i="18"/>
  <c r="AW84" i="18"/>
  <c r="AW96" i="18"/>
  <c r="AS2" i="17"/>
  <c r="CY20" i="19" l="1"/>
  <c r="CY28" i="19"/>
  <c r="CY22" i="19"/>
  <c r="CY23" i="19"/>
  <c r="CY24" i="19"/>
  <c r="CY27" i="19"/>
  <c r="CY25" i="19"/>
  <c r="CY21" i="19"/>
  <c r="CY19" i="19"/>
  <c r="CY26" i="19"/>
  <c r="BI113" i="13"/>
  <c r="BI125" i="13"/>
  <c r="BI137" i="13"/>
  <c r="BI149" i="13"/>
  <c r="BI161" i="13"/>
  <c r="BI173" i="13"/>
  <c r="BI185" i="13"/>
  <c r="BI197" i="13"/>
  <c r="BI209" i="13"/>
  <c r="BI221" i="13"/>
  <c r="BI233" i="13"/>
  <c r="BI245" i="13"/>
  <c r="BI257" i="13"/>
  <c r="BI269" i="13"/>
  <c r="BI281" i="13"/>
  <c r="BI293" i="13"/>
  <c r="BI305" i="13"/>
  <c r="BI317" i="13"/>
  <c r="BI329" i="13"/>
  <c r="BI341" i="13"/>
  <c r="BI353" i="13"/>
  <c r="BI365" i="13"/>
  <c r="BI377" i="13"/>
  <c r="BI389" i="13"/>
  <c r="BI401" i="13"/>
  <c r="BI413" i="13"/>
  <c r="BI425" i="13"/>
  <c r="BI437" i="13"/>
  <c r="BI449" i="13"/>
  <c r="BI461" i="13"/>
  <c r="BI473" i="13"/>
  <c r="BI485" i="13"/>
  <c r="BI497" i="13"/>
  <c r="BI114" i="13"/>
  <c r="BI126" i="13"/>
  <c r="BI138" i="13"/>
  <c r="BI150" i="13"/>
  <c r="BI162" i="13"/>
  <c r="BI174" i="13"/>
  <c r="BI186" i="13"/>
  <c r="BI198" i="13"/>
  <c r="BI210" i="13"/>
  <c r="BI222" i="13"/>
  <c r="BI234" i="13"/>
  <c r="BI246" i="13"/>
  <c r="BI258" i="13"/>
  <c r="BI270" i="13"/>
  <c r="BI282" i="13"/>
  <c r="BI294" i="13"/>
  <c r="BI306" i="13"/>
  <c r="BI318" i="13"/>
  <c r="BI330" i="13"/>
  <c r="BI342" i="13"/>
  <c r="BI354" i="13"/>
  <c r="BI366" i="13"/>
  <c r="BI378" i="13"/>
  <c r="BI390" i="13"/>
  <c r="BI115" i="13"/>
  <c r="BI127" i="13"/>
  <c r="BI139" i="13"/>
  <c r="BI151" i="13"/>
  <c r="BI163" i="13"/>
  <c r="BI175" i="13"/>
  <c r="BI187" i="13"/>
  <c r="BI199" i="13"/>
  <c r="BI211" i="13"/>
  <c r="BI223" i="13"/>
  <c r="BI235" i="13"/>
  <c r="BI247" i="13"/>
  <c r="BI259" i="13"/>
  <c r="BI271" i="13"/>
  <c r="BI283" i="13"/>
  <c r="BI295" i="13"/>
  <c r="BI307" i="13"/>
  <c r="BI319" i="13"/>
  <c r="BI331" i="13"/>
  <c r="BI343" i="13"/>
  <c r="BI355" i="13"/>
  <c r="BI367" i="13"/>
  <c r="BI379" i="13"/>
  <c r="BI391" i="13"/>
  <c r="BI403" i="13"/>
  <c r="BI415" i="13"/>
  <c r="BI427" i="13"/>
  <c r="BI439" i="13"/>
  <c r="BI451" i="13"/>
  <c r="BI463" i="13"/>
  <c r="BI475" i="13"/>
  <c r="BI487" i="13"/>
  <c r="BI499" i="13"/>
  <c r="BI116" i="13"/>
  <c r="BI128" i="13"/>
  <c r="BI140" i="13"/>
  <c r="BI152" i="13"/>
  <c r="BI164" i="13"/>
  <c r="BI176" i="13"/>
  <c r="BI188" i="13"/>
  <c r="BI200" i="13"/>
  <c r="BI212" i="13"/>
  <c r="BI224" i="13"/>
  <c r="BI236" i="13"/>
  <c r="BI248" i="13"/>
  <c r="BI117" i="13"/>
  <c r="BI129" i="13"/>
  <c r="BI141" i="13"/>
  <c r="BI153" i="13"/>
  <c r="BI165" i="13"/>
  <c r="BI177" i="13"/>
  <c r="BI189" i="13"/>
  <c r="BI201" i="13"/>
  <c r="BI213" i="13"/>
  <c r="BI225" i="13"/>
  <c r="BI237" i="13"/>
  <c r="BI249" i="13"/>
  <c r="BI261" i="13"/>
  <c r="BI273" i="13"/>
  <c r="BI285" i="13"/>
  <c r="BI297" i="13"/>
  <c r="BI309" i="13"/>
  <c r="BI321" i="13"/>
  <c r="BI333" i="13"/>
  <c r="BI345" i="13"/>
  <c r="BI357" i="13"/>
  <c r="BI369" i="13"/>
  <c r="BI381" i="13"/>
  <c r="BI118" i="13"/>
  <c r="BI130" i="13"/>
  <c r="BI142" i="13"/>
  <c r="BI154" i="13"/>
  <c r="BI166" i="13"/>
  <c r="BI178" i="13"/>
  <c r="BI190" i="13"/>
  <c r="BI202" i="13"/>
  <c r="BI214" i="13"/>
  <c r="BI226" i="13"/>
  <c r="BI238" i="13"/>
  <c r="BI107" i="13"/>
  <c r="BI119" i="13"/>
  <c r="BI131" i="13"/>
  <c r="BI143" i="13"/>
  <c r="BI155" i="13"/>
  <c r="BI167" i="13"/>
  <c r="BI179" i="13"/>
  <c r="BI191" i="13"/>
  <c r="BI203" i="13"/>
  <c r="BI215" i="13"/>
  <c r="BI227" i="13"/>
  <c r="BI239" i="13"/>
  <c r="BI251" i="13"/>
  <c r="BI263" i="13"/>
  <c r="BI275" i="13"/>
  <c r="BI287" i="13"/>
  <c r="BI299" i="13"/>
  <c r="BI311" i="13"/>
  <c r="BI323" i="13"/>
  <c r="BI335" i="13"/>
  <c r="BI347" i="13"/>
  <c r="BI359" i="13"/>
  <c r="BI371" i="13"/>
  <c r="BI383" i="13"/>
  <c r="BI395" i="13"/>
  <c r="BI407" i="13"/>
  <c r="BI419" i="13"/>
  <c r="BI431" i="13"/>
  <c r="BI443" i="13"/>
  <c r="BI455" i="13"/>
  <c r="BI467" i="13"/>
  <c r="BI479" i="13"/>
  <c r="BI491" i="13"/>
  <c r="BI503" i="13"/>
  <c r="BI110" i="13"/>
  <c r="BI122" i="13"/>
  <c r="BI134" i="13"/>
  <c r="BI146" i="13"/>
  <c r="BI158" i="13"/>
  <c r="BI124" i="13"/>
  <c r="BI160" i="13"/>
  <c r="BI193" i="13"/>
  <c r="BI219" i="13"/>
  <c r="BI250" i="13"/>
  <c r="BI268" i="13"/>
  <c r="BI290" i="13"/>
  <c r="BI312" i="13"/>
  <c r="BI332" i="13"/>
  <c r="BI351" i="13"/>
  <c r="BI373" i="13"/>
  <c r="BI393" i="13"/>
  <c r="BI409" i="13"/>
  <c r="BI424" i="13"/>
  <c r="BI441" i="13"/>
  <c r="BI457" i="13"/>
  <c r="BI472" i="13"/>
  <c r="BI489" i="13"/>
  <c r="BI505" i="13"/>
  <c r="BI132" i="13"/>
  <c r="BI168" i="13"/>
  <c r="BI194" i="13"/>
  <c r="BI220" i="13"/>
  <c r="BI252" i="13"/>
  <c r="BI272" i="13"/>
  <c r="BI291" i="13"/>
  <c r="BI313" i="13"/>
  <c r="BI334" i="13"/>
  <c r="BI352" i="13"/>
  <c r="BI374" i="13"/>
  <c r="BI394" i="13"/>
  <c r="BI410" i="13"/>
  <c r="BI426" i="13"/>
  <c r="BI442" i="13"/>
  <c r="BI458" i="13"/>
  <c r="BI474" i="13"/>
  <c r="BI490" i="13"/>
  <c r="BI506" i="13"/>
  <c r="BI133" i="13"/>
  <c r="BI169" i="13"/>
  <c r="BI195" i="13"/>
  <c r="BI228" i="13"/>
  <c r="BI253" i="13"/>
  <c r="BI274" i="13"/>
  <c r="BI292" i="13"/>
  <c r="BI314" i="13"/>
  <c r="BI336" i="13"/>
  <c r="BI356" i="13"/>
  <c r="BI375" i="13"/>
  <c r="BI396" i="13"/>
  <c r="BI411" i="13"/>
  <c r="BI428" i="13"/>
  <c r="BI444" i="13"/>
  <c r="BI459" i="13"/>
  <c r="BI476" i="13"/>
  <c r="BI492" i="13"/>
  <c r="BI135" i="13"/>
  <c r="BI170" i="13"/>
  <c r="BI196" i="13"/>
  <c r="BI229" i="13"/>
  <c r="BI254" i="13"/>
  <c r="BI276" i="13"/>
  <c r="BI296" i="13"/>
  <c r="BI315" i="13"/>
  <c r="BI337" i="13"/>
  <c r="BI358" i="13"/>
  <c r="BI376" i="13"/>
  <c r="BI397" i="13"/>
  <c r="BI412" i="13"/>
  <c r="BI429" i="13"/>
  <c r="BI445" i="13"/>
  <c r="BI460" i="13"/>
  <c r="BI477" i="13"/>
  <c r="BI493" i="13"/>
  <c r="BI136" i="13"/>
  <c r="BI171" i="13"/>
  <c r="BI204" i="13"/>
  <c r="BI230" i="13"/>
  <c r="BI255" i="13"/>
  <c r="BI277" i="13"/>
  <c r="BI298" i="13"/>
  <c r="BI316" i="13"/>
  <c r="BI338" i="13"/>
  <c r="BI360" i="13"/>
  <c r="BI380" i="13"/>
  <c r="BI398" i="13"/>
  <c r="BI414" i="13"/>
  <c r="BI430" i="13"/>
  <c r="BI446" i="13"/>
  <c r="BI462" i="13"/>
  <c r="BI478" i="13"/>
  <c r="BI494" i="13"/>
  <c r="BI108" i="13"/>
  <c r="BI144" i="13"/>
  <c r="BI172" i="13"/>
  <c r="BI205" i="13"/>
  <c r="BI231" i="13"/>
  <c r="BI256" i="13"/>
  <c r="BI278" i="13"/>
  <c r="BI300" i="13"/>
  <c r="BI320" i="13"/>
  <c r="BI339" i="13"/>
  <c r="BI361" i="13"/>
  <c r="BI382" i="13"/>
  <c r="BI399" i="13"/>
  <c r="BI416" i="13"/>
  <c r="BI432" i="13"/>
  <c r="BI447" i="13"/>
  <c r="BI464" i="13"/>
  <c r="BI480" i="13"/>
  <c r="BI495" i="13"/>
  <c r="BI109" i="13"/>
  <c r="BI145" i="13"/>
  <c r="BI180" i="13"/>
  <c r="BI206" i="13"/>
  <c r="BI232" i="13"/>
  <c r="BI260" i="13"/>
  <c r="BI279" i="13"/>
  <c r="BI301" i="13"/>
  <c r="BI322" i="13"/>
  <c r="BI340" i="13"/>
  <c r="BI362" i="13"/>
  <c r="BI384" i="13"/>
  <c r="BI400" i="13"/>
  <c r="BI417" i="13"/>
  <c r="BI433" i="13"/>
  <c r="BI448" i="13"/>
  <c r="BI465" i="13"/>
  <c r="BI481" i="13"/>
  <c r="BI496" i="13"/>
  <c r="BI120" i="13"/>
  <c r="BI156" i="13"/>
  <c r="BI183" i="13"/>
  <c r="BI216" i="13"/>
  <c r="BI242" i="13"/>
  <c r="BI265" i="13"/>
  <c r="BI286" i="13"/>
  <c r="BI304" i="13"/>
  <c r="BI326" i="13"/>
  <c r="BI348" i="13"/>
  <c r="BI368" i="13"/>
  <c r="BI387" i="13"/>
  <c r="BI405" i="13"/>
  <c r="BI421" i="13"/>
  <c r="BI436" i="13"/>
  <c r="BI453" i="13"/>
  <c r="BI469" i="13"/>
  <c r="BI484" i="13"/>
  <c r="BI501" i="13"/>
  <c r="BI123" i="13"/>
  <c r="BI159" i="13"/>
  <c r="BI192" i="13"/>
  <c r="BI218" i="13"/>
  <c r="BI244" i="13"/>
  <c r="BI267" i="13"/>
  <c r="BI289" i="13"/>
  <c r="BI310" i="13"/>
  <c r="BI328" i="13"/>
  <c r="BI350" i="13"/>
  <c r="BI372" i="13"/>
  <c r="BI392" i="13"/>
  <c r="BI408" i="13"/>
  <c r="BI423" i="13"/>
  <c r="BI440" i="13"/>
  <c r="BI456" i="13"/>
  <c r="BI471" i="13"/>
  <c r="BI488" i="13"/>
  <c r="BI504" i="13"/>
  <c r="BI121" i="13"/>
  <c r="BI243" i="13"/>
  <c r="BI327" i="13"/>
  <c r="BI406" i="13"/>
  <c r="BI470" i="13"/>
  <c r="BI147" i="13"/>
  <c r="BI262" i="13"/>
  <c r="BI344" i="13"/>
  <c r="BI418" i="13"/>
  <c r="BI482" i="13"/>
  <c r="BI148" i="13"/>
  <c r="BI264" i="13"/>
  <c r="BI346" i="13"/>
  <c r="BI420" i="13"/>
  <c r="BI483" i="13"/>
  <c r="BI157" i="13"/>
  <c r="BI266" i="13"/>
  <c r="BI349" i="13"/>
  <c r="BI422" i="13"/>
  <c r="BI486" i="13"/>
  <c r="BI181" i="13"/>
  <c r="BI280" i="13"/>
  <c r="BI363" i="13"/>
  <c r="BI434" i="13"/>
  <c r="BI498" i="13"/>
  <c r="BI182" i="13"/>
  <c r="BI284" i="13"/>
  <c r="BI364" i="13"/>
  <c r="BI435" i="13"/>
  <c r="BI500" i="13"/>
  <c r="BI184" i="13"/>
  <c r="BI288" i="13"/>
  <c r="BI370" i="13"/>
  <c r="BI438" i="13"/>
  <c r="BI502" i="13"/>
  <c r="BI112" i="13"/>
  <c r="BI241" i="13"/>
  <c r="BI325" i="13"/>
  <c r="BI404" i="13"/>
  <c r="BI468" i="13"/>
  <c r="BI324" i="13"/>
  <c r="BI385" i="13"/>
  <c r="BI388" i="13"/>
  <c r="BI111" i="13"/>
  <c r="BI402" i="13"/>
  <c r="BI207" i="13"/>
  <c r="BI450" i="13"/>
  <c r="BI208" i="13"/>
  <c r="BI452" i="13"/>
  <c r="BI302" i="13"/>
  <c r="BI303" i="13"/>
  <c r="BI308" i="13"/>
  <c r="BI466" i="13"/>
  <c r="BI217" i="13"/>
  <c r="BI240" i="13"/>
  <c r="BI454" i="13"/>
  <c r="BI386" i="13"/>
  <c r="AX84" i="18"/>
  <c r="AX81" i="18"/>
  <c r="AX78" i="18"/>
  <c r="AX74" i="18"/>
  <c r="AX73" i="18"/>
  <c r="AX96" i="18"/>
  <c r="AX69" i="18"/>
  <c r="AX101" i="18"/>
  <c r="AX99" i="18"/>
  <c r="AX97" i="18"/>
  <c r="AX100" i="18"/>
  <c r="AX86" i="18"/>
  <c r="AX87" i="18"/>
  <c r="AX98" i="18"/>
  <c r="AX38" i="18"/>
  <c r="AX72" i="18"/>
  <c r="AX52" i="18"/>
  <c r="AX45" i="18"/>
  <c r="AX64" i="18"/>
  <c r="AX32" i="18"/>
  <c r="AX57" i="18"/>
  <c r="AX92" i="18"/>
  <c r="AX37" i="18"/>
  <c r="AX26" i="18"/>
  <c r="AX19" i="18"/>
  <c r="AX28" i="18"/>
  <c r="AX21" i="18"/>
  <c r="AX62" i="18"/>
  <c r="AX34" i="18"/>
  <c r="AX20" i="18"/>
  <c r="AX30" i="18"/>
  <c r="AX11" i="18"/>
  <c r="AX40" i="18"/>
  <c r="AX10" i="18"/>
  <c r="AX25" i="18"/>
  <c r="AX23" i="18"/>
  <c r="AX22" i="18"/>
  <c r="AX41" i="18"/>
  <c r="AX12" i="18"/>
  <c r="AX9" i="18"/>
  <c r="AX4" i="18"/>
  <c r="C51" i="3"/>
  <c r="AX54" i="18"/>
  <c r="AX3" i="18"/>
  <c r="AX14" i="18"/>
  <c r="AX8" i="18"/>
  <c r="AX15" i="18"/>
  <c r="AX16" i="18"/>
  <c r="AX5" i="18"/>
  <c r="AX13" i="18"/>
  <c r="AX65" i="18"/>
  <c r="AX17" i="18"/>
  <c r="AX33" i="18"/>
  <c r="AX6" i="18"/>
  <c r="AX50" i="18"/>
  <c r="AX29" i="18"/>
  <c r="AX18" i="18"/>
  <c r="AX42" i="18"/>
  <c r="AX7" i="18"/>
  <c r="AX43" i="18"/>
  <c r="AX55" i="18"/>
  <c r="AX89" i="18"/>
  <c r="AX70" i="18"/>
  <c r="AX67" i="18"/>
  <c r="AX61" i="18"/>
  <c r="AX35" i="18"/>
  <c r="AX79" i="18"/>
  <c r="AX90" i="18"/>
  <c r="AX91" i="18"/>
  <c r="AX56" i="18"/>
  <c r="AX51" i="18"/>
  <c r="AX71" i="18"/>
  <c r="AX36" i="18"/>
  <c r="AX63" i="18"/>
  <c r="AX75" i="18"/>
  <c r="AX68" i="18"/>
  <c r="AX60" i="18"/>
  <c r="AX77" i="18"/>
  <c r="AX49" i="18"/>
  <c r="AX58" i="18"/>
  <c r="AX83" i="18"/>
  <c r="AX88" i="18"/>
  <c r="AX44" i="18"/>
  <c r="AX47" i="18"/>
  <c r="AX48" i="18"/>
  <c r="AX93" i="18"/>
  <c r="AX94" i="18"/>
  <c r="AX24" i="18"/>
  <c r="AX53" i="18"/>
  <c r="AX46" i="18"/>
  <c r="AX102" i="18"/>
  <c r="AX27" i="18"/>
  <c r="AX59" i="18"/>
  <c r="AX85" i="18"/>
  <c r="AX80" i="18"/>
  <c r="AX76" i="18"/>
  <c r="AX103" i="18"/>
  <c r="AX95" i="18"/>
  <c r="AX39" i="18"/>
  <c r="AX66" i="18"/>
  <c r="AX31" i="18"/>
  <c r="AX82" i="18"/>
  <c r="AT2" i="17"/>
  <c r="CZ26" i="19" l="1"/>
  <c r="CZ20" i="19"/>
  <c r="CZ28" i="19"/>
  <c r="CZ21" i="19"/>
  <c r="CZ22" i="19"/>
  <c r="CZ19" i="19"/>
  <c r="CZ27" i="19"/>
  <c r="CZ23" i="19"/>
  <c r="CZ24" i="19"/>
  <c r="CZ25" i="19"/>
  <c r="BJ109" i="13"/>
  <c r="BJ121" i="13"/>
  <c r="BJ133" i="13"/>
  <c r="BJ145" i="13"/>
  <c r="BJ111" i="13"/>
  <c r="BJ123" i="13"/>
  <c r="BJ135" i="13"/>
  <c r="BJ147" i="13"/>
  <c r="BJ159" i="13"/>
  <c r="BJ171" i="13"/>
  <c r="BJ183" i="13"/>
  <c r="BJ195" i="13"/>
  <c r="BJ115" i="13"/>
  <c r="BJ127" i="13"/>
  <c r="BJ139" i="13"/>
  <c r="BJ151" i="13"/>
  <c r="BJ120" i="13"/>
  <c r="BJ137" i="13"/>
  <c r="BJ153" i="13"/>
  <c r="BJ166" i="13"/>
  <c r="BJ179" i="13"/>
  <c r="BJ192" i="13"/>
  <c r="BJ205" i="13"/>
  <c r="BJ217" i="13"/>
  <c r="BJ229" i="13"/>
  <c r="BJ241" i="13"/>
  <c r="BJ253" i="13"/>
  <c r="BJ265" i="13"/>
  <c r="BJ277" i="13"/>
  <c r="BJ289" i="13"/>
  <c r="BJ301" i="13"/>
  <c r="BJ313" i="13"/>
  <c r="BJ325" i="13"/>
  <c r="BJ337" i="13"/>
  <c r="BJ349" i="13"/>
  <c r="BJ361" i="13"/>
  <c r="BJ373" i="13"/>
  <c r="BJ385" i="13"/>
  <c r="BJ397" i="13"/>
  <c r="BJ409" i="13"/>
  <c r="BJ421" i="13"/>
  <c r="BJ433" i="13"/>
  <c r="BJ445" i="13"/>
  <c r="BJ457" i="13"/>
  <c r="BJ469" i="13"/>
  <c r="BJ481" i="13"/>
  <c r="BJ493" i="13"/>
  <c r="BJ505" i="13"/>
  <c r="BJ122" i="13"/>
  <c r="BJ138" i="13"/>
  <c r="BJ154" i="13"/>
  <c r="BJ167" i="13"/>
  <c r="BJ180" i="13"/>
  <c r="BJ193" i="13"/>
  <c r="BJ206" i="13"/>
  <c r="BJ218" i="13"/>
  <c r="BJ230" i="13"/>
  <c r="BJ242" i="13"/>
  <c r="BJ254" i="13"/>
  <c r="BJ266" i="13"/>
  <c r="BJ278" i="13"/>
  <c r="BJ290" i="13"/>
  <c r="BJ302" i="13"/>
  <c r="BJ314" i="13"/>
  <c r="BJ326" i="13"/>
  <c r="BJ338" i="13"/>
  <c r="BJ350" i="13"/>
  <c r="BJ362" i="13"/>
  <c r="BJ374" i="13"/>
  <c r="BJ386" i="13"/>
  <c r="BJ398" i="13"/>
  <c r="BJ410" i="13"/>
  <c r="BJ422" i="13"/>
  <c r="BJ434" i="13"/>
  <c r="BJ446" i="13"/>
  <c r="BJ458" i="13"/>
  <c r="BJ470" i="13"/>
  <c r="BJ482" i="13"/>
  <c r="BJ494" i="13"/>
  <c r="BJ506" i="13"/>
  <c r="BJ107" i="13"/>
  <c r="BJ124" i="13"/>
  <c r="BJ140" i="13"/>
  <c r="BJ155" i="13"/>
  <c r="BJ168" i="13"/>
  <c r="BJ181" i="13"/>
  <c r="BJ194" i="13"/>
  <c r="BJ207" i="13"/>
  <c r="BJ219" i="13"/>
  <c r="BJ231" i="13"/>
  <c r="BJ243" i="13"/>
  <c r="BJ255" i="13"/>
  <c r="BJ267" i="13"/>
  <c r="BJ279" i="13"/>
  <c r="BJ291" i="13"/>
  <c r="BJ303" i="13"/>
  <c r="BJ315" i="13"/>
  <c r="BJ327" i="13"/>
  <c r="BJ339" i="13"/>
  <c r="BJ351" i="13"/>
  <c r="BJ363" i="13"/>
  <c r="BJ375" i="13"/>
  <c r="BJ387" i="13"/>
  <c r="BJ399" i="13"/>
  <c r="BJ411" i="13"/>
  <c r="BJ423" i="13"/>
  <c r="BJ435" i="13"/>
  <c r="BJ447" i="13"/>
  <c r="BJ459" i="13"/>
  <c r="BJ471" i="13"/>
  <c r="BJ483" i="13"/>
  <c r="BJ495" i="13"/>
  <c r="BJ108" i="13"/>
  <c r="BJ125" i="13"/>
  <c r="BJ141" i="13"/>
  <c r="BJ156" i="13"/>
  <c r="BJ169" i="13"/>
  <c r="BJ182" i="13"/>
  <c r="BJ196" i="13"/>
  <c r="BJ208" i="13"/>
  <c r="BJ220" i="13"/>
  <c r="BJ232" i="13"/>
  <c r="BJ244" i="13"/>
  <c r="BJ256" i="13"/>
  <c r="BJ268" i="13"/>
  <c r="BJ280" i="13"/>
  <c r="BJ292" i="13"/>
  <c r="BJ304" i="13"/>
  <c r="BJ316" i="13"/>
  <c r="BJ328" i="13"/>
  <c r="BJ340" i="13"/>
  <c r="BJ352" i="13"/>
  <c r="BJ364" i="13"/>
  <c r="BJ376" i="13"/>
  <c r="BJ388" i="13"/>
  <c r="BJ400" i="13"/>
  <c r="BJ412" i="13"/>
  <c r="BJ424" i="13"/>
  <c r="BJ436" i="13"/>
  <c r="BJ448" i="13"/>
  <c r="BJ460" i="13"/>
  <c r="BJ472" i="13"/>
  <c r="BJ484" i="13"/>
  <c r="BJ496" i="13"/>
  <c r="BJ110" i="13"/>
  <c r="BJ126" i="13"/>
  <c r="BJ142" i="13"/>
  <c r="BJ157" i="13"/>
  <c r="BJ170" i="13"/>
  <c r="BJ184" i="13"/>
  <c r="BJ197" i="13"/>
  <c r="BJ209" i="13"/>
  <c r="BJ221" i="13"/>
  <c r="BJ233" i="13"/>
  <c r="BJ245" i="13"/>
  <c r="BJ257" i="13"/>
  <c r="BJ269" i="13"/>
  <c r="BJ281" i="13"/>
  <c r="BJ293" i="13"/>
  <c r="BJ305" i="13"/>
  <c r="BJ317" i="13"/>
  <c r="BJ329" i="13"/>
  <c r="BJ341" i="13"/>
  <c r="BJ353" i="13"/>
  <c r="BJ365" i="13"/>
  <c r="BJ377" i="13"/>
  <c r="BJ389" i="13"/>
  <c r="BJ401" i="13"/>
  <c r="BJ413" i="13"/>
  <c r="BJ425" i="13"/>
  <c r="BJ437" i="13"/>
  <c r="BJ449" i="13"/>
  <c r="BJ461" i="13"/>
  <c r="BJ473" i="13"/>
  <c r="BJ485" i="13"/>
  <c r="BJ497" i="13"/>
  <c r="BJ112" i="13"/>
  <c r="BJ128" i="13"/>
  <c r="BJ143" i="13"/>
  <c r="BJ158" i="13"/>
  <c r="BJ172" i="13"/>
  <c r="BJ185" i="13"/>
  <c r="BJ198" i="13"/>
  <c r="BJ210" i="13"/>
  <c r="BJ222" i="13"/>
  <c r="BJ234" i="13"/>
  <c r="BJ246" i="13"/>
  <c r="BJ258" i="13"/>
  <c r="BJ270" i="13"/>
  <c r="BJ282" i="13"/>
  <c r="BJ294" i="13"/>
  <c r="BJ306" i="13"/>
  <c r="BJ318" i="13"/>
  <c r="BJ330" i="13"/>
  <c r="BJ342" i="13"/>
  <c r="BJ354" i="13"/>
  <c r="BJ366" i="13"/>
  <c r="BJ378" i="13"/>
  <c r="BJ390" i="13"/>
  <c r="BJ402" i="13"/>
  <c r="BJ414" i="13"/>
  <c r="BJ426" i="13"/>
  <c r="BJ438" i="13"/>
  <c r="BJ450" i="13"/>
  <c r="BJ462" i="13"/>
  <c r="BJ474" i="13"/>
  <c r="BJ486" i="13"/>
  <c r="BJ498" i="13"/>
  <c r="BJ113" i="13"/>
  <c r="BJ129" i="13"/>
  <c r="BJ144" i="13"/>
  <c r="BJ160" i="13"/>
  <c r="BJ173" i="13"/>
  <c r="BJ186" i="13"/>
  <c r="BJ199" i="13"/>
  <c r="BJ211" i="13"/>
  <c r="BJ223" i="13"/>
  <c r="BJ235" i="13"/>
  <c r="BJ247" i="13"/>
  <c r="BJ259" i="13"/>
  <c r="BJ271" i="13"/>
  <c r="BJ283" i="13"/>
  <c r="BJ295" i="13"/>
  <c r="BJ307" i="13"/>
  <c r="BJ319" i="13"/>
  <c r="BJ331" i="13"/>
  <c r="BJ343" i="13"/>
  <c r="BJ355" i="13"/>
  <c r="BJ367" i="13"/>
  <c r="BJ379" i="13"/>
  <c r="BJ391" i="13"/>
  <c r="BJ403" i="13"/>
  <c r="BJ415" i="13"/>
  <c r="BJ427" i="13"/>
  <c r="BJ439" i="13"/>
  <c r="BJ451" i="13"/>
  <c r="BJ463" i="13"/>
  <c r="BJ475" i="13"/>
  <c r="BJ487" i="13"/>
  <c r="BJ499" i="13"/>
  <c r="BJ117" i="13"/>
  <c r="BJ132" i="13"/>
  <c r="BJ149" i="13"/>
  <c r="BJ163" i="13"/>
  <c r="BJ176" i="13"/>
  <c r="BJ189" i="13"/>
  <c r="BJ202" i="13"/>
  <c r="BJ214" i="13"/>
  <c r="BJ226" i="13"/>
  <c r="BJ238" i="13"/>
  <c r="BJ250" i="13"/>
  <c r="BJ262" i="13"/>
  <c r="BJ274" i="13"/>
  <c r="BJ286" i="13"/>
  <c r="BJ298" i="13"/>
  <c r="BJ310" i="13"/>
  <c r="BJ322" i="13"/>
  <c r="BJ334" i="13"/>
  <c r="BJ346" i="13"/>
  <c r="BJ358" i="13"/>
  <c r="BJ370" i="13"/>
  <c r="BJ382" i="13"/>
  <c r="BJ394" i="13"/>
  <c r="BJ406" i="13"/>
  <c r="BJ418" i="13"/>
  <c r="BJ430" i="13"/>
  <c r="BJ442" i="13"/>
  <c r="BJ454" i="13"/>
  <c r="BJ466" i="13"/>
  <c r="BJ478" i="13"/>
  <c r="BJ490" i="13"/>
  <c r="BJ502" i="13"/>
  <c r="BJ119" i="13"/>
  <c r="BJ136" i="13"/>
  <c r="BJ152" i="13"/>
  <c r="BJ165" i="13"/>
  <c r="BJ178" i="13"/>
  <c r="BJ191" i="13"/>
  <c r="BJ204" i="13"/>
  <c r="BJ216" i="13"/>
  <c r="BJ228" i="13"/>
  <c r="BJ240" i="13"/>
  <c r="BJ252" i="13"/>
  <c r="BJ264" i="13"/>
  <c r="BJ276" i="13"/>
  <c r="BJ288" i="13"/>
  <c r="BJ300" i="13"/>
  <c r="BJ312" i="13"/>
  <c r="BJ324" i="13"/>
  <c r="BJ336" i="13"/>
  <c r="BJ348" i="13"/>
  <c r="BJ360" i="13"/>
  <c r="BJ372" i="13"/>
  <c r="BJ384" i="13"/>
  <c r="BJ396" i="13"/>
  <c r="BJ408" i="13"/>
  <c r="BJ420" i="13"/>
  <c r="BJ432" i="13"/>
  <c r="BJ444" i="13"/>
  <c r="BJ456" i="13"/>
  <c r="BJ468" i="13"/>
  <c r="BJ480" i="13"/>
  <c r="BJ492" i="13"/>
  <c r="BJ504" i="13"/>
  <c r="BJ134" i="13"/>
  <c r="BJ190" i="13"/>
  <c r="BJ239" i="13"/>
  <c r="BJ287" i="13"/>
  <c r="BJ335" i="13"/>
  <c r="BJ383" i="13"/>
  <c r="BJ431" i="13"/>
  <c r="BJ479" i="13"/>
  <c r="BJ146" i="13"/>
  <c r="BJ200" i="13"/>
  <c r="BJ248" i="13"/>
  <c r="BJ296" i="13"/>
  <c r="BJ344" i="13"/>
  <c r="BJ392" i="13"/>
  <c r="BJ440" i="13"/>
  <c r="BJ488" i="13"/>
  <c r="BJ148" i="13"/>
  <c r="BJ201" i="13"/>
  <c r="BJ249" i="13"/>
  <c r="BJ297" i="13"/>
  <c r="BJ345" i="13"/>
  <c r="BJ393" i="13"/>
  <c r="BJ441" i="13"/>
  <c r="BJ489" i="13"/>
  <c r="BJ150" i="13"/>
  <c r="BJ203" i="13"/>
  <c r="BJ251" i="13"/>
  <c r="BJ299" i="13"/>
  <c r="BJ347" i="13"/>
  <c r="BJ395" i="13"/>
  <c r="BJ443" i="13"/>
  <c r="BJ491" i="13"/>
  <c r="BJ161" i="13"/>
  <c r="BJ212" i="13"/>
  <c r="BJ260" i="13"/>
  <c r="BJ308" i="13"/>
  <c r="BJ356" i="13"/>
  <c r="BJ404" i="13"/>
  <c r="BJ452" i="13"/>
  <c r="BJ500" i="13"/>
  <c r="BJ162" i="13"/>
  <c r="BJ213" i="13"/>
  <c r="BJ261" i="13"/>
  <c r="BJ309" i="13"/>
  <c r="BJ357" i="13"/>
  <c r="BJ405" i="13"/>
  <c r="BJ453" i="13"/>
  <c r="BJ501" i="13"/>
  <c r="BJ164" i="13"/>
  <c r="BJ215" i="13"/>
  <c r="BJ263" i="13"/>
  <c r="BJ311" i="13"/>
  <c r="BJ359" i="13"/>
  <c r="BJ407" i="13"/>
  <c r="BJ455" i="13"/>
  <c r="BJ503" i="13"/>
  <c r="BJ131" i="13"/>
  <c r="BJ188" i="13"/>
  <c r="BJ237" i="13"/>
  <c r="BJ285" i="13"/>
  <c r="BJ333" i="13"/>
  <c r="BJ381" i="13"/>
  <c r="BJ429" i="13"/>
  <c r="BJ477" i="13"/>
  <c r="BJ130" i="13"/>
  <c r="BJ284" i="13"/>
  <c r="BJ428" i="13"/>
  <c r="BJ174" i="13"/>
  <c r="BJ320" i="13"/>
  <c r="BJ464" i="13"/>
  <c r="BJ177" i="13"/>
  <c r="BJ323" i="13"/>
  <c r="BJ467" i="13"/>
  <c r="BJ187" i="13"/>
  <c r="BJ332" i="13"/>
  <c r="BJ476" i="13"/>
  <c r="BJ224" i="13"/>
  <c r="BJ368" i="13"/>
  <c r="BJ225" i="13"/>
  <c r="BJ369" i="13"/>
  <c r="BJ114" i="13"/>
  <c r="BJ272" i="13"/>
  <c r="BJ416" i="13"/>
  <c r="BJ116" i="13"/>
  <c r="BJ273" i="13"/>
  <c r="BJ417" i="13"/>
  <c r="BJ118" i="13"/>
  <c r="BJ275" i="13"/>
  <c r="BJ419" i="13"/>
  <c r="BJ175" i="13"/>
  <c r="BJ227" i="13"/>
  <c r="BJ236" i="13"/>
  <c r="BJ321" i="13"/>
  <c r="BJ380" i="13"/>
  <c r="BJ371" i="13"/>
  <c r="BJ465" i="13"/>
  <c r="AY96" i="18"/>
  <c r="AY69" i="18"/>
  <c r="AY91" i="18"/>
  <c r="AY99" i="18"/>
  <c r="AY79" i="18"/>
  <c r="AY97" i="18"/>
  <c r="AY63" i="18"/>
  <c r="AY100" i="18"/>
  <c r="AY86" i="18"/>
  <c r="AY83" i="18"/>
  <c r="AY87" i="18"/>
  <c r="AY71" i="18"/>
  <c r="AY98" i="18"/>
  <c r="AY95" i="18"/>
  <c r="AY80" i="18"/>
  <c r="AY72" i="18"/>
  <c r="AY92" i="18"/>
  <c r="AY60" i="18"/>
  <c r="AY48" i="18"/>
  <c r="AY38" i="18"/>
  <c r="AY74" i="18"/>
  <c r="AY52" i="18"/>
  <c r="AY33" i="18"/>
  <c r="AY45" i="18"/>
  <c r="AY64" i="18"/>
  <c r="AY53" i="18"/>
  <c r="AY84" i="18"/>
  <c r="AY78" i="18"/>
  <c r="AY58" i="18"/>
  <c r="AY73" i="18"/>
  <c r="AY37" i="18"/>
  <c r="AY62" i="18"/>
  <c r="AY54" i="18"/>
  <c r="AY41" i="18"/>
  <c r="AY40" i="18"/>
  <c r="AY26" i="18"/>
  <c r="AY24" i="18"/>
  <c r="AY19" i="18"/>
  <c r="AY28" i="18"/>
  <c r="AY21" i="18"/>
  <c r="AY9" i="18"/>
  <c r="AY8" i="18"/>
  <c r="AY6" i="18"/>
  <c r="AY34" i="18"/>
  <c r="AY20" i="18"/>
  <c r="AY30" i="18"/>
  <c r="AY11" i="18"/>
  <c r="AY10" i="18"/>
  <c r="AY25" i="18"/>
  <c r="AY23" i="18"/>
  <c r="AY22" i="18"/>
  <c r="AY12" i="18"/>
  <c r="AY46" i="18"/>
  <c r="C52" i="3"/>
  <c r="AY3" i="18"/>
  <c r="AY14" i="18"/>
  <c r="AY32" i="18"/>
  <c r="AY56" i="18"/>
  <c r="AY15" i="18"/>
  <c r="AY4" i="18"/>
  <c r="AY18" i="18"/>
  <c r="AY7" i="18"/>
  <c r="AY16" i="18"/>
  <c r="AY29" i="18"/>
  <c r="AY5" i="18"/>
  <c r="AY65" i="18"/>
  <c r="AY44" i="18"/>
  <c r="AY17" i="18"/>
  <c r="AY27" i="18"/>
  <c r="AY39" i="18"/>
  <c r="AY101" i="18"/>
  <c r="AY31" i="18"/>
  <c r="AY81" i="18"/>
  <c r="AY75" i="18"/>
  <c r="AY67" i="18"/>
  <c r="AY61" i="18"/>
  <c r="AY59" i="18"/>
  <c r="AY70" i="18"/>
  <c r="AY51" i="18"/>
  <c r="AY66" i="18"/>
  <c r="AY49" i="18"/>
  <c r="AY76" i="18"/>
  <c r="AY13" i="18"/>
  <c r="AY36" i="18"/>
  <c r="AY42" i="18"/>
  <c r="AY43" i="18"/>
  <c r="AY35" i="18"/>
  <c r="AY57" i="18"/>
  <c r="AY55" i="18"/>
  <c r="AY85" i="18"/>
  <c r="AY89" i="18"/>
  <c r="AY90" i="18"/>
  <c r="AY103" i="18"/>
  <c r="AY102" i="18"/>
  <c r="AY94" i="18"/>
  <c r="AY50" i="18"/>
  <c r="AY68" i="18"/>
  <c r="AY88" i="18"/>
  <c r="AY77" i="18"/>
  <c r="AY82" i="18"/>
  <c r="AY47" i="18"/>
  <c r="AY93" i="18"/>
  <c r="AU2" i="17"/>
  <c r="DA24" i="19" l="1"/>
  <c r="DA26" i="19"/>
  <c r="DA19" i="19"/>
  <c r="DA27" i="19"/>
  <c r="DA20" i="19"/>
  <c r="DA28" i="19"/>
  <c r="DA23" i="19"/>
  <c r="DA25" i="19"/>
  <c r="DA22" i="19"/>
  <c r="DA21" i="19"/>
  <c r="BK117" i="13"/>
  <c r="BK129" i="13"/>
  <c r="BK141" i="13"/>
  <c r="BK153" i="13"/>
  <c r="BK165" i="13"/>
  <c r="BK177" i="13"/>
  <c r="BK189" i="13"/>
  <c r="BK201" i="13"/>
  <c r="BK213" i="13"/>
  <c r="BK225" i="13"/>
  <c r="BK237" i="13"/>
  <c r="BK249" i="13"/>
  <c r="BK261" i="13"/>
  <c r="BK273" i="13"/>
  <c r="BK285" i="13"/>
  <c r="BK297" i="13"/>
  <c r="BK309" i="13"/>
  <c r="BK321" i="13"/>
  <c r="BK333" i="13"/>
  <c r="BK345" i="13"/>
  <c r="BK357" i="13"/>
  <c r="BK369" i="13"/>
  <c r="BK381" i="13"/>
  <c r="BK393" i="13"/>
  <c r="BK405" i="13"/>
  <c r="BK417" i="13"/>
  <c r="BK429" i="13"/>
  <c r="BK441" i="13"/>
  <c r="BK453" i="13"/>
  <c r="BK465" i="13"/>
  <c r="BK477" i="13"/>
  <c r="BK489" i="13"/>
  <c r="BK501" i="13"/>
  <c r="BK118" i="13"/>
  <c r="BK130" i="13"/>
  <c r="BK142" i="13"/>
  <c r="BK154" i="13"/>
  <c r="BK166" i="13"/>
  <c r="BK178" i="13"/>
  <c r="BK190" i="13"/>
  <c r="BK202" i="13"/>
  <c r="BK214" i="13"/>
  <c r="BK226" i="13"/>
  <c r="BK238" i="13"/>
  <c r="BK250" i="13"/>
  <c r="BK262" i="13"/>
  <c r="BK274" i="13"/>
  <c r="BK286" i="13"/>
  <c r="BK298" i="13"/>
  <c r="BK310" i="13"/>
  <c r="BK322" i="13"/>
  <c r="BK334" i="13"/>
  <c r="BK346" i="13"/>
  <c r="BK107" i="13"/>
  <c r="BK119" i="13"/>
  <c r="BK131" i="13"/>
  <c r="BK143" i="13"/>
  <c r="BK155" i="13"/>
  <c r="BK167" i="13"/>
  <c r="BK179" i="13"/>
  <c r="BK191" i="13"/>
  <c r="BK203" i="13"/>
  <c r="BK215" i="13"/>
  <c r="BK227" i="13"/>
  <c r="BK239" i="13"/>
  <c r="BK251" i="13"/>
  <c r="BK263" i="13"/>
  <c r="BK275" i="13"/>
  <c r="BK287" i="13"/>
  <c r="BK299" i="13"/>
  <c r="BK311" i="13"/>
  <c r="BK323" i="13"/>
  <c r="BK335" i="13"/>
  <c r="BK347" i="13"/>
  <c r="BK359" i="13"/>
  <c r="BK371" i="13"/>
  <c r="BK383" i="13"/>
  <c r="BK395" i="13"/>
  <c r="BK407" i="13"/>
  <c r="BK419" i="13"/>
  <c r="BK431" i="13"/>
  <c r="BK443" i="13"/>
  <c r="BK455" i="13"/>
  <c r="BK467" i="13"/>
  <c r="BK479" i="13"/>
  <c r="BK491" i="13"/>
  <c r="BK503" i="13"/>
  <c r="BK108" i="13"/>
  <c r="BK120" i="13"/>
  <c r="BK132" i="13"/>
  <c r="BK144" i="13"/>
  <c r="BK156" i="13"/>
  <c r="BK168" i="13"/>
  <c r="BK180" i="13"/>
  <c r="BK192" i="13"/>
  <c r="BK204" i="13"/>
  <c r="BK216" i="13"/>
  <c r="BK228" i="13"/>
  <c r="BK240" i="13"/>
  <c r="BK252" i="13"/>
  <c r="BK264" i="13"/>
  <c r="BK276" i="13"/>
  <c r="BK288" i="13"/>
  <c r="BK300" i="13"/>
  <c r="BK312" i="13"/>
  <c r="BK324" i="13"/>
  <c r="BK336" i="13"/>
  <c r="BK348" i="13"/>
  <c r="BK360" i="13"/>
  <c r="BK372" i="13"/>
  <c r="BK384" i="13"/>
  <c r="BK396" i="13"/>
  <c r="BK408" i="13"/>
  <c r="BK420" i="13"/>
  <c r="BK432" i="13"/>
  <c r="BK444" i="13"/>
  <c r="BK456" i="13"/>
  <c r="BK468" i="13"/>
  <c r="BK480" i="13"/>
  <c r="BK492" i="13"/>
  <c r="BK504" i="13"/>
  <c r="BK109" i="13"/>
  <c r="BK121" i="13"/>
  <c r="BK133" i="13"/>
  <c r="BK145" i="13"/>
  <c r="BK157" i="13"/>
  <c r="BK169" i="13"/>
  <c r="BK181" i="13"/>
  <c r="BK193" i="13"/>
  <c r="BK205" i="13"/>
  <c r="BK217" i="13"/>
  <c r="BK229" i="13"/>
  <c r="BK241" i="13"/>
  <c r="BK253" i="13"/>
  <c r="BK265" i="13"/>
  <c r="BK277" i="13"/>
  <c r="BK289" i="13"/>
  <c r="BK301" i="13"/>
  <c r="BK313" i="13"/>
  <c r="BK325" i="13"/>
  <c r="BK337" i="13"/>
  <c r="BK349" i="13"/>
  <c r="BK361" i="13"/>
  <c r="BK373" i="13"/>
  <c r="BK385" i="13"/>
  <c r="BK397" i="13"/>
  <c r="BK409" i="13"/>
  <c r="BK421" i="13"/>
  <c r="BK433" i="13"/>
  <c r="BK445" i="13"/>
  <c r="BK457" i="13"/>
  <c r="BK469" i="13"/>
  <c r="BK481" i="13"/>
  <c r="BK493" i="13"/>
  <c r="BK505" i="13"/>
  <c r="BK110" i="13"/>
  <c r="BK122" i="13"/>
  <c r="BK134" i="13"/>
  <c r="BK146" i="13"/>
  <c r="BK158" i="13"/>
  <c r="BK170" i="13"/>
  <c r="BK182" i="13"/>
  <c r="BK194" i="13"/>
  <c r="BK206" i="13"/>
  <c r="BK218" i="13"/>
  <c r="BK230" i="13"/>
  <c r="BK242" i="13"/>
  <c r="BK254" i="13"/>
  <c r="BK266" i="13"/>
  <c r="BK278" i="13"/>
  <c r="BK290" i="13"/>
  <c r="BK302" i="13"/>
  <c r="BK314" i="13"/>
  <c r="BK326" i="13"/>
  <c r="BK338" i="13"/>
  <c r="BK350" i="13"/>
  <c r="BK362" i="13"/>
  <c r="BK374" i="13"/>
  <c r="BK386" i="13"/>
  <c r="BK398" i="13"/>
  <c r="BK410" i="13"/>
  <c r="BK422" i="13"/>
  <c r="BK434" i="13"/>
  <c r="BK446" i="13"/>
  <c r="BK458" i="13"/>
  <c r="BK470" i="13"/>
  <c r="BK482" i="13"/>
  <c r="BK494" i="13"/>
  <c r="BK506" i="13"/>
  <c r="BK111" i="13"/>
  <c r="BK123" i="13"/>
  <c r="BK135" i="13"/>
  <c r="BK147" i="13"/>
  <c r="BK159" i="13"/>
  <c r="BK171" i="13"/>
  <c r="BK183" i="13"/>
  <c r="BK195" i="13"/>
  <c r="BK207" i="13"/>
  <c r="BK219" i="13"/>
  <c r="BK231" i="13"/>
  <c r="BK243" i="13"/>
  <c r="BK255" i="13"/>
  <c r="BK267" i="13"/>
  <c r="BK279" i="13"/>
  <c r="BK291" i="13"/>
  <c r="BK303" i="13"/>
  <c r="BK315" i="13"/>
  <c r="BK327" i="13"/>
  <c r="BK339" i="13"/>
  <c r="BK351" i="13"/>
  <c r="BK363" i="13"/>
  <c r="BK375" i="13"/>
  <c r="BK387" i="13"/>
  <c r="BK399" i="13"/>
  <c r="BK411" i="13"/>
  <c r="BK423" i="13"/>
  <c r="BK435" i="13"/>
  <c r="BK447" i="13"/>
  <c r="BK459" i="13"/>
  <c r="BK471" i="13"/>
  <c r="BK483" i="13"/>
  <c r="BK495" i="13"/>
  <c r="BK114" i="13"/>
  <c r="BK126" i="13"/>
  <c r="BK138" i="13"/>
  <c r="BK150" i="13"/>
  <c r="BK162" i="13"/>
  <c r="BK174" i="13"/>
  <c r="BK186" i="13"/>
  <c r="BK198" i="13"/>
  <c r="BK210" i="13"/>
  <c r="BK222" i="13"/>
  <c r="BK234" i="13"/>
  <c r="BK246" i="13"/>
  <c r="BK258" i="13"/>
  <c r="BK270" i="13"/>
  <c r="BK282" i="13"/>
  <c r="BK294" i="13"/>
  <c r="BK306" i="13"/>
  <c r="BK318" i="13"/>
  <c r="BK330" i="13"/>
  <c r="BK342" i="13"/>
  <c r="BK354" i="13"/>
  <c r="BK366" i="13"/>
  <c r="BK378" i="13"/>
  <c r="BK390" i="13"/>
  <c r="BK402" i="13"/>
  <c r="BK414" i="13"/>
  <c r="BK426" i="13"/>
  <c r="BK438" i="13"/>
  <c r="BK450" i="13"/>
  <c r="BK462" i="13"/>
  <c r="BK474" i="13"/>
  <c r="BK486" i="13"/>
  <c r="BK498" i="13"/>
  <c r="BK116" i="13"/>
  <c r="BK128" i="13"/>
  <c r="BK140" i="13"/>
  <c r="BK152" i="13"/>
  <c r="BK164" i="13"/>
  <c r="BK176" i="13"/>
  <c r="BK188" i="13"/>
  <c r="BK200" i="13"/>
  <c r="BK212" i="13"/>
  <c r="BK224" i="13"/>
  <c r="BK236" i="13"/>
  <c r="BK248" i="13"/>
  <c r="BK260" i="13"/>
  <c r="BK272" i="13"/>
  <c r="BK284" i="13"/>
  <c r="BK296" i="13"/>
  <c r="BK308" i="13"/>
  <c r="BK320" i="13"/>
  <c r="BK332" i="13"/>
  <c r="BK344" i="13"/>
  <c r="BK356" i="13"/>
  <c r="BK368" i="13"/>
  <c r="BK380" i="13"/>
  <c r="BK392" i="13"/>
  <c r="BK404" i="13"/>
  <c r="BK416" i="13"/>
  <c r="BK428" i="13"/>
  <c r="BK440" i="13"/>
  <c r="BK452" i="13"/>
  <c r="BK464" i="13"/>
  <c r="BK476" i="13"/>
  <c r="BK488" i="13"/>
  <c r="BK500" i="13"/>
  <c r="BK127" i="13"/>
  <c r="BK175" i="13"/>
  <c r="BK223" i="13"/>
  <c r="BK271" i="13"/>
  <c r="BK319" i="13"/>
  <c r="BK365" i="13"/>
  <c r="BK401" i="13"/>
  <c r="BK437" i="13"/>
  <c r="BK473" i="13"/>
  <c r="BK136" i="13"/>
  <c r="BK184" i="13"/>
  <c r="BK232" i="13"/>
  <c r="BK280" i="13"/>
  <c r="BK328" i="13"/>
  <c r="BK367" i="13"/>
  <c r="BK403" i="13"/>
  <c r="BK439" i="13"/>
  <c r="BK475" i="13"/>
  <c r="BK137" i="13"/>
  <c r="BK185" i="13"/>
  <c r="BK233" i="13"/>
  <c r="BK281" i="13"/>
  <c r="BK329" i="13"/>
  <c r="BK370" i="13"/>
  <c r="BK406" i="13"/>
  <c r="BK442" i="13"/>
  <c r="BK478" i="13"/>
  <c r="BK139" i="13"/>
  <c r="BK187" i="13"/>
  <c r="BK235" i="13"/>
  <c r="BK283" i="13"/>
  <c r="BK331" i="13"/>
  <c r="BK376" i="13"/>
  <c r="BK412" i="13"/>
  <c r="BK448" i="13"/>
  <c r="BK484" i="13"/>
  <c r="BK148" i="13"/>
  <c r="BK196" i="13"/>
  <c r="BK244" i="13"/>
  <c r="BK292" i="13"/>
  <c r="BK340" i="13"/>
  <c r="BK377" i="13"/>
  <c r="BK413" i="13"/>
  <c r="BK449" i="13"/>
  <c r="BK485" i="13"/>
  <c r="BK149" i="13"/>
  <c r="BK197" i="13"/>
  <c r="BK245" i="13"/>
  <c r="BK293" i="13"/>
  <c r="BK341" i="13"/>
  <c r="BK379" i="13"/>
  <c r="BK415" i="13"/>
  <c r="BK451" i="13"/>
  <c r="BK487" i="13"/>
  <c r="BK151" i="13"/>
  <c r="BK199" i="13"/>
  <c r="BK247" i="13"/>
  <c r="BK295" i="13"/>
  <c r="BK343" i="13"/>
  <c r="BK382" i="13"/>
  <c r="BK418" i="13"/>
  <c r="BK454" i="13"/>
  <c r="BK490" i="13"/>
  <c r="BK125" i="13"/>
  <c r="BK173" i="13"/>
  <c r="BK221" i="13"/>
  <c r="BK269" i="13"/>
  <c r="BK317" i="13"/>
  <c r="BK364" i="13"/>
  <c r="BK400" i="13"/>
  <c r="BK436" i="13"/>
  <c r="BK472" i="13"/>
  <c r="BK172" i="13"/>
  <c r="BK316" i="13"/>
  <c r="BK430" i="13"/>
  <c r="BK208" i="13"/>
  <c r="BK352" i="13"/>
  <c r="BK460" i="13"/>
  <c r="BK211" i="13"/>
  <c r="BK355" i="13"/>
  <c r="BK463" i="13"/>
  <c r="BK220" i="13"/>
  <c r="BK358" i="13"/>
  <c r="BK466" i="13"/>
  <c r="BK112" i="13"/>
  <c r="BK256" i="13"/>
  <c r="BK388" i="13"/>
  <c r="BK496" i="13"/>
  <c r="BK113" i="13"/>
  <c r="BK257" i="13"/>
  <c r="BK389" i="13"/>
  <c r="BK497" i="13"/>
  <c r="BK160" i="13"/>
  <c r="BK304" i="13"/>
  <c r="BK424" i="13"/>
  <c r="BK161" i="13"/>
  <c r="BK305" i="13"/>
  <c r="BK425" i="13"/>
  <c r="BK163" i="13"/>
  <c r="BK307" i="13"/>
  <c r="BK427" i="13"/>
  <c r="BK268" i="13"/>
  <c r="BK353" i="13"/>
  <c r="BK391" i="13"/>
  <c r="BK502" i="13"/>
  <c r="BK394" i="13"/>
  <c r="BK461" i="13"/>
  <c r="BK499" i="13"/>
  <c r="BK115" i="13"/>
  <c r="BK124" i="13"/>
  <c r="BK259" i="13"/>
  <c r="BK209" i="13"/>
  <c r="AZ99" i="18"/>
  <c r="AZ97" i="18"/>
  <c r="AZ86" i="18"/>
  <c r="AZ82" i="18"/>
  <c r="AZ75" i="18"/>
  <c r="AZ87" i="18"/>
  <c r="AZ71" i="18"/>
  <c r="AZ98" i="18"/>
  <c r="AZ95" i="18"/>
  <c r="AZ72" i="18"/>
  <c r="AZ64" i="18"/>
  <c r="AZ94" i="18"/>
  <c r="AZ84" i="18"/>
  <c r="AZ60" i="18"/>
  <c r="AZ48" i="18"/>
  <c r="AZ38" i="18"/>
  <c r="AZ61" i="18"/>
  <c r="AZ52" i="18"/>
  <c r="AZ45" i="18"/>
  <c r="AZ76" i="18"/>
  <c r="AZ53" i="18"/>
  <c r="AZ32" i="18"/>
  <c r="AZ96" i="18"/>
  <c r="AZ57" i="18"/>
  <c r="AZ49" i="18"/>
  <c r="AZ37" i="18"/>
  <c r="AZ62" i="18"/>
  <c r="AZ51" i="18"/>
  <c r="AZ41" i="18"/>
  <c r="AZ40" i="18"/>
  <c r="AZ26" i="18"/>
  <c r="AZ19" i="18"/>
  <c r="AZ28" i="18"/>
  <c r="AZ21" i="18"/>
  <c r="AZ9" i="18"/>
  <c r="AZ8" i="18"/>
  <c r="AZ6" i="18"/>
  <c r="AZ20" i="18"/>
  <c r="AZ11" i="18"/>
  <c r="AZ7" i="18"/>
  <c r="AZ13" i="18"/>
  <c r="AZ10" i="18"/>
  <c r="AZ25" i="18"/>
  <c r="AZ23" i="18"/>
  <c r="AZ22" i="18"/>
  <c r="AZ17" i="18"/>
  <c r="AZ12" i="18"/>
  <c r="AZ5" i="18"/>
  <c r="C53" i="3"/>
  <c r="AZ4" i="18"/>
  <c r="AZ42" i="18"/>
  <c r="AZ16" i="18"/>
  <c r="AZ33" i="18"/>
  <c r="AZ14" i="18"/>
  <c r="AZ18" i="18"/>
  <c r="AZ56" i="18"/>
  <c r="AZ29" i="18"/>
  <c r="AZ3" i="18"/>
  <c r="AZ15" i="18"/>
  <c r="AZ34" i="18"/>
  <c r="AZ55" i="18"/>
  <c r="AZ78" i="18"/>
  <c r="AZ30" i="18"/>
  <c r="AZ77" i="18"/>
  <c r="AZ73" i="18"/>
  <c r="AZ43" i="18"/>
  <c r="AZ58" i="18"/>
  <c r="AZ47" i="18"/>
  <c r="AZ89" i="18"/>
  <c r="AZ66" i="18"/>
  <c r="AZ79" i="18"/>
  <c r="AZ36" i="18"/>
  <c r="AZ46" i="18"/>
  <c r="AZ65" i="18"/>
  <c r="AZ27" i="18"/>
  <c r="AZ54" i="18"/>
  <c r="AZ74" i="18"/>
  <c r="AZ88" i="18"/>
  <c r="AZ85" i="18"/>
  <c r="AZ80" i="18"/>
  <c r="AZ50" i="18"/>
  <c r="AZ68" i="18"/>
  <c r="AZ90" i="18"/>
  <c r="AZ24" i="18"/>
  <c r="AZ67" i="18"/>
  <c r="AZ81" i="18"/>
  <c r="AZ83" i="18"/>
  <c r="AZ91" i="18"/>
  <c r="AZ70" i="18"/>
  <c r="AZ100" i="18"/>
  <c r="AZ39" i="18"/>
  <c r="AZ35" i="18"/>
  <c r="AZ59" i="18"/>
  <c r="AZ63" i="18"/>
  <c r="AZ69" i="18"/>
  <c r="AZ93" i="18"/>
  <c r="AZ92" i="18"/>
  <c r="AZ102" i="18"/>
  <c r="AZ103" i="18"/>
  <c r="AZ31" i="18"/>
  <c r="AZ101" i="18"/>
  <c r="AZ44" i="18"/>
  <c r="AV2" i="17"/>
  <c r="DB22" i="19" l="1"/>
  <c r="DB24" i="19"/>
  <c r="DB25" i="19"/>
  <c r="DB26" i="19"/>
  <c r="DB28" i="19"/>
  <c r="DB19" i="19"/>
  <c r="DB23" i="19"/>
  <c r="DB20" i="19"/>
  <c r="DB21" i="19"/>
  <c r="DB27" i="19"/>
  <c r="BL113" i="13"/>
  <c r="BL125" i="13"/>
  <c r="BL137" i="13"/>
  <c r="BL149" i="13"/>
  <c r="BL161" i="13"/>
  <c r="BL173" i="13"/>
  <c r="BL185" i="13"/>
  <c r="BL197" i="13"/>
  <c r="BL209" i="13"/>
  <c r="BL221" i="13"/>
  <c r="BL233" i="13"/>
  <c r="BL245" i="13"/>
  <c r="BL257" i="13"/>
  <c r="BL269" i="13"/>
  <c r="BL281" i="13"/>
  <c r="BL293" i="13"/>
  <c r="BL305" i="13"/>
  <c r="BL317" i="13"/>
  <c r="BL329" i="13"/>
  <c r="BL341" i="13"/>
  <c r="BL353" i="13"/>
  <c r="BL365" i="13"/>
  <c r="BL377" i="13"/>
  <c r="BL389" i="13"/>
  <c r="BL401" i="13"/>
  <c r="BL413" i="13"/>
  <c r="BL425" i="13"/>
  <c r="BL437" i="13"/>
  <c r="BL449" i="13"/>
  <c r="BL461" i="13"/>
  <c r="BL473" i="13"/>
  <c r="BL485" i="13"/>
  <c r="BL497" i="13"/>
  <c r="BL115" i="13"/>
  <c r="BL127" i="13"/>
  <c r="BL139" i="13"/>
  <c r="BL151" i="13"/>
  <c r="BL163" i="13"/>
  <c r="BL175" i="13"/>
  <c r="BL187" i="13"/>
  <c r="BL199" i="13"/>
  <c r="BL211" i="13"/>
  <c r="BL223" i="13"/>
  <c r="BL235" i="13"/>
  <c r="BL247" i="13"/>
  <c r="BL259" i="13"/>
  <c r="BL271" i="13"/>
  <c r="BL283" i="13"/>
  <c r="BL295" i="13"/>
  <c r="BL307" i="13"/>
  <c r="BL319" i="13"/>
  <c r="BL331" i="13"/>
  <c r="BL343" i="13"/>
  <c r="BL355" i="13"/>
  <c r="BL367" i="13"/>
  <c r="BL379" i="13"/>
  <c r="BL391" i="13"/>
  <c r="BL403" i="13"/>
  <c r="BL415" i="13"/>
  <c r="BL427" i="13"/>
  <c r="BL439" i="13"/>
  <c r="BL451" i="13"/>
  <c r="BL463" i="13"/>
  <c r="BL475" i="13"/>
  <c r="BL487" i="13"/>
  <c r="BL499" i="13"/>
  <c r="BL116" i="13"/>
  <c r="BL128" i="13"/>
  <c r="BL140" i="13"/>
  <c r="BL152" i="13"/>
  <c r="BL164" i="13"/>
  <c r="BL176" i="13"/>
  <c r="BL188" i="13"/>
  <c r="BL200" i="13"/>
  <c r="BL212" i="13"/>
  <c r="BL224" i="13"/>
  <c r="BL236" i="13"/>
  <c r="BL248" i="13"/>
  <c r="BL260" i="13"/>
  <c r="BL272" i="13"/>
  <c r="BL284" i="13"/>
  <c r="BL296" i="13"/>
  <c r="BL308" i="13"/>
  <c r="BL320" i="13"/>
  <c r="BL332" i="13"/>
  <c r="BL344" i="13"/>
  <c r="BL356" i="13"/>
  <c r="BL368" i="13"/>
  <c r="BL380" i="13"/>
  <c r="BL392" i="13"/>
  <c r="BL404" i="13"/>
  <c r="BL416" i="13"/>
  <c r="BL428" i="13"/>
  <c r="BL440" i="13"/>
  <c r="BL452" i="13"/>
  <c r="BL464" i="13"/>
  <c r="BL476" i="13"/>
  <c r="BL488" i="13"/>
  <c r="BL500" i="13"/>
  <c r="BL117" i="13"/>
  <c r="BL129" i="13"/>
  <c r="BL141" i="13"/>
  <c r="BL153" i="13"/>
  <c r="BL165" i="13"/>
  <c r="BL177" i="13"/>
  <c r="BL189" i="13"/>
  <c r="BL201" i="13"/>
  <c r="BL213" i="13"/>
  <c r="BL225" i="13"/>
  <c r="BL237" i="13"/>
  <c r="BL249" i="13"/>
  <c r="BL261" i="13"/>
  <c r="BL273" i="13"/>
  <c r="BL285" i="13"/>
  <c r="BL297" i="13"/>
  <c r="BL309" i="13"/>
  <c r="BL321" i="13"/>
  <c r="BL333" i="13"/>
  <c r="BL345" i="13"/>
  <c r="BL357" i="13"/>
  <c r="BL369" i="13"/>
  <c r="BL381" i="13"/>
  <c r="BL393" i="13"/>
  <c r="BL405" i="13"/>
  <c r="BL417" i="13"/>
  <c r="BL429" i="13"/>
  <c r="BL441" i="13"/>
  <c r="BL453" i="13"/>
  <c r="BL465" i="13"/>
  <c r="BL477" i="13"/>
  <c r="BL489" i="13"/>
  <c r="BL501" i="13"/>
  <c r="BL118" i="13"/>
  <c r="BL130" i="13"/>
  <c r="BL142" i="13"/>
  <c r="BL154" i="13"/>
  <c r="BL166" i="13"/>
  <c r="BL178" i="13"/>
  <c r="BL190" i="13"/>
  <c r="BL202" i="13"/>
  <c r="BL214" i="13"/>
  <c r="BL226" i="13"/>
  <c r="BL238" i="13"/>
  <c r="BL250" i="13"/>
  <c r="BL262" i="13"/>
  <c r="BL274" i="13"/>
  <c r="BL286" i="13"/>
  <c r="BL298" i="13"/>
  <c r="BL310" i="13"/>
  <c r="BL322" i="13"/>
  <c r="BL334" i="13"/>
  <c r="BL346" i="13"/>
  <c r="BL358" i="13"/>
  <c r="BL370" i="13"/>
  <c r="BL382" i="13"/>
  <c r="BL394" i="13"/>
  <c r="BL406" i="13"/>
  <c r="BL418" i="13"/>
  <c r="BL430" i="13"/>
  <c r="BL442" i="13"/>
  <c r="BL454" i="13"/>
  <c r="BL466" i="13"/>
  <c r="BL478" i="13"/>
  <c r="BL490" i="13"/>
  <c r="BL502" i="13"/>
  <c r="BL107" i="13"/>
  <c r="BL119" i="13"/>
  <c r="BL131" i="13"/>
  <c r="BL143" i="13"/>
  <c r="BL155" i="13"/>
  <c r="BL167" i="13"/>
  <c r="BL179" i="13"/>
  <c r="BL191" i="13"/>
  <c r="BL203" i="13"/>
  <c r="BL215" i="13"/>
  <c r="BL227" i="13"/>
  <c r="BL239" i="13"/>
  <c r="BL251" i="13"/>
  <c r="BL263" i="13"/>
  <c r="BL275" i="13"/>
  <c r="BL287" i="13"/>
  <c r="BL299" i="13"/>
  <c r="BL311" i="13"/>
  <c r="BL323" i="13"/>
  <c r="BL335" i="13"/>
  <c r="BL347" i="13"/>
  <c r="BL359" i="13"/>
  <c r="BL371" i="13"/>
  <c r="BL383" i="13"/>
  <c r="BL395" i="13"/>
  <c r="BL407" i="13"/>
  <c r="BL419" i="13"/>
  <c r="BL431" i="13"/>
  <c r="BL443" i="13"/>
  <c r="BL455" i="13"/>
  <c r="BL467" i="13"/>
  <c r="BL479" i="13"/>
  <c r="BL491" i="13"/>
  <c r="BL503" i="13"/>
  <c r="BL110" i="13"/>
  <c r="BL122" i="13"/>
  <c r="BL134" i="13"/>
  <c r="BL146" i="13"/>
  <c r="BL158" i="13"/>
  <c r="BL170" i="13"/>
  <c r="BL182" i="13"/>
  <c r="BL194" i="13"/>
  <c r="BL206" i="13"/>
  <c r="BL218" i="13"/>
  <c r="BL230" i="13"/>
  <c r="BL242" i="13"/>
  <c r="BL254" i="13"/>
  <c r="BL266" i="13"/>
  <c r="BL278" i="13"/>
  <c r="BL290" i="13"/>
  <c r="BL302" i="13"/>
  <c r="BL314" i="13"/>
  <c r="BL326" i="13"/>
  <c r="BL338" i="13"/>
  <c r="BL350" i="13"/>
  <c r="BL362" i="13"/>
  <c r="BL374" i="13"/>
  <c r="BL386" i="13"/>
  <c r="BL398" i="13"/>
  <c r="BL410" i="13"/>
  <c r="BL422" i="13"/>
  <c r="BL434" i="13"/>
  <c r="BL446" i="13"/>
  <c r="BL458" i="13"/>
  <c r="BL470" i="13"/>
  <c r="BL482" i="13"/>
  <c r="BL494" i="13"/>
  <c r="BL506" i="13"/>
  <c r="BL112" i="13"/>
  <c r="BL124" i="13"/>
  <c r="BL136" i="13"/>
  <c r="BL148" i="13"/>
  <c r="BL160" i="13"/>
  <c r="BL172" i="13"/>
  <c r="BL184" i="13"/>
  <c r="BL196" i="13"/>
  <c r="BL208" i="13"/>
  <c r="BL220" i="13"/>
  <c r="BL232" i="13"/>
  <c r="BL244" i="13"/>
  <c r="BL256" i="13"/>
  <c r="BL268" i="13"/>
  <c r="BL280" i="13"/>
  <c r="BL292" i="13"/>
  <c r="BL304" i="13"/>
  <c r="BL316" i="13"/>
  <c r="BL328" i="13"/>
  <c r="BL340" i="13"/>
  <c r="BL109" i="13"/>
  <c r="BL145" i="13"/>
  <c r="BL181" i="13"/>
  <c r="BL217" i="13"/>
  <c r="BL253" i="13"/>
  <c r="BL289" i="13"/>
  <c r="BL325" i="13"/>
  <c r="BL360" i="13"/>
  <c r="BL387" i="13"/>
  <c r="BL414" i="13"/>
  <c r="BL445" i="13"/>
  <c r="BL472" i="13"/>
  <c r="BL504" i="13"/>
  <c r="BL111" i="13"/>
  <c r="BL147" i="13"/>
  <c r="BL183" i="13"/>
  <c r="BL219" i="13"/>
  <c r="BL255" i="13"/>
  <c r="BL291" i="13"/>
  <c r="BL327" i="13"/>
  <c r="BL361" i="13"/>
  <c r="BL388" i="13"/>
  <c r="BL420" i="13"/>
  <c r="BL447" i="13"/>
  <c r="BL474" i="13"/>
  <c r="BL505" i="13"/>
  <c r="BL114" i="13"/>
  <c r="BL150" i="13"/>
  <c r="BL186" i="13"/>
  <c r="BL222" i="13"/>
  <c r="BL258" i="13"/>
  <c r="BL294" i="13"/>
  <c r="BL330" i="13"/>
  <c r="BL363" i="13"/>
  <c r="BL390" i="13"/>
  <c r="BL421" i="13"/>
  <c r="BL448" i="13"/>
  <c r="BL480" i="13"/>
  <c r="BL120" i="13"/>
  <c r="BL156" i="13"/>
  <c r="BL192" i="13"/>
  <c r="BL228" i="13"/>
  <c r="BL264" i="13"/>
  <c r="BL300" i="13"/>
  <c r="BL336" i="13"/>
  <c r="BL364" i="13"/>
  <c r="BL396" i="13"/>
  <c r="BL423" i="13"/>
  <c r="BL450" i="13"/>
  <c r="BL481" i="13"/>
  <c r="BL121" i="13"/>
  <c r="BL157" i="13"/>
  <c r="BL193" i="13"/>
  <c r="BL229" i="13"/>
  <c r="BL265" i="13"/>
  <c r="BL301" i="13"/>
  <c r="BL337" i="13"/>
  <c r="BL366" i="13"/>
  <c r="BL397" i="13"/>
  <c r="BL424" i="13"/>
  <c r="BL456" i="13"/>
  <c r="BL483" i="13"/>
  <c r="BL123" i="13"/>
  <c r="BL159" i="13"/>
  <c r="BL195" i="13"/>
  <c r="BL231" i="13"/>
  <c r="BL267" i="13"/>
  <c r="BL303" i="13"/>
  <c r="BL339" i="13"/>
  <c r="BL372" i="13"/>
  <c r="BL399" i="13"/>
  <c r="BL426" i="13"/>
  <c r="BL457" i="13"/>
  <c r="BL484" i="13"/>
  <c r="BL126" i="13"/>
  <c r="BL162" i="13"/>
  <c r="BL198" i="13"/>
  <c r="BL234" i="13"/>
  <c r="BL270" i="13"/>
  <c r="BL306" i="13"/>
  <c r="BL342" i="13"/>
  <c r="BL373" i="13"/>
  <c r="BL400" i="13"/>
  <c r="BL432" i="13"/>
  <c r="BL459" i="13"/>
  <c r="BL486" i="13"/>
  <c r="BL108" i="13"/>
  <c r="BL144" i="13"/>
  <c r="BL180" i="13"/>
  <c r="BL216" i="13"/>
  <c r="BL252" i="13"/>
  <c r="BL288" i="13"/>
  <c r="BL324" i="13"/>
  <c r="BL354" i="13"/>
  <c r="BL385" i="13"/>
  <c r="BL412" i="13"/>
  <c r="BL444" i="13"/>
  <c r="BL471" i="13"/>
  <c r="BL498" i="13"/>
  <c r="BL138" i="13"/>
  <c r="BL246" i="13"/>
  <c r="BL352" i="13"/>
  <c r="BL438" i="13"/>
  <c r="BL168" i="13"/>
  <c r="BL276" i="13"/>
  <c r="BL375" i="13"/>
  <c r="BL460" i="13"/>
  <c r="BL171" i="13"/>
  <c r="BL279" i="13"/>
  <c r="BL378" i="13"/>
  <c r="BL468" i="13"/>
  <c r="BL174" i="13"/>
  <c r="BL282" i="13"/>
  <c r="BL384" i="13"/>
  <c r="BL469" i="13"/>
  <c r="BL204" i="13"/>
  <c r="BL312" i="13"/>
  <c r="BL402" i="13"/>
  <c r="BL492" i="13"/>
  <c r="BL205" i="13"/>
  <c r="BL313" i="13"/>
  <c r="BL408" i="13"/>
  <c r="BL493" i="13"/>
  <c r="BL132" i="13"/>
  <c r="BL240" i="13"/>
  <c r="BL348" i="13"/>
  <c r="BL433" i="13"/>
  <c r="BL133" i="13"/>
  <c r="BL241" i="13"/>
  <c r="BL349" i="13"/>
  <c r="BL435" i="13"/>
  <c r="BL135" i="13"/>
  <c r="BL243" i="13"/>
  <c r="BL351" i="13"/>
  <c r="BL436" i="13"/>
  <c r="BL318" i="13"/>
  <c r="BL376" i="13"/>
  <c r="BL409" i="13"/>
  <c r="BL496" i="13"/>
  <c r="BL411" i="13"/>
  <c r="BL462" i="13"/>
  <c r="BL495" i="13"/>
  <c r="BL169" i="13"/>
  <c r="BL207" i="13"/>
  <c r="BL210" i="13"/>
  <c r="BL315" i="13"/>
  <c r="BL277" i="13"/>
  <c r="BA69" i="18"/>
  <c r="BA97" i="18"/>
  <c r="BA86" i="18"/>
  <c r="BA77" i="18"/>
  <c r="BA71" i="18"/>
  <c r="BA98" i="18"/>
  <c r="BA95" i="18"/>
  <c r="BA72" i="18"/>
  <c r="BA64" i="18"/>
  <c r="BA94" i="18"/>
  <c r="BA93" i="18"/>
  <c r="BA96" i="18"/>
  <c r="BA61" i="18"/>
  <c r="BA74" i="18"/>
  <c r="BA52" i="18"/>
  <c r="BA76" i="18"/>
  <c r="BA36" i="18"/>
  <c r="BA58" i="18"/>
  <c r="BA49" i="18"/>
  <c r="BA43" i="18"/>
  <c r="BA37" i="18"/>
  <c r="BA73" i="18"/>
  <c r="BA62" i="18"/>
  <c r="BA51" i="18"/>
  <c r="BA41" i="18"/>
  <c r="BA40" i="18"/>
  <c r="BA54" i="18"/>
  <c r="BA34" i="18"/>
  <c r="BA28" i="18"/>
  <c r="BA21" i="18"/>
  <c r="BA18" i="18"/>
  <c r="BA9" i="18"/>
  <c r="BA8" i="18"/>
  <c r="BA6" i="18"/>
  <c r="BA20" i="18"/>
  <c r="BA10" i="18"/>
  <c r="BA25" i="18"/>
  <c r="BA22" i="18"/>
  <c r="BA17" i="18"/>
  <c r="BA12" i="18"/>
  <c r="BA60" i="18"/>
  <c r="BA46" i="18"/>
  <c r="BA4" i="18"/>
  <c r="C54" i="3"/>
  <c r="BA16" i="18"/>
  <c r="BA48" i="18"/>
  <c r="BA19" i="18"/>
  <c r="BA13" i="18"/>
  <c r="BA14" i="18"/>
  <c r="BA5" i="18"/>
  <c r="BA7" i="18"/>
  <c r="BA23" i="18"/>
  <c r="BA29" i="18"/>
  <c r="BA15" i="18"/>
  <c r="BA32" i="18"/>
  <c r="BA38" i="18"/>
  <c r="BA50" i="18"/>
  <c r="BA11" i="18"/>
  <c r="BA3" i="18"/>
  <c r="BA42" i="18"/>
  <c r="BA56" i="18"/>
  <c r="BA68" i="18"/>
  <c r="BA88" i="18"/>
  <c r="BA35" i="18"/>
  <c r="BA85" i="18"/>
  <c r="BA80" i="18"/>
  <c r="BA27" i="18"/>
  <c r="BA57" i="18"/>
  <c r="BA55" i="18"/>
  <c r="BA24" i="18"/>
  <c r="BA65" i="18"/>
  <c r="BA39" i="18"/>
  <c r="BA59" i="18"/>
  <c r="BA67" i="18"/>
  <c r="BA90" i="18"/>
  <c r="BA33" i="18"/>
  <c r="BA31" i="18"/>
  <c r="BA63" i="18"/>
  <c r="BA44" i="18"/>
  <c r="BA53" i="18"/>
  <c r="BA70" i="18"/>
  <c r="BA45" i="18"/>
  <c r="BA30" i="18"/>
  <c r="BA82" i="18"/>
  <c r="BA87" i="18"/>
  <c r="BA26" i="18"/>
  <c r="BA89" i="18"/>
  <c r="BA79" i="18"/>
  <c r="BA78" i="18"/>
  <c r="BA102" i="18"/>
  <c r="BA91" i="18"/>
  <c r="BA66" i="18"/>
  <c r="BA81" i="18"/>
  <c r="BA101" i="18"/>
  <c r="BA83" i="18"/>
  <c r="BA100" i="18"/>
  <c r="BA92" i="18"/>
  <c r="BA47" i="18"/>
  <c r="BA84" i="18"/>
  <c r="BA103" i="18"/>
  <c r="BA75" i="18"/>
  <c r="BA99" i="18"/>
  <c r="AW2" i="17"/>
  <c r="DC20" i="19" l="1"/>
  <c r="DC28" i="19"/>
  <c r="DC22" i="19"/>
  <c r="DC23" i="19"/>
  <c r="DC24" i="19"/>
  <c r="DC19" i="19"/>
  <c r="DC21" i="19"/>
  <c r="DC25" i="19"/>
  <c r="DC26" i="19"/>
  <c r="DC27" i="19"/>
  <c r="BM109" i="13"/>
  <c r="BM121" i="13"/>
  <c r="BM133" i="13"/>
  <c r="BM145" i="13"/>
  <c r="BM157" i="13"/>
  <c r="BM169" i="13"/>
  <c r="BM181" i="13"/>
  <c r="BM193" i="13"/>
  <c r="BM205" i="13"/>
  <c r="BM217" i="13"/>
  <c r="BM229" i="13"/>
  <c r="BM241" i="13"/>
  <c r="BM253" i="13"/>
  <c r="BM265" i="13"/>
  <c r="BM277" i="13"/>
  <c r="BM289" i="13"/>
  <c r="BM301" i="13"/>
  <c r="BM313" i="13"/>
  <c r="BM325" i="13"/>
  <c r="BM337" i="13"/>
  <c r="BM349" i="13"/>
  <c r="BM361" i="13"/>
  <c r="BM373" i="13"/>
  <c r="BM385" i="13"/>
  <c r="BM397" i="13"/>
  <c r="BM409" i="13"/>
  <c r="BM421" i="13"/>
  <c r="BM433" i="13"/>
  <c r="BM445" i="13"/>
  <c r="BM457" i="13"/>
  <c r="BM469" i="13"/>
  <c r="BM481" i="13"/>
  <c r="BM493" i="13"/>
  <c r="BM505" i="13"/>
  <c r="BM111" i="13"/>
  <c r="BM123" i="13"/>
  <c r="BM135" i="13"/>
  <c r="BM147" i="13"/>
  <c r="BM159" i="13"/>
  <c r="BM171" i="13"/>
  <c r="BM183" i="13"/>
  <c r="BM195" i="13"/>
  <c r="BM207" i="13"/>
  <c r="BM219" i="13"/>
  <c r="BM231" i="13"/>
  <c r="BM243" i="13"/>
  <c r="BM255" i="13"/>
  <c r="BM267" i="13"/>
  <c r="BM279" i="13"/>
  <c r="BM291" i="13"/>
  <c r="BM303" i="13"/>
  <c r="BM315" i="13"/>
  <c r="BM327" i="13"/>
  <c r="BM339" i="13"/>
  <c r="BM351" i="13"/>
  <c r="BM363" i="13"/>
  <c r="BM375" i="13"/>
  <c r="BM387" i="13"/>
  <c r="BM399" i="13"/>
  <c r="BM411" i="13"/>
  <c r="BM423" i="13"/>
  <c r="BM435" i="13"/>
  <c r="BM447" i="13"/>
  <c r="BM459" i="13"/>
  <c r="BM471" i="13"/>
  <c r="BM483" i="13"/>
  <c r="BM495" i="13"/>
  <c r="BM112" i="13"/>
  <c r="BM124" i="13"/>
  <c r="BM136" i="13"/>
  <c r="BM148" i="13"/>
  <c r="BM160" i="13"/>
  <c r="BM172" i="13"/>
  <c r="BM184" i="13"/>
  <c r="BM196" i="13"/>
  <c r="BM208" i="13"/>
  <c r="BM220" i="13"/>
  <c r="BM232" i="13"/>
  <c r="BM244" i="13"/>
  <c r="BM256" i="13"/>
  <c r="BM268" i="13"/>
  <c r="BM280" i="13"/>
  <c r="BM292" i="13"/>
  <c r="BM304" i="13"/>
  <c r="BM316" i="13"/>
  <c r="BM328" i="13"/>
  <c r="BM340" i="13"/>
  <c r="BM352" i="13"/>
  <c r="BM364" i="13"/>
  <c r="BM376" i="13"/>
  <c r="BM388" i="13"/>
  <c r="BM400" i="13"/>
  <c r="BM412" i="13"/>
  <c r="BM424" i="13"/>
  <c r="BM436" i="13"/>
  <c r="BM448" i="13"/>
  <c r="BM460" i="13"/>
  <c r="BM472" i="13"/>
  <c r="BM484" i="13"/>
  <c r="BM496" i="13"/>
  <c r="BM113" i="13"/>
  <c r="BM125" i="13"/>
  <c r="BM137" i="13"/>
  <c r="BM149" i="13"/>
  <c r="BM161" i="13"/>
  <c r="BM173" i="13"/>
  <c r="BM185" i="13"/>
  <c r="BM197" i="13"/>
  <c r="BM209" i="13"/>
  <c r="BM221" i="13"/>
  <c r="BM233" i="13"/>
  <c r="BM245" i="13"/>
  <c r="BM257" i="13"/>
  <c r="BM269" i="13"/>
  <c r="BM281" i="13"/>
  <c r="BM293" i="13"/>
  <c r="BM305" i="13"/>
  <c r="BM317" i="13"/>
  <c r="BM329" i="13"/>
  <c r="BM341" i="13"/>
  <c r="BM353" i="13"/>
  <c r="BM365" i="13"/>
  <c r="BM377" i="13"/>
  <c r="BM389" i="13"/>
  <c r="BM401" i="13"/>
  <c r="BM413" i="13"/>
  <c r="BM425" i="13"/>
  <c r="BM437" i="13"/>
  <c r="BM449" i="13"/>
  <c r="BM461" i="13"/>
  <c r="BM473" i="13"/>
  <c r="BM485" i="13"/>
  <c r="BM497" i="13"/>
  <c r="BM114" i="13"/>
  <c r="BM126" i="13"/>
  <c r="BM138" i="13"/>
  <c r="BM150" i="13"/>
  <c r="BM162" i="13"/>
  <c r="BM174" i="13"/>
  <c r="BM186" i="13"/>
  <c r="BM198" i="13"/>
  <c r="BM210" i="13"/>
  <c r="BM222" i="13"/>
  <c r="BM234" i="13"/>
  <c r="BM246" i="13"/>
  <c r="BM258" i="13"/>
  <c r="BM270" i="13"/>
  <c r="BM282" i="13"/>
  <c r="BM294" i="13"/>
  <c r="BM306" i="13"/>
  <c r="BM318" i="13"/>
  <c r="BM330" i="13"/>
  <c r="BM342" i="13"/>
  <c r="BM354" i="13"/>
  <c r="BM366" i="13"/>
  <c r="BM378" i="13"/>
  <c r="BM390" i="13"/>
  <c r="BM402" i="13"/>
  <c r="BM414" i="13"/>
  <c r="BM426" i="13"/>
  <c r="BM438" i="13"/>
  <c r="BM450" i="13"/>
  <c r="BM462" i="13"/>
  <c r="BM474" i="13"/>
  <c r="BM486" i="13"/>
  <c r="BM498" i="13"/>
  <c r="BM115" i="13"/>
  <c r="BM127" i="13"/>
  <c r="BM139" i="13"/>
  <c r="BM151" i="13"/>
  <c r="BM163" i="13"/>
  <c r="BM175" i="13"/>
  <c r="BM187" i="13"/>
  <c r="BM199" i="13"/>
  <c r="BM211" i="13"/>
  <c r="BM223" i="13"/>
  <c r="BM235" i="13"/>
  <c r="BM247" i="13"/>
  <c r="BM259" i="13"/>
  <c r="BM271" i="13"/>
  <c r="BM283" i="13"/>
  <c r="BM295" i="13"/>
  <c r="BM307" i="13"/>
  <c r="BM319" i="13"/>
  <c r="BM331" i="13"/>
  <c r="BM343" i="13"/>
  <c r="BM355" i="13"/>
  <c r="BM367" i="13"/>
  <c r="BM379" i="13"/>
  <c r="BM391" i="13"/>
  <c r="BM403" i="13"/>
  <c r="BM415" i="13"/>
  <c r="BM427" i="13"/>
  <c r="BM439" i="13"/>
  <c r="BM451" i="13"/>
  <c r="BM463" i="13"/>
  <c r="BM475" i="13"/>
  <c r="BM487" i="13"/>
  <c r="BM499" i="13"/>
  <c r="BM118" i="13"/>
  <c r="BM130" i="13"/>
  <c r="BM142" i="13"/>
  <c r="BM154" i="13"/>
  <c r="BM166" i="13"/>
  <c r="BM178" i="13"/>
  <c r="BM190" i="13"/>
  <c r="BM202" i="13"/>
  <c r="BM214" i="13"/>
  <c r="BM226" i="13"/>
  <c r="BM238" i="13"/>
  <c r="BM250" i="13"/>
  <c r="BM262" i="13"/>
  <c r="BM274" i="13"/>
  <c r="BM286" i="13"/>
  <c r="BM298" i="13"/>
  <c r="BM310" i="13"/>
  <c r="BM322" i="13"/>
  <c r="BM334" i="13"/>
  <c r="BM346" i="13"/>
  <c r="BM358" i="13"/>
  <c r="BM370" i="13"/>
  <c r="BM382" i="13"/>
  <c r="BM394" i="13"/>
  <c r="BM406" i="13"/>
  <c r="BM418" i="13"/>
  <c r="BM430" i="13"/>
  <c r="BM442" i="13"/>
  <c r="BM454" i="13"/>
  <c r="BM466" i="13"/>
  <c r="BM478" i="13"/>
  <c r="BM490" i="13"/>
  <c r="BM502" i="13"/>
  <c r="BM131" i="13"/>
  <c r="BM158" i="13"/>
  <c r="BM189" i="13"/>
  <c r="BM216" i="13"/>
  <c r="BM248" i="13"/>
  <c r="BM275" i="13"/>
  <c r="BM302" i="13"/>
  <c r="BM333" i="13"/>
  <c r="BM360" i="13"/>
  <c r="BM392" i="13"/>
  <c r="BM419" i="13"/>
  <c r="BM446" i="13"/>
  <c r="BM477" i="13"/>
  <c r="BM504" i="13"/>
  <c r="BM132" i="13"/>
  <c r="BM164" i="13"/>
  <c r="BM191" i="13"/>
  <c r="BM218" i="13"/>
  <c r="BM249" i="13"/>
  <c r="BM276" i="13"/>
  <c r="BM308" i="13"/>
  <c r="BM335" i="13"/>
  <c r="BM362" i="13"/>
  <c r="BM393" i="13"/>
  <c r="BM420" i="13"/>
  <c r="BM452" i="13"/>
  <c r="BM479" i="13"/>
  <c r="BM506" i="13"/>
  <c r="BM107" i="13"/>
  <c r="BM134" i="13"/>
  <c r="BM165" i="13"/>
  <c r="BM192" i="13"/>
  <c r="BM224" i="13"/>
  <c r="BM251" i="13"/>
  <c r="BM278" i="13"/>
  <c r="BM309" i="13"/>
  <c r="BM336" i="13"/>
  <c r="BM368" i="13"/>
  <c r="BM395" i="13"/>
  <c r="BM422" i="13"/>
  <c r="BM453" i="13"/>
  <c r="BM480" i="13"/>
  <c r="BM108" i="13"/>
  <c r="BM140" i="13"/>
  <c r="BM167" i="13"/>
  <c r="BM194" i="13"/>
  <c r="BM225" i="13"/>
  <c r="BM252" i="13"/>
  <c r="BM284" i="13"/>
  <c r="BM311" i="13"/>
  <c r="BM338" i="13"/>
  <c r="BM369" i="13"/>
  <c r="BM396" i="13"/>
  <c r="BM428" i="13"/>
  <c r="BM455" i="13"/>
  <c r="BM482" i="13"/>
  <c r="BM110" i="13"/>
  <c r="BM141" i="13"/>
  <c r="BM168" i="13"/>
  <c r="BM200" i="13"/>
  <c r="BM227" i="13"/>
  <c r="BM254" i="13"/>
  <c r="BM285" i="13"/>
  <c r="BM312" i="13"/>
  <c r="BM344" i="13"/>
  <c r="BM371" i="13"/>
  <c r="BM398" i="13"/>
  <c r="BM429" i="13"/>
  <c r="BM456" i="13"/>
  <c r="BM488" i="13"/>
  <c r="BM116" i="13"/>
  <c r="BM143" i="13"/>
  <c r="BM170" i="13"/>
  <c r="BM201" i="13"/>
  <c r="BM228" i="13"/>
  <c r="BM260" i="13"/>
  <c r="BM287" i="13"/>
  <c r="BM314" i="13"/>
  <c r="BM345" i="13"/>
  <c r="BM372" i="13"/>
  <c r="BM404" i="13"/>
  <c r="BM431" i="13"/>
  <c r="BM458" i="13"/>
  <c r="BM489" i="13"/>
  <c r="BM117" i="13"/>
  <c r="BM144" i="13"/>
  <c r="BM176" i="13"/>
  <c r="BM203" i="13"/>
  <c r="BM230" i="13"/>
  <c r="BM261" i="13"/>
  <c r="BM288" i="13"/>
  <c r="BM320" i="13"/>
  <c r="BM347" i="13"/>
  <c r="BM374" i="13"/>
  <c r="BM405" i="13"/>
  <c r="BM432" i="13"/>
  <c r="BM464" i="13"/>
  <c r="BM491" i="13"/>
  <c r="BM129" i="13"/>
  <c r="BM156" i="13"/>
  <c r="BM188" i="13"/>
  <c r="BM215" i="13"/>
  <c r="BM242" i="13"/>
  <c r="BM273" i="13"/>
  <c r="BM300" i="13"/>
  <c r="BM332" i="13"/>
  <c r="BM359" i="13"/>
  <c r="BM386" i="13"/>
  <c r="BM417" i="13"/>
  <c r="BM444" i="13"/>
  <c r="BM476" i="13"/>
  <c r="BM503" i="13"/>
  <c r="BM128" i="13"/>
  <c r="BM213" i="13"/>
  <c r="BM299" i="13"/>
  <c r="BM384" i="13"/>
  <c r="BM470" i="13"/>
  <c r="BM146" i="13"/>
  <c r="BM236" i="13"/>
  <c r="BM321" i="13"/>
  <c r="BM407" i="13"/>
  <c r="BM492" i="13"/>
  <c r="BM153" i="13"/>
  <c r="BM239" i="13"/>
  <c r="BM324" i="13"/>
  <c r="BM410" i="13"/>
  <c r="BM500" i="13"/>
  <c r="BM155" i="13"/>
  <c r="BM240" i="13"/>
  <c r="BM326" i="13"/>
  <c r="BM416" i="13"/>
  <c r="BM501" i="13"/>
  <c r="BM177" i="13"/>
  <c r="BM263" i="13"/>
  <c r="BM348" i="13"/>
  <c r="BM434" i="13"/>
  <c r="BM179" i="13"/>
  <c r="BM264" i="13"/>
  <c r="BM350" i="13"/>
  <c r="BM440" i="13"/>
  <c r="BM119" i="13"/>
  <c r="BM204" i="13"/>
  <c r="BM290" i="13"/>
  <c r="BM380" i="13"/>
  <c r="BM465" i="13"/>
  <c r="BM120" i="13"/>
  <c r="BM206" i="13"/>
  <c r="BM296" i="13"/>
  <c r="BM381" i="13"/>
  <c r="BM467" i="13"/>
  <c r="BM122" i="13"/>
  <c r="BM212" i="13"/>
  <c r="BM297" i="13"/>
  <c r="BM383" i="13"/>
  <c r="BM468" i="13"/>
  <c r="BM272" i="13"/>
  <c r="BM323" i="13"/>
  <c r="BM356" i="13"/>
  <c r="BM443" i="13"/>
  <c r="BM357" i="13"/>
  <c r="BM408" i="13"/>
  <c r="BM441" i="13"/>
  <c r="BM152" i="13"/>
  <c r="BM494" i="13"/>
  <c r="BM180" i="13"/>
  <c r="BM182" i="13"/>
  <c r="BM266" i="13"/>
  <c r="BM237" i="13"/>
  <c r="BB97" i="18"/>
  <c r="BB86" i="18"/>
  <c r="BB75" i="18"/>
  <c r="BB95" i="18"/>
  <c r="BB72" i="18"/>
  <c r="BB89" i="18"/>
  <c r="BB64" i="18"/>
  <c r="BB94" i="18"/>
  <c r="BB93" i="18"/>
  <c r="BB70" i="18"/>
  <c r="BB96" i="18"/>
  <c r="BB92" i="18"/>
  <c r="BB73" i="18"/>
  <c r="BB52" i="18"/>
  <c r="BB55" i="18"/>
  <c r="BB45" i="18"/>
  <c r="BB33" i="18"/>
  <c r="BB59" i="18"/>
  <c r="BB36" i="18"/>
  <c r="BB81" i="18"/>
  <c r="BB58" i="18"/>
  <c r="BB43" i="18"/>
  <c r="BB37" i="18"/>
  <c r="BB62" i="18"/>
  <c r="BB51" i="18"/>
  <c r="BB40" i="18"/>
  <c r="BB20" i="18"/>
  <c r="BB11" i="18"/>
  <c r="BB10" i="18"/>
  <c r="BB25" i="18"/>
  <c r="BB22" i="18"/>
  <c r="BB17" i="18"/>
  <c r="BB60" i="18"/>
  <c r="BB38" i="18"/>
  <c r="BB15" i="18"/>
  <c r="C55" i="3"/>
  <c r="BB9" i="18"/>
  <c r="BB3" i="18"/>
  <c r="BB21" i="18"/>
  <c r="BB18" i="18"/>
  <c r="BB28" i="18"/>
  <c r="BB19" i="18"/>
  <c r="BB48" i="18"/>
  <c r="BB74" i="18"/>
  <c r="BB6" i="18"/>
  <c r="BB56" i="18"/>
  <c r="BB16" i="18"/>
  <c r="BB65" i="18"/>
  <c r="BB7" i="18"/>
  <c r="BB13" i="18"/>
  <c r="BB32" i="18"/>
  <c r="BB8" i="18"/>
  <c r="BB5" i="18"/>
  <c r="BB39" i="18"/>
  <c r="BB24" i="18"/>
  <c r="BB14" i="18"/>
  <c r="BB29" i="18"/>
  <c r="BB54" i="18"/>
  <c r="BB23" i="18"/>
  <c r="BB27" i="18"/>
  <c r="BB42" i="18"/>
  <c r="BB41" i="18"/>
  <c r="BB85" i="18"/>
  <c r="BB71" i="18"/>
  <c r="BB88" i="18"/>
  <c r="BB87" i="18"/>
  <c r="BB4" i="18"/>
  <c r="BB50" i="18"/>
  <c r="BB44" i="18"/>
  <c r="BB53" i="18"/>
  <c r="BB30" i="18"/>
  <c r="BB47" i="18"/>
  <c r="BB46" i="18"/>
  <c r="BB66" i="18"/>
  <c r="BB76" i="18"/>
  <c r="BB90" i="18"/>
  <c r="BB35" i="18"/>
  <c r="BB31" i="18"/>
  <c r="BB77" i="18"/>
  <c r="BB78" i="18"/>
  <c r="BB49" i="18"/>
  <c r="BB26" i="18"/>
  <c r="BB80" i="18"/>
  <c r="BB82" i="18"/>
  <c r="BB61" i="18"/>
  <c r="BB67" i="18"/>
  <c r="BB83" i="18"/>
  <c r="BB102" i="18"/>
  <c r="BB12" i="18"/>
  <c r="BB63" i="18"/>
  <c r="BB84" i="18"/>
  <c r="BB103" i="18"/>
  <c r="BB68" i="18"/>
  <c r="BB98" i="18"/>
  <c r="BB69" i="18"/>
  <c r="BB57" i="18"/>
  <c r="BB91" i="18"/>
  <c r="BB79" i="18"/>
  <c r="BB34" i="18"/>
  <c r="BB100" i="18"/>
  <c r="BB101" i="18"/>
  <c r="BB99" i="18"/>
  <c r="AX2" i="17"/>
  <c r="DD26" i="19" l="1"/>
  <c r="DD20" i="19"/>
  <c r="DD28" i="19"/>
  <c r="DD21" i="19"/>
  <c r="DD22" i="19"/>
  <c r="DD25" i="19"/>
  <c r="DD27" i="19"/>
  <c r="DD23" i="19"/>
  <c r="DD24" i="19"/>
  <c r="DD19" i="19"/>
  <c r="BN117" i="13"/>
  <c r="BN129" i="13"/>
  <c r="BN141" i="13"/>
  <c r="BN153" i="13"/>
  <c r="BN165" i="13"/>
  <c r="BN177" i="13"/>
  <c r="BN189" i="13"/>
  <c r="BN201" i="13"/>
  <c r="BN213" i="13"/>
  <c r="BN225" i="13"/>
  <c r="BN237" i="13"/>
  <c r="BN249" i="13"/>
  <c r="BN261" i="13"/>
  <c r="BN273" i="13"/>
  <c r="BN285" i="13"/>
  <c r="BN297" i="13"/>
  <c r="BN309" i="13"/>
  <c r="BN321" i="13"/>
  <c r="BN333" i="13"/>
  <c r="BN345" i="13"/>
  <c r="BN357" i="13"/>
  <c r="BN369" i="13"/>
  <c r="BN381" i="13"/>
  <c r="BN393" i="13"/>
  <c r="BN405" i="13"/>
  <c r="BN417" i="13"/>
  <c r="BN429" i="13"/>
  <c r="BN441" i="13"/>
  <c r="BN453" i="13"/>
  <c r="BN465" i="13"/>
  <c r="BN477" i="13"/>
  <c r="BN489" i="13"/>
  <c r="BN501" i="13"/>
  <c r="BN107" i="13"/>
  <c r="BN119" i="13"/>
  <c r="BN131" i="13"/>
  <c r="BN143" i="13"/>
  <c r="BN155" i="13"/>
  <c r="BN167" i="13"/>
  <c r="BN179" i="13"/>
  <c r="BN191" i="13"/>
  <c r="BN203" i="13"/>
  <c r="BN215" i="13"/>
  <c r="BN227" i="13"/>
  <c r="BN239" i="13"/>
  <c r="BN251" i="13"/>
  <c r="BN263" i="13"/>
  <c r="BN275" i="13"/>
  <c r="BN287" i="13"/>
  <c r="BN299" i="13"/>
  <c r="BN311" i="13"/>
  <c r="BN323" i="13"/>
  <c r="BN335" i="13"/>
  <c r="BN347" i="13"/>
  <c r="BN359" i="13"/>
  <c r="BN371" i="13"/>
  <c r="BN383" i="13"/>
  <c r="BN395" i="13"/>
  <c r="BN407" i="13"/>
  <c r="BN419" i="13"/>
  <c r="BN431" i="13"/>
  <c r="BN443" i="13"/>
  <c r="BN455" i="13"/>
  <c r="BN467" i="13"/>
  <c r="BN479" i="13"/>
  <c r="BN491" i="13"/>
  <c r="BN503" i="13"/>
  <c r="BN108" i="13"/>
  <c r="BN120" i="13"/>
  <c r="BN132" i="13"/>
  <c r="BN144" i="13"/>
  <c r="BN156" i="13"/>
  <c r="BN168" i="13"/>
  <c r="BN180" i="13"/>
  <c r="BN192" i="13"/>
  <c r="BN204" i="13"/>
  <c r="BN216" i="13"/>
  <c r="BN228" i="13"/>
  <c r="BN240" i="13"/>
  <c r="BN252" i="13"/>
  <c r="BN264" i="13"/>
  <c r="BN276" i="13"/>
  <c r="BN288" i="13"/>
  <c r="BN300" i="13"/>
  <c r="BN312" i="13"/>
  <c r="BN324" i="13"/>
  <c r="BN336" i="13"/>
  <c r="BN348" i="13"/>
  <c r="BN360" i="13"/>
  <c r="BN372" i="13"/>
  <c r="BN384" i="13"/>
  <c r="BN396" i="13"/>
  <c r="BN408" i="13"/>
  <c r="BN420" i="13"/>
  <c r="BN432" i="13"/>
  <c r="BN444" i="13"/>
  <c r="BN456" i="13"/>
  <c r="BN468" i="13"/>
  <c r="BN480" i="13"/>
  <c r="BN492" i="13"/>
  <c r="BN504" i="13"/>
  <c r="BN109" i="13"/>
  <c r="BN121" i="13"/>
  <c r="BN133" i="13"/>
  <c r="BN145" i="13"/>
  <c r="BN157" i="13"/>
  <c r="BN169" i="13"/>
  <c r="BN181" i="13"/>
  <c r="BN193" i="13"/>
  <c r="BN205" i="13"/>
  <c r="BN217" i="13"/>
  <c r="BN229" i="13"/>
  <c r="BN241" i="13"/>
  <c r="BN253" i="13"/>
  <c r="BN265" i="13"/>
  <c r="BN277" i="13"/>
  <c r="BN289" i="13"/>
  <c r="BN301" i="13"/>
  <c r="BN313" i="13"/>
  <c r="BN325" i="13"/>
  <c r="BN337" i="13"/>
  <c r="BN349" i="13"/>
  <c r="BN361" i="13"/>
  <c r="BN373" i="13"/>
  <c r="BN385" i="13"/>
  <c r="BN397" i="13"/>
  <c r="BN409" i="13"/>
  <c r="BN421" i="13"/>
  <c r="BN433" i="13"/>
  <c r="BN445" i="13"/>
  <c r="BN457" i="13"/>
  <c r="BN469" i="13"/>
  <c r="BN481" i="13"/>
  <c r="BN493" i="13"/>
  <c r="BN505" i="13"/>
  <c r="BN110" i="13"/>
  <c r="BN122" i="13"/>
  <c r="BN134" i="13"/>
  <c r="BN146" i="13"/>
  <c r="BN158" i="13"/>
  <c r="BN170" i="13"/>
  <c r="BN182" i="13"/>
  <c r="BN194" i="13"/>
  <c r="BN206" i="13"/>
  <c r="BN218" i="13"/>
  <c r="BN230" i="13"/>
  <c r="BN242" i="13"/>
  <c r="BN254" i="13"/>
  <c r="BN266" i="13"/>
  <c r="BN278" i="13"/>
  <c r="BN290" i="13"/>
  <c r="BN302" i="13"/>
  <c r="BN314" i="13"/>
  <c r="BN326" i="13"/>
  <c r="BN338" i="13"/>
  <c r="BN350" i="13"/>
  <c r="BN362" i="13"/>
  <c r="BN374" i="13"/>
  <c r="BN386" i="13"/>
  <c r="BN398" i="13"/>
  <c r="BN410" i="13"/>
  <c r="BN422" i="13"/>
  <c r="BN434" i="13"/>
  <c r="BN446" i="13"/>
  <c r="BN458" i="13"/>
  <c r="BN470" i="13"/>
  <c r="BN482" i="13"/>
  <c r="BN494" i="13"/>
  <c r="BN506" i="13"/>
  <c r="BN111" i="13"/>
  <c r="BN123" i="13"/>
  <c r="BN135" i="13"/>
  <c r="BN147" i="13"/>
  <c r="BN159" i="13"/>
  <c r="BN171" i="13"/>
  <c r="BN183" i="13"/>
  <c r="BN195" i="13"/>
  <c r="BN207" i="13"/>
  <c r="BN219" i="13"/>
  <c r="BN231" i="13"/>
  <c r="BN243" i="13"/>
  <c r="BN255" i="13"/>
  <c r="BN267" i="13"/>
  <c r="BN279" i="13"/>
  <c r="BN291" i="13"/>
  <c r="BN303" i="13"/>
  <c r="BN315" i="13"/>
  <c r="BN327" i="13"/>
  <c r="BN339" i="13"/>
  <c r="BN351" i="13"/>
  <c r="BN363" i="13"/>
  <c r="BN375" i="13"/>
  <c r="BN387" i="13"/>
  <c r="BN399" i="13"/>
  <c r="BN411" i="13"/>
  <c r="BN423" i="13"/>
  <c r="BN435" i="13"/>
  <c r="BN447" i="13"/>
  <c r="BN459" i="13"/>
  <c r="BN471" i="13"/>
  <c r="BN483" i="13"/>
  <c r="BN495" i="13"/>
  <c r="BN114" i="13"/>
  <c r="BN126" i="13"/>
  <c r="BN138" i="13"/>
  <c r="BN150" i="13"/>
  <c r="BN162" i="13"/>
  <c r="BN174" i="13"/>
  <c r="BN186" i="13"/>
  <c r="BN198" i="13"/>
  <c r="BN210" i="13"/>
  <c r="BN222" i="13"/>
  <c r="BN234" i="13"/>
  <c r="BN246" i="13"/>
  <c r="BN258" i="13"/>
  <c r="BN270" i="13"/>
  <c r="BN282" i="13"/>
  <c r="BN294" i="13"/>
  <c r="BN306" i="13"/>
  <c r="BN318" i="13"/>
  <c r="BN330" i="13"/>
  <c r="BN342" i="13"/>
  <c r="BN354" i="13"/>
  <c r="BN366" i="13"/>
  <c r="BN378" i="13"/>
  <c r="BN390" i="13"/>
  <c r="BN402" i="13"/>
  <c r="BN414" i="13"/>
  <c r="BN426" i="13"/>
  <c r="BN438" i="13"/>
  <c r="BN450" i="13"/>
  <c r="BN462" i="13"/>
  <c r="BN474" i="13"/>
  <c r="BN486" i="13"/>
  <c r="BN498" i="13"/>
  <c r="BN136" i="13"/>
  <c r="BN163" i="13"/>
  <c r="BN190" i="13"/>
  <c r="BN221" i="13"/>
  <c r="BN248" i="13"/>
  <c r="BN280" i="13"/>
  <c r="BN307" i="13"/>
  <c r="BN334" i="13"/>
  <c r="BN365" i="13"/>
  <c r="BN392" i="13"/>
  <c r="BN424" i="13"/>
  <c r="BN451" i="13"/>
  <c r="BN478" i="13"/>
  <c r="BN137" i="13"/>
  <c r="BN164" i="13"/>
  <c r="BN196" i="13"/>
  <c r="BN223" i="13"/>
  <c r="BN250" i="13"/>
  <c r="BN281" i="13"/>
  <c r="BN308" i="13"/>
  <c r="BN340" i="13"/>
  <c r="BN367" i="13"/>
  <c r="BN394" i="13"/>
  <c r="BN425" i="13"/>
  <c r="BN452" i="13"/>
  <c r="BN484" i="13"/>
  <c r="BN112" i="13"/>
  <c r="BN139" i="13"/>
  <c r="BN166" i="13"/>
  <c r="BN197" i="13"/>
  <c r="BN224" i="13"/>
  <c r="BN256" i="13"/>
  <c r="BN283" i="13"/>
  <c r="BN310" i="13"/>
  <c r="BN341" i="13"/>
  <c r="BN368" i="13"/>
  <c r="BN400" i="13"/>
  <c r="BN427" i="13"/>
  <c r="BN454" i="13"/>
  <c r="BN485" i="13"/>
  <c r="BN113" i="13"/>
  <c r="BN140" i="13"/>
  <c r="BN172" i="13"/>
  <c r="BN199" i="13"/>
  <c r="BN226" i="13"/>
  <c r="BN257" i="13"/>
  <c r="BN284" i="13"/>
  <c r="BN316" i="13"/>
  <c r="BN343" i="13"/>
  <c r="BN370" i="13"/>
  <c r="BN401" i="13"/>
  <c r="BN428" i="13"/>
  <c r="BN460" i="13"/>
  <c r="BN487" i="13"/>
  <c r="BN115" i="13"/>
  <c r="BN142" i="13"/>
  <c r="BN173" i="13"/>
  <c r="BN200" i="13"/>
  <c r="BN232" i="13"/>
  <c r="BN259" i="13"/>
  <c r="BN286" i="13"/>
  <c r="BN317" i="13"/>
  <c r="BN344" i="13"/>
  <c r="BN376" i="13"/>
  <c r="BN403" i="13"/>
  <c r="BN430" i="13"/>
  <c r="BN461" i="13"/>
  <c r="BN488" i="13"/>
  <c r="BN116" i="13"/>
  <c r="BN148" i="13"/>
  <c r="BN175" i="13"/>
  <c r="BN202" i="13"/>
  <c r="BN233" i="13"/>
  <c r="BN260" i="13"/>
  <c r="BN292" i="13"/>
  <c r="BN319" i="13"/>
  <c r="BN346" i="13"/>
  <c r="BN377" i="13"/>
  <c r="BN404" i="13"/>
  <c r="BN436" i="13"/>
  <c r="BN463" i="13"/>
  <c r="BN490" i="13"/>
  <c r="BN118" i="13"/>
  <c r="BN149" i="13"/>
  <c r="BN176" i="13"/>
  <c r="BN208" i="13"/>
  <c r="BN235" i="13"/>
  <c r="BN262" i="13"/>
  <c r="BN293" i="13"/>
  <c r="BN320" i="13"/>
  <c r="BN352" i="13"/>
  <c r="BN379" i="13"/>
  <c r="BN406" i="13"/>
  <c r="BN437" i="13"/>
  <c r="BN464" i="13"/>
  <c r="BN496" i="13"/>
  <c r="BN130" i="13"/>
  <c r="BN161" i="13"/>
  <c r="BN188" i="13"/>
  <c r="BN220" i="13"/>
  <c r="BN247" i="13"/>
  <c r="BN274" i="13"/>
  <c r="BN305" i="13"/>
  <c r="BN332" i="13"/>
  <c r="BN364" i="13"/>
  <c r="BN391" i="13"/>
  <c r="BN418" i="13"/>
  <c r="BN449" i="13"/>
  <c r="BN476" i="13"/>
  <c r="BN160" i="13"/>
  <c r="BN245" i="13"/>
  <c r="BN331" i="13"/>
  <c r="BN416" i="13"/>
  <c r="BN502" i="13"/>
  <c r="BN178" i="13"/>
  <c r="BN268" i="13"/>
  <c r="BN353" i="13"/>
  <c r="BN439" i="13"/>
  <c r="BN185" i="13"/>
  <c r="BN271" i="13"/>
  <c r="BN356" i="13"/>
  <c r="BN442" i="13"/>
  <c r="BN187" i="13"/>
  <c r="BN272" i="13"/>
  <c r="BN358" i="13"/>
  <c r="BN448" i="13"/>
  <c r="BN124" i="13"/>
  <c r="BN209" i="13"/>
  <c r="BN295" i="13"/>
  <c r="BN380" i="13"/>
  <c r="BN466" i="13"/>
  <c r="BN125" i="13"/>
  <c r="BN211" i="13"/>
  <c r="BN296" i="13"/>
  <c r="BN382" i="13"/>
  <c r="BN472" i="13"/>
  <c r="BN151" i="13"/>
  <c r="BN236" i="13"/>
  <c r="BN322" i="13"/>
  <c r="BN412" i="13"/>
  <c r="BN497" i="13"/>
  <c r="BN152" i="13"/>
  <c r="BN238" i="13"/>
  <c r="BN328" i="13"/>
  <c r="BN413" i="13"/>
  <c r="BN499" i="13"/>
  <c r="BN154" i="13"/>
  <c r="BN244" i="13"/>
  <c r="BN329" i="13"/>
  <c r="BN415" i="13"/>
  <c r="BN500" i="13"/>
  <c r="BN214" i="13"/>
  <c r="BN269" i="13"/>
  <c r="BN298" i="13"/>
  <c r="BN304" i="13"/>
  <c r="BN355" i="13"/>
  <c r="BN388" i="13"/>
  <c r="BN389" i="13"/>
  <c r="BN440" i="13"/>
  <c r="BN127" i="13"/>
  <c r="BN473" i="13"/>
  <c r="BN128" i="13"/>
  <c r="BN475" i="13"/>
  <c r="BN212" i="13"/>
  <c r="BN184" i="13"/>
  <c r="BC66" i="18"/>
  <c r="BC86" i="18"/>
  <c r="BC95" i="18"/>
  <c r="BC71" i="18"/>
  <c r="BC72" i="18"/>
  <c r="BC64" i="18"/>
  <c r="BC94" i="18"/>
  <c r="BC93" i="18"/>
  <c r="BC80" i="18"/>
  <c r="BC70" i="18"/>
  <c r="BC96" i="18"/>
  <c r="BC92" i="18"/>
  <c r="BC73" i="18"/>
  <c r="BC84" i="18"/>
  <c r="BC76" i="18"/>
  <c r="BC45" i="18"/>
  <c r="BC36" i="18"/>
  <c r="BC37" i="18"/>
  <c r="BC32" i="18"/>
  <c r="BC62" i="18"/>
  <c r="BC57" i="18"/>
  <c r="BC51" i="18"/>
  <c r="BC41" i="18"/>
  <c r="BC54" i="18"/>
  <c r="BC69" i="18"/>
  <c r="BC60" i="18"/>
  <c r="BC48" i="18"/>
  <c r="BC24" i="18"/>
  <c r="BC20" i="18"/>
  <c r="BC10" i="18"/>
  <c r="BC25" i="18"/>
  <c r="BC22" i="18"/>
  <c r="BC17" i="18"/>
  <c r="BC38" i="18"/>
  <c r="BC52" i="18"/>
  <c r="BC15" i="18"/>
  <c r="BC19" i="18"/>
  <c r="BC9" i="18"/>
  <c r="BC4" i="18"/>
  <c r="BC3" i="18"/>
  <c r="BC21" i="18"/>
  <c r="BC18" i="18"/>
  <c r="BC16" i="18"/>
  <c r="BC8" i="18"/>
  <c r="BC6" i="18"/>
  <c r="C56" i="3"/>
  <c r="BC13" i="18"/>
  <c r="BC39" i="18"/>
  <c r="BC23" i="18"/>
  <c r="BC12" i="18"/>
  <c r="BC11" i="18"/>
  <c r="BC14" i="18"/>
  <c r="BC27" i="18"/>
  <c r="BC56" i="18"/>
  <c r="BC5" i="18"/>
  <c r="BC87" i="18"/>
  <c r="BC50" i="18"/>
  <c r="BC33" i="18"/>
  <c r="BC65" i="18"/>
  <c r="BC47" i="18"/>
  <c r="BC46" i="18"/>
  <c r="BC88" i="18"/>
  <c r="BC90" i="18"/>
  <c r="BC26" i="18"/>
  <c r="BC44" i="18"/>
  <c r="BC59" i="18"/>
  <c r="BC81" i="18"/>
  <c r="BC78" i="18"/>
  <c r="BC42" i="18"/>
  <c r="BC49" i="18"/>
  <c r="BC74" i="18"/>
  <c r="BC7" i="18"/>
  <c r="BC31" i="18"/>
  <c r="BC61" i="18"/>
  <c r="BC34" i="18"/>
  <c r="BC63" i="18"/>
  <c r="BC82" i="18"/>
  <c r="BC58" i="18"/>
  <c r="BC77" i="18"/>
  <c r="BC55" i="18"/>
  <c r="BC91" i="18"/>
  <c r="BC103" i="18"/>
  <c r="BC101" i="18"/>
  <c r="BC43" i="18"/>
  <c r="BC30" i="18"/>
  <c r="BC68" i="18"/>
  <c r="BC79" i="18"/>
  <c r="BC97" i="18"/>
  <c r="BC102" i="18"/>
  <c r="BC89" i="18"/>
  <c r="BC100" i="18"/>
  <c r="BC99" i="18"/>
  <c r="BC98" i="18"/>
  <c r="BC67" i="18"/>
  <c r="BC85" i="18"/>
  <c r="BC75" i="18"/>
  <c r="BC29" i="18"/>
  <c r="BC28" i="18"/>
  <c r="BC40" i="18"/>
  <c r="BC83" i="18"/>
  <c r="BC35" i="18"/>
  <c r="BC53" i="18"/>
  <c r="AY2" i="17"/>
  <c r="DE24" i="19" l="1"/>
  <c r="DE26" i="19"/>
  <c r="DE19" i="19"/>
  <c r="DE27" i="19"/>
  <c r="DE28" i="19"/>
  <c r="DE20" i="19"/>
  <c r="DE21" i="19"/>
  <c r="DE22" i="19"/>
  <c r="DE25" i="19"/>
  <c r="DE23" i="19"/>
  <c r="BO113" i="13"/>
  <c r="BO125" i="13"/>
  <c r="BO137" i="13"/>
  <c r="BO149" i="13"/>
  <c r="BO161" i="13"/>
  <c r="BO173" i="13"/>
  <c r="BO185" i="13"/>
  <c r="BO197" i="13"/>
  <c r="BO209" i="13"/>
  <c r="BO221" i="13"/>
  <c r="BO233" i="13"/>
  <c r="BO245" i="13"/>
  <c r="BO257" i="13"/>
  <c r="BO269" i="13"/>
  <c r="BO281" i="13"/>
  <c r="BO293" i="13"/>
  <c r="BO305" i="13"/>
  <c r="BO317" i="13"/>
  <c r="BO329" i="13"/>
  <c r="BO341" i="13"/>
  <c r="BO353" i="13"/>
  <c r="BO365" i="13"/>
  <c r="BO377" i="13"/>
  <c r="BO389" i="13"/>
  <c r="BO401" i="13"/>
  <c r="BO413" i="13"/>
  <c r="BO425" i="13"/>
  <c r="BO437" i="13"/>
  <c r="BO449" i="13"/>
  <c r="BO461" i="13"/>
  <c r="BO473" i="13"/>
  <c r="BO485" i="13"/>
  <c r="BO497" i="13"/>
  <c r="BO115" i="13"/>
  <c r="BO127" i="13"/>
  <c r="BO139" i="13"/>
  <c r="BO151" i="13"/>
  <c r="BO163" i="13"/>
  <c r="BO175" i="13"/>
  <c r="BO187" i="13"/>
  <c r="BO199" i="13"/>
  <c r="BO211" i="13"/>
  <c r="BO223" i="13"/>
  <c r="BO235" i="13"/>
  <c r="BO247" i="13"/>
  <c r="BO259" i="13"/>
  <c r="BO271" i="13"/>
  <c r="BO283" i="13"/>
  <c r="BO295" i="13"/>
  <c r="BO307" i="13"/>
  <c r="BO319" i="13"/>
  <c r="BO331" i="13"/>
  <c r="BO343" i="13"/>
  <c r="BO355" i="13"/>
  <c r="BO367" i="13"/>
  <c r="BO379" i="13"/>
  <c r="BO391" i="13"/>
  <c r="BO403" i="13"/>
  <c r="BO415" i="13"/>
  <c r="BO427" i="13"/>
  <c r="BO439" i="13"/>
  <c r="BO451" i="13"/>
  <c r="BO463" i="13"/>
  <c r="BO475" i="13"/>
  <c r="BO487" i="13"/>
  <c r="BO499" i="13"/>
  <c r="BO116" i="13"/>
  <c r="BO128" i="13"/>
  <c r="BO140" i="13"/>
  <c r="BO152" i="13"/>
  <c r="BO164" i="13"/>
  <c r="BO176" i="13"/>
  <c r="BO188" i="13"/>
  <c r="BO200" i="13"/>
  <c r="BO212" i="13"/>
  <c r="BO224" i="13"/>
  <c r="BO236" i="13"/>
  <c r="BO248" i="13"/>
  <c r="BO260" i="13"/>
  <c r="BO272" i="13"/>
  <c r="BO284" i="13"/>
  <c r="BO296" i="13"/>
  <c r="BO308" i="13"/>
  <c r="BO320" i="13"/>
  <c r="BO332" i="13"/>
  <c r="BO344" i="13"/>
  <c r="BO356" i="13"/>
  <c r="BO368" i="13"/>
  <c r="BO380" i="13"/>
  <c r="BO392" i="13"/>
  <c r="BO404" i="13"/>
  <c r="BO416" i="13"/>
  <c r="BO428" i="13"/>
  <c r="BO440" i="13"/>
  <c r="BO452" i="13"/>
  <c r="BO117" i="13"/>
  <c r="BO129" i="13"/>
  <c r="BO141" i="13"/>
  <c r="BO153" i="13"/>
  <c r="BO165" i="13"/>
  <c r="BO177" i="13"/>
  <c r="BO189" i="13"/>
  <c r="BO201" i="13"/>
  <c r="BO213" i="13"/>
  <c r="BO225" i="13"/>
  <c r="BO237" i="13"/>
  <c r="BO249" i="13"/>
  <c r="BO261" i="13"/>
  <c r="BO273" i="13"/>
  <c r="BO285" i="13"/>
  <c r="BO297" i="13"/>
  <c r="BO309" i="13"/>
  <c r="BO321" i="13"/>
  <c r="BO333" i="13"/>
  <c r="BO345" i="13"/>
  <c r="BO357" i="13"/>
  <c r="BO369" i="13"/>
  <c r="BO381" i="13"/>
  <c r="BO393" i="13"/>
  <c r="BO405" i="13"/>
  <c r="BO417" i="13"/>
  <c r="BO429" i="13"/>
  <c r="BO441" i="13"/>
  <c r="BO453" i="13"/>
  <c r="BO465" i="13"/>
  <c r="BO477" i="13"/>
  <c r="BO489" i="13"/>
  <c r="BO501" i="13"/>
  <c r="BO118" i="13"/>
  <c r="BO130" i="13"/>
  <c r="BO142" i="13"/>
  <c r="BO154" i="13"/>
  <c r="BO166" i="13"/>
  <c r="BO178" i="13"/>
  <c r="BO190" i="13"/>
  <c r="BO202" i="13"/>
  <c r="BO214" i="13"/>
  <c r="BO226" i="13"/>
  <c r="BO238" i="13"/>
  <c r="BO250" i="13"/>
  <c r="BO262" i="13"/>
  <c r="BO274" i="13"/>
  <c r="BO286" i="13"/>
  <c r="BO298" i="13"/>
  <c r="BO310" i="13"/>
  <c r="BO322" i="13"/>
  <c r="BO334" i="13"/>
  <c r="BO346" i="13"/>
  <c r="BO358" i="13"/>
  <c r="BO370" i="13"/>
  <c r="BO382" i="13"/>
  <c r="BO394" i="13"/>
  <c r="BO406" i="13"/>
  <c r="BO418" i="13"/>
  <c r="BO430" i="13"/>
  <c r="BO442" i="13"/>
  <c r="BO454" i="13"/>
  <c r="BO466" i="13"/>
  <c r="BO478" i="13"/>
  <c r="BO490" i="13"/>
  <c r="BO502" i="13"/>
  <c r="BO107" i="13"/>
  <c r="BO119" i="13"/>
  <c r="BO131" i="13"/>
  <c r="BO143" i="13"/>
  <c r="BO155" i="13"/>
  <c r="BO167" i="13"/>
  <c r="BO179" i="13"/>
  <c r="BO191" i="13"/>
  <c r="BO203" i="13"/>
  <c r="BO215" i="13"/>
  <c r="BO227" i="13"/>
  <c r="BO239" i="13"/>
  <c r="BO251" i="13"/>
  <c r="BO263" i="13"/>
  <c r="BO275" i="13"/>
  <c r="BO287" i="13"/>
  <c r="BO299" i="13"/>
  <c r="BO311" i="13"/>
  <c r="BO323" i="13"/>
  <c r="BO335" i="13"/>
  <c r="BO347" i="13"/>
  <c r="BO359" i="13"/>
  <c r="BO371" i="13"/>
  <c r="BO383" i="13"/>
  <c r="BO395" i="13"/>
  <c r="BO407" i="13"/>
  <c r="BO419" i="13"/>
  <c r="BO431" i="13"/>
  <c r="BO443" i="13"/>
  <c r="BO455" i="13"/>
  <c r="BO467" i="13"/>
  <c r="BO479" i="13"/>
  <c r="BO491" i="13"/>
  <c r="BO503" i="13"/>
  <c r="BO110" i="13"/>
  <c r="BO122" i="13"/>
  <c r="BO134" i="13"/>
  <c r="BO146" i="13"/>
  <c r="BO158" i="13"/>
  <c r="BO170" i="13"/>
  <c r="BO182" i="13"/>
  <c r="BO194" i="13"/>
  <c r="BO206" i="13"/>
  <c r="BO218" i="13"/>
  <c r="BO230" i="13"/>
  <c r="BO242" i="13"/>
  <c r="BO254" i="13"/>
  <c r="BO266" i="13"/>
  <c r="BO278" i="13"/>
  <c r="BO290" i="13"/>
  <c r="BO302" i="13"/>
  <c r="BO314" i="13"/>
  <c r="BO326" i="13"/>
  <c r="BO338" i="13"/>
  <c r="BO350" i="13"/>
  <c r="BO362" i="13"/>
  <c r="BO374" i="13"/>
  <c r="BO386" i="13"/>
  <c r="BO398" i="13"/>
  <c r="BO410" i="13"/>
  <c r="BO422" i="13"/>
  <c r="BO434" i="13"/>
  <c r="BO446" i="13"/>
  <c r="BO458" i="13"/>
  <c r="BO470" i="13"/>
  <c r="BO482" i="13"/>
  <c r="BO494" i="13"/>
  <c r="BO506" i="13"/>
  <c r="BO109" i="13"/>
  <c r="BO136" i="13"/>
  <c r="BO168" i="13"/>
  <c r="BO195" i="13"/>
  <c r="BO222" i="13"/>
  <c r="BO253" i="13"/>
  <c r="BO280" i="13"/>
  <c r="BO312" i="13"/>
  <c r="BO339" i="13"/>
  <c r="BO366" i="13"/>
  <c r="BO397" i="13"/>
  <c r="BO424" i="13"/>
  <c r="BO456" i="13"/>
  <c r="BO480" i="13"/>
  <c r="BO504" i="13"/>
  <c r="BO111" i="13"/>
  <c r="BO138" i="13"/>
  <c r="BO169" i="13"/>
  <c r="BO196" i="13"/>
  <c r="BO228" i="13"/>
  <c r="BO255" i="13"/>
  <c r="BO282" i="13"/>
  <c r="BO313" i="13"/>
  <c r="BO340" i="13"/>
  <c r="BO372" i="13"/>
  <c r="BO399" i="13"/>
  <c r="BO426" i="13"/>
  <c r="BO457" i="13"/>
  <c r="BO481" i="13"/>
  <c r="BO505" i="13"/>
  <c r="BO112" i="13"/>
  <c r="BO144" i="13"/>
  <c r="BO171" i="13"/>
  <c r="BO198" i="13"/>
  <c r="BO229" i="13"/>
  <c r="BO256" i="13"/>
  <c r="BO288" i="13"/>
  <c r="BO315" i="13"/>
  <c r="BO342" i="13"/>
  <c r="BO373" i="13"/>
  <c r="BO400" i="13"/>
  <c r="BO432" i="13"/>
  <c r="BO459" i="13"/>
  <c r="BO483" i="13"/>
  <c r="BO114" i="13"/>
  <c r="BO145" i="13"/>
  <c r="BO172" i="13"/>
  <c r="BO204" i="13"/>
  <c r="BO231" i="13"/>
  <c r="BO258" i="13"/>
  <c r="BO289" i="13"/>
  <c r="BO316" i="13"/>
  <c r="BO348" i="13"/>
  <c r="BO375" i="13"/>
  <c r="BO402" i="13"/>
  <c r="BO433" i="13"/>
  <c r="BO460" i="13"/>
  <c r="BO484" i="13"/>
  <c r="BO120" i="13"/>
  <c r="BO147" i="13"/>
  <c r="BO174" i="13"/>
  <c r="BO205" i="13"/>
  <c r="BO232" i="13"/>
  <c r="BO264" i="13"/>
  <c r="BO291" i="13"/>
  <c r="BO318" i="13"/>
  <c r="BO349" i="13"/>
  <c r="BO376" i="13"/>
  <c r="BO408" i="13"/>
  <c r="BO435" i="13"/>
  <c r="BO462" i="13"/>
  <c r="BO486" i="13"/>
  <c r="BO121" i="13"/>
  <c r="BO148" i="13"/>
  <c r="BO180" i="13"/>
  <c r="BO207" i="13"/>
  <c r="BO234" i="13"/>
  <c r="BO265" i="13"/>
  <c r="BO292" i="13"/>
  <c r="BO324" i="13"/>
  <c r="BO351" i="13"/>
  <c r="BO378" i="13"/>
  <c r="BO409" i="13"/>
  <c r="BO436" i="13"/>
  <c r="BO464" i="13"/>
  <c r="BO488" i="13"/>
  <c r="BO123" i="13"/>
  <c r="BO150" i="13"/>
  <c r="BO181" i="13"/>
  <c r="BO208" i="13"/>
  <c r="BO240" i="13"/>
  <c r="BO267" i="13"/>
  <c r="BO294" i="13"/>
  <c r="BO325" i="13"/>
  <c r="BO352" i="13"/>
  <c r="BO384" i="13"/>
  <c r="BO411" i="13"/>
  <c r="BO438" i="13"/>
  <c r="BO468" i="13"/>
  <c r="BO492" i="13"/>
  <c r="BO108" i="13"/>
  <c r="BO135" i="13"/>
  <c r="BO162" i="13"/>
  <c r="BO193" i="13"/>
  <c r="BO220" i="13"/>
  <c r="BO252" i="13"/>
  <c r="BO279" i="13"/>
  <c r="BO306" i="13"/>
  <c r="BO337" i="13"/>
  <c r="BO364" i="13"/>
  <c r="BO396" i="13"/>
  <c r="BO423" i="13"/>
  <c r="BO450" i="13"/>
  <c r="BO476" i="13"/>
  <c r="BO500" i="13"/>
  <c r="BO192" i="13"/>
  <c r="BO277" i="13"/>
  <c r="BO363" i="13"/>
  <c r="BO448" i="13"/>
  <c r="BO124" i="13"/>
  <c r="BO210" i="13"/>
  <c r="BO300" i="13"/>
  <c r="BO385" i="13"/>
  <c r="BO469" i="13"/>
  <c r="BO132" i="13"/>
  <c r="BO217" i="13"/>
  <c r="BO303" i="13"/>
  <c r="BO388" i="13"/>
  <c r="BO472" i="13"/>
  <c r="BO133" i="13"/>
  <c r="BO219" i="13"/>
  <c r="BO304" i="13"/>
  <c r="BO390" i="13"/>
  <c r="BO474" i="13"/>
  <c r="BO156" i="13"/>
  <c r="BO241" i="13"/>
  <c r="BO327" i="13"/>
  <c r="BO412" i="13"/>
  <c r="BO493" i="13"/>
  <c r="BO157" i="13"/>
  <c r="BO243" i="13"/>
  <c r="BO328" i="13"/>
  <c r="BO414" i="13"/>
  <c r="BO495" i="13"/>
  <c r="BO183" i="13"/>
  <c r="BO268" i="13"/>
  <c r="BO354" i="13"/>
  <c r="BO444" i="13"/>
  <c r="BO184" i="13"/>
  <c r="BO270" i="13"/>
  <c r="BO360" i="13"/>
  <c r="BO445" i="13"/>
  <c r="BO186" i="13"/>
  <c r="BO276" i="13"/>
  <c r="BO361" i="13"/>
  <c r="BO447" i="13"/>
  <c r="BO160" i="13"/>
  <c r="BO498" i="13"/>
  <c r="BO216" i="13"/>
  <c r="BO244" i="13"/>
  <c r="BO336" i="13"/>
  <c r="BO246" i="13"/>
  <c r="BO301" i="13"/>
  <c r="BO330" i="13"/>
  <c r="BO387" i="13"/>
  <c r="BO420" i="13"/>
  <c r="BO421" i="13"/>
  <c r="BO159" i="13"/>
  <c r="BO496" i="13"/>
  <c r="BO126" i="13"/>
  <c r="BO471" i="13"/>
  <c r="BD86" i="18"/>
  <c r="BD91" i="18"/>
  <c r="BD79" i="18"/>
  <c r="BD68" i="18"/>
  <c r="BD95" i="18"/>
  <c r="BD75" i="18"/>
  <c r="BD72" i="18"/>
  <c r="BD83" i="18"/>
  <c r="BD64" i="18"/>
  <c r="BD94" i="18"/>
  <c r="BD84" i="18"/>
  <c r="BD45" i="18"/>
  <c r="BD55" i="18"/>
  <c r="BD37" i="18"/>
  <c r="BD57" i="18"/>
  <c r="BD51" i="18"/>
  <c r="BD49" i="18"/>
  <c r="BD41" i="18"/>
  <c r="BD40" i="18"/>
  <c r="BD78" i="18"/>
  <c r="BD69" i="18"/>
  <c r="BD60" i="18"/>
  <c r="BD48" i="18"/>
  <c r="BD46" i="18"/>
  <c r="BD38" i="18"/>
  <c r="BD61" i="18"/>
  <c r="BD10" i="18"/>
  <c r="BD25" i="18"/>
  <c r="BD22" i="18"/>
  <c r="BD32" i="18"/>
  <c r="BD52" i="18"/>
  <c r="BD15" i="18"/>
  <c r="BD19" i="18"/>
  <c r="BD21" i="18"/>
  <c r="BD18" i="18"/>
  <c r="BD16" i="18"/>
  <c r="BD9" i="18"/>
  <c r="BD3" i="18"/>
  <c r="BD20" i="18"/>
  <c r="BD8" i="18"/>
  <c r="BD28" i="18"/>
  <c r="BD26" i="18"/>
  <c r="BD4" i="18"/>
  <c r="BD6" i="18"/>
  <c r="BD24" i="18"/>
  <c r="C57" i="3"/>
  <c r="BD23" i="18"/>
  <c r="BD12" i="18"/>
  <c r="BD11" i="18"/>
  <c r="BD14" i="18"/>
  <c r="BD36" i="18"/>
  <c r="BD35" i="18"/>
  <c r="BD42" i="18"/>
  <c r="BD33" i="18"/>
  <c r="BD13" i="18"/>
  <c r="BD29" i="18"/>
  <c r="BD5" i="18"/>
  <c r="BD17" i="18"/>
  <c r="BD50" i="18"/>
  <c r="BD65" i="18"/>
  <c r="BD7" i="18"/>
  <c r="BD87" i="18"/>
  <c r="BD90" i="18"/>
  <c r="BD56" i="18"/>
  <c r="BD70" i="18"/>
  <c r="BD63" i="18"/>
  <c r="BD82" i="18"/>
  <c r="BD92" i="18"/>
  <c r="BD30" i="18"/>
  <c r="BD43" i="18"/>
  <c r="BD39" i="18"/>
  <c r="BD73" i="18"/>
  <c r="BD67" i="18"/>
  <c r="BD89" i="18"/>
  <c r="BD81" i="18"/>
  <c r="BD66" i="18"/>
  <c r="BD76" i="18"/>
  <c r="BD31" i="18"/>
  <c r="BD53" i="18"/>
  <c r="BD58" i="18"/>
  <c r="BD54" i="18"/>
  <c r="BD80" i="18"/>
  <c r="BD88" i="18"/>
  <c r="BD27" i="18"/>
  <c r="BD44" i="18"/>
  <c r="BD77" i="18"/>
  <c r="BD97" i="18"/>
  <c r="BD85" i="18"/>
  <c r="BD102" i="18"/>
  <c r="BD47" i="18"/>
  <c r="BD99" i="18"/>
  <c r="BD98" i="18"/>
  <c r="BD62" i="18"/>
  <c r="BD34" i="18"/>
  <c r="BD74" i="18"/>
  <c r="BD93" i="18"/>
  <c r="BD96" i="18"/>
  <c r="BD100" i="18"/>
  <c r="BD103" i="18"/>
  <c r="BD59" i="18"/>
  <c r="BD101" i="18"/>
  <c r="BD71" i="18"/>
  <c r="AZ2" i="17"/>
  <c r="DF22" i="19" l="1"/>
  <c r="DF24" i="19"/>
  <c r="DF25" i="19"/>
  <c r="DF21" i="19"/>
  <c r="DF23" i="19"/>
  <c r="DF19" i="19"/>
  <c r="DF26" i="19"/>
  <c r="DF27" i="19"/>
  <c r="DF28" i="19"/>
  <c r="DF20" i="19"/>
  <c r="BP109" i="13"/>
  <c r="BP121" i="13"/>
  <c r="BP133" i="13"/>
  <c r="BP145" i="13"/>
  <c r="BP157" i="13"/>
  <c r="BP169" i="13"/>
  <c r="BP181" i="13"/>
  <c r="BP193" i="13"/>
  <c r="BP205" i="13"/>
  <c r="BP111" i="13"/>
  <c r="BP123" i="13"/>
  <c r="BP135" i="13"/>
  <c r="BP147" i="13"/>
  <c r="BP159" i="13"/>
  <c r="BP171" i="13"/>
  <c r="BP183" i="13"/>
  <c r="BP195" i="13"/>
  <c r="BP207" i="13"/>
  <c r="BP219" i="13"/>
  <c r="BP231" i="13"/>
  <c r="BP243" i="13"/>
  <c r="BP255" i="13"/>
  <c r="BP267" i="13"/>
  <c r="BP279" i="13"/>
  <c r="BP291" i="13"/>
  <c r="BP303" i="13"/>
  <c r="BP315" i="13"/>
  <c r="BP327" i="13"/>
  <c r="BP339" i="13"/>
  <c r="BP351" i="13"/>
  <c r="BP363" i="13"/>
  <c r="BP375" i="13"/>
  <c r="BP387" i="13"/>
  <c r="BP399" i="13"/>
  <c r="BP411" i="13"/>
  <c r="BP423" i="13"/>
  <c r="BP435" i="13"/>
  <c r="BP447" i="13"/>
  <c r="BP459" i="13"/>
  <c r="BP471" i="13"/>
  <c r="BP483" i="13"/>
  <c r="BP495" i="13"/>
  <c r="BP113" i="13"/>
  <c r="BP125" i="13"/>
  <c r="BP137" i="13"/>
  <c r="BP149" i="13"/>
  <c r="BP161" i="13"/>
  <c r="BP173" i="13"/>
  <c r="BP185" i="13"/>
  <c r="BP197" i="13"/>
  <c r="BP209" i="13"/>
  <c r="BP221" i="13"/>
  <c r="BP233" i="13"/>
  <c r="BP245" i="13"/>
  <c r="BP257" i="13"/>
  <c r="BP269" i="13"/>
  <c r="BP281" i="13"/>
  <c r="BP293" i="13"/>
  <c r="BP305" i="13"/>
  <c r="BP317" i="13"/>
  <c r="BP329" i="13"/>
  <c r="BP341" i="13"/>
  <c r="BP353" i="13"/>
  <c r="BP365" i="13"/>
  <c r="BP377" i="13"/>
  <c r="BP389" i="13"/>
  <c r="BP401" i="13"/>
  <c r="BP413" i="13"/>
  <c r="BP425" i="13"/>
  <c r="BP437" i="13"/>
  <c r="BP449" i="13"/>
  <c r="BP461" i="13"/>
  <c r="BP473" i="13"/>
  <c r="BP485" i="13"/>
  <c r="BP497" i="13"/>
  <c r="BP114" i="13"/>
  <c r="BP126" i="13"/>
  <c r="BP138" i="13"/>
  <c r="BP150" i="13"/>
  <c r="BP162" i="13"/>
  <c r="BP174" i="13"/>
  <c r="BP186" i="13"/>
  <c r="BP198" i="13"/>
  <c r="BP210" i="13"/>
  <c r="BP222" i="13"/>
  <c r="BP234" i="13"/>
  <c r="BP246" i="13"/>
  <c r="BP258" i="13"/>
  <c r="BP270" i="13"/>
  <c r="BP282" i="13"/>
  <c r="BP294" i="13"/>
  <c r="BP306" i="13"/>
  <c r="BP115" i="13"/>
  <c r="BP127" i="13"/>
  <c r="BP139" i="13"/>
  <c r="BP151" i="13"/>
  <c r="BP163" i="13"/>
  <c r="BP175" i="13"/>
  <c r="BP187" i="13"/>
  <c r="BP199" i="13"/>
  <c r="BP211" i="13"/>
  <c r="BP223" i="13"/>
  <c r="BP235" i="13"/>
  <c r="BP247" i="13"/>
  <c r="BP259" i="13"/>
  <c r="BP271" i="13"/>
  <c r="BP283" i="13"/>
  <c r="BP295" i="13"/>
  <c r="BP118" i="13"/>
  <c r="BP130" i="13"/>
  <c r="BP142" i="13"/>
  <c r="BP154" i="13"/>
  <c r="BP166" i="13"/>
  <c r="BP178" i="13"/>
  <c r="BP190" i="13"/>
  <c r="BP202" i="13"/>
  <c r="BP214" i="13"/>
  <c r="BP226" i="13"/>
  <c r="BP238" i="13"/>
  <c r="BP250" i="13"/>
  <c r="BP262" i="13"/>
  <c r="BP274" i="13"/>
  <c r="BP286" i="13"/>
  <c r="BP298" i="13"/>
  <c r="BP310" i="13"/>
  <c r="BP322" i="13"/>
  <c r="BP334" i="13"/>
  <c r="BP346" i="13"/>
  <c r="BP358" i="13"/>
  <c r="BP370" i="13"/>
  <c r="BP382" i="13"/>
  <c r="BP394" i="13"/>
  <c r="BP406" i="13"/>
  <c r="BP418" i="13"/>
  <c r="BP430" i="13"/>
  <c r="BP442" i="13"/>
  <c r="BP454" i="13"/>
  <c r="BP466" i="13"/>
  <c r="BP478" i="13"/>
  <c r="BP490" i="13"/>
  <c r="BP502" i="13"/>
  <c r="BP128" i="13"/>
  <c r="BP152" i="13"/>
  <c r="BP176" i="13"/>
  <c r="BP200" i="13"/>
  <c r="BP220" i="13"/>
  <c r="BP241" i="13"/>
  <c r="BP263" i="13"/>
  <c r="BP284" i="13"/>
  <c r="BP302" i="13"/>
  <c r="BP320" i="13"/>
  <c r="BP336" i="13"/>
  <c r="BP352" i="13"/>
  <c r="BP368" i="13"/>
  <c r="BP384" i="13"/>
  <c r="BP400" i="13"/>
  <c r="BP416" i="13"/>
  <c r="BP432" i="13"/>
  <c r="BP448" i="13"/>
  <c r="BP464" i="13"/>
  <c r="BP480" i="13"/>
  <c r="BP496" i="13"/>
  <c r="BP129" i="13"/>
  <c r="BP153" i="13"/>
  <c r="BP177" i="13"/>
  <c r="BP201" i="13"/>
  <c r="BP224" i="13"/>
  <c r="BP242" i="13"/>
  <c r="BP264" i="13"/>
  <c r="BP285" i="13"/>
  <c r="BP304" i="13"/>
  <c r="BP321" i="13"/>
  <c r="BP337" i="13"/>
  <c r="BP354" i="13"/>
  <c r="BP369" i="13"/>
  <c r="BP385" i="13"/>
  <c r="BP402" i="13"/>
  <c r="BP417" i="13"/>
  <c r="BP433" i="13"/>
  <c r="BP450" i="13"/>
  <c r="BP465" i="13"/>
  <c r="BP481" i="13"/>
  <c r="BP498" i="13"/>
  <c r="BP107" i="13"/>
  <c r="BP131" i="13"/>
  <c r="BP155" i="13"/>
  <c r="BP179" i="13"/>
  <c r="BP203" i="13"/>
  <c r="BP225" i="13"/>
  <c r="BP244" i="13"/>
  <c r="BP265" i="13"/>
  <c r="BP287" i="13"/>
  <c r="BP307" i="13"/>
  <c r="BP323" i="13"/>
  <c r="BP338" i="13"/>
  <c r="BP355" i="13"/>
  <c r="BP371" i="13"/>
  <c r="BP386" i="13"/>
  <c r="BP403" i="13"/>
  <c r="BP419" i="13"/>
  <c r="BP434" i="13"/>
  <c r="BP451" i="13"/>
  <c r="BP467" i="13"/>
  <c r="BP482" i="13"/>
  <c r="BP499" i="13"/>
  <c r="BP108" i="13"/>
  <c r="BP132" i="13"/>
  <c r="BP156" i="13"/>
  <c r="BP180" i="13"/>
  <c r="BP204" i="13"/>
  <c r="BP227" i="13"/>
  <c r="BP248" i="13"/>
  <c r="BP266" i="13"/>
  <c r="BP288" i="13"/>
  <c r="BP308" i="13"/>
  <c r="BP324" i="13"/>
  <c r="BP340" i="13"/>
  <c r="BP356" i="13"/>
  <c r="BP372" i="13"/>
  <c r="BP388" i="13"/>
  <c r="BP404" i="13"/>
  <c r="BP420" i="13"/>
  <c r="BP436" i="13"/>
  <c r="BP452" i="13"/>
  <c r="BP468" i="13"/>
  <c r="BP484" i="13"/>
  <c r="BP500" i="13"/>
  <c r="BP110" i="13"/>
  <c r="BP134" i="13"/>
  <c r="BP158" i="13"/>
  <c r="BP182" i="13"/>
  <c r="BP206" i="13"/>
  <c r="BP228" i="13"/>
  <c r="BP249" i="13"/>
  <c r="BP268" i="13"/>
  <c r="BP289" i="13"/>
  <c r="BP309" i="13"/>
  <c r="BP325" i="13"/>
  <c r="BP342" i="13"/>
  <c r="BP357" i="13"/>
  <c r="BP373" i="13"/>
  <c r="BP390" i="13"/>
  <c r="BP405" i="13"/>
  <c r="BP421" i="13"/>
  <c r="BP438" i="13"/>
  <c r="BP453" i="13"/>
  <c r="BP469" i="13"/>
  <c r="BP486" i="13"/>
  <c r="BP501" i="13"/>
  <c r="BP112" i="13"/>
  <c r="BP136" i="13"/>
  <c r="BP160" i="13"/>
  <c r="BP184" i="13"/>
  <c r="BP208" i="13"/>
  <c r="BP229" i="13"/>
  <c r="BP251" i="13"/>
  <c r="BP272" i="13"/>
  <c r="BP290" i="13"/>
  <c r="BP311" i="13"/>
  <c r="BP326" i="13"/>
  <c r="BP343" i="13"/>
  <c r="BP359" i="13"/>
  <c r="BP374" i="13"/>
  <c r="BP391" i="13"/>
  <c r="BP407" i="13"/>
  <c r="BP422" i="13"/>
  <c r="BP439" i="13"/>
  <c r="BP455" i="13"/>
  <c r="BP470" i="13"/>
  <c r="BP487" i="13"/>
  <c r="BP503" i="13"/>
  <c r="BP116" i="13"/>
  <c r="BP140" i="13"/>
  <c r="BP164" i="13"/>
  <c r="BP188" i="13"/>
  <c r="BP212" i="13"/>
  <c r="BP230" i="13"/>
  <c r="BP252" i="13"/>
  <c r="BP273" i="13"/>
  <c r="BP292" i="13"/>
  <c r="BP312" i="13"/>
  <c r="BP328" i="13"/>
  <c r="BP344" i="13"/>
  <c r="BP360" i="13"/>
  <c r="BP376" i="13"/>
  <c r="BP392" i="13"/>
  <c r="BP408" i="13"/>
  <c r="BP424" i="13"/>
  <c r="BP440" i="13"/>
  <c r="BP456" i="13"/>
  <c r="BP472" i="13"/>
  <c r="BP488" i="13"/>
  <c r="BP504" i="13"/>
  <c r="BP124" i="13"/>
  <c r="BP148" i="13"/>
  <c r="BP172" i="13"/>
  <c r="BP196" i="13"/>
  <c r="BP218" i="13"/>
  <c r="BP240" i="13"/>
  <c r="BP261" i="13"/>
  <c r="BP280" i="13"/>
  <c r="BP301" i="13"/>
  <c r="BP319" i="13"/>
  <c r="BP335" i="13"/>
  <c r="BP350" i="13"/>
  <c r="BP367" i="13"/>
  <c r="BP383" i="13"/>
  <c r="BP398" i="13"/>
  <c r="BP415" i="13"/>
  <c r="BP431" i="13"/>
  <c r="BP446" i="13"/>
  <c r="BP463" i="13"/>
  <c r="BP479" i="13"/>
  <c r="BP494" i="13"/>
  <c r="BP122" i="13"/>
  <c r="BP194" i="13"/>
  <c r="BP260" i="13"/>
  <c r="BP318" i="13"/>
  <c r="BP366" i="13"/>
  <c r="BP414" i="13"/>
  <c r="BP462" i="13"/>
  <c r="BP141" i="13"/>
  <c r="BP213" i="13"/>
  <c r="BP275" i="13"/>
  <c r="BP330" i="13"/>
  <c r="BP378" i="13"/>
  <c r="BP426" i="13"/>
  <c r="BP474" i="13"/>
  <c r="BP144" i="13"/>
  <c r="BP216" i="13"/>
  <c r="BP277" i="13"/>
  <c r="BP332" i="13"/>
  <c r="BP380" i="13"/>
  <c r="BP428" i="13"/>
  <c r="BP476" i="13"/>
  <c r="BP146" i="13"/>
  <c r="BP217" i="13"/>
  <c r="BP278" i="13"/>
  <c r="BP333" i="13"/>
  <c r="BP381" i="13"/>
  <c r="BP429" i="13"/>
  <c r="BP477" i="13"/>
  <c r="BP165" i="13"/>
  <c r="BP232" i="13"/>
  <c r="BP296" i="13"/>
  <c r="BP345" i="13"/>
  <c r="BP393" i="13"/>
  <c r="BP441" i="13"/>
  <c r="BP489" i="13"/>
  <c r="BP167" i="13"/>
  <c r="BP236" i="13"/>
  <c r="BP297" i="13"/>
  <c r="BP347" i="13"/>
  <c r="BP395" i="13"/>
  <c r="BP443" i="13"/>
  <c r="BP491" i="13"/>
  <c r="BP117" i="13"/>
  <c r="BP189" i="13"/>
  <c r="BP253" i="13"/>
  <c r="BP313" i="13"/>
  <c r="BP361" i="13"/>
  <c r="BP409" i="13"/>
  <c r="BP457" i="13"/>
  <c r="BP505" i="13"/>
  <c r="BP119" i="13"/>
  <c r="BP191" i="13"/>
  <c r="BP254" i="13"/>
  <c r="BP314" i="13"/>
  <c r="BP362" i="13"/>
  <c r="BP410" i="13"/>
  <c r="BP458" i="13"/>
  <c r="BP506" i="13"/>
  <c r="BP120" i="13"/>
  <c r="BP192" i="13"/>
  <c r="BP256" i="13"/>
  <c r="BP316" i="13"/>
  <c r="BP364" i="13"/>
  <c r="BP412" i="13"/>
  <c r="BP460" i="13"/>
  <c r="BP349" i="13"/>
  <c r="BP143" i="13"/>
  <c r="BP379" i="13"/>
  <c r="BP168" i="13"/>
  <c r="BP396" i="13"/>
  <c r="BP445" i="13"/>
  <c r="BP170" i="13"/>
  <c r="BP397" i="13"/>
  <c r="BP215" i="13"/>
  <c r="BP427" i="13"/>
  <c r="BP237" i="13"/>
  <c r="BP444" i="13"/>
  <c r="BP239" i="13"/>
  <c r="BP276" i="13"/>
  <c r="BP475" i="13"/>
  <c r="BP299" i="13"/>
  <c r="BP492" i="13"/>
  <c r="BP300" i="13"/>
  <c r="BP493" i="13"/>
  <c r="BP348" i="13"/>
  <c r="BP331" i="13"/>
  <c r="BE91" i="18"/>
  <c r="BE79" i="18"/>
  <c r="BE72" i="18"/>
  <c r="BE71" i="18"/>
  <c r="BE90" i="18"/>
  <c r="BE83" i="18"/>
  <c r="BE64" i="18"/>
  <c r="BE94" i="18"/>
  <c r="BE80" i="18"/>
  <c r="BE84" i="18"/>
  <c r="BE76" i="18"/>
  <c r="BE78" i="18"/>
  <c r="BE74" i="18"/>
  <c r="BE69" i="18"/>
  <c r="BE55" i="18"/>
  <c r="BE86" i="18"/>
  <c r="BE36" i="18"/>
  <c r="BE37" i="18"/>
  <c r="BE51" i="18"/>
  <c r="BE62" i="18"/>
  <c r="BE49" i="18"/>
  <c r="BE43" i="18"/>
  <c r="BE40" i="18"/>
  <c r="BE54" i="18"/>
  <c r="BE60" i="18"/>
  <c r="BE48" i="18"/>
  <c r="BE46" i="18"/>
  <c r="BE34" i="18"/>
  <c r="BE52" i="18"/>
  <c r="BE10" i="18"/>
  <c r="BE25" i="18"/>
  <c r="BE39" i="18"/>
  <c r="BE32" i="18"/>
  <c r="BE30" i="18"/>
  <c r="BE17" i="18"/>
  <c r="BE45" i="18"/>
  <c r="BE13" i="18"/>
  <c r="BE15" i="18"/>
  <c r="BE12" i="18"/>
  <c r="BE66" i="18"/>
  <c r="BE19" i="18"/>
  <c r="BE21" i="18"/>
  <c r="BE18" i="18"/>
  <c r="BE16" i="18"/>
  <c r="BE9" i="18"/>
  <c r="BE28" i="18"/>
  <c r="BE14" i="18"/>
  <c r="BE8" i="18"/>
  <c r="BE6" i="18"/>
  <c r="BE20" i="18"/>
  <c r="BE24" i="18"/>
  <c r="C58" i="3"/>
  <c r="BE4" i="18"/>
  <c r="BE7" i="18"/>
  <c r="BE33" i="18"/>
  <c r="BE5" i="18"/>
  <c r="BE3" i="18"/>
  <c r="BE50" i="18"/>
  <c r="BE29" i="18"/>
  <c r="BE31" i="18"/>
  <c r="BE38" i="18"/>
  <c r="BE42" i="18"/>
  <c r="BE23" i="18"/>
  <c r="BE11" i="18"/>
  <c r="BE65" i="18"/>
  <c r="BE27" i="18"/>
  <c r="BE56" i="18"/>
  <c r="BE61" i="18"/>
  <c r="BE67" i="18"/>
  <c r="BE75" i="18"/>
  <c r="BE53" i="18"/>
  <c r="BE77" i="18"/>
  <c r="BE81" i="18"/>
  <c r="BE26" i="18"/>
  <c r="BE35" i="18"/>
  <c r="BE41" i="18"/>
  <c r="BE57" i="18"/>
  <c r="BE59" i="18"/>
  <c r="BE82" i="18"/>
  <c r="BE47" i="18"/>
  <c r="BE58" i="18"/>
  <c r="BE70" i="18"/>
  <c r="BE63" i="18"/>
  <c r="BE85" i="18"/>
  <c r="BE102" i="18"/>
  <c r="BE44" i="18"/>
  <c r="BE99" i="18"/>
  <c r="BE73" i="18"/>
  <c r="BE100" i="18"/>
  <c r="BE103" i="18"/>
  <c r="BE22" i="18"/>
  <c r="BE89" i="18"/>
  <c r="BE68" i="18"/>
  <c r="BE95" i="18"/>
  <c r="BE97" i="18"/>
  <c r="BE98" i="18"/>
  <c r="BE101" i="18"/>
  <c r="BE93" i="18"/>
  <c r="BE96" i="18"/>
  <c r="BE88" i="18"/>
  <c r="BE87" i="18"/>
  <c r="BE92" i="18"/>
  <c r="BA2" i="17"/>
  <c r="DG20" i="19" l="1"/>
  <c r="DG28" i="19"/>
  <c r="DG22" i="19"/>
  <c r="DG23" i="19"/>
  <c r="DG24" i="19"/>
  <c r="DG26" i="19"/>
  <c r="DG27" i="19"/>
  <c r="DG19" i="19"/>
  <c r="DG21" i="19"/>
  <c r="DG25" i="19"/>
  <c r="BQ107" i="13"/>
  <c r="BQ119" i="13"/>
  <c r="BQ131" i="13"/>
  <c r="BQ143" i="13"/>
  <c r="BQ155" i="13"/>
  <c r="BQ167" i="13"/>
  <c r="BQ179" i="13"/>
  <c r="BQ191" i="13"/>
  <c r="BQ203" i="13"/>
  <c r="BQ215" i="13"/>
  <c r="BQ227" i="13"/>
  <c r="BQ239" i="13"/>
  <c r="BQ251" i="13"/>
  <c r="BQ263" i="13"/>
  <c r="BQ275" i="13"/>
  <c r="BQ287" i="13"/>
  <c r="BQ299" i="13"/>
  <c r="BQ311" i="13"/>
  <c r="BQ323" i="13"/>
  <c r="BQ335" i="13"/>
  <c r="BQ347" i="13"/>
  <c r="BQ359" i="13"/>
  <c r="BQ371" i="13"/>
  <c r="BQ383" i="13"/>
  <c r="BQ395" i="13"/>
  <c r="BQ407" i="13"/>
  <c r="BQ419" i="13"/>
  <c r="BQ431" i="13"/>
  <c r="BQ443" i="13"/>
  <c r="BQ109" i="13"/>
  <c r="BQ121" i="13"/>
  <c r="BQ133" i="13"/>
  <c r="BQ145" i="13"/>
  <c r="BQ157" i="13"/>
  <c r="BQ169" i="13"/>
  <c r="BQ181" i="13"/>
  <c r="BQ193" i="13"/>
  <c r="BQ205" i="13"/>
  <c r="BQ217" i="13"/>
  <c r="BQ229" i="13"/>
  <c r="BQ241" i="13"/>
  <c r="BQ253" i="13"/>
  <c r="BQ265" i="13"/>
  <c r="BQ277" i="13"/>
  <c r="BQ114" i="13"/>
  <c r="BQ126" i="13"/>
  <c r="BQ138" i="13"/>
  <c r="BQ150" i="13"/>
  <c r="BQ162" i="13"/>
  <c r="BQ174" i="13"/>
  <c r="BQ186" i="13"/>
  <c r="BQ198" i="13"/>
  <c r="BQ210" i="13"/>
  <c r="BQ222" i="13"/>
  <c r="BQ234" i="13"/>
  <c r="BQ246" i="13"/>
  <c r="BQ258" i="13"/>
  <c r="BQ270" i="13"/>
  <c r="BQ282" i="13"/>
  <c r="BQ112" i="13"/>
  <c r="BQ128" i="13"/>
  <c r="BQ144" i="13"/>
  <c r="BQ160" i="13"/>
  <c r="BQ176" i="13"/>
  <c r="BQ192" i="13"/>
  <c r="BQ208" i="13"/>
  <c r="BQ224" i="13"/>
  <c r="BQ240" i="13"/>
  <c r="BQ256" i="13"/>
  <c r="BQ272" i="13"/>
  <c r="BQ288" i="13"/>
  <c r="BQ301" i="13"/>
  <c r="BQ314" i="13"/>
  <c r="BQ327" i="13"/>
  <c r="BQ340" i="13"/>
  <c r="BQ353" i="13"/>
  <c r="BQ366" i="13"/>
  <c r="BQ379" i="13"/>
  <c r="BQ392" i="13"/>
  <c r="BQ405" i="13"/>
  <c r="BQ418" i="13"/>
  <c r="BQ432" i="13"/>
  <c r="BQ445" i="13"/>
  <c r="BQ457" i="13"/>
  <c r="BQ469" i="13"/>
  <c r="BQ481" i="13"/>
  <c r="BQ493" i="13"/>
  <c r="BQ505" i="13"/>
  <c r="BQ113" i="13"/>
  <c r="BQ129" i="13"/>
  <c r="BQ146" i="13"/>
  <c r="BQ161" i="13"/>
  <c r="BQ177" i="13"/>
  <c r="BQ194" i="13"/>
  <c r="BQ209" i="13"/>
  <c r="BQ225" i="13"/>
  <c r="BQ242" i="13"/>
  <c r="BQ257" i="13"/>
  <c r="BQ273" i="13"/>
  <c r="BQ289" i="13"/>
  <c r="BQ302" i="13"/>
  <c r="BQ315" i="13"/>
  <c r="BQ328" i="13"/>
  <c r="BQ341" i="13"/>
  <c r="BQ354" i="13"/>
  <c r="BQ367" i="13"/>
  <c r="BQ380" i="13"/>
  <c r="BQ393" i="13"/>
  <c r="BQ406" i="13"/>
  <c r="BQ420" i="13"/>
  <c r="BQ433" i="13"/>
  <c r="BQ446" i="13"/>
  <c r="BQ458" i="13"/>
  <c r="BQ470" i="13"/>
  <c r="BQ482" i="13"/>
  <c r="BQ494" i="13"/>
  <c r="BQ506" i="13"/>
  <c r="BQ115" i="13"/>
  <c r="BQ130" i="13"/>
  <c r="BQ147" i="13"/>
  <c r="BQ163" i="13"/>
  <c r="BQ178" i="13"/>
  <c r="BQ195" i="13"/>
  <c r="BQ211" i="13"/>
  <c r="BQ226" i="13"/>
  <c r="BQ243" i="13"/>
  <c r="BQ259" i="13"/>
  <c r="BQ274" i="13"/>
  <c r="BQ290" i="13"/>
  <c r="BQ303" i="13"/>
  <c r="BQ316" i="13"/>
  <c r="BQ329" i="13"/>
  <c r="BQ342" i="13"/>
  <c r="BQ355" i="13"/>
  <c r="BQ368" i="13"/>
  <c r="BQ381" i="13"/>
  <c r="BQ394" i="13"/>
  <c r="BQ408" i="13"/>
  <c r="BQ421" i="13"/>
  <c r="BQ434" i="13"/>
  <c r="BQ447" i="13"/>
  <c r="BQ459" i="13"/>
  <c r="BQ471" i="13"/>
  <c r="BQ483" i="13"/>
  <c r="BQ495" i="13"/>
  <c r="BQ116" i="13"/>
  <c r="BQ132" i="13"/>
  <c r="BQ148" i="13"/>
  <c r="BQ164" i="13"/>
  <c r="BQ180" i="13"/>
  <c r="BQ196" i="13"/>
  <c r="BQ212" i="13"/>
  <c r="BQ228" i="13"/>
  <c r="BQ244" i="13"/>
  <c r="BQ260" i="13"/>
  <c r="BQ276" i="13"/>
  <c r="BQ291" i="13"/>
  <c r="BQ304" i="13"/>
  <c r="BQ317" i="13"/>
  <c r="BQ330" i="13"/>
  <c r="BQ343" i="13"/>
  <c r="BQ356" i="13"/>
  <c r="BQ369" i="13"/>
  <c r="BQ382" i="13"/>
  <c r="BQ396" i="13"/>
  <c r="BQ409" i="13"/>
  <c r="BQ422" i="13"/>
  <c r="BQ435" i="13"/>
  <c r="BQ448" i="13"/>
  <c r="BQ460" i="13"/>
  <c r="BQ472" i="13"/>
  <c r="BQ484" i="13"/>
  <c r="BQ496" i="13"/>
  <c r="BQ117" i="13"/>
  <c r="BQ134" i="13"/>
  <c r="BQ149" i="13"/>
  <c r="BQ165" i="13"/>
  <c r="BQ182" i="13"/>
  <c r="BQ197" i="13"/>
  <c r="BQ213" i="13"/>
  <c r="BQ230" i="13"/>
  <c r="BQ245" i="13"/>
  <c r="BQ261" i="13"/>
  <c r="BQ278" i="13"/>
  <c r="BQ292" i="13"/>
  <c r="BQ305" i="13"/>
  <c r="BQ318" i="13"/>
  <c r="BQ331" i="13"/>
  <c r="BQ344" i="13"/>
  <c r="BQ357" i="13"/>
  <c r="BQ370" i="13"/>
  <c r="BQ384" i="13"/>
  <c r="BQ397" i="13"/>
  <c r="BQ410" i="13"/>
  <c r="BQ423" i="13"/>
  <c r="BQ436" i="13"/>
  <c r="BQ449" i="13"/>
  <c r="BQ461" i="13"/>
  <c r="BQ473" i="13"/>
  <c r="BQ485" i="13"/>
  <c r="BQ497" i="13"/>
  <c r="BQ118" i="13"/>
  <c r="BQ135" i="13"/>
  <c r="BQ151" i="13"/>
  <c r="BQ166" i="13"/>
  <c r="BQ183" i="13"/>
  <c r="BQ199" i="13"/>
  <c r="BQ214" i="13"/>
  <c r="BQ231" i="13"/>
  <c r="BQ247" i="13"/>
  <c r="BQ262" i="13"/>
  <c r="BQ279" i="13"/>
  <c r="BQ293" i="13"/>
  <c r="BQ306" i="13"/>
  <c r="BQ319" i="13"/>
  <c r="BQ332" i="13"/>
  <c r="BQ345" i="13"/>
  <c r="BQ358" i="13"/>
  <c r="BQ372" i="13"/>
  <c r="BQ385" i="13"/>
  <c r="BQ398" i="13"/>
  <c r="BQ411" i="13"/>
  <c r="BQ424" i="13"/>
  <c r="BQ437" i="13"/>
  <c r="BQ450" i="13"/>
  <c r="BQ462" i="13"/>
  <c r="BQ474" i="13"/>
  <c r="BQ486" i="13"/>
  <c r="BQ498" i="13"/>
  <c r="BQ120" i="13"/>
  <c r="BQ136" i="13"/>
  <c r="BQ152" i="13"/>
  <c r="BQ168" i="13"/>
  <c r="BQ184" i="13"/>
  <c r="BQ200" i="13"/>
  <c r="BQ216" i="13"/>
  <c r="BQ232" i="13"/>
  <c r="BQ248" i="13"/>
  <c r="BQ264" i="13"/>
  <c r="BQ280" i="13"/>
  <c r="BQ294" i="13"/>
  <c r="BQ307" i="13"/>
  <c r="BQ320" i="13"/>
  <c r="BQ333" i="13"/>
  <c r="BQ346" i="13"/>
  <c r="BQ360" i="13"/>
  <c r="BQ373" i="13"/>
  <c r="BQ386" i="13"/>
  <c r="BQ399" i="13"/>
  <c r="BQ412" i="13"/>
  <c r="BQ425" i="13"/>
  <c r="BQ438" i="13"/>
  <c r="BQ451" i="13"/>
  <c r="BQ463" i="13"/>
  <c r="BQ475" i="13"/>
  <c r="BQ487" i="13"/>
  <c r="BQ499" i="13"/>
  <c r="BQ111" i="13"/>
  <c r="BQ127" i="13"/>
  <c r="BQ142" i="13"/>
  <c r="BQ159" i="13"/>
  <c r="BQ175" i="13"/>
  <c r="BQ190" i="13"/>
  <c r="BQ207" i="13"/>
  <c r="BQ223" i="13"/>
  <c r="BQ238" i="13"/>
  <c r="BQ255" i="13"/>
  <c r="BQ271" i="13"/>
  <c r="BQ286" i="13"/>
  <c r="BQ300" i="13"/>
  <c r="BQ313" i="13"/>
  <c r="BQ326" i="13"/>
  <c r="BQ339" i="13"/>
  <c r="BQ352" i="13"/>
  <c r="BQ365" i="13"/>
  <c r="BQ378" i="13"/>
  <c r="BQ391" i="13"/>
  <c r="BQ404" i="13"/>
  <c r="BQ417" i="13"/>
  <c r="BQ430" i="13"/>
  <c r="BQ444" i="13"/>
  <c r="BQ456" i="13"/>
  <c r="BQ468" i="13"/>
  <c r="BQ480" i="13"/>
  <c r="BQ492" i="13"/>
  <c r="BQ504" i="13"/>
  <c r="BQ110" i="13"/>
  <c r="BQ158" i="13"/>
  <c r="BQ206" i="13"/>
  <c r="BQ254" i="13"/>
  <c r="BQ298" i="13"/>
  <c r="BQ338" i="13"/>
  <c r="BQ377" i="13"/>
  <c r="BQ416" i="13"/>
  <c r="BQ455" i="13"/>
  <c r="BQ491" i="13"/>
  <c r="BQ122" i="13"/>
  <c r="BQ170" i="13"/>
  <c r="BQ218" i="13"/>
  <c r="BQ266" i="13"/>
  <c r="BQ308" i="13"/>
  <c r="BQ348" i="13"/>
  <c r="BQ387" i="13"/>
  <c r="BQ426" i="13"/>
  <c r="BQ464" i="13"/>
  <c r="BQ500" i="13"/>
  <c r="BQ124" i="13"/>
  <c r="BQ172" i="13"/>
  <c r="BQ220" i="13"/>
  <c r="BQ268" i="13"/>
  <c r="BQ310" i="13"/>
  <c r="BQ350" i="13"/>
  <c r="BQ389" i="13"/>
  <c r="BQ428" i="13"/>
  <c r="BQ466" i="13"/>
  <c r="BQ502" i="13"/>
  <c r="BQ125" i="13"/>
  <c r="BQ173" i="13"/>
  <c r="BQ221" i="13"/>
  <c r="BQ269" i="13"/>
  <c r="BQ312" i="13"/>
  <c r="BQ351" i="13"/>
  <c r="BQ390" i="13"/>
  <c r="BQ429" i="13"/>
  <c r="BQ467" i="13"/>
  <c r="BQ503" i="13"/>
  <c r="BQ137" i="13"/>
  <c r="BQ185" i="13"/>
  <c r="BQ233" i="13"/>
  <c r="BQ281" i="13"/>
  <c r="BQ321" i="13"/>
  <c r="BQ361" i="13"/>
  <c r="BQ400" i="13"/>
  <c r="BQ439" i="13"/>
  <c r="BQ476" i="13"/>
  <c r="BQ139" i="13"/>
  <c r="BQ187" i="13"/>
  <c r="BQ235" i="13"/>
  <c r="BQ283" i="13"/>
  <c r="BQ322" i="13"/>
  <c r="BQ362" i="13"/>
  <c r="BQ401" i="13"/>
  <c r="BQ440" i="13"/>
  <c r="BQ477" i="13"/>
  <c r="BQ153" i="13"/>
  <c r="BQ201" i="13"/>
  <c r="BQ249" i="13"/>
  <c r="BQ295" i="13"/>
  <c r="BQ334" i="13"/>
  <c r="BQ374" i="13"/>
  <c r="BQ413" i="13"/>
  <c r="BQ452" i="13"/>
  <c r="BQ488" i="13"/>
  <c r="BQ154" i="13"/>
  <c r="BQ202" i="13"/>
  <c r="BQ250" i="13"/>
  <c r="BQ296" i="13"/>
  <c r="BQ336" i="13"/>
  <c r="BQ375" i="13"/>
  <c r="BQ414" i="13"/>
  <c r="BQ453" i="13"/>
  <c r="BQ489" i="13"/>
  <c r="BQ108" i="13"/>
  <c r="BQ156" i="13"/>
  <c r="BQ204" i="13"/>
  <c r="BQ252" i="13"/>
  <c r="BQ297" i="13"/>
  <c r="BQ337" i="13"/>
  <c r="BQ376" i="13"/>
  <c r="BQ415" i="13"/>
  <c r="BQ454" i="13"/>
  <c r="BQ490" i="13"/>
  <c r="BQ141" i="13"/>
  <c r="BQ325" i="13"/>
  <c r="BQ479" i="13"/>
  <c r="BQ171" i="13"/>
  <c r="BQ349" i="13"/>
  <c r="BQ501" i="13"/>
  <c r="BQ188" i="13"/>
  <c r="BQ363" i="13"/>
  <c r="BQ403" i="13"/>
  <c r="BQ189" i="13"/>
  <c r="BQ364" i="13"/>
  <c r="BQ219" i="13"/>
  <c r="BQ388" i="13"/>
  <c r="BQ236" i="13"/>
  <c r="BQ402" i="13"/>
  <c r="BQ237" i="13"/>
  <c r="BQ267" i="13"/>
  <c r="BQ427" i="13"/>
  <c r="BQ284" i="13"/>
  <c r="BQ441" i="13"/>
  <c r="BQ285" i="13"/>
  <c r="BQ442" i="13"/>
  <c r="BQ140" i="13"/>
  <c r="BQ324" i="13"/>
  <c r="BQ478" i="13"/>
  <c r="BQ123" i="13"/>
  <c r="BQ309" i="13"/>
  <c r="BQ465" i="13"/>
  <c r="BF79" i="18"/>
  <c r="BF68" i="18"/>
  <c r="BF83" i="18"/>
  <c r="BF82" i="18"/>
  <c r="BF80" i="18"/>
  <c r="BF93" i="18"/>
  <c r="BF84" i="18"/>
  <c r="BF92" i="18"/>
  <c r="BF76" i="18"/>
  <c r="BF69" i="18"/>
  <c r="BF91" i="18"/>
  <c r="BF36" i="18"/>
  <c r="BF35" i="18"/>
  <c r="BF32" i="18"/>
  <c r="BF63" i="18"/>
  <c r="BF51" i="18"/>
  <c r="BF81" i="18"/>
  <c r="BF49" i="18"/>
  <c r="BF43" i="18"/>
  <c r="BF31" i="18"/>
  <c r="BF48" i="18"/>
  <c r="BF46" i="18"/>
  <c r="BF34" i="18"/>
  <c r="BF61" i="18"/>
  <c r="BF5" i="18"/>
  <c r="BF30" i="18"/>
  <c r="BF45" i="18"/>
  <c r="BF27" i="18"/>
  <c r="BF8" i="18"/>
  <c r="BF6" i="18"/>
  <c r="BF3" i="18"/>
  <c r="BF26" i="18"/>
  <c r="C59" i="3"/>
  <c r="BF4" i="18"/>
  <c r="BF59" i="18"/>
  <c r="BF11" i="18"/>
  <c r="BF39" i="18"/>
  <c r="BF14" i="18"/>
  <c r="BF18" i="18"/>
  <c r="BF29" i="18"/>
  <c r="BF17" i="18"/>
  <c r="BF23" i="18"/>
  <c r="BF12" i="18"/>
  <c r="BF38" i="18"/>
  <c r="BF13" i="18"/>
  <c r="BF7" i="18"/>
  <c r="BF16" i="18"/>
  <c r="BF33" i="18"/>
  <c r="BF19" i="18"/>
  <c r="BF15" i="18"/>
  <c r="BF24" i="18"/>
  <c r="BF50" i="18"/>
  <c r="BF40" i="18"/>
  <c r="BF62" i="18"/>
  <c r="BF55" i="18"/>
  <c r="BF52" i="18"/>
  <c r="BF64" i="18"/>
  <c r="BF72" i="18"/>
  <c r="BF86" i="18"/>
  <c r="BF94" i="18"/>
  <c r="BF47" i="18"/>
  <c r="BF10" i="18"/>
  <c r="BF42" i="18"/>
  <c r="BF53" i="18"/>
  <c r="BF66" i="18"/>
  <c r="BF65" i="18"/>
  <c r="BF85" i="18"/>
  <c r="BF71" i="18"/>
  <c r="BF90" i="18"/>
  <c r="BF70" i="18"/>
  <c r="BF37" i="18"/>
  <c r="BF9" i="18"/>
  <c r="BF58" i="18"/>
  <c r="BF28" i="18"/>
  <c r="BF89" i="18"/>
  <c r="BF75" i="18"/>
  <c r="BF60" i="18"/>
  <c r="BF56" i="18"/>
  <c r="BF22" i="18"/>
  <c r="BF57" i="18"/>
  <c r="BF25" i="18"/>
  <c r="BF20" i="18"/>
  <c r="BF41" i="18"/>
  <c r="BF87" i="18"/>
  <c r="BF21" i="18"/>
  <c r="BF44" i="18"/>
  <c r="BF67" i="18"/>
  <c r="BF100" i="18"/>
  <c r="BF54" i="18"/>
  <c r="BF77" i="18"/>
  <c r="BF96" i="18"/>
  <c r="BF97" i="18"/>
  <c r="BF103" i="18"/>
  <c r="BF95" i="18"/>
  <c r="BF78" i="18"/>
  <c r="BF88" i="18"/>
  <c r="BF99" i="18"/>
  <c r="BF102" i="18"/>
  <c r="BF74" i="18"/>
  <c r="BF73" i="18"/>
  <c r="BF98" i="18"/>
  <c r="BF101" i="18"/>
  <c r="BB2" i="17"/>
  <c r="DH26" i="19" l="1"/>
  <c r="DH20" i="19"/>
  <c r="DH28" i="19"/>
  <c r="DH21" i="19"/>
  <c r="DH19" i="19"/>
  <c r="DH24" i="19"/>
  <c r="DH27" i="19"/>
  <c r="DH22" i="19"/>
  <c r="DH23" i="19"/>
  <c r="DH25" i="19"/>
  <c r="BR117" i="13"/>
  <c r="BR129" i="13"/>
  <c r="BR141" i="13"/>
  <c r="BR153" i="13"/>
  <c r="BR165" i="13"/>
  <c r="BR177" i="13"/>
  <c r="BR189" i="13"/>
  <c r="BR201" i="13"/>
  <c r="BR213" i="13"/>
  <c r="BR225" i="13"/>
  <c r="BR237" i="13"/>
  <c r="BR249" i="13"/>
  <c r="BR261" i="13"/>
  <c r="BR273" i="13"/>
  <c r="BR285" i="13"/>
  <c r="BR297" i="13"/>
  <c r="BR309" i="13"/>
  <c r="BR321" i="13"/>
  <c r="BR333" i="13"/>
  <c r="BR345" i="13"/>
  <c r="BR357" i="13"/>
  <c r="BR369" i="13"/>
  <c r="BR381" i="13"/>
  <c r="BR393" i="13"/>
  <c r="BR405" i="13"/>
  <c r="BR417" i="13"/>
  <c r="BR429" i="13"/>
  <c r="BR441" i="13"/>
  <c r="BR453" i="13"/>
  <c r="BR465" i="13"/>
  <c r="BR477" i="13"/>
  <c r="BR489" i="13"/>
  <c r="BR501" i="13"/>
  <c r="BR118" i="13"/>
  <c r="BR130" i="13"/>
  <c r="BR142" i="13"/>
  <c r="BR154" i="13"/>
  <c r="BR166" i="13"/>
  <c r="BR178" i="13"/>
  <c r="BR190" i="13"/>
  <c r="BR202" i="13"/>
  <c r="BR214" i="13"/>
  <c r="BR226" i="13"/>
  <c r="BR238" i="13"/>
  <c r="BR250" i="13"/>
  <c r="BR262" i="13"/>
  <c r="BR274" i="13"/>
  <c r="BR286" i="13"/>
  <c r="BR298" i="13"/>
  <c r="BR310" i="13"/>
  <c r="BR322" i="13"/>
  <c r="BR334" i="13"/>
  <c r="BR346" i="13"/>
  <c r="BR358" i="13"/>
  <c r="BR370" i="13"/>
  <c r="BR382" i="13"/>
  <c r="BR394" i="13"/>
  <c r="BR406" i="13"/>
  <c r="BR418" i="13"/>
  <c r="BR430" i="13"/>
  <c r="BR442" i="13"/>
  <c r="BR454" i="13"/>
  <c r="BR466" i="13"/>
  <c r="BR478" i="13"/>
  <c r="BR490" i="13"/>
  <c r="BR502" i="13"/>
  <c r="BR107" i="13"/>
  <c r="BR119" i="13"/>
  <c r="BR131" i="13"/>
  <c r="BR143" i="13"/>
  <c r="BR155" i="13"/>
  <c r="BR167" i="13"/>
  <c r="BR179" i="13"/>
  <c r="BR191" i="13"/>
  <c r="BR203" i="13"/>
  <c r="BR215" i="13"/>
  <c r="BR227" i="13"/>
  <c r="BR239" i="13"/>
  <c r="BR251" i="13"/>
  <c r="BR263" i="13"/>
  <c r="BR275" i="13"/>
  <c r="BR287" i="13"/>
  <c r="BR299" i="13"/>
  <c r="BR311" i="13"/>
  <c r="BR323" i="13"/>
  <c r="BR335" i="13"/>
  <c r="BR347" i="13"/>
  <c r="BR359" i="13"/>
  <c r="BR371" i="13"/>
  <c r="BR383" i="13"/>
  <c r="BR395" i="13"/>
  <c r="BR407" i="13"/>
  <c r="BR419" i="13"/>
  <c r="BR431" i="13"/>
  <c r="BR443" i="13"/>
  <c r="BR455" i="13"/>
  <c r="BR467" i="13"/>
  <c r="BR479" i="13"/>
  <c r="BR491" i="13"/>
  <c r="BR503" i="13"/>
  <c r="BR108" i="13"/>
  <c r="BR120" i="13"/>
  <c r="BR132" i="13"/>
  <c r="BR144" i="13"/>
  <c r="BR156" i="13"/>
  <c r="BR168" i="13"/>
  <c r="BR180" i="13"/>
  <c r="BR192" i="13"/>
  <c r="BR204" i="13"/>
  <c r="BR216" i="13"/>
  <c r="BR228" i="13"/>
  <c r="BR240" i="13"/>
  <c r="BR252" i="13"/>
  <c r="BR264" i="13"/>
  <c r="BR276" i="13"/>
  <c r="BR288" i="13"/>
  <c r="BR300" i="13"/>
  <c r="BR312" i="13"/>
  <c r="BR324" i="13"/>
  <c r="BR336" i="13"/>
  <c r="BR348" i="13"/>
  <c r="BR360" i="13"/>
  <c r="BR372" i="13"/>
  <c r="BR384" i="13"/>
  <c r="BR396" i="13"/>
  <c r="BR408" i="13"/>
  <c r="BR420" i="13"/>
  <c r="BR432" i="13"/>
  <c r="BR444" i="13"/>
  <c r="BR456" i="13"/>
  <c r="BR468" i="13"/>
  <c r="BR480" i="13"/>
  <c r="BR492" i="13"/>
  <c r="BR504" i="13"/>
  <c r="BR109" i="13"/>
  <c r="BR121" i="13"/>
  <c r="BR133" i="13"/>
  <c r="BR145" i="13"/>
  <c r="BR157" i="13"/>
  <c r="BR169" i="13"/>
  <c r="BR181" i="13"/>
  <c r="BR193" i="13"/>
  <c r="BR205" i="13"/>
  <c r="BR217" i="13"/>
  <c r="BR229" i="13"/>
  <c r="BR241" i="13"/>
  <c r="BR253" i="13"/>
  <c r="BR265" i="13"/>
  <c r="BR277" i="13"/>
  <c r="BR289" i="13"/>
  <c r="BR301" i="13"/>
  <c r="BR313" i="13"/>
  <c r="BR325" i="13"/>
  <c r="BR337" i="13"/>
  <c r="BR349" i="13"/>
  <c r="BR361" i="13"/>
  <c r="BR373" i="13"/>
  <c r="BR385" i="13"/>
  <c r="BR397" i="13"/>
  <c r="BR409" i="13"/>
  <c r="BR421" i="13"/>
  <c r="BR433" i="13"/>
  <c r="BR445" i="13"/>
  <c r="BR457" i="13"/>
  <c r="BR469" i="13"/>
  <c r="BR481" i="13"/>
  <c r="BR493" i="13"/>
  <c r="BR505" i="13"/>
  <c r="BR110" i="13"/>
  <c r="BR122" i="13"/>
  <c r="BR134" i="13"/>
  <c r="BR146" i="13"/>
  <c r="BR158" i="13"/>
  <c r="BR170" i="13"/>
  <c r="BR182" i="13"/>
  <c r="BR194" i="13"/>
  <c r="BR206" i="13"/>
  <c r="BR218" i="13"/>
  <c r="BR230" i="13"/>
  <c r="BR242" i="13"/>
  <c r="BR254" i="13"/>
  <c r="BR266" i="13"/>
  <c r="BR278" i="13"/>
  <c r="BR290" i="13"/>
  <c r="BR302" i="13"/>
  <c r="BR314" i="13"/>
  <c r="BR326" i="13"/>
  <c r="BR338" i="13"/>
  <c r="BR350" i="13"/>
  <c r="BR362" i="13"/>
  <c r="BR374" i="13"/>
  <c r="BR386" i="13"/>
  <c r="BR398" i="13"/>
  <c r="BR410" i="13"/>
  <c r="BR422" i="13"/>
  <c r="BR434" i="13"/>
  <c r="BR446" i="13"/>
  <c r="BR458" i="13"/>
  <c r="BR470" i="13"/>
  <c r="BR482" i="13"/>
  <c r="BR494" i="13"/>
  <c r="BR506" i="13"/>
  <c r="BR111" i="13"/>
  <c r="BR123" i="13"/>
  <c r="BR135" i="13"/>
  <c r="BR147" i="13"/>
  <c r="BR159" i="13"/>
  <c r="BR171" i="13"/>
  <c r="BR183" i="13"/>
  <c r="BR195" i="13"/>
  <c r="BR207" i="13"/>
  <c r="BR219" i="13"/>
  <c r="BR231" i="13"/>
  <c r="BR243" i="13"/>
  <c r="BR255" i="13"/>
  <c r="BR267" i="13"/>
  <c r="BR279" i="13"/>
  <c r="BR291" i="13"/>
  <c r="BR303" i="13"/>
  <c r="BR315" i="13"/>
  <c r="BR327" i="13"/>
  <c r="BR339" i="13"/>
  <c r="BR351" i="13"/>
  <c r="BR363" i="13"/>
  <c r="BR375" i="13"/>
  <c r="BR387" i="13"/>
  <c r="BR399" i="13"/>
  <c r="BR411" i="13"/>
  <c r="BR423" i="13"/>
  <c r="BR435" i="13"/>
  <c r="BR447" i="13"/>
  <c r="BR459" i="13"/>
  <c r="BR471" i="13"/>
  <c r="BR483" i="13"/>
  <c r="BR495" i="13"/>
  <c r="BR116" i="13"/>
  <c r="BR128" i="13"/>
  <c r="BR140" i="13"/>
  <c r="BR152" i="13"/>
  <c r="BR164" i="13"/>
  <c r="BR176" i="13"/>
  <c r="BR188" i="13"/>
  <c r="BR200" i="13"/>
  <c r="BR212" i="13"/>
  <c r="BR224" i="13"/>
  <c r="BR236" i="13"/>
  <c r="BR248" i="13"/>
  <c r="BR260" i="13"/>
  <c r="BR272" i="13"/>
  <c r="BR284" i="13"/>
  <c r="BR296" i="13"/>
  <c r="BR308" i="13"/>
  <c r="BR320" i="13"/>
  <c r="BR332" i="13"/>
  <c r="BR344" i="13"/>
  <c r="BR356" i="13"/>
  <c r="BR368" i="13"/>
  <c r="BR380" i="13"/>
  <c r="BR392" i="13"/>
  <c r="BR404" i="13"/>
  <c r="BR416" i="13"/>
  <c r="BR428" i="13"/>
  <c r="BR440" i="13"/>
  <c r="BR452" i="13"/>
  <c r="BR464" i="13"/>
  <c r="BR476" i="13"/>
  <c r="BR488" i="13"/>
  <c r="BR500" i="13"/>
  <c r="BR127" i="13"/>
  <c r="BR163" i="13"/>
  <c r="BR199" i="13"/>
  <c r="BR235" i="13"/>
  <c r="BR271" i="13"/>
  <c r="BR307" i="13"/>
  <c r="BR343" i="13"/>
  <c r="BR379" i="13"/>
  <c r="BR415" i="13"/>
  <c r="BR451" i="13"/>
  <c r="BR487" i="13"/>
  <c r="BR136" i="13"/>
  <c r="BR172" i="13"/>
  <c r="BR208" i="13"/>
  <c r="BR244" i="13"/>
  <c r="BR280" i="13"/>
  <c r="BR316" i="13"/>
  <c r="BR352" i="13"/>
  <c r="BR388" i="13"/>
  <c r="BR424" i="13"/>
  <c r="BR460" i="13"/>
  <c r="BR496" i="13"/>
  <c r="BR138" i="13"/>
  <c r="BR174" i="13"/>
  <c r="BR210" i="13"/>
  <c r="BR246" i="13"/>
  <c r="BR282" i="13"/>
  <c r="BR318" i="13"/>
  <c r="BR354" i="13"/>
  <c r="BR390" i="13"/>
  <c r="BR426" i="13"/>
  <c r="BR462" i="13"/>
  <c r="BR498" i="13"/>
  <c r="BR139" i="13"/>
  <c r="BR175" i="13"/>
  <c r="BR211" i="13"/>
  <c r="BR247" i="13"/>
  <c r="BR283" i="13"/>
  <c r="BR319" i="13"/>
  <c r="BR355" i="13"/>
  <c r="BR391" i="13"/>
  <c r="BR427" i="13"/>
  <c r="BR463" i="13"/>
  <c r="BR499" i="13"/>
  <c r="BR112" i="13"/>
  <c r="BR148" i="13"/>
  <c r="BR184" i="13"/>
  <c r="BR220" i="13"/>
  <c r="BR256" i="13"/>
  <c r="BR292" i="13"/>
  <c r="BR328" i="13"/>
  <c r="BR364" i="13"/>
  <c r="BR400" i="13"/>
  <c r="BR436" i="13"/>
  <c r="BR472" i="13"/>
  <c r="BR113" i="13"/>
  <c r="BR149" i="13"/>
  <c r="BR185" i="13"/>
  <c r="BR221" i="13"/>
  <c r="BR257" i="13"/>
  <c r="BR293" i="13"/>
  <c r="BR329" i="13"/>
  <c r="BR365" i="13"/>
  <c r="BR401" i="13"/>
  <c r="BR437" i="13"/>
  <c r="BR473" i="13"/>
  <c r="BR124" i="13"/>
  <c r="BR160" i="13"/>
  <c r="BR196" i="13"/>
  <c r="BR232" i="13"/>
  <c r="BR268" i="13"/>
  <c r="BR304" i="13"/>
  <c r="BR340" i="13"/>
  <c r="BR376" i="13"/>
  <c r="BR412" i="13"/>
  <c r="BR448" i="13"/>
  <c r="BR484" i="13"/>
  <c r="BR125" i="13"/>
  <c r="BR161" i="13"/>
  <c r="BR197" i="13"/>
  <c r="BR233" i="13"/>
  <c r="BR269" i="13"/>
  <c r="BR305" i="13"/>
  <c r="BR341" i="13"/>
  <c r="BR377" i="13"/>
  <c r="BR413" i="13"/>
  <c r="BR449" i="13"/>
  <c r="BR485" i="13"/>
  <c r="BR126" i="13"/>
  <c r="BR162" i="13"/>
  <c r="BR198" i="13"/>
  <c r="BR234" i="13"/>
  <c r="BR270" i="13"/>
  <c r="BR306" i="13"/>
  <c r="BR342" i="13"/>
  <c r="BR378" i="13"/>
  <c r="BR414" i="13"/>
  <c r="BR450" i="13"/>
  <c r="BR486" i="13"/>
  <c r="BR223" i="13"/>
  <c r="BR367" i="13"/>
  <c r="BR245" i="13"/>
  <c r="BR389" i="13"/>
  <c r="BR114" i="13"/>
  <c r="BR258" i="13"/>
  <c r="BR402" i="13"/>
  <c r="BR295" i="13"/>
  <c r="BR115" i="13"/>
  <c r="BR259" i="13"/>
  <c r="BR403" i="13"/>
  <c r="BR137" i="13"/>
  <c r="BR281" i="13"/>
  <c r="BR425" i="13"/>
  <c r="BR439" i="13"/>
  <c r="BR150" i="13"/>
  <c r="BR294" i="13"/>
  <c r="BR438" i="13"/>
  <c r="BR151" i="13"/>
  <c r="BR173" i="13"/>
  <c r="BR317" i="13"/>
  <c r="BR461" i="13"/>
  <c r="BR186" i="13"/>
  <c r="BR330" i="13"/>
  <c r="BR474" i="13"/>
  <c r="BR187" i="13"/>
  <c r="BR331" i="13"/>
  <c r="BR475" i="13"/>
  <c r="BR222" i="13"/>
  <c r="BR366" i="13"/>
  <c r="BR209" i="13"/>
  <c r="BR353" i="13"/>
  <c r="BR497" i="13"/>
  <c r="BG103" i="18"/>
  <c r="BG83" i="18"/>
  <c r="BG72" i="18"/>
  <c r="BG77" i="18"/>
  <c r="BG64" i="18"/>
  <c r="BG100" i="18"/>
  <c r="BG87" i="18"/>
  <c r="BG92" i="18"/>
  <c r="BG76" i="18"/>
  <c r="BG73" i="18"/>
  <c r="BG69" i="18"/>
  <c r="BG78" i="18"/>
  <c r="BG81" i="18"/>
  <c r="BG91" i="18"/>
  <c r="BG35" i="18"/>
  <c r="BG37" i="18"/>
  <c r="BG49" i="18"/>
  <c r="BG43" i="18"/>
  <c r="BG62" i="18"/>
  <c r="BG57" i="18"/>
  <c r="BG40" i="18"/>
  <c r="BG41" i="18"/>
  <c r="BG60" i="18"/>
  <c r="BG46" i="18"/>
  <c r="BG34" i="18"/>
  <c r="BG52" i="18"/>
  <c r="BG66" i="18"/>
  <c r="BG10" i="18"/>
  <c r="BG25" i="18"/>
  <c r="BG30" i="18"/>
  <c r="BG22" i="18"/>
  <c r="BG31" i="18"/>
  <c r="BG17" i="18"/>
  <c r="BG11" i="18"/>
  <c r="BG15" i="18"/>
  <c r="BG12" i="18"/>
  <c r="BG6" i="18"/>
  <c r="BG28" i="18"/>
  <c r="BG14" i="18"/>
  <c r="BG26" i="18"/>
  <c r="BG3" i="18"/>
  <c r="C60" i="3"/>
  <c r="BG21" i="18"/>
  <c r="BG50" i="18"/>
  <c r="BG84" i="18"/>
  <c r="BG5" i="18"/>
  <c r="BG8" i="18"/>
  <c r="BG23" i="18"/>
  <c r="BG4" i="18"/>
  <c r="BG13" i="18"/>
  <c r="BG48" i="18"/>
  <c r="BG33" i="18"/>
  <c r="BG102" i="18"/>
  <c r="BG36" i="18"/>
  <c r="BG7" i="18"/>
  <c r="BG65" i="18"/>
  <c r="BG86" i="18"/>
  <c r="BG39" i="18"/>
  <c r="BG67" i="18"/>
  <c r="BG58" i="18"/>
  <c r="BG45" i="18"/>
  <c r="BG98" i="18"/>
  <c r="BG19" i="18"/>
  <c r="BG29" i="18"/>
  <c r="BG18" i="18"/>
  <c r="BG47" i="18"/>
  <c r="BG59" i="18"/>
  <c r="BG70" i="18"/>
  <c r="BG54" i="18"/>
  <c r="BG56" i="18"/>
  <c r="BG75" i="18"/>
  <c r="BG27" i="18"/>
  <c r="BG63" i="18"/>
  <c r="BG80" i="18"/>
  <c r="BG16" i="18"/>
  <c r="BG32" i="18"/>
  <c r="BG44" i="18"/>
  <c r="BG24" i="18"/>
  <c r="BG85" i="18"/>
  <c r="BG9" i="18"/>
  <c r="BG20" i="18"/>
  <c r="BG55" i="18"/>
  <c r="BG74" i="18"/>
  <c r="BG61" i="18"/>
  <c r="BG89" i="18"/>
  <c r="BG42" i="18"/>
  <c r="BG68" i="18"/>
  <c r="BG82" i="18"/>
  <c r="BG38" i="18"/>
  <c r="BG71" i="18"/>
  <c r="BG79" i="18"/>
  <c r="BG93" i="18"/>
  <c r="BG97" i="18"/>
  <c r="BG51" i="18"/>
  <c r="BG88" i="18"/>
  <c r="BG90" i="18"/>
  <c r="BG53" i="18"/>
  <c r="BG101" i="18"/>
  <c r="BG94" i="18"/>
  <c r="BG95" i="18"/>
  <c r="BG96" i="18"/>
  <c r="BG99" i="18"/>
  <c r="BC2" i="17"/>
  <c r="DI24" i="19" l="1"/>
  <c r="DI26" i="19"/>
  <c r="DI19" i="19"/>
  <c r="DI27" i="19"/>
  <c r="DI20" i="19"/>
  <c r="DI21" i="19"/>
  <c r="DI22" i="19"/>
  <c r="DI23" i="19"/>
  <c r="DI28" i="19"/>
  <c r="DI25" i="19"/>
  <c r="BS113" i="13"/>
  <c r="BS125" i="13"/>
  <c r="BS137" i="13"/>
  <c r="BS149" i="13"/>
  <c r="BS161" i="13"/>
  <c r="BS173" i="13"/>
  <c r="BS185" i="13"/>
  <c r="BS197" i="13"/>
  <c r="BS209" i="13"/>
  <c r="BS221" i="13"/>
  <c r="BS233" i="13"/>
  <c r="BS245" i="13"/>
  <c r="BS257" i="13"/>
  <c r="BS269" i="13"/>
  <c r="BS281" i="13"/>
  <c r="BS293" i="13"/>
  <c r="BS305" i="13"/>
  <c r="BS317" i="13"/>
  <c r="BS329" i="13"/>
  <c r="BS341" i="13"/>
  <c r="BS353" i="13"/>
  <c r="BS365" i="13"/>
  <c r="BS377" i="13"/>
  <c r="BS389" i="13"/>
  <c r="BS401" i="13"/>
  <c r="BS413" i="13"/>
  <c r="BS425" i="13"/>
  <c r="BS437" i="13"/>
  <c r="BS449" i="13"/>
  <c r="BS461" i="13"/>
  <c r="BS473" i="13"/>
  <c r="BS485" i="13"/>
  <c r="BS497" i="13"/>
  <c r="BS114" i="13"/>
  <c r="BS126" i="13"/>
  <c r="BS138" i="13"/>
  <c r="BS150" i="13"/>
  <c r="BS162" i="13"/>
  <c r="BS174" i="13"/>
  <c r="BS186" i="13"/>
  <c r="BS198" i="13"/>
  <c r="BS210" i="13"/>
  <c r="BS222" i="13"/>
  <c r="BS234" i="13"/>
  <c r="BS246" i="13"/>
  <c r="BS258" i="13"/>
  <c r="BS270" i="13"/>
  <c r="BS282" i="13"/>
  <c r="BS294" i="13"/>
  <c r="BS306" i="13"/>
  <c r="BS318" i="13"/>
  <c r="BS330" i="13"/>
  <c r="BS342" i="13"/>
  <c r="BS354" i="13"/>
  <c r="BS366" i="13"/>
  <c r="BS378" i="13"/>
  <c r="BS390" i="13"/>
  <c r="BS402" i="13"/>
  <c r="BS414" i="13"/>
  <c r="BS426" i="13"/>
  <c r="BS438" i="13"/>
  <c r="BS450" i="13"/>
  <c r="BS462" i="13"/>
  <c r="BS474" i="13"/>
  <c r="BS486" i="13"/>
  <c r="BS498" i="13"/>
  <c r="BS115" i="13"/>
  <c r="BS127" i="13"/>
  <c r="BS139" i="13"/>
  <c r="BS151" i="13"/>
  <c r="BS163" i="13"/>
  <c r="BS175" i="13"/>
  <c r="BS187" i="13"/>
  <c r="BS199" i="13"/>
  <c r="BS211" i="13"/>
  <c r="BS223" i="13"/>
  <c r="BS235" i="13"/>
  <c r="BS247" i="13"/>
  <c r="BS259" i="13"/>
  <c r="BS271" i="13"/>
  <c r="BS283" i="13"/>
  <c r="BS295" i="13"/>
  <c r="BS307" i="13"/>
  <c r="BS319" i="13"/>
  <c r="BS331" i="13"/>
  <c r="BS343" i="13"/>
  <c r="BS355" i="13"/>
  <c r="BS367" i="13"/>
  <c r="BS379" i="13"/>
  <c r="BS391" i="13"/>
  <c r="BS403" i="13"/>
  <c r="BS415" i="13"/>
  <c r="BS427" i="13"/>
  <c r="BS439" i="13"/>
  <c r="BS451" i="13"/>
  <c r="BS463" i="13"/>
  <c r="BS475" i="13"/>
  <c r="BS487" i="13"/>
  <c r="BS499" i="13"/>
  <c r="BS116" i="13"/>
  <c r="BS128" i="13"/>
  <c r="BS140" i="13"/>
  <c r="BS152" i="13"/>
  <c r="BS164" i="13"/>
  <c r="BS176" i="13"/>
  <c r="BS188" i="13"/>
  <c r="BS200" i="13"/>
  <c r="BS212" i="13"/>
  <c r="BS224" i="13"/>
  <c r="BS236" i="13"/>
  <c r="BS248" i="13"/>
  <c r="BS260" i="13"/>
  <c r="BS272" i="13"/>
  <c r="BS284" i="13"/>
  <c r="BS296" i="13"/>
  <c r="BS308" i="13"/>
  <c r="BS320" i="13"/>
  <c r="BS332" i="13"/>
  <c r="BS344" i="13"/>
  <c r="BS356" i="13"/>
  <c r="BS368" i="13"/>
  <c r="BS380" i="13"/>
  <c r="BS392" i="13"/>
  <c r="BS404" i="13"/>
  <c r="BS416" i="13"/>
  <c r="BS428" i="13"/>
  <c r="BS440" i="13"/>
  <c r="BS452" i="13"/>
  <c r="BS464" i="13"/>
  <c r="BS476" i="13"/>
  <c r="BS488" i="13"/>
  <c r="BS500" i="13"/>
  <c r="BS117" i="13"/>
  <c r="BS129" i="13"/>
  <c r="BS141" i="13"/>
  <c r="BS153" i="13"/>
  <c r="BS165" i="13"/>
  <c r="BS177" i="13"/>
  <c r="BS189" i="13"/>
  <c r="BS201" i="13"/>
  <c r="BS213" i="13"/>
  <c r="BS225" i="13"/>
  <c r="BS237" i="13"/>
  <c r="BS249" i="13"/>
  <c r="BS261" i="13"/>
  <c r="BS273" i="13"/>
  <c r="BS285" i="13"/>
  <c r="BS297" i="13"/>
  <c r="BS309" i="13"/>
  <c r="BS321" i="13"/>
  <c r="BS333" i="13"/>
  <c r="BS345" i="13"/>
  <c r="BS357" i="13"/>
  <c r="BS369" i="13"/>
  <c r="BS381" i="13"/>
  <c r="BS393" i="13"/>
  <c r="BS405" i="13"/>
  <c r="BS417" i="13"/>
  <c r="BS429" i="13"/>
  <c r="BS441" i="13"/>
  <c r="BS453" i="13"/>
  <c r="BS465" i="13"/>
  <c r="BS477" i="13"/>
  <c r="BS489" i="13"/>
  <c r="BS501" i="13"/>
  <c r="BS118" i="13"/>
  <c r="BS130" i="13"/>
  <c r="BS142" i="13"/>
  <c r="BS154" i="13"/>
  <c r="BS166" i="13"/>
  <c r="BS178" i="13"/>
  <c r="BS190" i="13"/>
  <c r="BS202" i="13"/>
  <c r="BS214" i="13"/>
  <c r="BS226" i="13"/>
  <c r="BS238" i="13"/>
  <c r="BS250" i="13"/>
  <c r="BS262" i="13"/>
  <c r="BS274" i="13"/>
  <c r="BS286" i="13"/>
  <c r="BS298" i="13"/>
  <c r="BS310" i="13"/>
  <c r="BS322" i="13"/>
  <c r="BS334" i="13"/>
  <c r="BS346" i="13"/>
  <c r="BS358" i="13"/>
  <c r="BS370" i="13"/>
  <c r="BS382" i="13"/>
  <c r="BS394" i="13"/>
  <c r="BS406" i="13"/>
  <c r="BS418" i="13"/>
  <c r="BS430" i="13"/>
  <c r="BS442" i="13"/>
  <c r="BS454" i="13"/>
  <c r="BS466" i="13"/>
  <c r="BS478" i="13"/>
  <c r="BS490" i="13"/>
  <c r="BS502" i="13"/>
  <c r="BS107" i="13"/>
  <c r="BS119" i="13"/>
  <c r="BS131" i="13"/>
  <c r="BS143" i="13"/>
  <c r="BS155" i="13"/>
  <c r="BS167" i="13"/>
  <c r="BS179" i="13"/>
  <c r="BS191" i="13"/>
  <c r="BS203" i="13"/>
  <c r="BS215" i="13"/>
  <c r="BS227" i="13"/>
  <c r="BS239" i="13"/>
  <c r="BS251" i="13"/>
  <c r="BS263" i="13"/>
  <c r="BS275" i="13"/>
  <c r="BS287" i="13"/>
  <c r="BS299" i="13"/>
  <c r="BS311" i="13"/>
  <c r="BS323" i="13"/>
  <c r="BS335" i="13"/>
  <c r="BS347" i="13"/>
  <c r="BS359" i="13"/>
  <c r="BS371" i="13"/>
  <c r="BS383" i="13"/>
  <c r="BS395" i="13"/>
  <c r="BS407" i="13"/>
  <c r="BS419" i="13"/>
  <c r="BS431" i="13"/>
  <c r="BS443" i="13"/>
  <c r="BS455" i="13"/>
  <c r="BS467" i="13"/>
  <c r="BS479" i="13"/>
  <c r="BS491" i="13"/>
  <c r="BS503" i="13"/>
  <c r="BS112" i="13"/>
  <c r="BS124" i="13"/>
  <c r="BS136" i="13"/>
  <c r="BS148" i="13"/>
  <c r="BS160" i="13"/>
  <c r="BS172" i="13"/>
  <c r="BS184" i="13"/>
  <c r="BS196" i="13"/>
  <c r="BS208" i="13"/>
  <c r="BS220" i="13"/>
  <c r="BS232" i="13"/>
  <c r="BS244" i="13"/>
  <c r="BS256" i="13"/>
  <c r="BS268" i="13"/>
  <c r="BS280" i="13"/>
  <c r="BS292" i="13"/>
  <c r="BS304" i="13"/>
  <c r="BS316" i="13"/>
  <c r="BS328" i="13"/>
  <c r="BS340" i="13"/>
  <c r="BS352" i="13"/>
  <c r="BS364" i="13"/>
  <c r="BS376" i="13"/>
  <c r="BS388" i="13"/>
  <c r="BS400" i="13"/>
  <c r="BS412" i="13"/>
  <c r="BS424" i="13"/>
  <c r="BS436" i="13"/>
  <c r="BS448" i="13"/>
  <c r="BS460" i="13"/>
  <c r="BS472" i="13"/>
  <c r="BS484" i="13"/>
  <c r="BS496" i="13"/>
  <c r="BS123" i="13"/>
  <c r="BS159" i="13"/>
  <c r="BS195" i="13"/>
  <c r="BS231" i="13"/>
  <c r="BS267" i="13"/>
  <c r="BS303" i="13"/>
  <c r="BS339" i="13"/>
  <c r="BS375" i="13"/>
  <c r="BS411" i="13"/>
  <c r="BS447" i="13"/>
  <c r="BS483" i="13"/>
  <c r="BS132" i="13"/>
  <c r="BS168" i="13"/>
  <c r="BS204" i="13"/>
  <c r="BS240" i="13"/>
  <c r="BS276" i="13"/>
  <c r="BS312" i="13"/>
  <c r="BS348" i="13"/>
  <c r="BS384" i="13"/>
  <c r="BS420" i="13"/>
  <c r="BS456" i="13"/>
  <c r="BS492" i="13"/>
  <c r="BS134" i="13"/>
  <c r="BS170" i="13"/>
  <c r="BS206" i="13"/>
  <c r="BS242" i="13"/>
  <c r="BS278" i="13"/>
  <c r="BS314" i="13"/>
  <c r="BS350" i="13"/>
  <c r="BS386" i="13"/>
  <c r="BS422" i="13"/>
  <c r="BS458" i="13"/>
  <c r="BS494" i="13"/>
  <c r="BS135" i="13"/>
  <c r="BS171" i="13"/>
  <c r="BS207" i="13"/>
  <c r="BS243" i="13"/>
  <c r="BS279" i="13"/>
  <c r="BS315" i="13"/>
  <c r="BS351" i="13"/>
  <c r="BS387" i="13"/>
  <c r="BS423" i="13"/>
  <c r="BS459" i="13"/>
  <c r="BS495" i="13"/>
  <c r="BS108" i="13"/>
  <c r="BS144" i="13"/>
  <c r="BS180" i="13"/>
  <c r="BS216" i="13"/>
  <c r="BS252" i="13"/>
  <c r="BS288" i="13"/>
  <c r="BS324" i="13"/>
  <c r="BS360" i="13"/>
  <c r="BS396" i="13"/>
  <c r="BS432" i="13"/>
  <c r="BS468" i="13"/>
  <c r="BS504" i="13"/>
  <c r="BS109" i="13"/>
  <c r="BS145" i="13"/>
  <c r="BS181" i="13"/>
  <c r="BS217" i="13"/>
  <c r="BS253" i="13"/>
  <c r="BS289" i="13"/>
  <c r="BS325" i="13"/>
  <c r="BS361" i="13"/>
  <c r="BS397" i="13"/>
  <c r="BS433" i="13"/>
  <c r="BS469" i="13"/>
  <c r="BS505" i="13"/>
  <c r="BS120" i="13"/>
  <c r="BS156" i="13"/>
  <c r="BS192" i="13"/>
  <c r="BS228" i="13"/>
  <c r="BS264" i="13"/>
  <c r="BS300" i="13"/>
  <c r="BS336" i="13"/>
  <c r="BS372" i="13"/>
  <c r="BS408" i="13"/>
  <c r="BS444" i="13"/>
  <c r="BS480" i="13"/>
  <c r="BS121" i="13"/>
  <c r="BS157" i="13"/>
  <c r="BS193" i="13"/>
  <c r="BS229" i="13"/>
  <c r="BS265" i="13"/>
  <c r="BS301" i="13"/>
  <c r="BS337" i="13"/>
  <c r="BS373" i="13"/>
  <c r="BS409" i="13"/>
  <c r="BS445" i="13"/>
  <c r="BS481" i="13"/>
  <c r="BS122" i="13"/>
  <c r="BS158" i="13"/>
  <c r="BS194" i="13"/>
  <c r="BS230" i="13"/>
  <c r="BS266" i="13"/>
  <c r="BS302" i="13"/>
  <c r="BS338" i="13"/>
  <c r="BS374" i="13"/>
  <c r="BS410" i="13"/>
  <c r="BS446" i="13"/>
  <c r="BS482" i="13"/>
  <c r="BS111" i="13"/>
  <c r="BS255" i="13"/>
  <c r="BS399" i="13"/>
  <c r="BS133" i="13"/>
  <c r="BS277" i="13"/>
  <c r="BS421" i="13"/>
  <c r="BS146" i="13"/>
  <c r="BS290" i="13"/>
  <c r="BS434" i="13"/>
  <c r="BS471" i="13"/>
  <c r="BS147" i="13"/>
  <c r="BS291" i="13"/>
  <c r="BS435" i="13"/>
  <c r="BS327" i="13"/>
  <c r="BS169" i="13"/>
  <c r="BS313" i="13"/>
  <c r="BS457" i="13"/>
  <c r="BS182" i="13"/>
  <c r="BS326" i="13"/>
  <c r="BS470" i="13"/>
  <c r="BS183" i="13"/>
  <c r="BS205" i="13"/>
  <c r="BS349" i="13"/>
  <c r="BS493" i="13"/>
  <c r="BS218" i="13"/>
  <c r="BS362" i="13"/>
  <c r="BS506" i="13"/>
  <c r="BS219" i="13"/>
  <c r="BS363" i="13"/>
  <c r="BS110" i="13"/>
  <c r="BS254" i="13"/>
  <c r="BS398" i="13"/>
  <c r="BS241" i="13"/>
  <c r="BS385" i="13"/>
  <c r="BH103" i="18"/>
  <c r="BH102" i="18"/>
  <c r="BH68" i="18"/>
  <c r="BH99" i="18"/>
  <c r="BH83" i="18"/>
  <c r="BH72" i="18"/>
  <c r="BH71" i="18"/>
  <c r="BH64" i="18"/>
  <c r="BH63" i="18"/>
  <c r="BH94" i="18"/>
  <c r="BH87" i="18"/>
  <c r="BH98" i="18"/>
  <c r="BH76" i="18"/>
  <c r="BH69" i="18"/>
  <c r="BH78" i="18"/>
  <c r="BH74" i="18"/>
  <c r="BH91" i="18"/>
  <c r="BH66" i="18"/>
  <c r="BH86" i="18"/>
  <c r="BH79" i="18"/>
  <c r="BH47" i="18"/>
  <c r="BH37" i="18"/>
  <c r="BH49" i="18"/>
  <c r="BH43" i="18"/>
  <c r="BH59" i="18"/>
  <c r="BH57" i="18"/>
  <c r="BH40" i="18"/>
  <c r="BH41" i="18"/>
  <c r="BH60" i="18"/>
  <c r="BH48" i="18"/>
  <c r="BH46" i="18"/>
  <c r="BH34" i="18"/>
  <c r="BH52" i="18"/>
  <c r="BH61" i="18"/>
  <c r="BH45" i="18"/>
  <c r="BH25" i="18"/>
  <c r="BH30" i="18"/>
  <c r="BH22" i="18"/>
  <c r="BH5" i="18"/>
  <c r="BH31" i="18"/>
  <c r="BH27" i="18"/>
  <c r="BH15" i="18"/>
  <c r="BH12" i="18"/>
  <c r="BH6" i="18"/>
  <c r="BH28" i="18"/>
  <c r="BH21" i="18"/>
  <c r="BH14" i="18"/>
  <c r="BH9" i="18"/>
  <c r="BH36" i="18"/>
  <c r="BH10" i="18"/>
  <c r="C61" i="3"/>
  <c r="BH3" i="18"/>
  <c r="BH33" i="18"/>
  <c r="BH42" i="18"/>
  <c r="BH38" i="18"/>
  <c r="BH23" i="18"/>
  <c r="BH20" i="18"/>
  <c r="BH100" i="18"/>
  <c r="BH44" i="18"/>
  <c r="BH62" i="18"/>
  <c r="BH97" i="18"/>
  <c r="BH11" i="18"/>
  <c r="BH18" i="18"/>
  <c r="BH39" i="18"/>
  <c r="BH50" i="18"/>
  <c r="BH65" i="18"/>
  <c r="BH51" i="18"/>
  <c r="BH29" i="18"/>
  <c r="BH8" i="18"/>
  <c r="BH101" i="18"/>
  <c r="BH13" i="18"/>
  <c r="BH56" i="18"/>
  <c r="BH7" i="18"/>
  <c r="BH4" i="18"/>
  <c r="BH26" i="18"/>
  <c r="BH16" i="18"/>
  <c r="BH84" i="18"/>
  <c r="BH54" i="18"/>
  <c r="BH55" i="18"/>
  <c r="BH89" i="18"/>
  <c r="BH67" i="18"/>
  <c r="BH53" i="18"/>
  <c r="BH88" i="18"/>
  <c r="BH82" i="18"/>
  <c r="BH17" i="18"/>
  <c r="BH70" i="18"/>
  <c r="BH77" i="18"/>
  <c r="BH35" i="18"/>
  <c r="BH80" i="18"/>
  <c r="BH73" i="18"/>
  <c r="BH90" i="18"/>
  <c r="BH19" i="18"/>
  <c r="BH92" i="18"/>
  <c r="BH95" i="18"/>
  <c r="BH32" i="18"/>
  <c r="BH58" i="18"/>
  <c r="BH96" i="18"/>
  <c r="BH93" i="18"/>
  <c r="BH24" i="18"/>
  <c r="BH85" i="18"/>
  <c r="BH75" i="18"/>
  <c r="BH81" i="18"/>
  <c r="BD2" i="17"/>
  <c r="DJ22" i="19" l="1"/>
  <c r="DJ24" i="19"/>
  <c r="DJ25" i="19"/>
  <c r="DJ21" i="19"/>
  <c r="DJ23" i="19"/>
  <c r="DJ26" i="19"/>
  <c r="DJ19" i="19"/>
  <c r="DJ27" i="19"/>
  <c r="DJ20" i="19"/>
  <c r="DJ28" i="19"/>
  <c r="BT109" i="13"/>
  <c r="BT121" i="13"/>
  <c r="BT133" i="13"/>
  <c r="BT145" i="13"/>
  <c r="BT157" i="13"/>
  <c r="BT169" i="13"/>
  <c r="BT181" i="13"/>
  <c r="BT193" i="13"/>
  <c r="BT205" i="13"/>
  <c r="BT217" i="13"/>
  <c r="BT229" i="13"/>
  <c r="BT241" i="13"/>
  <c r="BT253" i="13"/>
  <c r="BT265" i="13"/>
  <c r="BT277" i="13"/>
  <c r="BT289" i="13"/>
  <c r="BT301" i="13"/>
  <c r="BT313" i="13"/>
  <c r="BT325" i="13"/>
  <c r="BT337" i="13"/>
  <c r="BT349" i="13"/>
  <c r="BT361" i="13"/>
  <c r="BT373" i="13"/>
  <c r="BT385" i="13"/>
  <c r="BT397" i="13"/>
  <c r="BT409" i="13"/>
  <c r="BT421" i="13"/>
  <c r="BT433" i="13"/>
  <c r="BT445" i="13"/>
  <c r="BT457" i="13"/>
  <c r="BT469" i="13"/>
  <c r="BT481" i="13"/>
  <c r="BT493" i="13"/>
  <c r="BT505" i="13"/>
  <c r="BT110" i="13"/>
  <c r="BT122" i="13"/>
  <c r="BT134" i="13"/>
  <c r="BT146" i="13"/>
  <c r="BT158" i="13"/>
  <c r="BT170" i="13"/>
  <c r="BT182" i="13"/>
  <c r="BT194" i="13"/>
  <c r="BT206" i="13"/>
  <c r="BT218" i="13"/>
  <c r="BT230" i="13"/>
  <c r="BT242" i="13"/>
  <c r="BT254" i="13"/>
  <c r="BT266" i="13"/>
  <c r="BT278" i="13"/>
  <c r="BT290" i="13"/>
  <c r="BT302" i="13"/>
  <c r="BT314" i="13"/>
  <c r="BT326" i="13"/>
  <c r="BT338" i="13"/>
  <c r="BT350" i="13"/>
  <c r="BT362" i="13"/>
  <c r="BT374" i="13"/>
  <c r="BT386" i="13"/>
  <c r="BT398" i="13"/>
  <c r="BT410" i="13"/>
  <c r="BT422" i="13"/>
  <c r="BT434" i="13"/>
  <c r="BT446" i="13"/>
  <c r="BT458" i="13"/>
  <c r="BT470" i="13"/>
  <c r="BT482" i="13"/>
  <c r="BT494" i="13"/>
  <c r="BT506" i="13"/>
  <c r="BT111" i="13"/>
  <c r="BT123" i="13"/>
  <c r="BT135" i="13"/>
  <c r="BT147" i="13"/>
  <c r="BT159" i="13"/>
  <c r="BT171" i="13"/>
  <c r="BT183" i="13"/>
  <c r="BT195" i="13"/>
  <c r="BT207" i="13"/>
  <c r="BT219" i="13"/>
  <c r="BT231" i="13"/>
  <c r="BT243" i="13"/>
  <c r="BT255" i="13"/>
  <c r="BT267" i="13"/>
  <c r="BT279" i="13"/>
  <c r="BT291" i="13"/>
  <c r="BT303" i="13"/>
  <c r="BT315" i="13"/>
  <c r="BT327" i="13"/>
  <c r="BT339" i="13"/>
  <c r="BT351" i="13"/>
  <c r="BT363" i="13"/>
  <c r="BT375" i="13"/>
  <c r="BT387" i="13"/>
  <c r="BT399" i="13"/>
  <c r="BT411" i="13"/>
  <c r="BT423" i="13"/>
  <c r="BT435" i="13"/>
  <c r="BT447" i="13"/>
  <c r="BT459" i="13"/>
  <c r="BT471" i="13"/>
  <c r="BT483" i="13"/>
  <c r="BT495" i="13"/>
  <c r="BT112" i="13"/>
  <c r="BT124" i="13"/>
  <c r="BT136" i="13"/>
  <c r="BT148" i="13"/>
  <c r="BT160" i="13"/>
  <c r="BT172" i="13"/>
  <c r="BT184" i="13"/>
  <c r="BT196" i="13"/>
  <c r="BT208" i="13"/>
  <c r="BT220" i="13"/>
  <c r="BT232" i="13"/>
  <c r="BT244" i="13"/>
  <c r="BT256" i="13"/>
  <c r="BT268" i="13"/>
  <c r="BT280" i="13"/>
  <c r="BT292" i="13"/>
  <c r="BT304" i="13"/>
  <c r="BT316" i="13"/>
  <c r="BT328" i="13"/>
  <c r="BT340" i="13"/>
  <c r="BT352" i="13"/>
  <c r="BT364" i="13"/>
  <c r="BT376" i="13"/>
  <c r="BT388" i="13"/>
  <c r="BT400" i="13"/>
  <c r="BT412" i="13"/>
  <c r="BT424" i="13"/>
  <c r="BT436" i="13"/>
  <c r="BT448" i="13"/>
  <c r="BT460" i="13"/>
  <c r="BT472" i="13"/>
  <c r="BT484" i="13"/>
  <c r="BT496" i="13"/>
  <c r="BT113" i="13"/>
  <c r="BT125" i="13"/>
  <c r="BT137" i="13"/>
  <c r="BT149" i="13"/>
  <c r="BT161" i="13"/>
  <c r="BT173" i="13"/>
  <c r="BT185" i="13"/>
  <c r="BT197" i="13"/>
  <c r="BT209" i="13"/>
  <c r="BT221" i="13"/>
  <c r="BT233" i="13"/>
  <c r="BT245" i="13"/>
  <c r="BT257" i="13"/>
  <c r="BT269" i="13"/>
  <c r="BT281" i="13"/>
  <c r="BT293" i="13"/>
  <c r="BT305" i="13"/>
  <c r="BT317" i="13"/>
  <c r="BT329" i="13"/>
  <c r="BT341" i="13"/>
  <c r="BT353" i="13"/>
  <c r="BT365" i="13"/>
  <c r="BT377" i="13"/>
  <c r="BT389" i="13"/>
  <c r="BT401" i="13"/>
  <c r="BT413" i="13"/>
  <c r="BT425" i="13"/>
  <c r="BT437" i="13"/>
  <c r="BT449" i="13"/>
  <c r="BT461" i="13"/>
  <c r="BT473" i="13"/>
  <c r="BT485" i="13"/>
  <c r="BT497" i="13"/>
  <c r="BT114" i="13"/>
  <c r="BT126" i="13"/>
  <c r="BT138" i="13"/>
  <c r="BT150" i="13"/>
  <c r="BT162" i="13"/>
  <c r="BT174" i="13"/>
  <c r="BT186" i="13"/>
  <c r="BT198" i="13"/>
  <c r="BT210" i="13"/>
  <c r="BT222" i="13"/>
  <c r="BT234" i="13"/>
  <c r="BT246" i="13"/>
  <c r="BT258" i="13"/>
  <c r="BT270" i="13"/>
  <c r="BT282" i="13"/>
  <c r="BT294" i="13"/>
  <c r="BT306" i="13"/>
  <c r="BT318" i="13"/>
  <c r="BT330" i="13"/>
  <c r="BT342" i="13"/>
  <c r="BT354" i="13"/>
  <c r="BT366" i="13"/>
  <c r="BT378" i="13"/>
  <c r="BT390" i="13"/>
  <c r="BT402" i="13"/>
  <c r="BT414" i="13"/>
  <c r="BT426" i="13"/>
  <c r="BT438" i="13"/>
  <c r="BT450" i="13"/>
  <c r="BT462" i="13"/>
  <c r="BT474" i="13"/>
  <c r="BT486" i="13"/>
  <c r="BT498" i="13"/>
  <c r="BT115" i="13"/>
  <c r="BT127" i="13"/>
  <c r="BT139" i="13"/>
  <c r="BT151" i="13"/>
  <c r="BT163" i="13"/>
  <c r="BT175" i="13"/>
  <c r="BT187" i="13"/>
  <c r="BT199" i="13"/>
  <c r="BT211" i="13"/>
  <c r="BT223" i="13"/>
  <c r="BT235" i="13"/>
  <c r="BT247" i="13"/>
  <c r="BT259" i="13"/>
  <c r="BT271" i="13"/>
  <c r="BT283" i="13"/>
  <c r="BT295" i="13"/>
  <c r="BT307" i="13"/>
  <c r="BT319" i="13"/>
  <c r="BT331" i="13"/>
  <c r="BT343" i="13"/>
  <c r="BT355" i="13"/>
  <c r="BT367" i="13"/>
  <c r="BT379" i="13"/>
  <c r="BT391" i="13"/>
  <c r="BT403" i="13"/>
  <c r="BT415" i="13"/>
  <c r="BT427" i="13"/>
  <c r="BT439" i="13"/>
  <c r="BT451" i="13"/>
  <c r="BT463" i="13"/>
  <c r="BT475" i="13"/>
  <c r="BT487" i="13"/>
  <c r="BT499" i="13"/>
  <c r="BT108" i="13"/>
  <c r="BT120" i="13"/>
  <c r="BT132" i="13"/>
  <c r="BT144" i="13"/>
  <c r="BT156" i="13"/>
  <c r="BT168" i="13"/>
  <c r="BT180" i="13"/>
  <c r="BT192" i="13"/>
  <c r="BT204" i="13"/>
  <c r="BT216" i="13"/>
  <c r="BT228" i="13"/>
  <c r="BT240" i="13"/>
  <c r="BT252" i="13"/>
  <c r="BT264" i="13"/>
  <c r="BT276" i="13"/>
  <c r="BT288" i="13"/>
  <c r="BT300" i="13"/>
  <c r="BT312" i="13"/>
  <c r="BT324" i="13"/>
  <c r="BT336" i="13"/>
  <c r="BT348" i="13"/>
  <c r="BT360" i="13"/>
  <c r="BT372" i="13"/>
  <c r="BT384" i="13"/>
  <c r="BT396" i="13"/>
  <c r="BT408" i="13"/>
  <c r="BT420" i="13"/>
  <c r="BT432" i="13"/>
  <c r="BT444" i="13"/>
  <c r="BT456" i="13"/>
  <c r="BT468" i="13"/>
  <c r="BT480" i="13"/>
  <c r="BT492" i="13"/>
  <c r="BT504" i="13"/>
  <c r="BT119" i="13"/>
  <c r="BT155" i="13"/>
  <c r="BT191" i="13"/>
  <c r="BT227" i="13"/>
  <c r="BT263" i="13"/>
  <c r="BT299" i="13"/>
  <c r="BT335" i="13"/>
  <c r="BT371" i="13"/>
  <c r="BT407" i="13"/>
  <c r="BT443" i="13"/>
  <c r="BT479" i="13"/>
  <c r="BT128" i="13"/>
  <c r="BT164" i="13"/>
  <c r="BT200" i="13"/>
  <c r="BT236" i="13"/>
  <c r="BT272" i="13"/>
  <c r="BT308" i="13"/>
  <c r="BT344" i="13"/>
  <c r="BT380" i="13"/>
  <c r="BT416" i="13"/>
  <c r="BT452" i="13"/>
  <c r="BT488" i="13"/>
  <c r="BT130" i="13"/>
  <c r="BT166" i="13"/>
  <c r="BT202" i="13"/>
  <c r="BT238" i="13"/>
  <c r="BT274" i="13"/>
  <c r="BT310" i="13"/>
  <c r="BT346" i="13"/>
  <c r="BT382" i="13"/>
  <c r="BT418" i="13"/>
  <c r="BT454" i="13"/>
  <c r="BT490" i="13"/>
  <c r="BT131" i="13"/>
  <c r="BT167" i="13"/>
  <c r="BT203" i="13"/>
  <c r="BT239" i="13"/>
  <c r="BT275" i="13"/>
  <c r="BT311" i="13"/>
  <c r="BT347" i="13"/>
  <c r="BT383" i="13"/>
  <c r="BT419" i="13"/>
  <c r="BT455" i="13"/>
  <c r="BT491" i="13"/>
  <c r="BT140" i="13"/>
  <c r="BT176" i="13"/>
  <c r="BT212" i="13"/>
  <c r="BT248" i="13"/>
  <c r="BT284" i="13"/>
  <c r="BT320" i="13"/>
  <c r="BT356" i="13"/>
  <c r="BT392" i="13"/>
  <c r="BT428" i="13"/>
  <c r="BT464" i="13"/>
  <c r="BT500" i="13"/>
  <c r="BT141" i="13"/>
  <c r="BT177" i="13"/>
  <c r="BT213" i="13"/>
  <c r="BT249" i="13"/>
  <c r="BT285" i="13"/>
  <c r="BT321" i="13"/>
  <c r="BT357" i="13"/>
  <c r="BT393" i="13"/>
  <c r="BT429" i="13"/>
  <c r="BT465" i="13"/>
  <c r="BT501" i="13"/>
  <c r="BT116" i="13"/>
  <c r="BT152" i="13"/>
  <c r="BT188" i="13"/>
  <c r="BT224" i="13"/>
  <c r="BT260" i="13"/>
  <c r="BT296" i="13"/>
  <c r="BT332" i="13"/>
  <c r="BT368" i="13"/>
  <c r="BT404" i="13"/>
  <c r="BT440" i="13"/>
  <c r="BT476" i="13"/>
  <c r="BT117" i="13"/>
  <c r="BT153" i="13"/>
  <c r="BT189" i="13"/>
  <c r="BT225" i="13"/>
  <c r="BT261" i="13"/>
  <c r="BT297" i="13"/>
  <c r="BT333" i="13"/>
  <c r="BT369" i="13"/>
  <c r="BT405" i="13"/>
  <c r="BT441" i="13"/>
  <c r="BT477" i="13"/>
  <c r="BT118" i="13"/>
  <c r="BT154" i="13"/>
  <c r="BT190" i="13"/>
  <c r="BT226" i="13"/>
  <c r="BT262" i="13"/>
  <c r="BT298" i="13"/>
  <c r="BT334" i="13"/>
  <c r="BT370" i="13"/>
  <c r="BT406" i="13"/>
  <c r="BT442" i="13"/>
  <c r="BT478" i="13"/>
  <c r="BT143" i="13"/>
  <c r="BT287" i="13"/>
  <c r="BT431" i="13"/>
  <c r="BT165" i="13"/>
  <c r="BT309" i="13"/>
  <c r="BT453" i="13"/>
  <c r="BT178" i="13"/>
  <c r="BT322" i="13"/>
  <c r="BT466" i="13"/>
  <c r="BT359" i="13"/>
  <c r="BT179" i="13"/>
  <c r="BT323" i="13"/>
  <c r="BT467" i="13"/>
  <c r="BT201" i="13"/>
  <c r="BT345" i="13"/>
  <c r="BT489" i="13"/>
  <c r="BT214" i="13"/>
  <c r="BT358" i="13"/>
  <c r="BT502" i="13"/>
  <c r="BT215" i="13"/>
  <c r="BT503" i="13"/>
  <c r="BT237" i="13"/>
  <c r="BT381" i="13"/>
  <c r="BT250" i="13"/>
  <c r="BT394" i="13"/>
  <c r="BT107" i="13"/>
  <c r="BT251" i="13"/>
  <c r="BT395" i="13"/>
  <c r="BT142" i="13"/>
  <c r="BT286" i="13"/>
  <c r="BT430" i="13"/>
  <c r="BT129" i="13"/>
  <c r="BT273" i="13"/>
  <c r="BT417" i="13"/>
  <c r="BI97" i="18"/>
  <c r="BI64" i="18"/>
  <c r="BI75" i="18"/>
  <c r="BI101" i="18"/>
  <c r="BI100" i="18"/>
  <c r="BI94" i="18"/>
  <c r="BI90" i="18"/>
  <c r="BI87" i="18"/>
  <c r="BI82" i="18"/>
  <c r="BI98" i="18"/>
  <c r="BI76" i="18"/>
  <c r="BI93" i="18"/>
  <c r="BI78" i="18"/>
  <c r="BI73" i="18"/>
  <c r="BI86" i="18"/>
  <c r="BI43" i="18"/>
  <c r="BI102" i="18"/>
  <c r="BI51" i="18"/>
  <c r="BI40" i="18"/>
  <c r="BI62" i="18"/>
  <c r="BI41" i="18"/>
  <c r="BI68" i="18"/>
  <c r="BI60" i="18"/>
  <c r="BI58" i="18"/>
  <c r="BI48" i="18"/>
  <c r="BI46" i="18"/>
  <c r="BI54" i="18"/>
  <c r="BI88" i="18"/>
  <c r="BI52" i="18"/>
  <c r="BI45" i="18"/>
  <c r="BI30" i="18"/>
  <c r="BI39" i="18"/>
  <c r="BI22" i="18"/>
  <c r="BI5" i="18"/>
  <c r="BI35" i="18"/>
  <c r="BI27" i="18"/>
  <c r="BI15" i="18"/>
  <c r="BI12" i="18"/>
  <c r="BI47" i="18"/>
  <c r="BI28" i="18"/>
  <c r="BI21" i="18"/>
  <c r="BI14" i="18"/>
  <c r="BI9" i="18"/>
  <c r="BI16" i="18"/>
  <c r="BI79" i="18"/>
  <c r="BI26" i="18"/>
  <c r="BI20" i="18"/>
  <c r="BI10" i="18"/>
  <c r="C62" i="3"/>
  <c r="BI4" i="18"/>
  <c r="BI25" i="18"/>
  <c r="BI18" i="18"/>
  <c r="BI99" i="18"/>
  <c r="BI29" i="18"/>
  <c r="BI19" i="18"/>
  <c r="BI3" i="18"/>
  <c r="BI8" i="18"/>
  <c r="BI65" i="18"/>
  <c r="BI96" i="18"/>
  <c r="BI7" i="18"/>
  <c r="BI56" i="18"/>
  <c r="BI31" i="18"/>
  <c r="BI37" i="18"/>
  <c r="BI72" i="18"/>
  <c r="BI42" i="18"/>
  <c r="BI17" i="18"/>
  <c r="BI11" i="18"/>
  <c r="BI23" i="18"/>
  <c r="BI33" i="18"/>
  <c r="BI6" i="18"/>
  <c r="BI50" i="18"/>
  <c r="BI13" i="18"/>
  <c r="BI38" i="18"/>
  <c r="BI49" i="18"/>
  <c r="BI89" i="18"/>
  <c r="BI61" i="18"/>
  <c r="BI63" i="18"/>
  <c r="BI74" i="18"/>
  <c r="BI32" i="18"/>
  <c r="BI53" i="18"/>
  <c r="BI77" i="18"/>
  <c r="BI69" i="18"/>
  <c r="BI71" i="18"/>
  <c r="BI34" i="18"/>
  <c r="BI55" i="18"/>
  <c r="BI67" i="18"/>
  <c r="BI66" i="18"/>
  <c r="BI81" i="18"/>
  <c r="BI80" i="18"/>
  <c r="BI59" i="18"/>
  <c r="BI85" i="18"/>
  <c r="BI91" i="18"/>
  <c r="BI70" i="18"/>
  <c r="BI84" i="18"/>
  <c r="BI57" i="18"/>
  <c r="BI83" i="18"/>
  <c r="BI44" i="18"/>
  <c r="BI103" i="18"/>
  <c r="BI95" i="18"/>
  <c r="BI24" i="18"/>
  <c r="BI92" i="18"/>
  <c r="BI36" i="18"/>
  <c r="BE2" i="17"/>
  <c r="DK20" i="19" l="1"/>
  <c r="DK28" i="19"/>
  <c r="DK22" i="19"/>
  <c r="DK23" i="19"/>
  <c r="DK25" i="19"/>
  <c r="DK24" i="19"/>
  <c r="DK26" i="19"/>
  <c r="DK21" i="19"/>
  <c r="DK27" i="19"/>
  <c r="DK19" i="19"/>
  <c r="BU117" i="13"/>
  <c r="BU129" i="13"/>
  <c r="BU141" i="13"/>
  <c r="BU153" i="13"/>
  <c r="BU165" i="13"/>
  <c r="BU177" i="13"/>
  <c r="BU189" i="13"/>
  <c r="BU201" i="13"/>
  <c r="BU213" i="13"/>
  <c r="BU225" i="13"/>
  <c r="BU237" i="13"/>
  <c r="BU249" i="13"/>
  <c r="BU261" i="13"/>
  <c r="BU273" i="13"/>
  <c r="BU285" i="13"/>
  <c r="BU297" i="13"/>
  <c r="BU309" i="13"/>
  <c r="BU321" i="13"/>
  <c r="BU333" i="13"/>
  <c r="BU345" i="13"/>
  <c r="BU357" i="13"/>
  <c r="BU369" i="13"/>
  <c r="BU381" i="13"/>
  <c r="BU393" i="13"/>
  <c r="BU405" i="13"/>
  <c r="BU417" i="13"/>
  <c r="BU429" i="13"/>
  <c r="BU441" i="13"/>
  <c r="BU453" i="13"/>
  <c r="BU465" i="13"/>
  <c r="BU477" i="13"/>
  <c r="BU489" i="13"/>
  <c r="BU501" i="13"/>
  <c r="BU118" i="13"/>
  <c r="BU130" i="13"/>
  <c r="BU142" i="13"/>
  <c r="BU154" i="13"/>
  <c r="BU166" i="13"/>
  <c r="BU178" i="13"/>
  <c r="BU190" i="13"/>
  <c r="BU202" i="13"/>
  <c r="BU214" i="13"/>
  <c r="BU226" i="13"/>
  <c r="BU238" i="13"/>
  <c r="BU250" i="13"/>
  <c r="BU262" i="13"/>
  <c r="BU274" i="13"/>
  <c r="BU286" i="13"/>
  <c r="BU298" i="13"/>
  <c r="BU310" i="13"/>
  <c r="BU322" i="13"/>
  <c r="BU334" i="13"/>
  <c r="BU346" i="13"/>
  <c r="BU358" i="13"/>
  <c r="BU370" i="13"/>
  <c r="BU382" i="13"/>
  <c r="BU394" i="13"/>
  <c r="BU406" i="13"/>
  <c r="BU418" i="13"/>
  <c r="BU430" i="13"/>
  <c r="BU442" i="13"/>
  <c r="BU454" i="13"/>
  <c r="BU466" i="13"/>
  <c r="BU478" i="13"/>
  <c r="BU490" i="13"/>
  <c r="BU502" i="13"/>
  <c r="BU107" i="13"/>
  <c r="BU119" i="13"/>
  <c r="BU131" i="13"/>
  <c r="BU143" i="13"/>
  <c r="BU155" i="13"/>
  <c r="BU167" i="13"/>
  <c r="BU179" i="13"/>
  <c r="BU191" i="13"/>
  <c r="BU203" i="13"/>
  <c r="BU215" i="13"/>
  <c r="BU227" i="13"/>
  <c r="BU239" i="13"/>
  <c r="BU251" i="13"/>
  <c r="BU263" i="13"/>
  <c r="BU275" i="13"/>
  <c r="BU287" i="13"/>
  <c r="BU299" i="13"/>
  <c r="BU311" i="13"/>
  <c r="BU323" i="13"/>
  <c r="BU335" i="13"/>
  <c r="BU347" i="13"/>
  <c r="BU359" i="13"/>
  <c r="BU371" i="13"/>
  <c r="BU383" i="13"/>
  <c r="BU395" i="13"/>
  <c r="BU407" i="13"/>
  <c r="BU419" i="13"/>
  <c r="BU431" i="13"/>
  <c r="BU443" i="13"/>
  <c r="BU455" i="13"/>
  <c r="BU467" i="13"/>
  <c r="BU479" i="13"/>
  <c r="BU491" i="13"/>
  <c r="BU503" i="13"/>
  <c r="BU108" i="13"/>
  <c r="BU120" i="13"/>
  <c r="BU132" i="13"/>
  <c r="BU144" i="13"/>
  <c r="BU156" i="13"/>
  <c r="BU168" i="13"/>
  <c r="BU180" i="13"/>
  <c r="BU192" i="13"/>
  <c r="BU204" i="13"/>
  <c r="BU216" i="13"/>
  <c r="BU228" i="13"/>
  <c r="BU240" i="13"/>
  <c r="BU252" i="13"/>
  <c r="BU264" i="13"/>
  <c r="BU276" i="13"/>
  <c r="BU288" i="13"/>
  <c r="BU300" i="13"/>
  <c r="BU312" i="13"/>
  <c r="BU324" i="13"/>
  <c r="BU336" i="13"/>
  <c r="BU348" i="13"/>
  <c r="BU360" i="13"/>
  <c r="BU372" i="13"/>
  <c r="BU384" i="13"/>
  <c r="BU396" i="13"/>
  <c r="BU408" i="13"/>
  <c r="BU420" i="13"/>
  <c r="BU432" i="13"/>
  <c r="BU444" i="13"/>
  <c r="BU456" i="13"/>
  <c r="BU468" i="13"/>
  <c r="BU480" i="13"/>
  <c r="BU492" i="13"/>
  <c r="BU504" i="13"/>
  <c r="BU109" i="13"/>
  <c r="BU121" i="13"/>
  <c r="BU133" i="13"/>
  <c r="BU145" i="13"/>
  <c r="BU157" i="13"/>
  <c r="BU169" i="13"/>
  <c r="BU181" i="13"/>
  <c r="BU193" i="13"/>
  <c r="BU205" i="13"/>
  <c r="BU217" i="13"/>
  <c r="BU229" i="13"/>
  <c r="BU241" i="13"/>
  <c r="BU253" i="13"/>
  <c r="BU265" i="13"/>
  <c r="BU277" i="13"/>
  <c r="BU289" i="13"/>
  <c r="BU301" i="13"/>
  <c r="BU313" i="13"/>
  <c r="BU325" i="13"/>
  <c r="BU337" i="13"/>
  <c r="BU349" i="13"/>
  <c r="BU361" i="13"/>
  <c r="BU373" i="13"/>
  <c r="BU385" i="13"/>
  <c r="BU397" i="13"/>
  <c r="BU409" i="13"/>
  <c r="BU421" i="13"/>
  <c r="BU433" i="13"/>
  <c r="BU445" i="13"/>
  <c r="BU457" i="13"/>
  <c r="BU469" i="13"/>
  <c r="BU481" i="13"/>
  <c r="BU493" i="13"/>
  <c r="BU505" i="13"/>
  <c r="BU110" i="13"/>
  <c r="BU122" i="13"/>
  <c r="BU134" i="13"/>
  <c r="BU146" i="13"/>
  <c r="BU158" i="13"/>
  <c r="BU170" i="13"/>
  <c r="BU182" i="13"/>
  <c r="BU194" i="13"/>
  <c r="BU206" i="13"/>
  <c r="BU218" i="13"/>
  <c r="BU230" i="13"/>
  <c r="BU242" i="13"/>
  <c r="BU254" i="13"/>
  <c r="BU266" i="13"/>
  <c r="BU278" i="13"/>
  <c r="BU290" i="13"/>
  <c r="BU302" i="13"/>
  <c r="BU314" i="13"/>
  <c r="BU326" i="13"/>
  <c r="BU338" i="13"/>
  <c r="BU350" i="13"/>
  <c r="BU362" i="13"/>
  <c r="BU374" i="13"/>
  <c r="BU386" i="13"/>
  <c r="BU398" i="13"/>
  <c r="BU410" i="13"/>
  <c r="BU422" i="13"/>
  <c r="BU434" i="13"/>
  <c r="BU446" i="13"/>
  <c r="BU458" i="13"/>
  <c r="BU470" i="13"/>
  <c r="BU482" i="13"/>
  <c r="BU494" i="13"/>
  <c r="BU506" i="13"/>
  <c r="BU111" i="13"/>
  <c r="BU123" i="13"/>
  <c r="BU135" i="13"/>
  <c r="BU147" i="13"/>
  <c r="BU159" i="13"/>
  <c r="BU171" i="13"/>
  <c r="BU183" i="13"/>
  <c r="BU195" i="13"/>
  <c r="BU207" i="13"/>
  <c r="BU219" i="13"/>
  <c r="BU231" i="13"/>
  <c r="BU243" i="13"/>
  <c r="BU255" i="13"/>
  <c r="BU267" i="13"/>
  <c r="BU279" i="13"/>
  <c r="BU291" i="13"/>
  <c r="BU303" i="13"/>
  <c r="BU315" i="13"/>
  <c r="BU327" i="13"/>
  <c r="BU339" i="13"/>
  <c r="BU351" i="13"/>
  <c r="BU363" i="13"/>
  <c r="BU375" i="13"/>
  <c r="BU387" i="13"/>
  <c r="BU399" i="13"/>
  <c r="BU411" i="13"/>
  <c r="BU423" i="13"/>
  <c r="BU435" i="13"/>
  <c r="BU447" i="13"/>
  <c r="BU459" i="13"/>
  <c r="BU471" i="13"/>
  <c r="BU483" i="13"/>
  <c r="BU495" i="13"/>
  <c r="BU116" i="13"/>
  <c r="BU128" i="13"/>
  <c r="BU140" i="13"/>
  <c r="BU152" i="13"/>
  <c r="BU164" i="13"/>
  <c r="BU176" i="13"/>
  <c r="BU188" i="13"/>
  <c r="BU200" i="13"/>
  <c r="BU212" i="13"/>
  <c r="BU224" i="13"/>
  <c r="BU236" i="13"/>
  <c r="BU248" i="13"/>
  <c r="BU260" i="13"/>
  <c r="BU272" i="13"/>
  <c r="BU284" i="13"/>
  <c r="BU296" i="13"/>
  <c r="BU308" i="13"/>
  <c r="BU320" i="13"/>
  <c r="BU332" i="13"/>
  <c r="BU344" i="13"/>
  <c r="BU356" i="13"/>
  <c r="BU368" i="13"/>
  <c r="BU380" i="13"/>
  <c r="BU392" i="13"/>
  <c r="BU404" i="13"/>
  <c r="BU416" i="13"/>
  <c r="BU428" i="13"/>
  <c r="BU440" i="13"/>
  <c r="BU452" i="13"/>
  <c r="BU464" i="13"/>
  <c r="BU476" i="13"/>
  <c r="BU488" i="13"/>
  <c r="BU500" i="13"/>
  <c r="BU115" i="13"/>
  <c r="BU151" i="13"/>
  <c r="BU187" i="13"/>
  <c r="BU223" i="13"/>
  <c r="BU259" i="13"/>
  <c r="BU295" i="13"/>
  <c r="BU331" i="13"/>
  <c r="BU367" i="13"/>
  <c r="BU403" i="13"/>
  <c r="BU439" i="13"/>
  <c r="BU475" i="13"/>
  <c r="BU124" i="13"/>
  <c r="BU160" i="13"/>
  <c r="BU196" i="13"/>
  <c r="BU232" i="13"/>
  <c r="BU268" i="13"/>
  <c r="BU304" i="13"/>
  <c r="BU340" i="13"/>
  <c r="BU376" i="13"/>
  <c r="BU412" i="13"/>
  <c r="BU448" i="13"/>
  <c r="BU484" i="13"/>
  <c r="BU126" i="13"/>
  <c r="BU162" i="13"/>
  <c r="BU198" i="13"/>
  <c r="BU234" i="13"/>
  <c r="BU270" i="13"/>
  <c r="BU306" i="13"/>
  <c r="BU342" i="13"/>
  <c r="BU378" i="13"/>
  <c r="BU414" i="13"/>
  <c r="BU450" i="13"/>
  <c r="BU486" i="13"/>
  <c r="BU127" i="13"/>
  <c r="BU163" i="13"/>
  <c r="BU199" i="13"/>
  <c r="BU235" i="13"/>
  <c r="BU271" i="13"/>
  <c r="BU307" i="13"/>
  <c r="BU343" i="13"/>
  <c r="BU379" i="13"/>
  <c r="BU415" i="13"/>
  <c r="BU451" i="13"/>
  <c r="BU487" i="13"/>
  <c r="BU136" i="13"/>
  <c r="BU172" i="13"/>
  <c r="BU208" i="13"/>
  <c r="BU244" i="13"/>
  <c r="BU280" i="13"/>
  <c r="BU316" i="13"/>
  <c r="BU352" i="13"/>
  <c r="BU388" i="13"/>
  <c r="BU424" i="13"/>
  <c r="BU460" i="13"/>
  <c r="BU496" i="13"/>
  <c r="BU137" i="13"/>
  <c r="BU173" i="13"/>
  <c r="BU209" i="13"/>
  <c r="BU245" i="13"/>
  <c r="BU281" i="13"/>
  <c r="BU317" i="13"/>
  <c r="BU353" i="13"/>
  <c r="BU389" i="13"/>
  <c r="BU425" i="13"/>
  <c r="BU461" i="13"/>
  <c r="BU497" i="13"/>
  <c r="BU112" i="13"/>
  <c r="BU148" i="13"/>
  <c r="BU184" i="13"/>
  <c r="BU220" i="13"/>
  <c r="BU256" i="13"/>
  <c r="BU292" i="13"/>
  <c r="BU328" i="13"/>
  <c r="BU364" i="13"/>
  <c r="BU400" i="13"/>
  <c r="BU436" i="13"/>
  <c r="BU472" i="13"/>
  <c r="BU113" i="13"/>
  <c r="BU149" i="13"/>
  <c r="BU185" i="13"/>
  <c r="BU221" i="13"/>
  <c r="BU257" i="13"/>
  <c r="BU293" i="13"/>
  <c r="BU329" i="13"/>
  <c r="BU365" i="13"/>
  <c r="BU401" i="13"/>
  <c r="BU437" i="13"/>
  <c r="BU473" i="13"/>
  <c r="BU114" i="13"/>
  <c r="BU150" i="13"/>
  <c r="BU186" i="13"/>
  <c r="BU222" i="13"/>
  <c r="BU258" i="13"/>
  <c r="BU294" i="13"/>
  <c r="BU330" i="13"/>
  <c r="BU366" i="13"/>
  <c r="BU402" i="13"/>
  <c r="BU438" i="13"/>
  <c r="BU474" i="13"/>
  <c r="BU175" i="13"/>
  <c r="BU319" i="13"/>
  <c r="BU463" i="13"/>
  <c r="BU197" i="13"/>
  <c r="BU341" i="13"/>
  <c r="BU485" i="13"/>
  <c r="BU210" i="13"/>
  <c r="BU354" i="13"/>
  <c r="BU498" i="13"/>
  <c r="BU391" i="13"/>
  <c r="BU211" i="13"/>
  <c r="BU355" i="13"/>
  <c r="BU499" i="13"/>
  <c r="BU233" i="13"/>
  <c r="BU377" i="13"/>
  <c r="BU247" i="13"/>
  <c r="BU246" i="13"/>
  <c r="BU390" i="13"/>
  <c r="BU125" i="13"/>
  <c r="BU269" i="13"/>
  <c r="BU413" i="13"/>
  <c r="BU138" i="13"/>
  <c r="BU282" i="13"/>
  <c r="BU426" i="13"/>
  <c r="BU139" i="13"/>
  <c r="BU283" i="13"/>
  <c r="BU427" i="13"/>
  <c r="BU174" i="13"/>
  <c r="BU318" i="13"/>
  <c r="BU462" i="13"/>
  <c r="BU161" i="13"/>
  <c r="BU305" i="13"/>
  <c r="BU449" i="13"/>
  <c r="BJ99" i="18"/>
  <c r="BJ72" i="18"/>
  <c r="BJ64" i="18"/>
  <c r="BJ63" i="18"/>
  <c r="BJ101" i="18"/>
  <c r="BJ100" i="18"/>
  <c r="BJ87" i="18"/>
  <c r="BJ98" i="18"/>
  <c r="BJ80" i="18"/>
  <c r="BJ92" i="18"/>
  <c r="BJ84" i="18"/>
  <c r="BJ78" i="18"/>
  <c r="BJ73" i="18"/>
  <c r="BJ69" i="18"/>
  <c r="BJ96" i="18"/>
  <c r="BJ74" i="18"/>
  <c r="BJ86" i="18"/>
  <c r="BJ85" i="18"/>
  <c r="BJ88" i="18"/>
  <c r="BJ51" i="18"/>
  <c r="BJ49" i="18"/>
  <c r="BJ40" i="18"/>
  <c r="BJ62" i="18"/>
  <c r="BJ59" i="18"/>
  <c r="BJ57" i="18"/>
  <c r="BJ41" i="18"/>
  <c r="BJ97" i="18"/>
  <c r="BJ44" i="18"/>
  <c r="BJ54" i="18"/>
  <c r="BJ34" i="18"/>
  <c r="BJ52" i="18"/>
  <c r="BJ50" i="18"/>
  <c r="BJ61" i="18"/>
  <c r="BJ37" i="18"/>
  <c r="BJ30" i="18"/>
  <c r="BJ15" i="18"/>
  <c r="BJ47" i="18"/>
  <c r="BJ28" i="18"/>
  <c r="BJ21" i="18"/>
  <c r="BJ9" i="18"/>
  <c r="BJ23" i="18"/>
  <c r="BJ19" i="18"/>
  <c r="BJ26" i="18"/>
  <c r="BJ20" i="18"/>
  <c r="BJ10" i="18"/>
  <c r="BJ25" i="18"/>
  <c r="C63" i="3"/>
  <c r="BJ22" i="18"/>
  <c r="BJ4" i="18"/>
  <c r="BJ16" i="18"/>
  <c r="BJ8" i="18"/>
  <c r="BJ36" i="18"/>
  <c r="BJ56" i="18"/>
  <c r="BJ14" i="18"/>
  <c r="BJ5" i="18"/>
  <c r="BJ7" i="18"/>
  <c r="BJ17" i="18"/>
  <c r="BJ33" i="18"/>
  <c r="BJ6" i="18"/>
  <c r="BJ95" i="18"/>
  <c r="BJ29" i="18"/>
  <c r="BJ13" i="18"/>
  <c r="BJ11" i="18"/>
  <c r="BJ12" i="18"/>
  <c r="BJ60" i="18"/>
  <c r="BJ18" i="18"/>
  <c r="BJ35" i="18"/>
  <c r="BJ39" i="18"/>
  <c r="BJ31" i="18"/>
  <c r="BJ3" i="18"/>
  <c r="BJ38" i="18"/>
  <c r="BJ67" i="18"/>
  <c r="BJ75" i="18"/>
  <c r="BJ76" i="18"/>
  <c r="BJ45" i="18"/>
  <c r="BJ81" i="18"/>
  <c r="BJ42" i="18"/>
  <c r="BJ77" i="18"/>
  <c r="BJ71" i="18"/>
  <c r="BJ82" i="18"/>
  <c r="BJ70" i="18"/>
  <c r="BJ68" i="18"/>
  <c r="BJ32" i="18"/>
  <c r="BJ27" i="18"/>
  <c r="BJ55" i="18"/>
  <c r="BJ58" i="18"/>
  <c r="BJ83" i="18"/>
  <c r="BJ48" i="18"/>
  <c r="BJ65" i="18"/>
  <c r="BJ93" i="18"/>
  <c r="BJ102" i="18"/>
  <c r="BJ90" i="18"/>
  <c r="BJ24" i="18"/>
  <c r="BJ91" i="18"/>
  <c r="BJ94" i="18"/>
  <c r="BJ89" i="18"/>
  <c r="BJ53" i="18"/>
  <c r="BJ43" i="18"/>
  <c r="BJ66" i="18"/>
  <c r="BJ103" i="18"/>
  <c r="BJ79" i="18"/>
  <c r="BJ46" i="18"/>
  <c r="BF2" i="17"/>
  <c r="DL26" i="19" l="1"/>
  <c r="DL20" i="19"/>
  <c r="DL28" i="19"/>
  <c r="DL21" i="19"/>
  <c r="DL27" i="19"/>
  <c r="DL23" i="19"/>
  <c r="DL19" i="19"/>
  <c r="DL24" i="19"/>
  <c r="DL22" i="19"/>
  <c r="DL25" i="19"/>
  <c r="BV113" i="13"/>
  <c r="BV125" i="13"/>
  <c r="BV137" i="13"/>
  <c r="BV149" i="13"/>
  <c r="BV161" i="13"/>
  <c r="BV173" i="13"/>
  <c r="BV185" i="13"/>
  <c r="BV197" i="13"/>
  <c r="BV209" i="13"/>
  <c r="BV221" i="13"/>
  <c r="BV233" i="13"/>
  <c r="BV245" i="13"/>
  <c r="BV257" i="13"/>
  <c r="BV269" i="13"/>
  <c r="BV281" i="13"/>
  <c r="BV293" i="13"/>
  <c r="BV305" i="13"/>
  <c r="BV317" i="13"/>
  <c r="BV329" i="13"/>
  <c r="BV341" i="13"/>
  <c r="BV353" i="13"/>
  <c r="BV365" i="13"/>
  <c r="BV377" i="13"/>
  <c r="BV389" i="13"/>
  <c r="BV401" i="13"/>
  <c r="BV413" i="13"/>
  <c r="BV425" i="13"/>
  <c r="BV437" i="13"/>
  <c r="BV449" i="13"/>
  <c r="BV461" i="13"/>
  <c r="BV473" i="13"/>
  <c r="BV485" i="13"/>
  <c r="BV497" i="13"/>
  <c r="BV114" i="13"/>
  <c r="BV126" i="13"/>
  <c r="BV138" i="13"/>
  <c r="BV150" i="13"/>
  <c r="BV162" i="13"/>
  <c r="BV174" i="13"/>
  <c r="BV186" i="13"/>
  <c r="BV198" i="13"/>
  <c r="BV210" i="13"/>
  <c r="BV222" i="13"/>
  <c r="BV234" i="13"/>
  <c r="BV246" i="13"/>
  <c r="BV258" i="13"/>
  <c r="BV270" i="13"/>
  <c r="BV282" i="13"/>
  <c r="BV294" i="13"/>
  <c r="BV306" i="13"/>
  <c r="BV318" i="13"/>
  <c r="BV330" i="13"/>
  <c r="BV342" i="13"/>
  <c r="BV354" i="13"/>
  <c r="BV366" i="13"/>
  <c r="BV378" i="13"/>
  <c r="BV390" i="13"/>
  <c r="BV402" i="13"/>
  <c r="BV414" i="13"/>
  <c r="BV426" i="13"/>
  <c r="BV438" i="13"/>
  <c r="BV450" i="13"/>
  <c r="BV462" i="13"/>
  <c r="BV474" i="13"/>
  <c r="BV486" i="13"/>
  <c r="BV498" i="13"/>
  <c r="BV115" i="13"/>
  <c r="BV127" i="13"/>
  <c r="BV139" i="13"/>
  <c r="BV151" i="13"/>
  <c r="BV163" i="13"/>
  <c r="BV175" i="13"/>
  <c r="BV187" i="13"/>
  <c r="BV199" i="13"/>
  <c r="BV116" i="13"/>
  <c r="BV128" i="13"/>
  <c r="BV140" i="13"/>
  <c r="BV152" i="13"/>
  <c r="BV164" i="13"/>
  <c r="BV176" i="13"/>
  <c r="BV188" i="13"/>
  <c r="BV200" i="13"/>
  <c r="BV212" i="13"/>
  <c r="BV224" i="13"/>
  <c r="BV236" i="13"/>
  <c r="BV248" i="13"/>
  <c r="BV260" i="13"/>
  <c r="BV272" i="13"/>
  <c r="BV284" i="13"/>
  <c r="BV296" i="13"/>
  <c r="BV308" i="13"/>
  <c r="BV320" i="13"/>
  <c r="BV332" i="13"/>
  <c r="BV344" i="13"/>
  <c r="BV356" i="13"/>
  <c r="BV368" i="13"/>
  <c r="BV380" i="13"/>
  <c r="BV392" i="13"/>
  <c r="BV404" i="13"/>
  <c r="BV416" i="13"/>
  <c r="BV428" i="13"/>
  <c r="BV440" i="13"/>
  <c r="BV452" i="13"/>
  <c r="BV464" i="13"/>
  <c r="BV476" i="13"/>
  <c r="BV488" i="13"/>
  <c r="BV500" i="13"/>
  <c r="BV117" i="13"/>
  <c r="BV129" i="13"/>
  <c r="BV141" i="13"/>
  <c r="BV153" i="13"/>
  <c r="BV165" i="13"/>
  <c r="BV177" i="13"/>
  <c r="BV189" i="13"/>
  <c r="BV201" i="13"/>
  <c r="BV213" i="13"/>
  <c r="BV225" i="13"/>
  <c r="BV237" i="13"/>
  <c r="BV249" i="13"/>
  <c r="BV261" i="13"/>
  <c r="BV273" i="13"/>
  <c r="BV285" i="13"/>
  <c r="BV297" i="13"/>
  <c r="BV309" i="13"/>
  <c r="BV321" i="13"/>
  <c r="BV333" i="13"/>
  <c r="BV345" i="13"/>
  <c r="BV357" i="13"/>
  <c r="BV369" i="13"/>
  <c r="BV381" i="13"/>
  <c r="BV393" i="13"/>
  <c r="BV405" i="13"/>
  <c r="BV417" i="13"/>
  <c r="BV429" i="13"/>
  <c r="BV441" i="13"/>
  <c r="BV453" i="13"/>
  <c r="BV465" i="13"/>
  <c r="BV477" i="13"/>
  <c r="BV489" i="13"/>
  <c r="BV501" i="13"/>
  <c r="BV118" i="13"/>
  <c r="BV130" i="13"/>
  <c r="BV142" i="13"/>
  <c r="BV154" i="13"/>
  <c r="BV166" i="13"/>
  <c r="BV178" i="13"/>
  <c r="BV190" i="13"/>
  <c r="BV202" i="13"/>
  <c r="BV214" i="13"/>
  <c r="BV226" i="13"/>
  <c r="BV238" i="13"/>
  <c r="BV250" i="13"/>
  <c r="BV262" i="13"/>
  <c r="BV274" i="13"/>
  <c r="BV286" i="13"/>
  <c r="BV298" i="13"/>
  <c r="BV310" i="13"/>
  <c r="BV322" i="13"/>
  <c r="BV334" i="13"/>
  <c r="BV346" i="13"/>
  <c r="BV358" i="13"/>
  <c r="BV370" i="13"/>
  <c r="BV382" i="13"/>
  <c r="BV394" i="13"/>
  <c r="BV406" i="13"/>
  <c r="BV418" i="13"/>
  <c r="BV430" i="13"/>
  <c r="BV442" i="13"/>
  <c r="BV454" i="13"/>
  <c r="BV466" i="13"/>
  <c r="BV478" i="13"/>
  <c r="BV490" i="13"/>
  <c r="BV502" i="13"/>
  <c r="BV107" i="13"/>
  <c r="BV119" i="13"/>
  <c r="BV131" i="13"/>
  <c r="BV143" i="13"/>
  <c r="BV155" i="13"/>
  <c r="BV167" i="13"/>
  <c r="BV179" i="13"/>
  <c r="BV191" i="13"/>
  <c r="BV203" i="13"/>
  <c r="BV215" i="13"/>
  <c r="BV227" i="13"/>
  <c r="BV239" i="13"/>
  <c r="BV251" i="13"/>
  <c r="BV263" i="13"/>
  <c r="BV275" i="13"/>
  <c r="BV287" i="13"/>
  <c r="BV299" i="13"/>
  <c r="BV311" i="13"/>
  <c r="BV323" i="13"/>
  <c r="BV335" i="13"/>
  <c r="BV347" i="13"/>
  <c r="BV359" i="13"/>
  <c r="BV371" i="13"/>
  <c r="BV383" i="13"/>
  <c r="BV395" i="13"/>
  <c r="BV407" i="13"/>
  <c r="BV419" i="13"/>
  <c r="BV431" i="13"/>
  <c r="BV443" i="13"/>
  <c r="BV455" i="13"/>
  <c r="BV467" i="13"/>
  <c r="BV479" i="13"/>
  <c r="BV491" i="13"/>
  <c r="BV503" i="13"/>
  <c r="BV112" i="13"/>
  <c r="BV124" i="13"/>
  <c r="BV136" i="13"/>
  <c r="BV148" i="13"/>
  <c r="BV160" i="13"/>
  <c r="BV172" i="13"/>
  <c r="BV184" i="13"/>
  <c r="BV196" i="13"/>
  <c r="BV208" i="13"/>
  <c r="BV220" i="13"/>
  <c r="BV232" i="13"/>
  <c r="BV244" i="13"/>
  <c r="BV256" i="13"/>
  <c r="BV268" i="13"/>
  <c r="BV280" i="13"/>
  <c r="BV292" i="13"/>
  <c r="BV304" i="13"/>
  <c r="BV316" i="13"/>
  <c r="BV328" i="13"/>
  <c r="BV340" i="13"/>
  <c r="BV352" i="13"/>
  <c r="BV364" i="13"/>
  <c r="BV376" i="13"/>
  <c r="BV388" i="13"/>
  <c r="BV400" i="13"/>
  <c r="BV412" i="13"/>
  <c r="BV424" i="13"/>
  <c r="BV436" i="13"/>
  <c r="BV111" i="13"/>
  <c r="BV147" i="13"/>
  <c r="BV183" i="13"/>
  <c r="BV218" i="13"/>
  <c r="BV247" i="13"/>
  <c r="BV277" i="13"/>
  <c r="BV303" i="13"/>
  <c r="BV336" i="13"/>
  <c r="BV362" i="13"/>
  <c r="BV391" i="13"/>
  <c r="BV421" i="13"/>
  <c r="BV447" i="13"/>
  <c r="BV471" i="13"/>
  <c r="BV495" i="13"/>
  <c r="BV120" i="13"/>
  <c r="BV156" i="13"/>
  <c r="BV192" i="13"/>
  <c r="BV219" i="13"/>
  <c r="BV252" i="13"/>
  <c r="BV278" i="13"/>
  <c r="BV307" i="13"/>
  <c r="BV337" i="13"/>
  <c r="BV363" i="13"/>
  <c r="BV396" i="13"/>
  <c r="BV422" i="13"/>
  <c r="BV448" i="13"/>
  <c r="BV472" i="13"/>
  <c r="BV496" i="13"/>
  <c r="BV122" i="13"/>
  <c r="BV158" i="13"/>
  <c r="BV194" i="13"/>
  <c r="BV228" i="13"/>
  <c r="BV254" i="13"/>
  <c r="BV283" i="13"/>
  <c r="BV313" i="13"/>
  <c r="BV339" i="13"/>
  <c r="BV372" i="13"/>
  <c r="BV398" i="13"/>
  <c r="BV427" i="13"/>
  <c r="BV456" i="13"/>
  <c r="BV480" i="13"/>
  <c r="BV504" i="13"/>
  <c r="BV123" i="13"/>
  <c r="BV159" i="13"/>
  <c r="BV195" i="13"/>
  <c r="BV229" i="13"/>
  <c r="BV255" i="13"/>
  <c r="BV288" i="13"/>
  <c r="BV314" i="13"/>
  <c r="BV343" i="13"/>
  <c r="BV373" i="13"/>
  <c r="BV399" i="13"/>
  <c r="BV432" i="13"/>
  <c r="BV457" i="13"/>
  <c r="BV481" i="13"/>
  <c r="BV505" i="13"/>
  <c r="BV132" i="13"/>
  <c r="BV168" i="13"/>
  <c r="BV204" i="13"/>
  <c r="BV230" i="13"/>
  <c r="BV259" i="13"/>
  <c r="BV289" i="13"/>
  <c r="BV315" i="13"/>
  <c r="BV348" i="13"/>
  <c r="BV374" i="13"/>
  <c r="BV403" i="13"/>
  <c r="BV433" i="13"/>
  <c r="BV458" i="13"/>
  <c r="BV482" i="13"/>
  <c r="BV506" i="13"/>
  <c r="BV133" i="13"/>
  <c r="BV169" i="13"/>
  <c r="BV205" i="13"/>
  <c r="BV231" i="13"/>
  <c r="BV264" i="13"/>
  <c r="BV290" i="13"/>
  <c r="BV319" i="13"/>
  <c r="BV349" i="13"/>
  <c r="BV375" i="13"/>
  <c r="BV408" i="13"/>
  <c r="BV434" i="13"/>
  <c r="BV459" i="13"/>
  <c r="BV483" i="13"/>
  <c r="BV108" i="13"/>
  <c r="BV144" i="13"/>
  <c r="BV180" i="13"/>
  <c r="BV211" i="13"/>
  <c r="BV241" i="13"/>
  <c r="BV267" i="13"/>
  <c r="BV300" i="13"/>
  <c r="BV326" i="13"/>
  <c r="BV355" i="13"/>
  <c r="BV385" i="13"/>
  <c r="BV411" i="13"/>
  <c r="BV444" i="13"/>
  <c r="BV468" i="13"/>
  <c r="BV492" i="13"/>
  <c r="BV109" i="13"/>
  <c r="BV145" i="13"/>
  <c r="BV181" i="13"/>
  <c r="BV216" i="13"/>
  <c r="BV242" i="13"/>
  <c r="BV271" i="13"/>
  <c r="BV301" i="13"/>
  <c r="BV327" i="13"/>
  <c r="BV360" i="13"/>
  <c r="BV386" i="13"/>
  <c r="BV415" i="13"/>
  <c r="BV445" i="13"/>
  <c r="BV469" i="13"/>
  <c r="BV493" i="13"/>
  <c r="BV110" i="13"/>
  <c r="BV146" i="13"/>
  <c r="BV182" i="13"/>
  <c r="BV217" i="13"/>
  <c r="BV243" i="13"/>
  <c r="BV276" i="13"/>
  <c r="BV302" i="13"/>
  <c r="BV331" i="13"/>
  <c r="BV361" i="13"/>
  <c r="BV387" i="13"/>
  <c r="BV420" i="13"/>
  <c r="BV446" i="13"/>
  <c r="BV470" i="13"/>
  <c r="BV494" i="13"/>
  <c r="BV207" i="13"/>
  <c r="BV325" i="13"/>
  <c r="BV439" i="13"/>
  <c r="BV223" i="13"/>
  <c r="BV338" i="13"/>
  <c r="BV451" i="13"/>
  <c r="BV235" i="13"/>
  <c r="BV350" i="13"/>
  <c r="BV460" i="13"/>
  <c r="BV384" i="13"/>
  <c r="BV240" i="13"/>
  <c r="BV351" i="13"/>
  <c r="BV463" i="13"/>
  <c r="BV266" i="13"/>
  <c r="BV121" i="13"/>
  <c r="BV253" i="13"/>
  <c r="BV367" i="13"/>
  <c r="BV475" i="13"/>
  <c r="BV134" i="13"/>
  <c r="BV265" i="13"/>
  <c r="BV379" i="13"/>
  <c r="BV484" i="13"/>
  <c r="BV135" i="13"/>
  <c r="BV487" i="13"/>
  <c r="BV157" i="13"/>
  <c r="BV279" i="13"/>
  <c r="BV397" i="13"/>
  <c r="BV499" i="13"/>
  <c r="BV170" i="13"/>
  <c r="BV291" i="13"/>
  <c r="BV409" i="13"/>
  <c r="BV171" i="13"/>
  <c r="BV295" i="13"/>
  <c r="BV410" i="13"/>
  <c r="BV206" i="13"/>
  <c r="BV324" i="13"/>
  <c r="BV435" i="13"/>
  <c r="BV193" i="13"/>
  <c r="BV312" i="13"/>
  <c r="BV423" i="13"/>
  <c r="BK83" i="18"/>
  <c r="BK100" i="18"/>
  <c r="BK87" i="18"/>
  <c r="BK71" i="18"/>
  <c r="BK98" i="18"/>
  <c r="BK95" i="18"/>
  <c r="BK84" i="18"/>
  <c r="BK78" i="18"/>
  <c r="BK73" i="18"/>
  <c r="BK69" i="18"/>
  <c r="BK96" i="18"/>
  <c r="BK74" i="18"/>
  <c r="BK86" i="18"/>
  <c r="BK97" i="18"/>
  <c r="BK62" i="18"/>
  <c r="BK41" i="18"/>
  <c r="BK44" i="18"/>
  <c r="BK72" i="18"/>
  <c r="BK60" i="18"/>
  <c r="BK34" i="18"/>
  <c r="BK64" i="18"/>
  <c r="BK52" i="18"/>
  <c r="BK61" i="18"/>
  <c r="BK45" i="18"/>
  <c r="BK99" i="18"/>
  <c r="BK11" i="18"/>
  <c r="BK28" i="18"/>
  <c r="BK21" i="18"/>
  <c r="BK9" i="18"/>
  <c r="BK19" i="18"/>
  <c r="BK14" i="18"/>
  <c r="BK6" i="18"/>
  <c r="BK26" i="18"/>
  <c r="BK40" i="18"/>
  <c r="BK20" i="18"/>
  <c r="BK18" i="18"/>
  <c r="BK8" i="18"/>
  <c r="BK10" i="18"/>
  <c r="BK25" i="18"/>
  <c r="C64" i="3"/>
  <c r="BK22" i="18"/>
  <c r="BK37" i="18"/>
  <c r="BK30" i="18"/>
  <c r="BK29" i="18"/>
  <c r="BK7" i="18"/>
  <c r="BK15" i="18"/>
  <c r="BK94" i="18"/>
  <c r="BK4" i="18"/>
  <c r="BK23" i="18"/>
  <c r="BK13" i="18"/>
  <c r="BK27" i="18"/>
  <c r="BK39" i="18"/>
  <c r="BK3" i="18"/>
  <c r="BK16" i="18"/>
  <c r="BK91" i="18"/>
  <c r="BK5" i="18"/>
  <c r="BK65" i="18"/>
  <c r="BK17" i="18"/>
  <c r="BK92" i="18"/>
  <c r="BK33" i="18"/>
  <c r="BK36" i="18"/>
  <c r="BK53" i="18"/>
  <c r="BK81" i="18"/>
  <c r="BK12" i="18"/>
  <c r="BK67" i="18"/>
  <c r="BK32" i="18"/>
  <c r="BK50" i="18"/>
  <c r="BK59" i="18"/>
  <c r="BK70" i="18"/>
  <c r="BK63" i="18"/>
  <c r="BK80" i="18"/>
  <c r="BK48" i="18"/>
  <c r="BK93" i="18"/>
  <c r="BK24" i="18"/>
  <c r="BK85" i="18"/>
  <c r="BK75" i="18"/>
  <c r="BK51" i="18"/>
  <c r="BK79" i="18"/>
  <c r="BK31" i="18"/>
  <c r="BK43" i="18"/>
  <c r="BK35" i="18"/>
  <c r="BK57" i="18"/>
  <c r="BK55" i="18"/>
  <c r="BK66" i="18"/>
  <c r="BK38" i="18"/>
  <c r="BK89" i="18"/>
  <c r="BK56" i="18"/>
  <c r="BK42" i="18"/>
  <c r="BK49" i="18"/>
  <c r="BK54" i="18"/>
  <c r="BK102" i="18"/>
  <c r="BK103" i="18"/>
  <c r="BK46" i="18"/>
  <c r="BK76" i="18"/>
  <c r="BK90" i="18"/>
  <c r="BK82" i="18"/>
  <c r="BK88" i="18"/>
  <c r="BK68" i="18"/>
  <c r="BK77" i="18"/>
  <c r="BK101" i="18"/>
  <c r="BK58" i="18"/>
  <c r="BK47" i="18"/>
  <c r="BG2" i="17"/>
  <c r="DM24" i="19" l="1"/>
  <c r="DM26" i="19"/>
  <c r="DM19" i="19"/>
  <c r="DM27" i="19"/>
  <c r="DM20" i="19"/>
  <c r="DM21" i="19"/>
  <c r="DM25" i="19"/>
  <c r="DM22" i="19"/>
  <c r="DM23" i="19"/>
  <c r="DM28" i="19"/>
  <c r="BW109" i="13"/>
  <c r="BW121" i="13"/>
  <c r="BW133" i="13"/>
  <c r="BW145" i="13"/>
  <c r="BW157" i="13"/>
  <c r="BW169" i="13"/>
  <c r="BW181" i="13"/>
  <c r="BW193" i="13"/>
  <c r="BW205" i="13"/>
  <c r="BW217" i="13"/>
  <c r="BW229" i="13"/>
  <c r="BW241" i="13"/>
  <c r="BW253" i="13"/>
  <c r="BW265" i="13"/>
  <c r="BW277" i="13"/>
  <c r="BW289" i="13"/>
  <c r="BW301" i="13"/>
  <c r="BW313" i="13"/>
  <c r="BW325" i="13"/>
  <c r="BW337" i="13"/>
  <c r="BW349" i="13"/>
  <c r="BW361" i="13"/>
  <c r="BW373" i="13"/>
  <c r="BW385" i="13"/>
  <c r="BW397" i="13"/>
  <c r="BW409" i="13"/>
  <c r="BW421" i="13"/>
  <c r="BW433" i="13"/>
  <c r="BW445" i="13"/>
  <c r="BW457" i="13"/>
  <c r="BW110" i="13"/>
  <c r="BW122" i="13"/>
  <c r="BW134" i="13"/>
  <c r="BW146" i="13"/>
  <c r="BW158" i="13"/>
  <c r="BW170" i="13"/>
  <c r="BW182" i="13"/>
  <c r="BW194" i="13"/>
  <c r="BW206" i="13"/>
  <c r="BW218" i="13"/>
  <c r="BW230" i="13"/>
  <c r="BW242" i="13"/>
  <c r="BW254" i="13"/>
  <c r="BW266" i="13"/>
  <c r="BW278" i="13"/>
  <c r="BW290" i="13"/>
  <c r="BW302" i="13"/>
  <c r="BW314" i="13"/>
  <c r="BW326" i="13"/>
  <c r="BW338" i="13"/>
  <c r="BW350" i="13"/>
  <c r="BW362" i="13"/>
  <c r="BW374" i="13"/>
  <c r="BW386" i="13"/>
  <c r="BW398" i="13"/>
  <c r="BW410" i="13"/>
  <c r="BW422" i="13"/>
  <c r="BW434" i="13"/>
  <c r="BW446" i="13"/>
  <c r="BW458" i="13"/>
  <c r="BW470" i="13"/>
  <c r="BW112" i="13"/>
  <c r="BW124" i="13"/>
  <c r="BW113" i="13"/>
  <c r="BW125" i="13"/>
  <c r="BW114" i="13"/>
  <c r="BW126" i="13"/>
  <c r="BW138" i="13"/>
  <c r="BW150" i="13"/>
  <c r="BW162" i="13"/>
  <c r="BW174" i="13"/>
  <c r="BW186" i="13"/>
  <c r="BW198" i="13"/>
  <c r="BW210" i="13"/>
  <c r="BW222" i="13"/>
  <c r="BW234" i="13"/>
  <c r="BW246" i="13"/>
  <c r="BW258" i="13"/>
  <c r="BW270" i="13"/>
  <c r="BW282" i="13"/>
  <c r="BW294" i="13"/>
  <c r="BW306" i="13"/>
  <c r="BW115" i="13"/>
  <c r="BW127" i="13"/>
  <c r="BW139" i="13"/>
  <c r="BW151" i="13"/>
  <c r="BW163" i="13"/>
  <c r="BW175" i="13"/>
  <c r="BW187" i="13"/>
  <c r="BW199" i="13"/>
  <c r="BW211" i="13"/>
  <c r="BW223" i="13"/>
  <c r="BW235" i="13"/>
  <c r="BW247" i="13"/>
  <c r="BW259" i="13"/>
  <c r="BW271" i="13"/>
  <c r="BW283" i="13"/>
  <c r="BW295" i="13"/>
  <c r="BW307" i="13"/>
  <c r="BW319" i="13"/>
  <c r="BW119" i="13"/>
  <c r="BW141" i="13"/>
  <c r="BW159" i="13"/>
  <c r="BW177" i="13"/>
  <c r="BW195" i="13"/>
  <c r="BW213" i="13"/>
  <c r="BW231" i="13"/>
  <c r="BW249" i="13"/>
  <c r="BW267" i="13"/>
  <c r="BW285" i="13"/>
  <c r="BW303" i="13"/>
  <c r="BW320" i="13"/>
  <c r="BW334" i="13"/>
  <c r="BW348" i="13"/>
  <c r="BW364" i="13"/>
  <c r="BW378" i="13"/>
  <c r="BW392" i="13"/>
  <c r="BW406" i="13"/>
  <c r="BW420" i="13"/>
  <c r="BW436" i="13"/>
  <c r="BW450" i="13"/>
  <c r="BW464" i="13"/>
  <c r="BW477" i="13"/>
  <c r="BW489" i="13"/>
  <c r="BW501" i="13"/>
  <c r="BW120" i="13"/>
  <c r="BW142" i="13"/>
  <c r="BW160" i="13"/>
  <c r="BW178" i="13"/>
  <c r="BW196" i="13"/>
  <c r="BW214" i="13"/>
  <c r="BW232" i="13"/>
  <c r="BW250" i="13"/>
  <c r="BW268" i="13"/>
  <c r="BW286" i="13"/>
  <c r="BW304" i="13"/>
  <c r="BW321" i="13"/>
  <c r="BW335" i="13"/>
  <c r="BW351" i="13"/>
  <c r="BW365" i="13"/>
  <c r="BW379" i="13"/>
  <c r="BW393" i="13"/>
  <c r="BW407" i="13"/>
  <c r="BW423" i="13"/>
  <c r="BW437" i="13"/>
  <c r="BW451" i="13"/>
  <c r="BW465" i="13"/>
  <c r="BW478" i="13"/>
  <c r="BW490" i="13"/>
  <c r="BW502" i="13"/>
  <c r="BW128" i="13"/>
  <c r="BW144" i="13"/>
  <c r="BW164" i="13"/>
  <c r="BW180" i="13"/>
  <c r="BW200" i="13"/>
  <c r="BW216" i="13"/>
  <c r="BW236" i="13"/>
  <c r="BW252" i="13"/>
  <c r="BW272" i="13"/>
  <c r="BW288" i="13"/>
  <c r="BW308" i="13"/>
  <c r="BW323" i="13"/>
  <c r="BW339" i="13"/>
  <c r="BW353" i="13"/>
  <c r="BW367" i="13"/>
  <c r="BW381" i="13"/>
  <c r="BW395" i="13"/>
  <c r="BW411" i="13"/>
  <c r="BW425" i="13"/>
  <c r="BW439" i="13"/>
  <c r="BW453" i="13"/>
  <c r="BW467" i="13"/>
  <c r="BW480" i="13"/>
  <c r="BW492" i="13"/>
  <c r="BW504" i="13"/>
  <c r="BW129" i="13"/>
  <c r="BW147" i="13"/>
  <c r="BW165" i="13"/>
  <c r="BW183" i="13"/>
  <c r="BW201" i="13"/>
  <c r="BW219" i="13"/>
  <c r="BW237" i="13"/>
  <c r="BW255" i="13"/>
  <c r="BW273" i="13"/>
  <c r="BW291" i="13"/>
  <c r="BW309" i="13"/>
  <c r="BW324" i="13"/>
  <c r="BW340" i="13"/>
  <c r="BW354" i="13"/>
  <c r="BW368" i="13"/>
  <c r="BW382" i="13"/>
  <c r="BW396" i="13"/>
  <c r="BW412" i="13"/>
  <c r="BW426" i="13"/>
  <c r="BW440" i="13"/>
  <c r="BW454" i="13"/>
  <c r="BW468" i="13"/>
  <c r="BW481" i="13"/>
  <c r="BW493" i="13"/>
  <c r="BW505" i="13"/>
  <c r="BW130" i="13"/>
  <c r="BW148" i="13"/>
  <c r="BW166" i="13"/>
  <c r="BW184" i="13"/>
  <c r="BW202" i="13"/>
  <c r="BW220" i="13"/>
  <c r="BW238" i="13"/>
  <c r="BW256" i="13"/>
  <c r="BW274" i="13"/>
  <c r="BW292" i="13"/>
  <c r="BW310" i="13"/>
  <c r="BW327" i="13"/>
  <c r="BW341" i="13"/>
  <c r="BW355" i="13"/>
  <c r="BW369" i="13"/>
  <c r="BW383" i="13"/>
  <c r="BW399" i="13"/>
  <c r="BW413" i="13"/>
  <c r="BW427" i="13"/>
  <c r="BW441" i="13"/>
  <c r="BW455" i="13"/>
  <c r="BW469" i="13"/>
  <c r="BW482" i="13"/>
  <c r="BW494" i="13"/>
  <c r="BW506" i="13"/>
  <c r="BW107" i="13"/>
  <c r="BW131" i="13"/>
  <c r="BW149" i="13"/>
  <c r="BW167" i="13"/>
  <c r="BW185" i="13"/>
  <c r="BW203" i="13"/>
  <c r="BW221" i="13"/>
  <c r="BW239" i="13"/>
  <c r="BW257" i="13"/>
  <c r="BW275" i="13"/>
  <c r="BW293" i="13"/>
  <c r="BW311" i="13"/>
  <c r="BW328" i="13"/>
  <c r="BW342" i="13"/>
  <c r="BW356" i="13"/>
  <c r="BW370" i="13"/>
  <c r="BW384" i="13"/>
  <c r="BW400" i="13"/>
  <c r="BW414" i="13"/>
  <c r="BW428" i="13"/>
  <c r="BW442" i="13"/>
  <c r="BW456" i="13"/>
  <c r="BW471" i="13"/>
  <c r="BW483" i="13"/>
  <c r="BW495" i="13"/>
  <c r="BW116" i="13"/>
  <c r="BW136" i="13"/>
  <c r="BW154" i="13"/>
  <c r="BW172" i="13"/>
  <c r="BW190" i="13"/>
  <c r="BW208" i="13"/>
  <c r="BW226" i="13"/>
  <c r="BW244" i="13"/>
  <c r="BW262" i="13"/>
  <c r="BW280" i="13"/>
  <c r="BW298" i="13"/>
  <c r="BW316" i="13"/>
  <c r="BW331" i="13"/>
  <c r="BW345" i="13"/>
  <c r="BW359" i="13"/>
  <c r="BW375" i="13"/>
  <c r="BW389" i="13"/>
  <c r="BW403" i="13"/>
  <c r="BW417" i="13"/>
  <c r="BW431" i="13"/>
  <c r="BW447" i="13"/>
  <c r="BW461" i="13"/>
  <c r="BW474" i="13"/>
  <c r="BW486" i="13"/>
  <c r="BW498" i="13"/>
  <c r="BW117" i="13"/>
  <c r="BW137" i="13"/>
  <c r="BW155" i="13"/>
  <c r="BW173" i="13"/>
  <c r="BW191" i="13"/>
  <c r="BW209" i="13"/>
  <c r="BW227" i="13"/>
  <c r="BW245" i="13"/>
  <c r="BW263" i="13"/>
  <c r="BW281" i="13"/>
  <c r="BW299" i="13"/>
  <c r="BW317" i="13"/>
  <c r="BW332" i="13"/>
  <c r="BW346" i="13"/>
  <c r="BW360" i="13"/>
  <c r="BW376" i="13"/>
  <c r="BW390" i="13"/>
  <c r="BW404" i="13"/>
  <c r="BW418" i="13"/>
  <c r="BW432" i="13"/>
  <c r="BW448" i="13"/>
  <c r="BW462" i="13"/>
  <c r="BW475" i="13"/>
  <c r="BW487" i="13"/>
  <c r="BW499" i="13"/>
  <c r="BW118" i="13"/>
  <c r="BW140" i="13"/>
  <c r="BW156" i="13"/>
  <c r="BW176" i="13"/>
  <c r="BW192" i="13"/>
  <c r="BW212" i="13"/>
  <c r="BW228" i="13"/>
  <c r="BW248" i="13"/>
  <c r="BW264" i="13"/>
  <c r="BW284" i="13"/>
  <c r="BW300" i="13"/>
  <c r="BW318" i="13"/>
  <c r="BW333" i="13"/>
  <c r="BW347" i="13"/>
  <c r="BW363" i="13"/>
  <c r="BW377" i="13"/>
  <c r="BW391" i="13"/>
  <c r="BW405" i="13"/>
  <c r="BW419" i="13"/>
  <c r="BW435" i="13"/>
  <c r="BW449" i="13"/>
  <c r="BW463" i="13"/>
  <c r="BW476" i="13"/>
  <c r="BW488" i="13"/>
  <c r="BW500" i="13"/>
  <c r="BW135" i="13"/>
  <c r="BW207" i="13"/>
  <c r="BW279" i="13"/>
  <c r="BW344" i="13"/>
  <c r="BW402" i="13"/>
  <c r="BW460" i="13"/>
  <c r="BW143" i="13"/>
  <c r="BW215" i="13"/>
  <c r="BW287" i="13"/>
  <c r="BW352" i="13"/>
  <c r="BW408" i="13"/>
  <c r="BW466" i="13"/>
  <c r="BW152" i="13"/>
  <c r="BW224" i="13"/>
  <c r="BW296" i="13"/>
  <c r="BW357" i="13"/>
  <c r="BW415" i="13"/>
  <c r="BW472" i="13"/>
  <c r="BW243" i="13"/>
  <c r="BW430" i="13"/>
  <c r="BW153" i="13"/>
  <c r="BW225" i="13"/>
  <c r="BW297" i="13"/>
  <c r="BW358" i="13"/>
  <c r="BW416" i="13"/>
  <c r="BW473" i="13"/>
  <c r="BW372" i="13"/>
  <c r="BW161" i="13"/>
  <c r="BW233" i="13"/>
  <c r="BW305" i="13"/>
  <c r="BW366" i="13"/>
  <c r="BW424" i="13"/>
  <c r="BW479" i="13"/>
  <c r="BW171" i="13"/>
  <c r="BW485" i="13"/>
  <c r="BW168" i="13"/>
  <c r="BW240" i="13"/>
  <c r="BW312" i="13"/>
  <c r="BW371" i="13"/>
  <c r="BW429" i="13"/>
  <c r="BW484" i="13"/>
  <c r="BW315" i="13"/>
  <c r="BW179" i="13"/>
  <c r="BW251" i="13"/>
  <c r="BW322" i="13"/>
  <c r="BW380" i="13"/>
  <c r="BW438" i="13"/>
  <c r="BW491" i="13"/>
  <c r="BW108" i="13"/>
  <c r="BW188" i="13"/>
  <c r="BW260" i="13"/>
  <c r="BW329" i="13"/>
  <c r="BW387" i="13"/>
  <c r="BW443" i="13"/>
  <c r="BW496" i="13"/>
  <c r="BW111" i="13"/>
  <c r="BW189" i="13"/>
  <c r="BW261" i="13"/>
  <c r="BW330" i="13"/>
  <c r="BW388" i="13"/>
  <c r="BW444" i="13"/>
  <c r="BW497" i="13"/>
  <c r="BW132" i="13"/>
  <c r="BW204" i="13"/>
  <c r="BW276" i="13"/>
  <c r="BW343" i="13"/>
  <c r="BW401" i="13"/>
  <c r="BW459" i="13"/>
  <c r="BW123" i="13"/>
  <c r="BW197" i="13"/>
  <c r="BW269" i="13"/>
  <c r="BW336" i="13"/>
  <c r="BW394" i="13"/>
  <c r="BW452" i="13"/>
  <c r="BW503" i="13"/>
  <c r="BL87" i="18"/>
  <c r="BL71" i="18"/>
  <c r="BL98" i="18"/>
  <c r="BL95" i="18"/>
  <c r="BL94" i="18"/>
  <c r="BL78" i="18"/>
  <c r="BL73" i="18"/>
  <c r="BL96" i="18"/>
  <c r="BL74" i="18"/>
  <c r="BL86" i="18"/>
  <c r="BL70" i="18"/>
  <c r="BL97" i="18"/>
  <c r="BL99" i="18"/>
  <c r="BL59" i="18"/>
  <c r="BL57" i="18"/>
  <c r="BL32" i="18"/>
  <c r="BL44" i="18"/>
  <c r="BL72" i="18"/>
  <c r="BL60" i="18"/>
  <c r="BL64" i="18"/>
  <c r="BL52" i="18"/>
  <c r="BL48" i="18"/>
  <c r="BL30" i="18"/>
  <c r="BL45" i="18"/>
  <c r="BL37" i="18"/>
  <c r="BL11" i="18"/>
  <c r="BL28" i="18"/>
  <c r="BL21" i="18"/>
  <c r="BL9" i="18"/>
  <c r="BL62" i="18"/>
  <c r="BL19" i="18"/>
  <c r="BL26" i="18"/>
  <c r="BL23" i="18"/>
  <c r="BL55" i="18"/>
  <c r="BL40" i="18"/>
  <c r="BL20" i="18"/>
  <c r="BL8" i="18"/>
  <c r="BL10" i="18"/>
  <c r="BL25" i="18"/>
  <c r="BL22" i="18"/>
  <c r="BL41" i="18"/>
  <c r="C65" i="3"/>
  <c r="BL5" i="18"/>
  <c r="BL6" i="18"/>
  <c r="BL24" i="18"/>
  <c r="BL75" i="18"/>
  <c r="BL16" i="18"/>
  <c r="BL18" i="18"/>
  <c r="BL17" i="18"/>
  <c r="BL50" i="18"/>
  <c r="BL65" i="18"/>
  <c r="BL35" i="18"/>
  <c r="BL14" i="18"/>
  <c r="BL33" i="18"/>
  <c r="BL79" i="18"/>
  <c r="BL56" i="18"/>
  <c r="BL12" i="18"/>
  <c r="BL3" i="18"/>
  <c r="BL13" i="18"/>
  <c r="BL15" i="18"/>
  <c r="BL36" i="18"/>
  <c r="BL42" i="18"/>
  <c r="BL27" i="18"/>
  <c r="BL77" i="18"/>
  <c r="BL43" i="18"/>
  <c r="BL58" i="18"/>
  <c r="BL92" i="18"/>
  <c r="BL29" i="18"/>
  <c r="BL89" i="18"/>
  <c r="BL68" i="18"/>
  <c r="BL4" i="18"/>
  <c r="BL46" i="18"/>
  <c r="BL39" i="18"/>
  <c r="BL54" i="18"/>
  <c r="BL66" i="18"/>
  <c r="BL85" i="18"/>
  <c r="BL80" i="18"/>
  <c r="BL51" i="18"/>
  <c r="BL83" i="18"/>
  <c r="BL47" i="18"/>
  <c r="BL49" i="18"/>
  <c r="BL61" i="18"/>
  <c r="BL81" i="18"/>
  <c r="BL76" i="18"/>
  <c r="BL53" i="18"/>
  <c r="BL67" i="18"/>
  <c r="BL63" i="18"/>
  <c r="BL84" i="18"/>
  <c r="BL82" i="18"/>
  <c r="BL100" i="18"/>
  <c r="BL88" i="18"/>
  <c r="BL34" i="18"/>
  <c r="BL90" i="18"/>
  <c r="BL7" i="18"/>
  <c r="BL69" i="18"/>
  <c r="BL93" i="18"/>
  <c r="BL31" i="18"/>
  <c r="BL38" i="18"/>
  <c r="BL91" i="18"/>
  <c r="BL102" i="18"/>
  <c r="BL103" i="18"/>
  <c r="BL101" i="18"/>
  <c r="BH2" i="17"/>
  <c r="DN22" i="19" l="1"/>
  <c r="DN24" i="19"/>
  <c r="DN25" i="19"/>
  <c r="DN20" i="19"/>
  <c r="DN21" i="19"/>
  <c r="DN19" i="19"/>
  <c r="DN23" i="19"/>
  <c r="DN26" i="19"/>
  <c r="DN28" i="19"/>
  <c r="DN27" i="19"/>
  <c r="BX113" i="13"/>
  <c r="BX125" i="13"/>
  <c r="BX137" i="13"/>
  <c r="BX149" i="13"/>
  <c r="BX161" i="13"/>
  <c r="BX173" i="13"/>
  <c r="BX185" i="13"/>
  <c r="BX197" i="13"/>
  <c r="BX209" i="13"/>
  <c r="BX221" i="13"/>
  <c r="BX233" i="13"/>
  <c r="BX245" i="13"/>
  <c r="BX257" i="13"/>
  <c r="BX269" i="13"/>
  <c r="BX281" i="13"/>
  <c r="BX293" i="13"/>
  <c r="BX305" i="13"/>
  <c r="BX317" i="13"/>
  <c r="BX329" i="13"/>
  <c r="BX341" i="13"/>
  <c r="BX353" i="13"/>
  <c r="BX365" i="13"/>
  <c r="BX377" i="13"/>
  <c r="BX389" i="13"/>
  <c r="BX401" i="13"/>
  <c r="BX413" i="13"/>
  <c r="BX425" i="13"/>
  <c r="BX437" i="13"/>
  <c r="BX449" i="13"/>
  <c r="BX461" i="13"/>
  <c r="BX473" i="13"/>
  <c r="BX485" i="13"/>
  <c r="BX497" i="13"/>
  <c r="BX114" i="13"/>
  <c r="BX126" i="13"/>
  <c r="BX138" i="13"/>
  <c r="BX150" i="13"/>
  <c r="BX162" i="13"/>
  <c r="BX174" i="13"/>
  <c r="BX186" i="13"/>
  <c r="BX198" i="13"/>
  <c r="BX210" i="13"/>
  <c r="BX222" i="13"/>
  <c r="BX234" i="13"/>
  <c r="BX246" i="13"/>
  <c r="BX258" i="13"/>
  <c r="BX270" i="13"/>
  <c r="BX282" i="13"/>
  <c r="BX294" i="13"/>
  <c r="BX306" i="13"/>
  <c r="BX318" i="13"/>
  <c r="BX330" i="13"/>
  <c r="BX342" i="13"/>
  <c r="BX354" i="13"/>
  <c r="BX366" i="13"/>
  <c r="BX378" i="13"/>
  <c r="BX390" i="13"/>
  <c r="BX402" i="13"/>
  <c r="BX414" i="13"/>
  <c r="BX426" i="13"/>
  <c r="BX438" i="13"/>
  <c r="BX450" i="13"/>
  <c r="BX462" i="13"/>
  <c r="BX474" i="13"/>
  <c r="BX486" i="13"/>
  <c r="BX498" i="13"/>
  <c r="BX116" i="13"/>
  <c r="BX128" i="13"/>
  <c r="BX140" i="13"/>
  <c r="BX152" i="13"/>
  <c r="BX164" i="13"/>
  <c r="BX176" i="13"/>
  <c r="BX188" i="13"/>
  <c r="BX200" i="13"/>
  <c r="BX212" i="13"/>
  <c r="BX224" i="13"/>
  <c r="BX236" i="13"/>
  <c r="BX248" i="13"/>
  <c r="BX260" i="13"/>
  <c r="BX272" i="13"/>
  <c r="BX284" i="13"/>
  <c r="BX296" i="13"/>
  <c r="BX308" i="13"/>
  <c r="BX320" i="13"/>
  <c r="BX332" i="13"/>
  <c r="BX344" i="13"/>
  <c r="BX356" i="13"/>
  <c r="BX368" i="13"/>
  <c r="BX380" i="13"/>
  <c r="BX392" i="13"/>
  <c r="BX404" i="13"/>
  <c r="BX416" i="13"/>
  <c r="BX428" i="13"/>
  <c r="BX440" i="13"/>
  <c r="BX452" i="13"/>
  <c r="BX464" i="13"/>
  <c r="BX476" i="13"/>
  <c r="BX488" i="13"/>
  <c r="BX500" i="13"/>
  <c r="BX117" i="13"/>
  <c r="BX129" i="13"/>
  <c r="BX141" i="13"/>
  <c r="BX153" i="13"/>
  <c r="BX165" i="13"/>
  <c r="BX177" i="13"/>
  <c r="BX189" i="13"/>
  <c r="BX201" i="13"/>
  <c r="BX213" i="13"/>
  <c r="BX225" i="13"/>
  <c r="BX237" i="13"/>
  <c r="BX249" i="13"/>
  <c r="BX261" i="13"/>
  <c r="BX273" i="13"/>
  <c r="BX285" i="13"/>
  <c r="BX297" i="13"/>
  <c r="BX309" i="13"/>
  <c r="BX321" i="13"/>
  <c r="BX333" i="13"/>
  <c r="BX345" i="13"/>
  <c r="BX357" i="13"/>
  <c r="BX369" i="13"/>
  <c r="BX381" i="13"/>
  <c r="BX393" i="13"/>
  <c r="BX405" i="13"/>
  <c r="BX417" i="13"/>
  <c r="BX429" i="13"/>
  <c r="BX441" i="13"/>
  <c r="BX453" i="13"/>
  <c r="BX465" i="13"/>
  <c r="BX477" i="13"/>
  <c r="BX489" i="13"/>
  <c r="BX501" i="13"/>
  <c r="BX118" i="13"/>
  <c r="BX130" i="13"/>
  <c r="BX142" i="13"/>
  <c r="BX154" i="13"/>
  <c r="BX166" i="13"/>
  <c r="BX178" i="13"/>
  <c r="BX190" i="13"/>
  <c r="BX202" i="13"/>
  <c r="BX214" i="13"/>
  <c r="BX226" i="13"/>
  <c r="BX238" i="13"/>
  <c r="BX250" i="13"/>
  <c r="BX262" i="13"/>
  <c r="BX274" i="13"/>
  <c r="BX286" i="13"/>
  <c r="BX298" i="13"/>
  <c r="BX310" i="13"/>
  <c r="BX322" i="13"/>
  <c r="BX334" i="13"/>
  <c r="BX346" i="13"/>
  <c r="BX358" i="13"/>
  <c r="BX370" i="13"/>
  <c r="BX382" i="13"/>
  <c r="BX394" i="13"/>
  <c r="BX406" i="13"/>
  <c r="BX418" i="13"/>
  <c r="BX430" i="13"/>
  <c r="BX442" i="13"/>
  <c r="BX454" i="13"/>
  <c r="BX466" i="13"/>
  <c r="BX478" i="13"/>
  <c r="BX490" i="13"/>
  <c r="BX502" i="13"/>
  <c r="BX107" i="13"/>
  <c r="BX119" i="13"/>
  <c r="BX131" i="13"/>
  <c r="BX143" i="13"/>
  <c r="BX155" i="13"/>
  <c r="BX167" i="13"/>
  <c r="BX179" i="13"/>
  <c r="BX191" i="13"/>
  <c r="BX203" i="13"/>
  <c r="BX215" i="13"/>
  <c r="BX227" i="13"/>
  <c r="BX239" i="13"/>
  <c r="BX251" i="13"/>
  <c r="BX263" i="13"/>
  <c r="BX275" i="13"/>
  <c r="BX287" i="13"/>
  <c r="BX299" i="13"/>
  <c r="BX311" i="13"/>
  <c r="BX323" i="13"/>
  <c r="BX335" i="13"/>
  <c r="BX347" i="13"/>
  <c r="BX359" i="13"/>
  <c r="BX371" i="13"/>
  <c r="BX383" i="13"/>
  <c r="BX395" i="13"/>
  <c r="BX407" i="13"/>
  <c r="BX419" i="13"/>
  <c r="BX431" i="13"/>
  <c r="BX443" i="13"/>
  <c r="BX455" i="13"/>
  <c r="BX467" i="13"/>
  <c r="BX479" i="13"/>
  <c r="BX491" i="13"/>
  <c r="BX503" i="13"/>
  <c r="BX110" i="13"/>
  <c r="BX122" i="13"/>
  <c r="BX134" i="13"/>
  <c r="BX146" i="13"/>
  <c r="BX158" i="13"/>
  <c r="BX170" i="13"/>
  <c r="BX182" i="13"/>
  <c r="BX194" i="13"/>
  <c r="BX206" i="13"/>
  <c r="BX218" i="13"/>
  <c r="BX230" i="13"/>
  <c r="BX242" i="13"/>
  <c r="BX254" i="13"/>
  <c r="BX266" i="13"/>
  <c r="BX278" i="13"/>
  <c r="BX290" i="13"/>
  <c r="BX302" i="13"/>
  <c r="BX314" i="13"/>
  <c r="BX326" i="13"/>
  <c r="BX338" i="13"/>
  <c r="BX350" i="13"/>
  <c r="BX362" i="13"/>
  <c r="BX374" i="13"/>
  <c r="BX386" i="13"/>
  <c r="BX398" i="13"/>
  <c r="BX410" i="13"/>
  <c r="BX422" i="13"/>
  <c r="BX434" i="13"/>
  <c r="BX446" i="13"/>
  <c r="BX458" i="13"/>
  <c r="BX470" i="13"/>
  <c r="BX482" i="13"/>
  <c r="BX494" i="13"/>
  <c r="BX506" i="13"/>
  <c r="BX111" i="13"/>
  <c r="BX123" i="13"/>
  <c r="BX135" i="13"/>
  <c r="BX147" i="13"/>
  <c r="BX159" i="13"/>
  <c r="BX171" i="13"/>
  <c r="BX183" i="13"/>
  <c r="BX195" i="13"/>
  <c r="BX207" i="13"/>
  <c r="BX219" i="13"/>
  <c r="BX231" i="13"/>
  <c r="BX243" i="13"/>
  <c r="BX255" i="13"/>
  <c r="BX279" i="13"/>
  <c r="BX291" i="13"/>
  <c r="BX303" i="13"/>
  <c r="BX315" i="13"/>
  <c r="BX327" i="13"/>
  <c r="BX339" i="13"/>
  <c r="BX351" i="13"/>
  <c r="BX363" i="13"/>
  <c r="BX375" i="13"/>
  <c r="BX387" i="13"/>
  <c r="BX399" i="13"/>
  <c r="BX411" i="13"/>
  <c r="BX423" i="13"/>
  <c r="BX435" i="13"/>
  <c r="BX447" i="13"/>
  <c r="BX459" i="13"/>
  <c r="BX471" i="13"/>
  <c r="BX483" i="13"/>
  <c r="BX495" i="13"/>
  <c r="BX112" i="13"/>
  <c r="BX124" i="13"/>
  <c r="BX136" i="13"/>
  <c r="BX148" i="13"/>
  <c r="BX160" i="13"/>
  <c r="BX172" i="13"/>
  <c r="BX184" i="13"/>
  <c r="BX196" i="13"/>
  <c r="BX208" i="13"/>
  <c r="BX220" i="13"/>
  <c r="BX232" i="13"/>
  <c r="BX244" i="13"/>
  <c r="BX256" i="13"/>
  <c r="BX268" i="13"/>
  <c r="BX280" i="13"/>
  <c r="BX292" i="13"/>
  <c r="BX304" i="13"/>
  <c r="BX316" i="13"/>
  <c r="BX328" i="13"/>
  <c r="BX340" i="13"/>
  <c r="BX352" i="13"/>
  <c r="BX364" i="13"/>
  <c r="BX376" i="13"/>
  <c r="BX388" i="13"/>
  <c r="BX400" i="13"/>
  <c r="BX412" i="13"/>
  <c r="BX424" i="13"/>
  <c r="BX436" i="13"/>
  <c r="BX448" i="13"/>
  <c r="BX460" i="13"/>
  <c r="BX472" i="13"/>
  <c r="BX484" i="13"/>
  <c r="BX496" i="13"/>
  <c r="BX109" i="13"/>
  <c r="BX157" i="13"/>
  <c r="BX205" i="13"/>
  <c r="BX253" i="13"/>
  <c r="BX300" i="13"/>
  <c r="BX348" i="13"/>
  <c r="BX396" i="13"/>
  <c r="BX444" i="13"/>
  <c r="BX492" i="13"/>
  <c r="BX115" i="13"/>
  <c r="BX163" i="13"/>
  <c r="BX211" i="13"/>
  <c r="BX259" i="13"/>
  <c r="BX301" i="13"/>
  <c r="BX349" i="13"/>
  <c r="BX397" i="13"/>
  <c r="BX445" i="13"/>
  <c r="BX493" i="13"/>
  <c r="BX120" i="13"/>
  <c r="BX168" i="13"/>
  <c r="BX216" i="13"/>
  <c r="BX264" i="13"/>
  <c r="BX307" i="13"/>
  <c r="BX355" i="13"/>
  <c r="BX403" i="13"/>
  <c r="BX451" i="13"/>
  <c r="BX499" i="13"/>
  <c r="BX181" i="13"/>
  <c r="BX372" i="13"/>
  <c r="BX121" i="13"/>
  <c r="BX169" i="13"/>
  <c r="BX217" i="13"/>
  <c r="BX265" i="13"/>
  <c r="BX312" i="13"/>
  <c r="BX360" i="13"/>
  <c r="BX408" i="13"/>
  <c r="BX456" i="13"/>
  <c r="BX504" i="13"/>
  <c r="BX324" i="13"/>
  <c r="BX127" i="13"/>
  <c r="BX175" i="13"/>
  <c r="BX223" i="13"/>
  <c r="BX267" i="13"/>
  <c r="BX313" i="13"/>
  <c r="BX361" i="13"/>
  <c r="BX409" i="13"/>
  <c r="BX457" i="13"/>
  <c r="BX505" i="13"/>
  <c r="BX276" i="13"/>
  <c r="BX468" i="13"/>
  <c r="BX132" i="13"/>
  <c r="BX180" i="13"/>
  <c r="BX228" i="13"/>
  <c r="BX271" i="13"/>
  <c r="BX319" i="13"/>
  <c r="BX367" i="13"/>
  <c r="BX415" i="13"/>
  <c r="BX463" i="13"/>
  <c r="BX133" i="13"/>
  <c r="BX229" i="13"/>
  <c r="BX420" i="13"/>
  <c r="BX139" i="13"/>
  <c r="BX187" i="13"/>
  <c r="BX235" i="13"/>
  <c r="BX277" i="13"/>
  <c r="BX325" i="13"/>
  <c r="BX373" i="13"/>
  <c r="BX421" i="13"/>
  <c r="BX469" i="13"/>
  <c r="BX144" i="13"/>
  <c r="BX192" i="13"/>
  <c r="BX240" i="13"/>
  <c r="BX283" i="13"/>
  <c r="BX331" i="13"/>
  <c r="BX379" i="13"/>
  <c r="BX427" i="13"/>
  <c r="BX475" i="13"/>
  <c r="BX145" i="13"/>
  <c r="BX193" i="13"/>
  <c r="BX241" i="13"/>
  <c r="BX288" i="13"/>
  <c r="BX336" i="13"/>
  <c r="BX384" i="13"/>
  <c r="BX432" i="13"/>
  <c r="BX480" i="13"/>
  <c r="BX108" i="13"/>
  <c r="BX156" i="13"/>
  <c r="BX204" i="13"/>
  <c r="BX252" i="13"/>
  <c r="BX295" i="13"/>
  <c r="BX343" i="13"/>
  <c r="BX391" i="13"/>
  <c r="BX439" i="13"/>
  <c r="BX487" i="13"/>
  <c r="BX151" i="13"/>
  <c r="BX199" i="13"/>
  <c r="BX247" i="13"/>
  <c r="BX289" i="13"/>
  <c r="BX337" i="13"/>
  <c r="BX385" i="13"/>
  <c r="BX433" i="13"/>
  <c r="BX481" i="13"/>
  <c r="BM98" i="18"/>
  <c r="BM95" i="18"/>
  <c r="BM94" i="18"/>
  <c r="BM90" i="18"/>
  <c r="BM82" i="18"/>
  <c r="BM78" i="18"/>
  <c r="BM73" i="18"/>
  <c r="BM76" i="18"/>
  <c r="BM69" i="18"/>
  <c r="BM96" i="18"/>
  <c r="BM93" i="18"/>
  <c r="BM74" i="18"/>
  <c r="BM86" i="18"/>
  <c r="BM97" i="18"/>
  <c r="BM81" i="18"/>
  <c r="BM72" i="18"/>
  <c r="BM64" i="18"/>
  <c r="BM71" i="18"/>
  <c r="BM60" i="18"/>
  <c r="BM52" i="18"/>
  <c r="BM48" i="18"/>
  <c r="BM34" i="18"/>
  <c r="BM46" i="18"/>
  <c r="BM61" i="18"/>
  <c r="BM38" i="18"/>
  <c r="BM37" i="18"/>
  <c r="BM40" i="18"/>
  <c r="BM11" i="18"/>
  <c r="BM49" i="18"/>
  <c r="BM43" i="18"/>
  <c r="BM32" i="18"/>
  <c r="BM28" i="18"/>
  <c r="BM21" i="18"/>
  <c r="BM12" i="18"/>
  <c r="BM9" i="18"/>
  <c r="BM62" i="18"/>
  <c r="BM19" i="18"/>
  <c r="BM51" i="18"/>
  <c r="BM26" i="18"/>
  <c r="BM20" i="18"/>
  <c r="BM8" i="18"/>
  <c r="BM18" i="18"/>
  <c r="BM16" i="18"/>
  <c r="BM10" i="18"/>
  <c r="BM25" i="18"/>
  <c r="BM22" i="18"/>
  <c r="BM41" i="18"/>
  <c r="BM24" i="18"/>
  <c r="C66" i="3"/>
  <c r="BM6" i="18"/>
  <c r="BM4" i="18"/>
  <c r="BM14" i="18"/>
  <c r="BM23" i="18"/>
  <c r="BM5" i="18"/>
  <c r="BM15" i="18"/>
  <c r="BM17" i="18"/>
  <c r="BM54" i="18"/>
  <c r="BM3" i="18"/>
  <c r="BM29" i="18"/>
  <c r="BM7" i="18"/>
  <c r="BM42" i="18"/>
  <c r="BM56" i="18"/>
  <c r="BM33" i="18"/>
  <c r="BM50" i="18"/>
  <c r="BM65" i="18"/>
  <c r="BM59" i="18"/>
  <c r="BM70" i="18"/>
  <c r="BM85" i="18"/>
  <c r="BM80" i="18"/>
  <c r="BM83" i="18"/>
  <c r="BM27" i="18"/>
  <c r="BM57" i="18"/>
  <c r="BM55" i="18"/>
  <c r="BM47" i="18"/>
  <c r="BM63" i="18"/>
  <c r="BM84" i="18"/>
  <c r="BM99" i="18"/>
  <c r="BM35" i="18"/>
  <c r="BM53" i="18"/>
  <c r="BM45" i="18"/>
  <c r="BM13" i="18"/>
  <c r="BM30" i="18"/>
  <c r="BM36" i="18"/>
  <c r="BM67" i="18"/>
  <c r="BM58" i="18"/>
  <c r="BM89" i="18"/>
  <c r="BM79" i="18"/>
  <c r="BM31" i="18"/>
  <c r="BM75" i="18"/>
  <c r="BM77" i="18"/>
  <c r="BM66" i="18"/>
  <c r="BM88" i="18"/>
  <c r="BM87" i="18"/>
  <c r="BM68" i="18"/>
  <c r="BM92" i="18"/>
  <c r="BM101" i="18"/>
  <c r="BM102" i="18"/>
  <c r="BM100" i="18"/>
  <c r="BM91" i="18"/>
  <c r="BM103" i="18"/>
  <c r="BM39" i="18"/>
  <c r="BM44" i="18"/>
  <c r="BI2" i="17"/>
  <c r="DO20" i="19" l="1"/>
  <c r="DO28" i="19"/>
  <c r="DO22" i="19"/>
  <c r="DO23" i="19"/>
  <c r="DO24" i="19"/>
  <c r="DO25" i="19"/>
  <c r="DO26" i="19"/>
  <c r="DO19" i="19"/>
  <c r="DO27" i="19"/>
  <c r="DO21" i="19"/>
  <c r="BY109" i="13"/>
  <c r="BY121" i="13"/>
  <c r="BY133" i="13"/>
  <c r="BY145" i="13"/>
  <c r="BY157" i="13"/>
  <c r="BY169" i="13"/>
  <c r="BY181" i="13"/>
  <c r="BY193" i="13"/>
  <c r="BY205" i="13"/>
  <c r="BY217" i="13"/>
  <c r="BY229" i="13"/>
  <c r="BY241" i="13"/>
  <c r="BY253" i="13"/>
  <c r="BY265" i="13"/>
  <c r="BY277" i="13"/>
  <c r="BY289" i="13"/>
  <c r="BY301" i="13"/>
  <c r="BY313" i="13"/>
  <c r="BY325" i="13"/>
  <c r="BY337" i="13"/>
  <c r="BY349" i="13"/>
  <c r="BY361" i="13"/>
  <c r="BY373" i="13"/>
  <c r="BY385" i="13"/>
  <c r="BY397" i="13"/>
  <c r="BY409" i="13"/>
  <c r="BY421" i="13"/>
  <c r="BY433" i="13"/>
  <c r="BY445" i="13"/>
  <c r="BY457" i="13"/>
  <c r="BY469" i="13"/>
  <c r="BY481" i="13"/>
  <c r="BY493" i="13"/>
  <c r="BY505" i="13"/>
  <c r="BY110" i="13"/>
  <c r="BY122" i="13"/>
  <c r="BY134" i="13"/>
  <c r="BY146" i="13"/>
  <c r="BY158" i="13"/>
  <c r="BY170" i="13"/>
  <c r="BY182" i="13"/>
  <c r="BY194" i="13"/>
  <c r="BY206" i="13"/>
  <c r="BY218" i="13"/>
  <c r="BY230" i="13"/>
  <c r="BY242" i="13"/>
  <c r="BY254" i="13"/>
  <c r="BY266" i="13"/>
  <c r="BY278" i="13"/>
  <c r="BY290" i="13"/>
  <c r="BY302" i="13"/>
  <c r="BY314" i="13"/>
  <c r="BY326" i="13"/>
  <c r="BY338" i="13"/>
  <c r="BY350" i="13"/>
  <c r="BY362" i="13"/>
  <c r="BY374" i="13"/>
  <c r="BY386" i="13"/>
  <c r="BY398" i="13"/>
  <c r="BY410" i="13"/>
  <c r="BY422" i="13"/>
  <c r="BY434" i="13"/>
  <c r="BY446" i="13"/>
  <c r="BY458" i="13"/>
  <c r="BY470" i="13"/>
  <c r="BY482" i="13"/>
  <c r="BY494" i="13"/>
  <c r="BY506" i="13"/>
  <c r="BY112" i="13"/>
  <c r="BY124" i="13"/>
  <c r="BY136" i="13"/>
  <c r="BY148" i="13"/>
  <c r="BY160" i="13"/>
  <c r="BY172" i="13"/>
  <c r="BY184" i="13"/>
  <c r="BY196" i="13"/>
  <c r="BY208" i="13"/>
  <c r="BY220" i="13"/>
  <c r="BY232" i="13"/>
  <c r="BY244" i="13"/>
  <c r="BY256" i="13"/>
  <c r="BY268" i="13"/>
  <c r="BY280" i="13"/>
  <c r="BY292" i="13"/>
  <c r="BY304" i="13"/>
  <c r="BY316" i="13"/>
  <c r="BY328" i="13"/>
  <c r="BY340" i="13"/>
  <c r="BY352" i="13"/>
  <c r="BY364" i="13"/>
  <c r="BY376" i="13"/>
  <c r="BY388" i="13"/>
  <c r="BY400" i="13"/>
  <c r="BY412" i="13"/>
  <c r="BY424" i="13"/>
  <c r="BY436" i="13"/>
  <c r="BY448" i="13"/>
  <c r="BY460" i="13"/>
  <c r="BY472" i="13"/>
  <c r="BY484" i="13"/>
  <c r="BY496" i="13"/>
  <c r="BY113" i="13"/>
  <c r="BY125" i="13"/>
  <c r="BY137" i="13"/>
  <c r="BY149" i="13"/>
  <c r="BY161" i="13"/>
  <c r="BY173" i="13"/>
  <c r="BY185" i="13"/>
  <c r="BY197" i="13"/>
  <c r="BY209" i="13"/>
  <c r="BY221" i="13"/>
  <c r="BY233" i="13"/>
  <c r="BY245" i="13"/>
  <c r="BY257" i="13"/>
  <c r="BY269" i="13"/>
  <c r="BY281" i="13"/>
  <c r="BY293" i="13"/>
  <c r="BY305" i="13"/>
  <c r="BY317" i="13"/>
  <c r="BY329" i="13"/>
  <c r="BY341" i="13"/>
  <c r="BY353" i="13"/>
  <c r="BY365" i="13"/>
  <c r="BY377" i="13"/>
  <c r="BY389" i="13"/>
  <c r="BY401" i="13"/>
  <c r="BY413" i="13"/>
  <c r="BY425" i="13"/>
  <c r="BY437" i="13"/>
  <c r="BY449" i="13"/>
  <c r="BY461" i="13"/>
  <c r="BY473" i="13"/>
  <c r="BY485" i="13"/>
  <c r="BY497" i="13"/>
  <c r="BY114" i="13"/>
  <c r="BY126" i="13"/>
  <c r="BY138" i="13"/>
  <c r="BY150" i="13"/>
  <c r="BY162" i="13"/>
  <c r="BY174" i="13"/>
  <c r="BY186" i="13"/>
  <c r="BY198" i="13"/>
  <c r="BY210" i="13"/>
  <c r="BY222" i="13"/>
  <c r="BY234" i="13"/>
  <c r="BY246" i="13"/>
  <c r="BY258" i="13"/>
  <c r="BY270" i="13"/>
  <c r="BY282" i="13"/>
  <c r="BY294" i="13"/>
  <c r="BY306" i="13"/>
  <c r="BY318" i="13"/>
  <c r="BY330" i="13"/>
  <c r="BY342" i="13"/>
  <c r="BY354" i="13"/>
  <c r="BY366" i="13"/>
  <c r="BY378" i="13"/>
  <c r="BY390" i="13"/>
  <c r="BY402" i="13"/>
  <c r="BY414" i="13"/>
  <c r="BY426" i="13"/>
  <c r="BY438" i="13"/>
  <c r="BY450" i="13"/>
  <c r="BY462" i="13"/>
  <c r="BY474" i="13"/>
  <c r="BY486" i="13"/>
  <c r="BY498" i="13"/>
  <c r="BY115" i="13"/>
  <c r="BY127" i="13"/>
  <c r="BY139" i="13"/>
  <c r="BY151" i="13"/>
  <c r="BY163" i="13"/>
  <c r="BY175" i="13"/>
  <c r="BY187" i="13"/>
  <c r="BY199" i="13"/>
  <c r="BY211" i="13"/>
  <c r="BY223" i="13"/>
  <c r="BY235" i="13"/>
  <c r="BY247" i="13"/>
  <c r="BY259" i="13"/>
  <c r="BY271" i="13"/>
  <c r="BY283" i="13"/>
  <c r="BY295" i="13"/>
  <c r="BY307" i="13"/>
  <c r="BY319" i="13"/>
  <c r="BY331" i="13"/>
  <c r="BY343" i="13"/>
  <c r="BY355" i="13"/>
  <c r="BY367" i="13"/>
  <c r="BY379" i="13"/>
  <c r="BY391" i="13"/>
  <c r="BY403" i="13"/>
  <c r="BY415" i="13"/>
  <c r="BY427" i="13"/>
  <c r="BY439" i="13"/>
  <c r="BY451" i="13"/>
  <c r="BY463" i="13"/>
  <c r="BY475" i="13"/>
  <c r="BY487" i="13"/>
  <c r="BY499" i="13"/>
  <c r="BY118" i="13"/>
  <c r="BY130" i="13"/>
  <c r="BY142" i="13"/>
  <c r="BY154" i="13"/>
  <c r="BY166" i="13"/>
  <c r="BY178" i="13"/>
  <c r="BY190" i="13"/>
  <c r="BY202" i="13"/>
  <c r="BY214" i="13"/>
  <c r="BY226" i="13"/>
  <c r="BY238" i="13"/>
  <c r="BY250" i="13"/>
  <c r="BY262" i="13"/>
  <c r="BY274" i="13"/>
  <c r="BY286" i="13"/>
  <c r="BY298" i="13"/>
  <c r="BY310" i="13"/>
  <c r="BY322" i="13"/>
  <c r="BY334" i="13"/>
  <c r="BY346" i="13"/>
  <c r="BY358" i="13"/>
  <c r="BY370" i="13"/>
  <c r="BY382" i="13"/>
  <c r="BY394" i="13"/>
  <c r="BY406" i="13"/>
  <c r="BY418" i="13"/>
  <c r="BY430" i="13"/>
  <c r="BY442" i="13"/>
  <c r="BY454" i="13"/>
  <c r="BY466" i="13"/>
  <c r="BY478" i="13"/>
  <c r="BY490" i="13"/>
  <c r="BY502" i="13"/>
  <c r="BY107" i="13"/>
  <c r="BY119" i="13"/>
  <c r="BY131" i="13"/>
  <c r="BY143" i="13"/>
  <c r="BY155" i="13"/>
  <c r="BY167" i="13"/>
  <c r="BY179" i="13"/>
  <c r="BY108" i="13"/>
  <c r="BY120" i="13"/>
  <c r="BY132" i="13"/>
  <c r="BY144" i="13"/>
  <c r="BY156" i="13"/>
  <c r="BY168" i="13"/>
  <c r="BY180" i="13"/>
  <c r="BY192" i="13"/>
  <c r="BY204" i="13"/>
  <c r="BY216" i="13"/>
  <c r="BY228" i="13"/>
  <c r="BY240" i="13"/>
  <c r="BY252" i="13"/>
  <c r="BY264" i="13"/>
  <c r="BY276" i="13"/>
  <c r="BY288" i="13"/>
  <c r="BY300" i="13"/>
  <c r="BY312" i="13"/>
  <c r="BY324" i="13"/>
  <c r="BY336" i="13"/>
  <c r="BY348" i="13"/>
  <c r="BY360" i="13"/>
  <c r="BY372" i="13"/>
  <c r="BY384" i="13"/>
  <c r="BY396" i="13"/>
  <c r="BY408" i="13"/>
  <c r="BY420" i="13"/>
  <c r="BY432" i="13"/>
  <c r="BY444" i="13"/>
  <c r="BY456" i="13"/>
  <c r="BY468" i="13"/>
  <c r="BY480" i="13"/>
  <c r="BY492" i="13"/>
  <c r="BY504" i="13"/>
  <c r="BY140" i="13"/>
  <c r="BY188" i="13"/>
  <c r="BY224" i="13"/>
  <c r="BY260" i="13"/>
  <c r="BY296" i="13"/>
  <c r="BY332" i="13"/>
  <c r="BY368" i="13"/>
  <c r="BY404" i="13"/>
  <c r="BY440" i="13"/>
  <c r="BY476" i="13"/>
  <c r="BY141" i="13"/>
  <c r="BY189" i="13"/>
  <c r="BY225" i="13"/>
  <c r="BY261" i="13"/>
  <c r="BY297" i="13"/>
  <c r="BY333" i="13"/>
  <c r="BY369" i="13"/>
  <c r="BY405" i="13"/>
  <c r="BY441" i="13"/>
  <c r="BY477" i="13"/>
  <c r="BY147" i="13"/>
  <c r="BY191" i="13"/>
  <c r="BY227" i="13"/>
  <c r="BY263" i="13"/>
  <c r="BY299" i="13"/>
  <c r="BY335" i="13"/>
  <c r="BY371" i="13"/>
  <c r="BY407" i="13"/>
  <c r="BY443" i="13"/>
  <c r="BY479" i="13"/>
  <c r="BY116" i="13"/>
  <c r="BY239" i="13"/>
  <c r="BY311" i="13"/>
  <c r="BY419" i="13"/>
  <c r="BY152" i="13"/>
  <c r="BY195" i="13"/>
  <c r="BY231" i="13"/>
  <c r="BY267" i="13"/>
  <c r="BY303" i="13"/>
  <c r="BY339" i="13"/>
  <c r="BY375" i="13"/>
  <c r="BY411" i="13"/>
  <c r="BY447" i="13"/>
  <c r="BY483" i="13"/>
  <c r="BY164" i="13"/>
  <c r="BY347" i="13"/>
  <c r="BY153" i="13"/>
  <c r="BY200" i="13"/>
  <c r="BY236" i="13"/>
  <c r="BY272" i="13"/>
  <c r="BY308" i="13"/>
  <c r="BY344" i="13"/>
  <c r="BY380" i="13"/>
  <c r="BY416" i="13"/>
  <c r="BY452" i="13"/>
  <c r="BY488" i="13"/>
  <c r="BY275" i="13"/>
  <c r="BY455" i="13"/>
  <c r="BY111" i="13"/>
  <c r="BY159" i="13"/>
  <c r="BY201" i="13"/>
  <c r="BY237" i="13"/>
  <c r="BY273" i="13"/>
  <c r="BY309" i="13"/>
  <c r="BY345" i="13"/>
  <c r="BY381" i="13"/>
  <c r="BY417" i="13"/>
  <c r="BY453" i="13"/>
  <c r="BY489" i="13"/>
  <c r="BY203" i="13"/>
  <c r="BY383" i="13"/>
  <c r="BY491" i="13"/>
  <c r="BY117" i="13"/>
  <c r="BY165" i="13"/>
  <c r="BY207" i="13"/>
  <c r="BY243" i="13"/>
  <c r="BY279" i="13"/>
  <c r="BY315" i="13"/>
  <c r="BY351" i="13"/>
  <c r="BY387" i="13"/>
  <c r="BY423" i="13"/>
  <c r="BY459" i="13"/>
  <c r="BY495" i="13"/>
  <c r="BY123" i="13"/>
  <c r="BY171" i="13"/>
  <c r="BY212" i="13"/>
  <c r="BY248" i="13"/>
  <c r="BY284" i="13"/>
  <c r="BY320" i="13"/>
  <c r="BY356" i="13"/>
  <c r="BY392" i="13"/>
  <c r="BY428" i="13"/>
  <c r="BY464" i="13"/>
  <c r="BY500" i="13"/>
  <c r="BY128" i="13"/>
  <c r="BY176" i="13"/>
  <c r="BY213" i="13"/>
  <c r="BY249" i="13"/>
  <c r="BY285" i="13"/>
  <c r="BY321" i="13"/>
  <c r="BY357" i="13"/>
  <c r="BY393" i="13"/>
  <c r="BY429" i="13"/>
  <c r="BY465" i="13"/>
  <c r="BY501" i="13"/>
  <c r="BY135" i="13"/>
  <c r="BY183" i="13"/>
  <c r="BY219" i="13"/>
  <c r="BY255" i="13"/>
  <c r="BY291" i="13"/>
  <c r="BY327" i="13"/>
  <c r="BY363" i="13"/>
  <c r="BY399" i="13"/>
  <c r="BY435" i="13"/>
  <c r="BY471" i="13"/>
  <c r="BY129" i="13"/>
  <c r="BY177" i="13"/>
  <c r="BY215" i="13"/>
  <c r="BY251" i="13"/>
  <c r="BY287" i="13"/>
  <c r="BY323" i="13"/>
  <c r="BY359" i="13"/>
  <c r="BY395" i="13"/>
  <c r="BY431" i="13"/>
  <c r="BY467" i="13"/>
  <c r="BY503" i="13"/>
  <c r="BN94" i="18"/>
  <c r="BN73" i="18"/>
  <c r="BN76" i="18"/>
  <c r="BN69" i="18"/>
  <c r="BN96" i="18"/>
  <c r="BN93" i="18"/>
  <c r="BN74" i="18"/>
  <c r="BN86" i="18"/>
  <c r="BN97" i="18"/>
  <c r="BN72" i="18"/>
  <c r="BN64" i="18"/>
  <c r="BN60" i="18"/>
  <c r="BN52" i="18"/>
  <c r="BN48" i="18"/>
  <c r="BN34" i="18"/>
  <c r="BN46" i="18"/>
  <c r="BN42" i="18"/>
  <c r="BN45" i="18"/>
  <c r="BN38" i="18"/>
  <c r="BN37" i="18"/>
  <c r="BN40" i="18"/>
  <c r="BN95" i="18"/>
  <c r="BN62" i="18"/>
  <c r="BN49" i="18"/>
  <c r="BN28" i="18"/>
  <c r="BN21" i="18"/>
  <c r="BN15" i="18"/>
  <c r="BN9" i="18"/>
  <c r="BN19" i="18"/>
  <c r="BN17" i="18"/>
  <c r="BN6" i="18"/>
  <c r="BN51" i="18"/>
  <c r="BN26" i="18"/>
  <c r="BN20" i="18"/>
  <c r="BN16" i="18"/>
  <c r="BN10" i="18"/>
  <c r="BN25" i="18"/>
  <c r="BN22" i="18"/>
  <c r="C67" i="3"/>
  <c r="BN8" i="18"/>
  <c r="BN7" i="18"/>
  <c r="BN4" i="18"/>
  <c r="BN57" i="18"/>
  <c r="BN11" i="18"/>
  <c r="BN30" i="18"/>
  <c r="BN71" i="18"/>
  <c r="BN3" i="18"/>
  <c r="BN5" i="18"/>
  <c r="BN33" i="18"/>
  <c r="BN18" i="18"/>
  <c r="BN56" i="18"/>
  <c r="BN53" i="18"/>
  <c r="BN27" i="18"/>
  <c r="BN50" i="18"/>
  <c r="BN65" i="18"/>
  <c r="BN13" i="18"/>
  <c r="BN32" i="18"/>
  <c r="BN14" i="18"/>
  <c r="BN29" i="18"/>
  <c r="BN31" i="18"/>
  <c r="BN23" i="18"/>
  <c r="BN12" i="18"/>
  <c r="BN59" i="18"/>
  <c r="BN55" i="18"/>
  <c r="BN39" i="18"/>
  <c r="BN83" i="18"/>
  <c r="BN36" i="18"/>
  <c r="BN44" i="18"/>
  <c r="BN41" i="18"/>
  <c r="BN85" i="18"/>
  <c r="BN82" i="18"/>
  <c r="BN79" i="18"/>
  <c r="BN89" i="18"/>
  <c r="BN78" i="18"/>
  <c r="BN66" i="18"/>
  <c r="BN75" i="18"/>
  <c r="BN77" i="18"/>
  <c r="BN43" i="18"/>
  <c r="BN70" i="18"/>
  <c r="BN88" i="18"/>
  <c r="BN99" i="18"/>
  <c r="BN24" i="18"/>
  <c r="BN63" i="18"/>
  <c r="BN47" i="18"/>
  <c r="BN84" i="18"/>
  <c r="BN35" i="18"/>
  <c r="BN58" i="18"/>
  <c r="BN81" i="18"/>
  <c r="BN102" i="18"/>
  <c r="BN100" i="18"/>
  <c r="BN101" i="18"/>
  <c r="BN61" i="18"/>
  <c r="BN54" i="18"/>
  <c r="BN68" i="18"/>
  <c r="BN67" i="18"/>
  <c r="BN91" i="18"/>
  <c r="BN98" i="18"/>
  <c r="BN103" i="18"/>
  <c r="BN92" i="18"/>
  <c r="BN80" i="18"/>
  <c r="BN90" i="18"/>
  <c r="BN87" i="18"/>
  <c r="BJ2" i="17"/>
  <c r="DP26" i="19" l="1"/>
  <c r="DP20" i="19"/>
  <c r="DP28" i="19"/>
  <c r="DP21" i="19"/>
  <c r="DP25" i="19"/>
  <c r="DP27" i="19"/>
  <c r="DP22" i="19"/>
  <c r="DP23" i="19"/>
  <c r="DP24" i="19"/>
  <c r="DP19" i="19"/>
  <c r="BZ117" i="13"/>
  <c r="BZ129" i="13"/>
  <c r="BZ141" i="13"/>
  <c r="BZ153" i="13"/>
  <c r="BZ165" i="13"/>
  <c r="BZ177" i="13"/>
  <c r="BZ189" i="13"/>
  <c r="BZ201" i="13"/>
  <c r="BZ213" i="13"/>
  <c r="BZ225" i="13"/>
  <c r="BZ237" i="13"/>
  <c r="BZ249" i="13"/>
  <c r="BZ261" i="13"/>
  <c r="BZ273" i="13"/>
  <c r="BZ285" i="13"/>
  <c r="BZ297" i="13"/>
  <c r="BZ309" i="13"/>
  <c r="BZ321" i="13"/>
  <c r="BZ333" i="13"/>
  <c r="BZ345" i="13"/>
  <c r="BZ357" i="13"/>
  <c r="BZ369" i="13"/>
  <c r="BZ381" i="13"/>
  <c r="BZ393" i="13"/>
  <c r="BZ405" i="13"/>
  <c r="BZ417" i="13"/>
  <c r="BZ429" i="13"/>
  <c r="BZ441" i="13"/>
  <c r="BZ453" i="13"/>
  <c r="BZ465" i="13"/>
  <c r="BZ477" i="13"/>
  <c r="BZ489" i="13"/>
  <c r="BZ501" i="13"/>
  <c r="BZ118" i="13"/>
  <c r="BZ130" i="13"/>
  <c r="BZ142" i="13"/>
  <c r="BZ154" i="13"/>
  <c r="BZ166" i="13"/>
  <c r="BZ178" i="13"/>
  <c r="BZ190" i="13"/>
  <c r="BZ202" i="13"/>
  <c r="BZ214" i="13"/>
  <c r="BZ226" i="13"/>
  <c r="BZ238" i="13"/>
  <c r="BZ250" i="13"/>
  <c r="BZ262" i="13"/>
  <c r="BZ274" i="13"/>
  <c r="BZ286" i="13"/>
  <c r="BZ298" i="13"/>
  <c r="BZ310" i="13"/>
  <c r="BZ322" i="13"/>
  <c r="BZ334" i="13"/>
  <c r="BZ346" i="13"/>
  <c r="BZ358" i="13"/>
  <c r="BZ370" i="13"/>
  <c r="BZ382" i="13"/>
  <c r="BZ394" i="13"/>
  <c r="BZ406" i="13"/>
  <c r="BZ418" i="13"/>
  <c r="BZ430" i="13"/>
  <c r="BZ442" i="13"/>
  <c r="BZ454" i="13"/>
  <c r="BZ466" i="13"/>
  <c r="BZ478" i="13"/>
  <c r="BZ490" i="13"/>
  <c r="BZ502" i="13"/>
  <c r="BZ108" i="13"/>
  <c r="BZ120" i="13"/>
  <c r="BZ132" i="13"/>
  <c r="BZ144" i="13"/>
  <c r="BZ156" i="13"/>
  <c r="BZ168" i="13"/>
  <c r="BZ180" i="13"/>
  <c r="BZ192" i="13"/>
  <c r="BZ204" i="13"/>
  <c r="BZ216" i="13"/>
  <c r="BZ228" i="13"/>
  <c r="BZ240" i="13"/>
  <c r="BZ252" i="13"/>
  <c r="BZ264" i="13"/>
  <c r="BZ276" i="13"/>
  <c r="BZ288" i="13"/>
  <c r="BZ300" i="13"/>
  <c r="BZ312" i="13"/>
  <c r="BZ324" i="13"/>
  <c r="BZ336" i="13"/>
  <c r="BZ348" i="13"/>
  <c r="BZ360" i="13"/>
  <c r="BZ372" i="13"/>
  <c r="BZ384" i="13"/>
  <c r="BZ396" i="13"/>
  <c r="BZ408" i="13"/>
  <c r="BZ420" i="13"/>
  <c r="BZ432" i="13"/>
  <c r="BZ444" i="13"/>
  <c r="BZ456" i="13"/>
  <c r="BZ468" i="13"/>
  <c r="BZ480" i="13"/>
  <c r="BZ492" i="13"/>
  <c r="BZ504" i="13"/>
  <c r="BZ109" i="13"/>
  <c r="BZ121" i="13"/>
  <c r="BZ133" i="13"/>
  <c r="BZ145" i="13"/>
  <c r="BZ157" i="13"/>
  <c r="BZ169" i="13"/>
  <c r="BZ181" i="13"/>
  <c r="BZ193" i="13"/>
  <c r="BZ205" i="13"/>
  <c r="BZ217" i="13"/>
  <c r="BZ229" i="13"/>
  <c r="BZ241" i="13"/>
  <c r="BZ253" i="13"/>
  <c r="BZ265" i="13"/>
  <c r="BZ277" i="13"/>
  <c r="BZ289" i="13"/>
  <c r="BZ301" i="13"/>
  <c r="BZ313" i="13"/>
  <c r="BZ325" i="13"/>
  <c r="BZ337" i="13"/>
  <c r="BZ349" i="13"/>
  <c r="BZ361" i="13"/>
  <c r="BZ373" i="13"/>
  <c r="BZ385" i="13"/>
  <c r="BZ397" i="13"/>
  <c r="BZ409" i="13"/>
  <c r="BZ421" i="13"/>
  <c r="BZ433" i="13"/>
  <c r="BZ445" i="13"/>
  <c r="BZ457" i="13"/>
  <c r="BZ469" i="13"/>
  <c r="BZ481" i="13"/>
  <c r="BZ493" i="13"/>
  <c r="BZ505" i="13"/>
  <c r="BZ110" i="13"/>
  <c r="BZ122" i="13"/>
  <c r="BZ134" i="13"/>
  <c r="BZ146" i="13"/>
  <c r="BZ158" i="13"/>
  <c r="BZ170" i="13"/>
  <c r="BZ182" i="13"/>
  <c r="BZ194" i="13"/>
  <c r="BZ206" i="13"/>
  <c r="BZ218" i="13"/>
  <c r="BZ230" i="13"/>
  <c r="BZ242" i="13"/>
  <c r="BZ254" i="13"/>
  <c r="BZ266" i="13"/>
  <c r="BZ278" i="13"/>
  <c r="BZ290" i="13"/>
  <c r="BZ302" i="13"/>
  <c r="BZ314" i="13"/>
  <c r="BZ326" i="13"/>
  <c r="BZ338" i="13"/>
  <c r="BZ350" i="13"/>
  <c r="BZ362" i="13"/>
  <c r="BZ374" i="13"/>
  <c r="BZ386" i="13"/>
  <c r="BZ398" i="13"/>
  <c r="BZ410" i="13"/>
  <c r="BZ422" i="13"/>
  <c r="BZ434" i="13"/>
  <c r="BZ446" i="13"/>
  <c r="BZ458" i="13"/>
  <c r="BZ470" i="13"/>
  <c r="BZ482" i="13"/>
  <c r="BZ494" i="13"/>
  <c r="BZ506" i="13"/>
  <c r="BZ111" i="13"/>
  <c r="BZ123" i="13"/>
  <c r="BZ135" i="13"/>
  <c r="BZ147" i="13"/>
  <c r="BZ159" i="13"/>
  <c r="BZ171" i="13"/>
  <c r="BZ183" i="13"/>
  <c r="BZ195" i="13"/>
  <c r="BZ207" i="13"/>
  <c r="BZ219" i="13"/>
  <c r="BZ231" i="13"/>
  <c r="BZ243" i="13"/>
  <c r="BZ255" i="13"/>
  <c r="BZ267" i="13"/>
  <c r="BZ279" i="13"/>
  <c r="BZ291" i="13"/>
  <c r="BZ303" i="13"/>
  <c r="BZ315" i="13"/>
  <c r="BZ327" i="13"/>
  <c r="BZ339" i="13"/>
  <c r="BZ351" i="13"/>
  <c r="BZ363" i="13"/>
  <c r="BZ375" i="13"/>
  <c r="BZ387" i="13"/>
  <c r="BZ399" i="13"/>
  <c r="BZ411" i="13"/>
  <c r="BZ423" i="13"/>
  <c r="BZ435" i="13"/>
  <c r="BZ447" i="13"/>
  <c r="BZ459" i="13"/>
  <c r="BZ471" i="13"/>
  <c r="BZ483" i="13"/>
  <c r="BZ495" i="13"/>
  <c r="BZ114" i="13"/>
  <c r="BZ126" i="13"/>
  <c r="BZ138" i="13"/>
  <c r="BZ150" i="13"/>
  <c r="BZ162" i="13"/>
  <c r="BZ174" i="13"/>
  <c r="BZ186" i="13"/>
  <c r="BZ198" i="13"/>
  <c r="BZ210" i="13"/>
  <c r="BZ222" i="13"/>
  <c r="BZ234" i="13"/>
  <c r="BZ246" i="13"/>
  <c r="BZ258" i="13"/>
  <c r="BZ270" i="13"/>
  <c r="BZ282" i="13"/>
  <c r="BZ294" i="13"/>
  <c r="BZ306" i="13"/>
  <c r="BZ318" i="13"/>
  <c r="BZ330" i="13"/>
  <c r="BZ342" i="13"/>
  <c r="BZ354" i="13"/>
  <c r="BZ366" i="13"/>
  <c r="BZ378" i="13"/>
  <c r="BZ390" i="13"/>
  <c r="BZ402" i="13"/>
  <c r="BZ414" i="13"/>
  <c r="BZ426" i="13"/>
  <c r="BZ438" i="13"/>
  <c r="BZ450" i="13"/>
  <c r="BZ462" i="13"/>
  <c r="BZ474" i="13"/>
  <c r="BZ486" i="13"/>
  <c r="BZ498" i="13"/>
  <c r="BZ116" i="13"/>
  <c r="BZ128" i="13"/>
  <c r="BZ140" i="13"/>
  <c r="BZ152" i="13"/>
  <c r="BZ164" i="13"/>
  <c r="BZ176" i="13"/>
  <c r="BZ188" i="13"/>
  <c r="BZ200" i="13"/>
  <c r="BZ212" i="13"/>
  <c r="BZ224" i="13"/>
  <c r="BZ236" i="13"/>
  <c r="BZ248" i="13"/>
  <c r="BZ260" i="13"/>
  <c r="BZ272" i="13"/>
  <c r="BZ284" i="13"/>
  <c r="BZ296" i="13"/>
  <c r="BZ308" i="13"/>
  <c r="BZ320" i="13"/>
  <c r="BZ332" i="13"/>
  <c r="BZ344" i="13"/>
  <c r="BZ356" i="13"/>
  <c r="BZ368" i="13"/>
  <c r="BZ380" i="13"/>
  <c r="BZ392" i="13"/>
  <c r="BZ404" i="13"/>
  <c r="BZ416" i="13"/>
  <c r="BZ428" i="13"/>
  <c r="BZ440" i="13"/>
  <c r="BZ452" i="13"/>
  <c r="BZ464" i="13"/>
  <c r="BZ476" i="13"/>
  <c r="BZ488" i="13"/>
  <c r="BZ500" i="13"/>
  <c r="BZ112" i="13"/>
  <c r="BZ148" i="13"/>
  <c r="BZ184" i="13"/>
  <c r="BZ220" i="13"/>
  <c r="BZ256" i="13"/>
  <c r="BZ292" i="13"/>
  <c r="BZ328" i="13"/>
  <c r="BZ364" i="13"/>
  <c r="BZ400" i="13"/>
  <c r="BZ436" i="13"/>
  <c r="BZ472" i="13"/>
  <c r="BZ113" i="13"/>
  <c r="BZ149" i="13"/>
  <c r="BZ185" i="13"/>
  <c r="BZ221" i="13"/>
  <c r="BZ257" i="13"/>
  <c r="BZ293" i="13"/>
  <c r="BZ329" i="13"/>
  <c r="BZ365" i="13"/>
  <c r="BZ401" i="13"/>
  <c r="BZ437" i="13"/>
  <c r="BZ473" i="13"/>
  <c r="BZ115" i="13"/>
  <c r="BZ151" i="13"/>
  <c r="BZ187" i="13"/>
  <c r="BZ223" i="13"/>
  <c r="BZ259" i="13"/>
  <c r="BZ295" i="13"/>
  <c r="BZ331" i="13"/>
  <c r="BZ367" i="13"/>
  <c r="BZ403" i="13"/>
  <c r="BZ439" i="13"/>
  <c r="BZ475" i="13"/>
  <c r="BZ163" i="13"/>
  <c r="BZ271" i="13"/>
  <c r="BZ415" i="13"/>
  <c r="BZ460" i="13"/>
  <c r="BZ119" i="13"/>
  <c r="BZ155" i="13"/>
  <c r="BZ191" i="13"/>
  <c r="BZ227" i="13"/>
  <c r="BZ263" i="13"/>
  <c r="BZ299" i="13"/>
  <c r="BZ335" i="13"/>
  <c r="BZ371" i="13"/>
  <c r="BZ407" i="13"/>
  <c r="BZ443" i="13"/>
  <c r="BZ479" i="13"/>
  <c r="BZ127" i="13"/>
  <c r="BZ307" i="13"/>
  <c r="BZ451" i="13"/>
  <c r="BZ352" i="13"/>
  <c r="BZ124" i="13"/>
  <c r="BZ160" i="13"/>
  <c r="BZ196" i="13"/>
  <c r="BZ232" i="13"/>
  <c r="BZ268" i="13"/>
  <c r="BZ304" i="13"/>
  <c r="BZ340" i="13"/>
  <c r="BZ376" i="13"/>
  <c r="BZ412" i="13"/>
  <c r="BZ448" i="13"/>
  <c r="BZ484" i="13"/>
  <c r="BZ199" i="13"/>
  <c r="BZ379" i="13"/>
  <c r="BZ388" i="13"/>
  <c r="BZ125" i="13"/>
  <c r="BZ161" i="13"/>
  <c r="BZ197" i="13"/>
  <c r="BZ233" i="13"/>
  <c r="BZ269" i="13"/>
  <c r="BZ305" i="13"/>
  <c r="BZ341" i="13"/>
  <c r="BZ377" i="13"/>
  <c r="BZ413" i="13"/>
  <c r="BZ449" i="13"/>
  <c r="BZ485" i="13"/>
  <c r="BZ235" i="13"/>
  <c r="BZ343" i="13"/>
  <c r="BZ487" i="13"/>
  <c r="BZ424" i="13"/>
  <c r="BZ131" i="13"/>
  <c r="BZ167" i="13"/>
  <c r="BZ203" i="13"/>
  <c r="BZ239" i="13"/>
  <c r="BZ275" i="13"/>
  <c r="BZ311" i="13"/>
  <c r="BZ347" i="13"/>
  <c r="BZ383" i="13"/>
  <c r="BZ419" i="13"/>
  <c r="BZ455" i="13"/>
  <c r="BZ491" i="13"/>
  <c r="BZ136" i="13"/>
  <c r="BZ172" i="13"/>
  <c r="BZ208" i="13"/>
  <c r="BZ244" i="13"/>
  <c r="BZ280" i="13"/>
  <c r="BZ316" i="13"/>
  <c r="BZ496" i="13"/>
  <c r="BZ137" i="13"/>
  <c r="BZ173" i="13"/>
  <c r="BZ209" i="13"/>
  <c r="BZ245" i="13"/>
  <c r="BZ281" i="13"/>
  <c r="BZ317" i="13"/>
  <c r="BZ353" i="13"/>
  <c r="BZ389" i="13"/>
  <c r="BZ425" i="13"/>
  <c r="BZ461" i="13"/>
  <c r="BZ497" i="13"/>
  <c r="BZ107" i="13"/>
  <c r="BZ143" i="13"/>
  <c r="BZ179" i="13"/>
  <c r="BZ215" i="13"/>
  <c r="BZ251" i="13"/>
  <c r="BZ287" i="13"/>
  <c r="BZ323" i="13"/>
  <c r="BZ359" i="13"/>
  <c r="BZ395" i="13"/>
  <c r="BZ431" i="13"/>
  <c r="BZ467" i="13"/>
  <c r="BZ503" i="13"/>
  <c r="BZ139" i="13"/>
  <c r="BZ175" i="13"/>
  <c r="BZ211" i="13"/>
  <c r="BZ247" i="13"/>
  <c r="BZ283" i="13"/>
  <c r="BZ319" i="13"/>
  <c r="BZ355" i="13"/>
  <c r="BZ391" i="13"/>
  <c r="BZ427" i="13"/>
  <c r="BZ463" i="13"/>
  <c r="BZ499" i="13"/>
  <c r="BO69" i="18"/>
  <c r="BO96" i="18"/>
  <c r="BO86" i="18"/>
  <c r="BO84" i="18"/>
  <c r="BO80" i="18"/>
  <c r="BO92" i="18"/>
  <c r="BO72" i="18"/>
  <c r="BO64" i="18"/>
  <c r="BO91" i="18"/>
  <c r="BO66" i="18"/>
  <c r="BO79" i="18"/>
  <c r="BO71" i="18"/>
  <c r="BO95" i="18"/>
  <c r="BO52" i="18"/>
  <c r="BO48" i="18"/>
  <c r="BO34" i="18"/>
  <c r="BO94" i="18"/>
  <c r="BO58" i="18"/>
  <c r="BO54" i="18"/>
  <c r="BO45" i="18"/>
  <c r="BO38" i="18"/>
  <c r="BO37" i="18"/>
  <c r="BO87" i="18"/>
  <c r="BO62" i="18"/>
  <c r="BO51" i="18"/>
  <c r="BO41" i="18"/>
  <c r="BO21" i="18"/>
  <c r="BO15" i="18"/>
  <c r="BO9" i="18"/>
  <c r="BO32" i="18"/>
  <c r="BO19" i="18"/>
  <c r="BO17" i="18"/>
  <c r="BO6" i="18"/>
  <c r="BO20" i="18"/>
  <c r="BO16" i="18"/>
  <c r="BO10" i="18"/>
  <c r="BO60" i="18"/>
  <c r="BO25" i="18"/>
  <c r="BO22" i="18"/>
  <c r="BO57" i="18"/>
  <c r="BO29" i="18"/>
  <c r="C68" i="3"/>
  <c r="BO8" i="18"/>
  <c r="BO4" i="18"/>
  <c r="BO3" i="18"/>
  <c r="BO50" i="18"/>
  <c r="BO65" i="18"/>
  <c r="BO68" i="18"/>
  <c r="BO13" i="18"/>
  <c r="BO53" i="18"/>
  <c r="BO33" i="18"/>
  <c r="BO24" i="18"/>
  <c r="BO5" i="18"/>
  <c r="BO35" i="18"/>
  <c r="BO7" i="18"/>
  <c r="BO23" i="18"/>
  <c r="BO12" i="18"/>
  <c r="BO11" i="18"/>
  <c r="BO56" i="18"/>
  <c r="BO18" i="18"/>
  <c r="BO14" i="18"/>
  <c r="BO26" i="18"/>
  <c r="BO28" i="18"/>
  <c r="BO78" i="18"/>
  <c r="BO30" i="18"/>
  <c r="BO85" i="18"/>
  <c r="BO27" i="18"/>
  <c r="BO74" i="18"/>
  <c r="BO47" i="18"/>
  <c r="BO31" i="18"/>
  <c r="BO61" i="18"/>
  <c r="BO75" i="18"/>
  <c r="BO36" i="18"/>
  <c r="BO44" i="18"/>
  <c r="BO70" i="18"/>
  <c r="BO63" i="18"/>
  <c r="BO81" i="18"/>
  <c r="BO82" i="18"/>
  <c r="BO46" i="18"/>
  <c r="BO76" i="18"/>
  <c r="BO73" i="18"/>
  <c r="BO67" i="18"/>
  <c r="BO42" i="18"/>
  <c r="BO43" i="18"/>
  <c r="BO55" i="18"/>
  <c r="BO49" i="18"/>
  <c r="BO83" i="18"/>
  <c r="BO101" i="18"/>
  <c r="BO97" i="18"/>
  <c r="BO102" i="18"/>
  <c r="BO89" i="18"/>
  <c r="BO39" i="18"/>
  <c r="BO59" i="18"/>
  <c r="BO99" i="18"/>
  <c r="BO100" i="18"/>
  <c r="BO103" i="18"/>
  <c r="BO93" i="18"/>
  <c r="BO98" i="18"/>
  <c r="BO90" i="18"/>
  <c r="BO40" i="18"/>
  <c r="BO77" i="18"/>
  <c r="BO88" i="18"/>
  <c r="BK2" i="17"/>
  <c r="DQ24" i="19" l="1"/>
  <c r="DQ26" i="19"/>
  <c r="DQ19" i="19"/>
  <c r="DQ27" i="19"/>
  <c r="DQ20" i="19"/>
  <c r="DQ23" i="19"/>
  <c r="DQ21" i="19"/>
  <c r="DQ22" i="19"/>
  <c r="DQ28" i="19"/>
  <c r="DQ25" i="19"/>
  <c r="CA113" i="13"/>
  <c r="CA125" i="13"/>
  <c r="CA137" i="13"/>
  <c r="CA149" i="13"/>
  <c r="CA161" i="13"/>
  <c r="CA173" i="13"/>
  <c r="CA185" i="13"/>
  <c r="CA197" i="13"/>
  <c r="CA209" i="13"/>
  <c r="CA221" i="13"/>
  <c r="CA233" i="13"/>
  <c r="CA245" i="13"/>
  <c r="CA257" i="13"/>
  <c r="CA269" i="13"/>
  <c r="CA281" i="13"/>
  <c r="CA293" i="13"/>
  <c r="CA305" i="13"/>
  <c r="CA317" i="13"/>
  <c r="CA329" i="13"/>
  <c r="CA341" i="13"/>
  <c r="CA353" i="13"/>
  <c r="CA365" i="13"/>
  <c r="CA377" i="13"/>
  <c r="CA389" i="13"/>
  <c r="CA401" i="13"/>
  <c r="CA413" i="13"/>
  <c r="CA425" i="13"/>
  <c r="CA437" i="13"/>
  <c r="CA449" i="13"/>
  <c r="CA461" i="13"/>
  <c r="CA473" i="13"/>
  <c r="CA485" i="13"/>
  <c r="CA497" i="13"/>
  <c r="CA114" i="13"/>
  <c r="CA126" i="13"/>
  <c r="CA138" i="13"/>
  <c r="CA150" i="13"/>
  <c r="CA162" i="13"/>
  <c r="CA174" i="13"/>
  <c r="CA186" i="13"/>
  <c r="CA198" i="13"/>
  <c r="CA210" i="13"/>
  <c r="CA222" i="13"/>
  <c r="CA234" i="13"/>
  <c r="CA246" i="13"/>
  <c r="CA258" i="13"/>
  <c r="CA270" i="13"/>
  <c r="CA282" i="13"/>
  <c r="CA294" i="13"/>
  <c r="CA306" i="13"/>
  <c r="CA318" i="13"/>
  <c r="CA330" i="13"/>
  <c r="CA342" i="13"/>
  <c r="CA354" i="13"/>
  <c r="CA366" i="13"/>
  <c r="CA378" i="13"/>
  <c r="CA390" i="13"/>
  <c r="CA402" i="13"/>
  <c r="CA414" i="13"/>
  <c r="CA426" i="13"/>
  <c r="CA438" i="13"/>
  <c r="CA450" i="13"/>
  <c r="CA462" i="13"/>
  <c r="CA474" i="13"/>
  <c r="CA486" i="13"/>
  <c r="CA498" i="13"/>
  <c r="CA116" i="13"/>
  <c r="CA128" i="13"/>
  <c r="CA140" i="13"/>
  <c r="CA152" i="13"/>
  <c r="CA164" i="13"/>
  <c r="CA176" i="13"/>
  <c r="CA188" i="13"/>
  <c r="CA200" i="13"/>
  <c r="CA212" i="13"/>
  <c r="CA224" i="13"/>
  <c r="CA236" i="13"/>
  <c r="CA248" i="13"/>
  <c r="CA260" i="13"/>
  <c r="CA272" i="13"/>
  <c r="CA284" i="13"/>
  <c r="CA296" i="13"/>
  <c r="CA308" i="13"/>
  <c r="CA320" i="13"/>
  <c r="CA332" i="13"/>
  <c r="CA344" i="13"/>
  <c r="CA356" i="13"/>
  <c r="CA368" i="13"/>
  <c r="CA380" i="13"/>
  <c r="CA392" i="13"/>
  <c r="CA404" i="13"/>
  <c r="CA416" i="13"/>
  <c r="CA428" i="13"/>
  <c r="CA440" i="13"/>
  <c r="CA452" i="13"/>
  <c r="CA464" i="13"/>
  <c r="CA476" i="13"/>
  <c r="CA488" i="13"/>
  <c r="CA500" i="13"/>
  <c r="CA117" i="13"/>
  <c r="CA129" i="13"/>
  <c r="CA141" i="13"/>
  <c r="CA153" i="13"/>
  <c r="CA165" i="13"/>
  <c r="CA177" i="13"/>
  <c r="CA189" i="13"/>
  <c r="CA201" i="13"/>
  <c r="CA213" i="13"/>
  <c r="CA225" i="13"/>
  <c r="CA237" i="13"/>
  <c r="CA249" i="13"/>
  <c r="CA261" i="13"/>
  <c r="CA273" i="13"/>
  <c r="CA285" i="13"/>
  <c r="CA297" i="13"/>
  <c r="CA309" i="13"/>
  <c r="CA321" i="13"/>
  <c r="CA333" i="13"/>
  <c r="CA345" i="13"/>
  <c r="CA357" i="13"/>
  <c r="CA369" i="13"/>
  <c r="CA381" i="13"/>
  <c r="CA393" i="13"/>
  <c r="CA405" i="13"/>
  <c r="CA417" i="13"/>
  <c r="CA429" i="13"/>
  <c r="CA441" i="13"/>
  <c r="CA453" i="13"/>
  <c r="CA465" i="13"/>
  <c r="CA477" i="13"/>
  <c r="CA489" i="13"/>
  <c r="CA501" i="13"/>
  <c r="CA118" i="13"/>
  <c r="CA130" i="13"/>
  <c r="CA142" i="13"/>
  <c r="CA154" i="13"/>
  <c r="CA166" i="13"/>
  <c r="CA178" i="13"/>
  <c r="CA190" i="13"/>
  <c r="CA202" i="13"/>
  <c r="CA214" i="13"/>
  <c r="CA226" i="13"/>
  <c r="CA238" i="13"/>
  <c r="CA250" i="13"/>
  <c r="CA262" i="13"/>
  <c r="CA274" i="13"/>
  <c r="CA286" i="13"/>
  <c r="CA298" i="13"/>
  <c r="CA310" i="13"/>
  <c r="CA322" i="13"/>
  <c r="CA334" i="13"/>
  <c r="CA346" i="13"/>
  <c r="CA358" i="13"/>
  <c r="CA370" i="13"/>
  <c r="CA382" i="13"/>
  <c r="CA394" i="13"/>
  <c r="CA406" i="13"/>
  <c r="CA418" i="13"/>
  <c r="CA430" i="13"/>
  <c r="CA442" i="13"/>
  <c r="CA454" i="13"/>
  <c r="CA466" i="13"/>
  <c r="CA478" i="13"/>
  <c r="CA490" i="13"/>
  <c r="CA502" i="13"/>
  <c r="CA107" i="13"/>
  <c r="CA119" i="13"/>
  <c r="CA131" i="13"/>
  <c r="CA143" i="13"/>
  <c r="CA155" i="13"/>
  <c r="CA167" i="13"/>
  <c r="CA179" i="13"/>
  <c r="CA191" i="13"/>
  <c r="CA203" i="13"/>
  <c r="CA215" i="13"/>
  <c r="CA227" i="13"/>
  <c r="CA239" i="13"/>
  <c r="CA251" i="13"/>
  <c r="CA263" i="13"/>
  <c r="CA275" i="13"/>
  <c r="CA287" i="13"/>
  <c r="CA299" i="13"/>
  <c r="CA311" i="13"/>
  <c r="CA323" i="13"/>
  <c r="CA335" i="13"/>
  <c r="CA347" i="13"/>
  <c r="CA359" i="13"/>
  <c r="CA371" i="13"/>
  <c r="CA383" i="13"/>
  <c r="CA395" i="13"/>
  <c r="CA407" i="13"/>
  <c r="CA419" i="13"/>
  <c r="CA431" i="13"/>
  <c r="CA443" i="13"/>
  <c r="CA455" i="13"/>
  <c r="CA467" i="13"/>
  <c r="CA479" i="13"/>
  <c r="CA491" i="13"/>
  <c r="CA503" i="13"/>
  <c r="CA110" i="13"/>
  <c r="CA122" i="13"/>
  <c r="CA134" i="13"/>
  <c r="CA146" i="13"/>
  <c r="CA158" i="13"/>
  <c r="CA170" i="13"/>
  <c r="CA182" i="13"/>
  <c r="CA194" i="13"/>
  <c r="CA206" i="13"/>
  <c r="CA218" i="13"/>
  <c r="CA230" i="13"/>
  <c r="CA242" i="13"/>
  <c r="CA254" i="13"/>
  <c r="CA266" i="13"/>
  <c r="CA278" i="13"/>
  <c r="CA290" i="13"/>
  <c r="CA302" i="13"/>
  <c r="CA314" i="13"/>
  <c r="CA326" i="13"/>
  <c r="CA338" i="13"/>
  <c r="CA350" i="13"/>
  <c r="CA362" i="13"/>
  <c r="CA374" i="13"/>
  <c r="CA386" i="13"/>
  <c r="CA398" i="13"/>
  <c r="CA410" i="13"/>
  <c r="CA422" i="13"/>
  <c r="CA434" i="13"/>
  <c r="CA446" i="13"/>
  <c r="CA458" i="13"/>
  <c r="CA470" i="13"/>
  <c r="CA482" i="13"/>
  <c r="CA494" i="13"/>
  <c r="CA506" i="13"/>
  <c r="CA112" i="13"/>
  <c r="CA124" i="13"/>
  <c r="CA136" i="13"/>
  <c r="CA148" i="13"/>
  <c r="CA160" i="13"/>
  <c r="CA172" i="13"/>
  <c r="CA184" i="13"/>
  <c r="CA196" i="13"/>
  <c r="CA208" i="13"/>
  <c r="CA220" i="13"/>
  <c r="CA232" i="13"/>
  <c r="CA244" i="13"/>
  <c r="CA256" i="13"/>
  <c r="CA268" i="13"/>
  <c r="CA280" i="13"/>
  <c r="CA292" i="13"/>
  <c r="CA304" i="13"/>
  <c r="CA316" i="13"/>
  <c r="CA328" i="13"/>
  <c r="CA340" i="13"/>
  <c r="CA352" i="13"/>
  <c r="CA364" i="13"/>
  <c r="CA376" i="13"/>
  <c r="CA388" i="13"/>
  <c r="CA400" i="13"/>
  <c r="CA412" i="13"/>
  <c r="CA424" i="13"/>
  <c r="CA436" i="13"/>
  <c r="CA448" i="13"/>
  <c r="CA460" i="13"/>
  <c r="CA472" i="13"/>
  <c r="CA484" i="13"/>
  <c r="CA496" i="13"/>
  <c r="CA108" i="13"/>
  <c r="CA144" i="13"/>
  <c r="CA180" i="13"/>
  <c r="CA216" i="13"/>
  <c r="CA252" i="13"/>
  <c r="CA288" i="13"/>
  <c r="CA324" i="13"/>
  <c r="CA360" i="13"/>
  <c r="CA396" i="13"/>
  <c r="CA432" i="13"/>
  <c r="CA468" i="13"/>
  <c r="CA504" i="13"/>
  <c r="CA109" i="13"/>
  <c r="CA145" i="13"/>
  <c r="CA181" i="13"/>
  <c r="CA217" i="13"/>
  <c r="CA253" i="13"/>
  <c r="CA325" i="13"/>
  <c r="CA505" i="13"/>
  <c r="CA111" i="13"/>
  <c r="CA147" i="13"/>
  <c r="CA183" i="13"/>
  <c r="CA219" i="13"/>
  <c r="CA255" i="13"/>
  <c r="CA291" i="13"/>
  <c r="CA327" i="13"/>
  <c r="CA363" i="13"/>
  <c r="CA399" i="13"/>
  <c r="CA435" i="13"/>
  <c r="CA471" i="13"/>
  <c r="CA123" i="13"/>
  <c r="CA267" i="13"/>
  <c r="CA411" i="13"/>
  <c r="CA433" i="13"/>
  <c r="CA115" i="13"/>
  <c r="CA151" i="13"/>
  <c r="CA187" i="13"/>
  <c r="CA223" i="13"/>
  <c r="CA259" i="13"/>
  <c r="CA295" i="13"/>
  <c r="CA331" i="13"/>
  <c r="CA367" i="13"/>
  <c r="CA403" i="13"/>
  <c r="CA439" i="13"/>
  <c r="CA475" i="13"/>
  <c r="CA195" i="13"/>
  <c r="CA375" i="13"/>
  <c r="CA289" i="13"/>
  <c r="CA120" i="13"/>
  <c r="CA156" i="13"/>
  <c r="CA192" i="13"/>
  <c r="CA228" i="13"/>
  <c r="CA264" i="13"/>
  <c r="CA300" i="13"/>
  <c r="CA336" i="13"/>
  <c r="CA372" i="13"/>
  <c r="CA408" i="13"/>
  <c r="CA444" i="13"/>
  <c r="CA480" i="13"/>
  <c r="CA159" i="13"/>
  <c r="CA303" i="13"/>
  <c r="CA447" i="13"/>
  <c r="CA361" i="13"/>
  <c r="CA121" i="13"/>
  <c r="CA157" i="13"/>
  <c r="CA193" i="13"/>
  <c r="CA229" i="13"/>
  <c r="CA265" i="13"/>
  <c r="CA301" i="13"/>
  <c r="CA337" i="13"/>
  <c r="CA373" i="13"/>
  <c r="CA409" i="13"/>
  <c r="CA445" i="13"/>
  <c r="CA481" i="13"/>
  <c r="CA231" i="13"/>
  <c r="CA339" i="13"/>
  <c r="CA483" i="13"/>
  <c r="CA127" i="13"/>
  <c r="CA163" i="13"/>
  <c r="CA199" i="13"/>
  <c r="CA235" i="13"/>
  <c r="CA271" i="13"/>
  <c r="CA307" i="13"/>
  <c r="CA343" i="13"/>
  <c r="CA379" i="13"/>
  <c r="CA415" i="13"/>
  <c r="CA451" i="13"/>
  <c r="CA487" i="13"/>
  <c r="CA132" i="13"/>
  <c r="CA168" i="13"/>
  <c r="CA204" i="13"/>
  <c r="CA240" i="13"/>
  <c r="CA276" i="13"/>
  <c r="CA312" i="13"/>
  <c r="CA348" i="13"/>
  <c r="CA384" i="13"/>
  <c r="CA420" i="13"/>
  <c r="CA456" i="13"/>
  <c r="CA492" i="13"/>
  <c r="CA133" i="13"/>
  <c r="CA169" i="13"/>
  <c r="CA205" i="13"/>
  <c r="CA241" i="13"/>
  <c r="CA277" i="13"/>
  <c r="CA313" i="13"/>
  <c r="CA349" i="13"/>
  <c r="CA385" i="13"/>
  <c r="CA421" i="13"/>
  <c r="CA457" i="13"/>
  <c r="CA493" i="13"/>
  <c r="CA139" i="13"/>
  <c r="CA175" i="13"/>
  <c r="CA211" i="13"/>
  <c r="CA247" i="13"/>
  <c r="CA283" i="13"/>
  <c r="CA319" i="13"/>
  <c r="CA355" i="13"/>
  <c r="CA391" i="13"/>
  <c r="CA463" i="13"/>
  <c r="CA499" i="13"/>
  <c r="CA469" i="13"/>
  <c r="CA135" i="13"/>
  <c r="CA171" i="13"/>
  <c r="CA207" i="13"/>
  <c r="CA243" i="13"/>
  <c r="CA279" i="13"/>
  <c r="CA315" i="13"/>
  <c r="CA351" i="13"/>
  <c r="CA387" i="13"/>
  <c r="CA423" i="13"/>
  <c r="CA459" i="13"/>
  <c r="CA495" i="13"/>
  <c r="CA427" i="13"/>
  <c r="CA397" i="13"/>
  <c r="BP90" i="18"/>
  <c r="BP86" i="18"/>
  <c r="BP84" i="18"/>
  <c r="BP92" i="18"/>
  <c r="BP72" i="18"/>
  <c r="BP64" i="18"/>
  <c r="BP91" i="18"/>
  <c r="BP95" i="18"/>
  <c r="BP94" i="18"/>
  <c r="BP87" i="18"/>
  <c r="BP33" i="18"/>
  <c r="BP58" i="18"/>
  <c r="BP45" i="18"/>
  <c r="BP61" i="18"/>
  <c r="BP37" i="18"/>
  <c r="BP40" i="18"/>
  <c r="BP51" i="18"/>
  <c r="BP41" i="18"/>
  <c r="BP57" i="18"/>
  <c r="BP28" i="18"/>
  <c r="BP19" i="18"/>
  <c r="BP17" i="18"/>
  <c r="BP20" i="18"/>
  <c r="BP16" i="18"/>
  <c r="BP10" i="18"/>
  <c r="BP14" i="18"/>
  <c r="BP60" i="18"/>
  <c r="BP52" i="18"/>
  <c r="BP25" i="18"/>
  <c r="BP22" i="18"/>
  <c r="BP36" i="18"/>
  <c r="BP48" i="18"/>
  <c r="BP21" i="18"/>
  <c r="BP9" i="18"/>
  <c r="BP3" i="18"/>
  <c r="BP15" i="18"/>
  <c r="C69" i="3"/>
  <c r="BP66" i="18"/>
  <c r="BP23" i="18"/>
  <c r="BP4" i="18"/>
  <c r="BP12" i="18"/>
  <c r="BP11" i="18"/>
  <c r="BP39" i="18"/>
  <c r="BP29" i="18"/>
  <c r="BP13" i="18"/>
  <c r="BP42" i="18"/>
  <c r="BP6" i="18"/>
  <c r="BP49" i="18"/>
  <c r="BP38" i="18"/>
  <c r="BP7" i="18"/>
  <c r="BP32" i="18"/>
  <c r="BP8" i="18"/>
  <c r="BP5" i="18"/>
  <c r="BP18" i="18"/>
  <c r="BP24" i="18"/>
  <c r="BP46" i="18"/>
  <c r="BP34" i="18"/>
  <c r="BP44" i="18"/>
  <c r="BP63" i="18"/>
  <c r="BP80" i="18"/>
  <c r="BP68" i="18"/>
  <c r="BP82" i="18"/>
  <c r="BP96" i="18"/>
  <c r="BP65" i="18"/>
  <c r="BP30" i="18"/>
  <c r="BP43" i="18"/>
  <c r="BP70" i="18"/>
  <c r="BP55" i="18"/>
  <c r="BP78" i="18"/>
  <c r="BP50" i="18"/>
  <c r="BP67" i="18"/>
  <c r="BP75" i="18"/>
  <c r="BP53" i="18"/>
  <c r="BP89" i="18"/>
  <c r="BP71" i="18"/>
  <c r="BP81" i="18"/>
  <c r="BP31" i="18"/>
  <c r="BP56" i="18"/>
  <c r="BP54" i="18"/>
  <c r="BP88" i="18"/>
  <c r="BP27" i="18"/>
  <c r="BP35" i="18"/>
  <c r="BP77" i="18"/>
  <c r="BP98" i="18"/>
  <c r="BP99" i="18"/>
  <c r="BP102" i="18"/>
  <c r="BP97" i="18"/>
  <c r="BP47" i="18"/>
  <c r="BP76" i="18"/>
  <c r="BP85" i="18"/>
  <c r="BP74" i="18"/>
  <c r="BP79" i="18"/>
  <c r="BP59" i="18"/>
  <c r="BP62" i="18"/>
  <c r="BP73" i="18"/>
  <c r="BP93" i="18"/>
  <c r="BP26" i="18"/>
  <c r="BP83" i="18"/>
  <c r="BP100" i="18"/>
  <c r="BP103" i="18"/>
  <c r="BP101" i="18"/>
  <c r="BP69" i="18"/>
  <c r="BL2" i="17"/>
  <c r="DR22" i="19" l="1"/>
  <c r="DR24" i="19"/>
  <c r="DR25" i="19"/>
  <c r="DR19" i="19"/>
  <c r="DR20" i="19"/>
  <c r="DR21" i="19"/>
  <c r="DR23" i="19"/>
  <c r="DR27" i="19"/>
  <c r="DR28" i="19"/>
  <c r="DR26" i="19"/>
  <c r="CB109" i="13"/>
  <c r="CB121" i="13"/>
  <c r="CB133" i="13"/>
  <c r="CB145" i="13"/>
  <c r="CB157" i="13"/>
  <c r="CB169" i="13"/>
  <c r="CB181" i="13"/>
  <c r="CB193" i="13"/>
  <c r="CB205" i="13"/>
  <c r="CB217" i="13"/>
  <c r="CB229" i="13"/>
  <c r="CB241" i="13"/>
  <c r="CB253" i="13"/>
  <c r="CB265" i="13"/>
  <c r="CB277" i="13"/>
  <c r="CB289" i="13"/>
  <c r="CB301" i="13"/>
  <c r="CB313" i="13"/>
  <c r="CB325" i="13"/>
  <c r="CB337" i="13"/>
  <c r="CB349" i="13"/>
  <c r="CB361" i="13"/>
  <c r="CB373" i="13"/>
  <c r="CB385" i="13"/>
  <c r="CB397" i="13"/>
  <c r="CB409" i="13"/>
  <c r="CB421" i="13"/>
  <c r="CB433" i="13"/>
  <c r="CB445" i="13"/>
  <c r="CB457" i="13"/>
  <c r="CB469" i="13"/>
  <c r="CB481" i="13"/>
  <c r="CB493" i="13"/>
  <c r="CB505" i="13"/>
  <c r="CB110" i="13"/>
  <c r="CB122" i="13"/>
  <c r="CB134" i="13"/>
  <c r="CB146" i="13"/>
  <c r="CB158" i="13"/>
  <c r="CB170" i="13"/>
  <c r="CB182" i="13"/>
  <c r="CB194" i="13"/>
  <c r="CB206" i="13"/>
  <c r="CB218" i="13"/>
  <c r="CB230" i="13"/>
  <c r="CB242" i="13"/>
  <c r="CB254" i="13"/>
  <c r="CB266" i="13"/>
  <c r="CB278" i="13"/>
  <c r="CB290" i="13"/>
  <c r="CB302" i="13"/>
  <c r="CB314" i="13"/>
  <c r="CB326" i="13"/>
  <c r="CB338" i="13"/>
  <c r="CB350" i="13"/>
  <c r="CB362" i="13"/>
  <c r="CB374" i="13"/>
  <c r="CB386" i="13"/>
  <c r="CB398" i="13"/>
  <c r="CB410" i="13"/>
  <c r="CB422" i="13"/>
  <c r="CB434" i="13"/>
  <c r="CB446" i="13"/>
  <c r="CB458" i="13"/>
  <c r="CB470" i="13"/>
  <c r="CB482" i="13"/>
  <c r="CB494" i="13"/>
  <c r="CB506" i="13"/>
  <c r="CB112" i="13"/>
  <c r="CB124" i="13"/>
  <c r="CB136" i="13"/>
  <c r="CB148" i="13"/>
  <c r="CB160" i="13"/>
  <c r="CB172" i="13"/>
  <c r="CB184" i="13"/>
  <c r="CB196" i="13"/>
  <c r="CB208" i="13"/>
  <c r="CB220" i="13"/>
  <c r="CB232" i="13"/>
  <c r="CB244" i="13"/>
  <c r="CB256" i="13"/>
  <c r="CB268" i="13"/>
  <c r="CB280" i="13"/>
  <c r="CB292" i="13"/>
  <c r="CB304" i="13"/>
  <c r="CB316" i="13"/>
  <c r="CB328" i="13"/>
  <c r="CB340" i="13"/>
  <c r="CB352" i="13"/>
  <c r="CB364" i="13"/>
  <c r="CB376" i="13"/>
  <c r="CB388" i="13"/>
  <c r="CB400" i="13"/>
  <c r="CB412" i="13"/>
  <c r="CB424" i="13"/>
  <c r="CB436" i="13"/>
  <c r="CB448" i="13"/>
  <c r="CB460" i="13"/>
  <c r="CB472" i="13"/>
  <c r="CB484" i="13"/>
  <c r="CB496" i="13"/>
  <c r="CB113" i="13"/>
  <c r="CB125" i="13"/>
  <c r="CB137" i="13"/>
  <c r="CB149" i="13"/>
  <c r="CB161" i="13"/>
  <c r="CB173" i="13"/>
  <c r="CB185" i="13"/>
  <c r="CB197" i="13"/>
  <c r="CB209" i="13"/>
  <c r="CB221" i="13"/>
  <c r="CB233" i="13"/>
  <c r="CB245" i="13"/>
  <c r="CB257" i="13"/>
  <c r="CB269" i="13"/>
  <c r="CB281" i="13"/>
  <c r="CB293" i="13"/>
  <c r="CB305" i="13"/>
  <c r="CB317" i="13"/>
  <c r="CB329" i="13"/>
  <c r="CB341" i="13"/>
  <c r="CB353" i="13"/>
  <c r="CB365" i="13"/>
  <c r="CB377" i="13"/>
  <c r="CB389" i="13"/>
  <c r="CB401" i="13"/>
  <c r="CB413" i="13"/>
  <c r="CB425" i="13"/>
  <c r="CB437" i="13"/>
  <c r="CB449" i="13"/>
  <c r="CB461" i="13"/>
  <c r="CB473" i="13"/>
  <c r="CB485" i="13"/>
  <c r="CB497" i="13"/>
  <c r="CB114" i="13"/>
  <c r="CB126" i="13"/>
  <c r="CB138" i="13"/>
  <c r="CB150" i="13"/>
  <c r="CB162" i="13"/>
  <c r="CB174" i="13"/>
  <c r="CB186" i="13"/>
  <c r="CB198" i="13"/>
  <c r="CB210" i="13"/>
  <c r="CB222" i="13"/>
  <c r="CB234" i="13"/>
  <c r="CB246" i="13"/>
  <c r="CB258" i="13"/>
  <c r="CB270" i="13"/>
  <c r="CB282" i="13"/>
  <c r="CB294" i="13"/>
  <c r="CB306" i="13"/>
  <c r="CB318" i="13"/>
  <c r="CB330" i="13"/>
  <c r="CB342" i="13"/>
  <c r="CB354" i="13"/>
  <c r="CB366" i="13"/>
  <c r="CB378" i="13"/>
  <c r="CB390" i="13"/>
  <c r="CB402" i="13"/>
  <c r="CB414" i="13"/>
  <c r="CB426" i="13"/>
  <c r="CB438" i="13"/>
  <c r="CB450" i="13"/>
  <c r="CB462" i="13"/>
  <c r="CB474" i="13"/>
  <c r="CB486" i="13"/>
  <c r="CB498" i="13"/>
  <c r="CB115" i="13"/>
  <c r="CB127" i="13"/>
  <c r="CB139" i="13"/>
  <c r="CB151" i="13"/>
  <c r="CB163" i="13"/>
  <c r="CB175" i="13"/>
  <c r="CB187" i="13"/>
  <c r="CB199" i="13"/>
  <c r="CB211" i="13"/>
  <c r="CB223" i="13"/>
  <c r="CB235" i="13"/>
  <c r="CB247" i="13"/>
  <c r="CB259" i="13"/>
  <c r="CB271" i="13"/>
  <c r="CB283" i="13"/>
  <c r="CB295" i="13"/>
  <c r="CB307" i="13"/>
  <c r="CB319" i="13"/>
  <c r="CB331" i="13"/>
  <c r="CB343" i="13"/>
  <c r="CB355" i="13"/>
  <c r="CB367" i="13"/>
  <c r="CB379" i="13"/>
  <c r="CB391" i="13"/>
  <c r="CB403" i="13"/>
  <c r="CB415" i="13"/>
  <c r="CB427" i="13"/>
  <c r="CB439" i="13"/>
  <c r="CB451" i="13"/>
  <c r="CB463" i="13"/>
  <c r="CB475" i="13"/>
  <c r="CB487" i="13"/>
  <c r="CB499" i="13"/>
  <c r="CB118" i="13"/>
  <c r="CB130" i="13"/>
  <c r="CB142" i="13"/>
  <c r="CB154" i="13"/>
  <c r="CB166" i="13"/>
  <c r="CB178" i="13"/>
  <c r="CB190" i="13"/>
  <c r="CB202" i="13"/>
  <c r="CB214" i="13"/>
  <c r="CB226" i="13"/>
  <c r="CB238" i="13"/>
  <c r="CB250" i="13"/>
  <c r="CB262" i="13"/>
  <c r="CB274" i="13"/>
  <c r="CB286" i="13"/>
  <c r="CB298" i="13"/>
  <c r="CB310" i="13"/>
  <c r="CB322" i="13"/>
  <c r="CB334" i="13"/>
  <c r="CB346" i="13"/>
  <c r="CB358" i="13"/>
  <c r="CB370" i="13"/>
  <c r="CB382" i="13"/>
  <c r="CB394" i="13"/>
  <c r="CB406" i="13"/>
  <c r="CB418" i="13"/>
  <c r="CB430" i="13"/>
  <c r="CB442" i="13"/>
  <c r="CB454" i="13"/>
  <c r="CB466" i="13"/>
  <c r="CB478" i="13"/>
  <c r="CB490" i="13"/>
  <c r="CB502" i="13"/>
  <c r="CB108" i="13"/>
  <c r="CB120" i="13"/>
  <c r="CB132" i="13"/>
  <c r="CB144" i="13"/>
  <c r="CB156" i="13"/>
  <c r="CB168" i="13"/>
  <c r="CB180" i="13"/>
  <c r="CB192" i="13"/>
  <c r="CB204" i="13"/>
  <c r="CB216" i="13"/>
  <c r="CB228" i="13"/>
  <c r="CB240" i="13"/>
  <c r="CB252" i="13"/>
  <c r="CB264" i="13"/>
  <c r="CB276" i="13"/>
  <c r="CB288" i="13"/>
  <c r="CB300" i="13"/>
  <c r="CB312" i="13"/>
  <c r="CB324" i="13"/>
  <c r="CB336" i="13"/>
  <c r="CB348" i="13"/>
  <c r="CB360" i="13"/>
  <c r="CB372" i="13"/>
  <c r="CB384" i="13"/>
  <c r="CB396" i="13"/>
  <c r="CB408" i="13"/>
  <c r="CB420" i="13"/>
  <c r="CB432" i="13"/>
  <c r="CB444" i="13"/>
  <c r="CB456" i="13"/>
  <c r="CB468" i="13"/>
  <c r="CB480" i="13"/>
  <c r="CB492" i="13"/>
  <c r="CB504" i="13"/>
  <c r="CB140" i="13"/>
  <c r="CB176" i="13"/>
  <c r="CB212" i="13"/>
  <c r="CB248" i="13"/>
  <c r="CB284" i="13"/>
  <c r="CB320" i="13"/>
  <c r="CB356" i="13"/>
  <c r="CB392" i="13"/>
  <c r="CB428" i="13"/>
  <c r="CB464" i="13"/>
  <c r="CB500" i="13"/>
  <c r="CB285" i="13"/>
  <c r="CB177" i="13"/>
  <c r="CB249" i="13"/>
  <c r="CB321" i="13"/>
  <c r="CB357" i="13"/>
  <c r="CB393" i="13"/>
  <c r="CB429" i="13"/>
  <c r="CB465" i="13"/>
  <c r="CB501" i="13"/>
  <c r="CB107" i="13"/>
  <c r="CB143" i="13"/>
  <c r="CB179" i="13"/>
  <c r="CB215" i="13"/>
  <c r="CB251" i="13"/>
  <c r="CB287" i="13"/>
  <c r="CB323" i="13"/>
  <c r="CB359" i="13"/>
  <c r="CB395" i="13"/>
  <c r="CB431" i="13"/>
  <c r="CB467" i="13"/>
  <c r="CB503" i="13"/>
  <c r="CB119" i="13"/>
  <c r="CB263" i="13"/>
  <c r="CB407" i="13"/>
  <c r="CB380" i="13"/>
  <c r="CB111" i="13"/>
  <c r="CB147" i="13"/>
  <c r="CB183" i="13"/>
  <c r="CB219" i="13"/>
  <c r="CB255" i="13"/>
  <c r="CB291" i="13"/>
  <c r="CB327" i="13"/>
  <c r="CB363" i="13"/>
  <c r="CB399" i="13"/>
  <c r="CB435" i="13"/>
  <c r="CB471" i="13"/>
  <c r="CB155" i="13"/>
  <c r="CB299" i="13"/>
  <c r="CB272" i="13"/>
  <c r="CB116" i="13"/>
  <c r="CB152" i="13"/>
  <c r="CB188" i="13"/>
  <c r="CB224" i="13"/>
  <c r="CB260" i="13"/>
  <c r="CB296" i="13"/>
  <c r="CB332" i="13"/>
  <c r="CB368" i="13"/>
  <c r="CB404" i="13"/>
  <c r="CB440" i="13"/>
  <c r="CB476" i="13"/>
  <c r="CB191" i="13"/>
  <c r="CB335" i="13"/>
  <c r="CB443" i="13"/>
  <c r="CB344" i="13"/>
  <c r="CB117" i="13"/>
  <c r="CB153" i="13"/>
  <c r="CB189" i="13"/>
  <c r="CB225" i="13"/>
  <c r="CB261" i="13"/>
  <c r="CB297" i="13"/>
  <c r="CB333" i="13"/>
  <c r="CB369" i="13"/>
  <c r="CB405" i="13"/>
  <c r="CB441" i="13"/>
  <c r="CB477" i="13"/>
  <c r="CB227" i="13"/>
  <c r="CB371" i="13"/>
  <c r="CB479" i="13"/>
  <c r="CB416" i="13"/>
  <c r="CB141" i="13"/>
  <c r="CB123" i="13"/>
  <c r="CB159" i="13"/>
  <c r="CB195" i="13"/>
  <c r="CB231" i="13"/>
  <c r="CB267" i="13"/>
  <c r="CB303" i="13"/>
  <c r="CB339" i="13"/>
  <c r="CB375" i="13"/>
  <c r="CB411" i="13"/>
  <c r="CB447" i="13"/>
  <c r="CB483" i="13"/>
  <c r="CB128" i="13"/>
  <c r="CB164" i="13"/>
  <c r="CB200" i="13"/>
  <c r="CB236" i="13"/>
  <c r="CB308" i="13"/>
  <c r="CB452" i="13"/>
  <c r="CB488" i="13"/>
  <c r="CB213" i="13"/>
  <c r="CB129" i="13"/>
  <c r="CB165" i="13"/>
  <c r="CB201" i="13"/>
  <c r="CB237" i="13"/>
  <c r="CB273" i="13"/>
  <c r="CB309" i="13"/>
  <c r="CB345" i="13"/>
  <c r="CB381" i="13"/>
  <c r="CB417" i="13"/>
  <c r="CB453" i="13"/>
  <c r="CB489" i="13"/>
  <c r="CB135" i="13"/>
  <c r="CB171" i="13"/>
  <c r="CB207" i="13"/>
  <c r="CB243" i="13"/>
  <c r="CB279" i="13"/>
  <c r="CB315" i="13"/>
  <c r="CB351" i="13"/>
  <c r="CB387" i="13"/>
  <c r="CB423" i="13"/>
  <c r="CB459" i="13"/>
  <c r="CB495" i="13"/>
  <c r="CB131" i="13"/>
  <c r="CB167" i="13"/>
  <c r="CB203" i="13"/>
  <c r="CB239" i="13"/>
  <c r="CB275" i="13"/>
  <c r="CB311" i="13"/>
  <c r="CB347" i="13"/>
  <c r="CB383" i="13"/>
  <c r="CB419" i="13"/>
  <c r="CB455" i="13"/>
  <c r="CB491" i="13"/>
  <c r="BQ90" i="18"/>
  <c r="BQ69" i="18"/>
  <c r="BQ86" i="18"/>
  <c r="BQ84" i="18"/>
  <c r="BQ82" i="18"/>
  <c r="BQ76" i="18"/>
  <c r="BQ92" i="18"/>
  <c r="BQ80" i="18"/>
  <c r="BQ72" i="18"/>
  <c r="BQ64" i="18"/>
  <c r="BQ91" i="18"/>
  <c r="BQ66" i="18"/>
  <c r="BQ71" i="18"/>
  <c r="BQ94" i="18"/>
  <c r="BQ58" i="18"/>
  <c r="BQ46" i="18"/>
  <c r="BQ54" i="18"/>
  <c r="BQ45" i="18"/>
  <c r="BQ50" i="18"/>
  <c r="BQ37" i="18"/>
  <c r="BQ40" i="18"/>
  <c r="BQ62" i="18"/>
  <c r="BQ51" i="18"/>
  <c r="BQ60" i="18"/>
  <c r="BQ49" i="18"/>
  <c r="BQ47" i="18"/>
  <c r="BQ36" i="18"/>
  <c r="BQ32" i="18"/>
  <c r="BQ6" i="18"/>
  <c r="BQ20" i="18"/>
  <c r="BQ12" i="18"/>
  <c r="BQ83" i="18"/>
  <c r="BQ10" i="18"/>
  <c r="BQ8" i="18"/>
  <c r="BQ52" i="18"/>
  <c r="BQ25" i="18"/>
  <c r="BQ18" i="18"/>
  <c r="BQ48" i="18"/>
  <c r="BQ24" i="18"/>
  <c r="BQ21" i="18"/>
  <c r="BQ4" i="18"/>
  <c r="BQ28" i="18"/>
  <c r="BQ3" i="18"/>
  <c r="BQ19" i="18"/>
  <c r="BQ15" i="18"/>
  <c r="C70" i="3"/>
  <c r="BQ17" i="18"/>
  <c r="BQ9" i="18"/>
  <c r="BQ7" i="18"/>
  <c r="BQ13" i="18"/>
  <c r="BQ26" i="18"/>
  <c r="BQ41" i="18"/>
  <c r="BQ14" i="18"/>
  <c r="BQ29" i="18"/>
  <c r="BQ38" i="18"/>
  <c r="BQ42" i="18"/>
  <c r="BQ23" i="18"/>
  <c r="BQ11" i="18"/>
  <c r="BQ5" i="18"/>
  <c r="BQ33" i="18"/>
  <c r="BQ56" i="18"/>
  <c r="BQ22" i="18"/>
  <c r="BQ35" i="18"/>
  <c r="BQ53" i="18"/>
  <c r="BQ89" i="18"/>
  <c r="BQ78" i="18"/>
  <c r="BQ81" i="18"/>
  <c r="BQ88" i="18"/>
  <c r="BQ27" i="18"/>
  <c r="BQ16" i="18"/>
  <c r="BQ79" i="18"/>
  <c r="BQ39" i="18"/>
  <c r="BQ59" i="18"/>
  <c r="BQ70" i="18"/>
  <c r="BQ77" i="18"/>
  <c r="BQ55" i="18"/>
  <c r="BQ30" i="18"/>
  <c r="BQ43" i="18"/>
  <c r="BQ85" i="18"/>
  <c r="BQ74" i="18"/>
  <c r="BQ34" i="18"/>
  <c r="BQ31" i="18"/>
  <c r="BQ63" i="18"/>
  <c r="BQ93" i="18"/>
  <c r="BQ44" i="18"/>
  <c r="BQ68" i="18"/>
  <c r="BQ73" i="18"/>
  <c r="BQ65" i="18"/>
  <c r="BQ99" i="18"/>
  <c r="BQ102" i="18"/>
  <c r="BQ100" i="18"/>
  <c r="BQ67" i="18"/>
  <c r="BQ103" i="18"/>
  <c r="BQ95" i="18"/>
  <c r="BQ75" i="18"/>
  <c r="BQ97" i="18"/>
  <c r="BQ98" i="18"/>
  <c r="BQ101" i="18"/>
  <c r="BQ61" i="18"/>
  <c r="BQ96" i="18"/>
  <c r="BQ57" i="18"/>
  <c r="BQ87" i="18"/>
  <c r="BM2" i="17"/>
  <c r="DS20" i="19" l="1"/>
  <c r="DS28" i="19"/>
  <c r="DS22" i="19"/>
  <c r="DS23" i="19"/>
  <c r="DS21" i="19"/>
  <c r="DS24" i="19"/>
  <c r="DS25" i="19"/>
  <c r="DS19" i="19"/>
  <c r="DS26" i="19"/>
  <c r="DS27" i="19"/>
  <c r="CC117" i="13"/>
  <c r="CC129" i="13"/>
  <c r="CC141" i="13"/>
  <c r="CC153" i="13"/>
  <c r="CC165" i="13"/>
  <c r="CC177" i="13"/>
  <c r="CC189" i="13"/>
  <c r="CC201" i="13"/>
  <c r="CC213" i="13"/>
  <c r="CC225" i="13"/>
  <c r="CC237" i="13"/>
  <c r="CC249" i="13"/>
  <c r="CC261" i="13"/>
  <c r="CC273" i="13"/>
  <c r="CC285" i="13"/>
  <c r="CC297" i="13"/>
  <c r="CC309" i="13"/>
  <c r="CC321" i="13"/>
  <c r="CC333" i="13"/>
  <c r="CC345" i="13"/>
  <c r="CC357" i="13"/>
  <c r="CC369" i="13"/>
  <c r="CC381" i="13"/>
  <c r="CC393" i="13"/>
  <c r="CC405" i="13"/>
  <c r="CC417" i="13"/>
  <c r="CC429" i="13"/>
  <c r="CC441" i="13"/>
  <c r="CC453" i="13"/>
  <c r="CC465" i="13"/>
  <c r="CC477" i="13"/>
  <c r="CC489" i="13"/>
  <c r="CC501" i="13"/>
  <c r="CC118" i="13"/>
  <c r="CC130" i="13"/>
  <c r="CC142" i="13"/>
  <c r="CC154" i="13"/>
  <c r="CC166" i="13"/>
  <c r="CC178" i="13"/>
  <c r="CC190" i="13"/>
  <c r="CC202" i="13"/>
  <c r="CC214" i="13"/>
  <c r="CC226" i="13"/>
  <c r="CC238" i="13"/>
  <c r="CC250" i="13"/>
  <c r="CC262" i="13"/>
  <c r="CC274" i="13"/>
  <c r="CC286" i="13"/>
  <c r="CC298" i="13"/>
  <c r="CC310" i="13"/>
  <c r="CC322" i="13"/>
  <c r="CC334" i="13"/>
  <c r="CC346" i="13"/>
  <c r="CC358" i="13"/>
  <c r="CC370" i="13"/>
  <c r="CC382" i="13"/>
  <c r="CC394" i="13"/>
  <c r="CC406" i="13"/>
  <c r="CC418" i="13"/>
  <c r="CC430" i="13"/>
  <c r="CC442" i="13"/>
  <c r="CC454" i="13"/>
  <c r="CC466" i="13"/>
  <c r="CC478" i="13"/>
  <c r="CC490" i="13"/>
  <c r="CC502" i="13"/>
  <c r="CC108" i="13"/>
  <c r="CC120" i="13"/>
  <c r="CC132" i="13"/>
  <c r="CC144" i="13"/>
  <c r="CC156" i="13"/>
  <c r="CC168" i="13"/>
  <c r="CC180" i="13"/>
  <c r="CC192" i="13"/>
  <c r="CC204" i="13"/>
  <c r="CC216" i="13"/>
  <c r="CC228" i="13"/>
  <c r="CC240" i="13"/>
  <c r="CC252" i="13"/>
  <c r="CC264" i="13"/>
  <c r="CC276" i="13"/>
  <c r="CC288" i="13"/>
  <c r="CC300" i="13"/>
  <c r="CC312" i="13"/>
  <c r="CC324" i="13"/>
  <c r="CC336" i="13"/>
  <c r="CC348" i="13"/>
  <c r="CC360" i="13"/>
  <c r="CC372" i="13"/>
  <c r="CC384" i="13"/>
  <c r="CC396" i="13"/>
  <c r="CC408" i="13"/>
  <c r="CC420" i="13"/>
  <c r="CC432" i="13"/>
  <c r="CC444" i="13"/>
  <c r="CC456" i="13"/>
  <c r="CC468" i="13"/>
  <c r="CC480" i="13"/>
  <c r="CC492" i="13"/>
  <c r="CC504" i="13"/>
  <c r="CC109" i="13"/>
  <c r="CC121" i="13"/>
  <c r="CC133" i="13"/>
  <c r="CC145" i="13"/>
  <c r="CC157" i="13"/>
  <c r="CC169" i="13"/>
  <c r="CC181" i="13"/>
  <c r="CC193" i="13"/>
  <c r="CC205" i="13"/>
  <c r="CC217" i="13"/>
  <c r="CC229" i="13"/>
  <c r="CC241" i="13"/>
  <c r="CC253" i="13"/>
  <c r="CC265" i="13"/>
  <c r="CC277" i="13"/>
  <c r="CC289" i="13"/>
  <c r="CC301" i="13"/>
  <c r="CC313" i="13"/>
  <c r="CC325" i="13"/>
  <c r="CC337" i="13"/>
  <c r="CC349" i="13"/>
  <c r="CC361" i="13"/>
  <c r="CC373" i="13"/>
  <c r="CC385" i="13"/>
  <c r="CC397" i="13"/>
  <c r="CC409" i="13"/>
  <c r="CC421" i="13"/>
  <c r="CC433" i="13"/>
  <c r="CC445" i="13"/>
  <c r="CC457" i="13"/>
  <c r="CC469" i="13"/>
  <c r="CC481" i="13"/>
  <c r="CC493" i="13"/>
  <c r="CC505" i="13"/>
  <c r="CC110" i="13"/>
  <c r="CC122" i="13"/>
  <c r="CC134" i="13"/>
  <c r="CC146" i="13"/>
  <c r="CC158" i="13"/>
  <c r="CC170" i="13"/>
  <c r="CC182" i="13"/>
  <c r="CC194" i="13"/>
  <c r="CC206" i="13"/>
  <c r="CC218" i="13"/>
  <c r="CC230" i="13"/>
  <c r="CC242" i="13"/>
  <c r="CC254" i="13"/>
  <c r="CC266" i="13"/>
  <c r="CC278" i="13"/>
  <c r="CC290" i="13"/>
  <c r="CC302" i="13"/>
  <c r="CC314" i="13"/>
  <c r="CC326" i="13"/>
  <c r="CC338" i="13"/>
  <c r="CC350" i="13"/>
  <c r="CC362" i="13"/>
  <c r="CC374" i="13"/>
  <c r="CC386" i="13"/>
  <c r="CC398" i="13"/>
  <c r="CC410" i="13"/>
  <c r="CC422" i="13"/>
  <c r="CC434" i="13"/>
  <c r="CC446" i="13"/>
  <c r="CC458" i="13"/>
  <c r="CC470" i="13"/>
  <c r="CC482" i="13"/>
  <c r="CC494" i="13"/>
  <c r="CC506" i="13"/>
  <c r="CC111" i="13"/>
  <c r="CC123" i="13"/>
  <c r="CC135" i="13"/>
  <c r="CC147" i="13"/>
  <c r="CC159" i="13"/>
  <c r="CC171" i="13"/>
  <c r="CC183" i="13"/>
  <c r="CC195" i="13"/>
  <c r="CC207" i="13"/>
  <c r="CC219" i="13"/>
  <c r="CC231" i="13"/>
  <c r="CC243" i="13"/>
  <c r="CC255" i="13"/>
  <c r="CC267" i="13"/>
  <c r="CC279" i="13"/>
  <c r="CC291" i="13"/>
  <c r="CC303" i="13"/>
  <c r="CC315" i="13"/>
  <c r="CC327" i="13"/>
  <c r="CC339" i="13"/>
  <c r="CC351" i="13"/>
  <c r="CC363" i="13"/>
  <c r="CC375" i="13"/>
  <c r="CC387" i="13"/>
  <c r="CC399" i="13"/>
  <c r="CC411" i="13"/>
  <c r="CC423" i="13"/>
  <c r="CC435" i="13"/>
  <c r="CC447" i="13"/>
  <c r="CC459" i="13"/>
  <c r="CC471" i="13"/>
  <c r="CC483" i="13"/>
  <c r="CC495" i="13"/>
  <c r="CC114" i="13"/>
  <c r="CC126" i="13"/>
  <c r="CC138" i="13"/>
  <c r="CC150" i="13"/>
  <c r="CC162" i="13"/>
  <c r="CC174" i="13"/>
  <c r="CC186" i="13"/>
  <c r="CC198" i="13"/>
  <c r="CC210" i="13"/>
  <c r="CC222" i="13"/>
  <c r="CC234" i="13"/>
  <c r="CC246" i="13"/>
  <c r="CC258" i="13"/>
  <c r="CC270" i="13"/>
  <c r="CC282" i="13"/>
  <c r="CC294" i="13"/>
  <c r="CC306" i="13"/>
  <c r="CC318" i="13"/>
  <c r="CC330" i="13"/>
  <c r="CC342" i="13"/>
  <c r="CC354" i="13"/>
  <c r="CC366" i="13"/>
  <c r="CC378" i="13"/>
  <c r="CC390" i="13"/>
  <c r="CC402" i="13"/>
  <c r="CC414" i="13"/>
  <c r="CC426" i="13"/>
  <c r="CC438" i="13"/>
  <c r="CC450" i="13"/>
  <c r="CC462" i="13"/>
  <c r="CC474" i="13"/>
  <c r="CC486" i="13"/>
  <c r="CC498" i="13"/>
  <c r="CC116" i="13"/>
  <c r="CC128" i="13"/>
  <c r="CC140" i="13"/>
  <c r="CC152" i="13"/>
  <c r="CC164" i="13"/>
  <c r="CC176" i="13"/>
  <c r="CC188" i="13"/>
  <c r="CC200" i="13"/>
  <c r="CC212" i="13"/>
  <c r="CC224" i="13"/>
  <c r="CC236" i="13"/>
  <c r="CC248" i="13"/>
  <c r="CC260" i="13"/>
  <c r="CC272" i="13"/>
  <c r="CC284" i="13"/>
  <c r="CC296" i="13"/>
  <c r="CC308" i="13"/>
  <c r="CC320" i="13"/>
  <c r="CC332" i="13"/>
  <c r="CC344" i="13"/>
  <c r="CC356" i="13"/>
  <c r="CC368" i="13"/>
  <c r="CC380" i="13"/>
  <c r="CC392" i="13"/>
  <c r="CC404" i="13"/>
  <c r="CC416" i="13"/>
  <c r="CC428" i="13"/>
  <c r="CC440" i="13"/>
  <c r="CC452" i="13"/>
  <c r="CC464" i="13"/>
  <c r="CC476" i="13"/>
  <c r="CC488" i="13"/>
  <c r="CC500" i="13"/>
  <c r="CC136" i="13"/>
  <c r="CC172" i="13"/>
  <c r="CC208" i="13"/>
  <c r="CC244" i="13"/>
  <c r="CC280" i="13"/>
  <c r="CC316" i="13"/>
  <c r="CC352" i="13"/>
  <c r="CC388" i="13"/>
  <c r="CC424" i="13"/>
  <c r="CC460" i="13"/>
  <c r="CC496" i="13"/>
  <c r="CC137" i="13"/>
  <c r="CC173" i="13"/>
  <c r="CC209" i="13"/>
  <c r="CC245" i="13"/>
  <c r="CC281" i="13"/>
  <c r="CC317" i="13"/>
  <c r="CC353" i="13"/>
  <c r="CC425" i="13"/>
  <c r="CC139" i="13"/>
  <c r="CC175" i="13"/>
  <c r="CC211" i="13"/>
  <c r="CC247" i="13"/>
  <c r="CC283" i="13"/>
  <c r="CC319" i="13"/>
  <c r="CC355" i="13"/>
  <c r="CC391" i="13"/>
  <c r="CC427" i="13"/>
  <c r="CC463" i="13"/>
  <c r="CC499" i="13"/>
  <c r="CC187" i="13"/>
  <c r="CC367" i="13"/>
  <c r="CC196" i="13"/>
  <c r="CC376" i="13"/>
  <c r="CC107" i="13"/>
  <c r="CC143" i="13"/>
  <c r="CC179" i="13"/>
  <c r="CC215" i="13"/>
  <c r="CC251" i="13"/>
  <c r="CC287" i="13"/>
  <c r="CC323" i="13"/>
  <c r="CC359" i="13"/>
  <c r="CC395" i="13"/>
  <c r="CC431" i="13"/>
  <c r="CC467" i="13"/>
  <c r="CC503" i="13"/>
  <c r="CC115" i="13"/>
  <c r="CC259" i="13"/>
  <c r="CC439" i="13"/>
  <c r="CC232" i="13"/>
  <c r="CC448" i="13"/>
  <c r="CC491" i="13"/>
  <c r="CC461" i="13"/>
  <c r="CC112" i="13"/>
  <c r="CC148" i="13"/>
  <c r="CC184" i="13"/>
  <c r="CC220" i="13"/>
  <c r="CC256" i="13"/>
  <c r="CC292" i="13"/>
  <c r="CC328" i="13"/>
  <c r="CC364" i="13"/>
  <c r="CC400" i="13"/>
  <c r="CC436" i="13"/>
  <c r="CC472" i="13"/>
  <c r="CC151" i="13"/>
  <c r="CC295" i="13"/>
  <c r="CC403" i="13"/>
  <c r="CC160" i="13"/>
  <c r="CC304" i="13"/>
  <c r="CC484" i="13"/>
  <c r="CC383" i="13"/>
  <c r="CC497" i="13"/>
  <c r="CC113" i="13"/>
  <c r="CC149" i="13"/>
  <c r="CC185" i="13"/>
  <c r="CC221" i="13"/>
  <c r="CC257" i="13"/>
  <c r="CC293" i="13"/>
  <c r="CC329" i="13"/>
  <c r="CC365" i="13"/>
  <c r="CC401" i="13"/>
  <c r="CC437" i="13"/>
  <c r="CC473" i="13"/>
  <c r="CC223" i="13"/>
  <c r="CC331" i="13"/>
  <c r="CC475" i="13"/>
  <c r="CC340" i="13"/>
  <c r="CC455" i="13"/>
  <c r="CC119" i="13"/>
  <c r="CC155" i="13"/>
  <c r="CC191" i="13"/>
  <c r="CC227" i="13"/>
  <c r="CC263" i="13"/>
  <c r="CC299" i="13"/>
  <c r="CC335" i="13"/>
  <c r="CC371" i="13"/>
  <c r="CC407" i="13"/>
  <c r="CC443" i="13"/>
  <c r="CC479" i="13"/>
  <c r="CC124" i="13"/>
  <c r="CC268" i="13"/>
  <c r="CC412" i="13"/>
  <c r="CC125" i="13"/>
  <c r="CC161" i="13"/>
  <c r="CC197" i="13"/>
  <c r="CC233" i="13"/>
  <c r="CC269" i="13"/>
  <c r="CC305" i="13"/>
  <c r="CC341" i="13"/>
  <c r="CC377" i="13"/>
  <c r="CC413" i="13"/>
  <c r="CC449" i="13"/>
  <c r="CC485" i="13"/>
  <c r="CC131" i="13"/>
  <c r="CC167" i="13"/>
  <c r="CC203" i="13"/>
  <c r="CC239" i="13"/>
  <c r="CC275" i="13"/>
  <c r="CC311" i="13"/>
  <c r="CC347" i="13"/>
  <c r="CC419" i="13"/>
  <c r="CC389" i="13"/>
  <c r="CC127" i="13"/>
  <c r="CC163" i="13"/>
  <c r="CC199" i="13"/>
  <c r="CC235" i="13"/>
  <c r="CC271" i="13"/>
  <c r="CC307" i="13"/>
  <c r="CC343" i="13"/>
  <c r="CC379" i="13"/>
  <c r="CC415" i="13"/>
  <c r="CC451" i="13"/>
  <c r="CC487" i="13"/>
  <c r="C71" i="3"/>
  <c r="BR84" i="18"/>
  <c r="BR82" i="18"/>
  <c r="BR76" i="18"/>
  <c r="BR73" i="18"/>
  <c r="BR92" i="18"/>
  <c r="BR78" i="18"/>
  <c r="BR75" i="18"/>
  <c r="BR93" i="18"/>
  <c r="BR81" i="18"/>
  <c r="BR79" i="18"/>
  <c r="BR46" i="18"/>
  <c r="BR54" i="18"/>
  <c r="BR45" i="18"/>
  <c r="BR68" i="18"/>
  <c r="BR38" i="18"/>
  <c r="BR51" i="18"/>
  <c r="BR69" i="18"/>
  <c r="BR57" i="18"/>
  <c r="BR49" i="18"/>
  <c r="BR36" i="18"/>
  <c r="BR32" i="18"/>
  <c r="BR48" i="18"/>
  <c r="BR12" i="18"/>
  <c r="BR8" i="18"/>
  <c r="BR16" i="18"/>
  <c r="BR18" i="18"/>
  <c r="BR13" i="18"/>
  <c r="BR55" i="18"/>
  <c r="BR24" i="18"/>
  <c r="BR15" i="18"/>
  <c r="BR4" i="18"/>
  <c r="BR6" i="18"/>
  <c r="BR3" i="18"/>
  <c r="BR11" i="18"/>
  <c r="BR17" i="18"/>
  <c r="BR31" i="18"/>
  <c r="BR44" i="18"/>
  <c r="BR52" i="18"/>
  <c r="BR103" i="18"/>
  <c r="BR50" i="18"/>
  <c r="BR20" i="18"/>
  <c r="BR40" i="18"/>
  <c r="BR23" i="18"/>
  <c r="BR33" i="18"/>
  <c r="BR35" i="18"/>
  <c r="BR56" i="18"/>
  <c r="BR64" i="18"/>
  <c r="BR5" i="18"/>
  <c r="BR14" i="18"/>
  <c r="BR27" i="18"/>
  <c r="BR10" i="18"/>
  <c r="BR22" i="18"/>
  <c r="BR28" i="18"/>
  <c r="BR39" i="18"/>
  <c r="BR19" i="18"/>
  <c r="BR42" i="18"/>
  <c r="BR29" i="18"/>
  <c r="BR65" i="18"/>
  <c r="BR70" i="18"/>
  <c r="BR63" i="18"/>
  <c r="BR71" i="18"/>
  <c r="BR62" i="18"/>
  <c r="BR26" i="18"/>
  <c r="BR61" i="18"/>
  <c r="BR85" i="18"/>
  <c r="BR66" i="18"/>
  <c r="BR59" i="18"/>
  <c r="BR67" i="18"/>
  <c r="BR58" i="18"/>
  <c r="BR74" i="18"/>
  <c r="BR37" i="18"/>
  <c r="BR77" i="18"/>
  <c r="BR9" i="18"/>
  <c r="BR47" i="18"/>
  <c r="BR80" i="18"/>
  <c r="BR60" i="18"/>
  <c r="BR88" i="18"/>
  <c r="BR7" i="18"/>
  <c r="BR25" i="18"/>
  <c r="BR89" i="18"/>
  <c r="BR43" i="18"/>
  <c r="BR41" i="18"/>
  <c r="BR90" i="18"/>
  <c r="BR102" i="18"/>
  <c r="BR94" i="18"/>
  <c r="BR96" i="18"/>
  <c r="BR100" i="18"/>
  <c r="BR30" i="18"/>
  <c r="BR97" i="18"/>
  <c r="BR21" i="18"/>
  <c r="BR95" i="18"/>
  <c r="BR83" i="18"/>
  <c r="BR34" i="18"/>
  <c r="BR87" i="18"/>
  <c r="BR91" i="18"/>
  <c r="BR101" i="18"/>
  <c r="BR99" i="18"/>
  <c r="BR72" i="18"/>
  <c r="BR98" i="18"/>
  <c r="BR53" i="18"/>
  <c r="BR86" i="18"/>
  <c r="BN2" i="17"/>
  <c r="D151" i="1" a="1"/>
  <c r="D151" i="1" l="1"/>
  <c r="C72" i="3"/>
  <c r="C73" i="3" s="1"/>
  <c r="C74" i="3" s="1"/>
  <c r="C75" i="3" s="1"/>
  <c r="C76" i="3" s="1"/>
  <c r="C77" i="3" s="1"/>
  <c r="C78" i="3" s="1"/>
  <c r="C79" i="3" s="1"/>
  <c r="C80" i="3" s="1"/>
  <c r="C81" i="3" s="1"/>
  <c r="C82" i="3" s="1"/>
  <c r="F13" i="17"/>
  <c r="E13" i="17"/>
  <c r="F12" i="17"/>
  <c r="E12" i="17"/>
  <c r="F11" i="17"/>
  <c r="E11" i="17"/>
  <c r="F10" i="17"/>
  <c r="E10" i="17"/>
  <c r="F9" i="17"/>
  <c r="E9" i="17"/>
  <c r="F8" i="17"/>
  <c r="E8" i="17"/>
  <c r="F7" i="17"/>
  <c r="E7" i="17"/>
  <c r="F6" i="17"/>
  <c r="E6" i="17"/>
  <c r="F5" i="17"/>
  <c r="E5" i="17"/>
  <c r="F4" i="17"/>
  <c r="E4" i="17"/>
  <c r="F3" i="17"/>
  <c r="E3" i="17"/>
  <c r="F2" i="17"/>
  <c r="E2" i="17"/>
  <c r="BK28" i="16"/>
  <c r="AQ27" i="16"/>
  <c r="AS26" i="16"/>
  <c r="AU25" i="16"/>
  <c r="AM27" i="15"/>
  <c r="AM26" i="15"/>
  <c r="AM25" i="15"/>
  <c r="H103" i="14"/>
  <c r="H102" i="14"/>
  <c r="H101" i="14"/>
  <c r="H100" i="14"/>
  <c r="H99" i="14"/>
  <c r="H98" i="14"/>
  <c r="H97" i="14"/>
  <c r="H96" i="14"/>
  <c r="H95" i="14"/>
  <c r="H94" i="14"/>
  <c r="H93" i="14"/>
  <c r="H92" i="14"/>
  <c r="H91" i="14"/>
  <c r="H90" i="14"/>
  <c r="H89" i="14"/>
  <c r="H88" i="14"/>
  <c r="H87" i="14"/>
  <c r="H86" i="14"/>
  <c r="H85" i="14"/>
  <c r="H84" i="14"/>
  <c r="H83" i="14"/>
  <c r="H82" i="14"/>
  <c r="H81" i="14"/>
  <c r="H80" i="14"/>
  <c r="H79" i="14"/>
  <c r="H78" i="14"/>
  <c r="H77" i="14"/>
  <c r="H76" i="14"/>
  <c r="H75" i="14"/>
  <c r="H74" i="14"/>
  <c r="H73" i="14"/>
  <c r="H72" i="14"/>
  <c r="H71" i="14"/>
  <c r="H70" i="14"/>
  <c r="H69" i="14"/>
  <c r="H68" i="14"/>
  <c r="H67" i="14"/>
  <c r="H66" i="14"/>
  <c r="H65" i="14"/>
  <c r="H64" i="14"/>
  <c r="H63" i="14"/>
  <c r="H62" i="14"/>
  <c r="H61" i="14"/>
  <c r="H60" i="14"/>
  <c r="H59" i="14"/>
  <c r="H58" i="14"/>
  <c r="H57" i="14"/>
  <c r="H56" i="14"/>
  <c r="H55" i="14"/>
  <c r="H54" i="14"/>
  <c r="H53" i="14"/>
  <c r="H52" i="14"/>
  <c r="H51" i="14"/>
  <c r="H50" i="14"/>
  <c r="H49" i="14"/>
  <c r="H48" i="14"/>
  <c r="H47" i="14"/>
  <c r="H46" i="14"/>
  <c r="H45" i="14"/>
  <c r="H44" i="14"/>
  <c r="H43" i="14"/>
  <c r="H42" i="14"/>
  <c r="H41" i="14"/>
  <c r="H40" i="14"/>
  <c r="H39" i="14"/>
  <c r="H38" i="14"/>
  <c r="H37" i="14"/>
  <c r="H36" i="14"/>
  <c r="H35" i="14"/>
  <c r="H34" i="14"/>
  <c r="H33" i="14"/>
  <c r="H32" i="14"/>
  <c r="H31" i="14"/>
  <c r="H30" i="14"/>
  <c r="H29" i="14"/>
  <c r="H28" i="14"/>
  <c r="H27" i="14"/>
  <c r="H26" i="14"/>
  <c r="H25" i="14"/>
  <c r="H24" i="14"/>
  <c r="H23" i="14"/>
  <c r="H22" i="14"/>
  <c r="H21" i="14"/>
  <c r="H20" i="14"/>
  <c r="H19" i="14"/>
  <c r="H18" i="14"/>
  <c r="H17" i="14"/>
  <c r="H16" i="14"/>
  <c r="H15" i="14"/>
  <c r="H14" i="14"/>
  <c r="H13" i="14"/>
  <c r="H12" i="14"/>
  <c r="H11" i="14"/>
  <c r="H10" i="14"/>
  <c r="H9" i="14"/>
  <c r="H8" i="14"/>
  <c r="H7" i="14"/>
  <c r="H6" i="14"/>
  <c r="H5" i="14"/>
  <c r="H4" i="14"/>
  <c r="H3" i="14"/>
  <c r="L16" i="11"/>
  <c r="K16" i="11"/>
  <c r="L15" i="11"/>
  <c r="K15" i="11"/>
  <c r="L14" i="11"/>
  <c r="K14" i="11"/>
  <c r="L13" i="11"/>
  <c r="K13" i="11"/>
  <c r="L12" i="11"/>
  <c r="K12" i="11"/>
  <c r="L11" i="11"/>
  <c r="K11" i="11"/>
  <c r="L10" i="11"/>
  <c r="K10" i="11"/>
  <c r="L9" i="11"/>
  <c r="K9" i="11"/>
  <c r="L8" i="11"/>
  <c r="K8" i="11"/>
  <c r="L7" i="11"/>
  <c r="K7" i="11"/>
  <c r="L6" i="11"/>
  <c r="K6" i="11"/>
  <c r="L5" i="11"/>
  <c r="K5" i="11"/>
  <c r="L4" i="11"/>
  <c r="K4" i="11"/>
  <c r="H4" i="11"/>
  <c r="L3" i="11"/>
  <c r="K3" i="11"/>
  <c r="L91" i="1"/>
  <c r="M91" i="1" s="1"/>
  <c r="M127" i="1"/>
  <c r="C9" i="1"/>
  <c r="E41" i="1"/>
  <c r="E42" i="1"/>
  <c r="E43" i="1"/>
  <c r="E44" i="1"/>
  <c r="E45" i="1"/>
  <c r="E46" i="1"/>
  <c r="E47" i="1"/>
  <c r="E48" i="1"/>
  <c r="E49" i="1"/>
  <c r="E50" i="1"/>
  <c r="E51" i="1"/>
  <c r="E52" i="1"/>
  <c r="E53" i="1"/>
  <c r="E54" i="1"/>
  <c r="E55" i="1"/>
  <c r="E56" i="1"/>
  <c r="E57" i="1"/>
  <c r="E58" i="1"/>
  <c r="E59" i="1"/>
  <c r="E60" i="1"/>
  <c r="E61" i="1"/>
  <c r="E62" i="1"/>
  <c r="E63" i="1"/>
  <c r="E64" i="1"/>
  <c r="F79" i="1"/>
  <c r="F78" i="1"/>
  <c r="F77" i="1"/>
  <c r="F76" i="1"/>
  <c r="F75" i="1"/>
  <c r="F74" i="1"/>
  <c r="F73" i="1"/>
  <c r="F72" i="1"/>
  <c r="F71" i="1"/>
  <c r="F70" i="1"/>
  <c r="W18" i="16"/>
  <c r="D13" i="15"/>
  <c r="AI13" i="15"/>
  <c r="AE13" i="15"/>
  <c r="AK18" i="16"/>
  <c r="G13" i="15"/>
  <c r="Y18" i="16"/>
  <c r="S21" i="16"/>
  <c r="AM16" i="16"/>
  <c r="AC13" i="15"/>
  <c r="AA13" i="15"/>
  <c r="AH13" i="15"/>
  <c r="R16" i="16"/>
  <c r="AE14" i="16"/>
  <c r="AL24" i="15"/>
  <c r="AL17" i="15"/>
  <c r="P13" i="15"/>
  <c r="BB16" i="16"/>
  <c r="BA16" i="16"/>
  <c r="AM24" i="15"/>
  <c r="AE16" i="15"/>
  <c r="Y18" i="15"/>
  <c r="AF24" i="15"/>
  <c r="O13" i="15"/>
  <c r="R13" i="15"/>
  <c r="U13" i="15"/>
  <c r="Y13" i="15"/>
  <c r="AB13" i="15"/>
  <c r="AM15" i="15"/>
  <c r="AK13" i="15"/>
  <c r="AF13" i="15"/>
  <c r="E13" i="15"/>
  <c r="AD13" i="15"/>
  <c r="AP16" i="16"/>
  <c r="X13" i="15"/>
  <c r="F13" i="15"/>
  <c r="AX18" i="16"/>
  <c r="AJ20" i="15"/>
  <c r="AJ13" i="15"/>
  <c r="S13" i="15"/>
  <c r="AW17" i="16"/>
  <c r="E16" i="16"/>
  <c r="S16" i="15"/>
  <c r="AG21" i="15"/>
  <c r="F16" i="16"/>
  <c r="Q16" i="15"/>
  <c r="Z13" i="15"/>
  <c r="S20" i="16"/>
  <c r="AC16" i="15"/>
  <c r="E16" i="15"/>
  <c r="Q18" i="15"/>
  <c r="K13" i="15"/>
  <c r="AS20" i="16"/>
  <c r="AM20" i="15"/>
  <c r="AL18" i="15"/>
  <c r="T13" i="15"/>
  <c r="AL13" i="15"/>
  <c r="BG18" i="16"/>
  <c r="AB16" i="15"/>
  <c r="K18" i="16"/>
  <c r="Y24" i="16"/>
  <c r="AB14" i="15"/>
  <c r="W20" i="15"/>
  <c r="AG13" i="15"/>
  <c r="W13" i="15"/>
  <c r="AE14" i="15"/>
  <c r="H13" i="15"/>
  <c r="M13" i="15"/>
  <c r="AM13" i="15"/>
  <c r="L13" i="15"/>
  <c r="V13" i="15"/>
  <c r="AU18" i="16"/>
  <c r="Q13" i="15"/>
  <c r="AQ15" i="16"/>
  <c r="AO16" i="16"/>
  <c r="AJ14" i="15"/>
  <c r="N13" i="15"/>
  <c r="I13" i="15"/>
  <c r="BA9" i="16"/>
  <c r="AE9" i="15"/>
  <c r="AY36" i="17"/>
  <c r="S36" i="17"/>
  <c r="AG36" i="17"/>
  <c r="AE36" i="17"/>
  <c r="T36" i="17"/>
  <c r="AV36" i="17"/>
  <c r="AL36" i="17"/>
  <c r="BC36" i="17"/>
  <c r="AS36" i="17"/>
  <c r="BA36" i="17"/>
  <c r="AA36" i="17"/>
  <c r="W36" i="17"/>
  <c r="V36" i="17"/>
  <c r="AK36" i="17"/>
  <c r="AI36" i="17"/>
  <c r="AC36" i="17"/>
  <c r="AJ36" i="17"/>
  <c r="AB36" i="17"/>
  <c r="R36" i="17"/>
  <c r="BF36" i="17"/>
  <c r="BL36" i="17"/>
  <c r="AD36" i="17"/>
  <c r="AT36" i="17"/>
  <c r="Y36" i="17"/>
  <c r="U36" i="17"/>
  <c r="BE36" i="17"/>
  <c r="AO36" i="17"/>
  <c r="X36" i="17"/>
  <c r="Z36" i="17"/>
  <c r="AW36" i="17"/>
  <c r="AQ36" i="17"/>
  <c r="AX36" i="17"/>
  <c r="AN36" i="17"/>
  <c r="BI36" i="17"/>
  <c r="AH36" i="17"/>
  <c r="AP36" i="17"/>
  <c r="AZ36" i="17"/>
  <c r="AM36" i="17"/>
  <c r="AU36" i="17"/>
  <c r="AF36" i="17"/>
  <c r="BJ36" i="17"/>
  <c r="BH36" i="17"/>
  <c r="BK36" i="17"/>
  <c r="AR36" i="17"/>
  <c r="BB36" i="17"/>
  <c r="BD36" i="17"/>
  <c r="BG36" i="17"/>
  <c r="R26" i="15" l="1"/>
  <c r="S26" i="15"/>
  <c r="AB26" i="15"/>
  <c r="K25" i="15"/>
  <c r="AE26" i="15"/>
  <c r="R25" i="15"/>
  <c r="AD25" i="15"/>
  <c r="Q27" i="15"/>
  <c r="AI25" i="15"/>
  <c r="W27" i="15"/>
  <c r="D26" i="15"/>
  <c r="F26" i="15"/>
  <c r="I26" i="15"/>
  <c r="J26" i="15"/>
  <c r="D28" i="16"/>
  <c r="R28" i="16"/>
  <c r="AZ28" i="16"/>
  <c r="AI25" i="16"/>
  <c r="M25" i="15"/>
  <c r="AE25" i="15"/>
  <c r="L26" i="15"/>
  <c r="AG26" i="15"/>
  <c r="R27" i="15"/>
  <c r="F28" i="16"/>
  <c r="BB28" i="16"/>
  <c r="P25" i="15"/>
  <c r="AF25" i="15"/>
  <c r="P26" i="15"/>
  <c r="AH26" i="15"/>
  <c r="T27" i="15"/>
  <c r="G28" i="16"/>
  <c r="BC28" i="16"/>
  <c r="Q25" i="15"/>
  <c r="AH25" i="15"/>
  <c r="Q26" i="15"/>
  <c r="AJ26" i="15"/>
  <c r="U27" i="15"/>
  <c r="AG25" i="16"/>
  <c r="P28" i="16"/>
  <c r="S25" i="15"/>
  <c r="AK25" i="15"/>
  <c r="D27" i="15"/>
  <c r="AB27" i="15"/>
  <c r="S28" i="16"/>
  <c r="D25" i="15"/>
  <c r="T25" i="15"/>
  <c r="U26" i="15"/>
  <c r="E27" i="15"/>
  <c r="AC27" i="15"/>
  <c r="J26" i="16"/>
  <c r="AB28" i="16"/>
  <c r="E25" i="15"/>
  <c r="V25" i="15"/>
  <c r="V26" i="15"/>
  <c r="F27" i="15"/>
  <c r="AD27" i="15"/>
  <c r="S26" i="16"/>
  <c r="AD28" i="16"/>
  <c r="F25" i="15"/>
  <c r="W25" i="15"/>
  <c r="E26" i="15"/>
  <c r="X26" i="15"/>
  <c r="H27" i="15"/>
  <c r="AF27" i="15"/>
  <c r="BF26" i="16"/>
  <c r="AE28" i="16"/>
  <c r="G25" i="15"/>
  <c r="Y25" i="15"/>
  <c r="I27" i="15"/>
  <c r="AG27" i="15"/>
  <c r="AN28" i="16"/>
  <c r="H25" i="15"/>
  <c r="AB25" i="15"/>
  <c r="G26" i="15"/>
  <c r="AC26" i="15"/>
  <c r="K27" i="15"/>
  <c r="AI27" i="15"/>
  <c r="AP28" i="16"/>
  <c r="J25" i="15"/>
  <c r="AC25" i="15"/>
  <c r="AD26" i="15"/>
  <c r="P27" i="15"/>
  <c r="AQ28" i="16"/>
  <c r="AZ27" i="16"/>
  <c r="AN27" i="16"/>
  <c r="AB27" i="16"/>
  <c r="P27" i="16"/>
  <c r="D27" i="16"/>
  <c r="BK27" i="16"/>
  <c r="AY27" i="16"/>
  <c r="AM27" i="16"/>
  <c r="AA27" i="16"/>
  <c r="O27" i="16"/>
  <c r="BJ27" i="16"/>
  <c r="AX27" i="16"/>
  <c r="AL27" i="16"/>
  <c r="Z27" i="16"/>
  <c r="N27" i="16"/>
  <c r="BI27" i="16"/>
  <c r="AW27" i="16"/>
  <c r="AK27" i="16"/>
  <c r="Y27" i="16"/>
  <c r="M27" i="16"/>
  <c r="BH27" i="16"/>
  <c r="AV27" i="16"/>
  <c r="AJ27" i="16"/>
  <c r="X27" i="16"/>
  <c r="L27" i="16"/>
  <c r="BG27" i="16"/>
  <c r="AU27" i="16"/>
  <c r="AI27" i="16"/>
  <c r="W27" i="16"/>
  <c r="K27" i="16"/>
  <c r="BF27" i="16"/>
  <c r="AT27" i="16"/>
  <c r="AH27" i="16"/>
  <c r="V27" i="16"/>
  <c r="J27" i="16"/>
  <c r="BE27" i="16"/>
  <c r="AS27" i="16"/>
  <c r="AG27" i="16"/>
  <c r="U27" i="16"/>
  <c r="I27" i="16"/>
  <c r="BB27" i="16"/>
  <c r="AP27" i="16"/>
  <c r="AD27" i="16"/>
  <c r="R27" i="16"/>
  <c r="F27" i="16"/>
  <c r="AR27" i="16"/>
  <c r="AJ25" i="16"/>
  <c r="U26" i="16"/>
  <c r="E27" i="16"/>
  <c r="BA27" i="16"/>
  <c r="AS25" i="16"/>
  <c r="V26" i="16"/>
  <c r="G27" i="16"/>
  <c r="BC27" i="16"/>
  <c r="AE26" i="16"/>
  <c r="H27" i="16"/>
  <c r="BD27" i="16"/>
  <c r="BD25" i="16"/>
  <c r="AR25" i="16"/>
  <c r="AF25" i="16"/>
  <c r="T25" i="16"/>
  <c r="H25" i="16"/>
  <c r="BC25" i="16"/>
  <c r="AQ25" i="16"/>
  <c r="AE25" i="16"/>
  <c r="S25" i="16"/>
  <c r="G25" i="16"/>
  <c r="BB25" i="16"/>
  <c r="AP25" i="16"/>
  <c r="AD25" i="16"/>
  <c r="R25" i="16"/>
  <c r="F25" i="16"/>
  <c r="BA25" i="16"/>
  <c r="AO25" i="16"/>
  <c r="AC25" i="16"/>
  <c r="Q25" i="16"/>
  <c r="E25" i="16"/>
  <c r="AZ25" i="16"/>
  <c r="AN25" i="16"/>
  <c r="AB25" i="16"/>
  <c r="P25" i="16"/>
  <c r="D25" i="16"/>
  <c r="BK25" i="16"/>
  <c r="AY25" i="16"/>
  <c r="AM25" i="16"/>
  <c r="AA25" i="16"/>
  <c r="O25" i="16"/>
  <c r="BJ25" i="16"/>
  <c r="AX25" i="16"/>
  <c r="AL25" i="16"/>
  <c r="Z25" i="16"/>
  <c r="N25" i="16"/>
  <c r="BI25" i="16"/>
  <c r="AW25" i="16"/>
  <c r="AK25" i="16"/>
  <c r="Y25" i="16"/>
  <c r="M25" i="16"/>
  <c r="BF25" i="16"/>
  <c r="AT25" i="16"/>
  <c r="AH25" i="16"/>
  <c r="V25" i="16"/>
  <c r="J25" i="16"/>
  <c r="AV25" i="16"/>
  <c r="AG26" i="16"/>
  <c r="Q27" i="16"/>
  <c r="I25" i="16"/>
  <c r="BE25" i="16"/>
  <c r="AH26" i="16"/>
  <c r="S27" i="16"/>
  <c r="K25" i="16"/>
  <c r="BG25" i="16"/>
  <c r="AQ26" i="16"/>
  <c r="T27" i="16"/>
  <c r="L25" i="16"/>
  <c r="BH25" i="16"/>
  <c r="AC27" i="16"/>
  <c r="U25" i="16"/>
  <c r="BB26" i="16"/>
  <c r="AP26" i="16"/>
  <c r="AD26" i="16"/>
  <c r="R26" i="16"/>
  <c r="F26" i="16"/>
  <c r="BA26" i="16"/>
  <c r="AO26" i="16"/>
  <c r="AC26" i="16"/>
  <c r="Q26" i="16"/>
  <c r="E26" i="16"/>
  <c r="AZ26" i="16"/>
  <c r="AN26" i="16"/>
  <c r="AB26" i="16"/>
  <c r="P26" i="16"/>
  <c r="D26" i="16"/>
  <c r="BK26" i="16"/>
  <c r="AY26" i="16"/>
  <c r="AM26" i="16"/>
  <c r="AA26" i="16"/>
  <c r="O26" i="16"/>
  <c r="BJ26" i="16"/>
  <c r="AX26" i="16"/>
  <c r="AL26" i="16"/>
  <c r="Z26" i="16"/>
  <c r="N26" i="16"/>
  <c r="BI26" i="16"/>
  <c r="AW26" i="16"/>
  <c r="AK26" i="16"/>
  <c r="Y26" i="16"/>
  <c r="M26" i="16"/>
  <c r="BH26" i="16"/>
  <c r="AV26" i="16"/>
  <c r="AJ26" i="16"/>
  <c r="X26" i="16"/>
  <c r="L26" i="16"/>
  <c r="BG26" i="16"/>
  <c r="AU26" i="16"/>
  <c r="AI26" i="16"/>
  <c r="W26" i="16"/>
  <c r="K26" i="16"/>
  <c r="BD26" i="16"/>
  <c r="AR26" i="16"/>
  <c r="AF26" i="16"/>
  <c r="T26" i="16"/>
  <c r="H26" i="16"/>
  <c r="AT26" i="16"/>
  <c r="AE27" i="16"/>
  <c r="W25" i="16"/>
  <c r="G26" i="16"/>
  <c r="BC26" i="16"/>
  <c r="AF27" i="16"/>
  <c r="X25" i="16"/>
  <c r="I26" i="16"/>
  <c r="BE26" i="16"/>
  <c r="AO27" i="16"/>
  <c r="E28" i="16"/>
  <c r="Q28" i="16"/>
  <c r="AC28" i="16"/>
  <c r="AO28" i="16"/>
  <c r="BA28" i="16"/>
  <c r="H28" i="16"/>
  <c r="T28" i="16"/>
  <c r="AF28" i="16"/>
  <c r="AR28" i="16"/>
  <c r="BD28" i="16"/>
  <c r="I28" i="16"/>
  <c r="U28" i="16"/>
  <c r="AG28" i="16"/>
  <c r="AS28" i="16"/>
  <c r="BE28" i="16"/>
  <c r="J28" i="16"/>
  <c r="V28" i="16"/>
  <c r="AH28" i="16"/>
  <c r="AT28" i="16"/>
  <c r="BF28" i="16"/>
  <c r="K28" i="16"/>
  <c r="W28" i="16"/>
  <c r="AI28" i="16"/>
  <c r="AU28" i="16"/>
  <c r="BG28" i="16"/>
  <c r="L28" i="16"/>
  <c r="X28" i="16"/>
  <c r="AJ28" i="16"/>
  <c r="AV28" i="16"/>
  <c r="BH28" i="16"/>
  <c r="M28" i="16"/>
  <c r="Y28" i="16"/>
  <c r="AK28" i="16"/>
  <c r="AW28" i="16"/>
  <c r="BI28" i="16"/>
  <c r="N28" i="16"/>
  <c r="Z28" i="16"/>
  <c r="AL28" i="16"/>
  <c r="AX28" i="16"/>
  <c r="BJ28" i="16"/>
  <c r="O28" i="16"/>
  <c r="AA28" i="16"/>
  <c r="AM28" i="16"/>
  <c r="AY28" i="16"/>
  <c r="I25" i="15"/>
  <c r="U25" i="15"/>
  <c r="AG25" i="15"/>
  <c r="H26" i="15"/>
  <c r="T26" i="15"/>
  <c r="AF26" i="15"/>
  <c r="G27" i="15"/>
  <c r="S27" i="15"/>
  <c r="AE27" i="15"/>
  <c r="L25" i="15"/>
  <c r="X25" i="15"/>
  <c r="AJ25" i="15"/>
  <c r="K26" i="15"/>
  <c r="W26" i="15"/>
  <c r="AI26" i="15"/>
  <c r="J27" i="15"/>
  <c r="V27" i="15"/>
  <c r="AH27" i="15"/>
  <c r="N25" i="15"/>
  <c r="Z25" i="15"/>
  <c r="AL25" i="15"/>
  <c r="M26" i="15"/>
  <c r="Y26" i="15"/>
  <c r="AK26" i="15"/>
  <c r="L27" i="15"/>
  <c r="X27" i="15"/>
  <c r="AJ27" i="15"/>
  <c r="O25" i="15"/>
  <c r="AA25" i="15"/>
  <c r="N26" i="15"/>
  <c r="Z26" i="15"/>
  <c r="AL26" i="15"/>
  <c r="M27" i="15"/>
  <c r="Y27" i="15"/>
  <c r="AK27" i="15"/>
  <c r="O26" i="15"/>
  <c r="AA26" i="15"/>
  <c r="N27" i="15"/>
  <c r="Z27" i="15"/>
  <c r="AL27" i="15"/>
  <c r="O27" i="15"/>
  <c r="AA27" i="15"/>
  <c r="H70" i="1"/>
  <c r="H71" i="1"/>
  <c r="H72" i="1"/>
  <c r="H73" i="1"/>
  <c r="H74" i="1"/>
  <c r="H75" i="1"/>
  <c r="H76" i="1"/>
  <c r="H77" i="1"/>
  <c r="H78" i="1"/>
  <c r="H79" i="1"/>
  <c r="C13" i="1"/>
  <c r="C11" i="1"/>
  <c r="C10" i="1"/>
  <c r="AX79" i="1" a="1"/>
  <c r="AX79" i="1" s="1"/>
  <c r="AX78" i="1" a="1"/>
  <c r="AX78" i="1" s="1"/>
  <c r="AX77" i="1" a="1"/>
  <c r="AX77" i="1" s="1"/>
  <c r="AX76" i="1" a="1"/>
  <c r="AX76" i="1" s="1"/>
  <c r="AX75" i="1" a="1"/>
  <c r="AX75" i="1" s="1"/>
  <c r="AX74" i="1" a="1"/>
  <c r="AX74" i="1" s="1"/>
  <c r="AX73" i="1" a="1"/>
  <c r="AX73" i="1" s="1"/>
  <c r="AX72" i="1" a="1"/>
  <c r="AX72" i="1" s="1"/>
  <c r="AX71" i="1" a="1"/>
  <c r="AX71" i="1" s="1"/>
  <c r="CH64" i="1" a="1"/>
  <c r="CH64" i="1" s="1"/>
  <c r="CH63" i="1" a="1"/>
  <c r="CH63" i="1" s="1"/>
  <c r="CH62" i="1" a="1"/>
  <c r="CH62" i="1" s="1"/>
  <c r="CH61" i="1" a="1"/>
  <c r="CH61" i="1" s="1"/>
  <c r="CH60" i="1" a="1"/>
  <c r="CH60" i="1" s="1"/>
  <c r="CH59" i="1" a="1"/>
  <c r="CH59" i="1" s="1"/>
  <c r="CH58" i="1" a="1"/>
  <c r="CH58" i="1" s="1"/>
  <c r="CH57" i="1" a="1"/>
  <c r="CH57" i="1" s="1"/>
  <c r="CH56" i="1" a="1"/>
  <c r="CH56" i="1" s="1"/>
  <c r="CH55" i="1" a="1"/>
  <c r="CH55" i="1" s="1"/>
  <c r="CH54" i="1" a="1"/>
  <c r="CH54" i="1" s="1"/>
  <c r="CH53" i="1" a="1"/>
  <c r="CH53" i="1" s="1"/>
  <c r="CH52" i="1" a="1"/>
  <c r="CH52" i="1" s="1"/>
  <c r="CH51" i="1" a="1"/>
  <c r="CH51" i="1" s="1"/>
  <c r="CH50" i="1" a="1"/>
  <c r="CH50" i="1" s="1"/>
  <c r="CH49" i="1" a="1"/>
  <c r="CH49" i="1" s="1"/>
  <c r="CH48" i="1" a="1"/>
  <c r="CH48" i="1" s="1"/>
  <c r="CH47" i="1" a="1"/>
  <c r="CH47" i="1" s="1"/>
  <c r="CH46" i="1" a="1"/>
  <c r="CH46" i="1" s="1"/>
  <c r="CH45" i="1" a="1"/>
  <c r="CH45" i="1" s="1"/>
  <c r="CH44" i="1" a="1"/>
  <c r="CH44" i="1" s="1"/>
  <c r="CH43" i="1" a="1"/>
  <c r="CH43" i="1" s="1"/>
  <c r="CH42" i="1" a="1"/>
  <c r="CH42" i="1" s="1"/>
  <c r="CH41" i="1" a="1"/>
  <c r="CH41" i="1" s="1"/>
  <c r="BV64" i="1" a="1"/>
  <c r="BV64" i="1" s="1"/>
  <c r="BV63" i="1" a="1"/>
  <c r="BV63" i="1" s="1"/>
  <c r="BV62" i="1" a="1"/>
  <c r="BV62" i="1" s="1"/>
  <c r="BV61" i="1" a="1"/>
  <c r="BV61" i="1" s="1"/>
  <c r="BV60" i="1" a="1"/>
  <c r="BV60" i="1" s="1"/>
  <c r="BV59" i="1" a="1"/>
  <c r="BV59" i="1" s="1"/>
  <c r="BV58" i="1" a="1"/>
  <c r="BV58" i="1" s="1"/>
  <c r="BV57" i="1" a="1"/>
  <c r="BV57" i="1" s="1"/>
  <c r="BV56" i="1" a="1"/>
  <c r="BV56" i="1" s="1"/>
  <c r="BV55" i="1" a="1"/>
  <c r="BV55" i="1" s="1"/>
  <c r="BV54" i="1" a="1"/>
  <c r="BV54" i="1" s="1"/>
  <c r="BV53" i="1" a="1"/>
  <c r="BV53" i="1" s="1"/>
  <c r="BV52" i="1" a="1"/>
  <c r="BV52" i="1" s="1"/>
  <c r="BV51" i="1" a="1"/>
  <c r="BV51" i="1" s="1"/>
  <c r="BV50" i="1" a="1"/>
  <c r="BV50" i="1" s="1"/>
  <c r="BV49" i="1" a="1"/>
  <c r="BV49" i="1" s="1"/>
  <c r="BV48" i="1" a="1"/>
  <c r="BV48" i="1" s="1"/>
  <c r="BV47" i="1" a="1"/>
  <c r="BV47" i="1" s="1"/>
  <c r="BV46" i="1" a="1"/>
  <c r="BV46" i="1" s="1"/>
  <c r="BV45" i="1" a="1"/>
  <c r="BV45" i="1" s="1"/>
  <c r="BV44" i="1" a="1"/>
  <c r="BV44" i="1" s="1"/>
  <c r="BV43" i="1" a="1"/>
  <c r="BV43" i="1" s="1"/>
  <c r="BV42" i="1" a="1"/>
  <c r="BV42" i="1" s="1"/>
  <c r="BV41" i="1" a="1"/>
  <c r="BV41" i="1" s="1"/>
  <c r="BJ64" i="1" a="1"/>
  <c r="BJ64" i="1" s="1"/>
  <c r="BJ63" i="1" a="1"/>
  <c r="BJ63" i="1" s="1"/>
  <c r="BJ62" i="1" a="1"/>
  <c r="BJ62" i="1" s="1"/>
  <c r="BJ61" i="1" a="1"/>
  <c r="BJ61" i="1" s="1"/>
  <c r="BJ60" i="1" a="1"/>
  <c r="BJ60" i="1" s="1"/>
  <c r="BJ59" i="1" a="1"/>
  <c r="BJ59" i="1" s="1"/>
  <c r="BJ58" i="1" a="1"/>
  <c r="BJ58" i="1" s="1"/>
  <c r="BJ57" i="1" a="1"/>
  <c r="BJ57" i="1" s="1"/>
  <c r="BJ56" i="1" a="1"/>
  <c r="BJ56" i="1" s="1"/>
  <c r="BJ55" i="1" a="1"/>
  <c r="BJ55" i="1" s="1"/>
  <c r="BJ54" i="1" a="1"/>
  <c r="BJ54" i="1" s="1"/>
  <c r="BJ53" i="1" a="1"/>
  <c r="BJ53" i="1" s="1"/>
  <c r="BJ52" i="1" a="1"/>
  <c r="BJ52" i="1" s="1"/>
  <c r="BJ51" i="1" a="1"/>
  <c r="BJ51" i="1" s="1"/>
  <c r="BJ50" i="1" a="1"/>
  <c r="BJ50" i="1" s="1"/>
  <c r="BJ49" i="1" a="1"/>
  <c r="BJ49" i="1" s="1"/>
  <c r="BJ48" i="1" a="1"/>
  <c r="BJ48" i="1" s="1"/>
  <c r="BJ47" i="1" a="1"/>
  <c r="BJ47" i="1" s="1"/>
  <c r="BJ46" i="1" a="1"/>
  <c r="BJ46" i="1" s="1"/>
  <c r="BJ45" i="1" a="1"/>
  <c r="BJ45" i="1" s="1"/>
  <c r="BJ44" i="1" a="1"/>
  <c r="BJ44" i="1" s="1"/>
  <c r="BJ43" i="1" a="1"/>
  <c r="BJ43" i="1" s="1"/>
  <c r="BJ42" i="1" a="1"/>
  <c r="BJ42" i="1" s="1"/>
  <c r="BJ41" i="1" a="1"/>
  <c r="BJ41" i="1" s="1"/>
  <c r="AX64" i="1" a="1"/>
  <c r="AX64" i="1" s="1"/>
  <c r="AX63" i="1" a="1"/>
  <c r="AX63" i="1" s="1"/>
  <c r="AX62" i="1" a="1"/>
  <c r="AX62" i="1" s="1"/>
  <c r="AX61" i="1" a="1"/>
  <c r="AX61" i="1" s="1"/>
  <c r="AX60" i="1" a="1"/>
  <c r="AX60" i="1" s="1"/>
  <c r="AX59" i="1" a="1"/>
  <c r="AX59" i="1" s="1"/>
  <c r="AX58" i="1" a="1"/>
  <c r="AX58" i="1" s="1"/>
  <c r="AX57" i="1" a="1"/>
  <c r="AX57" i="1" s="1"/>
  <c r="AX56" i="1" a="1"/>
  <c r="AX56" i="1" s="1"/>
  <c r="AX55" i="1" a="1"/>
  <c r="AX55" i="1" s="1"/>
  <c r="AX54" i="1" a="1"/>
  <c r="AX54" i="1" s="1"/>
  <c r="AX53" i="1" a="1"/>
  <c r="AX53" i="1" s="1"/>
  <c r="AX52" i="1" a="1"/>
  <c r="AX52" i="1" s="1"/>
  <c r="AX51" i="1" a="1"/>
  <c r="AX51" i="1" s="1"/>
  <c r="AX50" i="1" a="1"/>
  <c r="AX50" i="1" s="1"/>
  <c r="AX49" i="1" a="1"/>
  <c r="AX49" i="1" s="1"/>
  <c r="AX48" i="1" a="1"/>
  <c r="AX48" i="1" s="1"/>
  <c r="AX47" i="1" a="1"/>
  <c r="AX47" i="1" s="1"/>
  <c r="AX46" i="1" a="1"/>
  <c r="AX46" i="1" s="1"/>
  <c r="AX45" i="1" a="1"/>
  <c r="AX45" i="1" s="1"/>
  <c r="AX44" i="1" a="1"/>
  <c r="AX44" i="1" s="1"/>
  <c r="AX43" i="1" a="1"/>
  <c r="AX43" i="1" s="1"/>
  <c r="AX42" i="1" a="1"/>
  <c r="AX42" i="1" s="1"/>
  <c r="AX41" i="1" a="1"/>
  <c r="AX41" i="1" s="1"/>
  <c r="U41" i="1"/>
  <c r="U42" i="1"/>
  <c r="U43" i="1"/>
  <c r="U44" i="1"/>
  <c r="U45" i="1"/>
  <c r="U46" i="1"/>
  <c r="U47" i="1"/>
  <c r="U48" i="1"/>
  <c r="U49" i="1"/>
  <c r="U50" i="1"/>
  <c r="U51" i="1"/>
  <c r="U52" i="1"/>
  <c r="U53" i="1"/>
  <c r="U54" i="1"/>
  <c r="U55" i="1"/>
  <c r="U56" i="1"/>
  <c r="U57" i="1"/>
  <c r="U58" i="1"/>
  <c r="U59" i="1"/>
  <c r="U60" i="1"/>
  <c r="U61" i="1"/>
  <c r="U62" i="1"/>
  <c r="U63" i="1"/>
  <c r="U64" i="1"/>
  <c r="W21" i="16"/>
  <c r="X17" i="16"/>
  <c r="BK17" i="16"/>
  <c r="BC16" i="16"/>
  <c r="AU16" i="16"/>
  <c r="Z24" i="16"/>
  <c r="Z21" i="16"/>
  <c r="AF20" i="16"/>
  <c r="W24" i="16"/>
  <c r="N24" i="16"/>
  <c r="BG14" i="16"/>
  <c r="AR13" i="16"/>
  <c r="BI18" i="16"/>
  <c r="BA13" i="16"/>
  <c r="Y14" i="16"/>
  <c r="AJ24" i="16"/>
  <c r="I14" i="16"/>
  <c r="AL14" i="16"/>
  <c r="X16" i="16"/>
  <c r="V13" i="16"/>
  <c r="H21" i="16"/>
  <c r="AC14" i="16"/>
  <c r="R17" i="16"/>
  <c r="M15" i="16"/>
  <c r="AC20" i="16"/>
  <c r="M13" i="16"/>
  <c r="BK18" i="16"/>
  <c r="O18" i="16"/>
  <c r="BH15" i="16"/>
  <c r="V15" i="16"/>
  <c r="AY20" i="16"/>
  <c r="AS15" i="16"/>
  <c r="AD16" i="16"/>
  <c r="U14" i="16"/>
  <c r="AQ17" i="16"/>
  <c r="AE15" i="16"/>
  <c r="AE16" i="16"/>
  <c r="BF20" i="16"/>
  <c r="AB24" i="16"/>
  <c r="U13" i="16"/>
  <c r="Z17" i="15"/>
  <c r="M17" i="15"/>
  <c r="AI16" i="15"/>
  <c r="Q24" i="15"/>
  <c r="O17" i="15"/>
  <c r="T24" i="15"/>
  <c r="AB18" i="15"/>
  <c r="M20" i="15"/>
  <c r="F14" i="15"/>
  <c r="Y14" i="15"/>
  <c r="AD24" i="15"/>
  <c r="AD20" i="15"/>
  <c r="U20" i="15"/>
  <c r="O14" i="15"/>
  <c r="AA16" i="15"/>
  <c r="R15" i="15"/>
  <c r="AF14" i="15"/>
  <c r="AB20" i="15"/>
  <c r="X15" i="15"/>
  <c r="K15" i="15"/>
  <c r="G16" i="15"/>
  <c r="X20" i="15"/>
  <c r="T15" i="16"/>
  <c r="AS21" i="16"/>
  <c r="AT17" i="16"/>
  <c r="X20" i="16"/>
  <c r="AA13" i="16"/>
  <c r="AC24" i="16"/>
  <c r="AV21" i="16"/>
  <c r="P16" i="16"/>
  <c r="BG20" i="16"/>
  <c r="AF18" i="16"/>
  <c r="AY21" i="16"/>
  <c r="T14" i="16"/>
  <c r="AG24" i="16"/>
  <c r="BF24" i="16"/>
  <c r="AD20" i="16"/>
  <c r="AU14" i="16"/>
  <c r="G13" i="16"/>
  <c r="BB13" i="16"/>
  <c r="Q15" i="16"/>
  <c r="BH14" i="16"/>
  <c r="P24" i="16"/>
  <c r="AY24" i="16"/>
  <c r="AW20" i="16"/>
  <c r="BK14" i="16"/>
  <c r="AX17" i="16"/>
  <c r="AI15" i="16"/>
  <c r="AC18" i="16"/>
  <c r="AX24" i="16"/>
  <c r="BD13" i="16"/>
  <c r="AZ13" i="16"/>
  <c r="BJ20" i="16"/>
  <c r="BF16" i="16"/>
  <c r="AW16" i="16"/>
  <c r="H15" i="16"/>
  <c r="V14" i="16"/>
  <c r="O20" i="16"/>
  <c r="AP17" i="16"/>
  <c r="M14" i="16"/>
  <c r="G17" i="15"/>
  <c r="AL15" i="15"/>
  <c r="AL16" i="15"/>
  <c r="Z20" i="15"/>
  <c r="AC15" i="15"/>
  <c r="AH16" i="15"/>
  <c r="AD16" i="15"/>
  <c r="J16" i="15"/>
  <c r="M15" i="15"/>
  <c r="V20" i="15"/>
  <c r="X17" i="15"/>
  <c r="AF21" i="15"/>
  <c r="AH18" i="15"/>
  <c r="T15" i="15"/>
  <c r="AM21" i="15"/>
  <c r="E24" i="15"/>
  <c r="AH14" i="15"/>
  <c r="V15" i="15"/>
  <c r="H24" i="15"/>
  <c r="AG16" i="15"/>
  <c r="Y16" i="15"/>
  <c r="F21" i="16"/>
  <c r="I17" i="16"/>
  <c r="AY16" i="16"/>
  <c r="E18" i="16"/>
  <c r="AH14" i="16"/>
  <c r="K21" i="16"/>
  <c r="L17" i="16"/>
  <c r="AO21" i="16"/>
  <c r="AQ13" i="16"/>
  <c r="N18" i="16"/>
  <c r="AK16" i="16"/>
  <c r="U16" i="16"/>
  <c r="D18" i="16"/>
  <c r="N21" i="16"/>
  <c r="AH18" i="16"/>
  <c r="AZ16" i="16"/>
  <c r="BJ18" i="16"/>
  <c r="AA17" i="16"/>
  <c r="AM21" i="16"/>
  <c r="H14" i="16"/>
  <c r="Y16" i="16"/>
  <c r="BD24" i="16"/>
  <c r="AN21" i="16"/>
  <c r="W14" i="16"/>
  <c r="AF21" i="16"/>
  <c r="AF16" i="16"/>
  <c r="J18" i="16"/>
  <c r="G18" i="16"/>
  <c r="AS24" i="16"/>
  <c r="Q21" i="16"/>
  <c r="Z14" i="16"/>
  <c r="BE15" i="16"/>
  <c r="AM20" i="16"/>
  <c r="R24" i="16"/>
  <c r="Z16" i="16"/>
  <c r="AI21" i="16"/>
  <c r="V16" i="16"/>
  <c r="N13" i="16"/>
  <c r="Y20" i="16"/>
  <c r="O15" i="16"/>
  <c r="BG16" i="16"/>
  <c r="M21" i="16"/>
  <c r="AW21" i="16"/>
  <c r="BK13" i="16"/>
  <c r="N20" i="16"/>
  <c r="BF17" i="16"/>
  <c r="AB15" i="15"/>
  <c r="AF17" i="15"/>
  <c r="U21" i="15"/>
  <c r="Z16" i="15"/>
  <c r="Y20" i="15"/>
  <c r="V16" i="15"/>
  <c r="Y21" i="15"/>
  <c r="D20" i="15"/>
  <c r="K20" i="15"/>
  <c r="O16" i="15"/>
  <c r="AM17" i="15"/>
  <c r="AI21" i="15"/>
  <c r="J17" i="15"/>
  <c r="D14" i="15"/>
  <c r="Z18" i="15"/>
  <c r="S15" i="15"/>
  <c r="AG15" i="15"/>
  <c r="W14" i="15"/>
  <c r="G24" i="15"/>
  <c r="H18" i="15"/>
  <c r="AA17" i="15"/>
  <c r="G21" i="15"/>
  <c r="AA15" i="15"/>
  <c r="X16" i="15"/>
  <c r="M17" i="16"/>
  <c r="AE17" i="16"/>
  <c r="BK15" i="16"/>
  <c r="AV20" i="16"/>
  <c r="BA24" i="16"/>
  <c r="AG21" i="16"/>
  <c r="AH17" i="16"/>
  <c r="AT20" i="16"/>
  <c r="AT13" i="16"/>
  <c r="O24" i="16"/>
  <c r="AJ21" i="16"/>
  <c r="S24" i="16"/>
  <c r="BK16" i="16"/>
  <c r="AG13" i="16"/>
  <c r="AD18" i="16"/>
  <c r="Z13" i="16"/>
  <c r="BI21" i="16"/>
  <c r="G24" i="16"/>
  <c r="S13" i="16"/>
  <c r="AF15" i="16"/>
  <c r="O21" i="16"/>
  <c r="AC15" i="16"/>
  <c r="X24" i="16"/>
  <c r="AM18" i="16"/>
  <c r="J13" i="16"/>
  <c r="AV14" i="16"/>
  <c r="R15" i="16"/>
  <c r="AK13" i="16"/>
  <c r="BE20" i="16"/>
  <c r="AA24" i="16"/>
  <c r="AB16" i="16"/>
  <c r="AI13" i="16"/>
  <c r="V18" i="16"/>
  <c r="AZ21" i="16"/>
  <c r="AD24" i="16"/>
  <c r="BH16" i="16"/>
  <c r="Q18" i="16"/>
  <c r="AX16" i="16"/>
  <c r="AP15" i="16"/>
  <c r="AR16" i="16"/>
  <c r="AO15" i="16"/>
  <c r="N14" i="16"/>
  <c r="AR20" i="16"/>
  <c r="AL17" i="16"/>
  <c r="N17" i="15"/>
  <c r="AJ24" i="15"/>
  <c r="J18" i="15"/>
  <c r="P24" i="15"/>
  <c r="T16" i="15"/>
  <c r="K24" i="15"/>
  <c r="F18" i="15"/>
  <c r="AI18" i="15"/>
  <c r="AD15" i="15"/>
  <c r="AJ17" i="15"/>
  <c r="T21" i="15"/>
  <c r="AM16" i="15"/>
  <c r="L16" i="15"/>
  <c r="AC17" i="15"/>
  <c r="Y24" i="15"/>
  <c r="V18" i="15"/>
  <c r="S24" i="15"/>
  <c r="AI17" i="15"/>
  <c r="AM14" i="15"/>
  <c r="D17" i="15"/>
  <c r="AF18" i="15"/>
  <c r="BC21" i="16"/>
  <c r="BB14" i="16"/>
  <c r="BA17" i="16"/>
  <c r="Z15" i="16"/>
  <c r="AN13" i="16"/>
  <c r="AU13" i="16"/>
  <c r="BB18" i="16"/>
  <c r="AI16" i="16"/>
  <c r="AN17" i="16"/>
  <c r="BD17" i="16"/>
  <c r="AH20" i="16"/>
  <c r="AV18" i="16"/>
  <c r="K24" i="16"/>
  <c r="BD18" i="16"/>
  <c r="S14" i="16"/>
  <c r="BF21" i="16"/>
  <c r="BG17" i="16"/>
  <c r="P13" i="16"/>
  <c r="AI24" i="16"/>
  <c r="AL16" i="16"/>
  <c r="AM13" i="16"/>
  <c r="S15" i="16"/>
  <c r="X21" i="16"/>
  <c r="H18" i="16"/>
  <c r="AK21" i="16"/>
  <c r="J14" i="16"/>
  <c r="AA18" i="16"/>
  <c r="Y13" i="16"/>
  <c r="AG20" i="16"/>
  <c r="AZ17" i="16"/>
  <c r="AB21" i="16"/>
  <c r="K14" i="16"/>
  <c r="Q20" i="16"/>
  <c r="I18" i="16"/>
  <c r="E24" i="16"/>
  <c r="AJ14" i="16"/>
  <c r="H24" i="16"/>
  <c r="AH21" i="16"/>
  <c r="T24" i="16"/>
  <c r="P21" i="16"/>
  <c r="AX20" i="16"/>
  <c r="AH13" i="16"/>
  <c r="G21" i="16"/>
  <c r="AN24" i="16"/>
  <c r="AG18" i="16"/>
  <c r="AL15" i="16"/>
  <c r="AW24" i="16"/>
  <c r="AX14" i="16"/>
  <c r="F24" i="16"/>
  <c r="BI17" i="16"/>
  <c r="E15" i="15"/>
  <c r="I16" i="15"/>
  <c r="D21" i="15"/>
  <c r="AB24" i="15"/>
  <c r="M18" i="15"/>
  <c r="Q14" i="15"/>
  <c r="V17" i="15"/>
  <c r="L20" i="15"/>
  <c r="R16" i="15"/>
  <c r="H20" i="15"/>
  <c r="AF20" i="15"/>
  <c r="P15" i="15"/>
  <c r="L15" i="15"/>
  <c r="AC14" i="15"/>
  <c r="U17" i="15"/>
  <c r="O15" i="15"/>
  <c r="H15" i="15"/>
  <c r="F21" i="15"/>
  <c r="X18" i="15"/>
  <c r="I17" i="15"/>
  <c r="E14" i="16"/>
  <c r="Z17" i="16"/>
  <c r="AV15" i="16"/>
  <c r="AJ16" i="16"/>
  <c r="J24" i="16"/>
  <c r="S17" i="16"/>
  <c r="AY15" i="16"/>
  <c r="T20" i="16"/>
  <c r="AM24" i="16"/>
  <c r="U21" i="16"/>
  <c r="V17" i="16"/>
  <c r="AU24" i="16"/>
  <c r="BB20" i="16"/>
  <c r="AF24" i="16"/>
  <c r="E21" i="16"/>
  <c r="AT21" i="16"/>
  <c r="AT14" i="16"/>
  <c r="BA20" i="16"/>
  <c r="L20" i="16"/>
  <c r="BG21" i="16"/>
  <c r="D24" i="16"/>
  <c r="S16" i="16"/>
  <c r="R20" i="16"/>
  <c r="BJ21" i="16"/>
  <c r="T21" i="16"/>
  <c r="AQ18" i="16"/>
  <c r="BE13" i="16"/>
  <c r="AA16" i="16"/>
  <c r="X18" i="16"/>
  <c r="G15" i="16"/>
  <c r="BA14" i="16"/>
  <c r="BF13" i="16"/>
  <c r="AP13" i="16"/>
  <c r="BE21" i="16"/>
  <c r="BJ16" i="16"/>
  <c r="D20" i="16"/>
  <c r="V20" i="16"/>
  <c r="BE24" i="16"/>
  <c r="F15" i="16"/>
  <c r="M24" i="16"/>
  <c r="AJ17" i="16"/>
  <c r="BJ13" i="16"/>
  <c r="M21" i="15"/>
  <c r="U16" i="15"/>
  <c r="AL21" i="15"/>
  <c r="E21" i="15"/>
  <c r="R20" i="15"/>
  <c r="W17" i="15"/>
  <c r="H17" i="15"/>
  <c r="AE24" i="15"/>
  <c r="AK20" i="15"/>
  <c r="W24" i="15"/>
  <c r="T14" i="15"/>
  <c r="AL20" i="15"/>
  <c r="AG18" i="15"/>
  <c r="F16" i="15"/>
  <c r="E17" i="15"/>
  <c r="M24" i="15"/>
  <c r="AH21" i="15"/>
  <c r="P17" i="15"/>
  <c r="N14" i="15"/>
  <c r="J20" i="15"/>
  <c r="AM14" i="16"/>
  <c r="K15" i="16"/>
  <c r="X13" i="16"/>
  <c r="AI18" i="16"/>
  <c r="K20" i="16"/>
  <c r="AP14" i="16"/>
  <c r="AO17" i="16"/>
  <c r="N15" i="16"/>
  <c r="AC13" i="16"/>
  <c r="AB18" i="16"/>
  <c r="BC14" i="16"/>
  <c r="AR17" i="16"/>
  <c r="AM15" i="16"/>
  <c r="U24" i="16"/>
  <c r="L18" i="16"/>
  <c r="AN16" i="16"/>
  <c r="I21" i="16"/>
  <c r="AU17" i="16"/>
  <c r="AZ15" i="16"/>
  <c r="AW13" i="16"/>
  <c r="V21" i="16"/>
  <c r="BH17" i="16"/>
  <c r="AB15" i="16"/>
  <c r="BG13" i="16"/>
  <c r="I20" i="16"/>
  <c r="AU20" i="16"/>
  <c r="R18" i="16"/>
  <c r="Y21" i="16"/>
  <c r="D16" i="16"/>
  <c r="BE16" i="16"/>
  <c r="AF13" i="16"/>
  <c r="AG14" i="16"/>
  <c r="BE17" i="16"/>
  <c r="U18" i="16"/>
  <c r="AI14" i="16"/>
  <c r="AL13" i="16"/>
  <c r="Q14" i="16"/>
  <c r="AR18" i="16"/>
  <c r="AE13" i="16"/>
  <c r="AA20" i="16"/>
  <c r="J20" i="16"/>
  <c r="AN20" i="16"/>
  <c r="F17" i="16"/>
  <c r="BI24" i="16"/>
  <c r="BG15" i="16"/>
  <c r="AI15" i="15"/>
  <c r="I24" i="15"/>
  <c r="P18" i="15"/>
  <c r="V21" i="15"/>
  <c r="M14" i="15"/>
  <c r="H16" i="15"/>
  <c r="S21" i="15"/>
  <c r="AK24" i="15"/>
  <c r="AE18" i="15"/>
  <c r="Z21" i="15"/>
  <c r="K14" i="15"/>
  <c r="AA24" i="15"/>
  <c r="S20" i="15"/>
  <c r="AJ18" i="15"/>
  <c r="I14" i="15"/>
  <c r="AK15" i="15"/>
  <c r="AJ21" i="15"/>
  <c r="AC24" i="15"/>
  <c r="G14" i="15"/>
  <c r="Y17" i="15"/>
  <c r="AE21" i="15"/>
  <c r="AI20" i="15"/>
  <c r="P16" i="15"/>
  <c r="BI14" i="16"/>
  <c r="AG15" i="16"/>
  <c r="AH16" i="16"/>
  <c r="S18" i="16"/>
  <c r="AG16" i="16"/>
  <c r="AZ14" i="16"/>
  <c r="N17" i="16"/>
  <c r="AJ15" i="16"/>
  <c r="J16" i="16"/>
  <c r="I16" i="16"/>
  <c r="F14" i="16"/>
  <c r="G17" i="16"/>
  <c r="BI15" i="16"/>
  <c r="G20" i="16"/>
  <c r="F13" i="16"/>
  <c r="Q24" i="16"/>
  <c r="W13" i="16"/>
  <c r="E15" i="16"/>
  <c r="J17" i="16"/>
  <c r="AA15" i="16"/>
  <c r="BB24" i="16"/>
  <c r="L16" i="16"/>
  <c r="G14" i="16"/>
  <c r="BD15" i="16"/>
  <c r="AP21" i="16"/>
  <c r="W17" i="16"/>
  <c r="BJ15" i="16"/>
  <c r="M16" i="16"/>
  <c r="AY13" i="16"/>
  <c r="BE14" i="16"/>
  <c r="AU21" i="16"/>
  <c r="BF14" i="16"/>
  <c r="AO20" i="16"/>
  <c r="L13" i="16"/>
  <c r="Q16" i="16"/>
  <c r="V24" i="16"/>
  <c r="AQ14" i="16"/>
  <c r="N16" i="16"/>
  <c r="T18" i="16"/>
  <c r="BA15" i="16"/>
  <c r="BD14" i="16"/>
  <c r="R13" i="16"/>
  <c r="AI17" i="16"/>
  <c r="AA21" i="16"/>
  <c r="M20" i="16"/>
  <c r="T16" i="16"/>
  <c r="W16" i="16"/>
  <c r="AP24" i="16"/>
  <c r="AH15" i="15"/>
  <c r="Z24" i="15"/>
  <c r="O20" i="15"/>
  <c r="R14" i="15"/>
  <c r="AD21" i="15"/>
  <c r="AI24" i="15"/>
  <c r="I18" i="15"/>
  <c r="R18" i="15"/>
  <c r="X21" i="15"/>
  <c r="H14" i="15"/>
  <c r="O24" i="15"/>
  <c r="AE20" i="15"/>
  <c r="T20" i="15"/>
  <c r="I15" i="15"/>
  <c r="AB21" i="15"/>
  <c r="AK18" i="15"/>
  <c r="L14" i="15"/>
  <c r="J14" i="15"/>
  <c r="AA14" i="15"/>
  <c r="G18" i="15"/>
  <c r="E14" i="15"/>
  <c r="G15" i="15"/>
  <c r="D24" i="15"/>
  <c r="K17" i="15"/>
  <c r="Z15" i="15"/>
  <c r="Q20" i="15"/>
  <c r="W18" i="15"/>
  <c r="X14" i="16"/>
  <c r="AR15" i="16"/>
  <c r="AJ20" i="16"/>
  <c r="AP20" i="16"/>
  <c r="AS13" i="16"/>
  <c r="AA14" i="16"/>
  <c r="BF15" i="16"/>
  <c r="AZ20" i="16"/>
  <c r="AQ24" i="16"/>
  <c r="AD14" i="16"/>
  <c r="AC17" i="16"/>
  <c r="X15" i="16"/>
  <c r="AQ16" i="16"/>
  <c r="AB20" i="16"/>
  <c r="AF17" i="16"/>
  <c r="AW15" i="16"/>
  <c r="AL18" i="16"/>
  <c r="AS17" i="16"/>
  <c r="Y15" i="16"/>
  <c r="L24" i="16"/>
  <c r="I13" i="16"/>
  <c r="J21" i="16"/>
  <c r="AV17" i="16"/>
  <c r="Q13" i="16"/>
  <c r="AV16" i="16"/>
  <c r="AN18" i="16"/>
  <c r="W20" i="16"/>
  <c r="AX13" i="16"/>
  <c r="U17" i="16"/>
  <c r="AK24" i="16"/>
  <c r="AM17" i="16"/>
  <c r="BC13" i="16"/>
  <c r="BB21" i="16"/>
  <c r="Z18" i="16"/>
  <c r="BD21" i="16"/>
  <c r="AJ13" i="16"/>
  <c r="AY18" i="16"/>
  <c r="AR21" i="16"/>
  <c r="BA21" i="16"/>
  <c r="BH24" i="16"/>
  <c r="AH24" i="15"/>
  <c r="AK17" i="15"/>
  <c r="AL14" i="15"/>
  <c r="AH20" i="15"/>
  <c r="AK16" i="15"/>
  <c r="N24" i="15"/>
  <c r="AK21" i="15"/>
  <c r="W16" i="15"/>
  <c r="AC21" i="15"/>
  <c r="R17" i="15"/>
  <c r="L17" i="15"/>
  <c r="P14" i="15"/>
  <c r="F24" i="15"/>
  <c r="N16" i="15"/>
  <c r="W15" i="15"/>
  <c r="AE17" i="15"/>
  <c r="I21" i="15"/>
  <c r="E20" i="15"/>
  <c r="T18" i="15"/>
  <c r="O18" i="15"/>
  <c r="D21" i="16"/>
  <c r="AR14" i="16"/>
  <c r="AB13" i="16"/>
  <c r="BH18" i="16"/>
  <c r="P18" i="16"/>
  <c r="BF18" i="16"/>
  <c r="AW14" i="16"/>
  <c r="U15" i="16"/>
  <c r="H16" i="16"/>
  <c r="AZ18" i="16"/>
  <c r="G16" i="16"/>
  <c r="AL24" i="16"/>
  <c r="AN14" i="16"/>
  <c r="AY17" i="16"/>
  <c r="AT15" i="16"/>
  <c r="AL20" i="16"/>
  <c r="AQ20" i="16"/>
  <c r="T13" i="16"/>
  <c r="O13" i="16"/>
  <c r="R14" i="16"/>
  <c r="BB17" i="16"/>
  <c r="L15" i="16"/>
  <c r="AH24" i="16"/>
  <c r="H17" i="16"/>
  <c r="AU15" i="16"/>
  <c r="BC18" i="16"/>
  <c r="AR24" i="16"/>
  <c r="BG24" i="16"/>
  <c r="BD16" i="16"/>
  <c r="Y17" i="16"/>
  <c r="AB17" i="16"/>
  <c r="AD21" i="16"/>
  <c r="K17" i="16"/>
  <c r="E20" i="16"/>
  <c r="W15" i="16"/>
  <c r="P17" i="16"/>
  <c r="AV13" i="16"/>
  <c r="T17" i="16"/>
  <c r="AP18" i="16"/>
  <c r="AS18" i="16"/>
  <c r="P14" i="16"/>
  <c r="AX21" i="16"/>
  <c r="AS16" i="16"/>
  <c r="AK15" i="16"/>
  <c r="K21" i="15"/>
  <c r="L21" i="15"/>
  <c r="U24" i="15"/>
  <c r="AM18" i="15"/>
  <c r="J15" i="15"/>
  <c r="W21" i="15"/>
  <c r="S17" i="15"/>
  <c r="AC20" i="15"/>
  <c r="AA20" i="15"/>
  <c r="S18" i="15"/>
  <c r="AD17" i="15"/>
  <c r="J24" i="15"/>
  <c r="AD14" i="15"/>
  <c r="AK14" i="15"/>
  <c r="L24" i="15"/>
  <c r="F15" i="15"/>
  <c r="AG17" i="15"/>
  <c r="AD18" i="15"/>
  <c r="X24" i="15"/>
  <c r="J21" i="15"/>
  <c r="AI14" i="15"/>
  <c r="N20" i="15"/>
  <c r="F17" i="15"/>
  <c r="AL21" i="16"/>
  <c r="AE20" i="16"/>
  <c r="BJ24" i="16"/>
  <c r="L14" i="16"/>
  <c r="AQ21" i="16"/>
  <c r="H20" i="16"/>
  <c r="P20" i="16"/>
  <c r="O14" i="16"/>
  <c r="I15" i="16"/>
  <c r="AJ18" i="16"/>
  <c r="BI20" i="16"/>
  <c r="F20" i="16"/>
  <c r="AB14" i="16"/>
  <c r="Q17" i="16"/>
  <c r="AH15" i="16"/>
  <c r="I24" i="16"/>
  <c r="U20" i="16"/>
  <c r="AK17" i="16"/>
  <c r="AO14" i="16"/>
  <c r="AD17" i="16"/>
  <c r="J15" i="16"/>
  <c r="AZ24" i="16"/>
  <c r="AO24" i="16"/>
  <c r="AE24" i="16"/>
  <c r="AG17" i="16"/>
  <c r="P15" i="16"/>
  <c r="BE18" i="16"/>
  <c r="H13" i="16"/>
  <c r="AV24" i="16"/>
  <c r="O17" i="16"/>
  <c r="AK20" i="16"/>
  <c r="D17" i="16"/>
  <c r="BC24" i="16"/>
  <c r="AS14" i="16"/>
  <c r="K16" i="16"/>
  <c r="R21" i="16"/>
  <c r="AE18" i="16"/>
  <c r="AO13" i="16"/>
  <c r="E17" i="16"/>
  <c r="AF15" i="15"/>
  <c r="R21" i="15"/>
  <c r="AJ15" i="15"/>
  <c r="AH17" i="15"/>
  <c r="H21" i="15"/>
  <c r="D16" i="15"/>
  <c r="X14" i="15"/>
  <c r="P21" i="15"/>
  <c r="V24" i="15"/>
  <c r="U14" i="15"/>
  <c r="O21" i="15"/>
  <c r="K18" i="15"/>
  <c r="Q15" i="15"/>
  <c r="Q17" i="15"/>
  <c r="P20" i="15"/>
  <c r="AA21" i="15"/>
  <c r="AG20" i="15"/>
  <c r="D15" i="15"/>
  <c r="R24" i="15"/>
  <c r="AC18" i="15"/>
  <c r="G20" i="15"/>
  <c r="BC15" i="16"/>
  <c r="BH21" i="16"/>
  <c r="BH20" i="16"/>
  <c r="Z20" i="16"/>
  <c r="BH13" i="16"/>
  <c r="BK21" i="16"/>
  <c r="AF14" i="16"/>
  <c r="BI13" i="16"/>
  <c r="AW18" i="16"/>
  <c r="M18" i="16"/>
  <c r="AK14" i="16"/>
  <c r="AE21" i="16"/>
  <c r="O16" i="16"/>
  <c r="AD13" i="16"/>
  <c r="F18" i="16"/>
  <c r="AI20" i="16"/>
  <c r="BJ14" i="16"/>
  <c r="AC21" i="16"/>
  <c r="BB15" i="16"/>
  <c r="BC20" i="16"/>
  <c r="D14" i="16"/>
  <c r="BJ17" i="16"/>
  <c r="AD15" i="16"/>
  <c r="D13" i="16"/>
  <c r="K13" i="16"/>
  <c r="AC16" i="16"/>
  <c r="BD20" i="16"/>
  <c r="BC17" i="16"/>
  <c r="AX15" i="16"/>
  <c r="AT16" i="16"/>
  <c r="BA18" i="16"/>
  <c r="AT24" i="16"/>
  <c r="BK20" i="16"/>
  <c r="AT18" i="16"/>
  <c r="AN15" i="16"/>
  <c r="D15" i="16"/>
  <c r="BI16" i="16"/>
  <c r="AY14" i="16"/>
  <c r="BK24" i="16"/>
  <c r="AO18" i="16"/>
  <c r="E13" i="16"/>
  <c r="L21" i="16"/>
  <c r="N21" i="15"/>
  <c r="Z14" i="15"/>
  <c r="I20" i="15"/>
  <c r="F20" i="15"/>
  <c r="N15" i="15"/>
  <c r="AB17" i="15"/>
  <c r="T17" i="15"/>
  <c r="AF16" i="15"/>
  <c r="AA18" i="15"/>
  <c r="N18" i="15"/>
  <c r="Q21" i="15"/>
  <c r="D18" i="15"/>
  <c r="E18" i="15"/>
  <c r="V14" i="15"/>
  <c r="Y15" i="15"/>
  <c r="K16" i="15"/>
  <c r="AJ16" i="15"/>
  <c r="M16" i="15"/>
  <c r="AG14" i="15"/>
  <c r="U15" i="15"/>
  <c r="S14" i="15"/>
  <c r="AE15" i="15"/>
  <c r="AG24" i="15"/>
  <c r="U18" i="15"/>
  <c r="L18" i="15"/>
  <c r="I9" i="15"/>
  <c r="G9" i="15"/>
  <c r="AM9" i="15"/>
  <c r="P9" i="15"/>
  <c r="AD9" i="15"/>
  <c r="Z9" i="15"/>
  <c r="AR9" i="16"/>
  <c r="M9" i="15"/>
  <c r="G9" i="16"/>
  <c r="W9" i="16"/>
  <c r="AN9" i="16"/>
  <c r="AL9" i="15"/>
  <c r="S9" i="15"/>
  <c r="BH9" i="16"/>
  <c r="Z9" i="16"/>
  <c r="AI9" i="16"/>
  <c r="N9" i="16"/>
  <c r="AH9" i="15"/>
  <c r="AW9" i="16"/>
  <c r="L9" i="15"/>
  <c r="D9" i="15"/>
  <c r="AM9" i="16"/>
  <c r="E9" i="16"/>
  <c r="AU9" i="16"/>
  <c r="S9" i="16"/>
  <c r="P9" i="16"/>
  <c r="T9" i="15"/>
  <c r="AB9" i="16"/>
  <c r="H9" i="16"/>
  <c r="Y9" i="16"/>
  <c r="BF9" i="16"/>
  <c r="E9" i="15"/>
  <c r="AY9" i="16"/>
  <c r="AG9" i="15"/>
  <c r="BB9" i="16"/>
  <c r="V9" i="15"/>
  <c r="W9" i="15"/>
  <c r="I9" i="16"/>
  <c r="X9" i="15"/>
  <c r="U9" i="16"/>
  <c r="F9" i="15"/>
  <c r="AJ9" i="16"/>
  <c r="AO9" i="16"/>
  <c r="O9" i="16"/>
  <c r="AL9" i="16"/>
  <c r="BJ9" i="16"/>
  <c r="AJ9" i="15"/>
  <c r="AA9" i="16"/>
  <c r="F9" i="16"/>
  <c r="AC9" i="16"/>
  <c r="AA9" i="15"/>
  <c r="X9" i="16"/>
  <c r="AK9" i="16"/>
  <c r="AD9" i="16"/>
  <c r="H9" i="15"/>
  <c r="AP9" i="16"/>
  <c r="N9" i="15"/>
  <c r="AB9" i="15"/>
  <c r="AS9" i="16"/>
  <c r="BC9" i="16"/>
  <c r="AC9" i="15"/>
  <c r="Q9" i="16"/>
  <c r="AV9" i="16"/>
  <c r="K9" i="15"/>
  <c r="AG9" i="16"/>
  <c r="AT9" i="16"/>
  <c r="Q9" i="15"/>
  <c r="AX9" i="16"/>
  <c r="D9" i="16"/>
  <c r="BG9" i="16"/>
  <c r="J9" i="15"/>
  <c r="AI9" i="15"/>
  <c r="O9" i="15"/>
  <c r="BK9" i="16"/>
  <c r="J9" i="16"/>
  <c r="Y9" i="15"/>
  <c r="AQ9" i="16"/>
  <c r="T9" i="16"/>
  <c r="R9" i="15"/>
  <c r="BI9" i="16"/>
  <c r="AZ9" i="16"/>
  <c r="AF9" i="16"/>
  <c r="AK9" i="15"/>
  <c r="U9" i="15"/>
  <c r="AF9" i="15"/>
  <c r="AH9" i="16"/>
  <c r="K9" i="16"/>
  <c r="BD9" i="16"/>
  <c r="V9" i="16"/>
  <c r="L9" i="16"/>
  <c r="BE9" i="16"/>
  <c r="M9" i="16"/>
  <c r="AE9" i="16"/>
  <c r="R9" i="16"/>
  <c r="F4" i="16"/>
  <c r="D4" i="16"/>
  <c r="T4" i="16"/>
  <c r="BH4" i="16"/>
  <c r="AF4" i="16"/>
  <c r="AM4" i="16"/>
  <c r="X4" i="16"/>
  <c r="H4" i="16"/>
  <c r="AN4" i="16"/>
  <c r="AS4" i="16"/>
  <c r="P4" i="16"/>
  <c r="BF4" i="16"/>
  <c r="AW4" i="16"/>
  <c r="AJ4" i="16"/>
  <c r="BE4" i="16"/>
  <c r="Q4" i="16"/>
  <c r="M4" i="16"/>
  <c r="AH4" i="16"/>
  <c r="G4" i="16"/>
  <c r="Z4" i="16"/>
  <c r="BA4" i="16"/>
  <c r="Y4" i="16"/>
  <c r="R4" i="16"/>
  <c r="BC4" i="16"/>
  <c r="AO4" i="16"/>
  <c r="E4" i="16"/>
  <c r="J4" i="16"/>
  <c r="AT4" i="16"/>
  <c r="U4" i="16"/>
  <c r="I4" i="16"/>
  <c r="O4" i="16"/>
  <c r="AA4" i="16"/>
  <c r="AR4" i="16"/>
  <c r="AK4" i="16"/>
  <c r="BJ4" i="16"/>
  <c r="W4" i="16"/>
  <c r="AB4" i="16"/>
  <c r="AX4" i="16"/>
  <c r="AC4" i="16"/>
  <c r="L4" i="16"/>
  <c r="AL4" i="16"/>
  <c r="AI4" i="16"/>
  <c r="AD4" i="16"/>
  <c r="AE4" i="16"/>
  <c r="V4" i="16"/>
  <c r="S4" i="16"/>
  <c r="BK4" i="16"/>
  <c r="K4" i="16"/>
  <c r="AU4" i="16"/>
  <c r="AG4" i="16"/>
  <c r="AP4" i="16"/>
  <c r="BB4" i="16"/>
  <c r="BI4" i="16"/>
  <c r="AQ4" i="16"/>
  <c r="BG4" i="16"/>
  <c r="BD4" i="16"/>
  <c r="AZ4" i="16"/>
  <c r="AY4" i="16"/>
  <c r="N4" i="16"/>
  <c r="AV4" i="16"/>
  <c r="BM36" i="17"/>
  <c r="F3" i="6" l="1"/>
  <c r="F4" i="6"/>
  <c r="F5" i="6"/>
  <c r="F6" i="6"/>
  <c r="F7" i="6"/>
  <c r="F8" i="6"/>
  <c r="L3" i="6"/>
  <c r="C31" i="5"/>
  <c r="C28" i="5" s="1"/>
  <c r="R3" i="6"/>
  <c r="Q3" i="6" s="1"/>
  <c r="R4" i="6"/>
  <c r="Q4" i="6" s="1"/>
  <c r="R5" i="6"/>
  <c r="Q5" i="6" s="1"/>
  <c r="R6" i="6"/>
  <c r="Q6" i="6" s="1"/>
  <c r="R7" i="6"/>
  <c r="Q7" i="6" s="1"/>
  <c r="R8" i="6"/>
  <c r="Q8" i="6" s="1"/>
  <c r="L4" i="6"/>
  <c r="L5" i="6"/>
  <c r="L6" i="6"/>
  <c r="L7" i="6"/>
  <c r="L8" i="6"/>
  <c r="C36" i="5"/>
  <c r="C35" i="5" s="1"/>
  <c r="D11" i="1" l="1"/>
  <c r="E11" i="1" s="1"/>
  <c r="F11" i="1" s="1"/>
  <c r="G11" i="1" s="1"/>
  <c r="H11" i="1" s="1"/>
  <c r="R47" i="1"/>
  <c r="R41" i="1"/>
  <c r="T41" i="1" s="1"/>
  <c r="R42" i="1"/>
  <c r="R43" i="1"/>
  <c r="R44" i="1"/>
  <c r="R45" i="1"/>
  <c r="R46" i="1"/>
  <c r="R48" i="1"/>
  <c r="R49" i="1"/>
  <c r="R50" i="1"/>
  <c r="R51" i="1"/>
  <c r="R52" i="1"/>
  <c r="R53" i="1"/>
  <c r="R54" i="1"/>
  <c r="R55" i="1"/>
  <c r="R56" i="1"/>
  <c r="R57" i="1"/>
  <c r="R58" i="1"/>
  <c r="R59" i="1"/>
  <c r="R60" i="1"/>
  <c r="R61" i="1"/>
  <c r="R62" i="1"/>
  <c r="R63" i="1"/>
  <c r="R64" i="1"/>
  <c r="T47" i="1"/>
  <c r="D10" i="1"/>
  <c r="E10" i="1" s="1" a="1"/>
  <c r="E10" i="1" s="1"/>
  <c r="F10" i="1" s="1"/>
  <c r="G10" i="1" s="1"/>
  <c r="H10" i="1" s="1"/>
  <c r="D9" i="1"/>
  <c r="E9" i="1" s="1"/>
  <c r="F9" i="1" s="1"/>
  <c r="G9" i="1" s="1"/>
  <c r="H9" i="1" s="1"/>
  <c r="Q41" i="1"/>
  <c r="S41" i="1" s="1"/>
  <c r="Q42" i="1"/>
  <c r="S42" i="1" s="1"/>
  <c r="F28" i="1" s="1"/>
  <c r="Q43" i="1"/>
  <c r="S43" i="1" s="1"/>
  <c r="F29" i="1" s="1"/>
  <c r="Q44" i="1"/>
  <c r="S44" i="1" s="1"/>
  <c r="Q45" i="1"/>
  <c r="S45" i="1" s="1"/>
  <c r="F23" i="1" s="1"/>
  <c r="Q46" i="1"/>
  <c r="S46" i="1" s="1"/>
  <c r="Q47" i="1"/>
  <c r="S47" i="1" s="1"/>
  <c r="F30" i="1" s="1"/>
  <c r="Q48" i="1"/>
  <c r="S48" i="1" s="1"/>
  <c r="Q49" i="1"/>
  <c r="S49" i="1" s="1"/>
  <c r="Q50" i="1"/>
  <c r="S50" i="1" s="1"/>
  <c r="Q51" i="1"/>
  <c r="S51" i="1" s="1"/>
  <c r="Q52" i="1"/>
  <c r="S52" i="1" s="1"/>
  <c r="F26" i="1" s="1"/>
  <c r="Q53" i="1"/>
  <c r="S53" i="1" s="1"/>
  <c r="Q54" i="1"/>
  <c r="S54" i="1" s="1"/>
  <c r="Q55" i="1"/>
  <c r="S55" i="1" s="1"/>
  <c r="Q56" i="1"/>
  <c r="S56" i="1" s="1"/>
  <c r="Q57" i="1"/>
  <c r="S57" i="1" s="1"/>
  <c r="Q58" i="1"/>
  <c r="S58" i="1" s="1"/>
  <c r="Q59" i="1"/>
  <c r="S59" i="1" s="1"/>
  <c r="Q60" i="1"/>
  <c r="S60" i="1" s="1"/>
  <c r="Q61" i="1"/>
  <c r="S61" i="1" s="1"/>
  <c r="Q62" i="1"/>
  <c r="S62" i="1" s="1"/>
  <c r="Q63" i="1"/>
  <c r="S63" i="1" s="1"/>
  <c r="Q64" i="1"/>
  <c r="S64" i="1" s="1"/>
  <c r="V41" i="1"/>
  <c r="W41" i="1" l="1"/>
  <c r="G2" i="15"/>
  <c r="F24" i="1"/>
  <c r="F25" i="1"/>
  <c r="F32" i="1"/>
  <c r="X45" i="1"/>
  <c r="T45" i="1"/>
  <c r="T46" i="1"/>
  <c r="T44" i="1"/>
  <c r="G27" i="1" s="1"/>
  <c r="T42" i="1"/>
  <c r="G28" i="1" s="1"/>
  <c r="G30" i="1"/>
  <c r="T43" i="1"/>
  <c r="G29" i="1" s="1"/>
  <c r="T48" i="1"/>
  <c r="T49" i="1"/>
  <c r="T50" i="1"/>
  <c r="T51" i="1"/>
  <c r="T52" i="1"/>
  <c r="G26" i="1" s="1"/>
  <c r="T53" i="1"/>
  <c r="G31" i="1" s="1"/>
  <c r="T54" i="1"/>
  <c r="T55" i="1"/>
  <c r="T56" i="1"/>
  <c r="G24" i="1" s="1"/>
  <c r="T57" i="1"/>
  <c r="T58" i="1"/>
  <c r="T59" i="1"/>
  <c r="T60" i="1"/>
  <c r="T61" i="1"/>
  <c r="T62" i="1"/>
  <c r="T63" i="1"/>
  <c r="T64" i="1"/>
  <c r="J70" i="1"/>
  <c r="J71" i="1"/>
  <c r="J72" i="1"/>
  <c r="J73" i="1"/>
  <c r="J74" i="1"/>
  <c r="J75" i="1"/>
  <c r="J76" i="1"/>
  <c r="J77" i="1"/>
  <c r="J78" i="1"/>
  <c r="J79" i="1"/>
  <c r="I70" i="1"/>
  <c r="I71" i="1"/>
  <c r="I72" i="1"/>
  <c r="I73" i="1"/>
  <c r="I74" i="1"/>
  <c r="I75" i="1"/>
  <c r="I76" i="1"/>
  <c r="I77" i="1"/>
  <c r="I78" i="1"/>
  <c r="I79" i="1"/>
  <c r="Y64" i="1"/>
  <c r="X64" i="1"/>
  <c r="Y63" i="1"/>
  <c r="X63" i="1"/>
  <c r="Y62" i="1"/>
  <c r="X62" i="1"/>
  <c r="Y61" i="1"/>
  <c r="X61" i="1"/>
  <c r="Y60" i="1"/>
  <c r="X60" i="1"/>
  <c r="Y59" i="1"/>
  <c r="X59" i="1"/>
  <c r="Y58" i="1"/>
  <c r="X58" i="1"/>
  <c r="Y57" i="1"/>
  <c r="X57" i="1"/>
  <c r="Y56" i="1"/>
  <c r="X56" i="1"/>
  <c r="Y55" i="1"/>
  <c r="X55" i="1"/>
  <c r="Y54" i="1"/>
  <c r="X54" i="1"/>
  <c r="Y53" i="1"/>
  <c r="X53" i="1"/>
  <c r="Y52" i="1"/>
  <c r="X52" i="1"/>
  <c r="Y51" i="1"/>
  <c r="X51" i="1"/>
  <c r="Y50" i="1"/>
  <c r="X50" i="1"/>
  <c r="Y49" i="1"/>
  <c r="X49" i="1"/>
  <c r="Y48" i="1"/>
  <c r="X48" i="1"/>
  <c r="Y43" i="1"/>
  <c r="X43" i="1"/>
  <c r="Y47" i="1"/>
  <c r="X47" i="1"/>
  <c r="Y42" i="1"/>
  <c r="X42" i="1"/>
  <c r="Y44" i="1"/>
  <c r="X44" i="1"/>
  <c r="Y46" i="1"/>
  <c r="X46" i="1"/>
  <c r="Y41" i="1"/>
  <c r="X41" i="1"/>
  <c r="Y45" i="1"/>
  <c r="G11" i="16"/>
  <c r="G11" i="15"/>
  <c r="G7" i="16"/>
  <c r="G7" i="15"/>
  <c r="J5" i="17"/>
  <c r="CB3" i="11"/>
  <c r="CB7" i="11"/>
  <c r="CB8" i="11"/>
  <c r="CB15" i="11"/>
  <c r="CB12" i="11"/>
  <c r="CB16" i="11"/>
  <c r="CB5" i="11"/>
  <c r="CB6" i="11"/>
  <c r="CB10" i="11"/>
  <c r="D94" i="1" a="1"/>
  <c r="CB4" i="11"/>
  <c r="CB9" i="11"/>
  <c r="CB13" i="11"/>
  <c r="CB11" i="11"/>
  <c r="CB14" i="11"/>
  <c r="N101" i="14" l="1"/>
  <c r="N95" i="14"/>
  <c r="N100" i="14"/>
  <c r="N94" i="14"/>
  <c r="N88" i="14"/>
  <c r="N99" i="14"/>
  <c r="N102" i="14"/>
  <c r="N96" i="14"/>
  <c r="N86" i="14"/>
  <c r="N85" i="14"/>
  <c r="N79" i="14"/>
  <c r="N84" i="14"/>
  <c r="N68" i="14"/>
  <c r="N76" i="14"/>
  <c r="N75" i="14"/>
  <c r="N67" i="14"/>
  <c r="N58" i="14"/>
  <c r="N52" i="14"/>
  <c r="N57" i="14"/>
  <c r="N62" i="14"/>
  <c r="N63" i="14"/>
  <c r="N60" i="14"/>
  <c r="N47" i="14"/>
  <c r="N41" i="14"/>
  <c r="N55" i="14"/>
  <c r="N54" i="14"/>
  <c r="N49" i="14"/>
  <c r="N46" i="14"/>
  <c r="N34" i="14"/>
  <c r="N48" i="14"/>
  <c r="N40" i="14"/>
  <c r="N30" i="14"/>
  <c r="N24" i="14"/>
  <c r="N35" i="14"/>
  <c r="N29" i="14"/>
  <c r="N7" i="14"/>
  <c r="N18" i="14"/>
  <c r="N6" i="14"/>
  <c r="N23" i="14"/>
  <c r="N17" i="14"/>
  <c r="N12" i="14"/>
  <c r="N5" i="14"/>
  <c r="N11" i="14"/>
  <c r="N3" i="14"/>
  <c r="N9" i="14"/>
  <c r="N26" i="14"/>
  <c r="N15" i="14"/>
  <c r="N16" i="14"/>
  <c r="N13" i="14"/>
  <c r="N32" i="14"/>
  <c r="N25" i="14"/>
  <c r="N37" i="14"/>
  <c r="N45" i="14"/>
  <c r="N14" i="14"/>
  <c r="N33" i="14"/>
  <c r="N50" i="14"/>
  <c r="N36" i="14"/>
  <c r="N56" i="14"/>
  <c r="N22" i="14"/>
  <c r="N53" i="14"/>
  <c r="N4" i="14"/>
  <c r="N19" i="14"/>
  <c r="N8" i="14"/>
  <c r="N10" i="14"/>
  <c r="N21" i="14"/>
  <c r="N51" i="14"/>
  <c r="N44" i="14"/>
  <c r="N31" i="14"/>
  <c r="N27" i="14"/>
  <c r="N28" i="14"/>
  <c r="N20" i="14"/>
  <c r="N42" i="14"/>
  <c r="N74" i="14"/>
  <c r="N59" i="14"/>
  <c r="N73" i="14"/>
  <c r="N98" i="14"/>
  <c r="N87" i="14"/>
  <c r="N89" i="14"/>
  <c r="N38" i="14"/>
  <c r="N81" i="14"/>
  <c r="N61" i="14"/>
  <c r="N103" i="14"/>
  <c r="N80" i="14"/>
  <c r="N69" i="14"/>
  <c r="N65" i="14"/>
  <c r="N43" i="14"/>
  <c r="N93" i="14"/>
  <c r="N70" i="14"/>
  <c r="N90" i="14"/>
  <c r="N66" i="14"/>
  <c r="N64" i="14"/>
  <c r="N78" i="14"/>
  <c r="N92" i="14"/>
  <c r="N82" i="14"/>
  <c r="N77" i="14"/>
  <c r="N97" i="14"/>
  <c r="N39" i="14"/>
  <c r="N72" i="14"/>
  <c r="N83" i="14"/>
  <c r="N91" i="14"/>
  <c r="N71" i="14"/>
  <c r="Y104" i="13"/>
  <c r="Y98" i="13"/>
  <c r="Y92" i="13"/>
  <c r="Y86" i="13"/>
  <c r="Y103" i="13"/>
  <c r="Y102" i="13"/>
  <c r="Y96" i="13"/>
  <c r="Y90" i="13"/>
  <c r="Y84" i="13"/>
  <c r="Y101" i="13"/>
  <c r="Y95" i="13"/>
  <c r="Y89" i="13"/>
  <c r="Y106" i="13"/>
  <c r="Y100" i="13"/>
  <c r="Y94" i="13"/>
  <c r="Y88" i="13"/>
  <c r="Y105" i="13"/>
  <c r="Y99" i="13"/>
  <c r="Y93" i="13"/>
  <c r="Y83" i="13"/>
  <c r="Y87" i="13"/>
  <c r="Y81" i="13"/>
  <c r="Y97" i="13"/>
  <c r="Y91" i="13"/>
  <c r="Y79" i="13"/>
  <c r="Y77" i="13"/>
  <c r="Y76" i="13"/>
  <c r="Y70" i="13"/>
  <c r="Y64" i="13"/>
  <c r="Y80" i="13"/>
  <c r="Y82" i="13"/>
  <c r="Y75" i="13"/>
  <c r="Y69" i="13"/>
  <c r="Y78" i="13"/>
  <c r="Y74" i="13"/>
  <c r="Y85" i="13"/>
  <c r="Y73" i="13"/>
  <c r="Y72" i="13"/>
  <c r="Y66" i="13"/>
  <c r="Y68" i="13"/>
  <c r="Y57" i="13"/>
  <c r="Y51" i="13"/>
  <c r="Y45" i="13"/>
  <c r="Y39" i="13"/>
  <c r="Y71" i="13"/>
  <c r="Y67" i="13"/>
  <c r="Y62" i="13"/>
  <c r="Y56" i="13"/>
  <c r="Y50" i="13"/>
  <c r="Y44" i="13"/>
  <c r="Y38" i="13"/>
  <c r="Y61" i="13"/>
  <c r="Y55" i="13"/>
  <c r="Y49" i="13"/>
  <c r="Y43" i="13"/>
  <c r="Y60" i="13"/>
  <c r="Y54" i="13"/>
  <c r="Y48" i="13"/>
  <c r="Y42" i="13"/>
  <c r="Y65" i="13"/>
  <c r="Y59" i="13"/>
  <c r="Y53" i="13"/>
  <c r="Y47" i="13"/>
  <c r="Y58" i="13"/>
  <c r="Y52" i="13"/>
  <c r="Y46" i="13"/>
  <c r="Y35" i="13"/>
  <c r="Y29" i="13"/>
  <c r="Y34" i="13"/>
  <c r="Y28" i="13"/>
  <c r="Y40" i="13"/>
  <c r="Y33" i="13"/>
  <c r="Y41" i="13"/>
  <c r="Y32" i="13"/>
  <c r="Y63" i="13"/>
  <c r="Y31" i="13"/>
  <c r="Y26" i="13"/>
  <c r="Y23" i="13"/>
  <c r="Y17" i="13"/>
  <c r="Y37" i="13"/>
  <c r="Y21" i="13"/>
  <c r="Y20" i="13"/>
  <c r="Y25" i="13"/>
  <c r="Y19" i="13"/>
  <c r="Y14" i="13"/>
  <c r="Y8" i="13"/>
  <c r="Y16" i="13"/>
  <c r="Y13" i="13"/>
  <c r="Y7" i="13"/>
  <c r="Y30" i="13"/>
  <c r="Y12" i="13"/>
  <c r="Y6" i="13"/>
  <c r="Y24" i="13"/>
  <c r="Y36" i="13"/>
  <c r="Y11" i="13"/>
  <c r="Y27" i="13"/>
  <c r="Y22" i="13"/>
  <c r="Y10" i="13"/>
  <c r="Y15" i="13"/>
  <c r="Y9" i="13"/>
  <c r="Y18" i="13"/>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69" i="12"/>
  <c r="K68" i="12"/>
  <c r="K59" i="12"/>
  <c r="K58" i="12"/>
  <c r="K57" i="12"/>
  <c r="K56" i="12"/>
  <c r="K55" i="12"/>
  <c r="K54" i="12"/>
  <c r="K53" i="12"/>
  <c r="K52" i="12"/>
  <c r="K51" i="12"/>
  <c r="K61" i="12"/>
  <c r="K65" i="12"/>
  <c r="K60" i="12"/>
  <c r="K72" i="12"/>
  <c r="K66" i="12"/>
  <c r="K50" i="12"/>
  <c r="K49" i="12"/>
  <c r="K48" i="12"/>
  <c r="K47" i="12"/>
  <c r="K46" i="12"/>
  <c r="K45" i="12"/>
  <c r="K44" i="12"/>
  <c r="K43" i="12"/>
  <c r="K42" i="12"/>
  <c r="K41" i="12"/>
  <c r="K40" i="12"/>
  <c r="K39" i="12"/>
  <c r="K38" i="12"/>
  <c r="K37" i="12"/>
  <c r="K71" i="12"/>
  <c r="K64" i="12"/>
  <c r="K67" i="12"/>
  <c r="K63" i="12"/>
  <c r="K62" i="12"/>
  <c r="K70" i="12"/>
  <c r="K34" i="12"/>
  <c r="K31" i="12"/>
  <c r="K36" i="12"/>
  <c r="K35" i="12"/>
  <c r="K32" i="12"/>
  <c r="K33" i="12"/>
  <c r="K30" i="12"/>
  <c r="K29" i="12"/>
  <c r="K28" i="12"/>
  <c r="K27" i="12"/>
  <c r="K26" i="12"/>
  <c r="K17" i="12"/>
  <c r="K16" i="12"/>
  <c r="K15" i="12"/>
  <c r="K14" i="12"/>
  <c r="K13" i="12"/>
  <c r="K12" i="12"/>
  <c r="K11" i="12"/>
  <c r="K20" i="12"/>
  <c r="K25" i="12"/>
  <c r="K18" i="12"/>
  <c r="K24" i="12"/>
  <c r="K22" i="12"/>
  <c r="K21" i="12"/>
  <c r="K10" i="12"/>
  <c r="K19" i="12"/>
  <c r="K8" i="12"/>
  <c r="K23" i="12"/>
  <c r="K9" i="12"/>
  <c r="K7" i="12"/>
  <c r="K6" i="12"/>
  <c r="K5" i="12"/>
  <c r="K4" i="12"/>
  <c r="K3" i="12"/>
  <c r="S14" i="11"/>
  <c r="S8" i="11"/>
  <c r="S12" i="11"/>
  <c r="S11" i="11"/>
  <c r="S16" i="11"/>
  <c r="S10" i="11"/>
  <c r="S15" i="11"/>
  <c r="S9" i="11"/>
  <c r="S13" i="11"/>
  <c r="S3" i="11"/>
  <c r="AE1" i="11"/>
  <c r="S1" i="11"/>
  <c r="S6" i="11"/>
  <c r="S5" i="11"/>
  <c r="S7" i="11"/>
  <c r="S4" i="11"/>
  <c r="K103" i="9"/>
  <c r="K102" i="9"/>
  <c r="K101" i="9"/>
  <c r="K100" i="9"/>
  <c r="K99" i="9"/>
  <c r="K98" i="9"/>
  <c r="K97" i="9"/>
  <c r="K96" i="9"/>
  <c r="K95" i="9"/>
  <c r="K94" i="9"/>
  <c r="K93" i="9"/>
  <c r="K92" i="9"/>
  <c r="K91" i="9"/>
  <c r="K90" i="9"/>
  <c r="K89" i="9"/>
  <c r="K88" i="9"/>
  <c r="K86" i="9"/>
  <c r="K74" i="9"/>
  <c r="K87" i="9"/>
  <c r="K75" i="9"/>
  <c r="K73" i="9"/>
  <c r="K72" i="9"/>
  <c r="K71" i="9"/>
  <c r="K70" i="9"/>
  <c r="K69" i="9"/>
  <c r="K68" i="9"/>
  <c r="K76" i="9"/>
  <c r="K77" i="9"/>
  <c r="K78" i="9"/>
  <c r="K79" i="9"/>
  <c r="K80" i="9"/>
  <c r="K81" i="9"/>
  <c r="K84" i="9"/>
  <c r="K83" i="9"/>
  <c r="K67" i="9"/>
  <c r="K56" i="9"/>
  <c r="K54" i="9"/>
  <c r="K58" i="9"/>
  <c r="K59" i="9"/>
  <c r="K85" i="9"/>
  <c r="K82" i="9"/>
  <c r="K65" i="9"/>
  <c r="K60" i="9"/>
  <c r="K62" i="9"/>
  <c r="K44" i="9"/>
  <c r="K43" i="9"/>
  <c r="K42" i="9"/>
  <c r="K41" i="9"/>
  <c r="K40" i="9"/>
  <c r="K39" i="9"/>
  <c r="K38" i="9"/>
  <c r="K37" i="9"/>
  <c r="K50" i="9"/>
  <c r="K47" i="9"/>
  <c r="K64" i="9"/>
  <c r="K61" i="9"/>
  <c r="K57" i="9"/>
  <c r="K46" i="9"/>
  <c r="K66" i="9"/>
  <c r="K63" i="9"/>
  <c r="K55" i="9"/>
  <c r="K52" i="9"/>
  <c r="K49" i="9"/>
  <c r="K53" i="9"/>
  <c r="K45" i="9"/>
  <c r="K24" i="9"/>
  <c r="K23" i="9"/>
  <c r="K22" i="9"/>
  <c r="K21" i="9"/>
  <c r="K20" i="9"/>
  <c r="K19" i="9"/>
  <c r="K18" i="9"/>
  <c r="K17" i="9"/>
  <c r="K32" i="9"/>
  <c r="K28" i="9"/>
  <c r="K48" i="9"/>
  <c r="K33" i="9"/>
  <c r="K29" i="9"/>
  <c r="K51" i="9"/>
  <c r="K30" i="9"/>
  <c r="K26" i="9"/>
  <c r="K36" i="9"/>
  <c r="K34" i="9"/>
  <c r="K27" i="9"/>
  <c r="K16" i="9"/>
  <c r="K31" i="9"/>
  <c r="K35" i="9"/>
  <c r="K25" i="9"/>
  <c r="K13" i="9"/>
  <c r="K8" i="9"/>
  <c r="K6" i="9"/>
  <c r="K15" i="9"/>
  <c r="K14" i="9"/>
  <c r="K12" i="9"/>
  <c r="K10" i="9"/>
  <c r="K7" i="9"/>
  <c r="K3" i="9"/>
  <c r="K5" i="9"/>
  <c r="K4" i="9"/>
  <c r="K11" i="9"/>
  <c r="K9" i="9"/>
  <c r="AC41" i="1"/>
  <c r="AC53" i="1"/>
  <c r="AC42" i="1"/>
  <c r="AC54" i="1"/>
  <c r="AC43" i="1"/>
  <c r="AC55" i="1"/>
  <c r="AC44" i="1"/>
  <c r="AC56" i="1"/>
  <c r="AC45" i="1"/>
  <c r="AC57" i="1"/>
  <c r="AC46" i="1"/>
  <c r="AC58" i="1"/>
  <c r="AC47" i="1"/>
  <c r="AC59" i="1"/>
  <c r="AC48" i="1"/>
  <c r="AC60" i="1"/>
  <c r="AC49" i="1"/>
  <c r="AC61" i="1"/>
  <c r="AC50" i="1"/>
  <c r="AC62" i="1"/>
  <c r="AC51" i="1"/>
  <c r="AC63" i="1"/>
  <c r="AC52" i="1"/>
  <c r="AC64" i="1"/>
  <c r="Q79" i="1"/>
  <c r="Q70" i="1"/>
  <c r="Q71" i="1"/>
  <c r="Q72" i="1"/>
  <c r="Q73" i="1"/>
  <c r="Q74" i="1"/>
  <c r="Q76" i="1"/>
  <c r="Q75" i="1"/>
  <c r="Q77" i="1"/>
  <c r="Q78" i="1"/>
  <c r="D94" i="1"/>
  <c r="G23" i="1"/>
  <c r="G32" i="1"/>
  <c r="G25" i="1"/>
  <c r="G23" i="16"/>
  <c r="G22" i="16"/>
  <c r="G19" i="15"/>
  <c r="G12" i="15"/>
  <c r="G12" i="16"/>
  <c r="G19" i="16"/>
  <c r="G23" i="15"/>
  <c r="G22" i="15"/>
  <c r="G8" i="16"/>
  <c r="G8" i="15"/>
  <c r="J6" i="17"/>
  <c r="G6" i="16"/>
  <c r="G6" i="15"/>
  <c r="G5" i="15"/>
  <c r="J3" i="17"/>
  <c r="G5" i="16"/>
  <c r="G4" i="15"/>
  <c r="AE94" i="1"/>
  <c r="I34" i="17"/>
  <c r="N104" i="14" l="1"/>
  <c r="Y507" i="13"/>
  <c r="K104" i="12"/>
  <c r="K104" i="9"/>
  <c r="E94" i="1"/>
  <c r="Q37" i="1"/>
  <c r="G33" i="1"/>
  <c r="AC94" i="1" l="1"/>
  <c r="I94" i="1"/>
  <c r="X94" i="1"/>
  <c r="AG94" i="1"/>
  <c r="AD94" i="1"/>
  <c r="K94" i="1" l="1"/>
  <c r="E13" i="1"/>
  <c r="V62" i="1" s="1"/>
  <c r="F13" i="1"/>
  <c r="G13" i="1"/>
  <c r="H13" i="1"/>
  <c r="W46" i="1"/>
  <c r="W45" i="1"/>
  <c r="V46" i="1"/>
  <c r="W64" i="1" l="1"/>
  <c r="W51" i="1"/>
  <c r="V51" i="1"/>
  <c r="V64" i="1"/>
  <c r="W63" i="1"/>
  <c r="V63" i="1"/>
  <c r="W62" i="1"/>
  <c r="V45" i="1"/>
  <c r="V47" i="1"/>
  <c r="V48" i="1"/>
  <c r="W48" i="1"/>
  <c r="W47" i="1"/>
  <c r="D13" i="1" l="1"/>
  <c r="V42" i="1" s="1"/>
  <c r="V52" i="1"/>
  <c r="W52" i="1"/>
  <c r="V56" i="1" l="1"/>
  <c r="W61" i="1"/>
  <c r="W56" i="1"/>
  <c r="V43" i="1"/>
  <c r="V61" i="1"/>
  <c r="W60" i="1"/>
  <c r="V60" i="1"/>
  <c r="W50" i="1"/>
  <c r="W55" i="1"/>
  <c r="W59" i="1"/>
  <c r="W58" i="1"/>
  <c r="V50" i="1"/>
  <c r="V57" i="1"/>
  <c r="W49" i="1"/>
  <c r="V49" i="1"/>
  <c r="V59" i="1"/>
  <c r="V55" i="1"/>
  <c r="W43" i="1"/>
  <c r="W54" i="1"/>
  <c r="V58" i="1"/>
  <c r="W42" i="1"/>
  <c r="W57" i="1"/>
  <c r="V54" i="1"/>
  <c r="V53" i="1"/>
  <c r="W44" i="1"/>
  <c r="V44" i="1"/>
  <c r="W53" i="1"/>
  <c r="M92" i="1" l="1"/>
  <c r="M93" i="1" l="1"/>
  <c r="M94" i="1" l="1"/>
  <c r="M95" i="1" l="1"/>
  <c r="M96" i="1" l="1"/>
  <c r="M97" i="1" l="1"/>
  <c r="M98" i="1" l="1"/>
  <c r="M128" i="1"/>
  <c r="M99" i="1" l="1"/>
  <c r="M100" i="1" l="1"/>
  <c r="M129" i="1"/>
  <c r="M130" i="1" l="1"/>
  <c r="M101" i="1"/>
  <c r="M102" i="1" l="1"/>
  <c r="M131" i="1"/>
  <c r="M132" i="1" l="1"/>
  <c r="M133" i="1" s="1"/>
  <c r="M103" i="1"/>
  <c r="M104" i="1" l="1"/>
  <c r="M105" i="1" l="1"/>
  <c r="M134" i="1"/>
  <c r="M135" i="1" l="1"/>
  <c r="M136" i="1" s="1"/>
  <c r="M106" i="1"/>
  <c r="M107" i="1" l="1"/>
  <c r="M137" i="1"/>
  <c r="M108" i="1" l="1"/>
  <c r="M138" i="1"/>
  <c r="M139" i="1" l="1"/>
  <c r="M140" i="1" s="1"/>
  <c r="M109" i="1"/>
  <c r="M110" i="1" l="1"/>
  <c r="M141" i="1"/>
  <c r="M111" i="1" l="1"/>
  <c r="M142" i="1"/>
  <c r="M112" i="1" l="1"/>
  <c r="M113" i="1" l="1"/>
  <c r="M143" i="1"/>
  <c r="M144" i="1" l="1"/>
  <c r="M114" i="1"/>
  <c r="M145" i="1" l="1"/>
  <c r="M115" i="1"/>
  <c r="M146" i="1" l="1"/>
  <c r="M116" i="1"/>
  <c r="M147" i="1" l="1"/>
  <c r="M117" i="1"/>
  <c r="M148" i="1" l="1"/>
  <c r="M118" i="1"/>
  <c r="M149" i="1" l="1"/>
  <c r="M119" i="1"/>
  <c r="M150" i="1" l="1"/>
  <c r="M120" i="1"/>
  <c r="M151" i="1" l="1"/>
  <c r="M121" i="1"/>
  <c r="M152" i="1" l="1"/>
  <c r="M122" i="1"/>
  <c r="M153" i="1" l="1"/>
  <c r="M123" i="1"/>
  <c r="M154" i="1" l="1"/>
  <c r="M124" i="1"/>
  <c r="M155" i="1" l="1"/>
  <c r="M125" i="1"/>
  <c r="M156" i="1" l="1"/>
  <c r="M126" i="1"/>
  <c r="M157" i="1" l="1"/>
  <c r="M158" i="1" l="1"/>
  <c r="M159" i="1" l="1"/>
  <c r="M160" i="1" l="1"/>
  <c r="M161" i="1" l="1"/>
  <c r="M162" i="1" l="1"/>
  <c r="K1" i="14" l="1"/>
  <c r="L1" i="14" s="1"/>
  <c r="M1" i="14" s="1"/>
  <c r="N1" i="14" s="1"/>
  <c r="O1" i="14" s="1"/>
  <c r="P1" i="14" s="1"/>
  <c r="Q1" i="14" s="1"/>
  <c r="R1" i="14" s="1"/>
  <c r="S1" i="14" s="1"/>
  <c r="T1" i="14" s="1"/>
  <c r="U1" i="14" s="1"/>
  <c r="V1" i="14" s="1"/>
  <c r="W1" i="14" s="1"/>
  <c r="X1" i="14" s="1"/>
  <c r="Y1" i="14" s="1"/>
  <c r="Z1" i="14" s="1"/>
  <c r="AA1" i="14" s="1"/>
  <c r="AB1" i="14" s="1"/>
  <c r="AC1" i="14" s="1"/>
  <c r="AD1" i="14" s="1"/>
  <c r="AE1" i="14" s="1"/>
  <c r="AF1" i="14" s="1"/>
  <c r="AG1" i="14" s="1"/>
  <c r="AH1" i="14" s="1"/>
  <c r="AI1" i="14" s="1"/>
  <c r="AJ1" i="14" s="1"/>
  <c r="AK1" i="14" s="1"/>
  <c r="AL1" i="14" s="1"/>
  <c r="AM1" i="14" s="1"/>
  <c r="AN1" i="14" s="1"/>
  <c r="AO1" i="14" s="1"/>
  <c r="AP1" i="14" s="1"/>
  <c r="AQ1" i="14" s="1"/>
  <c r="AR1" i="14" s="1"/>
  <c r="AS1" i="14" s="1"/>
  <c r="AT1" i="14" s="1"/>
  <c r="V6" i="13"/>
  <c r="P3" i="11" l="1"/>
  <c r="H3" i="12"/>
  <c r="H3" i="9"/>
  <c r="K3" i="14" l="1"/>
  <c r="Z41" i="1"/>
  <c r="C6" i="1"/>
  <c r="C7" i="1" s="1"/>
  <c r="D6" i="1" s="1"/>
  <c r="D7" i="1" s="1"/>
  <c r="E6" i="1" s="1"/>
  <c r="E7" i="1" s="1"/>
  <c r="F6" i="1" s="1"/>
  <c r="F7" i="1" s="1"/>
  <c r="G6" i="1" s="1"/>
  <c r="G7" i="1" s="1"/>
  <c r="H6" i="1" s="1"/>
  <c r="H7" i="1" s="1"/>
  <c r="N79" i="1"/>
  <c r="BY3" i="11"/>
  <c r="N77" i="1" l="1"/>
  <c r="N78" i="1"/>
  <c r="N75" i="1"/>
  <c r="N72" i="1"/>
  <c r="N76" i="1"/>
  <c r="N74" i="1"/>
  <c r="N73" i="1"/>
  <c r="V38" i="13"/>
  <c r="V39" i="13"/>
  <c r="K55" i="14"/>
  <c r="V85" i="13"/>
  <c r="H5" i="12"/>
  <c r="K8" i="14"/>
  <c r="H6" i="9"/>
  <c r="V52" i="13"/>
  <c r="H1" i="12"/>
  <c r="P9" i="11"/>
  <c r="V27" i="13"/>
  <c r="P8" i="11"/>
  <c r="H40" i="12"/>
  <c r="V14" i="13"/>
  <c r="H63" i="9"/>
  <c r="K90" i="14"/>
  <c r="H95" i="12"/>
  <c r="H50" i="9"/>
  <c r="K47" i="14"/>
  <c r="H70" i="12"/>
  <c r="H61" i="9"/>
  <c r="V95" i="13"/>
  <c r="H33" i="12"/>
  <c r="V54" i="13"/>
  <c r="V22" i="13"/>
  <c r="H71" i="9"/>
  <c r="V93" i="13"/>
  <c r="H43" i="12"/>
  <c r="H34" i="9"/>
  <c r="V92" i="13"/>
  <c r="H42" i="12"/>
  <c r="H9" i="9"/>
  <c r="V31" i="13"/>
  <c r="P1" i="11"/>
  <c r="K33" i="14"/>
  <c r="K97" i="14"/>
  <c r="H45" i="12"/>
  <c r="H83" i="9"/>
  <c r="V43" i="13"/>
  <c r="H51" i="12"/>
  <c r="V101" i="13"/>
  <c r="H39" i="12"/>
  <c r="V42" i="13"/>
  <c r="V40" i="13"/>
  <c r="H101" i="9"/>
  <c r="V72" i="13"/>
  <c r="V15" i="13"/>
  <c r="P4" i="11"/>
  <c r="H79" i="9"/>
  <c r="H96" i="12"/>
  <c r="H51" i="9"/>
  <c r="K83" i="14"/>
  <c r="H83" i="12"/>
  <c r="H38" i="9"/>
  <c r="K21" i="14"/>
  <c r="H58" i="12"/>
  <c r="H49" i="9"/>
  <c r="V71" i="13"/>
  <c r="H21" i="12"/>
  <c r="H100" i="12"/>
  <c r="V10" i="13"/>
  <c r="H59" i="9"/>
  <c r="V69" i="13"/>
  <c r="H31" i="12"/>
  <c r="H22" i="9"/>
  <c r="V68" i="13"/>
  <c r="H30" i="12"/>
  <c r="V30" i="13"/>
  <c r="V19" i="13"/>
  <c r="H92" i="9"/>
  <c r="H4" i="9"/>
  <c r="H75" i="9"/>
  <c r="H55" i="12"/>
  <c r="H7" i="9"/>
  <c r="H84" i="12"/>
  <c r="H39" i="9"/>
  <c r="H26" i="9"/>
  <c r="K13" i="14"/>
  <c r="H46" i="12"/>
  <c r="H37" i="9"/>
  <c r="V59" i="13"/>
  <c r="H9" i="12"/>
  <c r="H103" i="9"/>
  <c r="H92" i="12"/>
  <c r="H47" i="9"/>
  <c r="V57" i="13"/>
  <c r="H19" i="12"/>
  <c r="H10" i="9"/>
  <c r="V56" i="13"/>
  <c r="H18" i="12"/>
  <c r="H52" i="12"/>
  <c r="V7" i="13"/>
  <c r="H80" i="9"/>
  <c r="H30" i="9"/>
  <c r="H63" i="12"/>
  <c r="V26" i="13"/>
  <c r="H82" i="12"/>
  <c r="P5" i="11"/>
  <c r="H15" i="12"/>
  <c r="K39" i="14"/>
  <c r="V96" i="13"/>
  <c r="H34" i="12"/>
  <c r="H25" i="9"/>
  <c r="V47" i="13"/>
  <c r="H96" i="9"/>
  <c r="H31" i="9"/>
  <c r="H80" i="12"/>
  <c r="H35" i="9"/>
  <c r="V45" i="13"/>
  <c r="H7" i="12"/>
  <c r="K68" i="14"/>
  <c r="V44" i="13"/>
  <c r="H6" i="12"/>
  <c r="H91" i="9"/>
  <c r="H101" i="12"/>
  <c r="H68" i="9"/>
  <c r="V88" i="13"/>
  <c r="H14" i="12"/>
  <c r="H46" i="9"/>
  <c r="H27" i="12"/>
  <c r="H100" i="9"/>
  <c r="V65" i="13"/>
  <c r="H77" i="9"/>
  <c r="H85" i="12"/>
  <c r="H72" i="12"/>
  <c r="H59" i="12"/>
  <c r="V53" i="13"/>
  <c r="H102" i="9"/>
  <c r="K99" i="14"/>
  <c r="H98" i="12"/>
  <c r="H65" i="9"/>
  <c r="K49" i="14"/>
  <c r="H73" i="12"/>
  <c r="H76" i="9"/>
  <c r="V105" i="13"/>
  <c r="H60" i="12"/>
  <c r="H15" i="9"/>
  <c r="K31" i="14"/>
  <c r="H47" i="12"/>
  <c r="H1" i="9"/>
  <c r="V77" i="13"/>
  <c r="H22" i="12"/>
  <c r="H13" i="9"/>
  <c r="V35" i="13"/>
  <c r="H84" i="9"/>
  <c r="V80" i="13"/>
  <c r="H68" i="12"/>
  <c r="H23" i="9"/>
  <c r="V33" i="13"/>
  <c r="P14" i="11"/>
  <c r="H16" i="12"/>
  <c r="V32" i="13"/>
  <c r="AB1" i="11"/>
  <c r="H19" i="9"/>
  <c r="H89" i="12"/>
  <c r="H56" i="9"/>
  <c r="V102" i="13"/>
  <c r="V64" i="13"/>
  <c r="H73" i="9"/>
  <c r="K10" i="14"/>
  <c r="H97" i="12"/>
  <c r="K91" i="14"/>
  <c r="H88" i="9"/>
  <c r="H27" i="9"/>
  <c r="H14" i="9"/>
  <c r="V41" i="13"/>
  <c r="H90" i="9"/>
  <c r="K85" i="14"/>
  <c r="H86" i="12"/>
  <c r="H53" i="9"/>
  <c r="K32" i="14"/>
  <c r="H61" i="12"/>
  <c r="H64" i="9"/>
  <c r="K14" i="14"/>
  <c r="H48" i="12"/>
  <c r="K86" i="14"/>
  <c r="V97" i="13"/>
  <c r="H35" i="12"/>
  <c r="K100" i="14"/>
  <c r="V60" i="13"/>
  <c r="H10" i="12"/>
  <c r="H76" i="12"/>
  <c r="V23" i="13"/>
  <c r="H72" i="9"/>
  <c r="K102" i="14"/>
  <c r="H56" i="12"/>
  <c r="H11" i="9"/>
  <c r="V21" i="13"/>
  <c r="P10" i="11"/>
  <c r="V82" i="13"/>
  <c r="V20" i="13"/>
  <c r="H93" i="9"/>
  <c r="V84" i="13"/>
  <c r="H77" i="12"/>
  <c r="H44" i="9"/>
  <c r="V51" i="13"/>
  <c r="K25" i="14"/>
  <c r="K17" i="14"/>
  <c r="K4" i="14"/>
  <c r="H54" i="12"/>
  <c r="V29" i="13"/>
  <c r="H78" i="9"/>
  <c r="K67" i="14"/>
  <c r="H74" i="12"/>
  <c r="H41" i="9"/>
  <c r="K7" i="14"/>
  <c r="H49" i="12"/>
  <c r="H52" i="9"/>
  <c r="V98" i="13"/>
  <c r="H36" i="12"/>
  <c r="V66" i="13"/>
  <c r="V78" i="13"/>
  <c r="H23" i="12"/>
  <c r="V18" i="13"/>
  <c r="V48" i="13"/>
  <c r="P15" i="11"/>
  <c r="H55" i="9"/>
  <c r="V11" i="13"/>
  <c r="H60" i="9"/>
  <c r="K71" i="14"/>
  <c r="H44" i="12"/>
  <c r="P13" i="11"/>
  <c r="V9" i="13"/>
  <c r="P6" i="11"/>
  <c r="K101" i="14"/>
  <c r="V8" i="13"/>
  <c r="H81" i="9"/>
  <c r="K94" i="14"/>
  <c r="H65" i="12"/>
  <c r="H32" i="9"/>
  <c r="H26" i="12"/>
  <c r="H88" i="12"/>
  <c r="K19" i="14"/>
  <c r="V28" i="13"/>
  <c r="H71" i="12"/>
  <c r="V87" i="13"/>
  <c r="V16" i="13"/>
  <c r="V73" i="13"/>
  <c r="V86" i="13"/>
  <c r="V17" i="13"/>
  <c r="H66" i="9"/>
  <c r="K58" i="14"/>
  <c r="H62" i="12"/>
  <c r="H29" i="9"/>
  <c r="V99" i="13"/>
  <c r="H37" i="12"/>
  <c r="H40" i="9"/>
  <c r="V79" i="13"/>
  <c r="H24" i="12"/>
  <c r="H64" i="12"/>
  <c r="V61" i="13"/>
  <c r="H11" i="12"/>
  <c r="H28" i="12"/>
  <c r="V36" i="13"/>
  <c r="P11" i="11"/>
  <c r="V76" i="13"/>
  <c r="H93" i="12"/>
  <c r="H48" i="9"/>
  <c r="V94" i="13"/>
  <c r="H32" i="12"/>
  <c r="V81" i="13"/>
  <c r="H103" i="12"/>
  <c r="H94" i="9"/>
  <c r="K79" i="14"/>
  <c r="H102" i="12"/>
  <c r="H69" i="9"/>
  <c r="V103" i="13"/>
  <c r="H53" i="12"/>
  <c r="H20" i="9"/>
  <c r="H75" i="12"/>
  <c r="H18" i="9"/>
  <c r="V13" i="13"/>
  <c r="H21" i="9"/>
  <c r="V89" i="13"/>
  <c r="V104" i="13"/>
  <c r="K77" i="14"/>
  <c r="H99" i="12"/>
  <c r="K41" i="14"/>
  <c r="H17" i="9"/>
  <c r="V83" i="13"/>
  <c r="H25" i="12"/>
  <c r="H28" i="9"/>
  <c r="V62" i="13"/>
  <c r="H12" i="12"/>
  <c r="H67" i="9"/>
  <c r="V49" i="13"/>
  <c r="H98" i="9"/>
  <c r="H43" i="9"/>
  <c r="V24" i="13"/>
  <c r="P7" i="11"/>
  <c r="K96" i="14"/>
  <c r="H81" i="12"/>
  <c r="H36" i="9"/>
  <c r="V70" i="13"/>
  <c r="H20" i="12"/>
  <c r="K95" i="14"/>
  <c r="H91" i="12"/>
  <c r="H82" i="9"/>
  <c r="K52" i="14"/>
  <c r="H90" i="12"/>
  <c r="H57" i="9"/>
  <c r="V91" i="13"/>
  <c r="H41" i="12"/>
  <c r="H8" i="9"/>
  <c r="P12" i="11"/>
  <c r="H62" i="9"/>
  <c r="V34" i="13"/>
  <c r="H89" i="9"/>
  <c r="K65" i="14"/>
  <c r="H54" i="9"/>
  <c r="H50" i="12"/>
  <c r="K50" i="14"/>
  <c r="H87" i="12"/>
  <c r="H42" i="9"/>
  <c r="V100" i="13"/>
  <c r="H38" i="12"/>
  <c r="H5" i="9"/>
  <c r="V63" i="13"/>
  <c r="H13" i="12"/>
  <c r="H16" i="9"/>
  <c r="V50" i="13"/>
  <c r="H99" i="9"/>
  <c r="V74" i="13"/>
  <c r="V37" i="13"/>
  <c r="H86" i="9"/>
  <c r="V75" i="13"/>
  <c r="V12" i="13"/>
  <c r="H97" i="9"/>
  <c r="K89" i="14"/>
  <c r="H69" i="12"/>
  <c r="H24" i="9"/>
  <c r="V58" i="13"/>
  <c r="H8" i="12"/>
  <c r="K88" i="14"/>
  <c r="H79" i="12"/>
  <c r="H70" i="9"/>
  <c r="K35" i="14"/>
  <c r="H78" i="12"/>
  <c r="H45" i="9"/>
  <c r="V67" i="13"/>
  <c r="H29" i="12"/>
  <c r="V90" i="13"/>
  <c r="P16" i="11"/>
  <c r="H87" i="9"/>
  <c r="V106" i="13"/>
  <c r="V25" i="13"/>
  <c r="H74" i="9"/>
  <c r="K103" i="14"/>
  <c r="H94" i="12"/>
  <c r="H85" i="9"/>
  <c r="K64" i="14"/>
  <c r="H57" i="12"/>
  <c r="H12" i="9"/>
  <c r="V46" i="13"/>
  <c r="H95" i="9"/>
  <c r="K45" i="14"/>
  <c r="H67" i="12"/>
  <c r="H58" i="9"/>
  <c r="K27" i="14"/>
  <c r="H66" i="12"/>
  <c r="H33" i="9"/>
  <c r="V55" i="13"/>
  <c r="H17" i="12"/>
  <c r="H4" i="12"/>
  <c r="D22" i="16"/>
  <c r="D11" i="15"/>
  <c r="D19" i="16"/>
  <c r="D19" i="15"/>
  <c r="D12" i="15"/>
  <c r="D12" i="16"/>
  <c r="D6" i="16"/>
  <c r="D6" i="15"/>
  <c r="D4" i="15"/>
  <c r="D7" i="15"/>
  <c r="G5" i="17"/>
  <c r="D7" i="16"/>
  <c r="F34" i="17"/>
  <c r="BY6" i="11"/>
  <c r="BY7" i="11"/>
  <c r="BY8" i="11"/>
  <c r="BY11" i="11"/>
  <c r="BY12" i="11"/>
  <c r="BY15" i="11"/>
  <c r="BY4" i="11"/>
  <c r="BY13" i="11"/>
  <c r="BY10" i="11"/>
  <c r="BY9" i="11"/>
  <c r="BY16" i="11"/>
  <c r="BY14" i="11"/>
  <c r="BY5" i="11"/>
  <c r="V507" i="13" l="1"/>
  <c r="H104" i="12"/>
  <c r="H104" i="9"/>
  <c r="K30" i="14"/>
  <c r="K87" i="14"/>
  <c r="Z51" i="1"/>
  <c r="Z56" i="1"/>
  <c r="K61" i="14"/>
  <c r="K34" i="14"/>
  <c r="Z64" i="1"/>
  <c r="Z62" i="1"/>
  <c r="Z44" i="1"/>
  <c r="K57" i="14"/>
  <c r="K12" i="14"/>
  <c r="K62" i="14"/>
  <c r="K51" i="14"/>
  <c r="K18" i="14"/>
  <c r="K54" i="14"/>
  <c r="Z53" i="1"/>
  <c r="Z57" i="1"/>
  <c r="K93" i="14"/>
  <c r="K92" i="14"/>
  <c r="Z61" i="1"/>
  <c r="Z60" i="1"/>
  <c r="K53" i="14"/>
  <c r="K80" i="14"/>
  <c r="K73" i="14"/>
  <c r="K81" i="14"/>
  <c r="K9" i="14"/>
  <c r="Z54" i="1"/>
  <c r="Z45" i="1"/>
  <c r="K36" i="14"/>
  <c r="K46" i="14"/>
  <c r="K43" i="14"/>
  <c r="K5" i="14"/>
  <c r="K20" i="14"/>
  <c r="K23" i="14"/>
  <c r="K6" i="14"/>
  <c r="K75" i="14"/>
  <c r="K22" i="14"/>
  <c r="Z63" i="1"/>
  <c r="Z46" i="1"/>
  <c r="K76" i="14"/>
  <c r="K37" i="14"/>
  <c r="K66" i="14"/>
  <c r="K24" i="14"/>
  <c r="K15" i="14"/>
  <c r="K38" i="14"/>
  <c r="Z42" i="1"/>
  <c r="Z47" i="1"/>
  <c r="K26" i="14"/>
  <c r="K44" i="14"/>
  <c r="Z55" i="1"/>
  <c r="Z48" i="1"/>
  <c r="K42" i="14"/>
  <c r="K70" i="14"/>
  <c r="K40" i="14"/>
  <c r="K78" i="14"/>
  <c r="K59" i="14"/>
  <c r="K69" i="14"/>
  <c r="K28" i="14"/>
  <c r="K72" i="14"/>
  <c r="K56" i="14"/>
  <c r="K60" i="14"/>
  <c r="Z58" i="1"/>
  <c r="Z49" i="1"/>
  <c r="K48" i="14"/>
  <c r="K74" i="14"/>
  <c r="K82" i="14"/>
  <c r="Z50" i="1"/>
  <c r="Z59" i="1"/>
  <c r="K84" i="14"/>
  <c r="K11" i="14"/>
  <c r="K63" i="14"/>
  <c r="K29" i="14"/>
  <c r="K16" i="14"/>
  <c r="K98" i="14"/>
  <c r="Z52" i="1"/>
  <c r="Z43" i="1"/>
  <c r="N71" i="1"/>
  <c r="N70" i="1"/>
  <c r="D11" i="16"/>
  <c r="D23" i="15"/>
  <c r="D22" i="15"/>
  <c r="D23" i="16"/>
  <c r="D8" i="15"/>
  <c r="G6" i="17"/>
  <c r="D8" i="16"/>
  <c r="D5" i="16"/>
  <c r="D5" i="15"/>
  <c r="G3" i="17"/>
  <c r="AE91" i="1"/>
  <c r="AF91" i="1" l="1"/>
  <c r="N37" i="1"/>
  <c r="K104" i="14"/>
  <c r="D91" i="1" a="1"/>
  <c r="D91" i="1" l="1"/>
  <c r="E91" i="1" s="1"/>
  <c r="R91" i="1" s="1"/>
  <c r="AC91" i="1" l="1"/>
  <c r="X91" i="1"/>
  <c r="Q91" i="1"/>
  <c r="O91" i="1"/>
  <c r="AG91" i="1"/>
  <c r="AD91" i="1"/>
  <c r="P91" i="1"/>
  <c r="I91" i="1"/>
  <c r="K91" i="1" l="1"/>
  <c r="J91" i="1" s="1"/>
  <c r="U91" i="1" s="1"/>
  <c r="AI91" i="1"/>
  <c r="AH111" i="1"/>
  <c r="AH153" i="1"/>
  <c r="AH113" i="1"/>
  <c r="AH127" i="1"/>
  <c r="AH137" i="1"/>
  <c r="AH140" i="1"/>
  <c r="AH155" i="1"/>
  <c r="AH151" i="1"/>
  <c r="AH149" i="1"/>
  <c r="AH118" i="1"/>
  <c r="AH106" i="1"/>
  <c r="AH143" i="1"/>
  <c r="AH162" i="1"/>
  <c r="AH138" i="1"/>
  <c r="AH95" i="1"/>
  <c r="AH103" i="1"/>
  <c r="AH115" i="1"/>
  <c r="AH159" i="1"/>
  <c r="AH91" i="1"/>
  <c r="AH94" i="1"/>
  <c r="AH150" i="1"/>
  <c r="AH114" i="1"/>
  <c r="AH122" i="1"/>
  <c r="AH107" i="1"/>
  <c r="AH132" i="1"/>
  <c r="AH121" i="1"/>
  <c r="AH98" i="1"/>
  <c r="AH112" i="1"/>
  <c r="AH105" i="1"/>
  <c r="AH129" i="1"/>
  <c r="AH120" i="1"/>
  <c r="AH126" i="1"/>
  <c r="AH93" i="1"/>
  <c r="AH102" i="1"/>
  <c r="AH152" i="1"/>
  <c r="AH154" i="1"/>
  <c r="AH119" i="1"/>
  <c r="AH157" i="1"/>
  <c r="AH145" i="1"/>
  <c r="AH133" i="1"/>
  <c r="AH124" i="1"/>
  <c r="AH141" i="1"/>
  <c r="AH144" i="1"/>
  <c r="AH158" i="1"/>
  <c r="AH125" i="1"/>
  <c r="AH135" i="1"/>
  <c r="AH101" i="1"/>
  <c r="AH156" i="1"/>
  <c r="AH123" i="1"/>
  <c r="AH128" i="1"/>
  <c r="AH117" i="1"/>
  <c r="AH134" i="1"/>
  <c r="AH161" i="1"/>
  <c r="AH96" i="1"/>
  <c r="AH139" i="1"/>
  <c r="AH146" i="1"/>
  <c r="AH160" i="1"/>
  <c r="AH142" i="1"/>
  <c r="AH147" i="1"/>
  <c r="AH130" i="1"/>
  <c r="AH109" i="1"/>
  <c r="AH99" i="1"/>
  <c r="AH92" i="1"/>
  <c r="AH104" i="1"/>
  <c r="AH131" i="1"/>
  <c r="AH110" i="1"/>
  <c r="AH108" i="1"/>
  <c r="AH148" i="1"/>
  <c r="AH97" i="1"/>
  <c r="AH136" i="1"/>
  <c r="AH100" i="1"/>
  <c r="AH116" i="1"/>
  <c r="W91" i="1"/>
  <c r="V91" i="1" s="1"/>
  <c r="S91" i="1" l="1"/>
  <c r="Y91" i="1"/>
  <c r="T91" i="1"/>
  <c r="N92" i="1" l="1"/>
  <c r="AJ91" i="1"/>
  <c r="I1" i="12"/>
  <c r="J1" i="12" s="1"/>
  <c r="K1" i="12" s="1"/>
  <c r="L1" i="12" s="1"/>
  <c r="M1" i="12" s="1"/>
  <c r="N1" i="12" s="1"/>
  <c r="O1" i="12" s="1"/>
  <c r="P1" i="12" s="1"/>
  <c r="Q1" i="12" s="1"/>
  <c r="R1" i="12" s="1"/>
  <c r="S1" i="12" s="1"/>
  <c r="T1" i="12" s="1"/>
  <c r="U1" i="12" s="1"/>
  <c r="V1" i="12" s="1"/>
  <c r="W1" i="12" s="1"/>
  <c r="X1" i="12" s="1"/>
  <c r="Y1" i="12" s="1"/>
  <c r="Z1" i="12" s="1"/>
  <c r="AA1" i="12" s="1"/>
  <c r="AB1" i="12" s="1"/>
  <c r="AC1" i="12" s="1"/>
  <c r="AD1" i="12" s="1"/>
  <c r="AE1" i="12" s="1"/>
  <c r="AF1" i="12" s="1"/>
  <c r="AG1" i="12" s="1"/>
  <c r="AH1" i="12" s="1"/>
  <c r="AI1" i="12" s="1"/>
  <c r="AJ1" i="12" s="1"/>
  <c r="AK1" i="12" s="1"/>
  <c r="AL1" i="12" s="1"/>
  <c r="AM1" i="12" s="1"/>
  <c r="AN1" i="12" s="1"/>
  <c r="AO1" i="12" s="1"/>
  <c r="AP1" i="12" s="1"/>
  <c r="AQ1" i="12" s="1"/>
  <c r="Q3" i="11"/>
  <c r="I3" i="12"/>
  <c r="W6" i="13" l="1"/>
  <c r="L3" i="14" l="1"/>
  <c r="I3" i="9" l="1"/>
  <c r="O78" i="1"/>
  <c r="O73" i="1"/>
  <c r="O75" i="1"/>
  <c r="O77" i="1"/>
  <c r="O74" i="1"/>
  <c r="O76" i="1"/>
  <c r="O79" i="1"/>
  <c r="O71" i="1"/>
  <c r="D92" i="1" a="1"/>
  <c r="D92" i="1" l="1"/>
  <c r="E92" i="1" s="1"/>
  <c r="P92" i="1" s="1"/>
  <c r="I92" i="1" l="1"/>
  <c r="Q92" i="1"/>
  <c r="O92" i="1"/>
  <c r="X92" i="1"/>
  <c r="AD92" i="1"/>
  <c r="AG92" i="1"/>
  <c r="AC92" i="1"/>
  <c r="R92" i="1"/>
  <c r="K92" i="1" l="1"/>
  <c r="J92" i="1" s="1"/>
  <c r="U92" i="1" s="1"/>
  <c r="W92" i="1"/>
  <c r="V92" i="1" s="1"/>
  <c r="Y92" i="1" l="1"/>
  <c r="T92" i="1"/>
  <c r="S92" i="1"/>
  <c r="AJ92" i="1" l="1"/>
  <c r="N93" i="1"/>
  <c r="I1" i="9"/>
  <c r="J1" i="9" s="1"/>
  <c r="K1" i="9" s="1"/>
  <c r="L1" i="9" s="1"/>
  <c r="M1" i="9" s="1"/>
  <c r="N1" i="9" s="1"/>
  <c r="O1" i="9" s="1"/>
  <c r="I28" i="9" l="1"/>
  <c r="I7" i="9"/>
  <c r="I10" i="9"/>
  <c r="I47" i="9"/>
  <c r="I63" i="9"/>
  <c r="I5" i="9"/>
  <c r="I46" i="9"/>
  <c r="I97" i="9"/>
  <c r="I81" i="9"/>
  <c r="I36" i="9"/>
  <c r="I90" i="9"/>
  <c r="I86" i="9"/>
  <c r="I77" i="9"/>
  <c r="I52" i="9"/>
  <c r="I68" i="9"/>
  <c r="I74" i="9"/>
  <c r="I56" i="9"/>
  <c r="I17" i="9"/>
  <c r="I19" i="9"/>
  <c r="I49" i="9"/>
  <c r="I39" i="9"/>
  <c r="I80" i="9"/>
  <c r="I64" i="9"/>
  <c r="I75" i="9"/>
  <c r="I96" i="9"/>
  <c r="I103" i="9"/>
  <c r="I20" i="9"/>
  <c r="I60" i="9"/>
  <c r="I71" i="9"/>
  <c r="I62" i="9"/>
  <c r="I73" i="9"/>
  <c r="I78" i="9"/>
  <c r="I102" i="9"/>
  <c r="I53" i="9"/>
  <c r="I32" i="9"/>
  <c r="I40" i="9"/>
  <c r="I93" i="9"/>
  <c r="I54" i="9"/>
  <c r="I76" i="9"/>
  <c r="I31" i="9"/>
  <c r="I26" i="9"/>
  <c r="I43" i="9"/>
  <c r="I51" i="9"/>
  <c r="O7" i="9"/>
  <c r="O95" i="9"/>
  <c r="O27" i="9"/>
  <c r="O43" i="9"/>
  <c r="O59" i="9"/>
  <c r="O97" i="9"/>
  <c r="O55" i="9"/>
  <c r="O46" i="9"/>
  <c r="O10" i="9"/>
  <c r="O89" i="9"/>
  <c r="O68" i="9"/>
  <c r="O96" i="9"/>
  <c r="O85" i="9"/>
  <c r="O77" i="9"/>
  <c r="O15" i="9"/>
  <c r="O25" i="9"/>
  <c r="O75" i="9"/>
  <c r="O69" i="9"/>
  <c r="O19" i="9"/>
  <c r="O41" i="9"/>
  <c r="O21" i="9"/>
  <c r="O33" i="9"/>
  <c r="O45" i="9"/>
  <c r="O80" i="9"/>
  <c r="O99" i="9"/>
  <c r="O72" i="9"/>
  <c r="O100" i="9"/>
  <c r="O24" i="9"/>
  <c r="O71" i="9"/>
  <c r="O65" i="9"/>
  <c r="O58" i="9"/>
  <c r="O84" i="9"/>
  <c r="O101" i="9"/>
  <c r="O90" i="9"/>
  <c r="O37" i="9"/>
  <c r="O5" i="9"/>
  <c r="O64" i="9"/>
  <c r="O73" i="9"/>
  <c r="O4" i="9"/>
  <c r="O91" i="9"/>
  <c r="O29" i="9"/>
  <c r="O98" i="9"/>
  <c r="O42" i="9"/>
  <c r="O23" i="9"/>
  <c r="O87" i="9"/>
  <c r="O9" i="9"/>
  <c r="O38" i="9"/>
  <c r="O47" i="9"/>
  <c r="O53" i="9"/>
  <c r="O50" i="9"/>
  <c r="O17" i="9"/>
  <c r="O61" i="9"/>
  <c r="O56" i="9"/>
  <c r="O83" i="9"/>
  <c r="O11" i="9"/>
  <c r="O76" i="9"/>
  <c r="O13" i="9"/>
  <c r="O20" i="9"/>
  <c r="O8" i="9"/>
  <c r="O60" i="9"/>
  <c r="O18" i="9"/>
  <c r="O44" i="9"/>
  <c r="O26" i="9"/>
  <c r="O39" i="9"/>
  <c r="O88" i="9"/>
  <c r="O86" i="9"/>
  <c r="O74" i="9"/>
  <c r="O31" i="9"/>
  <c r="O30" i="9"/>
  <c r="O51" i="9"/>
  <c r="O12" i="9"/>
  <c r="O28" i="9"/>
  <c r="O6" i="9"/>
  <c r="O70" i="9"/>
  <c r="O22" i="9"/>
  <c r="O79" i="9"/>
  <c r="O35" i="9"/>
  <c r="O102" i="9"/>
  <c r="O67" i="9"/>
  <c r="O66" i="9"/>
  <c r="O49" i="9"/>
  <c r="O14" i="9"/>
  <c r="O94" i="9"/>
  <c r="O34" i="9"/>
  <c r="O78" i="9"/>
  <c r="O62" i="9"/>
  <c r="O16" i="9"/>
  <c r="O63" i="9"/>
  <c r="O92" i="9"/>
  <c r="O48" i="9"/>
  <c r="O32" i="9"/>
  <c r="O40" i="9"/>
  <c r="O57" i="9"/>
  <c r="O82" i="9"/>
  <c r="O103" i="9"/>
  <c r="O54" i="9"/>
  <c r="O93" i="9"/>
  <c r="O52" i="9"/>
  <c r="O81" i="9"/>
  <c r="O36" i="9"/>
  <c r="P1" i="9"/>
  <c r="Q1" i="9" s="1"/>
  <c r="R1" i="9" s="1"/>
  <c r="S1" i="9" s="1"/>
  <c r="T1" i="9" s="1"/>
  <c r="U1" i="9" s="1"/>
  <c r="V1" i="9" s="1"/>
  <c r="W1" i="9" s="1"/>
  <c r="X1" i="9" s="1"/>
  <c r="Y1" i="9" s="1"/>
  <c r="Z1" i="9" s="1"/>
  <c r="AA1" i="9" s="1"/>
  <c r="AB1" i="9" s="1"/>
  <c r="AC1" i="9" s="1"/>
  <c r="AD1" i="9" s="1"/>
  <c r="AE1" i="9" s="1"/>
  <c r="AF1" i="9" s="1"/>
  <c r="AG1" i="9" s="1"/>
  <c r="AH1" i="9" s="1"/>
  <c r="AI1" i="9" s="1"/>
  <c r="AJ1" i="9" s="1"/>
  <c r="AK1" i="9" s="1"/>
  <c r="AL1" i="9" s="1"/>
  <c r="AM1" i="9" s="1"/>
  <c r="AN1" i="9" s="1"/>
  <c r="AO1" i="9" s="1"/>
  <c r="AP1" i="9" s="1"/>
  <c r="AQ1" i="9" s="1"/>
  <c r="I91" i="9"/>
  <c r="I18" i="9"/>
  <c r="I65" i="9"/>
  <c r="I15" i="9"/>
  <c r="I55" i="9"/>
  <c r="I11" i="9"/>
  <c r="I100" i="9"/>
  <c r="I89" i="9"/>
  <c r="I23" i="9"/>
  <c r="I72" i="9"/>
  <c r="I8" i="9"/>
  <c r="I98" i="9"/>
  <c r="I29" i="9"/>
  <c r="I59" i="9"/>
  <c r="I48" i="9"/>
  <c r="I79" i="9"/>
  <c r="I69" i="9"/>
  <c r="I83" i="9"/>
  <c r="I42" i="9"/>
  <c r="I92" i="9"/>
  <c r="I66" i="9"/>
  <c r="I57" i="9"/>
  <c r="I22" i="9"/>
  <c r="I82" i="9"/>
  <c r="I37" i="9"/>
  <c r="I38" i="9"/>
  <c r="I84" i="9"/>
  <c r="I94" i="9"/>
  <c r="I58" i="9"/>
  <c r="I41" i="9"/>
  <c r="I85" i="9"/>
  <c r="I21" i="9"/>
  <c r="I24" i="9"/>
  <c r="I70" i="9"/>
  <c r="I44" i="9"/>
  <c r="I87" i="9"/>
  <c r="I27" i="9"/>
  <c r="I34" i="9"/>
  <c r="I13" i="9"/>
  <c r="I50" i="9"/>
  <c r="I61" i="9"/>
  <c r="I67" i="9"/>
  <c r="I101" i="9"/>
  <c r="I16" i="9"/>
  <c r="I33" i="9"/>
  <c r="I99" i="9"/>
  <c r="I12" i="9"/>
  <c r="I14" i="9"/>
  <c r="I6" i="9"/>
  <c r="I45" i="9"/>
  <c r="I95" i="9"/>
  <c r="I25" i="9"/>
  <c r="I30" i="9"/>
  <c r="I9" i="9"/>
  <c r="I88" i="9"/>
  <c r="I35" i="9"/>
  <c r="O70" i="1"/>
  <c r="O72" i="1"/>
  <c r="AE92" i="1"/>
  <c r="BZ3" i="11"/>
  <c r="AI92" i="1" l="1"/>
  <c r="AF92" i="1"/>
  <c r="AA41" i="1"/>
  <c r="E11" i="15"/>
  <c r="H5" i="17"/>
  <c r="E7" i="16"/>
  <c r="E7" i="15"/>
  <c r="BZ11" i="11"/>
  <c r="BZ14" i="11"/>
  <c r="BZ6" i="11"/>
  <c r="BZ8" i="11"/>
  <c r="BZ9" i="11"/>
  <c r="BZ12" i="11"/>
  <c r="BZ4" i="11"/>
  <c r="BZ16" i="11"/>
  <c r="BZ15" i="11"/>
  <c r="BZ5" i="11"/>
  <c r="BZ7" i="11"/>
  <c r="BZ13" i="11"/>
  <c r="BZ10" i="11"/>
  <c r="W36" i="13" l="1"/>
  <c r="Q4" i="11"/>
  <c r="Q15" i="11"/>
  <c r="W86" i="13"/>
  <c r="L89" i="14"/>
  <c r="AA64" i="1"/>
  <c r="W60" i="13"/>
  <c r="L100" i="14"/>
  <c r="L66" i="14"/>
  <c r="I15" i="12"/>
  <c r="L64" i="14"/>
  <c r="Q7" i="11"/>
  <c r="I60" i="12"/>
  <c r="W87" i="13"/>
  <c r="I33" i="12"/>
  <c r="I43" i="12"/>
  <c r="I102" i="12"/>
  <c r="L30" i="14"/>
  <c r="I74" i="12"/>
  <c r="W88" i="13"/>
  <c r="W55" i="13"/>
  <c r="I13" i="12"/>
  <c r="W58" i="13"/>
  <c r="W84" i="13"/>
  <c r="W9" i="13"/>
  <c r="W12" i="13"/>
  <c r="L34" i="14"/>
  <c r="I78" i="12"/>
  <c r="I47" i="12"/>
  <c r="W34" i="13"/>
  <c r="I18" i="12"/>
  <c r="I91" i="12"/>
  <c r="W41" i="13"/>
  <c r="W40" i="13"/>
  <c r="W48" i="13"/>
  <c r="AA43" i="1"/>
  <c r="I20" i="12"/>
  <c r="I58" i="12"/>
  <c r="W37" i="13"/>
  <c r="I97" i="12"/>
  <c r="W103" i="13"/>
  <c r="I29" i="12"/>
  <c r="L10" i="14"/>
  <c r="L88" i="14"/>
  <c r="W31" i="13"/>
  <c r="L37" i="14"/>
  <c r="I44" i="12"/>
  <c r="W52" i="13"/>
  <c r="L85" i="14"/>
  <c r="Q8" i="11"/>
  <c r="L78" i="14"/>
  <c r="I14" i="12"/>
  <c r="I72" i="12"/>
  <c r="I46" i="12"/>
  <c r="W45" i="13"/>
  <c r="L95" i="14"/>
  <c r="I75" i="12"/>
  <c r="AA63" i="1"/>
  <c r="L84" i="14"/>
  <c r="I19" i="12"/>
  <c r="I101" i="12"/>
  <c r="I77" i="12"/>
  <c r="W81" i="13"/>
  <c r="I24" i="12"/>
  <c r="L7" i="14"/>
  <c r="W97" i="13"/>
  <c r="L74" i="14"/>
  <c r="I100" i="12"/>
  <c r="L92" i="14"/>
  <c r="W16" i="13"/>
  <c r="L26" i="14"/>
  <c r="L28" i="14"/>
  <c r="L80" i="14"/>
  <c r="W69" i="13"/>
  <c r="L44" i="14"/>
  <c r="I41" i="12"/>
  <c r="W21" i="13"/>
  <c r="I27" i="12"/>
  <c r="L35" i="14"/>
  <c r="I36" i="12"/>
  <c r="W14" i="13"/>
  <c r="L9" i="14"/>
  <c r="I64" i="12"/>
  <c r="W105" i="13"/>
  <c r="L97" i="14"/>
  <c r="L61" i="14"/>
  <c r="W89" i="13"/>
  <c r="L81" i="14"/>
  <c r="L63" i="14"/>
  <c r="W28" i="13"/>
  <c r="AA51" i="1"/>
  <c r="I85" i="12"/>
  <c r="I59" i="12"/>
  <c r="I7" i="12"/>
  <c r="W94" i="13"/>
  <c r="I83" i="12"/>
  <c r="W92" i="13"/>
  <c r="W65" i="13"/>
  <c r="L67" i="14"/>
  <c r="Q12" i="11"/>
  <c r="W75" i="13"/>
  <c r="I89" i="12"/>
  <c r="AA50" i="1"/>
  <c r="W10" i="13"/>
  <c r="L58" i="14"/>
  <c r="L46" i="14"/>
  <c r="L18" i="14"/>
  <c r="I37" i="12"/>
  <c r="I30" i="12"/>
  <c r="W80" i="13"/>
  <c r="I32" i="12"/>
  <c r="L57" i="14"/>
  <c r="I22" i="12"/>
  <c r="Q14" i="11"/>
  <c r="I57" i="12"/>
  <c r="W73" i="13"/>
  <c r="L22" i="14"/>
  <c r="AA59" i="1"/>
  <c r="L14" i="14"/>
  <c r="Q16" i="11"/>
  <c r="L8" i="14"/>
  <c r="W85" i="13"/>
  <c r="W44" i="13"/>
  <c r="W7" i="13"/>
  <c r="W42" i="13"/>
  <c r="I25" i="12"/>
  <c r="W61" i="13"/>
  <c r="W30" i="13"/>
  <c r="W51" i="13"/>
  <c r="AA57" i="1"/>
  <c r="I66" i="12"/>
  <c r="L68" i="14"/>
  <c r="I76" i="12"/>
  <c r="W39" i="13"/>
  <c r="L6" i="14"/>
  <c r="L5" i="14"/>
  <c r="L59" i="14"/>
  <c r="W19" i="13"/>
  <c r="I67" i="12"/>
  <c r="I53" i="12"/>
  <c r="I23" i="12"/>
  <c r="W18" i="13"/>
  <c r="I98" i="12"/>
  <c r="W8" i="13"/>
  <c r="W13" i="13"/>
  <c r="L29" i="14"/>
  <c r="I92" i="12"/>
  <c r="AC1" i="11"/>
  <c r="I82" i="12"/>
  <c r="L24" i="14"/>
  <c r="I70" i="12"/>
  <c r="W99" i="13"/>
  <c r="L76" i="14"/>
  <c r="W71" i="13"/>
  <c r="L101" i="14"/>
  <c r="W20" i="13"/>
  <c r="L86" i="14"/>
  <c r="I38" i="12"/>
  <c r="L99" i="14"/>
  <c r="I52" i="12"/>
  <c r="I49" i="12"/>
  <c r="L16" i="14"/>
  <c r="E2" i="15"/>
  <c r="L12" i="14"/>
  <c r="L65" i="14"/>
  <c r="W78" i="13"/>
  <c r="I99" i="12"/>
  <c r="I17" i="12"/>
  <c r="I93" i="12"/>
  <c r="L45" i="14"/>
  <c r="L52" i="14"/>
  <c r="W33" i="13"/>
  <c r="L40" i="14"/>
  <c r="L21" i="14"/>
  <c r="W23" i="13"/>
  <c r="W53" i="13"/>
  <c r="AA60" i="1"/>
  <c r="L53" i="14"/>
  <c r="L91" i="14"/>
  <c r="AA55" i="1"/>
  <c r="W22" i="13"/>
  <c r="L4" i="14"/>
  <c r="W90" i="13"/>
  <c r="W63" i="13"/>
  <c r="I35" i="12"/>
  <c r="AA61" i="1"/>
  <c r="W43" i="13"/>
  <c r="L77" i="14"/>
  <c r="W38" i="13"/>
  <c r="L51" i="14"/>
  <c r="I61" i="12"/>
  <c r="AA42" i="1"/>
  <c r="L49" i="14"/>
  <c r="I45" i="12"/>
  <c r="L90" i="14"/>
  <c r="I96" i="12"/>
  <c r="I94" i="12"/>
  <c r="I31" i="12"/>
  <c r="W91" i="13"/>
  <c r="W17" i="13"/>
  <c r="I69" i="12"/>
  <c r="L36" i="14"/>
  <c r="AA58" i="1"/>
  <c r="I39" i="12"/>
  <c r="L73" i="14"/>
  <c r="I8" i="12"/>
  <c r="L38" i="14"/>
  <c r="W11" i="13"/>
  <c r="L23" i="14"/>
  <c r="L102" i="14"/>
  <c r="I34" i="12"/>
  <c r="W104" i="13"/>
  <c r="W72" i="13"/>
  <c r="L54" i="14"/>
  <c r="AA62" i="1"/>
  <c r="L69" i="14"/>
  <c r="I9" i="12"/>
  <c r="I10" i="12"/>
  <c r="I90" i="12"/>
  <c r="L82" i="14"/>
  <c r="AA49" i="1"/>
  <c r="L33" i="14"/>
  <c r="L13" i="14"/>
  <c r="I11" i="12"/>
  <c r="Q5" i="11"/>
  <c r="L48" i="14"/>
  <c r="I54" i="12"/>
  <c r="L50" i="14"/>
  <c r="I21" i="12"/>
  <c r="L11" i="14"/>
  <c r="Q9" i="11"/>
  <c r="I103" i="12"/>
  <c r="I88" i="12"/>
  <c r="L43" i="14"/>
  <c r="I65" i="12"/>
  <c r="W29" i="13"/>
  <c r="L94" i="14"/>
  <c r="L71" i="14"/>
  <c r="L15" i="14"/>
  <c r="AA56" i="1"/>
  <c r="W35" i="13"/>
  <c r="I79" i="12"/>
  <c r="L19" i="14"/>
  <c r="W76" i="13"/>
  <c r="W67" i="13"/>
  <c r="I84" i="12"/>
  <c r="L60" i="14"/>
  <c r="I6" i="12"/>
  <c r="W24" i="13"/>
  <c r="I12" i="12"/>
  <c r="L98" i="14"/>
  <c r="I62" i="12"/>
  <c r="AA46" i="1"/>
  <c r="L62" i="14"/>
  <c r="I68" i="12"/>
  <c r="I73" i="12"/>
  <c r="I55" i="12"/>
  <c r="I71" i="12"/>
  <c r="L79" i="14"/>
  <c r="W101" i="13"/>
  <c r="I48" i="12"/>
  <c r="W100" i="13"/>
  <c r="W64" i="13"/>
  <c r="L87" i="14"/>
  <c r="AA52" i="1"/>
  <c r="W83" i="13"/>
  <c r="W32" i="13"/>
  <c r="I26" i="12"/>
  <c r="W46" i="13"/>
  <c r="L42" i="14"/>
  <c r="W96" i="13"/>
  <c r="AA54" i="1"/>
  <c r="W102" i="13"/>
  <c r="W27" i="13"/>
  <c r="W62" i="13"/>
  <c r="I56" i="12"/>
  <c r="W106" i="13"/>
  <c r="L32" i="14"/>
  <c r="L20" i="14"/>
  <c r="Q10" i="11"/>
  <c r="AA48" i="1"/>
  <c r="I42" i="12"/>
  <c r="W93" i="13"/>
  <c r="L17" i="14"/>
  <c r="L41" i="14"/>
  <c r="W49" i="13"/>
  <c r="W79" i="13"/>
  <c r="I4" i="9"/>
  <c r="W26" i="13"/>
  <c r="W82" i="13"/>
  <c r="L25" i="14"/>
  <c r="W74" i="13"/>
  <c r="I63" i="12"/>
  <c r="Q1" i="11"/>
  <c r="I51" i="12"/>
  <c r="W47" i="13"/>
  <c r="Q13" i="11"/>
  <c r="AA47" i="1"/>
  <c r="I81" i="12"/>
  <c r="L75" i="14"/>
  <c r="W15" i="13"/>
  <c r="W56" i="13"/>
  <c r="I86" i="12"/>
  <c r="I95" i="12"/>
  <c r="I16" i="12"/>
  <c r="L103" i="14"/>
  <c r="L55" i="14"/>
  <c r="W98" i="13"/>
  <c r="L56" i="14"/>
  <c r="W68" i="13"/>
  <c r="L47" i="14"/>
  <c r="I40" i="12"/>
  <c r="L70" i="14"/>
  <c r="I28" i="12"/>
  <c r="W57" i="13"/>
  <c r="I4" i="12"/>
  <c r="W70" i="13"/>
  <c r="L96" i="14"/>
  <c r="I80" i="12"/>
  <c r="W95" i="13"/>
  <c r="AA53" i="1"/>
  <c r="I87" i="12"/>
  <c r="L27" i="14"/>
  <c r="W66" i="13"/>
  <c r="W77" i="13"/>
  <c r="Q6" i="11"/>
  <c r="AA44" i="1"/>
  <c r="I5" i="12"/>
  <c r="L39" i="14"/>
  <c r="W25" i="13"/>
  <c r="W59" i="13"/>
  <c r="W50" i="13"/>
  <c r="L93" i="14"/>
  <c r="L83" i="14"/>
  <c r="W54" i="13"/>
  <c r="I50" i="12"/>
  <c r="L72" i="14"/>
  <c r="Q11" i="11"/>
  <c r="AA45" i="1"/>
  <c r="L31" i="14"/>
  <c r="E11" i="16"/>
  <c r="E12" i="15"/>
  <c r="E23" i="15"/>
  <c r="E19" i="15"/>
  <c r="E22" i="16"/>
  <c r="E12" i="16"/>
  <c r="E19" i="16"/>
  <c r="E23" i="16"/>
  <c r="E22" i="15"/>
  <c r="E8" i="15"/>
  <c r="H6" i="17"/>
  <c r="E8" i="16"/>
  <c r="E6" i="15"/>
  <c r="E6" i="16"/>
  <c r="E5" i="16"/>
  <c r="H3" i="17"/>
  <c r="E5" i="15"/>
  <c r="E4" i="15"/>
  <c r="G34" i="17"/>
  <c r="I104" i="12" l="1"/>
  <c r="W507" i="13"/>
  <c r="L104" i="14"/>
  <c r="O37" i="1"/>
  <c r="I104" i="9"/>
  <c r="P72" i="1" l="1"/>
  <c r="P79" i="1"/>
  <c r="P71" i="1"/>
  <c r="P76" i="1"/>
  <c r="P74" i="1"/>
  <c r="P77" i="1" l="1"/>
  <c r="P73" i="1"/>
  <c r="P75" i="1"/>
  <c r="P78" i="1"/>
  <c r="X6" i="13"/>
  <c r="J3" i="9"/>
  <c r="J3" i="12"/>
  <c r="M3" i="14"/>
  <c r="CA3" i="11"/>
  <c r="D93" i="1" a="1"/>
  <c r="D93" i="1" l="1"/>
  <c r="E93" i="1" s="1"/>
  <c r="O93" i="1" s="1"/>
  <c r="O94" i="1" s="1"/>
  <c r="P70" i="1"/>
  <c r="AE93" i="1"/>
  <c r="AF93" i="1" l="1"/>
  <c r="R93" i="1"/>
  <c r="R94" i="1" s="1"/>
  <c r="X93" i="1"/>
  <c r="AD93" i="1"/>
  <c r="AG93" i="1"/>
  <c r="AC93" i="1"/>
  <c r="P93" i="1"/>
  <c r="Q93" i="1"/>
  <c r="Q94" i="1" s="1"/>
  <c r="I93" i="1"/>
  <c r="K93" i="1" l="1"/>
  <c r="J93" i="1" s="1"/>
  <c r="AI93" i="1"/>
  <c r="P94" i="1"/>
  <c r="AI94" i="1" s="1"/>
  <c r="W93" i="1"/>
  <c r="V93" i="1" s="1"/>
  <c r="J94" i="1" l="1"/>
  <c r="U94" i="1" s="1"/>
  <c r="U93" i="1"/>
  <c r="W94" i="1"/>
  <c r="V94" i="1" s="1"/>
  <c r="Y93" i="1" l="1"/>
  <c r="S93" i="1"/>
  <c r="T93" i="1"/>
  <c r="T94" i="1"/>
  <c r="Y94" i="1"/>
  <c r="S94" i="1"/>
  <c r="AJ94" i="1" l="1"/>
  <c r="N95" i="1"/>
  <c r="AJ93" i="1"/>
  <c r="N94" i="1"/>
  <c r="AF94" i="1" s="1"/>
  <c r="R3" i="11"/>
  <c r="M27" i="14"/>
  <c r="J79" i="12"/>
  <c r="AB48" i="1"/>
  <c r="R9" i="11"/>
  <c r="J71" i="9"/>
  <c r="J69" i="9"/>
  <c r="X89" i="13"/>
  <c r="X65" i="13"/>
  <c r="M31" i="14"/>
  <c r="J92" i="9"/>
  <c r="X98" i="13"/>
  <c r="M84" i="14"/>
  <c r="X38" i="13"/>
  <c r="M30" i="14"/>
  <c r="M9" i="14"/>
  <c r="X97" i="13"/>
  <c r="X80" i="13"/>
  <c r="J42" i="9"/>
  <c r="M72" i="14"/>
  <c r="J52" i="9"/>
  <c r="X30" i="13"/>
  <c r="J74" i="12"/>
  <c r="J9" i="12"/>
  <c r="J84" i="9"/>
  <c r="J34" i="12"/>
  <c r="J26" i="12"/>
  <c r="J93" i="12"/>
  <c r="X31" i="13"/>
  <c r="X52" i="13"/>
  <c r="J13" i="9"/>
  <c r="M74" i="14"/>
  <c r="X25" i="13"/>
  <c r="J7" i="9"/>
  <c r="X16" i="13"/>
  <c r="J7" i="12"/>
  <c r="M49" i="14"/>
  <c r="J35" i="12"/>
  <c r="X10" i="13"/>
  <c r="X27" i="13"/>
  <c r="J78" i="9"/>
  <c r="X39" i="13"/>
  <c r="X11" i="13"/>
  <c r="J17" i="9"/>
  <c r="J90" i="9"/>
  <c r="X23" i="13"/>
  <c r="J4" i="12"/>
  <c r="X24" i="13"/>
  <c r="J54" i="9"/>
  <c r="X48" i="13"/>
  <c r="J60" i="12"/>
  <c r="J103" i="12"/>
  <c r="J8" i="12"/>
  <c r="J87" i="9"/>
  <c r="J66" i="9"/>
  <c r="J14" i="9"/>
  <c r="J30" i="9"/>
  <c r="M4" i="14"/>
  <c r="J15" i="12"/>
  <c r="M61" i="14"/>
  <c r="X83" i="13"/>
  <c r="M101" i="14"/>
  <c r="X94" i="13"/>
  <c r="J21" i="12"/>
  <c r="M92" i="14"/>
  <c r="J91" i="9"/>
  <c r="AB64" i="1"/>
  <c r="X15" i="13"/>
  <c r="AB54" i="1"/>
  <c r="J28" i="9"/>
  <c r="J14" i="12"/>
  <c r="M100" i="14"/>
  <c r="M23" i="14"/>
  <c r="X8" i="13"/>
  <c r="M45" i="14"/>
  <c r="M91" i="14"/>
  <c r="M85" i="14"/>
  <c r="X64" i="13"/>
  <c r="J91" i="12"/>
  <c r="J20" i="12"/>
  <c r="M82" i="14"/>
  <c r="M64" i="14"/>
  <c r="J46" i="9"/>
  <c r="X47" i="13"/>
  <c r="M62" i="14"/>
  <c r="J46" i="12"/>
  <c r="M73" i="14"/>
  <c r="M102" i="14"/>
  <c r="J94" i="9"/>
  <c r="X29" i="13"/>
  <c r="X42" i="13"/>
  <c r="J88" i="9"/>
  <c r="J90" i="12"/>
  <c r="J65" i="12"/>
  <c r="J89" i="9"/>
  <c r="J68" i="12"/>
  <c r="M89" i="14"/>
  <c r="M20" i="14"/>
  <c r="J85" i="9"/>
  <c r="M79" i="14"/>
  <c r="J58" i="9"/>
  <c r="M36" i="14"/>
  <c r="J53" i="9"/>
  <c r="M51" i="14"/>
  <c r="M18" i="14"/>
  <c r="X85" i="13"/>
  <c r="M87" i="14"/>
  <c r="J80" i="9"/>
  <c r="M25" i="14"/>
  <c r="J81" i="9"/>
  <c r="M41" i="14"/>
  <c r="M39" i="14"/>
  <c r="M8" i="14"/>
  <c r="J43" i="9"/>
  <c r="J87" i="12"/>
  <c r="J59" i="12"/>
  <c r="X45" i="13"/>
  <c r="J63" i="9"/>
  <c r="M77" i="14"/>
  <c r="J9" i="9"/>
  <c r="J41" i="12"/>
  <c r="AB58" i="1"/>
  <c r="AB47" i="1"/>
  <c r="J31" i="9"/>
  <c r="X84" i="13"/>
  <c r="M71" i="14"/>
  <c r="J59" i="9"/>
  <c r="M33" i="14"/>
  <c r="X20" i="13"/>
  <c r="J62" i="9"/>
  <c r="X74" i="13"/>
  <c r="J97" i="12"/>
  <c r="J39" i="12"/>
  <c r="R15" i="11"/>
  <c r="M21" i="14"/>
  <c r="X106" i="13"/>
  <c r="M70" i="14"/>
  <c r="J51" i="12"/>
  <c r="J83" i="9"/>
  <c r="J60" i="9"/>
  <c r="J99" i="9"/>
  <c r="M17" i="14"/>
  <c r="J63" i="12"/>
  <c r="M48" i="14"/>
  <c r="AB61" i="1"/>
  <c r="J47" i="9"/>
  <c r="M28" i="14"/>
  <c r="J86" i="12"/>
  <c r="X12" i="13"/>
  <c r="AB60" i="1"/>
  <c r="M63" i="14"/>
  <c r="X78" i="13"/>
  <c r="J15" i="9"/>
  <c r="J80" i="12"/>
  <c r="J52" i="12"/>
  <c r="J95" i="12"/>
  <c r="R1" i="11"/>
  <c r="R12" i="11"/>
  <c r="M12" i="14"/>
  <c r="J27" i="12"/>
  <c r="X41" i="13"/>
  <c r="J89" i="12"/>
  <c r="J75" i="9"/>
  <c r="J25" i="9"/>
  <c r="J40" i="9"/>
  <c r="M52" i="14"/>
  <c r="J19" i="12"/>
  <c r="J34" i="9"/>
  <c r="J57" i="9"/>
  <c r="R7" i="11"/>
  <c r="J92" i="12"/>
  <c r="J78" i="12"/>
  <c r="X37" i="13"/>
  <c r="R11" i="11"/>
  <c r="M10" i="14"/>
  <c r="J18" i="12"/>
  <c r="J73" i="12"/>
  <c r="J62" i="12"/>
  <c r="X34" i="13"/>
  <c r="X92" i="13"/>
  <c r="M68" i="14"/>
  <c r="J75" i="12"/>
  <c r="AB43" i="1"/>
  <c r="M43" i="14"/>
  <c r="X102" i="13"/>
  <c r="J23" i="9"/>
  <c r="J21" i="9"/>
  <c r="M35" i="14"/>
  <c r="J8" i="9"/>
  <c r="J16" i="12"/>
  <c r="J16" i="9"/>
  <c r="M7" i="14"/>
  <c r="X93" i="13"/>
  <c r="X86" i="13"/>
  <c r="M22" i="14"/>
  <c r="J56" i="9"/>
  <c r="J85" i="12"/>
  <c r="J76" i="12"/>
  <c r="AB62" i="1"/>
  <c r="J47" i="12"/>
  <c r="M97" i="14"/>
  <c r="J55" i="9"/>
  <c r="X95" i="13"/>
  <c r="J45" i="12"/>
  <c r="M57" i="14"/>
  <c r="R10" i="11"/>
  <c r="X28" i="13"/>
  <c r="J29" i="9"/>
  <c r="X57" i="13"/>
  <c r="M50" i="14"/>
  <c r="J96" i="9"/>
  <c r="M24" i="14"/>
  <c r="J31" i="12"/>
  <c r="X58" i="13"/>
  <c r="J4" i="9"/>
  <c r="J44" i="12"/>
  <c r="J33" i="9"/>
  <c r="M66" i="14"/>
  <c r="J57" i="12"/>
  <c r="X96" i="13"/>
  <c r="M32" i="14"/>
  <c r="M13" i="14"/>
  <c r="M47" i="14"/>
  <c r="R16" i="11"/>
  <c r="M90" i="14"/>
  <c r="X62" i="13"/>
  <c r="X46" i="13"/>
  <c r="J64" i="9"/>
  <c r="J93" i="9"/>
  <c r="X91" i="13"/>
  <c r="J94" i="12"/>
  <c r="X68" i="13"/>
  <c r="M65" i="14"/>
  <c r="J71" i="12"/>
  <c r="R13" i="11"/>
  <c r="M42" i="14"/>
  <c r="M58" i="14"/>
  <c r="J48" i="12"/>
  <c r="X44" i="13"/>
  <c r="AB50" i="1"/>
  <c r="AB53" i="1"/>
  <c r="X7" i="13"/>
  <c r="X51" i="13"/>
  <c r="J20" i="9"/>
  <c r="M29" i="14"/>
  <c r="J100" i="9"/>
  <c r="M75" i="14"/>
  <c r="J79" i="9"/>
  <c r="AB63" i="1"/>
  <c r="X105" i="13"/>
  <c r="X21" i="13"/>
  <c r="J56" i="12"/>
  <c r="M56" i="14"/>
  <c r="M69" i="14"/>
  <c r="J86" i="9"/>
  <c r="J99" i="12"/>
  <c r="M11" i="14"/>
  <c r="M60" i="14"/>
  <c r="X79" i="13"/>
  <c r="X61" i="13"/>
  <c r="J84" i="12"/>
  <c r="X43" i="13"/>
  <c r="J72" i="12"/>
  <c r="J49" i="12"/>
  <c r="J82" i="9"/>
  <c r="J61" i="12"/>
  <c r="X100" i="13"/>
  <c r="J70" i="12"/>
  <c r="J68" i="9"/>
  <c r="J64" i="12"/>
  <c r="X35" i="13"/>
  <c r="X32" i="13"/>
  <c r="X87" i="13"/>
  <c r="J42" i="12"/>
  <c r="J19" i="9"/>
  <c r="M99" i="14"/>
  <c r="J83" i="12"/>
  <c r="X99" i="13"/>
  <c r="X82" i="13"/>
  <c r="M93" i="14"/>
  <c r="J35" i="9"/>
  <c r="M59" i="14"/>
  <c r="J11" i="12"/>
  <c r="M103" i="14"/>
  <c r="J65" i="9"/>
  <c r="J41" i="9"/>
  <c r="J88" i="12"/>
  <c r="J67" i="12"/>
  <c r="J69" i="12"/>
  <c r="J12" i="9"/>
  <c r="J102" i="12"/>
  <c r="M98" i="14"/>
  <c r="J10" i="9"/>
  <c r="J50" i="9"/>
  <c r="X75" i="13"/>
  <c r="J97" i="9"/>
  <c r="J51" i="9"/>
  <c r="M78" i="14"/>
  <c r="R6" i="11"/>
  <c r="J38" i="9"/>
  <c r="J37" i="12"/>
  <c r="AB51" i="1"/>
  <c r="J43" i="12"/>
  <c r="J67" i="9"/>
  <c r="J96" i="12"/>
  <c r="J28" i="12"/>
  <c r="J10" i="12"/>
  <c r="X40" i="13"/>
  <c r="X17" i="13"/>
  <c r="J27" i="9"/>
  <c r="M37" i="14"/>
  <c r="J66" i="12"/>
  <c r="M53" i="14"/>
  <c r="X59" i="13"/>
  <c r="R8" i="11"/>
  <c r="J6" i="9"/>
  <c r="J5" i="9"/>
  <c r="J5" i="12"/>
  <c r="X70" i="13"/>
  <c r="X55" i="13"/>
  <c r="X49" i="13"/>
  <c r="J12" i="12"/>
  <c r="J33" i="12"/>
  <c r="J17" i="12"/>
  <c r="J98" i="9"/>
  <c r="M44" i="14"/>
  <c r="X104" i="13"/>
  <c r="M6" i="14"/>
  <c r="X26" i="13"/>
  <c r="X103" i="13"/>
  <c r="X53" i="13"/>
  <c r="X90" i="13"/>
  <c r="J11" i="9"/>
  <c r="J76" i="9"/>
  <c r="J6" i="12"/>
  <c r="J23" i="12"/>
  <c r="X9" i="13"/>
  <c r="J48" i="9"/>
  <c r="J61" i="9"/>
  <c r="AB42" i="1"/>
  <c r="J101" i="9"/>
  <c r="X13" i="13"/>
  <c r="M16" i="14"/>
  <c r="AB45" i="1"/>
  <c r="J49" i="9"/>
  <c r="J58" i="12"/>
  <c r="J32" i="12"/>
  <c r="M88" i="14"/>
  <c r="X71" i="13"/>
  <c r="AB49" i="1"/>
  <c r="X56" i="13"/>
  <c r="J50" i="12"/>
  <c r="J70" i="9"/>
  <c r="J24" i="12"/>
  <c r="M26" i="14"/>
  <c r="X88" i="13"/>
  <c r="M14" i="14"/>
  <c r="X66" i="13"/>
  <c r="J55" i="12"/>
  <c r="X81" i="13"/>
  <c r="M86" i="14"/>
  <c r="AB55" i="1"/>
  <c r="J73" i="9"/>
  <c r="M76" i="14"/>
  <c r="X50" i="13"/>
  <c r="J101" i="12"/>
  <c r="R4" i="11"/>
  <c r="J36" i="9"/>
  <c r="M46" i="14"/>
  <c r="J22" i="9"/>
  <c r="R14" i="11"/>
  <c r="X18" i="13"/>
  <c r="J13" i="12"/>
  <c r="X14" i="13"/>
  <c r="J77" i="9"/>
  <c r="M55" i="14"/>
  <c r="AB52" i="1"/>
  <c r="X69" i="13"/>
  <c r="J30" i="12"/>
  <c r="X76" i="13"/>
  <c r="M95" i="14"/>
  <c r="J81" i="12"/>
  <c r="R5" i="11"/>
  <c r="J95" i="9"/>
  <c r="M81" i="14"/>
  <c r="J98" i="12"/>
  <c r="J53" i="12"/>
  <c r="X77" i="13"/>
  <c r="AB44" i="1"/>
  <c r="J24" i="9"/>
  <c r="AB56" i="1"/>
  <c r="J77" i="12"/>
  <c r="M67" i="14"/>
  <c r="AD1" i="11"/>
  <c r="J32" i="9"/>
  <c r="AB57" i="1"/>
  <c r="X54" i="13"/>
  <c r="J102" i="9"/>
  <c r="X60" i="13"/>
  <c r="M54" i="14"/>
  <c r="J54" i="12"/>
  <c r="J25" i="12"/>
  <c r="M83" i="14"/>
  <c r="X67" i="13"/>
  <c r="X36" i="13"/>
  <c r="J74" i="9"/>
  <c r="AB59" i="1"/>
  <c r="M38" i="14"/>
  <c r="J36" i="12"/>
  <c r="J103" i="9"/>
  <c r="X72" i="13"/>
  <c r="J72" i="9"/>
  <c r="X22" i="13"/>
  <c r="X19" i="13"/>
  <c r="M80" i="14"/>
  <c r="J44" i="9"/>
  <c r="X63" i="13"/>
  <c r="J38" i="12"/>
  <c r="AB46" i="1"/>
  <c r="J18" i="9"/>
  <c r="J100" i="12"/>
  <c r="J37" i="9"/>
  <c r="M19" i="14"/>
  <c r="J82" i="12"/>
  <c r="J39" i="9"/>
  <c r="J45" i="9"/>
  <c r="X73" i="13"/>
  <c r="M40" i="14"/>
  <c r="J29" i="12"/>
  <c r="J26" i="9"/>
  <c r="M5" i="14"/>
  <c r="J40" i="12"/>
  <c r="M34" i="14"/>
  <c r="J22" i="12"/>
  <c r="X101" i="13"/>
  <c r="M94" i="14"/>
  <c r="X33" i="13"/>
  <c r="M15" i="14"/>
  <c r="M96" i="14"/>
  <c r="F12" i="16"/>
  <c r="F23" i="16"/>
  <c r="F12" i="15"/>
  <c r="F19" i="15"/>
  <c r="F23" i="15"/>
  <c r="F11" i="15"/>
  <c r="F19" i="16"/>
  <c r="F22" i="16"/>
  <c r="F22" i="15"/>
  <c r="I6" i="17"/>
  <c r="F8" i="16"/>
  <c r="F8" i="15"/>
  <c r="F6" i="15"/>
  <c r="F6" i="16"/>
  <c r="F5" i="16"/>
  <c r="F5" i="15"/>
  <c r="I3" i="17"/>
  <c r="F4" i="15"/>
  <c r="F7" i="15"/>
  <c r="I5" i="17"/>
  <c r="F7" i="16"/>
  <c r="CA14" i="11"/>
  <c r="CA16" i="11"/>
  <c r="CA8" i="11"/>
  <c r="CA10" i="11"/>
  <c r="CA13" i="11"/>
  <c r="CA11" i="11"/>
  <c r="CA9" i="11"/>
  <c r="CA5" i="11"/>
  <c r="CA12" i="11"/>
  <c r="H34" i="17"/>
  <c r="CA4" i="11"/>
  <c r="CA6" i="11"/>
  <c r="CA7" i="11"/>
  <c r="CA15" i="11"/>
  <c r="J104" i="9" l="1"/>
  <c r="J104" i="12"/>
  <c r="M104" i="14"/>
  <c r="X507" i="13"/>
  <c r="F2" i="15"/>
  <c r="AB41" i="1"/>
  <c r="P37" i="1" s="1"/>
  <c r="F11" i="16"/>
  <c r="T3" i="11" l="1"/>
  <c r="Z6" i="13"/>
  <c r="O3" i="14" l="1"/>
  <c r="L3" i="9" l="1"/>
  <c r="L3" i="12" l="1"/>
  <c r="R78" i="1"/>
  <c r="R73" i="1"/>
  <c r="R74" i="1"/>
  <c r="R76" i="1"/>
  <c r="R77" i="1" l="1"/>
  <c r="R75" i="1"/>
  <c r="R79" i="1"/>
  <c r="R71" i="1"/>
  <c r="R70" i="1" l="1"/>
  <c r="AD41" i="1"/>
  <c r="D95" i="1" a="1"/>
  <c r="CC3" i="11"/>
  <c r="D95" i="1" l="1"/>
  <c r="E95" i="1" s="1"/>
  <c r="P95" i="1" s="1"/>
  <c r="Q95" i="1" l="1"/>
  <c r="O95" i="1"/>
  <c r="X95" i="1"/>
  <c r="AC95" i="1"/>
  <c r="AG95" i="1"/>
  <c r="AD95" i="1"/>
  <c r="R95" i="1"/>
  <c r="I95" i="1"/>
  <c r="K95" i="1" l="1"/>
  <c r="J95" i="1" s="1"/>
  <c r="U95" i="1" s="1"/>
  <c r="W95" i="1"/>
  <c r="V95" i="1" s="1"/>
  <c r="Y95" i="1" l="1"/>
  <c r="S95" i="1"/>
  <c r="T95" i="1"/>
  <c r="AJ95" i="1" l="1"/>
  <c r="N96" i="1"/>
  <c r="R72" i="1"/>
  <c r="AE95" i="1"/>
  <c r="AI95" i="1" l="1"/>
  <c r="AF95" i="1"/>
  <c r="H2" i="15"/>
  <c r="H11" i="15"/>
  <c r="H7" i="15"/>
  <c r="H7" i="16"/>
  <c r="K5" i="17"/>
  <c r="CC8" i="11"/>
  <c r="CC9" i="11"/>
  <c r="CC6" i="11"/>
  <c r="CC12" i="11"/>
  <c r="CC11" i="11"/>
  <c r="CC4" i="11"/>
  <c r="CC14" i="11"/>
  <c r="CC15" i="11"/>
  <c r="CC5" i="11"/>
  <c r="CC13" i="11"/>
  <c r="CC10" i="11"/>
  <c r="CC16" i="11"/>
  <c r="CC7" i="11"/>
  <c r="L11" i="9" l="1"/>
  <c r="Z97" i="13"/>
  <c r="O53" i="14"/>
  <c r="O43" i="14"/>
  <c r="Z10" i="13"/>
  <c r="O44" i="14"/>
  <c r="Z82" i="13"/>
  <c r="L40" i="9"/>
  <c r="AD55" i="1"/>
  <c r="AD49" i="1"/>
  <c r="Z42" i="13"/>
  <c r="L96" i="12"/>
  <c r="L95" i="9"/>
  <c r="O12" i="14"/>
  <c r="O42" i="14"/>
  <c r="L93" i="12"/>
  <c r="O7" i="14"/>
  <c r="L74" i="9"/>
  <c r="AD45" i="1"/>
  <c r="L77" i="9"/>
  <c r="O10" i="14"/>
  <c r="O81" i="14"/>
  <c r="L14" i="9"/>
  <c r="L85" i="9"/>
  <c r="O35" i="14"/>
  <c r="Z75" i="13"/>
  <c r="L38" i="12"/>
  <c r="O50" i="14"/>
  <c r="L98" i="12"/>
  <c r="Z8" i="13"/>
  <c r="Z88" i="13"/>
  <c r="L5" i="9"/>
  <c r="Z13" i="13"/>
  <c r="L77" i="12"/>
  <c r="Z14" i="13"/>
  <c r="L21" i="12"/>
  <c r="T16" i="11"/>
  <c r="T8" i="11"/>
  <c r="Z96" i="13"/>
  <c r="O46" i="14"/>
  <c r="O56" i="14"/>
  <c r="L18" i="12"/>
  <c r="AD44" i="1"/>
  <c r="O24" i="14"/>
  <c r="L30" i="12"/>
  <c r="Z38" i="13"/>
  <c r="O66" i="14"/>
  <c r="L85" i="12"/>
  <c r="AD43" i="1"/>
  <c r="Z49" i="13"/>
  <c r="L7" i="9"/>
  <c r="O95" i="14"/>
  <c r="Z32" i="13"/>
  <c r="L55" i="12"/>
  <c r="Z7" i="13"/>
  <c r="L68" i="9"/>
  <c r="L89" i="9"/>
  <c r="L54" i="12"/>
  <c r="AD50" i="1"/>
  <c r="Z43" i="13"/>
  <c r="O25" i="14"/>
  <c r="Z60" i="13"/>
  <c r="Z63" i="13"/>
  <c r="Z30" i="13"/>
  <c r="O57" i="14"/>
  <c r="L70" i="9"/>
  <c r="L10" i="12"/>
  <c r="L18" i="9"/>
  <c r="L47" i="12"/>
  <c r="L66" i="12"/>
  <c r="Z85" i="13"/>
  <c r="Z12" i="13"/>
  <c r="L59" i="9"/>
  <c r="L17" i="12"/>
  <c r="L76" i="9"/>
  <c r="O20" i="14"/>
  <c r="Z59" i="13"/>
  <c r="L47" i="9"/>
  <c r="Z56" i="13"/>
  <c r="L94" i="9"/>
  <c r="L57" i="9"/>
  <c r="AD46" i="1"/>
  <c r="Z16" i="13"/>
  <c r="O72" i="14"/>
  <c r="L52" i="9"/>
  <c r="L13" i="9"/>
  <c r="O38" i="14"/>
  <c r="Z99" i="13"/>
  <c r="Z100" i="13"/>
  <c r="Z87" i="13"/>
  <c r="L25" i="9"/>
  <c r="L29" i="12"/>
  <c r="L88" i="9"/>
  <c r="Z102" i="13"/>
  <c r="Z91" i="13"/>
  <c r="Z80" i="13"/>
  <c r="L56" i="12"/>
  <c r="L64" i="12"/>
  <c r="L98" i="9"/>
  <c r="L64" i="9"/>
  <c r="O37" i="14"/>
  <c r="O9" i="14"/>
  <c r="L66" i="9"/>
  <c r="AD42" i="1"/>
  <c r="T15" i="11"/>
  <c r="Z77" i="13"/>
  <c r="L50" i="9"/>
  <c r="L43" i="12"/>
  <c r="L95" i="12"/>
  <c r="L102" i="9"/>
  <c r="O48" i="14"/>
  <c r="Z34" i="13"/>
  <c r="L34" i="12"/>
  <c r="L93" i="9"/>
  <c r="Z73" i="13"/>
  <c r="O96" i="14"/>
  <c r="Z25" i="13"/>
  <c r="L42" i="12"/>
  <c r="Z84" i="13"/>
  <c r="O29" i="14"/>
  <c r="O62" i="14"/>
  <c r="Z90" i="13"/>
  <c r="L55" i="9"/>
  <c r="Z95" i="13"/>
  <c r="Z36" i="13"/>
  <c r="O100" i="14"/>
  <c r="O61" i="14"/>
  <c r="O19" i="14"/>
  <c r="L96" i="9"/>
  <c r="L58" i="12"/>
  <c r="Z58" i="13"/>
  <c r="L52" i="12"/>
  <c r="O79" i="14"/>
  <c r="Z103" i="13"/>
  <c r="AD53" i="1"/>
  <c r="L31" i="12"/>
  <c r="O39" i="14"/>
  <c r="AD64" i="1"/>
  <c r="Z71" i="13"/>
  <c r="O82" i="14"/>
  <c r="L19" i="12"/>
  <c r="L28" i="12"/>
  <c r="Z54" i="13"/>
  <c r="L92" i="9"/>
  <c r="L23" i="9"/>
  <c r="L28" i="9"/>
  <c r="L89" i="12"/>
  <c r="O52" i="14"/>
  <c r="O33" i="14"/>
  <c r="L103" i="12"/>
  <c r="O65" i="14"/>
  <c r="O17" i="14"/>
  <c r="L62" i="9"/>
  <c r="L39" i="12"/>
  <c r="L45" i="9"/>
  <c r="O63" i="14"/>
  <c r="Z68" i="13"/>
  <c r="L58" i="9"/>
  <c r="L24" i="12"/>
  <c r="L100" i="12"/>
  <c r="L48" i="12"/>
  <c r="L13" i="12"/>
  <c r="L4" i="9"/>
  <c r="L25" i="12"/>
  <c r="L74" i="12"/>
  <c r="O16" i="14"/>
  <c r="Z52" i="13"/>
  <c r="L79" i="12"/>
  <c r="Z33" i="13"/>
  <c r="L101" i="9"/>
  <c r="Z15" i="13"/>
  <c r="L32" i="9"/>
  <c r="L20" i="12"/>
  <c r="L80" i="12"/>
  <c r="Z22" i="13"/>
  <c r="O32" i="14"/>
  <c r="O31" i="14"/>
  <c r="L61" i="9"/>
  <c r="AD62" i="1"/>
  <c r="O28" i="14"/>
  <c r="L67" i="12"/>
  <c r="O11" i="14"/>
  <c r="O14" i="14"/>
  <c r="AD48" i="1"/>
  <c r="Z57" i="13"/>
  <c r="O77" i="14"/>
  <c r="L27" i="9"/>
  <c r="L41" i="12"/>
  <c r="O54" i="14"/>
  <c r="L22" i="9"/>
  <c r="L48" i="9"/>
  <c r="Z51" i="13"/>
  <c r="L90" i="12"/>
  <c r="AD58" i="1"/>
  <c r="O90" i="14"/>
  <c r="L101" i="12"/>
  <c r="L99" i="12"/>
  <c r="O86" i="14"/>
  <c r="Z66" i="13"/>
  <c r="O97" i="14"/>
  <c r="O8" i="14"/>
  <c r="O13" i="14"/>
  <c r="L38" i="9"/>
  <c r="L82" i="12"/>
  <c r="L100" i="9"/>
  <c r="L65" i="12"/>
  <c r="O22" i="14"/>
  <c r="L72" i="9"/>
  <c r="L75" i="9"/>
  <c r="O93" i="14"/>
  <c r="Z27" i="13"/>
  <c r="L14" i="12"/>
  <c r="Z29" i="13"/>
  <c r="L83" i="9"/>
  <c r="L49" i="9"/>
  <c r="Z74" i="13"/>
  <c r="O69" i="14"/>
  <c r="T10" i="11"/>
  <c r="AD59" i="1"/>
  <c r="O21" i="14"/>
  <c r="O64" i="14"/>
  <c r="L86" i="9"/>
  <c r="L81" i="12"/>
  <c r="O99" i="14"/>
  <c r="L27" i="12"/>
  <c r="AD54" i="1"/>
  <c r="L5" i="12"/>
  <c r="O34" i="14"/>
  <c r="O41" i="14"/>
  <c r="T1" i="11"/>
  <c r="T4" i="11"/>
  <c r="L24" i="9"/>
  <c r="L80" i="9"/>
  <c r="L97" i="9"/>
  <c r="L59" i="12"/>
  <c r="L42" i="9"/>
  <c r="O47" i="14"/>
  <c r="L7" i="12"/>
  <c r="Z93" i="13"/>
  <c r="L46" i="12"/>
  <c r="Z46" i="13"/>
  <c r="L51" i="9"/>
  <c r="L75" i="12"/>
  <c r="L71" i="9"/>
  <c r="Z83" i="13"/>
  <c r="L68" i="12"/>
  <c r="Z45" i="13"/>
  <c r="L73" i="12"/>
  <c r="L19" i="9"/>
  <c r="Z106" i="13"/>
  <c r="Z44" i="13"/>
  <c r="O30" i="14"/>
  <c r="L40" i="12"/>
  <c r="L76" i="12"/>
  <c r="Z55" i="13"/>
  <c r="L63" i="12"/>
  <c r="O36" i="14"/>
  <c r="L78" i="9"/>
  <c r="O88" i="14"/>
  <c r="L36" i="12"/>
  <c r="Z19" i="13"/>
  <c r="L6" i="9"/>
  <c r="L35" i="9"/>
  <c r="Z61" i="13"/>
  <c r="O78" i="14"/>
  <c r="O98" i="14"/>
  <c r="L8" i="12"/>
  <c r="L29" i="9"/>
  <c r="O91" i="14"/>
  <c r="L87" i="12"/>
  <c r="Z69" i="13"/>
  <c r="O75" i="14"/>
  <c r="L37" i="12"/>
  <c r="L53" i="12"/>
  <c r="Z11" i="13"/>
  <c r="L22" i="12"/>
  <c r="AD57" i="1"/>
  <c r="Z81" i="13"/>
  <c r="Z40" i="13"/>
  <c r="L31" i="9"/>
  <c r="O83" i="14"/>
  <c r="L36" i="9"/>
  <c r="Z105" i="13"/>
  <c r="O71" i="14"/>
  <c r="L53" i="9"/>
  <c r="Z78" i="13"/>
  <c r="L63" i="9"/>
  <c r="T12" i="11"/>
  <c r="Z20" i="13"/>
  <c r="Z28" i="13"/>
  <c r="Z23" i="13"/>
  <c r="L15" i="12"/>
  <c r="L88" i="12"/>
  <c r="L60" i="9"/>
  <c r="O76" i="14"/>
  <c r="L70" i="12"/>
  <c r="L62" i="12"/>
  <c r="AD47" i="1"/>
  <c r="Z47" i="13"/>
  <c r="L56" i="9"/>
  <c r="Z31" i="13"/>
  <c r="L72" i="12"/>
  <c r="O51" i="14"/>
  <c r="L10" i="9"/>
  <c r="L84" i="12"/>
  <c r="L44" i="12"/>
  <c r="T5" i="11"/>
  <c r="L9" i="9"/>
  <c r="Z48" i="13"/>
  <c r="L11" i="12"/>
  <c r="O87" i="14"/>
  <c r="L17" i="9"/>
  <c r="L23" i="12"/>
  <c r="AF1" i="11"/>
  <c r="L87" i="9"/>
  <c r="AD51" i="1"/>
  <c r="O18" i="14"/>
  <c r="L4" i="12"/>
  <c r="L103" i="9"/>
  <c r="Z62" i="13"/>
  <c r="O26" i="14"/>
  <c r="Z37" i="13"/>
  <c r="O84" i="14"/>
  <c r="T6" i="11"/>
  <c r="Z18" i="13"/>
  <c r="AD63" i="1"/>
  <c r="O94" i="14"/>
  <c r="O59" i="14"/>
  <c r="Z76" i="13"/>
  <c r="O68" i="14"/>
  <c r="L26" i="12"/>
  <c r="L45" i="12"/>
  <c r="L51" i="12"/>
  <c r="L86" i="12"/>
  <c r="L46" i="9"/>
  <c r="Z67" i="13"/>
  <c r="T14" i="11"/>
  <c r="AD52" i="1"/>
  <c r="O5" i="14"/>
  <c r="O49" i="14"/>
  <c r="L65" i="9"/>
  <c r="T13" i="11"/>
  <c r="O45" i="14"/>
  <c r="L83" i="12"/>
  <c r="Z9" i="13"/>
  <c r="L8" i="9"/>
  <c r="L81" i="9"/>
  <c r="Z50" i="13"/>
  <c r="Z92" i="13"/>
  <c r="Z98" i="13"/>
  <c r="L94" i="12"/>
  <c r="L50" i="12"/>
  <c r="Z53" i="13"/>
  <c r="L35" i="12"/>
  <c r="T9" i="11"/>
  <c r="O55" i="14"/>
  <c r="O85" i="14"/>
  <c r="L102" i="12"/>
  <c r="L9" i="12"/>
  <c r="L71" i="12"/>
  <c r="L34" i="9"/>
  <c r="L99" i="9"/>
  <c r="L97" i="12"/>
  <c r="L12" i="12"/>
  <c r="L54" i="9"/>
  <c r="Z70" i="13"/>
  <c r="O40" i="14"/>
  <c r="Z94" i="13"/>
  <c r="L49" i="12"/>
  <c r="O27" i="14"/>
  <c r="O89" i="14"/>
  <c r="Z26" i="13"/>
  <c r="L69" i="9"/>
  <c r="Z86" i="13"/>
  <c r="O15" i="14"/>
  <c r="L21" i="9"/>
  <c r="L61" i="12"/>
  <c r="AD56" i="1"/>
  <c r="O101" i="14"/>
  <c r="T7" i="11"/>
  <c r="L91" i="9"/>
  <c r="L60" i="12"/>
  <c r="L67" i="9"/>
  <c r="L26" i="9"/>
  <c r="L6" i="12"/>
  <c r="O92" i="14"/>
  <c r="L33" i="9"/>
  <c r="Z72" i="13"/>
  <c r="L39" i="9"/>
  <c r="Z89" i="13"/>
  <c r="O58" i="14"/>
  <c r="L41" i="9"/>
  <c r="T11" i="11"/>
  <c r="L44" i="9"/>
  <c r="L33" i="12"/>
  <c r="O80" i="14"/>
  <c r="Z35" i="13"/>
  <c r="L84" i="9"/>
  <c r="AD60" i="1"/>
  <c r="L20" i="9"/>
  <c r="L43" i="9"/>
  <c r="O60" i="14"/>
  <c r="Z104" i="13"/>
  <c r="L73" i="9"/>
  <c r="L69" i="12"/>
  <c r="Z21" i="13"/>
  <c r="L37" i="9"/>
  <c r="L82" i="9"/>
  <c r="L16" i="9"/>
  <c r="O74" i="14"/>
  <c r="Z41" i="13"/>
  <c r="Z39" i="13"/>
  <c r="Z24" i="13"/>
  <c r="L16" i="12"/>
  <c r="Z101" i="13"/>
  <c r="O4" i="14"/>
  <c r="O73" i="14"/>
  <c r="L79" i="9"/>
  <c r="O103" i="14"/>
  <c r="AD61" i="1"/>
  <c r="L12" i="9"/>
  <c r="L15" i="9"/>
  <c r="Z79" i="13"/>
  <c r="O23" i="14"/>
  <c r="O67" i="14"/>
  <c r="L91" i="12"/>
  <c r="O6" i="14"/>
  <c r="Z17" i="13"/>
  <c r="L32" i="12"/>
  <c r="L92" i="12"/>
  <c r="L30" i="9"/>
  <c r="O102" i="14"/>
  <c r="Z65" i="13"/>
  <c r="L78" i="12"/>
  <c r="L57" i="12"/>
  <c r="Z64" i="13"/>
  <c r="O70" i="14"/>
  <c r="L90" i="9"/>
  <c r="H11" i="16"/>
  <c r="H19" i="15"/>
  <c r="H22" i="15"/>
  <c r="H22" i="16"/>
  <c r="H12" i="16"/>
  <c r="H12" i="15"/>
  <c r="H23" i="15"/>
  <c r="H19" i="16"/>
  <c r="H23" i="16"/>
  <c r="K6" i="17"/>
  <c r="H8" i="15"/>
  <c r="H8" i="16"/>
  <c r="H6" i="15"/>
  <c r="H6" i="16"/>
  <c r="H5" i="16"/>
  <c r="H5" i="15"/>
  <c r="K3" i="17"/>
  <c r="H4" i="15"/>
  <c r="J34" i="17"/>
  <c r="O104" i="14" l="1"/>
  <c r="R37" i="1"/>
  <c r="L104" i="9"/>
  <c r="Z507" i="13"/>
  <c r="L104" i="12"/>
  <c r="S72" i="1" l="1"/>
  <c r="S79" i="1"/>
  <c r="S71" i="1"/>
  <c r="AE41" i="1" l="1"/>
  <c r="S78" i="1"/>
  <c r="S77" i="1"/>
  <c r="S75" i="1"/>
  <c r="S76" i="1" l="1"/>
  <c r="S73" i="1"/>
  <c r="S74" i="1"/>
  <c r="AA6" i="13"/>
  <c r="M3" i="12"/>
  <c r="P3" i="14"/>
  <c r="M3" i="9"/>
  <c r="S70" i="1"/>
  <c r="AE96" i="1"/>
  <c r="CD3" i="11"/>
  <c r="AF96" i="1" l="1"/>
  <c r="P7" i="14"/>
  <c r="P26" i="14"/>
  <c r="M6" i="12"/>
  <c r="M79" i="9"/>
  <c r="U5" i="11"/>
  <c r="M18" i="12"/>
  <c r="P4" i="14"/>
  <c r="AA22" i="13"/>
  <c r="M85" i="12"/>
  <c r="AA33" i="13"/>
  <c r="P27" i="14"/>
  <c r="AA29" i="13"/>
  <c r="AA95" i="13"/>
  <c r="M99" i="12"/>
  <c r="P76" i="14"/>
  <c r="P22" i="14"/>
  <c r="M13" i="12"/>
  <c r="U14" i="11"/>
  <c r="AA31" i="13"/>
  <c r="P8" i="14"/>
  <c r="AA19" i="13"/>
  <c r="AA101" i="13"/>
  <c r="M17" i="12"/>
  <c r="P74" i="14"/>
  <c r="M19" i="12"/>
  <c r="M39" i="9"/>
  <c r="M56" i="12"/>
  <c r="P20" i="14"/>
  <c r="M72" i="9"/>
  <c r="AA45" i="13"/>
  <c r="M36" i="9"/>
  <c r="P32" i="14"/>
  <c r="AA14" i="13"/>
  <c r="M69" i="12"/>
  <c r="P99" i="14"/>
  <c r="M93" i="12"/>
  <c r="M29" i="12"/>
  <c r="M52" i="12"/>
  <c r="M89" i="9"/>
  <c r="M60" i="9"/>
  <c r="M12" i="9"/>
  <c r="M72" i="12"/>
  <c r="P38" i="14"/>
  <c r="M23" i="12"/>
  <c r="AA46" i="13"/>
  <c r="M102" i="12"/>
  <c r="M80" i="9"/>
  <c r="P9" i="14"/>
  <c r="P80" i="14"/>
  <c r="AG1" i="11"/>
  <c r="M43" i="12"/>
  <c r="AA66" i="13"/>
  <c r="P71" i="14"/>
  <c r="M73" i="9"/>
  <c r="P11" i="14"/>
  <c r="M81" i="9"/>
  <c r="AA40" i="13"/>
  <c r="M28" i="12"/>
  <c r="M8" i="12"/>
  <c r="P30" i="14"/>
  <c r="M32" i="12"/>
  <c r="AA81" i="13"/>
  <c r="M52" i="9"/>
  <c r="P87" i="14"/>
  <c r="AE52" i="1"/>
  <c r="M20" i="12"/>
  <c r="M12" i="12"/>
  <c r="M24" i="12"/>
  <c r="AA71" i="13"/>
  <c r="P46" i="14"/>
  <c r="P78" i="14"/>
  <c r="AA90" i="13"/>
  <c r="AA23" i="13"/>
  <c r="M66" i="9"/>
  <c r="P77" i="14"/>
  <c r="M70" i="9"/>
  <c r="M99" i="9"/>
  <c r="M83" i="12"/>
  <c r="M78" i="9"/>
  <c r="M39" i="12"/>
  <c r="M42" i="12"/>
  <c r="M85" i="9"/>
  <c r="M97" i="12"/>
  <c r="M32" i="9"/>
  <c r="P54" i="14"/>
  <c r="M7" i="9"/>
  <c r="AA48" i="13"/>
  <c r="M25" i="12"/>
  <c r="AA7" i="13"/>
  <c r="M79" i="12"/>
  <c r="U7" i="11"/>
  <c r="M51" i="9"/>
  <c r="M101" i="12"/>
  <c r="AE64" i="1"/>
  <c r="M5" i="9"/>
  <c r="M48" i="9"/>
  <c r="P31" i="14"/>
  <c r="AA82" i="13"/>
  <c r="P19" i="14"/>
  <c r="AA44" i="13"/>
  <c r="M40" i="9"/>
  <c r="M87" i="12"/>
  <c r="M103" i="9"/>
  <c r="P5" i="14"/>
  <c r="M63" i="9"/>
  <c r="P21" i="14"/>
  <c r="AA27" i="13"/>
  <c r="M84" i="12"/>
  <c r="M86" i="12"/>
  <c r="M101" i="9"/>
  <c r="M92" i="9"/>
  <c r="AA86" i="13"/>
  <c r="M75" i="9"/>
  <c r="P16" i="14"/>
  <c r="AA100" i="13"/>
  <c r="AA89" i="13"/>
  <c r="M34" i="12"/>
  <c r="P62" i="14"/>
  <c r="U15" i="11"/>
  <c r="P68" i="14"/>
  <c r="P10" i="14"/>
  <c r="P41" i="14"/>
  <c r="P37" i="14"/>
  <c r="M89" i="12"/>
  <c r="AA60" i="13"/>
  <c r="AE46" i="1"/>
  <c r="M20" i="9"/>
  <c r="AA36" i="13"/>
  <c r="P52" i="14"/>
  <c r="AA16" i="13"/>
  <c r="M86" i="9"/>
  <c r="M26" i="9"/>
  <c r="AA64" i="13"/>
  <c r="AA24" i="13"/>
  <c r="P90" i="14"/>
  <c r="AA18" i="13"/>
  <c r="M5" i="12"/>
  <c r="P102" i="14"/>
  <c r="P101" i="14"/>
  <c r="M25" i="9"/>
  <c r="AA63" i="13"/>
  <c r="M23" i="9"/>
  <c r="M33" i="12"/>
  <c r="AA69" i="13"/>
  <c r="P6" i="14"/>
  <c r="P39" i="14"/>
  <c r="M53" i="9"/>
  <c r="AA11" i="13"/>
  <c r="AA85" i="13"/>
  <c r="M71" i="9"/>
  <c r="P35" i="14"/>
  <c r="P45" i="14"/>
  <c r="P94" i="14"/>
  <c r="P28" i="14"/>
  <c r="P97" i="14"/>
  <c r="M78" i="12"/>
  <c r="M41" i="12"/>
  <c r="P81" i="14"/>
  <c r="AA99" i="13"/>
  <c r="M10" i="12"/>
  <c r="M98" i="12"/>
  <c r="M60" i="12"/>
  <c r="M82" i="12"/>
  <c r="U12" i="11"/>
  <c r="P89" i="14"/>
  <c r="M48" i="12"/>
  <c r="U13" i="11"/>
  <c r="P48" i="14"/>
  <c r="AE43" i="1"/>
  <c r="M36" i="12"/>
  <c r="AA75" i="13"/>
  <c r="AA25" i="13"/>
  <c r="AE53" i="1"/>
  <c r="M49" i="12"/>
  <c r="M50" i="9"/>
  <c r="M37" i="12"/>
  <c r="AA68" i="13"/>
  <c r="AA53" i="13"/>
  <c r="P44" i="14"/>
  <c r="M64" i="9"/>
  <c r="AA26" i="13"/>
  <c r="M96" i="12"/>
  <c r="M37" i="9"/>
  <c r="P55" i="14"/>
  <c r="M45" i="9"/>
  <c r="P88" i="14"/>
  <c r="M97" i="9"/>
  <c r="M88" i="12"/>
  <c r="M90" i="12"/>
  <c r="AA105" i="13"/>
  <c r="AE50" i="1"/>
  <c r="AA97" i="13"/>
  <c r="AA72" i="13"/>
  <c r="AA58" i="13"/>
  <c r="U8" i="11"/>
  <c r="M103" i="12"/>
  <c r="M27" i="12"/>
  <c r="AA67" i="13"/>
  <c r="P66" i="14"/>
  <c r="M76" i="12"/>
  <c r="AA74" i="13"/>
  <c r="M29" i="9"/>
  <c r="P96" i="14"/>
  <c r="P100" i="14"/>
  <c r="P13" i="14"/>
  <c r="M100" i="12"/>
  <c r="AA80" i="13"/>
  <c r="M41" i="9"/>
  <c r="M73" i="12"/>
  <c r="P91" i="14"/>
  <c r="AE59" i="1"/>
  <c r="M7" i="12"/>
  <c r="P85" i="14"/>
  <c r="P75" i="14"/>
  <c r="M58" i="12"/>
  <c r="AE51" i="1"/>
  <c r="M24" i="9"/>
  <c r="P72" i="14"/>
  <c r="M26" i="12"/>
  <c r="M65" i="12"/>
  <c r="M69" i="9"/>
  <c r="M15" i="9"/>
  <c r="AA8" i="13"/>
  <c r="M83" i="9"/>
  <c r="P65" i="14"/>
  <c r="M27" i="9"/>
  <c r="AA91" i="13"/>
  <c r="P58" i="14"/>
  <c r="M70" i="12"/>
  <c r="AA65" i="13"/>
  <c r="M54" i="9"/>
  <c r="M33" i="9"/>
  <c r="AA52" i="13"/>
  <c r="M30" i="9"/>
  <c r="M59" i="9"/>
  <c r="P24" i="14"/>
  <c r="AA96" i="13"/>
  <c r="M64" i="12"/>
  <c r="M75" i="12"/>
  <c r="AA17" i="13"/>
  <c r="P59" i="14"/>
  <c r="U10" i="11"/>
  <c r="M28" i="9"/>
  <c r="AA47" i="13"/>
  <c r="AE57" i="1"/>
  <c r="AE56" i="1"/>
  <c r="AA76" i="13"/>
  <c r="P79" i="14"/>
  <c r="P82" i="14"/>
  <c r="M43" i="9"/>
  <c r="AA43" i="13"/>
  <c r="M11" i="9"/>
  <c r="M100" i="9"/>
  <c r="AA79" i="13"/>
  <c r="M76" i="9"/>
  <c r="AA54" i="13"/>
  <c r="AA103" i="13"/>
  <c r="M56" i="9"/>
  <c r="U9" i="11"/>
  <c r="M4" i="9"/>
  <c r="M46" i="12"/>
  <c r="P50" i="14"/>
  <c r="M95" i="9"/>
  <c r="AA30" i="13"/>
  <c r="M63" i="12"/>
  <c r="AA20" i="13"/>
  <c r="M61" i="9"/>
  <c r="AE62" i="1"/>
  <c r="M17" i="9"/>
  <c r="M55" i="12"/>
  <c r="P49" i="14"/>
  <c r="AA93" i="13"/>
  <c r="M81" i="12"/>
  <c r="M30" i="12"/>
  <c r="AA13" i="13"/>
  <c r="AA50" i="13"/>
  <c r="P84" i="14"/>
  <c r="P86" i="14"/>
  <c r="M16" i="9"/>
  <c r="M38" i="9"/>
  <c r="U1" i="11"/>
  <c r="AE61" i="1"/>
  <c r="M18" i="9"/>
  <c r="M58" i="9"/>
  <c r="AA94" i="13"/>
  <c r="M95" i="12"/>
  <c r="M94" i="9"/>
  <c r="M77" i="9"/>
  <c r="P95" i="14"/>
  <c r="M62" i="12"/>
  <c r="M55" i="9"/>
  <c r="AA98" i="13"/>
  <c r="P17" i="14"/>
  <c r="AA92" i="13"/>
  <c r="P73" i="14"/>
  <c r="P43" i="14"/>
  <c r="AA84" i="13"/>
  <c r="M44" i="12"/>
  <c r="M84" i="9"/>
  <c r="P83" i="14"/>
  <c r="M34" i="9"/>
  <c r="M6" i="9"/>
  <c r="AE45" i="1"/>
  <c r="M91" i="9"/>
  <c r="AA32" i="13"/>
  <c r="P47" i="14"/>
  <c r="AA21" i="13"/>
  <c r="AE55" i="1"/>
  <c r="AA59" i="13"/>
  <c r="P14" i="14"/>
  <c r="M68" i="9"/>
  <c r="AA73" i="13"/>
  <c r="M66" i="12"/>
  <c r="AE60" i="1"/>
  <c r="M8" i="9"/>
  <c r="AA56" i="13"/>
  <c r="P42" i="14"/>
  <c r="M61" i="12"/>
  <c r="M87" i="9"/>
  <c r="AA77" i="13"/>
  <c r="P33" i="14"/>
  <c r="M19" i="9"/>
  <c r="M9" i="12"/>
  <c r="AE44" i="1"/>
  <c r="M46" i="9"/>
  <c r="AA106" i="13"/>
  <c r="AA41" i="13"/>
  <c r="M10" i="9"/>
  <c r="M35" i="9"/>
  <c r="M65" i="9"/>
  <c r="AA49" i="13"/>
  <c r="M47" i="9"/>
  <c r="P23" i="14"/>
  <c r="M53" i="12"/>
  <c r="AA78" i="13"/>
  <c r="M57" i="12"/>
  <c r="M88" i="9"/>
  <c r="M40" i="12"/>
  <c r="M91" i="12"/>
  <c r="AA61" i="13"/>
  <c r="M80" i="12"/>
  <c r="P18" i="14"/>
  <c r="M49" i="9"/>
  <c r="M57" i="9"/>
  <c r="M68" i="12"/>
  <c r="M13" i="9"/>
  <c r="M35" i="12"/>
  <c r="AE49" i="1"/>
  <c r="M21" i="12"/>
  <c r="AA42" i="13"/>
  <c r="M15" i="12"/>
  <c r="AE47" i="1"/>
  <c r="M67" i="12"/>
  <c r="M59" i="12"/>
  <c r="M74" i="9"/>
  <c r="M74" i="12"/>
  <c r="P40" i="14"/>
  <c r="M71" i="12"/>
  <c r="AA51" i="13"/>
  <c r="P98" i="14"/>
  <c r="P12" i="14"/>
  <c r="M90" i="9"/>
  <c r="M22" i="9"/>
  <c r="AA102" i="13"/>
  <c r="M62" i="9"/>
  <c r="AA88" i="13"/>
  <c r="AA12" i="13"/>
  <c r="AA15" i="13"/>
  <c r="P61" i="14"/>
  <c r="AE63" i="1"/>
  <c r="M45" i="12"/>
  <c r="M92" i="12"/>
  <c r="AA104" i="13"/>
  <c r="M102" i="9"/>
  <c r="P63" i="14"/>
  <c r="P29" i="14"/>
  <c r="M51" i="12"/>
  <c r="P60" i="14"/>
  <c r="U11" i="11"/>
  <c r="M96" i="9"/>
  <c r="AA57" i="13"/>
  <c r="P56" i="14"/>
  <c r="P57" i="14"/>
  <c r="AA39" i="13"/>
  <c r="U6" i="11"/>
  <c r="P53" i="14"/>
  <c r="P36" i="14"/>
  <c r="M9" i="9"/>
  <c r="P103" i="14"/>
  <c r="M21" i="9"/>
  <c r="AA38" i="13"/>
  <c r="AE48" i="1"/>
  <c r="AA28" i="13"/>
  <c r="AA70" i="13"/>
  <c r="M14" i="9"/>
  <c r="M47" i="12"/>
  <c r="AA55" i="13"/>
  <c r="P70" i="14"/>
  <c r="M31" i="12"/>
  <c r="U16" i="11"/>
  <c r="M93" i="9"/>
  <c r="P92" i="14"/>
  <c r="M44" i="9"/>
  <c r="M4" i="12"/>
  <c r="M31" i="9"/>
  <c r="AA35" i="13"/>
  <c r="P51" i="14"/>
  <c r="M11" i="12"/>
  <c r="AA34" i="13"/>
  <c r="M82" i="9"/>
  <c r="AA10" i="13"/>
  <c r="M67" i="9"/>
  <c r="M38" i="12"/>
  <c r="AE58" i="1"/>
  <c r="P64" i="14"/>
  <c r="P15" i="14"/>
  <c r="M16" i="12"/>
  <c r="AA83" i="13"/>
  <c r="AA62" i="13"/>
  <c r="AA87" i="13"/>
  <c r="M77" i="12"/>
  <c r="P69" i="14"/>
  <c r="P34" i="14"/>
  <c r="U4" i="11"/>
  <c r="P25" i="14"/>
  <c r="AE42" i="1"/>
  <c r="M50" i="12"/>
  <c r="M14" i="12"/>
  <c r="M54" i="12"/>
  <c r="P93" i="14"/>
  <c r="AE54" i="1"/>
  <c r="AA37" i="13"/>
  <c r="P67" i="14"/>
  <c r="M98" i="9"/>
  <c r="M22" i="12"/>
  <c r="M42" i="9"/>
  <c r="AA9" i="13"/>
  <c r="M94" i="12"/>
  <c r="I22" i="15"/>
  <c r="I23" i="15"/>
  <c r="I23" i="16"/>
  <c r="I12" i="16"/>
  <c r="I22" i="16"/>
  <c r="I11" i="15"/>
  <c r="I19" i="16"/>
  <c r="I19" i="15"/>
  <c r="I12" i="15"/>
  <c r="I8" i="16"/>
  <c r="I8" i="15"/>
  <c r="L6" i="17"/>
  <c r="I6" i="16"/>
  <c r="I6" i="15"/>
  <c r="L3" i="17"/>
  <c r="I5" i="16"/>
  <c r="I5" i="15"/>
  <c r="I4" i="15"/>
  <c r="I7" i="16"/>
  <c r="I7" i="15"/>
  <c r="L5" i="17"/>
  <c r="CD12" i="11"/>
  <c r="CD15" i="11"/>
  <c r="CD13" i="11"/>
  <c r="CD16" i="11"/>
  <c r="CD10" i="11"/>
  <c r="CD6" i="11"/>
  <c r="CD7" i="11"/>
  <c r="CD9" i="11"/>
  <c r="CD14" i="11"/>
  <c r="CD5" i="11"/>
  <c r="CD8" i="11"/>
  <c r="CD4" i="11"/>
  <c r="CD11" i="11"/>
  <c r="S37" i="1" l="1"/>
  <c r="M104" i="12"/>
  <c r="M104" i="9"/>
  <c r="P104" i="14"/>
  <c r="AA507" i="13"/>
  <c r="I2" i="15"/>
  <c r="U3" i="11"/>
  <c r="I11" i="16"/>
  <c r="D96" i="1" a="1"/>
  <c r="K34" i="17"/>
  <c r="D96" i="1" l="1"/>
  <c r="E96" i="1" s="1"/>
  <c r="AG96" i="1" s="1"/>
  <c r="R96" i="1" l="1"/>
  <c r="X96" i="1"/>
  <c r="P96" i="1"/>
  <c r="Q96" i="1"/>
  <c r="AC96" i="1"/>
  <c r="O96" i="1"/>
  <c r="AD96" i="1"/>
  <c r="I96" i="1"/>
  <c r="K96" i="1" l="1"/>
  <c r="J96" i="1" s="1"/>
  <c r="U96" i="1" s="1"/>
  <c r="W96" i="1"/>
  <c r="V96" i="1" s="1"/>
  <c r="AI96" i="1"/>
  <c r="Y96" i="1" l="1"/>
  <c r="T96" i="1"/>
  <c r="S96" i="1"/>
  <c r="AJ96" i="1" l="1"/>
  <c r="N97" i="1"/>
  <c r="BY70" i="1"/>
  <c r="CO41" i="1"/>
  <c r="CK41" i="1"/>
  <c r="CR41" i="1"/>
  <c r="CN41" i="1"/>
  <c r="CJ41" i="1"/>
  <c r="CK49" i="1"/>
  <c r="CK43" i="1"/>
  <c r="CK52" i="1"/>
  <c r="CK45" i="1"/>
  <c r="BY74" i="1"/>
  <c r="BY72" i="1"/>
  <c r="CK63" i="1"/>
  <c r="CK47" i="1"/>
  <c r="CK64" i="1"/>
  <c r="CK48" i="1"/>
  <c r="CK58" i="1"/>
  <c r="CK62" i="1"/>
  <c r="BY77" i="1"/>
  <c r="BY79" i="1"/>
  <c r="CK46" i="1"/>
  <c r="CK57" i="1"/>
  <c r="CK44" i="1"/>
  <c r="CK60" i="1"/>
  <c r="BY76" i="1"/>
  <c r="BY73" i="1"/>
  <c r="CK51" i="1"/>
  <c r="CK54" i="1"/>
  <c r="CK53" i="1"/>
  <c r="CK42" i="1"/>
  <c r="BY75" i="1"/>
  <c r="CK56" i="1"/>
  <c r="BY71" i="1"/>
  <c r="BY78" i="1"/>
  <c r="CK50" i="1"/>
  <c r="CK55" i="1"/>
  <c r="CK61" i="1"/>
  <c r="CK59" i="1"/>
  <c r="CM41" i="1"/>
  <c r="CL41" i="1"/>
  <c r="CI41" i="1"/>
  <c r="AE154" i="1"/>
  <c r="D153" i="1" a="1"/>
  <c r="BY37" i="1" l="1"/>
  <c r="D153" i="1"/>
  <c r="E153" i="1" s="1"/>
  <c r="I153" i="1" s="1"/>
  <c r="D162" i="1" a="1"/>
  <c r="D162" i="1" l="1"/>
  <c r="E162" i="1" s="1"/>
  <c r="AD153" i="1"/>
  <c r="AG153" i="1"/>
  <c r="AC153" i="1"/>
  <c r="X153" i="1"/>
  <c r="CP41" i="1"/>
  <c r="CB70" i="1"/>
  <c r="AG162" i="1" l="1"/>
  <c r="AD162" i="1"/>
  <c r="AC162" i="1"/>
  <c r="X162" i="1"/>
  <c r="K153" i="1"/>
  <c r="I162" i="1"/>
  <c r="CQ41" i="1"/>
  <c r="D159" i="1" a="1"/>
  <c r="K162" i="1" l="1"/>
  <c r="D159" i="1"/>
  <c r="E159" i="1" s="1"/>
  <c r="I159" i="1" s="1"/>
  <c r="D156" i="1" a="1"/>
  <c r="D156" i="1" l="1"/>
  <c r="E156" i="1" s="1"/>
  <c r="X156" i="1" s="1"/>
  <c r="X159" i="1"/>
  <c r="AD159" i="1"/>
  <c r="AG159" i="1"/>
  <c r="AC159" i="1"/>
  <c r="CS41" i="1"/>
  <c r="CQ58" i="1"/>
  <c r="CQ61" i="1"/>
  <c r="CQ50" i="1"/>
  <c r="CE75" i="1"/>
  <c r="CE74" i="1"/>
  <c r="CQ52" i="1"/>
  <c r="CE76" i="1"/>
  <c r="CQ64" i="1"/>
  <c r="CQ46" i="1"/>
  <c r="CQ45" i="1"/>
  <c r="CQ57" i="1"/>
  <c r="CE71" i="1"/>
  <c r="CE79" i="1"/>
  <c r="CQ48" i="1"/>
  <c r="CQ47" i="1"/>
  <c r="CE73" i="1"/>
  <c r="CQ53" i="1"/>
  <c r="CQ59" i="1"/>
  <c r="CQ54" i="1"/>
  <c r="CE78" i="1"/>
  <c r="CQ60" i="1"/>
  <c r="CQ43" i="1"/>
  <c r="CQ51" i="1"/>
  <c r="CQ56" i="1"/>
  <c r="CQ49" i="1"/>
  <c r="CQ42" i="1"/>
  <c r="CQ44" i="1"/>
  <c r="CE77" i="1"/>
  <c r="CQ63" i="1"/>
  <c r="CE72" i="1"/>
  <c r="CQ55" i="1"/>
  <c r="CQ62" i="1"/>
  <c r="CE70" i="1"/>
  <c r="AE160" i="1"/>
  <c r="CE37" i="1" l="1"/>
  <c r="AD156" i="1"/>
  <c r="AG156" i="1"/>
  <c r="AC156" i="1"/>
  <c r="K159" i="1"/>
  <c r="I156" i="1"/>
  <c r="K156" i="1" s="1"/>
  <c r="E151" i="1" l="1"/>
  <c r="AD151" i="1" s="1"/>
  <c r="CN60" i="1"/>
  <c r="CN47" i="1"/>
  <c r="CN64" i="1"/>
  <c r="CB77" i="1"/>
  <c r="CN63" i="1"/>
  <c r="CN55" i="1"/>
  <c r="CN48" i="1"/>
  <c r="CN57" i="1"/>
  <c r="CN51" i="1"/>
  <c r="CN53" i="1"/>
  <c r="CN59" i="1"/>
  <c r="CN50" i="1"/>
  <c r="CN62" i="1"/>
  <c r="CB76" i="1"/>
  <c r="CB73" i="1"/>
  <c r="CN42" i="1"/>
  <c r="CB75" i="1"/>
  <c r="CN44" i="1"/>
  <c r="CN56" i="1"/>
  <c r="CN49" i="1"/>
  <c r="CN43" i="1"/>
  <c r="CB71" i="1"/>
  <c r="CN58" i="1"/>
  <c r="CB78" i="1"/>
  <c r="CN54" i="1"/>
  <c r="CN52" i="1"/>
  <c r="CB79" i="1"/>
  <c r="CN45" i="1"/>
  <c r="CN46" i="1"/>
  <c r="CN61" i="1"/>
  <c r="CB72" i="1"/>
  <c r="CB74" i="1"/>
  <c r="BW70" i="1"/>
  <c r="AE157" i="1"/>
  <c r="CB37" i="1" l="1"/>
  <c r="X151" i="1"/>
  <c r="AC151" i="1"/>
  <c r="AG151" i="1"/>
  <c r="I151" i="1"/>
  <c r="BW72" i="1"/>
  <c r="CI62" i="1"/>
  <c r="CI55" i="1"/>
  <c r="CI44" i="1"/>
  <c r="CI45" i="1"/>
  <c r="BW71" i="1"/>
  <c r="BW79" i="1"/>
  <c r="CI59" i="1"/>
  <c r="CI43" i="1"/>
  <c r="BW78" i="1"/>
  <c r="CI51" i="1"/>
  <c r="CI64" i="1"/>
  <c r="CI53" i="1"/>
  <c r="CI54" i="1"/>
  <c r="CI60" i="1"/>
  <c r="CI63" i="1"/>
  <c r="CI49" i="1"/>
  <c r="BW74" i="1"/>
  <c r="CI58" i="1"/>
  <c r="BW75" i="1"/>
  <c r="BW73" i="1"/>
  <c r="CI56" i="1"/>
  <c r="BW76" i="1"/>
  <c r="CI42" i="1"/>
  <c r="CI50" i="1"/>
  <c r="CI57" i="1"/>
  <c r="CI52" i="1"/>
  <c r="CI48" i="1"/>
  <c r="CI46" i="1"/>
  <c r="CI47" i="1"/>
  <c r="BW77" i="1"/>
  <c r="CI61" i="1"/>
  <c r="CJ64" i="1"/>
  <c r="CJ56" i="1"/>
  <c r="BX76" i="1"/>
  <c r="CJ62" i="1"/>
  <c r="CJ43" i="1"/>
  <c r="CJ53" i="1"/>
  <c r="CJ58" i="1"/>
  <c r="CJ46" i="1"/>
  <c r="CJ45" i="1"/>
  <c r="CJ49" i="1"/>
  <c r="BX75" i="1"/>
  <c r="BX78" i="1"/>
  <c r="CJ50" i="1"/>
  <c r="CJ42" i="1"/>
  <c r="CJ55" i="1"/>
  <c r="CJ63" i="1"/>
  <c r="BX74" i="1"/>
  <c r="CJ59" i="1"/>
  <c r="CJ60" i="1"/>
  <c r="CJ47" i="1"/>
  <c r="BX72" i="1"/>
  <c r="CJ57" i="1"/>
  <c r="CJ44" i="1"/>
  <c r="BX77" i="1"/>
  <c r="CJ51" i="1"/>
  <c r="CJ48" i="1"/>
  <c r="CJ54" i="1"/>
  <c r="CJ61" i="1"/>
  <c r="BX73" i="1"/>
  <c r="BX79" i="1"/>
  <c r="BX71" i="1"/>
  <c r="CJ52" i="1"/>
  <c r="BX70" i="1"/>
  <c r="AE152" i="1"/>
  <c r="AE153" i="1"/>
  <c r="K151" i="1" l="1"/>
  <c r="BW37" i="1"/>
  <c r="BX37" i="1"/>
  <c r="BZ76" i="1"/>
  <c r="CL50" i="1"/>
  <c r="BZ79" i="1"/>
  <c r="BZ72" i="1"/>
  <c r="BZ73" i="1"/>
  <c r="CL58" i="1"/>
  <c r="CL57" i="1"/>
  <c r="CL43" i="1"/>
  <c r="BZ75" i="1"/>
  <c r="BZ77" i="1"/>
  <c r="CL61" i="1"/>
  <c r="CL42" i="1"/>
  <c r="CL59" i="1"/>
  <c r="CL47" i="1"/>
  <c r="BZ71" i="1"/>
  <c r="BZ78" i="1"/>
  <c r="CL44" i="1"/>
  <c r="BZ74" i="1"/>
  <c r="CL49" i="1"/>
  <c r="CL45" i="1"/>
  <c r="CL51" i="1"/>
  <c r="CL53" i="1"/>
  <c r="CL63" i="1"/>
  <c r="CL60" i="1"/>
  <c r="CL52" i="1"/>
  <c r="CL48" i="1"/>
  <c r="CL46" i="1"/>
  <c r="CL56" i="1"/>
  <c r="CL62" i="1"/>
  <c r="CL54" i="1"/>
  <c r="CL64" i="1"/>
  <c r="CL55" i="1"/>
  <c r="BZ70" i="1"/>
  <c r="AE155" i="1"/>
  <c r="BZ37" i="1" l="1"/>
  <c r="D160" i="1" a="1"/>
  <c r="D160" i="1" l="1"/>
  <c r="E160" i="1" s="1"/>
  <c r="X160" i="1" s="1"/>
  <c r="BU70" i="1"/>
  <c r="AC160" i="1" l="1"/>
  <c r="AG160" i="1"/>
  <c r="AD160" i="1"/>
  <c r="I160" i="1"/>
  <c r="K160" i="1" s="1"/>
  <c r="BT70" i="1"/>
  <c r="D158" i="1" a="1"/>
  <c r="D158" i="1" l="1"/>
  <c r="E158" i="1" s="1"/>
  <c r="AG158" i="1" s="1"/>
  <c r="CD70" i="1"/>
  <c r="I158" i="1" l="1"/>
  <c r="X158" i="1"/>
  <c r="AD158" i="1"/>
  <c r="AC158" i="1"/>
  <c r="CP44" i="1"/>
  <c r="CD76" i="1"/>
  <c r="CP61" i="1"/>
  <c r="CP49" i="1"/>
  <c r="CP46" i="1"/>
  <c r="CP42" i="1"/>
  <c r="CP50" i="1"/>
  <c r="CP55" i="1"/>
  <c r="CP64" i="1"/>
  <c r="CP43" i="1"/>
  <c r="CD73" i="1"/>
  <c r="CD74" i="1"/>
  <c r="CP45" i="1"/>
  <c r="CP47" i="1"/>
  <c r="CD78" i="1"/>
  <c r="CP62" i="1"/>
  <c r="CP48" i="1"/>
  <c r="CP59" i="1"/>
  <c r="CD72" i="1"/>
  <c r="CP51" i="1"/>
  <c r="CP52" i="1"/>
  <c r="CP54" i="1"/>
  <c r="CP53" i="1"/>
  <c r="CP58" i="1"/>
  <c r="CD71" i="1"/>
  <c r="CP60" i="1"/>
  <c r="CP56" i="1"/>
  <c r="CD77" i="1"/>
  <c r="CD79" i="1"/>
  <c r="CP63" i="1"/>
  <c r="CD75" i="1"/>
  <c r="CP57" i="1"/>
  <c r="BV73" i="1"/>
  <c r="BV78" i="1"/>
  <c r="BV75" i="1"/>
  <c r="BV79" i="1"/>
  <c r="BV72" i="1"/>
  <c r="BV77" i="1"/>
  <c r="BV74" i="1"/>
  <c r="BV76" i="1"/>
  <c r="BV71" i="1"/>
  <c r="D152" i="1" a="1"/>
  <c r="AE159" i="1"/>
  <c r="K158" i="1" l="1"/>
  <c r="D152" i="1"/>
  <c r="E152" i="1" s="1"/>
  <c r="AC152" i="1" s="1"/>
  <c r="CD37" i="1"/>
  <c r="BV70" i="1"/>
  <c r="BV37" i="1" s="1"/>
  <c r="AE151" i="1"/>
  <c r="AD152" i="1" l="1"/>
  <c r="AG152" i="1"/>
  <c r="X152" i="1"/>
  <c r="I152" i="1"/>
  <c r="D161" i="1" a="1"/>
  <c r="K152" i="1" l="1"/>
  <c r="D161" i="1"/>
  <c r="E161" i="1" s="1"/>
  <c r="X161" i="1" s="1"/>
  <c r="CM43" i="1"/>
  <c r="CM60" i="1"/>
  <c r="CA79" i="1"/>
  <c r="CM64" i="1"/>
  <c r="CM59" i="1"/>
  <c r="CM46" i="1"/>
  <c r="CM57" i="1"/>
  <c r="CM55" i="1"/>
  <c r="CM50" i="1"/>
  <c r="CA71" i="1"/>
  <c r="CM56" i="1"/>
  <c r="CM62" i="1"/>
  <c r="CM44" i="1"/>
  <c r="CA72" i="1"/>
  <c r="CM51" i="1"/>
  <c r="CA77" i="1"/>
  <c r="CA74" i="1"/>
  <c r="CM49" i="1"/>
  <c r="CM63" i="1"/>
  <c r="CA75" i="1"/>
  <c r="CM48" i="1"/>
  <c r="CM61" i="1"/>
  <c r="CA78" i="1"/>
  <c r="CM42" i="1"/>
  <c r="CM45" i="1"/>
  <c r="CM53" i="1"/>
  <c r="CA73" i="1"/>
  <c r="CM52" i="1"/>
  <c r="CM47" i="1"/>
  <c r="CA76" i="1"/>
  <c r="CM58" i="1"/>
  <c r="CM54" i="1"/>
  <c r="CA70" i="1"/>
  <c r="AE156" i="1"/>
  <c r="CA37" i="1" l="1"/>
  <c r="AG161" i="1"/>
  <c r="AC161" i="1"/>
  <c r="AD161" i="1"/>
  <c r="I161" i="1"/>
  <c r="K161" i="1" s="1"/>
  <c r="CF70" i="1"/>
  <c r="CR63" i="1"/>
  <c r="CR61" i="1"/>
  <c r="CR59" i="1"/>
  <c r="CR54" i="1"/>
  <c r="CR45" i="1"/>
  <c r="CR42" i="1"/>
  <c r="CF79" i="1"/>
  <c r="CR50" i="1"/>
  <c r="CR48" i="1"/>
  <c r="CR62" i="1"/>
  <c r="CR52" i="1"/>
  <c r="CF76" i="1"/>
  <c r="CF78" i="1"/>
  <c r="CF71" i="1"/>
  <c r="CR47" i="1"/>
  <c r="CR55" i="1"/>
  <c r="CR53" i="1"/>
  <c r="CR57" i="1"/>
  <c r="CR64" i="1"/>
  <c r="CF75" i="1"/>
  <c r="CR46" i="1"/>
  <c r="CF72" i="1"/>
  <c r="CR56" i="1"/>
  <c r="CR43" i="1"/>
  <c r="CR58" i="1"/>
  <c r="CR44" i="1"/>
  <c r="CR49" i="1"/>
  <c r="CF73" i="1"/>
  <c r="CF74" i="1"/>
  <c r="CF77" i="1"/>
  <c r="CR60" i="1"/>
  <c r="CR51" i="1"/>
  <c r="D155" i="1" a="1"/>
  <c r="AE161" i="1"/>
  <c r="CF37" i="1" l="1"/>
  <c r="D155" i="1"/>
  <c r="E155" i="1" s="1"/>
  <c r="AG155" i="1" s="1"/>
  <c r="CC70" i="1"/>
  <c r="AD155" i="1" l="1"/>
  <c r="X155" i="1"/>
  <c r="AC155" i="1"/>
  <c r="I155" i="1"/>
  <c r="CC72" i="1"/>
  <c r="CO63" i="1"/>
  <c r="CO53" i="1"/>
  <c r="CC71" i="1"/>
  <c r="CO49" i="1"/>
  <c r="CO58" i="1"/>
  <c r="CO55" i="1"/>
  <c r="CO59" i="1"/>
  <c r="CC77" i="1"/>
  <c r="CO60" i="1"/>
  <c r="CO45" i="1"/>
  <c r="CC78" i="1"/>
  <c r="CO48" i="1"/>
  <c r="CO43" i="1"/>
  <c r="CO56" i="1"/>
  <c r="CC73" i="1"/>
  <c r="CC79" i="1"/>
  <c r="CO46" i="1"/>
  <c r="CO51" i="1"/>
  <c r="CO52" i="1"/>
  <c r="CO47" i="1"/>
  <c r="CC75" i="1"/>
  <c r="CO62" i="1"/>
  <c r="CO61" i="1"/>
  <c r="CO44" i="1"/>
  <c r="CO54" i="1"/>
  <c r="CO42" i="1"/>
  <c r="CO64" i="1"/>
  <c r="CC74" i="1"/>
  <c r="CO50" i="1"/>
  <c r="CO57" i="1"/>
  <c r="CC76" i="1"/>
  <c r="CS52" i="1"/>
  <c r="CS57" i="1"/>
  <c r="CS45" i="1"/>
  <c r="CS55" i="1"/>
  <c r="CS50" i="1"/>
  <c r="CS48" i="1"/>
  <c r="CS60" i="1"/>
  <c r="CG79" i="1"/>
  <c r="CG77" i="1"/>
  <c r="CG78" i="1"/>
  <c r="CS59" i="1"/>
  <c r="CG72" i="1"/>
  <c r="CS49" i="1"/>
  <c r="CS58" i="1"/>
  <c r="CS64" i="1"/>
  <c r="CG76" i="1"/>
  <c r="CG73" i="1"/>
  <c r="CS47" i="1"/>
  <c r="CG74" i="1"/>
  <c r="CS61" i="1"/>
  <c r="CS62" i="1"/>
  <c r="CG71" i="1"/>
  <c r="CS53" i="1"/>
  <c r="CS63" i="1"/>
  <c r="CS43" i="1"/>
  <c r="CS42" i="1"/>
  <c r="CS54" i="1"/>
  <c r="CS56" i="1"/>
  <c r="CG75" i="1"/>
  <c r="CS46" i="1"/>
  <c r="CS51" i="1"/>
  <c r="CS44" i="1"/>
  <c r="CG70" i="1"/>
  <c r="AE162" i="1"/>
  <c r="AE158" i="1"/>
  <c r="K155" i="1" l="1"/>
  <c r="CC37" i="1"/>
  <c r="CG37" i="1"/>
  <c r="BQ70" i="1"/>
  <c r="D157" i="1" a="1"/>
  <c r="D157" i="1" l="1"/>
  <c r="E157" i="1" s="1"/>
  <c r="AD157" i="1" s="1"/>
  <c r="D154" i="1" a="1"/>
  <c r="I157" i="1" l="1"/>
  <c r="D154" i="1"/>
  <c r="E154" i="1" s="1"/>
  <c r="X154" i="1" s="1"/>
  <c r="AG157" i="1"/>
  <c r="X157" i="1"/>
  <c r="AC157" i="1"/>
  <c r="D150" i="1" a="1"/>
  <c r="K157" i="1" l="1"/>
  <c r="D150" i="1"/>
  <c r="E150" i="1" s="1"/>
  <c r="AD150" i="1" s="1"/>
  <c r="AG154" i="1"/>
  <c r="AD154" i="1"/>
  <c r="AC154" i="1"/>
  <c r="I154" i="1"/>
  <c r="K154" i="1" s="1"/>
  <c r="BR70" i="1"/>
  <c r="AG150" i="1" l="1"/>
  <c r="AC150" i="1"/>
  <c r="X150" i="1"/>
  <c r="I150" i="1"/>
  <c r="K150" i="1" l="1"/>
  <c r="CG41" i="1"/>
  <c r="BP70" i="1" l="1"/>
  <c r="D149" i="1" a="1"/>
  <c r="D149" i="1" l="1"/>
  <c r="E149" i="1" s="1"/>
  <c r="I149" i="1" s="1"/>
  <c r="X149" i="1" l="1"/>
  <c r="AD149" i="1"/>
  <c r="AG149" i="1"/>
  <c r="AC149" i="1"/>
  <c r="CC6" i="13"/>
  <c r="EF3" i="11"/>
  <c r="K149" i="1" l="1"/>
  <c r="BO3" i="9"/>
  <c r="BR3" i="14"/>
  <c r="BW3" i="11"/>
  <c r="BO93" i="9"/>
  <c r="BR91" i="14"/>
  <c r="CC90" i="13"/>
  <c r="CC106" i="13"/>
  <c r="CC29" i="13"/>
  <c r="BO45" i="9"/>
  <c r="BO33" i="12"/>
  <c r="CC41" i="13"/>
  <c r="CC56" i="13"/>
  <c r="BO96" i="12"/>
  <c r="BR92" i="14"/>
  <c r="BR63" i="14"/>
  <c r="BO70" i="12"/>
  <c r="CC59" i="13"/>
  <c r="BO22" i="12"/>
  <c r="BO56" i="12"/>
  <c r="CG58" i="1"/>
  <c r="CC98" i="13"/>
  <c r="BO80" i="12"/>
  <c r="BR6" i="14"/>
  <c r="BO17" i="12"/>
  <c r="CC38" i="13"/>
  <c r="BO53" i="9"/>
  <c r="BO13" i="9"/>
  <c r="BO18" i="9"/>
  <c r="BO49" i="12"/>
  <c r="CC66" i="13"/>
  <c r="CC72" i="13"/>
  <c r="BR81" i="14"/>
  <c r="CG46" i="1"/>
  <c r="BO100" i="12"/>
  <c r="BO89" i="12"/>
  <c r="CC83" i="13"/>
  <c r="BR50" i="14"/>
  <c r="BO54" i="12"/>
  <c r="BR88" i="14"/>
  <c r="BR32" i="14"/>
  <c r="CC71" i="13"/>
  <c r="CC87" i="13"/>
  <c r="CC84" i="13"/>
  <c r="BR77" i="14"/>
  <c r="BO72" i="12"/>
  <c r="CG59" i="1"/>
  <c r="CC94" i="13"/>
  <c r="CG63" i="1"/>
  <c r="BR21" i="14"/>
  <c r="BO101" i="12"/>
  <c r="BR64" i="14"/>
  <c r="BO88" i="12"/>
  <c r="BO68" i="9"/>
  <c r="BO26" i="9"/>
  <c r="BR72" i="14"/>
  <c r="CC99" i="13"/>
  <c r="BO95" i="12"/>
  <c r="BO29" i="12"/>
  <c r="CC44" i="13"/>
  <c r="CC32" i="13"/>
  <c r="BO52" i="9"/>
  <c r="BR34" i="14"/>
  <c r="BO98" i="12"/>
  <c r="CC85" i="13"/>
  <c r="BR100" i="14"/>
  <c r="BR52" i="14"/>
  <c r="BO19" i="12"/>
  <c r="CC45" i="13"/>
  <c r="BO80" i="9"/>
  <c r="BO16" i="9"/>
  <c r="CG47" i="1"/>
  <c r="BO4" i="12"/>
  <c r="CC19" i="13"/>
  <c r="BO5" i="9"/>
  <c r="CC39" i="13"/>
  <c r="BO95" i="9"/>
  <c r="BR25" i="14"/>
  <c r="BO31" i="12"/>
  <c r="BO9" i="12"/>
  <c r="BR11" i="14"/>
  <c r="CG44" i="1"/>
  <c r="BR42" i="14"/>
  <c r="BW5" i="11"/>
  <c r="BO18" i="12"/>
  <c r="BR31" i="14"/>
  <c r="BO38" i="9"/>
  <c r="BW4" i="11"/>
  <c r="BO64" i="9"/>
  <c r="CG55" i="1"/>
  <c r="CC81" i="13"/>
  <c r="BR65" i="14"/>
  <c r="BR67" i="14"/>
  <c r="BR89" i="14"/>
  <c r="BO22" i="9"/>
  <c r="BR94" i="14"/>
  <c r="BO47" i="9"/>
  <c r="BO84" i="12"/>
  <c r="BO46" i="12"/>
  <c r="BO71" i="12"/>
  <c r="BO34" i="9"/>
  <c r="BR22" i="14"/>
  <c r="BR13" i="14"/>
  <c r="BO86" i="12"/>
  <c r="BO13" i="12"/>
  <c r="BO101" i="9"/>
  <c r="BO82" i="12"/>
  <c r="BO27" i="12"/>
  <c r="BO39" i="9"/>
  <c r="BW16" i="11"/>
  <c r="BO83" i="12"/>
  <c r="BO49" i="9"/>
  <c r="BO103" i="12"/>
  <c r="BO82" i="9"/>
  <c r="BO99" i="12"/>
  <c r="BR68" i="14"/>
  <c r="BO60" i="12"/>
  <c r="CC96" i="13"/>
  <c r="BW14" i="11"/>
  <c r="BO83" i="9"/>
  <c r="BO30" i="12"/>
  <c r="BO96" i="9"/>
  <c r="BR28" i="14"/>
  <c r="CC30" i="13"/>
  <c r="BW15" i="11"/>
  <c r="CC58" i="13"/>
  <c r="BO40" i="9"/>
  <c r="CC100" i="13"/>
  <c r="BO102" i="9"/>
  <c r="CG50" i="1"/>
  <c r="BW6" i="11"/>
  <c r="BO79" i="12"/>
  <c r="BO41" i="12"/>
  <c r="BO56" i="9"/>
  <c r="CC53" i="13"/>
  <c r="BO87" i="9"/>
  <c r="BR41" i="14"/>
  <c r="BO50" i="9"/>
  <c r="BO58" i="9"/>
  <c r="BR66" i="14"/>
  <c r="BR47" i="14"/>
  <c r="BO7" i="12"/>
  <c r="BO57" i="12"/>
  <c r="BO11" i="9"/>
  <c r="BO4" i="9"/>
  <c r="BR97" i="14"/>
  <c r="CC93" i="13"/>
  <c r="CC77" i="13"/>
  <c r="BO51" i="9"/>
  <c r="BO94" i="12"/>
  <c r="BO6" i="9"/>
  <c r="CC43" i="13"/>
  <c r="BR16" i="14"/>
  <c r="CC89" i="13"/>
  <c r="BO5" i="12"/>
  <c r="BO53" i="12"/>
  <c r="BO60" i="9"/>
  <c r="CC70" i="13"/>
  <c r="CC23" i="13"/>
  <c r="BR56" i="14"/>
  <c r="BO20" i="9"/>
  <c r="BU72" i="1"/>
  <c r="BO35" i="9"/>
  <c r="CC27" i="13"/>
  <c r="BO62" i="9"/>
  <c r="CC11" i="13"/>
  <c r="BR8" i="14"/>
  <c r="BO24" i="9"/>
  <c r="CC34" i="13"/>
  <c r="BR83" i="14"/>
  <c r="CC73" i="13"/>
  <c r="BR37" i="14"/>
  <c r="BO86" i="9"/>
  <c r="CC15" i="13"/>
  <c r="BO90" i="9"/>
  <c r="BR70" i="14"/>
  <c r="BO10" i="9"/>
  <c r="BO52" i="12"/>
  <c r="CC26" i="13"/>
  <c r="BO17" i="9"/>
  <c r="BR78" i="14"/>
  <c r="BO77" i="12"/>
  <c r="CC14" i="13"/>
  <c r="BR49" i="14"/>
  <c r="BO38" i="12"/>
  <c r="BO58" i="12"/>
  <c r="BO15" i="12"/>
  <c r="BR29" i="14"/>
  <c r="BO102" i="12"/>
  <c r="BO54" i="9"/>
  <c r="CG64" i="1"/>
  <c r="BR69" i="14"/>
  <c r="BO68" i="12"/>
  <c r="BO7" i="9"/>
  <c r="BR82" i="14"/>
  <c r="BR33" i="14"/>
  <c r="BO66" i="12"/>
  <c r="CC54" i="13"/>
  <c r="BU78" i="1"/>
  <c r="CC8" i="13"/>
  <c r="CG62" i="1"/>
  <c r="CC10" i="13"/>
  <c r="BR99" i="14"/>
  <c r="BO91" i="9"/>
  <c r="BR51" i="14"/>
  <c r="BR90" i="14"/>
  <c r="BO27" i="9"/>
  <c r="BR20" i="14"/>
  <c r="BO73" i="12"/>
  <c r="BO28" i="12"/>
  <c r="BO70" i="9"/>
  <c r="BO45" i="12"/>
  <c r="CC49" i="13"/>
  <c r="BO42" i="9"/>
  <c r="CC9" i="13"/>
  <c r="CC80" i="13"/>
  <c r="CG53" i="1"/>
  <c r="CC20" i="13"/>
  <c r="CC31" i="13"/>
  <c r="CC82" i="13"/>
  <c r="CC28" i="13"/>
  <c r="BR96" i="14"/>
  <c r="BO74" i="9"/>
  <c r="BO26" i="12"/>
  <c r="BO44" i="9"/>
  <c r="BR74" i="14"/>
  <c r="BO21" i="9"/>
  <c r="BR103" i="14"/>
  <c r="BO25" i="9"/>
  <c r="BU73" i="1"/>
  <c r="BU75" i="1"/>
  <c r="BO91" i="12"/>
  <c r="BR76" i="14"/>
  <c r="BO29" i="9"/>
  <c r="BO69" i="12"/>
  <c r="BO46" i="9"/>
  <c r="BO48" i="12"/>
  <c r="BO39" i="12"/>
  <c r="CC7" i="13"/>
  <c r="CC63" i="13"/>
  <c r="CC13" i="13"/>
  <c r="CC21" i="13"/>
  <c r="BR86" i="14"/>
  <c r="CC69" i="13"/>
  <c r="BO6" i="12"/>
  <c r="BR39" i="14"/>
  <c r="CC52" i="13"/>
  <c r="BR14" i="14"/>
  <c r="CC33" i="13"/>
  <c r="BO75" i="12"/>
  <c r="BO43" i="9"/>
  <c r="BO89" i="9"/>
  <c r="CC12" i="13"/>
  <c r="CG56" i="1"/>
  <c r="CC95" i="13"/>
  <c r="BO59" i="12"/>
  <c r="BO51" i="12"/>
  <c r="BU71" i="1"/>
  <c r="BW7" i="11"/>
  <c r="BR40" i="14"/>
  <c r="CC47" i="13"/>
  <c r="BO32" i="12"/>
  <c r="CC42" i="13"/>
  <c r="BW9" i="11"/>
  <c r="CG57" i="1"/>
  <c r="CC64" i="13"/>
  <c r="BR93" i="14"/>
  <c r="BO65" i="9"/>
  <c r="BR73" i="14"/>
  <c r="BR43" i="14"/>
  <c r="BR54" i="14"/>
  <c r="BO100" i="9"/>
  <c r="CC22" i="13"/>
  <c r="BO14" i="12"/>
  <c r="BR27" i="14"/>
  <c r="CC57" i="13"/>
  <c r="BR23" i="14"/>
  <c r="BO77" i="9"/>
  <c r="BO67" i="12"/>
  <c r="BO40" i="12"/>
  <c r="BR15" i="14"/>
  <c r="BO85" i="12"/>
  <c r="BR12" i="14"/>
  <c r="BR45" i="14"/>
  <c r="BR38" i="14"/>
  <c r="CG61" i="1"/>
  <c r="CC55" i="13"/>
  <c r="BR35" i="14"/>
  <c r="BR85" i="14"/>
  <c r="BO87" i="12"/>
  <c r="BO36" i="12"/>
  <c r="CC76" i="13"/>
  <c r="BO12" i="12"/>
  <c r="BO12" i="9"/>
  <c r="CC62" i="13"/>
  <c r="BO41" i="9"/>
  <c r="BO48" i="9"/>
  <c r="CC101" i="13"/>
  <c r="CC88" i="13"/>
  <c r="BO50" i="12"/>
  <c r="BO37" i="12"/>
  <c r="BO81" i="9"/>
  <c r="BR84" i="14"/>
  <c r="BO64" i="12"/>
  <c r="BO25" i="12"/>
  <c r="BO75" i="9"/>
  <c r="BR101" i="14"/>
  <c r="BR57" i="14"/>
  <c r="CC24" i="13"/>
  <c r="CG60" i="1"/>
  <c r="CC105" i="13"/>
  <c r="BR95" i="14"/>
  <c r="BO99" i="9"/>
  <c r="BO85" i="9"/>
  <c r="BR60" i="14"/>
  <c r="BU77" i="1"/>
  <c r="BO88" i="9"/>
  <c r="BO90" i="12"/>
  <c r="BW8" i="11"/>
  <c r="CC35" i="13"/>
  <c r="CG52" i="1"/>
  <c r="BO10" i="12"/>
  <c r="BO11" i="12"/>
  <c r="BO15" i="9"/>
  <c r="CC91" i="13"/>
  <c r="CC79" i="13"/>
  <c r="BO8" i="12"/>
  <c r="BR18" i="14"/>
  <c r="BO78" i="9"/>
  <c r="BR44" i="14"/>
  <c r="BR5" i="14"/>
  <c r="BO62" i="12"/>
  <c r="BR79" i="14"/>
  <c r="CG49" i="1"/>
  <c r="CG48" i="1"/>
  <c r="BO44" i="12"/>
  <c r="BO35" i="12"/>
  <c r="CC36" i="13"/>
  <c r="BO76" i="12"/>
  <c r="BO97" i="12"/>
  <c r="CC65" i="13"/>
  <c r="BO76" i="9"/>
  <c r="BO65" i="12"/>
  <c r="BO63" i="9"/>
  <c r="CC103" i="13"/>
  <c r="BO79" i="9"/>
  <c r="BO8" i="9"/>
  <c r="BR7" i="14"/>
  <c r="BR58" i="14"/>
  <c r="BW13" i="11"/>
  <c r="BO55" i="9"/>
  <c r="BO74" i="12"/>
  <c r="BR30" i="14"/>
  <c r="BO21" i="12"/>
  <c r="BR26" i="14"/>
  <c r="BO19" i="9"/>
  <c r="CC86" i="13"/>
  <c r="CC17" i="13"/>
  <c r="BO55" i="12"/>
  <c r="BO42" i="12"/>
  <c r="CC92" i="13"/>
  <c r="BO61" i="12"/>
  <c r="BR36" i="14"/>
  <c r="BO37" i="9"/>
  <c r="BR53" i="14"/>
  <c r="CC18" i="13"/>
  <c r="CC67" i="13"/>
  <c r="BO28" i="9"/>
  <c r="BR55" i="14"/>
  <c r="BU76" i="1"/>
  <c r="BO16" i="12"/>
  <c r="BU79" i="1"/>
  <c r="BO78" i="12"/>
  <c r="CC60" i="13"/>
  <c r="BO63" i="12"/>
  <c r="BO23" i="12"/>
  <c r="BO61" i="9"/>
  <c r="BU74" i="1"/>
  <c r="BR61" i="14"/>
  <c r="BR59" i="14"/>
  <c r="BO36" i="9"/>
  <c r="CC75" i="13"/>
  <c r="CG45" i="1"/>
  <c r="BO43" i="12"/>
  <c r="BO92" i="9"/>
  <c r="CC37" i="13"/>
  <c r="BO34" i="12"/>
  <c r="BO71" i="9"/>
  <c r="BO33" i="9"/>
  <c r="BO98" i="9"/>
  <c r="BO97" i="9"/>
  <c r="BO103" i="9"/>
  <c r="CC48" i="13"/>
  <c r="BW12" i="11"/>
  <c r="BW10" i="11"/>
  <c r="BR80" i="14"/>
  <c r="CC61" i="13"/>
  <c r="BO69" i="9"/>
  <c r="BR46" i="14"/>
  <c r="BO57" i="9"/>
  <c r="BR17" i="14"/>
  <c r="CC78" i="13"/>
  <c r="BR102" i="14"/>
  <c r="BR48" i="14"/>
  <c r="CG43" i="1"/>
  <c r="BW11" i="11"/>
  <c r="CG42" i="1"/>
  <c r="BO81" i="12"/>
  <c r="BO73" i="9"/>
  <c r="CG54" i="1"/>
  <c r="BO84" i="9"/>
  <c r="BO92" i="12"/>
  <c r="BR98" i="14"/>
  <c r="BR4" i="14"/>
  <c r="BO30" i="9"/>
  <c r="CC46" i="13"/>
  <c r="BO9" i="9"/>
  <c r="CC74" i="13"/>
  <c r="BO31" i="9"/>
  <c r="CC97" i="13"/>
  <c r="CC50" i="13"/>
  <c r="BO72" i="9"/>
  <c r="BO23" i="9"/>
  <c r="CC25" i="13"/>
  <c r="BO93" i="12"/>
  <c r="BO32" i="9"/>
  <c r="BO47" i="12"/>
  <c r="CC68" i="13"/>
  <c r="CG51" i="1"/>
  <c r="BO67" i="9"/>
  <c r="BR10" i="14"/>
  <c r="BR9" i="14"/>
  <c r="CC16" i="13"/>
  <c r="BR75" i="14"/>
  <c r="BR71" i="14"/>
  <c r="BO59" i="9"/>
  <c r="BR62" i="14"/>
  <c r="BO94" i="9"/>
  <c r="BO14" i="9"/>
  <c r="CC104" i="13"/>
  <c r="CC40" i="13"/>
  <c r="BO66" i="9"/>
  <c r="BR19" i="14"/>
  <c r="BO24" i="12"/>
  <c r="CC51" i="13"/>
  <c r="CC102" i="13"/>
  <c r="BR87" i="14"/>
  <c r="BR24" i="14"/>
  <c r="BO20" i="12"/>
  <c r="BK19" i="16"/>
  <c r="BK12" i="16"/>
  <c r="BK11" i="16"/>
  <c r="BK23" i="16"/>
  <c r="BN6" i="17"/>
  <c r="BK8" i="16"/>
  <c r="BK6" i="16"/>
  <c r="BN3" i="17"/>
  <c r="BN5" i="17"/>
  <c r="BK7" i="16"/>
  <c r="EF10" i="11"/>
  <c r="EF4" i="11"/>
  <c r="EF15" i="11"/>
  <c r="EF5" i="11"/>
  <c r="EF11" i="11"/>
  <c r="AE150" i="1"/>
  <c r="BM34" i="17"/>
  <c r="EF7" i="11"/>
  <c r="EF8" i="11"/>
  <c r="EF9" i="11"/>
  <c r="EF13" i="11"/>
  <c r="EF16" i="11"/>
  <c r="EF12" i="11"/>
  <c r="EF6" i="11"/>
  <c r="EF14" i="11"/>
  <c r="BU37" i="1" l="1"/>
  <c r="BO3" i="12"/>
  <c r="CF41" i="1"/>
  <c r="BK22" i="16"/>
  <c r="BK5" i="16"/>
  <c r="BO70" i="1" l="1"/>
  <c r="BQ3" i="14"/>
  <c r="BN3" i="9"/>
  <c r="BN3" i="12"/>
  <c r="CB6" i="13"/>
  <c r="CB61" i="13"/>
  <c r="BT76" i="1"/>
  <c r="BQ93" i="14"/>
  <c r="BQ55" i="14"/>
  <c r="BN57" i="12"/>
  <c r="BN98" i="9"/>
  <c r="BN63" i="9"/>
  <c r="CF55" i="1"/>
  <c r="BN72" i="9"/>
  <c r="BQ17" i="14"/>
  <c r="BN17" i="12"/>
  <c r="BQ7" i="14"/>
  <c r="BN59" i="9"/>
  <c r="BV16" i="11"/>
  <c r="CF52" i="1"/>
  <c r="BQ33" i="14"/>
  <c r="CB92" i="13"/>
  <c r="CB100" i="13"/>
  <c r="CB33" i="13"/>
  <c r="CF46" i="1"/>
  <c r="CB8" i="13"/>
  <c r="BQ38" i="14"/>
  <c r="BQ58" i="14"/>
  <c r="BN17" i="9"/>
  <c r="CB39" i="13"/>
  <c r="CB14" i="13"/>
  <c r="CB90" i="13"/>
  <c r="BN77" i="9"/>
  <c r="BT74" i="1"/>
  <c r="BN69" i="9"/>
  <c r="BN81" i="12"/>
  <c r="BN33" i="9"/>
  <c r="CB88" i="13"/>
  <c r="BN89" i="12"/>
  <c r="BN19" i="12"/>
  <c r="BQ11" i="14"/>
  <c r="BQ30" i="14"/>
  <c r="BN63" i="12"/>
  <c r="BN57" i="9"/>
  <c r="CB73" i="13"/>
  <c r="BQ37" i="14"/>
  <c r="BN20" i="12"/>
  <c r="BN99" i="12"/>
  <c r="BN24" i="12"/>
  <c r="BN86" i="12"/>
  <c r="BN49" i="9"/>
  <c r="BN92" i="12"/>
  <c r="CB42" i="13"/>
  <c r="CB94" i="13"/>
  <c r="CB16" i="13"/>
  <c r="CB68" i="13"/>
  <c r="BN4" i="9"/>
  <c r="CB38" i="13"/>
  <c r="BQ69" i="14"/>
  <c r="BV8" i="11"/>
  <c r="CB48" i="13"/>
  <c r="CB103" i="13"/>
  <c r="CB106" i="13"/>
  <c r="BQ83" i="14"/>
  <c r="BN84" i="9"/>
  <c r="CF49" i="1"/>
  <c r="BN77" i="12"/>
  <c r="BN38" i="12"/>
  <c r="CB40" i="13"/>
  <c r="BV5" i="11"/>
  <c r="BN47" i="12"/>
  <c r="BQ54" i="14"/>
  <c r="BN10" i="12"/>
  <c r="CB99" i="13"/>
  <c r="CB29" i="13"/>
  <c r="CB60" i="13"/>
  <c r="BN21" i="12"/>
  <c r="BQ66" i="14"/>
  <c r="BN99" i="9"/>
  <c r="BN29" i="12"/>
  <c r="CB91" i="13"/>
  <c r="BQ22" i="14"/>
  <c r="CF54" i="1"/>
  <c r="CB12" i="13"/>
  <c r="BQ84" i="14"/>
  <c r="BN71" i="9"/>
  <c r="BN60" i="9"/>
  <c r="CB22" i="13"/>
  <c r="BQ102" i="14"/>
  <c r="CB98" i="13"/>
  <c r="BN64" i="9"/>
  <c r="BN66" i="12"/>
  <c r="CB65" i="13"/>
  <c r="BN103" i="9"/>
  <c r="BV15" i="11"/>
  <c r="CB32" i="13"/>
  <c r="BN22" i="9"/>
  <c r="CB51" i="13"/>
  <c r="BN76" i="12"/>
  <c r="BN69" i="12"/>
  <c r="BN71" i="12"/>
  <c r="BN28" i="9"/>
  <c r="BN80" i="12"/>
  <c r="BV6" i="11"/>
  <c r="CB37" i="13"/>
  <c r="BN42" i="12"/>
  <c r="BN94" i="12"/>
  <c r="BN41" i="9"/>
  <c r="BQ43" i="14"/>
  <c r="BN83" i="9"/>
  <c r="BQ9" i="14"/>
  <c r="CF43" i="1"/>
  <c r="BN16" i="9"/>
  <c r="BN15" i="9"/>
  <c r="BV13" i="11"/>
  <c r="CB87" i="13"/>
  <c r="BN35" i="9"/>
  <c r="BQ87" i="14"/>
  <c r="BN14" i="12"/>
  <c r="BQ75" i="14"/>
  <c r="BN58" i="12"/>
  <c r="BN86" i="9"/>
  <c r="BN37" i="12"/>
  <c r="CB10" i="13"/>
  <c r="BN35" i="12"/>
  <c r="CB72" i="13"/>
  <c r="BQ88" i="14"/>
  <c r="BN12" i="12"/>
  <c r="BN32" i="9"/>
  <c r="BN76" i="9"/>
  <c r="BQ41" i="14"/>
  <c r="BQ44" i="14"/>
  <c r="CB31" i="13"/>
  <c r="BQ98" i="14"/>
  <c r="BQ14" i="14"/>
  <c r="CB81" i="13"/>
  <c r="BN15" i="12"/>
  <c r="BN49" i="12"/>
  <c r="BN82" i="9"/>
  <c r="BN65" i="12"/>
  <c r="CB45" i="13"/>
  <c r="BN26" i="12"/>
  <c r="CF57" i="1"/>
  <c r="BN81" i="9"/>
  <c r="BQ10" i="14"/>
  <c r="BQ85" i="14"/>
  <c r="CB52" i="13"/>
  <c r="BN54" i="9"/>
  <c r="CB46" i="13"/>
  <c r="BN84" i="12"/>
  <c r="BN67" i="12"/>
  <c r="BQ101" i="14"/>
  <c r="BN68" i="9"/>
  <c r="BN47" i="9"/>
  <c r="BN8" i="9"/>
  <c r="BQ42" i="14"/>
  <c r="BQ95" i="14"/>
  <c r="BN93" i="9"/>
  <c r="CF50" i="1"/>
  <c r="BN50" i="9"/>
  <c r="BN93" i="12"/>
  <c r="BV12" i="11"/>
  <c r="BN44" i="12"/>
  <c r="BN85" i="12"/>
  <c r="BN27" i="12"/>
  <c r="BV9" i="11"/>
  <c r="CB26" i="13"/>
  <c r="BQ57" i="14"/>
  <c r="CB44" i="13"/>
  <c r="BQ50" i="14"/>
  <c r="BT77" i="1"/>
  <c r="BN19" i="9"/>
  <c r="BT71" i="1"/>
  <c r="CB104" i="13"/>
  <c r="CB101" i="13"/>
  <c r="CB62" i="13"/>
  <c r="BQ59" i="14"/>
  <c r="BV4" i="11"/>
  <c r="CB9" i="13"/>
  <c r="BQ29" i="14"/>
  <c r="BQ5" i="14"/>
  <c r="BN14" i="9"/>
  <c r="CB13" i="13"/>
  <c r="CB70" i="13"/>
  <c r="BQ81" i="14"/>
  <c r="BN80" i="9"/>
  <c r="BN55" i="12"/>
  <c r="BQ48" i="14"/>
  <c r="CB102" i="13"/>
  <c r="CB54" i="13"/>
  <c r="BN36" i="12"/>
  <c r="BN39" i="12"/>
  <c r="BN102" i="9"/>
  <c r="BQ36" i="14"/>
  <c r="BQ103" i="14"/>
  <c r="BQ80" i="14"/>
  <c r="BN52" i="12"/>
  <c r="BQ53" i="14"/>
  <c r="CB86" i="13"/>
  <c r="BQ25" i="14"/>
  <c r="BQ72" i="14"/>
  <c r="BQ62" i="14"/>
  <c r="CF62" i="1"/>
  <c r="BQ51" i="14"/>
  <c r="CB84" i="13"/>
  <c r="BN91" i="12"/>
  <c r="BQ18" i="14"/>
  <c r="BN12" i="9"/>
  <c r="BQ82" i="14"/>
  <c r="BN7" i="12"/>
  <c r="BT79" i="1"/>
  <c r="CB30" i="13"/>
  <c r="BQ52" i="14"/>
  <c r="CB25" i="13"/>
  <c r="BQ99" i="14"/>
  <c r="CF48" i="1"/>
  <c r="BN31" i="9"/>
  <c r="BT73" i="1"/>
  <c r="BN27" i="9"/>
  <c r="BN44" i="9"/>
  <c r="BQ26" i="14"/>
  <c r="BQ73" i="14"/>
  <c r="CB97" i="13"/>
  <c r="BN43" i="9"/>
  <c r="BN37" i="9"/>
  <c r="BN51" i="9"/>
  <c r="BQ6" i="14"/>
  <c r="CF45" i="1"/>
  <c r="BN100" i="9"/>
  <c r="CB79" i="13"/>
  <c r="BN78" i="12"/>
  <c r="BQ67" i="14"/>
  <c r="BQ77" i="14"/>
  <c r="CB17" i="13"/>
  <c r="BN34" i="9"/>
  <c r="BQ65" i="14"/>
  <c r="BN96" i="12"/>
  <c r="BQ46" i="14"/>
  <c r="BN25" i="12"/>
  <c r="BN13" i="9"/>
  <c r="CB53" i="13"/>
  <c r="CB28" i="13"/>
  <c r="BQ97" i="14"/>
  <c r="BN94" i="9"/>
  <c r="BN13" i="12"/>
  <c r="BQ39" i="14"/>
  <c r="CF60" i="1"/>
  <c r="CB74" i="13"/>
  <c r="CB77" i="13"/>
  <c r="BQ20" i="14"/>
  <c r="BQ45" i="14"/>
  <c r="BN18" i="9"/>
  <c r="BN101" i="9"/>
  <c r="BN89" i="9"/>
  <c r="BN78" i="9"/>
  <c r="BV14" i="11"/>
  <c r="BQ79" i="14"/>
  <c r="BN79" i="9"/>
  <c r="BQ96" i="14"/>
  <c r="BQ16" i="14"/>
  <c r="BN40" i="9"/>
  <c r="BN61" i="9"/>
  <c r="CB47" i="13"/>
  <c r="BN82" i="12"/>
  <c r="BN11" i="9"/>
  <c r="BQ19" i="14"/>
  <c r="BN24" i="9"/>
  <c r="BN29" i="9"/>
  <c r="BN60" i="12"/>
  <c r="BN79" i="12"/>
  <c r="CF42" i="1"/>
  <c r="BQ40" i="14"/>
  <c r="CB89" i="13"/>
  <c r="CB7" i="13"/>
  <c r="CF59" i="1"/>
  <c r="BN52" i="9"/>
  <c r="BQ32" i="14"/>
  <c r="BN40" i="12"/>
  <c r="BN21" i="9"/>
  <c r="BN25" i="9"/>
  <c r="CB24" i="13"/>
  <c r="BQ47" i="14"/>
  <c r="BN56" i="12"/>
  <c r="BV10" i="11"/>
  <c r="BN87" i="9"/>
  <c r="CB80" i="13"/>
  <c r="BQ71" i="14"/>
  <c r="BN36" i="9"/>
  <c r="CF63" i="1"/>
  <c r="CB66" i="13"/>
  <c r="CB63" i="13"/>
  <c r="BQ74" i="14"/>
  <c r="CF51" i="1"/>
  <c r="CB34" i="13"/>
  <c r="BN8" i="12"/>
  <c r="BN30" i="12"/>
  <c r="BQ8" i="14"/>
  <c r="CF53" i="1"/>
  <c r="BN102" i="12"/>
  <c r="BN92" i="9"/>
  <c r="BN5" i="9"/>
  <c r="BN6" i="9"/>
  <c r="BT72" i="1"/>
  <c r="BN6" i="12"/>
  <c r="BN38" i="9"/>
  <c r="BN97" i="9"/>
  <c r="BN98" i="12"/>
  <c r="CB18" i="13"/>
  <c r="CB20" i="13"/>
  <c r="BN53" i="9"/>
  <c r="CB105" i="13"/>
  <c r="BN33" i="12"/>
  <c r="BN50" i="12"/>
  <c r="BN56" i="9"/>
  <c r="BN103" i="12"/>
  <c r="BN23" i="12"/>
  <c r="CB41" i="13"/>
  <c r="CB78" i="13"/>
  <c r="BT75" i="1"/>
  <c r="BQ56" i="14"/>
  <c r="BN9" i="9"/>
  <c r="BN88" i="9"/>
  <c r="BN5" i="12"/>
  <c r="CB71" i="13"/>
  <c r="BN90" i="9"/>
  <c r="CB76" i="13"/>
  <c r="BN87" i="12"/>
  <c r="BQ28" i="14"/>
  <c r="BN59" i="12"/>
  <c r="CB83" i="13"/>
  <c r="BN67" i="9"/>
  <c r="BN66" i="9"/>
  <c r="CB57" i="13"/>
  <c r="BQ27" i="14"/>
  <c r="BN74" i="9"/>
  <c r="BQ90" i="14"/>
  <c r="BQ70" i="14"/>
  <c r="CB23" i="13"/>
  <c r="BQ13" i="14"/>
  <c r="BQ60" i="14"/>
  <c r="BN95" i="12"/>
  <c r="CB27" i="13"/>
  <c r="BN75" i="12"/>
  <c r="BT78" i="1"/>
  <c r="BN65" i="9"/>
  <c r="BQ92" i="14"/>
  <c r="BN48" i="12"/>
  <c r="BN46" i="9"/>
  <c r="BN10" i="9"/>
  <c r="CB15" i="13"/>
  <c r="BN53" i="12"/>
  <c r="CF58" i="1"/>
  <c r="CB85" i="13"/>
  <c r="BN46" i="12"/>
  <c r="CB95" i="13"/>
  <c r="CB50" i="13"/>
  <c r="CB96" i="13"/>
  <c r="BQ64" i="14"/>
  <c r="CF64" i="1"/>
  <c r="BN62" i="12"/>
  <c r="BN73" i="12"/>
  <c r="CB67" i="13"/>
  <c r="BN68" i="12"/>
  <c r="BN62" i="9"/>
  <c r="BN23" i="9"/>
  <c r="CF44" i="1"/>
  <c r="BN72" i="12"/>
  <c r="BQ76" i="14"/>
  <c r="BN70" i="9"/>
  <c r="BN30" i="9"/>
  <c r="BQ24" i="14"/>
  <c r="CB56" i="13"/>
  <c r="CB93" i="13"/>
  <c r="BN83" i="12"/>
  <c r="BN91" i="9"/>
  <c r="BQ15" i="14"/>
  <c r="BQ21" i="14"/>
  <c r="BV11" i="11"/>
  <c r="BN70" i="12"/>
  <c r="CB36" i="13"/>
  <c r="BQ35" i="14"/>
  <c r="BN90" i="12"/>
  <c r="BN41" i="12"/>
  <c r="CB64" i="13"/>
  <c r="BN51" i="12"/>
  <c r="BN18" i="12"/>
  <c r="BN54" i="12"/>
  <c r="BQ89" i="14"/>
  <c r="BV7" i="11"/>
  <c r="BN4" i="12"/>
  <c r="BQ31" i="14"/>
  <c r="BQ100" i="14"/>
  <c r="CB59" i="13"/>
  <c r="BN31" i="12"/>
  <c r="BQ68" i="14"/>
  <c r="BN7" i="9"/>
  <c r="BQ91" i="14"/>
  <c r="BQ4" i="14"/>
  <c r="CB75" i="13"/>
  <c r="BN11" i="12"/>
  <c r="BQ86" i="14"/>
  <c r="BN16" i="12"/>
  <c r="BQ49" i="14"/>
  <c r="BN96" i="9"/>
  <c r="BN64" i="12"/>
  <c r="BN61" i="12"/>
  <c r="BN97" i="12"/>
  <c r="BN26" i="9"/>
  <c r="BN39" i="9"/>
  <c r="BN22" i="12"/>
  <c r="BQ78" i="14"/>
  <c r="CB49" i="13"/>
  <c r="BQ23" i="14"/>
  <c r="BN34" i="12"/>
  <c r="BN20" i="9"/>
  <c r="BN9" i="12"/>
  <c r="CB82" i="13"/>
  <c r="BN32" i="12"/>
  <c r="BN101" i="12"/>
  <c r="BQ61" i="14"/>
  <c r="BQ12" i="14"/>
  <c r="BN95" i="9"/>
  <c r="BN45" i="9"/>
  <c r="BN55" i="9"/>
  <c r="BQ63" i="14"/>
  <c r="CB35" i="13"/>
  <c r="BN45" i="12"/>
  <c r="CB69" i="13"/>
  <c r="BN74" i="12"/>
  <c r="CB58" i="13"/>
  <c r="BN28" i="12"/>
  <c r="BN73" i="9"/>
  <c r="CB21" i="13"/>
  <c r="BN48" i="9"/>
  <c r="CB55" i="13"/>
  <c r="CF61" i="1"/>
  <c r="BN42" i="9"/>
  <c r="CB43" i="13"/>
  <c r="BN100" i="12"/>
  <c r="CB19" i="13"/>
  <c r="BQ34" i="14"/>
  <c r="BN43" i="12"/>
  <c r="CF56" i="1"/>
  <c r="BN75" i="9"/>
  <c r="BN85" i="9"/>
  <c r="CB11" i="13"/>
  <c r="CF47" i="1"/>
  <c r="BQ94" i="14"/>
  <c r="BN58" i="9"/>
  <c r="BN88" i="12"/>
  <c r="BJ22" i="16"/>
  <c r="BJ12" i="16"/>
  <c r="BJ11" i="16"/>
  <c r="BJ19" i="16"/>
  <c r="BJ23" i="16"/>
  <c r="BJ8" i="16"/>
  <c r="BM6" i="17"/>
  <c r="BJ6" i="16"/>
  <c r="BJ5" i="16"/>
  <c r="BM3" i="17"/>
  <c r="BJ7" i="16"/>
  <c r="BM5" i="17"/>
  <c r="EE9" i="11"/>
  <c r="EE7" i="11"/>
  <c r="EE15" i="11"/>
  <c r="EE12" i="11"/>
  <c r="EE6" i="11"/>
  <c r="EE8" i="11"/>
  <c r="EE10" i="11"/>
  <c r="EE3" i="11"/>
  <c r="EE4" i="11"/>
  <c r="EE5" i="11"/>
  <c r="EE13" i="11"/>
  <c r="AE149" i="1"/>
  <c r="EE16" i="11"/>
  <c r="EE11" i="11"/>
  <c r="EE14" i="11"/>
  <c r="BT37" i="1" l="1"/>
  <c r="BV3" i="11"/>
  <c r="BN70" i="1"/>
  <c r="AO70" i="1"/>
  <c r="BL34" i="17"/>
  <c r="D147" i="1" a="1"/>
  <c r="D147" i="1" l="1"/>
  <c r="E147" i="1" s="1"/>
  <c r="I147" i="1" s="1"/>
  <c r="AG147" i="1" l="1"/>
  <c r="AD147" i="1"/>
  <c r="AC147" i="1"/>
  <c r="X147" i="1"/>
  <c r="CD41" i="1"/>
  <c r="K147" i="1" l="1"/>
  <c r="BM70" i="1"/>
  <c r="AN70" i="1"/>
  <c r="D146" i="1" a="1"/>
  <c r="D146" i="1" l="1"/>
  <c r="E146" i="1" s="1"/>
  <c r="I146" i="1" s="1"/>
  <c r="EC3" i="11"/>
  <c r="X146" i="1" l="1"/>
  <c r="AG146" i="1"/>
  <c r="AC146" i="1"/>
  <c r="AD146" i="1"/>
  <c r="BL3" i="9"/>
  <c r="K146" i="1" l="1"/>
  <c r="BZ6" i="13"/>
  <c r="BL3" i="12"/>
  <c r="BO3" i="14"/>
  <c r="BL101" i="12"/>
  <c r="BO85" i="14"/>
  <c r="BL61" i="12"/>
  <c r="BL85" i="12"/>
  <c r="BL47" i="9"/>
  <c r="BZ81" i="13"/>
  <c r="BL80" i="9"/>
  <c r="BO96" i="14"/>
  <c r="BZ30" i="13"/>
  <c r="CD53" i="1"/>
  <c r="BO61" i="14"/>
  <c r="BL94" i="9"/>
  <c r="BL102" i="12"/>
  <c r="BL58" i="9"/>
  <c r="BZ24" i="13"/>
  <c r="BL31" i="9"/>
  <c r="BT13" i="11"/>
  <c r="BL19" i="12"/>
  <c r="BO12" i="14"/>
  <c r="BO58" i="14"/>
  <c r="BO51" i="14"/>
  <c r="BL93" i="9"/>
  <c r="BL39" i="9"/>
  <c r="BO92" i="14"/>
  <c r="BL81" i="9"/>
  <c r="BZ86" i="13"/>
  <c r="BO48" i="14"/>
  <c r="BL9" i="12"/>
  <c r="BL60" i="9"/>
  <c r="BO81" i="14"/>
  <c r="CD60" i="1"/>
  <c r="BL54" i="9"/>
  <c r="BL96" i="12"/>
  <c r="BL4" i="12"/>
  <c r="BL48" i="12"/>
  <c r="BZ45" i="13"/>
  <c r="BL59" i="9"/>
  <c r="BO72" i="14"/>
  <c r="BL38" i="12"/>
  <c r="BL84" i="9"/>
  <c r="BL45" i="12"/>
  <c r="BZ57" i="13"/>
  <c r="BO95" i="14"/>
  <c r="BL36" i="9"/>
  <c r="BL12" i="12"/>
  <c r="CD43" i="1"/>
  <c r="BL29" i="12"/>
  <c r="BZ105" i="13"/>
  <c r="BZ88" i="13"/>
  <c r="BR78" i="1"/>
  <c r="BL41" i="9"/>
  <c r="BL68" i="12"/>
  <c r="BZ31" i="13"/>
  <c r="BL67" i="12"/>
  <c r="BR71" i="1"/>
  <c r="BL95" i="12"/>
  <c r="BL23" i="9"/>
  <c r="BL53" i="9"/>
  <c r="CD49" i="1"/>
  <c r="BZ44" i="13"/>
  <c r="BZ58" i="13"/>
  <c r="BZ72" i="13"/>
  <c r="BZ17" i="13"/>
  <c r="BL6" i="9"/>
  <c r="BL62" i="12"/>
  <c r="BL11" i="12"/>
  <c r="BL88" i="9"/>
  <c r="BZ91" i="13"/>
  <c r="BO16" i="14"/>
  <c r="BL32" i="12"/>
  <c r="BL17" i="9"/>
  <c r="BL100" i="12"/>
  <c r="BL97" i="12"/>
  <c r="BL45" i="9"/>
  <c r="BL76" i="9"/>
  <c r="BO6" i="14"/>
  <c r="BL43" i="12"/>
  <c r="BL57" i="9"/>
  <c r="CD64" i="1"/>
  <c r="BL42" i="12"/>
  <c r="BZ47" i="13"/>
  <c r="CD47" i="1"/>
  <c r="BO45" i="14"/>
  <c r="BL4" i="9"/>
  <c r="BL13" i="12"/>
  <c r="BO80" i="14"/>
  <c r="BO32" i="14"/>
  <c r="BZ23" i="13"/>
  <c r="BL40" i="12"/>
  <c r="BT11" i="11"/>
  <c r="BT8" i="11"/>
  <c r="BO52" i="14"/>
  <c r="BZ34" i="13"/>
  <c r="BZ90" i="13"/>
  <c r="BO102" i="14"/>
  <c r="BO39" i="14"/>
  <c r="BL48" i="9"/>
  <c r="BO68" i="14"/>
  <c r="BL37" i="9"/>
  <c r="BO74" i="14"/>
  <c r="BL55" i="9"/>
  <c r="BL33" i="9"/>
  <c r="BO22" i="14"/>
  <c r="BL73" i="9"/>
  <c r="BL27" i="9"/>
  <c r="BZ97" i="13"/>
  <c r="BL72" i="12"/>
  <c r="BZ18" i="13"/>
  <c r="BL95" i="9"/>
  <c r="BR77" i="1"/>
  <c r="BZ32" i="13"/>
  <c r="BO59" i="14"/>
  <c r="BL99" i="9"/>
  <c r="BO29" i="14"/>
  <c r="BL27" i="12"/>
  <c r="BL37" i="12"/>
  <c r="BZ83" i="13"/>
  <c r="BO65" i="14"/>
  <c r="BL52" i="9"/>
  <c r="BL20" i="9"/>
  <c r="BT5" i="11"/>
  <c r="BO38" i="14"/>
  <c r="BO55" i="14"/>
  <c r="BZ26" i="13"/>
  <c r="BO36" i="14"/>
  <c r="BZ40" i="13"/>
  <c r="BL87" i="12"/>
  <c r="BZ55" i="13"/>
  <c r="BL41" i="12"/>
  <c r="BZ20" i="13"/>
  <c r="BZ77" i="13"/>
  <c r="BZ87" i="13"/>
  <c r="BZ35" i="13"/>
  <c r="BL67" i="9"/>
  <c r="BO24" i="14"/>
  <c r="BR76" i="1"/>
  <c r="BZ96" i="13"/>
  <c r="BL16" i="12"/>
  <c r="BZ43" i="13"/>
  <c r="BO63" i="14"/>
  <c r="BL72" i="9"/>
  <c r="BZ76" i="13"/>
  <c r="BL77" i="12"/>
  <c r="BZ27" i="13"/>
  <c r="BL97" i="9"/>
  <c r="BL23" i="12"/>
  <c r="BO8" i="14"/>
  <c r="BO43" i="14"/>
  <c r="BL75" i="12"/>
  <c r="BZ11" i="13"/>
  <c r="CD48" i="1"/>
  <c r="BL90" i="9"/>
  <c r="BT15" i="11"/>
  <c r="BZ12" i="13"/>
  <c r="CD59" i="1"/>
  <c r="BL96" i="9"/>
  <c r="BO49" i="14"/>
  <c r="BL81" i="12"/>
  <c r="BZ49" i="13"/>
  <c r="BO88" i="14"/>
  <c r="BL83" i="9"/>
  <c r="CD58" i="1"/>
  <c r="BL25" i="12"/>
  <c r="BT12" i="11"/>
  <c r="BL10" i="12"/>
  <c r="BZ7" i="13"/>
  <c r="BZ89" i="13"/>
  <c r="BL51" i="12"/>
  <c r="BZ73" i="13"/>
  <c r="BL98" i="9"/>
  <c r="BO20" i="14"/>
  <c r="BO33" i="14"/>
  <c r="BZ16" i="13"/>
  <c r="BL28" i="12"/>
  <c r="BL63" i="9"/>
  <c r="BO60" i="14"/>
  <c r="BO77" i="14"/>
  <c r="BO47" i="14"/>
  <c r="BL58" i="12"/>
  <c r="BO79" i="14"/>
  <c r="BL94" i="12"/>
  <c r="BZ95" i="13"/>
  <c r="BL64" i="12"/>
  <c r="BT9" i="11"/>
  <c r="BL85" i="9"/>
  <c r="BO9" i="14"/>
  <c r="BZ106" i="13"/>
  <c r="BL57" i="12"/>
  <c r="BZ69" i="13"/>
  <c r="BL51" i="9"/>
  <c r="BL10" i="9"/>
  <c r="BZ42" i="13"/>
  <c r="BL21" i="9"/>
  <c r="BL100" i="9"/>
  <c r="BO75" i="14"/>
  <c r="BL17" i="12"/>
  <c r="BZ25" i="13"/>
  <c r="BT10" i="11"/>
  <c r="BL71" i="9"/>
  <c r="BL30" i="12"/>
  <c r="BL78" i="9"/>
  <c r="BL31" i="12"/>
  <c r="BL88" i="12"/>
  <c r="BO21" i="14"/>
  <c r="BO34" i="14"/>
  <c r="BZ62" i="13"/>
  <c r="BZ50" i="13"/>
  <c r="BZ64" i="13"/>
  <c r="BL25" i="9"/>
  <c r="BL12" i="9"/>
  <c r="BL36" i="12"/>
  <c r="BL66" i="9"/>
  <c r="CD52" i="1"/>
  <c r="BL54" i="12"/>
  <c r="BL42" i="9"/>
  <c r="BO86" i="14"/>
  <c r="BZ8" i="13"/>
  <c r="BL43" i="9"/>
  <c r="BR72" i="1"/>
  <c r="BL49" i="12"/>
  <c r="BO64" i="14"/>
  <c r="BL13" i="9"/>
  <c r="BL75" i="9"/>
  <c r="BZ51" i="13"/>
  <c r="BL19" i="9"/>
  <c r="BL82" i="12"/>
  <c r="BO90" i="14"/>
  <c r="BL53" i="12"/>
  <c r="BL38" i="9"/>
  <c r="BL56" i="12"/>
  <c r="BO93" i="14"/>
  <c r="BZ100" i="13"/>
  <c r="BT14" i="11"/>
  <c r="BL49" i="9"/>
  <c r="BO54" i="14"/>
  <c r="BL59" i="12"/>
  <c r="BL89" i="12"/>
  <c r="BL16" i="9"/>
  <c r="BL22" i="9"/>
  <c r="BZ10" i="13"/>
  <c r="BO5" i="14"/>
  <c r="BZ48" i="13"/>
  <c r="BL70" i="12"/>
  <c r="BL86" i="12"/>
  <c r="BO66" i="14"/>
  <c r="BR79" i="1"/>
  <c r="BL76" i="12"/>
  <c r="BO103" i="14"/>
  <c r="BL22" i="12"/>
  <c r="BT7" i="11"/>
  <c r="BO25" i="14"/>
  <c r="CD63" i="1"/>
  <c r="BL14" i="9"/>
  <c r="CD55" i="1"/>
  <c r="BL62" i="9"/>
  <c r="BL69" i="12"/>
  <c r="BL86" i="9"/>
  <c r="BZ38" i="13"/>
  <c r="BL91" i="12"/>
  <c r="BL26" i="12"/>
  <c r="BL99" i="12"/>
  <c r="BO17" i="14"/>
  <c r="BO26" i="14"/>
  <c r="BO30" i="14"/>
  <c r="BZ46" i="13"/>
  <c r="BZ28" i="13"/>
  <c r="BZ68" i="13"/>
  <c r="BL91" i="9"/>
  <c r="BL35" i="9"/>
  <c r="BL35" i="12"/>
  <c r="BO57" i="14"/>
  <c r="BZ36" i="13"/>
  <c r="BL83" i="12"/>
  <c r="BL44" i="12"/>
  <c r="BL93" i="12"/>
  <c r="BL30" i="9"/>
  <c r="BZ99" i="13"/>
  <c r="BZ82" i="13"/>
  <c r="CD57" i="1"/>
  <c r="BL71" i="12"/>
  <c r="BZ70" i="13"/>
  <c r="BO42" i="14"/>
  <c r="BZ66" i="13"/>
  <c r="BZ13" i="13"/>
  <c r="BL18" i="12"/>
  <c r="BL90" i="12"/>
  <c r="BL5" i="12"/>
  <c r="BL73" i="12"/>
  <c r="BL8" i="9"/>
  <c r="BO84" i="14"/>
  <c r="BL98" i="12"/>
  <c r="BL28" i="9"/>
  <c r="CD54" i="1"/>
  <c r="BO98" i="14"/>
  <c r="BL6" i="12"/>
  <c r="BO18" i="14"/>
  <c r="BZ15" i="13"/>
  <c r="BL65" i="9"/>
  <c r="BZ37" i="13"/>
  <c r="BZ71" i="13"/>
  <c r="BO50" i="14"/>
  <c r="BL61" i="9"/>
  <c r="BL32" i="9"/>
  <c r="BL39" i="12"/>
  <c r="BL15" i="9"/>
  <c r="BZ60" i="13"/>
  <c r="BZ85" i="13"/>
  <c r="BL70" i="9"/>
  <c r="BZ59" i="13"/>
  <c r="BZ52" i="13"/>
  <c r="BZ79" i="13"/>
  <c r="BO15" i="14"/>
  <c r="BO94" i="14"/>
  <c r="BZ56" i="13"/>
  <c r="BO35" i="14"/>
  <c r="CD46" i="1"/>
  <c r="BL34" i="12"/>
  <c r="BL102" i="9"/>
  <c r="BR75" i="1"/>
  <c r="BO28" i="14"/>
  <c r="BZ65" i="13"/>
  <c r="BZ33" i="13"/>
  <c r="BZ104" i="13"/>
  <c r="BL26" i="9"/>
  <c r="BL77" i="9"/>
  <c r="BL14" i="12"/>
  <c r="BL8" i="12"/>
  <c r="BL74" i="9"/>
  <c r="BO44" i="14"/>
  <c r="BZ39" i="13"/>
  <c r="BZ19" i="13"/>
  <c r="BL18" i="9"/>
  <c r="BZ9" i="13"/>
  <c r="BO46" i="14"/>
  <c r="BZ63" i="13"/>
  <c r="BZ103" i="13"/>
  <c r="BT6" i="11"/>
  <c r="BZ94" i="13"/>
  <c r="CD51" i="1"/>
  <c r="BL24" i="9"/>
  <c r="BL80" i="12"/>
  <c r="BL63" i="12"/>
  <c r="BO67" i="14"/>
  <c r="BR73" i="1"/>
  <c r="BL69" i="9"/>
  <c r="BZ92" i="13"/>
  <c r="BL55" i="12"/>
  <c r="BZ98" i="13"/>
  <c r="BO97" i="14"/>
  <c r="BZ53" i="13"/>
  <c r="BO4" i="14"/>
  <c r="BL11" i="9"/>
  <c r="BZ41" i="13"/>
  <c r="CD42" i="1"/>
  <c r="BT4" i="11"/>
  <c r="BL56" i="9"/>
  <c r="BL7" i="12"/>
  <c r="BO76" i="14"/>
  <c r="CD50" i="1"/>
  <c r="BL60" i="12"/>
  <c r="BL40" i="9"/>
  <c r="BO56" i="14"/>
  <c r="BO83" i="14"/>
  <c r="BL65" i="12"/>
  <c r="BZ21" i="13"/>
  <c r="BO69" i="14"/>
  <c r="BO19" i="14"/>
  <c r="BL20" i="12"/>
  <c r="BL87" i="9"/>
  <c r="BL44" i="9"/>
  <c r="BO91" i="14"/>
  <c r="BZ78" i="13"/>
  <c r="BL46" i="12"/>
  <c r="BL15" i="12"/>
  <c r="BL92" i="9"/>
  <c r="BL103" i="12"/>
  <c r="CD61" i="1"/>
  <c r="CD62" i="1"/>
  <c r="BO10" i="14"/>
  <c r="BL101" i="9"/>
  <c r="BZ74" i="13"/>
  <c r="BL79" i="12"/>
  <c r="BL34" i="9"/>
  <c r="BO53" i="14"/>
  <c r="BO62" i="14"/>
  <c r="BL82" i="9"/>
  <c r="BO13" i="14"/>
  <c r="BO100" i="14"/>
  <c r="BO70" i="14"/>
  <c r="BL64" i="9"/>
  <c r="BZ14" i="13"/>
  <c r="BL52" i="12"/>
  <c r="BZ61" i="13"/>
  <c r="BO11" i="14"/>
  <c r="BL74" i="12"/>
  <c r="BZ54" i="13"/>
  <c r="CD45" i="1"/>
  <c r="BL47" i="12"/>
  <c r="BZ75" i="13"/>
  <c r="BO27" i="14"/>
  <c r="BO31" i="14"/>
  <c r="BO78" i="14"/>
  <c r="CD44" i="1"/>
  <c r="BO7" i="14"/>
  <c r="BZ84" i="13"/>
  <c r="BO41" i="14"/>
  <c r="BO14" i="14"/>
  <c r="BL33" i="12"/>
  <c r="BL103" i="9"/>
  <c r="BO37" i="14"/>
  <c r="BO87" i="14"/>
  <c r="BT16" i="11"/>
  <c r="BL24" i="12"/>
  <c r="BL79" i="9"/>
  <c r="BL50" i="12"/>
  <c r="BO101" i="14"/>
  <c r="BZ67" i="13"/>
  <c r="BL5" i="9"/>
  <c r="BL7" i="9"/>
  <c r="BL92" i="12"/>
  <c r="BZ22" i="13"/>
  <c r="BO40" i="14"/>
  <c r="BL66" i="12"/>
  <c r="BL50" i="9"/>
  <c r="BO23" i="14"/>
  <c r="BO99" i="14"/>
  <c r="BO73" i="14"/>
  <c r="BZ102" i="13"/>
  <c r="BO71" i="14"/>
  <c r="BO82" i="14"/>
  <c r="BL68" i="9"/>
  <c r="BZ93" i="13"/>
  <c r="BL84" i="12"/>
  <c r="BL89" i="9"/>
  <c r="BL21" i="12"/>
  <c r="BL46" i="9"/>
  <c r="BL78" i="12"/>
  <c r="BZ80" i="13"/>
  <c r="BL9" i="9"/>
  <c r="BL29" i="9"/>
  <c r="BO89" i="14"/>
  <c r="BZ101" i="13"/>
  <c r="BZ29" i="13"/>
  <c r="CD56" i="1"/>
  <c r="BR74" i="1"/>
  <c r="BH12" i="16"/>
  <c r="BH11" i="16"/>
  <c r="BH23" i="16"/>
  <c r="BH22" i="16"/>
  <c r="BH19" i="16"/>
  <c r="BK6" i="17"/>
  <c r="BH8" i="16"/>
  <c r="BH6" i="16"/>
  <c r="BH5" i="16"/>
  <c r="BK3" i="17"/>
  <c r="BH7" i="16"/>
  <c r="BK5" i="17"/>
  <c r="EC12" i="11"/>
  <c r="EC11" i="11"/>
  <c r="EC13" i="11"/>
  <c r="EC6" i="11"/>
  <c r="AE147" i="1"/>
  <c r="EC8" i="11"/>
  <c r="EC4" i="11"/>
  <c r="EC10" i="11"/>
  <c r="EC7" i="11"/>
  <c r="EC5" i="11"/>
  <c r="EC15" i="11"/>
  <c r="EC16" i="11"/>
  <c r="EC14" i="11"/>
  <c r="EC9" i="11"/>
  <c r="BR37" i="1" l="1"/>
  <c r="BT3" i="11"/>
  <c r="CC41" i="1"/>
  <c r="BJ34" i="17"/>
  <c r="AM70" i="1" l="1"/>
  <c r="D145" i="1" a="1"/>
  <c r="D145" i="1" l="1"/>
  <c r="E145" i="1" s="1"/>
  <c r="I145" i="1" s="1"/>
  <c r="AG145" i="1" l="1"/>
  <c r="AD145" i="1"/>
  <c r="AC145" i="1"/>
  <c r="X145" i="1"/>
  <c r="BK3" i="9"/>
  <c r="EB3" i="11"/>
  <c r="K145" i="1" l="1"/>
  <c r="BS3" i="11"/>
  <c r="BK3" i="12"/>
  <c r="BY6" i="13"/>
  <c r="BK75" i="9"/>
  <c r="BK60" i="9"/>
  <c r="BY17" i="13"/>
  <c r="BK63" i="9"/>
  <c r="CC46" i="1"/>
  <c r="BK85" i="12"/>
  <c r="BY71" i="13"/>
  <c r="BK86" i="9"/>
  <c r="BK88" i="9"/>
  <c r="BQ73" i="1"/>
  <c r="BK103" i="12"/>
  <c r="BK18" i="9"/>
  <c r="BK49" i="9"/>
  <c r="BY54" i="13"/>
  <c r="BK27" i="12"/>
  <c r="BK16" i="12"/>
  <c r="BK55" i="12"/>
  <c r="BK23" i="9"/>
  <c r="BY105" i="13"/>
  <c r="BK30" i="9"/>
  <c r="BY8" i="13"/>
  <c r="BN26" i="14"/>
  <c r="BY76" i="13"/>
  <c r="BK72" i="12"/>
  <c r="BY90" i="13"/>
  <c r="BK32" i="9"/>
  <c r="BK42" i="12"/>
  <c r="BK98" i="12"/>
  <c r="BK95" i="9"/>
  <c r="BK65" i="12"/>
  <c r="BK32" i="12"/>
  <c r="BK79" i="12"/>
  <c r="BN91" i="14"/>
  <c r="BY29" i="13"/>
  <c r="BY37" i="13"/>
  <c r="BK79" i="9"/>
  <c r="BY21" i="13"/>
  <c r="BN35" i="14"/>
  <c r="BN59" i="14"/>
  <c r="BK56" i="9"/>
  <c r="BQ71" i="1"/>
  <c r="BK37" i="12"/>
  <c r="BN28" i="14"/>
  <c r="BQ72" i="1"/>
  <c r="BK10" i="9"/>
  <c r="BN30" i="14"/>
  <c r="BY68" i="13"/>
  <c r="BN103" i="14"/>
  <c r="BN20" i="14"/>
  <c r="BY40" i="13"/>
  <c r="BK57" i="12"/>
  <c r="BK78" i="12"/>
  <c r="BN39" i="14"/>
  <c r="BK53" i="9"/>
  <c r="BY67" i="13"/>
  <c r="BK20" i="9"/>
  <c r="BK33" i="12"/>
  <c r="BK63" i="12"/>
  <c r="BN72" i="14"/>
  <c r="BK47" i="9"/>
  <c r="BN84" i="14"/>
  <c r="BK29" i="12"/>
  <c r="BY43" i="13"/>
  <c r="BK73" i="9"/>
  <c r="BK52" i="12"/>
  <c r="BN53" i="14"/>
  <c r="CC44" i="1"/>
  <c r="BK82" i="9"/>
  <c r="BY13" i="13"/>
  <c r="BN81" i="14"/>
  <c r="BY18" i="13"/>
  <c r="BY16" i="13"/>
  <c r="BN76" i="14"/>
  <c r="BK37" i="9"/>
  <c r="BK25" i="9"/>
  <c r="BY23" i="13"/>
  <c r="BN95" i="14"/>
  <c r="BN5" i="14"/>
  <c r="BK66" i="12"/>
  <c r="BK25" i="12"/>
  <c r="BK56" i="12"/>
  <c r="CC63" i="1"/>
  <c r="BK90" i="9"/>
  <c r="BY57" i="13"/>
  <c r="BN19" i="14"/>
  <c r="BN69" i="14"/>
  <c r="BN48" i="14"/>
  <c r="BY97" i="13"/>
  <c r="BN51" i="14"/>
  <c r="BK38" i="12"/>
  <c r="BK94" i="9"/>
  <c r="BK64" i="9"/>
  <c r="BY53" i="13"/>
  <c r="BK74" i="9"/>
  <c r="BN77" i="14"/>
  <c r="CC42" i="1"/>
  <c r="BK38" i="9"/>
  <c r="BK76" i="12"/>
  <c r="BY22" i="13"/>
  <c r="BK54" i="9"/>
  <c r="BK26" i="12"/>
  <c r="BS7" i="11"/>
  <c r="BK80" i="12"/>
  <c r="BK62" i="12"/>
  <c r="BK58" i="9"/>
  <c r="BK94" i="12"/>
  <c r="BK40" i="9"/>
  <c r="BN33" i="14"/>
  <c r="BN90" i="14"/>
  <c r="BY26" i="13"/>
  <c r="BK14" i="12"/>
  <c r="CC53" i="1"/>
  <c r="BK45" i="12"/>
  <c r="BK5" i="9"/>
  <c r="BK36" i="9"/>
  <c r="BY73" i="13"/>
  <c r="CC50" i="1"/>
  <c r="BY32" i="13"/>
  <c r="BS8" i="11"/>
  <c r="BN40" i="14"/>
  <c r="BK80" i="9"/>
  <c r="BK50" i="12"/>
  <c r="BK8" i="9"/>
  <c r="BN88" i="14"/>
  <c r="BY30" i="13"/>
  <c r="BK102" i="12"/>
  <c r="BY106" i="13"/>
  <c r="BY99" i="13"/>
  <c r="BN74" i="14"/>
  <c r="BK84" i="9"/>
  <c r="BS4" i="11"/>
  <c r="CC64" i="1"/>
  <c r="BK39" i="9"/>
  <c r="BY44" i="13"/>
  <c r="BN10" i="14"/>
  <c r="BN4" i="14"/>
  <c r="BN41" i="14"/>
  <c r="BK48" i="9"/>
  <c r="BN80" i="14"/>
  <c r="BN23" i="14"/>
  <c r="BK34" i="12"/>
  <c r="BK43" i="9"/>
  <c r="BY19" i="13"/>
  <c r="BK83" i="9"/>
  <c r="BK27" i="9"/>
  <c r="BN78" i="14"/>
  <c r="BY70" i="13"/>
  <c r="BK35" i="12"/>
  <c r="BY80" i="13"/>
  <c r="BK59" i="9"/>
  <c r="BN32" i="14"/>
  <c r="BK29" i="9"/>
  <c r="BY10" i="13"/>
  <c r="BK71" i="12"/>
  <c r="BK54" i="12"/>
  <c r="BY35" i="13"/>
  <c r="BN29" i="14"/>
  <c r="BY85" i="13"/>
  <c r="BS13" i="11"/>
  <c r="BS12" i="11"/>
  <c r="BK97" i="9"/>
  <c r="BK44" i="9"/>
  <c r="BY84" i="13"/>
  <c r="BK96" i="9"/>
  <c r="CC55" i="1"/>
  <c r="BK13" i="9"/>
  <c r="BK36" i="12"/>
  <c r="BK73" i="12"/>
  <c r="BK28" i="9"/>
  <c r="BK66" i="9"/>
  <c r="BN57" i="14"/>
  <c r="BK41" i="9"/>
  <c r="BK89" i="12"/>
  <c r="BN24" i="14"/>
  <c r="BY101" i="13"/>
  <c r="BY7" i="13"/>
  <c r="CC58" i="1"/>
  <c r="BY25" i="13"/>
  <c r="BK7" i="9"/>
  <c r="BS14" i="11"/>
  <c r="BY66" i="13"/>
  <c r="BK70" i="9"/>
  <c r="BN25" i="14"/>
  <c r="BN18" i="14"/>
  <c r="BK92" i="12"/>
  <c r="BK57" i="9"/>
  <c r="BY63" i="13"/>
  <c r="BK91" i="9"/>
  <c r="BK14" i="9"/>
  <c r="BN13" i="14"/>
  <c r="BQ79" i="1"/>
  <c r="BK34" i="9"/>
  <c r="BN100" i="14"/>
  <c r="BK19" i="9"/>
  <c r="BN75" i="14"/>
  <c r="BK47" i="12"/>
  <c r="BY48" i="13"/>
  <c r="BN67" i="14"/>
  <c r="BK98" i="9"/>
  <c r="CC54" i="1"/>
  <c r="BK15" i="12"/>
  <c r="BY64" i="13"/>
  <c r="BK71" i="9"/>
  <c r="BN94" i="14"/>
  <c r="BN9" i="14"/>
  <c r="BN79" i="14"/>
  <c r="CC57" i="1"/>
  <c r="BK52" i="9"/>
  <c r="BK9" i="12"/>
  <c r="BK101" i="9"/>
  <c r="BK78" i="9"/>
  <c r="BN101" i="14"/>
  <c r="BK88" i="12"/>
  <c r="BY47" i="13"/>
  <c r="BN43" i="14"/>
  <c r="BK82" i="12"/>
  <c r="BK50" i="9"/>
  <c r="BK72" i="9"/>
  <c r="BN98" i="14"/>
  <c r="BY39" i="13"/>
  <c r="BN52" i="14"/>
  <c r="BN64" i="14"/>
  <c r="BN15" i="14"/>
  <c r="BN11" i="14"/>
  <c r="BK20" i="12"/>
  <c r="CC45" i="1"/>
  <c r="BY46" i="13"/>
  <c r="BY52" i="13"/>
  <c r="BY31" i="13"/>
  <c r="BY24" i="13"/>
  <c r="BN6" i="14"/>
  <c r="BN38" i="14"/>
  <c r="BS11" i="11"/>
  <c r="BY79" i="13"/>
  <c r="BY82" i="13"/>
  <c r="BY87" i="13"/>
  <c r="BY42" i="13"/>
  <c r="BK4" i="12"/>
  <c r="BK81" i="9"/>
  <c r="BN86" i="14"/>
  <c r="BN70" i="14"/>
  <c r="BN27" i="14"/>
  <c r="BN55" i="14"/>
  <c r="BQ75" i="1"/>
  <c r="BN61" i="14"/>
  <c r="BS16" i="11"/>
  <c r="BY61" i="13"/>
  <c r="CC60" i="1"/>
  <c r="BN36" i="14"/>
  <c r="BK12" i="9"/>
  <c r="BY15" i="13"/>
  <c r="BN44" i="14"/>
  <c r="BN31" i="14"/>
  <c r="BK70" i="12"/>
  <c r="BK42" i="9"/>
  <c r="BK19" i="12"/>
  <c r="BK9" i="9"/>
  <c r="BK87" i="12"/>
  <c r="CC48" i="1"/>
  <c r="BN45" i="14"/>
  <c r="BK68" i="9"/>
  <c r="CC52" i="1"/>
  <c r="BK76" i="9"/>
  <c r="BN62" i="14"/>
  <c r="BN99" i="14"/>
  <c r="BN47" i="14"/>
  <c r="BY45" i="13"/>
  <c r="BY74" i="13"/>
  <c r="BK15" i="9"/>
  <c r="BY14" i="13"/>
  <c r="BY81" i="13"/>
  <c r="BK61" i="9"/>
  <c r="CC61" i="1"/>
  <c r="BN12" i="14"/>
  <c r="BN54" i="14"/>
  <c r="BK23" i="12"/>
  <c r="BK28" i="12"/>
  <c r="BY36" i="13"/>
  <c r="BY20" i="13"/>
  <c r="BN68" i="14"/>
  <c r="CC43" i="1"/>
  <c r="BK101" i="12"/>
  <c r="BK18" i="12"/>
  <c r="BY89" i="13"/>
  <c r="BK10" i="12"/>
  <c r="BK31" i="12"/>
  <c r="BK81" i="12"/>
  <c r="BY33" i="13"/>
  <c r="BK12" i="12"/>
  <c r="BK59" i="12"/>
  <c r="BY56" i="13"/>
  <c r="BS15" i="11"/>
  <c r="BK21" i="12"/>
  <c r="BQ74" i="1"/>
  <c r="BK8" i="12"/>
  <c r="BY72" i="13"/>
  <c r="BK58" i="12"/>
  <c r="BS9" i="11"/>
  <c r="BY98" i="13"/>
  <c r="BK51" i="12"/>
  <c r="BY83" i="13"/>
  <c r="BK69" i="9"/>
  <c r="BY77" i="13"/>
  <c r="BK67" i="12"/>
  <c r="BK41" i="12"/>
  <c r="BN92" i="14"/>
  <c r="BN87" i="14"/>
  <c r="BN50" i="14"/>
  <c r="BK64" i="12"/>
  <c r="BK48" i="12"/>
  <c r="BK99" i="12"/>
  <c r="BK75" i="12"/>
  <c r="BK45" i="9"/>
  <c r="BK6" i="12"/>
  <c r="BK96" i="12"/>
  <c r="BK86" i="12"/>
  <c r="BY59" i="13"/>
  <c r="BY60" i="13"/>
  <c r="BQ77" i="1"/>
  <c r="BY58" i="13"/>
  <c r="BN16" i="14"/>
  <c r="BN8" i="14"/>
  <c r="BK24" i="9"/>
  <c r="BK93" i="9"/>
  <c r="BK26" i="9"/>
  <c r="BN14" i="14"/>
  <c r="BK22" i="12"/>
  <c r="BK90" i="12"/>
  <c r="BK4" i="9"/>
  <c r="CC56" i="1"/>
  <c r="BN82" i="14"/>
  <c r="BN22" i="14"/>
  <c r="BN102" i="14"/>
  <c r="BK30" i="12"/>
  <c r="BN58" i="14"/>
  <c r="BK55" i="9"/>
  <c r="BN71" i="14"/>
  <c r="BK39" i="12"/>
  <c r="BK44" i="12"/>
  <c r="BY55" i="13"/>
  <c r="BY100" i="13"/>
  <c r="BK77" i="9"/>
  <c r="BY78" i="13"/>
  <c r="BK87" i="9"/>
  <c r="BK46" i="12"/>
  <c r="BY11" i="13"/>
  <c r="BK102" i="9"/>
  <c r="BK93" i="12"/>
  <c r="BK69" i="12"/>
  <c r="BY96" i="13"/>
  <c r="BN17" i="14"/>
  <c r="BY38" i="13"/>
  <c r="BK46" i="9"/>
  <c r="BK100" i="9"/>
  <c r="BK97" i="12"/>
  <c r="BY86" i="13"/>
  <c r="BY65" i="13"/>
  <c r="BN93" i="14"/>
  <c r="BY41" i="13"/>
  <c r="BK11" i="9"/>
  <c r="BK17" i="9"/>
  <c r="BK5" i="12"/>
  <c r="BK99" i="9"/>
  <c r="BK74" i="12"/>
  <c r="BY62" i="13"/>
  <c r="BY51" i="13"/>
  <c r="BK49" i="12"/>
  <c r="BY75" i="13"/>
  <c r="CC49" i="1"/>
  <c r="BQ76" i="1"/>
  <c r="BN42" i="14"/>
  <c r="BY28" i="13"/>
  <c r="BK61" i="12"/>
  <c r="BY9" i="13"/>
  <c r="BK103" i="9"/>
  <c r="BK100" i="12"/>
  <c r="BK53" i="12"/>
  <c r="BK33" i="9"/>
  <c r="BK7" i="12"/>
  <c r="BN83" i="14"/>
  <c r="BN34" i="14"/>
  <c r="BN89" i="14"/>
  <c r="BY104" i="13"/>
  <c r="BY49" i="13"/>
  <c r="BK51" i="9"/>
  <c r="BN46" i="14"/>
  <c r="BN60" i="14"/>
  <c r="BY102" i="13"/>
  <c r="BN97" i="14"/>
  <c r="BK6" i="9"/>
  <c r="BS6" i="11"/>
  <c r="BY93" i="13"/>
  <c r="BY91" i="13"/>
  <c r="BK83" i="12"/>
  <c r="BY50" i="13"/>
  <c r="CC62" i="1"/>
  <c r="BK17" i="12"/>
  <c r="BK68" i="12"/>
  <c r="BY12" i="13"/>
  <c r="BS10" i="11"/>
  <c r="BK77" i="12"/>
  <c r="BN96" i="14"/>
  <c r="BK62" i="9"/>
  <c r="BY95" i="13"/>
  <c r="BY27" i="13"/>
  <c r="BY92" i="13"/>
  <c r="BN56" i="14"/>
  <c r="CC59" i="1"/>
  <c r="BN49" i="14"/>
  <c r="BK84" i="12"/>
  <c r="BN66" i="14"/>
  <c r="BY34" i="13"/>
  <c r="BY88" i="13"/>
  <c r="BK89" i="9"/>
  <c r="BY103" i="13"/>
  <c r="BY69" i="13"/>
  <c r="BK65" i="9"/>
  <c r="BK60" i="12"/>
  <c r="BK22" i="9"/>
  <c r="BK11" i="12"/>
  <c r="BN7" i="14"/>
  <c r="BK16" i="9"/>
  <c r="BK95" i="12"/>
  <c r="CC47" i="1"/>
  <c r="BN21" i="14"/>
  <c r="BK43" i="12"/>
  <c r="BN37" i="14"/>
  <c r="BK31" i="9"/>
  <c r="BN65" i="14"/>
  <c r="CC51" i="1"/>
  <c r="BN63" i="14"/>
  <c r="BK40" i="12"/>
  <c r="BK85" i="9"/>
  <c r="BN85" i="14"/>
  <c r="BY94" i="13"/>
  <c r="BK24" i="12"/>
  <c r="BQ78" i="1"/>
  <c r="BN73" i="14"/>
  <c r="BK13" i="12"/>
  <c r="BK67" i="9"/>
  <c r="BK92" i="9"/>
  <c r="BS5" i="11"/>
  <c r="BK35" i="9"/>
  <c r="BK21" i="9"/>
  <c r="BK91" i="12"/>
  <c r="BG11" i="16"/>
  <c r="BG12" i="16"/>
  <c r="BG19" i="16"/>
  <c r="BG22" i="16"/>
  <c r="BG6" i="16"/>
  <c r="BG7" i="16"/>
  <c r="BJ5" i="17"/>
  <c r="EB11" i="11"/>
  <c r="EB10" i="11"/>
  <c r="EB5" i="11"/>
  <c r="EB4" i="11"/>
  <c r="EB7" i="11"/>
  <c r="EB13" i="11"/>
  <c r="EB16" i="11"/>
  <c r="EB9" i="11"/>
  <c r="EB12" i="11"/>
  <c r="EB14" i="11"/>
  <c r="BI34" i="17"/>
  <c r="EB15" i="11"/>
  <c r="EB6" i="11"/>
  <c r="AE146" i="1"/>
  <c r="EB8" i="11"/>
  <c r="BQ37" i="1" l="1"/>
  <c r="BN3" i="14"/>
  <c r="CB41" i="1"/>
  <c r="BL70" i="1"/>
  <c r="BG23" i="16"/>
  <c r="BG8" i="16"/>
  <c r="BJ6" i="17"/>
  <c r="BJ3" i="17"/>
  <c r="BG5" i="16"/>
  <c r="D144" i="1" a="1"/>
  <c r="D144" i="1" l="1"/>
  <c r="E144" i="1" s="1"/>
  <c r="I144" i="1" s="1"/>
  <c r="BK70" i="1"/>
  <c r="AG144" i="1" l="1"/>
  <c r="X144" i="1"/>
  <c r="AD144" i="1"/>
  <c r="AC144" i="1"/>
  <c r="K144" i="1" l="1"/>
  <c r="BX6" i="13"/>
  <c r="BJ3" i="9"/>
  <c r="BR3" i="11"/>
  <c r="BM3" i="14"/>
  <c r="BM64" i="14"/>
  <c r="BR4" i="11"/>
  <c r="BM38" i="14"/>
  <c r="BX93" i="13"/>
  <c r="BJ56" i="9"/>
  <c r="BM29" i="14"/>
  <c r="BJ4" i="9"/>
  <c r="BJ20" i="12"/>
  <c r="BM5" i="14"/>
  <c r="BJ64" i="9"/>
  <c r="BJ58" i="12"/>
  <c r="BX29" i="13"/>
  <c r="BX57" i="13"/>
  <c r="BM87" i="14"/>
  <c r="BX98" i="13"/>
  <c r="BM55" i="14"/>
  <c r="BJ43" i="9"/>
  <c r="BM85" i="14"/>
  <c r="BX62" i="13"/>
  <c r="BJ24" i="9"/>
  <c r="BJ95" i="9"/>
  <c r="BJ19" i="9"/>
  <c r="BX87" i="13"/>
  <c r="BX92" i="13"/>
  <c r="BJ16" i="12"/>
  <c r="BJ55" i="12"/>
  <c r="BM37" i="14"/>
  <c r="BJ101" i="12"/>
  <c r="BP75" i="1"/>
  <c r="BJ65" i="12"/>
  <c r="BJ49" i="9"/>
  <c r="BX78" i="13"/>
  <c r="BM73" i="14"/>
  <c r="BJ79" i="12"/>
  <c r="BJ54" i="12"/>
  <c r="BJ92" i="12"/>
  <c r="BJ56" i="12"/>
  <c r="BM22" i="14"/>
  <c r="BR8" i="11"/>
  <c r="BX76" i="13"/>
  <c r="CB43" i="1"/>
  <c r="BX71" i="13"/>
  <c r="BX16" i="13"/>
  <c r="BJ39" i="9"/>
  <c r="BJ86" i="12"/>
  <c r="CB55" i="1"/>
  <c r="BX10" i="13"/>
  <c r="BJ33" i="12"/>
  <c r="BJ103" i="9"/>
  <c r="BJ11" i="9"/>
  <c r="BJ66" i="12"/>
  <c r="BJ89" i="9"/>
  <c r="BM65" i="14"/>
  <c r="BM46" i="14"/>
  <c r="BM76" i="14"/>
  <c r="BX7" i="13"/>
  <c r="BM10" i="14"/>
  <c r="BJ11" i="12"/>
  <c r="BJ91" i="12"/>
  <c r="BJ32" i="12"/>
  <c r="CB44" i="1"/>
  <c r="BJ34" i="12"/>
  <c r="BM84" i="14"/>
  <c r="BM45" i="14"/>
  <c r="BM59" i="14"/>
  <c r="BJ57" i="12"/>
  <c r="BJ29" i="9"/>
  <c r="BX69" i="13"/>
  <c r="BX104" i="13"/>
  <c r="BJ63" i="9"/>
  <c r="BJ50" i="9"/>
  <c r="BJ17" i="9"/>
  <c r="BM7" i="14"/>
  <c r="BJ23" i="12"/>
  <c r="BJ68" i="12"/>
  <c r="CB58" i="1"/>
  <c r="CB46" i="1"/>
  <c r="BJ44" i="12"/>
  <c r="CB51" i="1"/>
  <c r="BM16" i="14"/>
  <c r="BM66" i="14"/>
  <c r="BM56" i="14"/>
  <c r="BX100" i="13"/>
  <c r="BJ37" i="9"/>
  <c r="BJ55" i="9"/>
  <c r="BJ88" i="9"/>
  <c r="CB57" i="1"/>
  <c r="BM60" i="14"/>
  <c r="BJ13" i="12"/>
  <c r="BX95" i="13"/>
  <c r="BJ36" i="9"/>
  <c r="BM98" i="14"/>
  <c r="BX70" i="13"/>
  <c r="BJ23" i="9"/>
  <c r="BX99" i="13"/>
  <c r="BJ76" i="12"/>
  <c r="BX13" i="13"/>
  <c r="BJ28" i="9"/>
  <c r="BX44" i="13"/>
  <c r="BX14" i="13"/>
  <c r="BJ80" i="12"/>
  <c r="BJ9" i="12"/>
  <c r="BM63" i="14"/>
  <c r="BM35" i="14"/>
  <c r="BX58" i="13"/>
  <c r="BJ61" i="12"/>
  <c r="BM96" i="14"/>
  <c r="BM13" i="14"/>
  <c r="CB56" i="1"/>
  <c r="BJ26" i="9"/>
  <c r="BX91" i="13"/>
  <c r="BM86" i="14"/>
  <c r="BJ21" i="12"/>
  <c r="BX9" i="13"/>
  <c r="BJ20" i="9"/>
  <c r="BJ38" i="12"/>
  <c r="BX26" i="13"/>
  <c r="BX36" i="13"/>
  <c r="BX24" i="13"/>
  <c r="BX60" i="13"/>
  <c r="BX103" i="13"/>
  <c r="BJ14" i="12"/>
  <c r="BJ102" i="9"/>
  <c r="BJ51" i="12"/>
  <c r="BJ78" i="12"/>
  <c r="CB61" i="1"/>
  <c r="BX82" i="13"/>
  <c r="BJ91" i="9"/>
  <c r="BM58" i="14"/>
  <c r="BJ15" i="12"/>
  <c r="BJ87" i="9"/>
  <c r="BM48" i="14"/>
  <c r="BJ84" i="12"/>
  <c r="BX50" i="13"/>
  <c r="BM77" i="14"/>
  <c r="BM67" i="14"/>
  <c r="BX35" i="13"/>
  <c r="BM9" i="14"/>
  <c r="BM42" i="14"/>
  <c r="BX51" i="13"/>
  <c r="BR11" i="11"/>
  <c r="BP74" i="1"/>
  <c r="BM74" i="14"/>
  <c r="BM95" i="14"/>
  <c r="BJ4" i="12"/>
  <c r="BJ27" i="9"/>
  <c r="BM21" i="14"/>
  <c r="BJ53" i="12"/>
  <c r="BJ86" i="9"/>
  <c r="BR13" i="11"/>
  <c r="BJ54" i="9"/>
  <c r="BM30" i="14"/>
  <c r="BX33" i="13"/>
  <c r="BM83" i="14"/>
  <c r="CB42" i="1"/>
  <c r="BJ81" i="9"/>
  <c r="BM31" i="14"/>
  <c r="BX8" i="13"/>
  <c r="BJ32" i="9"/>
  <c r="BX65" i="13"/>
  <c r="BP78" i="1"/>
  <c r="BX45" i="13"/>
  <c r="BJ30" i="9"/>
  <c r="BJ8" i="9"/>
  <c r="BJ89" i="12"/>
  <c r="BX31" i="13"/>
  <c r="BM72" i="14"/>
  <c r="BX94" i="13"/>
  <c r="BX106" i="13"/>
  <c r="BJ57" i="9"/>
  <c r="BJ35" i="12"/>
  <c r="BM102" i="14"/>
  <c r="BJ100" i="9"/>
  <c r="BX63" i="13"/>
  <c r="BJ62" i="9"/>
  <c r="BJ92" i="9"/>
  <c r="CB59" i="1"/>
  <c r="BJ14" i="9"/>
  <c r="BJ69" i="9"/>
  <c r="BJ65" i="9"/>
  <c r="BJ97" i="9"/>
  <c r="CB62" i="1"/>
  <c r="BR12" i="11"/>
  <c r="BX15" i="13"/>
  <c r="BJ43" i="12"/>
  <c r="BJ96" i="9"/>
  <c r="CB54" i="1"/>
  <c r="BM26" i="14"/>
  <c r="BX39" i="13"/>
  <c r="BJ67" i="12"/>
  <c r="CB48" i="1"/>
  <c r="BJ30" i="12"/>
  <c r="BJ33" i="9"/>
  <c r="BJ73" i="12"/>
  <c r="BJ16" i="9"/>
  <c r="BJ10" i="12"/>
  <c r="BJ101" i="9"/>
  <c r="BJ75" i="12"/>
  <c r="BJ58" i="9"/>
  <c r="BX105" i="13"/>
  <c r="BM32" i="14"/>
  <c r="BJ48" i="12"/>
  <c r="BJ34" i="9"/>
  <c r="BJ98" i="12"/>
  <c r="BM52" i="14"/>
  <c r="BJ37" i="12"/>
  <c r="BX80" i="13"/>
  <c r="BJ70" i="12"/>
  <c r="CB64" i="1"/>
  <c r="BX64" i="13"/>
  <c r="BJ39" i="12"/>
  <c r="BJ87" i="12"/>
  <c r="BJ29" i="12"/>
  <c r="BM6" i="14"/>
  <c r="BJ7" i="9"/>
  <c r="CB49" i="1"/>
  <c r="BJ72" i="9"/>
  <c r="BX22" i="13"/>
  <c r="BX23" i="13"/>
  <c r="BJ71" i="9"/>
  <c r="BX102" i="13"/>
  <c r="BJ81" i="12"/>
  <c r="BJ28" i="12"/>
  <c r="BP72" i="1"/>
  <c r="BM19" i="14"/>
  <c r="BJ12" i="12"/>
  <c r="BJ45" i="12"/>
  <c r="BX79" i="13"/>
  <c r="BX19" i="13"/>
  <c r="BM94" i="14"/>
  <c r="BJ12" i="9"/>
  <c r="BJ19" i="12"/>
  <c r="BM40" i="14"/>
  <c r="BJ83" i="9"/>
  <c r="BJ103" i="12"/>
  <c r="BJ22" i="12"/>
  <c r="BJ7" i="12"/>
  <c r="BX52" i="13"/>
  <c r="BJ82" i="9"/>
  <c r="BX77" i="13"/>
  <c r="BM69" i="14"/>
  <c r="BM25" i="14"/>
  <c r="BJ67" i="9"/>
  <c r="BJ99" i="9"/>
  <c r="BJ21" i="9"/>
  <c r="BJ102" i="12"/>
  <c r="BJ95" i="12"/>
  <c r="CB52" i="1"/>
  <c r="BM78" i="14"/>
  <c r="BM23" i="14"/>
  <c r="BJ13" i="9"/>
  <c r="BJ98" i="9"/>
  <c r="BX55" i="13"/>
  <c r="CB45" i="1"/>
  <c r="BX68" i="13"/>
  <c r="BJ9" i="9"/>
  <c r="BM81" i="14"/>
  <c r="BJ31" i="12"/>
  <c r="BJ8" i="12"/>
  <c r="BJ66" i="9"/>
  <c r="BX61" i="13"/>
  <c r="BJ59" i="9"/>
  <c r="BJ94" i="9"/>
  <c r="BM82" i="14"/>
  <c r="BJ74" i="9"/>
  <c r="BX41" i="13"/>
  <c r="BJ51" i="9"/>
  <c r="BJ80" i="9"/>
  <c r="BX86" i="13"/>
  <c r="BJ31" i="9"/>
  <c r="BJ46" i="9"/>
  <c r="BJ42" i="12"/>
  <c r="CB47" i="1"/>
  <c r="BJ40" i="9"/>
  <c r="BM91" i="14"/>
  <c r="BJ94" i="12"/>
  <c r="BM93" i="14"/>
  <c r="BX34" i="13"/>
  <c r="BX96" i="13"/>
  <c r="BJ93" i="9"/>
  <c r="CB63" i="1"/>
  <c r="BM99" i="14"/>
  <c r="BX38" i="13"/>
  <c r="BX84" i="13"/>
  <c r="CB60" i="1"/>
  <c r="BJ90" i="12"/>
  <c r="BM97" i="14"/>
  <c r="BJ22" i="9"/>
  <c r="BX42" i="13"/>
  <c r="BJ77" i="9"/>
  <c r="BX43" i="13"/>
  <c r="BJ73" i="9"/>
  <c r="BP71" i="1"/>
  <c r="BJ47" i="12"/>
  <c r="BJ78" i="9"/>
  <c r="BM68" i="14"/>
  <c r="BR7" i="11"/>
  <c r="BJ45" i="9"/>
  <c r="BM27" i="14"/>
  <c r="BX56" i="13"/>
  <c r="BJ82" i="12"/>
  <c r="BX21" i="13"/>
  <c r="BM15" i="14"/>
  <c r="BJ79" i="9"/>
  <c r="BM90" i="14"/>
  <c r="BM33" i="14"/>
  <c r="BM70" i="14"/>
  <c r="BX89" i="13"/>
  <c r="BJ70" i="9"/>
  <c r="BX73" i="13"/>
  <c r="BJ93" i="12"/>
  <c r="BJ52" i="12"/>
  <c r="BX59" i="13"/>
  <c r="BX18" i="13"/>
  <c r="BJ60" i="9"/>
  <c r="BJ40" i="12"/>
  <c r="BJ97" i="12"/>
  <c r="BM71" i="14"/>
  <c r="BX46" i="13"/>
  <c r="BM92" i="14"/>
  <c r="BJ17" i="12"/>
  <c r="BJ64" i="12"/>
  <c r="BX67" i="13"/>
  <c r="BM39" i="14"/>
  <c r="BJ5" i="9"/>
  <c r="BJ59" i="12"/>
  <c r="BM20" i="14"/>
  <c r="BX85" i="13"/>
  <c r="BJ42" i="9"/>
  <c r="BJ49" i="12"/>
  <c r="BM79" i="14"/>
  <c r="BJ63" i="12"/>
  <c r="BM53" i="14"/>
  <c r="BJ50" i="12"/>
  <c r="BJ60" i="12"/>
  <c r="BX37" i="13"/>
  <c r="BJ76" i="9"/>
  <c r="BR6" i="11"/>
  <c r="BJ15" i="9"/>
  <c r="BM12" i="14"/>
  <c r="BM89" i="14"/>
  <c r="BJ84" i="9"/>
  <c r="BM51" i="14"/>
  <c r="BX72" i="13"/>
  <c r="BX48" i="13"/>
  <c r="BM18" i="14"/>
  <c r="BM54" i="14"/>
  <c r="BJ25" i="9"/>
  <c r="BX101" i="13"/>
  <c r="BJ48" i="9"/>
  <c r="BR16" i="11"/>
  <c r="BJ72" i="12"/>
  <c r="BJ61" i="9"/>
  <c r="BM62" i="14"/>
  <c r="BX47" i="13"/>
  <c r="BM41" i="14"/>
  <c r="BJ38" i="9"/>
  <c r="BX81" i="13"/>
  <c r="CB50" i="1"/>
  <c r="BM28" i="14"/>
  <c r="BM43" i="14"/>
  <c r="BJ75" i="9"/>
  <c r="BM17" i="14"/>
  <c r="BR14" i="11"/>
  <c r="BM36" i="14"/>
  <c r="BJ74" i="12"/>
  <c r="BM8" i="14"/>
  <c r="BX27" i="13"/>
  <c r="BJ85" i="9"/>
  <c r="BX12" i="13"/>
  <c r="BJ68" i="9"/>
  <c r="BP77" i="1"/>
  <c r="BX30" i="13"/>
  <c r="BX83" i="13"/>
  <c r="BM80" i="14"/>
  <c r="BX97" i="13"/>
  <c r="BM100" i="14"/>
  <c r="BJ99" i="12"/>
  <c r="BM4" i="14"/>
  <c r="BJ27" i="12"/>
  <c r="BR15" i="11"/>
  <c r="BX90" i="13"/>
  <c r="BJ62" i="12"/>
  <c r="BJ10" i="9"/>
  <c r="BJ36" i="12"/>
  <c r="BJ25" i="12"/>
  <c r="BX25" i="13"/>
  <c r="BJ6" i="12"/>
  <c r="BJ24" i="12"/>
  <c r="BP79" i="1"/>
  <c r="BX28" i="13"/>
  <c r="BX74" i="13"/>
  <c r="BP73" i="1"/>
  <c r="BX54" i="13"/>
  <c r="BX20" i="13"/>
  <c r="BJ35" i="9"/>
  <c r="BX88" i="13"/>
  <c r="BM47" i="14"/>
  <c r="BJ96" i="12"/>
  <c r="BM49" i="14"/>
  <c r="BJ53" i="9"/>
  <c r="BR9" i="11"/>
  <c r="BX49" i="13"/>
  <c r="BM57" i="14"/>
  <c r="BJ46" i="12"/>
  <c r="BJ47" i="9"/>
  <c r="BM103" i="14"/>
  <c r="BX40" i="13"/>
  <c r="BM34" i="14"/>
  <c r="BM11" i="14"/>
  <c r="BX75" i="13"/>
  <c r="BR10" i="11"/>
  <c r="BX53" i="13"/>
  <c r="BJ71" i="12"/>
  <c r="BM44" i="14"/>
  <c r="BP76" i="1"/>
  <c r="BJ69" i="12"/>
  <c r="BJ41" i="12"/>
  <c r="BJ5" i="12"/>
  <c r="BJ52" i="9"/>
  <c r="BJ100" i="12"/>
  <c r="BJ44" i="9"/>
  <c r="BX66" i="13"/>
  <c r="BJ18" i="12"/>
  <c r="BM101" i="14"/>
  <c r="BJ90" i="9"/>
  <c r="BJ85" i="12"/>
  <c r="CB53" i="1"/>
  <c r="BX11" i="13"/>
  <c r="BX17" i="13"/>
  <c r="BM50" i="14"/>
  <c r="BJ83" i="12"/>
  <c r="BJ88" i="12"/>
  <c r="BJ6" i="9"/>
  <c r="BM24" i="14"/>
  <c r="BM14" i="14"/>
  <c r="BM88" i="14"/>
  <c r="BM75" i="14"/>
  <c r="BJ26" i="12"/>
  <c r="BM61" i="14"/>
  <c r="BJ41" i="9"/>
  <c r="BJ77" i="12"/>
  <c r="BX32" i="13"/>
  <c r="BR5" i="11"/>
  <c r="BJ18" i="9"/>
  <c r="BF11" i="16"/>
  <c r="BF12" i="16"/>
  <c r="BF23" i="16"/>
  <c r="BF19" i="16"/>
  <c r="BI6" i="17"/>
  <c r="BF8" i="16"/>
  <c r="BF6" i="16"/>
  <c r="BI3" i="17"/>
  <c r="BI5" i="17"/>
  <c r="BF7" i="16"/>
  <c r="EA11" i="11"/>
  <c r="EA16" i="11"/>
  <c r="AE145" i="1"/>
  <c r="EA13" i="11"/>
  <c r="EA7" i="11"/>
  <c r="EA8" i="11"/>
  <c r="EA6" i="11"/>
  <c r="EA3" i="11"/>
  <c r="EA10" i="11"/>
  <c r="EA5" i="11"/>
  <c r="EA14" i="11"/>
  <c r="EA9" i="11"/>
  <c r="BH34" i="17"/>
  <c r="EA4" i="11"/>
  <c r="EA12" i="11"/>
  <c r="EA15" i="11"/>
  <c r="BP37" i="1" l="1"/>
  <c r="BJ3" i="12"/>
  <c r="CA41" i="1"/>
  <c r="BF22" i="16"/>
  <c r="BF5" i="16"/>
  <c r="D143" i="1" a="1"/>
  <c r="D143" i="1" l="1"/>
  <c r="E143" i="1" s="1"/>
  <c r="I143" i="1" s="1"/>
  <c r="AK70" i="1"/>
  <c r="AG143" i="1" l="1"/>
  <c r="AC143" i="1"/>
  <c r="X143" i="1"/>
  <c r="AD143" i="1"/>
  <c r="K143" i="1" l="1"/>
  <c r="BI3" i="9"/>
  <c r="BQ3" i="11"/>
  <c r="BL3" i="14"/>
  <c r="BI3" i="12"/>
  <c r="BI79" i="9"/>
  <c r="BI42" i="9"/>
  <c r="BI94" i="12"/>
  <c r="BQ6" i="11"/>
  <c r="BW42" i="13"/>
  <c r="BL89" i="14"/>
  <c r="BW91" i="13"/>
  <c r="BI44" i="9"/>
  <c r="BI61" i="9"/>
  <c r="BI27" i="12"/>
  <c r="BW79" i="13"/>
  <c r="BI21" i="9"/>
  <c r="BI49" i="9"/>
  <c r="BI70" i="9"/>
  <c r="BW47" i="13"/>
  <c r="BL11" i="14"/>
  <c r="BI83" i="9"/>
  <c r="BI13" i="12"/>
  <c r="BI42" i="12"/>
  <c r="BW92" i="13"/>
  <c r="BI33" i="12"/>
  <c r="BQ15" i="11"/>
  <c r="BL53" i="14"/>
  <c r="BI36" i="9"/>
  <c r="BW30" i="13"/>
  <c r="BW25" i="13"/>
  <c r="BW101" i="13"/>
  <c r="BI32" i="12"/>
  <c r="BI57" i="12"/>
  <c r="BI78" i="9"/>
  <c r="BL39" i="14"/>
  <c r="BW58" i="13"/>
  <c r="BQ12" i="11"/>
  <c r="BI54" i="9"/>
  <c r="BW75" i="13"/>
  <c r="BL38" i="14"/>
  <c r="BI102" i="12"/>
  <c r="BI32" i="9"/>
  <c r="BI38" i="9"/>
  <c r="BI65" i="12"/>
  <c r="BL86" i="14"/>
  <c r="BL82" i="14"/>
  <c r="BI17" i="12"/>
  <c r="BI24" i="9"/>
  <c r="BI29" i="12"/>
  <c r="BW83" i="13"/>
  <c r="BI81" i="12"/>
  <c r="BL76" i="14"/>
  <c r="BL13" i="14"/>
  <c r="BO76" i="1"/>
  <c r="BI39" i="12"/>
  <c r="CA44" i="1"/>
  <c r="BI15" i="9"/>
  <c r="BI34" i="12"/>
  <c r="BI23" i="9"/>
  <c r="BI22" i="9"/>
  <c r="BI78" i="12"/>
  <c r="BL87" i="14"/>
  <c r="BL78" i="14"/>
  <c r="BW97" i="13"/>
  <c r="BI100" i="9"/>
  <c r="CA51" i="1"/>
  <c r="BI24" i="12"/>
  <c r="BI91" i="9"/>
  <c r="BI45" i="12"/>
  <c r="BW12" i="13"/>
  <c r="BI103" i="9"/>
  <c r="BL95" i="14"/>
  <c r="BI26" i="9"/>
  <c r="BW45" i="13"/>
  <c r="BI35" i="9"/>
  <c r="BW19" i="13"/>
  <c r="BI4" i="9"/>
  <c r="BO74" i="1"/>
  <c r="BW85" i="13"/>
  <c r="BW98" i="13"/>
  <c r="BI39" i="9"/>
  <c r="BI95" i="12"/>
  <c r="BW94" i="13"/>
  <c r="BI31" i="9"/>
  <c r="BI75" i="12"/>
  <c r="BI46" i="9"/>
  <c r="BW73" i="13"/>
  <c r="BI19" i="12"/>
  <c r="BI81" i="9"/>
  <c r="CA59" i="1"/>
  <c r="BW102" i="13"/>
  <c r="BL12" i="14"/>
  <c r="BI69" i="9"/>
  <c r="BI63" i="9"/>
  <c r="BL60" i="14"/>
  <c r="BW13" i="13"/>
  <c r="BI30" i="9"/>
  <c r="BI33" i="9"/>
  <c r="BW41" i="13"/>
  <c r="BL63" i="14"/>
  <c r="CA62" i="1"/>
  <c r="BL21" i="14"/>
  <c r="BI8" i="9"/>
  <c r="BI65" i="9"/>
  <c r="BL47" i="14"/>
  <c r="BL41" i="14"/>
  <c r="BL57" i="14"/>
  <c r="BL48" i="14"/>
  <c r="BI86" i="9"/>
  <c r="BW44" i="13"/>
  <c r="BI86" i="12"/>
  <c r="BI40" i="12"/>
  <c r="BI74" i="12"/>
  <c r="BI61" i="12"/>
  <c r="BW59" i="13"/>
  <c r="BI76" i="9"/>
  <c r="BI89" i="12"/>
  <c r="BL24" i="14"/>
  <c r="BW36" i="13"/>
  <c r="BL19" i="14"/>
  <c r="BW9" i="13"/>
  <c r="BI96" i="9"/>
  <c r="BI51" i="12"/>
  <c r="BL92" i="14"/>
  <c r="BW16" i="13"/>
  <c r="BI20" i="9"/>
  <c r="BQ14" i="11"/>
  <c r="BI48" i="12"/>
  <c r="BW11" i="13"/>
  <c r="BQ16" i="11"/>
  <c r="BW48" i="13"/>
  <c r="BI16" i="12"/>
  <c r="BW68" i="13"/>
  <c r="CA54" i="1"/>
  <c r="BI20" i="12"/>
  <c r="BW61" i="13"/>
  <c r="BI80" i="9"/>
  <c r="BL31" i="14"/>
  <c r="CA61" i="1"/>
  <c r="BW50" i="13"/>
  <c r="BO72" i="1"/>
  <c r="CA47" i="1"/>
  <c r="BO79" i="1"/>
  <c r="BI6" i="12"/>
  <c r="BI47" i="12"/>
  <c r="BI71" i="12"/>
  <c r="BW64" i="13"/>
  <c r="BI88" i="9"/>
  <c r="BI14" i="9"/>
  <c r="BL20" i="14"/>
  <c r="BL4" i="14"/>
  <c r="BI11" i="9"/>
  <c r="BI7" i="9"/>
  <c r="BI35" i="12"/>
  <c r="BI30" i="12"/>
  <c r="BL7" i="14"/>
  <c r="CA46" i="1"/>
  <c r="BI67" i="12"/>
  <c r="BI63" i="12"/>
  <c r="BL77" i="14"/>
  <c r="BI73" i="9"/>
  <c r="BW71" i="13"/>
  <c r="BL28" i="14"/>
  <c r="BI82" i="9"/>
  <c r="BI31" i="12"/>
  <c r="BI47" i="9"/>
  <c r="BI37" i="9"/>
  <c r="BI77" i="9"/>
  <c r="CA49" i="1"/>
  <c r="BQ9" i="11"/>
  <c r="BL83" i="14"/>
  <c r="BL55" i="14"/>
  <c r="BL101" i="14"/>
  <c r="BI102" i="9"/>
  <c r="BI64" i="12"/>
  <c r="BL85" i="14"/>
  <c r="BL99" i="14"/>
  <c r="BI92" i="9"/>
  <c r="BI34" i="9"/>
  <c r="BI98" i="9"/>
  <c r="BI49" i="12"/>
  <c r="BL36" i="14"/>
  <c r="BI12" i="12"/>
  <c r="BW74" i="13"/>
  <c r="BQ7" i="11"/>
  <c r="BL52" i="14"/>
  <c r="BL5" i="14"/>
  <c r="BL80" i="14"/>
  <c r="BI41" i="9"/>
  <c r="BI18" i="12"/>
  <c r="BW78" i="13"/>
  <c r="BW77" i="13"/>
  <c r="BQ4" i="11"/>
  <c r="BL35" i="14"/>
  <c r="BL88" i="14"/>
  <c r="BW24" i="13"/>
  <c r="BI94" i="9"/>
  <c r="BI56" i="12"/>
  <c r="BW99" i="13"/>
  <c r="BI18" i="9"/>
  <c r="BI21" i="12"/>
  <c r="BL26" i="14"/>
  <c r="BW31" i="13"/>
  <c r="BL91" i="14"/>
  <c r="BI70" i="12"/>
  <c r="BW70" i="13"/>
  <c r="BI50" i="9"/>
  <c r="BI66" i="12"/>
  <c r="BW43" i="13"/>
  <c r="BI55" i="12"/>
  <c r="BI51" i="9"/>
  <c r="BI85" i="12"/>
  <c r="BI26" i="12"/>
  <c r="BI87" i="12"/>
  <c r="CA52" i="1"/>
  <c r="BI28" i="9"/>
  <c r="BO78" i="1"/>
  <c r="BI11" i="12"/>
  <c r="BI59" i="9"/>
  <c r="BQ5" i="11"/>
  <c r="BI72" i="12"/>
  <c r="BI55" i="9"/>
  <c r="BL42" i="14"/>
  <c r="CA64" i="1"/>
  <c r="BL46" i="14"/>
  <c r="BW23" i="13"/>
  <c r="BI95" i="9"/>
  <c r="BI43" i="9"/>
  <c r="BI79" i="12"/>
  <c r="BI58" i="12"/>
  <c r="BI53" i="9"/>
  <c r="BW21" i="13"/>
  <c r="BW103" i="13"/>
  <c r="BI9" i="12"/>
  <c r="BL6" i="14"/>
  <c r="BI68" i="12"/>
  <c r="BI99" i="9"/>
  <c r="BI52" i="9"/>
  <c r="BW39" i="13"/>
  <c r="BL22" i="14"/>
  <c r="BL54" i="14"/>
  <c r="BI88" i="12"/>
  <c r="BQ13" i="11"/>
  <c r="BW26" i="13"/>
  <c r="BI9" i="9"/>
  <c r="BI38" i="12"/>
  <c r="BL44" i="14"/>
  <c r="BL40" i="14"/>
  <c r="CA56" i="1"/>
  <c r="CA57" i="1"/>
  <c r="BL75" i="14"/>
  <c r="BI83" i="12"/>
  <c r="BW54" i="13"/>
  <c r="BL73" i="14"/>
  <c r="BW56" i="13"/>
  <c r="BW95" i="13"/>
  <c r="BL81" i="14"/>
  <c r="BI44" i="12"/>
  <c r="BI45" i="9"/>
  <c r="BL61" i="14"/>
  <c r="BI43" i="12"/>
  <c r="BW27" i="13"/>
  <c r="BL25" i="14"/>
  <c r="BL37" i="14"/>
  <c r="BL102" i="14"/>
  <c r="BW52" i="13"/>
  <c r="BW87" i="13"/>
  <c r="BO71" i="1"/>
  <c r="BW60" i="13"/>
  <c r="BW35" i="13"/>
  <c r="BW93" i="13"/>
  <c r="BL9" i="14"/>
  <c r="BI90" i="9"/>
  <c r="BW90" i="13"/>
  <c r="BI13" i="9"/>
  <c r="BO77" i="1"/>
  <c r="BI103" i="12"/>
  <c r="BI22" i="12"/>
  <c r="BI84" i="9"/>
  <c r="BL58" i="14"/>
  <c r="BW33" i="13"/>
  <c r="BI64" i="9"/>
  <c r="BL70" i="14"/>
  <c r="BI101" i="9"/>
  <c r="BL43" i="14"/>
  <c r="BL29" i="14"/>
  <c r="BL97" i="14"/>
  <c r="BW62" i="13"/>
  <c r="BL15" i="14"/>
  <c r="BI59" i="12"/>
  <c r="BI89" i="9"/>
  <c r="BW84" i="13"/>
  <c r="BQ11" i="11"/>
  <c r="BI74" i="9"/>
  <c r="BL23" i="14"/>
  <c r="BI93" i="12"/>
  <c r="BI97" i="12"/>
  <c r="CA45" i="1"/>
  <c r="BI29" i="9"/>
  <c r="BL100" i="14"/>
  <c r="BI73" i="12"/>
  <c r="BW86" i="13"/>
  <c r="BI84" i="12"/>
  <c r="BL62" i="14"/>
  <c r="BL69" i="14"/>
  <c r="BL96" i="14"/>
  <c r="BI93" i="9"/>
  <c r="BL98" i="14"/>
  <c r="BL14" i="14"/>
  <c r="BL45" i="14"/>
  <c r="BO73" i="1"/>
  <c r="CA50" i="1"/>
  <c r="BW89" i="13"/>
  <c r="BW49" i="13"/>
  <c r="BI96" i="12"/>
  <c r="BL66" i="14"/>
  <c r="BW104" i="13"/>
  <c r="BI14" i="12"/>
  <c r="BW67" i="13"/>
  <c r="BI72" i="9"/>
  <c r="BI67" i="9"/>
  <c r="BL67" i="14"/>
  <c r="BL49" i="14"/>
  <c r="BW66" i="13"/>
  <c r="BI7" i="12"/>
  <c r="CA48" i="1"/>
  <c r="BI28" i="12"/>
  <c r="BL72" i="14"/>
  <c r="CA43" i="1"/>
  <c r="BW29" i="13"/>
  <c r="BI92" i="12"/>
  <c r="BI25" i="9"/>
  <c r="BL51" i="14"/>
  <c r="BI37" i="12"/>
  <c r="BI62" i="12"/>
  <c r="BL32" i="14"/>
  <c r="BW57" i="13"/>
  <c r="BI71" i="9"/>
  <c r="BI82" i="12"/>
  <c r="BI56" i="9"/>
  <c r="BW22" i="13"/>
  <c r="BW17" i="13"/>
  <c r="BI91" i="12"/>
  <c r="BW76" i="13"/>
  <c r="BW81" i="13"/>
  <c r="BW37" i="13"/>
  <c r="BI100" i="12"/>
  <c r="BL93" i="14"/>
  <c r="BI4" i="12"/>
  <c r="BI54" i="12"/>
  <c r="BI62" i="9"/>
  <c r="CA42" i="1"/>
  <c r="BL17" i="14"/>
  <c r="BI17" i="9"/>
  <c r="BW20" i="13"/>
  <c r="BL79" i="14"/>
  <c r="BI52" i="12"/>
  <c r="BI99" i="12"/>
  <c r="BL27" i="14"/>
  <c r="BI53" i="12"/>
  <c r="BI68" i="9"/>
  <c r="BL84" i="14"/>
  <c r="BI87" i="9"/>
  <c r="BI60" i="9"/>
  <c r="BI76" i="12"/>
  <c r="BL10" i="14"/>
  <c r="BW28" i="13"/>
  <c r="BI5" i="12"/>
  <c r="BI97" i="9"/>
  <c r="BW63" i="13"/>
  <c r="BI48" i="9"/>
  <c r="BW80" i="13"/>
  <c r="BI77" i="12"/>
  <c r="BI16" i="9"/>
  <c r="BI6" i="9"/>
  <c r="BW65" i="13"/>
  <c r="BL50" i="14"/>
  <c r="BL68" i="14"/>
  <c r="BW88" i="13"/>
  <c r="BL18" i="14"/>
  <c r="BW82" i="13"/>
  <c r="BW72" i="13"/>
  <c r="BW32" i="13"/>
  <c r="CA60" i="1"/>
  <c r="BI41" i="12"/>
  <c r="BI98" i="12"/>
  <c r="BI36" i="12"/>
  <c r="BL103" i="14"/>
  <c r="BI27" i="9"/>
  <c r="BL90" i="14"/>
  <c r="BI60" i="12"/>
  <c r="BW14" i="13"/>
  <c r="BL59" i="14"/>
  <c r="BL34" i="14"/>
  <c r="BW53" i="13"/>
  <c r="BW55" i="13"/>
  <c r="BI80" i="12"/>
  <c r="BW38" i="13"/>
  <c r="BI8" i="12"/>
  <c r="BL30" i="14"/>
  <c r="BW51" i="13"/>
  <c r="BW8" i="13"/>
  <c r="BI46" i="12"/>
  <c r="BI5" i="9"/>
  <c r="BI12" i="9"/>
  <c r="BI40" i="9"/>
  <c r="BQ8" i="11"/>
  <c r="BI90" i="12"/>
  <c r="BI50" i="12"/>
  <c r="BI10" i="12"/>
  <c r="BL64" i="14"/>
  <c r="BQ10" i="11"/>
  <c r="BW40" i="13"/>
  <c r="BI66" i="9"/>
  <c r="BW46" i="13"/>
  <c r="BI23" i="12"/>
  <c r="BL74" i="14"/>
  <c r="BI69" i="12"/>
  <c r="BL16" i="14"/>
  <c r="BW69" i="13"/>
  <c r="CA55" i="1"/>
  <c r="BW15" i="13"/>
  <c r="CA63" i="1"/>
  <c r="BL94" i="14"/>
  <c r="BI58" i="9"/>
  <c r="BL33" i="14"/>
  <c r="CA58" i="1"/>
  <c r="BI25" i="12"/>
  <c r="BW10" i="13"/>
  <c r="BL71" i="14"/>
  <c r="BI10" i="9"/>
  <c r="BL56" i="14"/>
  <c r="BL8" i="14"/>
  <c r="BI85" i="9"/>
  <c r="BL65" i="14"/>
  <c r="BW106" i="13"/>
  <c r="BW105" i="13"/>
  <c r="BW96" i="13"/>
  <c r="BI15" i="12"/>
  <c r="BW7" i="13"/>
  <c r="BI101" i="12"/>
  <c r="BW18" i="13"/>
  <c r="BW100" i="13"/>
  <c r="CA53" i="1"/>
  <c r="BI57" i="9"/>
  <c r="BI19" i="9"/>
  <c r="BI75" i="9"/>
  <c r="BW34" i="13"/>
  <c r="BO75" i="1"/>
  <c r="BE11" i="16"/>
  <c r="BE22" i="16"/>
  <c r="BE12" i="16"/>
  <c r="BE23" i="16"/>
  <c r="BH6" i="17"/>
  <c r="BE8" i="16"/>
  <c r="BE6" i="16"/>
  <c r="BE5" i="16"/>
  <c r="BH3" i="17"/>
  <c r="BH5" i="17"/>
  <c r="BE7" i="16"/>
  <c r="DZ8" i="11"/>
  <c r="DZ3" i="11"/>
  <c r="DZ16" i="11"/>
  <c r="DZ15" i="11"/>
  <c r="DZ14" i="11"/>
  <c r="DZ6" i="11"/>
  <c r="DZ4" i="11"/>
  <c r="DZ11" i="11"/>
  <c r="DZ10" i="11"/>
  <c r="DZ12" i="11"/>
  <c r="AE144" i="1"/>
  <c r="BG34" i="17"/>
  <c r="DZ9" i="11"/>
  <c r="DZ7" i="11"/>
  <c r="DZ13" i="11"/>
  <c r="DZ5" i="11"/>
  <c r="BO37" i="1" l="1"/>
  <c r="BW6" i="13"/>
  <c r="BZ41" i="1"/>
  <c r="BE19" i="16"/>
  <c r="AJ70" i="1" l="1"/>
  <c r="D142" i="1" a="1"/>
  <c r="D142" i="1" l="1"/>
  <c r="E142" i="1" s="1"/>
  <c r="I142" i="1" s="1"/>
  <c r="BI70" i="1"/>
  <c r="AC142" i="1" l="1"/>
  <c r="AD142" i="1"/>
  <c r="AG142" i="1"/>
  <c r="X142" i="1"/>
  <c r="K142" i="1" l="1"/>
  <c r="BH3" i="9"/>
  <c r="BP3" i="11"/>
  <c r="BK3" i="14"/>
  <c r="BV6" i="13"/>
  <c r="BP16" i="11"/>
  <c r="BH58" i="12"/>
  <c r="BH71" i="12"/>
  <c r="BK7" i="14"/>
  <c r="BH78" i="12"/>
  <c r="BV21" i="13"/>
  <c r="BZ49" i="1"/>
  <c r="BV41" i="13"/>
  <c r="BV51" i="13"/>
  <c r="BK73" i="14"/>
  <c r="BV100" i="13"/>
  <c r="BV78" i="13"/>
  <c r="BH18" i="9"/>
  <c r="BH70" i="9"/>
  <c r="BK91" i="14"/>
  <c r="BV43" i="13"/>
  <c r="BH93" i="12"/>
  <c r="BK19" i="14"/>
  <c r="BV20" i="13"/>
  <c r="BV7" i="13"/>
  <c r="BV70" i="13"/>
  <c r="BK21" i="14"/>
  <c r="BV80" i="13"/>
  <c r="BH101" i="9"/>
  <c r="BK54" i="14"/>
  <c r="BH65" i="12"/>
  <c r="BH26" i="9"/>
  <c r="BH74" i="12"/>
  <c r="BV76" i="13"/>
  <c r="BH50" i="12"/>
  <c r="BH53" i="9"/>
  <c r="BP6" i="11"/>
  <c r="BV95" i="13"/>
  <c r="BH20" i="12"/>
  <c r="BH60" i="12"/>
  <c r="BH66" i="12"/>
  <c r="BK33" i="14"/>
  <c r="BH70" i="12"/>
  <c r="BH50" i="9"/>
  <c r="BN72" i="1"/>
  <c r="BK76" i="14"/>
  <c r="BV16" i="13"/>
  <c r="BH12" i="12"/>
  <c r="BH40" i="12"/>
  <c r="BK66" i="14"/>
  <c r="BK56" i="14"/>
  <c r="BK60" i="14"/>
  <c r="BH73" i="12"/>
  <c r="BV42" i="13"/>
  <c r="BH32" i="12"/>
  <c r="BH69" i="12"/>
  <c r="BH22" i="12"/>
  <c r="BV47" i="13"/>
  <c r="BH83" i="12"/>
  <c r="BZ64" i="1"/>
  <c r="BH28" i="12"/>
  <c r="BH90" i="12"/>
  <c r="BH82" i="12"/>
  <c r="BK44" i="14"/>
  <c r="BH6" i="12"/>
  <c r="BH38" i="9"/>
  <c r="BK62" i="14"/>
  <c r="BZ62" i="1"/>
  <c r="BH20" i="9"/>
  <c r="BZ47" i="1"/>
  <c r="BK88" i="14"/>
  <c r="BV61" i="13"/>
  <c r="BV45" i="13"/>
  <c r="BH96" i="9"/>
  <c r="BK35" i="14"/>
  <c r="BH26" i="12"/>
  <c r="BK80" i="14"/>
  <c r="BV68" i="13"/>
  <c r="BH49" i="9"/>
  <c r="BK16" i="14"/>
  <c r="BK57" i="14"/>
  <c r="BH23" i="12"/>
  <c r="BH14" i="12"/>
  <c r="BH7" i="12"/>
  <c r="BH60" i="9"/>
  <c r="BN75" i="1"/>
  <c r="BZ55" i="1"/>
  <c r="BZ51" i="1"/>
  <c r="BV79" i="13"/>
  <c r="BH27" i="12"/>
  <c r="BK8" i="14"/>
  <c r="BH57" i="12"/>
  <c r="BH5" i="9"/>
  <c r="BH103" i="12"/>
  <c r="BH33" i="9"/>
  <c r="BH76" i="9"/>
  <c r="BZ58" i="1"/>
  <c r="BV69" i="13"/>
  <c r="BH63" i="12"/>
  <c r="BV98" i="13"/>
  <c r="BK59" i="14"/>
  <c r="BP15" i="11"/>
  <c r="BV8" i="13"/>
  <c r="BK84" i="14"/>
  <c r="BH31" i="9"/>
  <c r="BV55" i="13"/>
  <c r="BH55" i="12"/>
  <c r="BH37" i="12"/>
  <c r="BP4" i="11"/>
  <c r="BK81" i="14"/>
  <c r="BH9" i="9"/>
  <c r="BK82" i="14"/>
  <c r="BK50" i="14"/>
  <c r="BH59" i="12"/>
  <c r="BZ57" i="1"/>
  <c r="BK46" i="14"/>
  <c r="BH75" i="9"/>
  <c r="BH68" i="9"/>
  <c r="BH86" i="9"/>
  <c r="BH24" i="9"/>
  <c r="BH88" i="9"/>
  <c r="BV85" i="13"/>
  <c r="BV46" i="13"/>
  <c r="BH8" i="9"/>
  <c r="BH31" i="12"/>
  <c r="BN71" i="1"/>
  <c r="BZ43" i="1"/>
  <c r="BV102" i="13"/>
  <c r="BK5" i="14"/>
  <c r="BV31" i="13"/>
  <c r="BZ46" i="1"/>
  <c r="BH88" i="12"/>
  <c r="BV30" i="13"/>
  <c r="BK9" i="14"/>
  <c r="BH64" i="12"/>
  <c r="BV67" i="13"/>
  <c r="BK51" i="14"/>
  <c r="BH57" i="9"/>
  <c r="BH36" i="12"/>
  <c r="BV33" i="13"/>
  <c r="BK17" i="14"/>
  <c r="BH44" i="12"/>
  <c r="BH68" i="12"/>
  <c r="BV11" i="13"/>
  <c r="BH101" i="12"/>
  <c r="BZ60" i="1"/>
  <c r="BH47" i="12"/>
  <c r="BV32" i="13"/>
  <c r="BK74" i="14"/>
  <c r="BK27" i="14"/>
  <c r="BV22" i="13"/>
  <c r="BV15" i="13"/>
  <c r="BV99" i="13"/>
  <c r="BH72" i="12"/>
  <c r="BZ54" i="1"/>
  <c r="BV9" i="13"/>
  <c r="BV65" i="13"/>
  <c r="BK12" i="14"/>
  <c r="BV92" i="13"/>
  <c r="BH18" i="12"/>
  <c r="BH59" i="9"/>
  <c r="BK36" i="14"/>
  <c r="BH28" i="9"/>
  <c r="BV105" i="13"/>
  <c r="BH74" i="9"/>
  <c r="BH61" i="9"/>
  <c r="BH102" i="9"/>
  <c r="BH34" i="12"/>
  <c r="BV84" i="13"/>
  <c r="BH81" i="9"/>
  <c r="BV77" i="13"/>
  <c r="BH99" i="12"/>
  <c r="BV19" i="13"/>
  <c r="BH23" i="9"/>
  <c r="BP11" i="11"/>
  <c r="BP9" i="11"/>
  <c r="BV28" i="13"/>
  <c r="BH33" i="12"/>
  <c r="BV44" i="13"/>
  <c r="BV10" i="13"/>
  <c r="BZ44" i="1"/>
  <c r="BV62" i="13"/>
  <c r="BZ45" i="1"/>
  <c r="BH32" i="9"/>
  <c r="BZ56" i="1"/>
  <c r="BV74" i="13"/>
  <c r="BH48" i="12"/>
  <c r="BH80" i="12"/>
  <c r="BK61" i="14"/>
  <c r="BK39" i="14"/>
  <c r="BK58" i="14"/>
  <c r="BV14" i="13"/>
  <c r="BV86" i="13"/>
  <c r="BV103" i="13"/>
  <c r="BV12" i="13"/>
  <c r="BP5" i="11"/>
  <c r="BH15" i="9"/>
  <c r="BK20" i="14"/>
  <c r="BH43" i="12"/>
  <c r="BH52" i="12"/>
  <c r="BH10" i="9"/>
  <c r="BH90" i="9"/>
  <c r="BH42" i="12"/>
  <c r="BK70" i="14"/>
  <c r="BV63" i="13"/>
  <c r="BV13" i="13"/>
  <c r="BK102" i="14"/>
  <c r="BH86" i="12"/>
  <c r="BH46" i="9"/>
  <c r="BV23" i="13"/>
  <c r="BH43" i="9"/>
  <c r="BK29" i="14"/>
  <c r="BK10" i="14"/>
  <c r="BK68" i="14"/>
  <c r="BH5" i="12"/>
  <c r="BH30" i="9"/>
  <c r="BH12" i="9"/>
  <c r="BH76" i="12"/>
  <c r="BK78" i="14"/>
  <c r="BH22" i="9"/>
  <c r="BH63" i="9"/>
  <c r="BV34" i="13"/>
  <c r="BH15" i="12"/>
  <c r="BH62" i="12"/>
  <c r="BV57" i="13"/>
  <c r="BH7" i="9"/>
  <c r="BH75" i="12"/>
  <c r="BH24" i="12"/>
  <c r="BH64" i="9"/>
  <c r="BV35" i="13"/>
  <c r="BK94" i="14"/>
  <c r="BV93" i="13"/>
  <c r="BH97" i="9"/>
  <c r="BH95" i="9"/>
  <c r="BV94" i="13"/>
  <c r="BK40" i="14"/>
  <c r="BH100" i="12"/>
  <c r="BV97" i="13"/>
  <c r="BK53" i="14"/>
  <c r="BH34" i="9"/>
  <c r="BH78" i="9"/>
  <c r="BK34" i="14"/>
  <c r="BH83" i="9"/>
  <c r="BH92" i="9"/>
  <c r="BV66" i="13"/>
  <c r="BK100" i="14"/>
  <c r="BH51" i="9"/>
  <c r="BH8" i="12"/>
  <c r="BK25" i="14"/>
  <c r="BV81" i="13"/>
  <c r="BH36" i="9"/>
  <c r="BH16" i="12"/>
  <c r="BH51" i="12"/>
  <c r="BP7" i="11"/>
  <c r="BV54" i="13"/>
  <c r="BH85" i="9"/>
  <c r="BK77" i="14"/>
  <c r="BV91" i="13"/>
  <c r="BZ63" i="1"/>
  <c r="BH38" i="12"/>
  <c r="BK6" i="14"/>
  <c r="BK38" i="14"/>
  <c r="BH67" i="9"/>
  <c r="BK37" i="14"/>
  <c r="BH10" i="12"/>
  <c r="BH100" i="9"/>
  <c r="BN77" i="1"/>
  <c r="BV52" i="13"/>
  <c r="BK85" i="14"/>
  <c r="BH99" i="9"/>
  <c r="BV17" i="13"/>
  <c r="BV82" i="13"/>
  <c r="BK18" i="14"/>
  <c r="BV29" i="13"/>
  <c r="BN76" i="1"/>
  <c r="BH45" i="12"/>
  <c r="BH27" i="9"/>
  <c r="BV89" i="13"/>
  <c r="BK90" i="14"/>
  <c r="BZ52" i="1"/>
  <c r="BK64" i="14"/>
  <c r="BH87" i="9"/>
  <c r="BH94" i="12"/>
  <c r="BK98" i="14"/>
  <c r="BK87" i="14"/>
  <c r="BV83" i="13"/>
  <c r="BP14" i="11"/>
  <c r="BH17" i="9"/>
  <c r="BH66" i="9"/>
  <c r="BH65" i="9"/>
  <c r="BH29" i="12"/>
  <c r="BV88" i="13"/>
  <c r="BK69" i="14"/>
  <c r="BN74" i="1"/>
  <c r="BH35" i="9"/>
  <c r="BK22" i="14"/>
  <c r="BV37" i="13"/>
  <c r="BZ53" i="1"/>
  <c r="BK71" i="14"/>
  <c r="BH87" i="12"/>
  <c r="BH72" i="9"/>
  <c r="BV104" i="13"/>
  <c r="BH73" i="9"/>
  <c r="BK24" i="14"/>
  <c r="BK92" i="14"/>
  <c r="BH55" i="9"/>
  <c r="BK23" i="14"/>
  <c r="BH85" i="12"/>
  <c r="BH98" i="12"/>
  <c r="BP12" i="11"/>
  <c r="BK26" i="14"/>
  <c r="BH54" i="12"/>
  <c r="BH30" i="12"/>
  <c r="BH37" i="9"/>
  <c r="BK75" i="14"/>
  <c r="BV58" i="13"/>
  <c r="BH84" i="12"/>
  <c r="BH13" i="12"/>
  <c r="BK101" i="14"/>
  <c r="BK89" i="14"/>
  <c r="BH69" i="9"/>
  <c r="BH96" i="12"/>
  <c r="BH79" i="9"/>
  <c r="BH40" i="9"/>
  <c r="BK65" i="14"/>
  <c r="BK13" i="14"/>
  <c r="BH4" i="9"/>
  <c r="BP8" i="11"/>
  <c r="BK4" i="14"/>
  <c r="BK43" i="14"/>
  <c r="BH98" i="9"/>
  <c r="BH95" i="12"/>
  <c r="BH54" i="9"/>
  <c r="BK45" i="14"/>
  <c r="BH77" i="12"/>
  <c r="BK96" i="14"/>
  <c r="BK31" i="14"/>
  <c r="BH39" i="9"/>
  <c r="BH94" i="9"/>
  <c r="BK28" i="14"/>
  <c r="BH16" i="9"/>
  <c r="BH13" i="9"/>
  <c r="BV72" i="13"/>
  <c r="BH21" i="9"/>
  <c r="BH89" i="12"/>
  <c r="BK32" i="14"/>
  <c r="BV18" i="13"/>
  <c r="BH4" i="12"/>
  <c r="BH35" i="12"/>
  <c r="BN79" i="1"/>
  <c r="BK15" i="14"/>
  <c r="BH19" i="9"/>
  <c r="BH84" i="9"/>
  <c r="BV59" i="13"/>
  <c r="BK95" i="14"/>
  <c r="BH9" i="12"/>
  <c r="BH89" i="9"/>
  <c r="BH25" i="12"/>
  <c r="BV96" i="13"/>
  <c r="BK52" i="14"/>
  <c r="BV25" i="13"/>
  <c r="BZ50" i="1"/>
  <c r="BH53" i="12"/>
  <c r="BH52" i="9"/>
  <c r="BH56" i="12"/>
  <c r="BH21" i="12"/>
  <c r="BH39" i="12"/>
  <c r="BK41" i="14"/>
  <c r="BK48" i="14"/>
  <c r="BH77" i="9"/>
  <c r="BH80" i="9"/>
  <c r="BH97" i="12"/>
  <c r="BH56" i="9"/>
  <c r="BK97" i="14"/>
  <c r="BK49" i="14"/>
  <c r="BH91" i="9"/>
  <c r="BK72" i="14"/>
  <c r="BK93" i="14"/>
  <c r="BV71" i="13"/>
  <c r="BN73" i="1"/>
  <c r="BV50" i="13"/>
  <c r="BV64" i="13"/>
  <c r="BK79" i="14"/>
  <c r="BK11" i="14"/>
  <c r="BH14" i="9"/>
  <c r="BV40" i="13"/>
  <c r="BH62" i="9"/>
  <c r="BV27" i="13"/>
  <c r="BP13" i="11"/>
  <c r="BZ42" i="1"/>
  <c r="BK47" i="14"/>
  <c r="BK83" i="14"/>
  <c r="BH44" i="9"/>
  <c r="BH17" i="12"/>
  <c r="BH29" i="9"/>
  <c r="BK42" i="14"/>
  <c r="BK67" i="14"/>
  <c r="BH49" i="12"/>
  <c r="BH71" i="9"/>
  <c r="BH6" i="9"/>
  <c r="BH11" i="9"/>
  <c r="BV56" i="13"/>
  <c r="BK55" i="14"/>
  <c r="BK86" i="14"/>
  <c r="BV87" i="13"/>
  <c r="BH41" i="12"/>
  <c r="BH19" i="12"/>
  <c r="BH48" i="9"/>
  <c r="BV26" i="13"/>
  <c r="BH46" i="12"/>
  <c r="BH61" i="12"/>
  <c r="BH47" i="9"/>
  <c r="BH102" i="12"/>
  <c r="BH81" i="12"/>
  <c r="BK63" i="14"/>
  <c r="BZ59" i="1"/>
  <c r="BV101" i="13"/>
  <c r="BK99" i="14"/>
  <c r="BZ48" i="1"/>
  <c r="BV106" i="13"/>
  <c r="BV90" i="13"/>
  <c r="BH93" i="9"/>
  <c r="BH45" i="9"/>
  <c r="BV75" i="13"/>
  <c r="BV49" i="13"/>
  <c r="BZ61" i="1"/>
  <c r="BV38" i="13"/>
  <c r="BH79" i="12"/>
  <c r="BV73" i="13"/>
  <c r="BV48" i="13"/>
  <c r="BH25" i="9"/>
  <c r="BK14" i="14"/>
  <c r="BK30" i="14"/>
  <c r="BV39" i="13"/>
  <c r="BH92" i="12"/>
  <c r="BV60" i="13"/>
  <c r="BN78" i="1"/>
  <c r="BK103" i="14"/>
  <c r="BH67" i="12"/>
  <c r="BH58" i="9"/>
  <c r="BH103" i="9"/>
  <c r="BH91" i="12"/>
  <c r="BH41" i="9"/>
  <c r="BP10" i="11"/>
  <c r="BH82" i="9"/>
  <c r="BV36" i="13"/>
  <c r="BV24" i="13"/>
  <c r="BV53" i="13"/>
  <c r="BH11" i="12"/>
  <c r="BH42" i="9"/>
  <c r="BD11" i="16"/>
  <c r="BD19" i="16"/>
  <c r="BD23" i="16"/>
  <c r="BD12" i="16"/>
  <c r="BD8" i="16"/>
  <c r="BG6" i="17"/>
  <c r="BD6" i="16"/>
  <c r="BG3" i="17"/>
  <c r="BD7" i="16"/>
  <c r="BG5" i="17"/>
  <c r="DY16" i="11"/>
  <c r="DY6" i="11"/>
  <c r="DY7" i="11"/>
  <c r="DY11" i="11"/>
  <c r="DY14" i="11"/>
  <c r="BF34" i="17"/>
  <c r="DY3" i="11"/>
  <c r="DY13" i="11"/>
  <c r="DY5" i="11"/>
  <c r="AE143" i="1"/>
  <c r="DY9" i="11"/>
  <c r="DY15" i="11"/>
  <c r="DY12" i="11"/>
  <c r="DY10" i="11"/>
  <c r="DY4" i="11"/>
  <c r="DY8" i="11"/>
  <c r="BN37" i="1" l="1"/>
  <c r="BH3" i="12"/>
  <c r="BY41" i="1"/>
  <c r="BD22" i="16"/>
  <c r="BD5" i="16"/>
  <c r="D141" i="1" a="1"/>
  <c r="D141" i="1" l="1"/>
  <c r="E141" i="1" s="1"/>
  <c r="I141" i="1" s="1"/>
  <c r="AI70" i="1"/>
  <c r="AG141" i="1" l="1"/>
  <c r="AC141" i="1"/>
  <c r="X141" i="1"/>
  <c r="AD141" i="1"/>
  <c r="BH70" i="1"/>
  <c r="K141" i="1" l="1"/>
  <c r="BG3" i="9"/>
  <c r="BG3" i="12"/>
  <c r="BU6" i="13"/>
  <c r="BO3" i="11"/>
  <c r="BG53" i="12"/>
  <c r="BJ71" i="14"/>
  <c r="BG43" i="12"/>
  <c r="BU47" i="13"/>
  <c r="BG20" i="9"/>
  <c r="BO14" i="11"/>
  <c r="BU64" i="13"/>
  <c r="BG59" i="9"/>
  <c r="BU15" i="13"/>
  <c r="BG86" i="9"/>
  <c r="BJ27" i="14"/>
  <c r="BJ57" i="14"/>
  <c r="BG53" i="9"/>
  <c r="BU61" i="13"/>
  <c r="BG49" i="12"/>
  <c r="BU96" i="13"/>
  <c r="BU31" i="13"/>
  <c r="BJ89" i="14"/>
  <c r="BJ46" i="14"/>
  <c r="BG81" i="12"/>
  <c r="BU105" i="13"/>
  <c r="BG79" i="12"/>
  <c r="BG70" i="9"/>
  <c r="BG54" i="12"/>
  <c r="BG60" i="12"/>
  <c r="BG14" i="9"/>
  <c r="BG45" i="12"/>
  <c r="BG66" i="9"/>
  <c r="BG96" i="12"/>
  <c r="BG67" i="12"/>
  <c r="BG82" i="9"/>
  <c r="BG13" i="9"/>
  <c r="BG16" i="9"/>
  <c r="BJ26" i="14"/>
  <c r="BU32" i="13"/>
  <c r="BO16" i="11"/>
  <c r="BG56" i="12"/>
  <c r="BJ94" i="14"/>
  <c r="BJ14" i="14"/>
  <c r="BU94" i="13"/>
  <c r="BU16" i="13"/>
  <c r="BU39" i="13"/>
  <c r="BU34" i="13"/>
  <c r="BU40" i="13"/>
  <c r="BG86" i="12"/>
  <c r="BJ77" i="14"/>
  <c r="BG85" i="12"/>
  <c r="BY48" i="1"/>
  <c r="BG103" i="9"/>
  <c r="BG58" i="9"/>
  <c r="BU59" i="13"/>
  <c r="BJ42" i="14"/>
  <c r="BG39" i="12"/>
  <c r="BJ43" i="14"/>
  <c r="BG21" i="9"/>
  <c r="BG81" i="9"/>
  <c r="BJ81" i="14"/>
  <c r="BU93" i="13"/>
  <c r="BU13" i="13"/>
  <c r="BG10" i="9"/>
  <c r="BY63" i="1"/>
  <c r="BY52" i="1"/>
  <c r="BG79" i="9"/>
  <c r="BJ96" i="14"/>
  <c r="BG35" i="12"/>
  <c r="BG103" i="12"/>
  <c r="BY54" i="1"/>
  <c r="BJ25" i="14"/>
  <c r="BJ92" i="14"/>
  <c r="BY60" i="1"/>
  <c r="BO4" i="11"/>
  <c r="BU66" i="13"/>
  <c r="BY62" i="1"/>
  <c r="BJ11" i="14"/>
  <c r="BJ18" i="14"/>
  <c r="BG68" i="12"/>
  <c r="BG25" i="9"/>
  <c r="BJ31" i="14"/>
  <c r="BJ12" i="14"/>
  <c r="BG22" i="9"/>
  <c r="BG22" i="12"/>
  <c r="BJ21" i="14"/>
  <c r="BU53" i="13"/>
  <c r="BG41" i="9"/>
  <c r="BU10" i="13"/>
  <c r="BG88" i="12"/>
  <c r="BJ61" i="14"/>
  <c r="BU74" i="13"/>
  <c r="BJ17" i="14"/>
  <c r="BU33" i="13"/>
  <c r="BG47" i="12"/>
  <c r="BO5" i="11"/>
  <c r="BJ76" i="14"/>
  <c r="BM77" i="1"/>
  <c r="BG31" i="9"/>
  <c r="BU48" i="13"/>
  <c r="BU36" i="13"/>
  <c r="BU62" i="13"/>
  <c r="BJ49" i="14"/>
  <c r="BG77" i="9"/>
  <c r="BG34" i="9"/>
  <c r="BJ67" i="14"/>
  <c r="BJ40" i="14"/>
  <c r="BU44" i="13"/>
  <c r="BG71" i="12"/>
  <c r="BJ90" i="14"/>
  <c r="BU21" i="13"/>
  <c r="BG16" i="12"/>
  <c r="BG57" i="12"/>
  <c r="BG65" i="9"/>
  <c r="BJ23" i="14"/>
  <c r="BU37" i="13"/>
  <c r="BG94" i="12"/>
  <c r="BU27" i="13"/>
  <c r="BG49" i="9"/>
  <c r="BG15" i="12"/>
  <c r="BG40" i="12"/>
  <c r="BJ34" i="14"/>
  <c r="BJ101" i="14"/>
  <c r="BG100" i="12"/>
  <c r="BG50" i="9"/>
  <c r="BJ66" i="14"/>
  <c r="BG63" i="9"/>
  <c r="BJ6" i="14"/>
  <c r="BG23" i="9"/>
  <c r="BG6" i="9"/>
  <c r="BJ87" i="14"/>
  <c r="BJ51" i="14"/>
  <c r="BM78" i="1"/>
  <c r="BO12" i="11"/>
  <c r="BJ69" i="14"/>
  <c r="BJ19" i="14"/>
  <c r="BG12" i="9"/>
  <c r="BG4" i="12"/>
  <c r="BG61" i="12"/>
  <c r="BG87" i="12"/>
  <c r="BU91" i="13"/>
  <c r="BU73" i="13"/>
  <c r="BG72" i="12"/>
  <c r="BO11" i="11"/>
  <c r="BU88" i="13"/>
  <c r="BJ98" i="14"/>
  <c r="BG100" i="9"/>
  <c r="BG51" i="9"/>
  <c r="BG62" i="12"/>
  <c r="BU8" i="13"/>
  <c r="BJ72" i="14"/>
  <c r="BJ41" i="14"/>
  <c r="BJ85" i="14"/>
  <c r="BG21" i="12"/>
  <c r="BG102" i="9"/>
  <c r="BJ83" i="14"/>
  <c r="BU19" i="13"/>
  <c r="BU98" i="13"/>
  <c r="BG39" i="9"/>
  <c r="BJ47" i="14"/>
  <c r="BG59" i="12"/>
  <c r="BU49" i="13"/>
  <c r="BJ7" i="14"/>
  <c r="BG43" i="9"/>
  <c r="BU52" i="13"/>
  <c r="BU54" i="13"/>
  <c r="BG18" i="9"/>
  <c r="BU99" i="13"/>
  <c r="BG87" i="9"/>
  <c r="BM76" i="1"/>
  <c r="BG15" i="9"/>
  <c r="BJ33" i="14"/>
  <c r="BU104" i="13"/>
  <c r="BO9" i="11"/>
  <c r="BG41" i="12"/>
  <c r="BJ73" i="14"/>
  <c r="BO6" i="11"/>
  <c r="BU67" i="13"/>
  <c r="BY55" i="1"/>
  <c r="BG99" i="12"/>
  <c r="BG48" i="12"/>
  <c r="BU43" i="13"/>
  <c r="BJ45" i="14"/>
  <c r="BJ78" i="14"/>
  <c r="BJ39" i="14"/>
  <c r="BG62" i="9"/>
  <c r="BG66" i="12"/>
  <c r="BJ32" i="14"/>
  <c r="BG8" i="9"/>
  <c r="BG69" i="12"/>
  <c r="BU20" i="13"/>
  <c r="BG37" i="9"/>
  <c r="BU82" i="13"/>
  <c r="BG63" i="12"/>
  <c r="BG76" i="9"/>
  <c r="BG12" i="12"/>
  <c r="BG34" i="12"/>
  <c r="BJ13" i="14"/>
  <c r="BU22" i="13"/>
  <c r="BG9" i="9"/>
  <c r="BJ63" i="14"/>
  <c r="BG57" i="9"/>
  <c r="BJ16" i="14"/>
  <c r="BY51" i="1"/>
  <c r="BU80" i="13"/>
  <c r="BY56" i="1"/>
  <c r="BU97" i="13"/>
  <c r="BJ60" i="14"/>
  <c r="BG25" i="12"/>
  <c r="BG30" i="9"/>
  <c r="BG20" i="12"/>
  <c r="BG93" i="12"/>
  <c r="BG5" i="9"/>
  <c r="BG93" i="9"/>
  <c r="BG74" i="9"/>
  <c r="BG31" i="12"/>
  <c r="BG48" i="9"/>
  <c r="BU23" i="13"/>
  <c r="BJ84" i="14"/>
  <c r="BU106" i="13"/>
  <c r="BU95" i="13"/>
  <c r="BJ75" i="14"/>
  <c r="BG26" i="12"/>
  <c r="BJ24" i="14"/>
  <c r="BG75" i="9"/>
  <c r="BJ91" i="14"/>
  <c r="BG11" i="12"/>
  <c r="BG70" i="12"/>
  <c r="BG73" i="9"/>
  <c r="BG69" i="9"/>
  <c r="BG38" i="9"/>
  <c r="BG92" i="12"/>
  <c r="BJ68" i="14"/>
  <c r="BG8" i="12"/>
  <c r="BU68" i="13"/>
  <c r="BJ9" i="14"/>
  <c r="BG37" i="12"/>
  <c r="BU58" i="13"/>
  <c r="BG60" i="9"/>
  <c r="BG26" i="9"/>
  <c r="BG71" i="9"/>
  <c r="BU7" i="13"/>
  <c r="BG92" i="9"/>
  <c r="BU38" i="13"/>
  <c r="BU71" i="13"/>
  <c r="BG64" i="9"/>
  <c r="BJ36" i="14"/>
  <c r="BG7" i="9"/>
  <c r="BY49" i="1"/>
  <c r="BY46" i="1"/>
  <c r="BG36" i="12"/>
  <c r="BU29" i="13"/>
  <c r="BJ100" i="14"/>
  <c r="BU51" i="13"/>
  <c r="BG28" i="12"/>
  <c r="BJ93" i="14"/>
  <c r="BG17" i="9"/>
  <c r="BJ59" i="14"/>
  <c r="BJ102" i="14"/>
  <c r="BG52" i="12"/>
  <c r="BG45" i="9"/>
  <c r="BJ20" i="14"/>
  <c r="BG84" i="12"/>
  <c r="BG54" i="9"/>
  <c r="BU56" i="13"/>
  <c r="BG19" i="9"/>
  <c r="BJ29" i="14"/>
  <c r="BG82" i="12"/>
  <c r="BJ95" i="14"/>
  <c r="BO10" i="11"/>
  <c r="BG77" i="12"/>
  <c r="BY61" i="1"/>
  <c r="BJ65" i="14"/>
  <c r="BJ35" i="14"/>
  <c r="BG89" i="9"/>
  <c r="BM75" i="1"/>
  <c r="BU77" i="13"/>
  <c r="BG61" i="9"/>
  <c r="BU11" i="13"/>
  <c r="BG95" i="12"/>
  <c r="BG51" i="12"/>
  <c r="BG98" i="12"/>
  <c r="BG65" i="12"/>
  <c r="BG101" i="9"/>
  <c r="BG56" i="9"/>
  <c r="BG97" i="9"/>
  <c r="BG46" i="9"/>
  <c r="BG78" i="9"/>
  <c r="BG52" i="9"/>
  <c r="BJ48" i="14"/>
  <c r="BU72" i="13"/>
  <c r="BG38" i="12"/>
  <c r="BJ5" i="14"/>
  <c r="BG40" i="9"/>
  <c r="BM72" i="1"/>
  <c r="BG83" i="12"/>
  <c r="BU76" i="13"/>
  <c r="BY64" i="1"/>
  <c r="BG32" i="9"/>
  <c r="BG58" i="12"/>
  <c r="BG46" i="12"/>
  <c r="BG19" i="12"/>
  <c r="BY42" i="1"/>
  <c r="BG68" i="9"/>
  <c r="BJ28" i="14"/>
  <c r="BJ52" i="14"/>
  <c r="BJ37" i="14"/>
  <c r="BG80" i="9"/>
  <c r="BG83" i="9"/>
  <c r="BU86" i="13"/>
  <c r="BU70" i="13"/>
  <c r="BG98" i="9"/>
  <c r="BG27" i="12"/>
  <c r="BG33" i="12"/>
  <c r="BG32" i="12"/>
  <c r="BG18" i="12"/>
  <c r="BU28" i="13"/>
  <c r="BY57" i="1"/>
  <c r="BU103" i="13"/>
  <c r="BG67" i="9"/>
  <c r="BM74" i="1"/>
  <c r="BG13" i="12"/>
  <c r="BJ30" i="14"/>
  <c r="BG94" i="9"/>
  <c r="BG78" i="12"/>
  <c r="BJ58" i="14"/>
  <c r="BJ53" i="14"/>
  <c r="BJ97" i="14"/>
  <c r="BG90" i="12"/>
  <c r="BU57" i="13"/>
  <c r="BG42" i="12"/>
  <c r="BJ56" i="14"/>
  <c r="BU63" i="13"/>
  <c r="BU9" i="13"/>
  <c r="BM79" i="1"/>
  <c r="BY53" i="1"/>
  <c r="BG4" i="9"/>
  <c r="BG75" i="12"/>
  <c r="BU35" i="13"/>
  <c r="BU46" i="13"/>
  <c r="BU81" i="13"/>
  <c r="BG29" i="12"/>
  <c r="BU89" i="13"/>
  <c r="BU18" i="13"/>
  <c r="BG96" i="9"/>
  <c r="BO8" i="11"/>
  <c r="BG27" i="9"/>
  <c r="BU30" i="13"/>
  <c r="BU83" i="13"/>
  <c r="BG24" i="12"/>
  <c r="BJ64" i="14"/>
  <c r="BG36" i="9"/>
  <c r="BJ103" i="14"/>
  <c r="BG28" i="9"/>
  <c r="BG24" i="9"/>
  <c r="BG35" i="9"/>
  <c r="BY44" i="1"/>
  <c r="BG80" i="12"/>
  <c r="BU101" i="13"/>
  <c r="BY59" i="1"/>
  <c r="BG97" i="12"/>
  <c r="BJ50" i="14"/>
  <c r="BJ38" i="14"/>
  <c r="BU102" i="13"/>
  <c r="BU78" i="13"/>
  <c r="BJ62" i="14"/>
  <c r="BJ22" i="14"/>
  <c r="BG88" i="9"/>
  <c r="BG101" i="12"/>
  <c r="BG14" i="12"/>
  <c r="BG7" i="12"/>
  <c r="BM73" i="1"/>
  <c r="BU45" i="13"/>
  <c r="BU42" i="13"/>
  <c r="BG5" i="12"/>
  <c r="BG55" i="12"/>
  <c r="BU65" i="13"/>
  <c r="BJ55" i="14"/>
  <c r="BG72" i="9"/>
  <c r="BU90" i="13"/>
  <c r="BJ10" i="14"/>
  <c r="BJ8" i="14"/>
  <c r="BJ99" i="14"/>
  <c r="BU84" i="13"/>
  <c r="BU24" i="13"/>
  <c r="BJ4" i="14"/>
  <c r="BG29" i="9"/>
  <c r="BY47" i="1"/>
  <c r="BY58" i="1"/>
  <c r="BJ44" i="14"/>
  <c r="BG44" i="12"/>
  <c r="BG90" i="9"/>
  <c r="BG102" i="12"/>
  <c r="BY50" i="1"/>
  <c r="BU50" i="13"/>
  <c r="BU60" i="13"/>
  <c r="BJ80" i="14"/>
  <c r="BU14" i="13"/>
  <c r="BG99" i="9"/>
  <c r="BG89" i="12"/>
  <c r="BG55" i="9"/>
  <c r="BG85" i="9"/>
  <c r="BY45" i="1"/>
  <c r="BO7" i="11"/>
  <c r="BU25" i="13"/>
  <c r="BJ79" i="14"/>
  <c r="BJ70" i="14"/>
  <c r="BU26" i="13"/>
  <c r="BG64" i="12"/>
  <c r="BM71" i="1"/>
  <c r="BG95" i="9"/>
  <c r="BU69" i="13"/>
  <c r="BJ86" i="14"/>
  <c r="BU12" i="13"/>
  <c r="BJ82" i="14"/>
  <c r="BU75" i="13"/>
  <c r="BG73" i="12"/>
  <c r="BG33" i="9"/>
  <c r="BO15" i="11"/>
  <c r="BG6" i="12"/>
  <c r="BG11" i="9"/>
  <c r="BG84" i="9"/>
  <c r="BJ74" i="14"/>
  <c r="BG30" i="12"/>
  <c r="BG42" i="9"/>
  <c r="BU17" i="13"/>
  <c r="BU85" i="13"/>
  <c r="BU92" i="13"/>
  <c r="BG50" i="12"/>
  <c r="BU55" i="13"/>
  <c r="BG74" i="12"/>
  <c r="BO13" i="11"/>
  <c r="BG47" i="9"/>
  <c r="BJ15" i="14"/>
  <c r="BJ88" i="14"/>
  <c r="BG17" i="12"/>
  <c r="BY43" i="1"/>
  <c r="BJ54" i="14"/>
  <c r="BG76" i="12"/>
  <c r="BG44" i="9"/>
  <c r="BG9" i="12"/>
  <c r="BU79" i="13"/>
  <c r="BG91" i="9"/>
  <c r="BG23" i="12"/>
  <c r="BG91" i="12"/>
  <c r="BU87" i="13"/>
  <c r="BU41" i="13"/>
  <c r="BG10" i="12"/>
  <c r="BU100" i="13"/>
  <c r="BC11" i="16"/>
  <c r="BC22" i="16"/>
  <c r="BC12" i="16"/>
  <c r="BC19" i="16"/>
  <c r="BC6" i="16"/>
  <c r="BF5" i="17"/>
  <c r="BC7" i="16"/>
  <c r="DX4" i="11"/>
  <c r="DX9" i="11"/>
  <c r="DX6" i="11"/>
  <c r="DX3" i="11"/>
  <c r="DX14" i="11"/>
  <c r="DX10" i="11"/>
  <c r="DX13" i="11"/>
  <c r="DX7" i="11"/>
  <c r="BE34" i="17"/>
  <c r="DX15" i="11"/>
  <c r="DX8" i="11"/>
  <c r="AE142" i="1"/>
  <c r="DX16" i="11"/>
  <c r="DX11" i="11"/>
  <c r="DX12" i="11"/>
  <c r="DX5" i="11"/>
  <c r="BM37" i="1" l="1"/>
  <c r="BJ3" i="14"/>
  <c r="BX41" i="1"/>
  <c r="BC23" i="16"/>
  <c r="BF6" i="17"/>
  <c r="BC8" i="16"/>
  <c r="BF3" i="17"/>
  <c r="BC5" i="16"/>
  <c r="AH70" i="1" l="1"/>
  <c r="BF70" i="1"/>
  <c r="D140" i="1" a="1"/>
  <c r="D140" i="1" l="1"/>
  <c r="E140" i="1" s="1"/>
  <c r="I140" i="1" s="1"/>
  <c r="AD140" i="1" l="1"/>
  <c r="AC140" i="1"/>
  <c r="AG140" i="1"/>
  <c r="X140" i="1"/>
  <c r="BI3" i="14"/>
  <c r="DW3" i="11"/>
  <c r="K140" i="1" l="1"/>
  <c r="BT6" i="13"/>
  <c r="BF3" i="9"/>
  <c r="BN3" i="11"/>
  <c r="BN4" i="11"/>
  <c r="BI12" i="14"/>
  <c r="BF81" i="9"/>
  <c r="BI51" i="14"/>
  <c r="BI9" i="14"/>
  <c r="BF41" i="12"/>
  <c r="BT23" i="13"/>
  <c r="BI88" i="14"/>
  <c r="BT48" i="13"/>
  <c r="BI35" i="14"/>
  <c r="BT70" i="13"/>
  <c r="BF39" i="12"/>
  <c r="BF11" i="9"/>
  <c r="BX64" i="1"/>
  <c r="BF16" i="12"/>
  <c r="BI78" i="14"/>
  <c r="BT97" i="13"/>
  <c r="BI36" i="14"/>
  <c r="BF7" i="12"/>
  <c r="BT47" i="13"/>
  <c r="BI11" i="14"/>
  <c r="BX55" i="1"/>
  <c r="BL72" i="1"/>
  <c r="BT78" i="13"/>
  <c r="BT41" i="13"/>
  <c r="BT98" i="13"/>
  <c r="BF103" i="9"/>
  <c r="BI95" i="14"/>
  <c r="BF16" i="9"/>
  <c r="BI53" i="14"/>
  <c r="BI103" i="14"/>
  <c r="BT8" i="13"/>
  <c r="BT95" i="13"/>
  <c r="BF30" i="12"/>
  <c r="BT105" i="13"/>
  <c r="BT26" i="13"/>
  <c r="BT73" i="13"/>
  <c r="BF100" i="9"/>
  <c r="BI44" i="14"/>
  <c r="BL71" i="1"/>
  <c r="BT80" i="13"/>
  <c r="BF26" i="9"/>
  <c r="BI38" i="14"/>
  <c r="BF68" i="12"/>
  <c r="BT59" i="13"/>
  <c r="BF43" i="12"/>
  <c r="BI102" i="14"/>
  <c r="BF94" i="12"/>
  <c r="BL77" i="1"/>
  <c r="BT104" i="13"/>
  <c r="BT56" i="13"/>
  <c r="BF10" i="9"/>
  <c r="BF22" i="9"/>
  <c r="BF46" i="9"/>
  <c r="BF5" i="9"/>
  <c r="BF46" i="12"/>
  <c r="BF26" i="12"/>
  <c r="BX51" i="1"/>
  <c r="BF84" i="12"/>
  <c r="BF55" i="9"/>
  <c r="BF61" i="12"/>
  <c r="BX50" i="1"/>
  <c r="BI42" i="14"/>
  <c r="BF25" i="9"/>
  <c r="BI96" i="14"/>
  <c r="BF103" i="12"/>
  <c r="BT39" i="13"/>
  <c r="BI66" i="14"/>
  <c r="BF29" i="9"/>
  <c r="BI37" i="14"/>
  <c r="BI56" i="14"/>
  <c r="BF27" i="9"/>
  <c r="BI25" i="14"/>
  <c r="BT10" i="13"/>
  <c r="BI93" i="14"/>
  <c r="BF36" i="9"/>
  <c r="BT44" i="13"/>
  <c r="BF45" i="9"/>
  <c r="BF49" i="9"/>
  <c r="BT32" i="13"/>
  <c r="BF59" i="12"/>
  <c r="BF9" i="9"/>
  <c r="BF85" i="9"/>
  <c r="BI23" i="14"/>
  <c r="BI5" i="14"/>
  <c r="BF36" i="12"/>
  <c r="BI28" i="14"/>
  <c r="BF60" i="12"/>
  <c r="BF88" i="9"/>
  <c r="BI33" i="14"/>
  <c r="BF94" i="9"/>
  <c r="BF58" i="12"/>
  <c r="BI87" i="14"/>
  <c r="BF70" i="9"/>
  <c r="BI73" i="14"/>
  <c r="BF72" i="9"/>
  <c r="BI71" i="14"/>
  <c r="BT75" i="13"/>
  <c r="BI89" i="14"/>
  <c r="BT12" i="13"/>
  <c r="BT100" i="13"/>
  <c r="BI8" i="14"/>
  <c r="BI32" i="14"/>
  <c r="BF87" i="9"/>
  <c r="BF9" i="12"/>
  <c r="BL75" i="1"/>
  <c r="BI40" i="14"/>
  <c r="BF66" i="9"/>
  <c r="BI86" i="14"/>
  <c r="BF34" i="9"/>
  <c r="BF62" i="12"/>
  <c r="BT84" i="13"/>
  <c r="BF15" i="9"/>
  <c r="BT28" i="13"/>
  <c r="BF23" i="12"/>
  <c r="BX46" i="1"/>
  <c r="BT37" i="13"/>
  <c r="BI16" i="14"/>
  <c r="BI97" i="14"/>
  <c r="BT69" i="13"/>
  <c r="BF66" i="12"/>
  <c r="BT16" i="13"/>
  <c r="BF48" i="9"/>
  <c r="BI22" i="14"/>
  <c r="BL76" i="1"/>
  <c r="BF48" i="12"/>
  <c r="BN7" i="11"/>
  <c r="BT76" i="13"/>
  <c r="BF79" i="9"/>
  <c r="BT85" i="13"/>
  <c r="BT31" i="13"/>
  <c r="BF80" i="12"/>
  <c r="BF18" i="9"/>
  <c r="BL78" i="1"/>
  <c r="BF83" i="12"/>
  <c r="BT81" i="13"/>
  <c r="BF60" i="9"/>
  <c r="BI19" i="14"/>
  <c r="BF40" i="9"/>
  <c r="BT58" i="13"/>
  <c r="BT64" i="13"/>
  <c r="BT21" i="13"/>
  <c r="BT90" i="13"/>
  <c r="BI70" i="14"/>
  <c r="BF67" i="9"/>
  <c r="BF53" i="9"/>
  <c r="BF6" i="12"/>
  <c r="BF101" i="12"/>
  <c r="BF49" i="12"/>
  <c r="BN8" i="11"/>
  <c r="BF10" i="12"/>
  <c r="BX58" i="1"/>
  <c r="BT38" i="13"/>
  <c r="BF90" i="9"/>
  <c r="BF51" i="12"/>
  <c r="BT68" i="13"/>
  <c r="BT9" i="13"/>
  <c r="BF80" i="9"/>
  <c r="BF40" i="12"/>
  <c r="BF52" i="12"/>
  <c r="BN11" i="11"/>
  <c r="BF96" i="12"/>
  <c r="BI30" i="14"/>
  <c r="BT35" i="13"/>
  <c r="BF87" i="12"/>
  <c r="BI4" i="14"/>
  <c r="BF47" i="12"/>
  <c r="BT63" i="13"/>
  <c r="BT67" i="13"/>
  <c r="BF39" i="9"/>
  <c r="BF37" i="12"/>
  <c r="BI34" i="14"/>
  <c r="BI99" i="14"/>
  <c r="BF28" i="9"/>
  <c r="BF63" i="12"/>
  <c r="BF12" i="9"/>
  <c r="BI31" i="14"/>
  <c r="BI21" i="14"/>
  <c r="BT82" i="13"/>
  <c r="BF77" i="9"/>
  <c r="BF56" i="9"/>
  <c r="BI84" i="14"/>
  <c r="BT52" i="13"/>
  <c r="BF25" i="12"/>
  <c r="BT27" i="13"/>
  <c r="BT25" i="13"/>
  <c r="BI17" i="14"/>
  <c r="BF64" i="9"/>
  <c r="BF93" i="12"/>
  <c r="BF21" i="9"/>
  <c r="BF21" i="12"/>
  <c r="BL73" i="1"/>
  <c r="BT45" i="13"/>
  <c r="BF64" i="12"/>
  <c r="BI59" i="14"/>
  <c r="BN12" i="11"/>
  <c r="BF32" i="9"/>
  <c r="BI50" i="14"/>
  <c r="BT50" i="13"/>
  <c r="BI26" i="14"/>
  <c r="BF67" i="12"/>
  <c r="BF95" i="9"/>
  <c r="BF98" i="9"/>
  <c r="BT92" i="13"/>
  <c r="BI79" i="14"/>
  <c r="BI62" i="14"/>
  <c r="BI41" i="14"/>
  <c r="BI90" i="14"/>
  <c r="BN9" i="11"/>
  <c r="BF69" i="12"/>
  <c r="BT93" i="13"/>
  <c r="BL79" i="1"/>
  <c r="BI77" i="14"/>
  <c r="BT15" i="13"/>
  <c r="BI82" i="14"/>
  <c r="BT91" i="13"/>
  <c r="BF65" i="9"/>
  <c r="BN5" i="11"/>
  <c r="BT54" i="13"/>
  <c r="BT13" i="13"/>
  <c r="BI74" i="14"/>
  <c r="BT96" i="13"/>
  <c r="BF32" i="12"/>
  <c r="BF13" i="12"/>
  <c r="BF19" i="12"/>
  <c r="BF83" i="9"/>
  <c r="BT18" i="13"/>
  <c r="BF53" i="12"/>
  <c r="BT89" i="13"/>
  <c r="BF17" i="9"/>
  <c r="BF99" i="12"/>
  <c r="BI83" i="14"/>
  <c r="BT11" i="13"/>
  <c r="BL74" i="1"/>
  <c r="BI68" i="14"/>
  <c r="BF71" i="12"/>
  <c r="BX44" i="1"/>
  <c r="BI14" i="14"/>
  <c r="BI85" i="14"/>
  <c r="BX57" i="1"/>
  <c r="BF92" i="9"/>
  <c r="BT62" i="13"/>
  <c r="BX56" i="1"/>
  <c r="BF20" i="9"/>
  <c r="BF69" i="9"/>
  <c r="BF58" i="9"/>
  <c r="BT42" i="13"/>
  <c r="BI63" i="14"/>
  <c r="BF57" i="9"/>
  <c r="BI67" i="14"/>
  <c r="BX63" i="1"/>
  <c r="BI64" i="14"/>
  <c r="BX47" i="1"/>
  <c r="BN13" i="11"/>
  <c r="BN14" i="11"/>
  <c r="BT51" i="13"/>
  <c r="BN6" i="11"/>
  <c r="BF30" i="9"/>
  <c r="BF61" i="9"/>
  <c r="BT106" i="13"/>
  <c r="BF31" i="9"/>
  <c r="BN16" i="11"/>
  <c r="BF97" i="9"/>
  <c r="BT22" i="13"/>
  <c r="BF97" i="12"/>
  <c r="BI92" i="14"/>
  <c r="BX54" i="1"/>
  <c r="BN10" i="11"/>
  <c r="BI65" i="14"/>
  <c r="BF45" i="12"/>
  <c r="BI81" i="14"/>
  <c r="BI55" i="14"/>
  <c r="BF57" i="12"/>
  <c r="BT66" i="13"/>
  <c r="BF43" i="9"/>
  <c r="BF15" i="12"/>
  <c r="BI57" i="14"/>
  <c r="BF93" i="9"/>
  <c r="BI20" i="14"/>
  <c r="BI52" i="14"/>
  <c r="BT49" i="13"/>
  <c r="BF70" i="12"/>
  <c r="BF42" i="12"/>
  <c r="BF4" i="12"/>
  <c r="BT103" i="13"/>
  <c r="BX43" i="1"/>
  <c r="BI94" i="14"/>
  <c r="BF72" i="12"/>
  <c r="BX60" i="1"/>
  <c r="BF50" i="9"/>
  <c r="BI58" i="14"/>
  <c r="BT57" i="13"/>
  <c r="BI6" i="14"/>
  <c r="BF88" i="12"/>
  <c r="BI7" i="14"/>
  <c r="BF59" i="9"/>
  <c r="BF74" i="12"/>
  <c r="BF31" i="12"/>
  <c r="BF96" i="9"/>
  <c r="BI10" i="14"/>
  <c r="BI24" i="14"/>
  <c r="BF79" i="12"/>
  <c r="BF42" i="9"/>
  <c r="BT87" i="13"/>
  <c r="BI76" i="14"/>
  <c r="BI75" i="14"/>
  <c r="BI49" i="14"/>
  <c r="BI100" i="14"/>
  <c r="BT60" i="13"/>
  <c r="BF13" i="9"/>
  <c r="BF52" i="9"/>
  <c r="BI43" i="14"/>
  <c r="BX62" i="1"/>
  <c r="BF33" i="12"/>
  <c r="BN15" i="11"/>
  <c r="BF82" i="12"/>
  <c r="BT24" i="13"/>
  <c r="BI13" i="14"/>
  <c r="BF76" i="12"/>
  <c r="BX61" i="1"/>
  <c r="BX49" i="1"/>
  <c r="BT72" i="13"/>
  <c r="BF89" i="9"/>
  <c r="BF75" i="12"/>
  <c r="BF20" i="12"/>
  <c r="BX59" i="1"/>
  <c r="BF95" i="12"/>
  <c r="BF6" i="9"/>
  <c r="BF11" i="12"/>
  <c r="BF74" i="9"/>
  <c r="BI46" i="14"/>
  <c r="BF19" i="9"/>
  <c r="BT33" i="13"/>
  <c r="BF51" i="9"/>
  <c r="BT71" i="13"/>
  <c r="BT7" i="13"/>
  <c r="BF50" i="12"/>
  <c r="BF27" i="12"/>
  <c r="BT102" i="13"/>
  <c r="BF12" i="12"/>
  <c r="BF99" i="9"/>
  <c r="BI80" i="14"/>
  <c r="BF101" i="9"/>
  <c r="BF73" i="12"/>
  <c r="BF86" i="9"/>
  <c r="BT99" i="13"/>
  <c r="BT55" i="13"/>
  <c r="BF68" i="9"/>
  <c r="BX45" i="1"/>
  <c r="BF37" i="9"/>
  <c r="BT30" i="13"/>
  <c r="BF28" i="12"/>
  <c r="BI54" i="14"/>
  <c r="BT34" i="13"/>
  <c r="BI101" i="14"/>
  <c r="BF54" i="12"/>
  <c r="BT65" i="13"/>
  <c r="BT94" i="13"/>
  <c r="BF35" i="9"/>
  <c r="BT74" i="13"/>
  <c r="BT20" i="13"/>
  <c r="BF62" i="9"/>
  <c r="BX53" i="1"/>
  <c r="BF14" i="9"/>
  <c r="BF91" i="12"/>
  <c r="BT40" i="13"/>
  <c r="BT29" i="13"/>
  <c r="BF54" i="9"/>
  <c r="BI18" i="14"/>
  <c r="BI48" i="14"/>
  <c r="BI45" i="14"/>
  <c r="BF7" i="9"/>
  <c r="BI72" i="14"/>
  <c r="BF102" i="9"/>
  <c r="BF23" i="9"/>
  <c r="BF89" i="12"/>
  <c r="BF84" i="9"/>
  <c r="BF22" i="12"/>
  <c r="BF71" i="9"/>
  <c r="BI29" i="14"/>
  <c r="BF77" i="12"/>
  <c r="BF92" i="12"/>
  <c r="BF90" i="12"/>
  <c r="BF47" i="9"/>
  <c r="BF8" i="12"/>
  <c r="BI98" i="14"/>
  <c r="BF56" i="12"/>
  <c r="BF44" i="12"/>
  <c r="BF81" i="12"/>
  <c r="BF14" i="12"/>
  <c r="BT83" i="13"/>
  <c r="BF98" i="12"/>
  <c r="BI15" i="14"/>
  <c r="BF8" i="9"/>
  <c r="BF75" i="9"/>
  <c r="BF38" i="9"/>
  <c r="BF102" i="12"/>
  <c r="BF33" i="9"/>
  <c r="BI61" i="14"/>
  <c r="BT17" i="13"/>
  <c r="BT101" i="13"/>
  <c r="BT88" i="13"/>
  <c r="BF100" i="12"/>
  <c r="BF18" i="12"/>
  <c r="BT43" i="13"/>
  <c r="BF78" i="9"/>
  <c r="BF44" i="9"/>
  <c r="BF73" i="9"/>
  <c r="BI47" i="14"/>
  <c r="BF24" i="9"/>
  <c r="BX42" i="1"/>
  <c r="BI69" i="14"/>
  <c r="BF4" i="9"/>
  <c r="BF65" i="12"/>
  <c r="BI27" i="14"/>
  <c r="BX52" i="1"/>
  <c r="BT36" i="13"/>
  <c r="BT46" i="13"/>
  <c r="BF17" i="12"/>
  <c r="BF86" i="12"/>
  <c r="BI60" i="14"/>
  <c r="BF24" i="12"/>
  <c r="BF55" i="12"/>
  <c r="BF41" i="9"/>
  <c r="BT77" i="13"/>
  <c r="BF91" i="9"/>
  <c r="BF82" i="9"/>
  <c r="BF35" i="12"/>
  <c r="BI91" i="14"/>
  <c r="BT61" i="13"/>
  <c r="BF5" i="12"/>
  <c r="BT86" i="13"/>
  <c r="BI39" i="14"/>
  <c r="BF63" i="9"/>
  <c r="BF85" i="12"/>
  <c r="BF76" i="9"/>
  <c r="BF38" i="12"/>
  <c r="BF78" i="12"/>
  <c r="BF29" i="12"/>
  <c r="BX48" i="1"/>
  <c r="BT79" i="13"/>
  <c r="BF34" i="12"/>
  <c r="BT19" i="13"/>
  <c r="BT14" i="13"/>
  <c r="BT53" i="13"/>
  <c r="BB19" i="16"/>
  <c r="BB12" i="16"/>
  <c r="BB23" i="16"/>
  <c r="BB8" i="16"/>
  <c r="BE6" i="17"/>
  <c r="BB6" i="16"/>
  <c r="BE3" i="17"/>
  <c r="BB7" i="16"/>
  <c r="BE5" i="17"/>
  <c r="DW4" i="11"/>
  <c r="DW10" i="11"/>
  <c r="BD34" i="17"/>
  <c r="DW15" i="11"/>
  <c r="DW14" i="11"/>
  <c r="DW13" i="11"/>
  <c r="AE141" i="1"/>
  <c r="DW8" i="11"/>
  <c r="DW9" i="11"/>
  <c r="DW6" i="11"/>
  <c r="DW5" i="11"/>
  <c r="DW12" i="11"/>
  <c r="DW16" i="11"/>
  <c r="DW7" i="11"/>
  <c r="DW11" i="11"/>
  <c r="BL37" i="1" l="1"/>
  <c r="BF3" i="12"/>
  <c r="BW41" i="1"/>
  <c r="BB11" i="16"/>
  <c r="BB22" i="16"/>
  <c r="BB5" i="16"/>
  <c r="AG70" i="1" l="1"/>
  <c r="BG70" i="1"/>
  <c r="D139" i="1" a="1"/>
  <c r="D139" i="1" l="1"/>
  <c r="E139" i="1" s="1"/>
  <c r="I139" i="1" s="1"/>
  <c r="X139" i="1" l="1"/>
  <c r="AG139" i="1"/>
  <c r="AD139" i="1"/>
  <c r="AC139" i="1"/>
  <c r="BS6" i="13"/>
  <c r="DV3" i="11"/>
  <c r="K139" i="1" l="1"/>
  <c r="BH3" i="14"/>
  <c r="BE3" i="12"/>
  <c r="BM3" i="11"/>
  <c r="BE88" i="9"/>
  <c r="BS23" i="13"/>
  <c r="BH74" i="14"/>
  <c r="BE52" i="12"/>
  <c r="BH19" i="14"/>
  <c r="BH81" i="14"/>
  <c r="BH94" i="14"/>
  <c r="BE63" i="9"/>
  <c r="BH96" i="14"/>
  <c r="BE7" i="12"/>
  <c r="BS64" i="13"/>
  <c r="BS51" i="13"/>
  <c r="BS44" i="13"/>
  <c r="BE90" i="9"/>
  <c r="BE92" i="9"/>
  <c r="BE30" i="12"/>
  <c r="BH64" i="14"/>
  <c r="BS81" i="13"/>
  <c r="BS56" i="13"/>
  <c r="BS30" i="13"/>
  <c r="BW64" i="1"/>
  <c r="BH46" i="14"/>
  <c r="BE42" i="12"/>
  <c r="BE73" i="12"/>
  <c r="BS19" i="13"/>
  <c r="BE97" i="12"/>
  <c r="BH87" i="14"/>
  <c r="BE95" i="12"/>
  <c r="BE63" i="12"/>
  <c r="BS104" i="13"/>
  <c r="BW42" i="1"/>
  <c r="BH14" i="14"/>
  <c r="BH80" i="14"/>
  <c r="BE21" i="12"/>
  <c r="BM4" i="11"/>
  <c r="BE67" i="12"/>
  <c r="BE82" i="9"/>
  <c r="BE83" i="9"/>
  <c r="BE34" i="12"/>
  <c r="BH22" i="14"/>
  <c r="BH23" i="14"/>
  <c r="BH102" i="14"/>
  <c r="BE38" i="9"/>
  <c r="BM15" i="11"/>
  <c r="BS85" i="13"/>
  <c r="BS102" i="13"/>
  <c r="BE4" i="9"/>
  <c r="BE36" i="9"/>
  <c r="BE25" i="9"/>
  <c r="BE78" i="12"/>
  <c r="BE96" i="12"/>
  <c r="BE23" i="9"/>
  <c r="BM12" i="11"/>
  <c r="BS40" i="13"/>
  <c r="BH84" i="14"/>
  <c r="BM7" i="11"/>
  <c r="BH56" i="14"/>
  <c r="BE84" i="12"/>
  <c r="BE46" i="9"/>
  <c r="BM9" i="11"/>
  <c r="BS31" i="13"/>
  <c r="BS21" i="13"/>
  <c r="BE51" i="12"/>
  <c r="BE85" i="9"/>
  <c r="BE13" i="12"/>
  <c r="BE70" i="12"/>
  <c r="BE65" i="12"/>
  <c r="BE61" i="12"/>
  <c r="BE27" i="12"/>
  <c r="BH44" i="14"/>
  <c r="BE33" i="12"/>
  <c r="BS55" i="13"/>
  <c r="BS20" i="13"/>
  <c r="BS18" i="13"/>
  <c r="BH77" i="14"/>
  <c r="BE76" i="9"/>
  <c r="BW53" i="1"/>
  <c r="BE54" i="9"/>
  <c r="BS75" i="13"/>
  <c r="BS82" i="13"/>
  <c r="BH39" i="14"/>
  <c r="BH32" i="14"/>
  <c r="BE103" i="12"/>
  <c r="BE8" i="12"/>
  <c r="BE103" i="9"/>
  <c r="BE68" i="12"/>
  <c r="BE59" i="12"/>
  <c r="BS106" i="13"/>
  <c r="BE20" i="9"/>
  <c r="BE16" i="12"/>
  <c r="BE4" i="12"/>
  <c r="BE43" i="9"/>
  <c r="BE34" i="9"/>
  <c r="BS35" i="13"/>
  <c r="BE76" i="12"/>
  <c r="BS29" i="13"/>
  <c r="BH29" i="14"/>
  <c r="BE19" i="12"/>
  <c r="BE61" i="9"/>
  <c r="BH24" i="14"/>
  <c r="BS52" i="13"/>
  <c r="BH59" i="14"/>
  <c r="BS69" i="13"/>
  <c r="BS36" i="13"/>
  <c r="BS25" i="13"/>
  <c r="BS24" i="13"/>
  <c r="BM14" i="11"/>
  <c r="BW51" i="1"/>
  <c r="BS67" i="13"/>
  <c r="BE53" i="9"/>
  <c r="BW45" i="1"/>
  <c r="BE53" i="12"/>
  <c r="BH83" i="14"/>
  <c r="BS11" i="13"/>
  <c r="BE26" i="12"/>
  <c r="BH9" i="14"/>
  <c r="BH100" i="14"/>
  <c r="BE16" i="9"/>
  <c r="BE44" i="12"/>
  <c r="BK78" i="1"/>
  <c r="BW49" i="1"/>
  <c r="BE55" i="9"/>
  <c r="BS53" i="13"/>
  <c r="BE64" i="12"/>
  <c r="BE66" i="9"/>
  <c r="BH47" i="14"/>
  <c r="BH26" i="14"/>
  <c r="BH31" i="14"/>
  <c r="BE97" i="9"/>
  <c r="BS32" i="13"/>
  <c r="BH76" i="14"/>
  <c r="BW52" i="1"/>
  <c r="BE10" i="12"/>
  <c r="BH30" i="14"/>
  <c r="BK76" i="1"/>
  <c r="BE12" i="9"/>
  <c r="BH52" i="14"/>
  <c r="BE6" i="9"/>
  <c r="BE48" i="12"/>
  <c r="BH53" i="14"/>
  <c r="BE47" i="9"/>
  <c r="BE20" i="12"/>
  <c r="BE58" i="12"/>
  <c r="BS38" i="13"/>
  <c r="BM13" i="11"/>
  <c r="BH88" i="14"/>
  <c r="BE42" i="9"/>
  <c r="BE66" i="12"/>
  <c r="BS27" i="13"/>
  <c r="BE102" i="12"/>
  <c r="BE72" i="12"/>
  <c r="BW48" i="1"/>
  <c r="BH93" i="14"/>
  <c r="BS58" i="13"/>
  <c r="BE71" i="12"/>
  <c r="BE33" i="9"/>
  <c r="BS88" i="13"/>
  <c r="BE74" i="12"/>
  <c r="BS9" i="13"/>
  <c r="BE81" i="9"/>
  <c r="BH69" i="14"/>
  <c r="BH72" i="14"/>
  <c r="BE100" i="12"/>
  <c r="BH95" i="14"/>
  <c r="BE35" i="12"/>
  <c r="BW61" i="1"/>
  <c r="BE69" i="9"/>
  <c r="BH6" i="14"/>
  <c r="BH13" i="14"/>
  <c r="BS48" i="13"/>
  <c r="BS57" i="13"/>
  <c r="BE98" i="9"/>
  <c r="BE62" i="12"/>
  <c r="BE8" i="9"/>
  <c r="BH92" i="14"/>
  <c r="BE22" i="12"/>
  <c r="BE40" i="9"/>
  <c r="BE45" i="9"/>
  <c r="BE29" i="12"/>
  <c r="BE87" i="12"/>
  <c r="BE30" i="9"/>
  <c r="BK73" i="1"/>
  <c r="BS47" i="13"/>
  <c r="BE101" i="9"/>
  <c r="BK77" i="1"/>
  <c r="BE28" i="9"/>
  <c r="BS66" i="13"/>
  <c r="BE17" i="9"/>
  <c r="BS34" i="13"/>
  <c r="BS60" i="13"/>
  <c r="BH66" i="14"/>
  <c r="BE99" i="12"/>
  <c r="BE72" i="9"/>
  <c r="BS15" i="13"/>
  <c r="BS83" i="13"/>
  <c r="BH8" i="14"/>
  <c r="BK75" i="1"/>
  <c r="BS100" i="13"/>
  <c r="BH49" i="14"/>
  <c r="BH75" i="14"/>
  <c r="BS37" i="13"/>
  <c r="BE21" i="9"/>
  <c r="BE37" i="12"/>
  <c r="BH99" i="14"/>
  <c r="BS91" i="13"/>
  <c r="BW62" i="1"/>
  <c r="BK74" i="1"/>
  <c r="BH79" i="14"/>
  <c r="BE9" i="12"/>
  <c r="BH48" i="14"/>
  <c r="BE18" i="9"/>
  <c r="BH70" i="14"/>
  <c r="BK72" i="1"/>
  <c r="BE14" i="9"/>
  <c r="BE24" i="12"/>
  <c r="BM5" i="11"/>
  <c r="BK71" i="1"/>
  <c r="BE90" i="12"/>
  <c r="BE58" i="9"/>
  <c r="BH27" i="14"/>
  <c r="BE27" i="9"/>
  <c r="BE38" i="12"/>
  <c r="BH34" i="14"/>
  <c r="BW50" i="1"/>
  <c r="BE28" i="12"/>
  <c r="BE80" i="12"/>
  <c r="BH37" i="14"/>
  <c r="BH89" i="14"/>
  <c r="BH61" i="14"/>
  <c r="BH57" i="14"/>
  <c r="BE47" i="12"/>
  <c r="BE94" i="12"/>
  <c r="BH82" i="14"/>
  <c r="BS39" i="13"/>
  <c r="BE23" i="12"/>
  <c r="BE75" i="9"/>
  <c r="BH15" i="14"/>
  <c r="BE99" i="9"/>
  <c r="BE24" i="9"/>
  <c r="BE17" i="12"/>
  <c r="BE75" i="12"/>
  <c r="BS14" i="13"/>
  <c r="BH67" i="14"/>
  <c r="BE57" i="12"/>
  <c r="BK79" i="1"/>
  <c r="BH54" i="14"/>
  <c r="BH18" i="14"/>
  <c r="BE29" i="9"/>
  <c r="BH101" i="14"/>
  <c r="BW58" i="1"/>
  <c r="BE56" i="12"/>
  <c r="BE95" i="9"/>
  <c r="BE5" i="12"/>
  <c r="BS90" i="13"/>
  <c r="BE94" i="9"/>
  <c r="BE48" i="9"/>
  <c r="BE62" i="9"/>
  <c r="BH43" i="14"/>
  <c r="BS74" i="13"/>
  <c r="BE60" i="12"/>
  <c r="BS16" i="13"/>
  <c r="BH86" i="14"/>
  <c r="BE96" i="9"/>
  <c r="BS22" i="13"/>
  <c r="BH35" i="14"/>
  <c r="BE35" i="9"/>
  <c r="BE51" i="9"/>
  <c r="BE55" i="12"/>
  <c r="BW59" i="1"/>
  <c r="BS80" i="13"/>
  <c r="BE73" i="9"/>
  <c r="BS12" i="13"/>
  <c r="BE65" i="9"/>
  <c r="BS26" i="13"/>
  <c r="BH28" i="14"/>
  <c r="BH38" i="14"/>
  <c r="BS13" i="13"/>
  <c r="BE56" i="9"/>
  <c r="BE50" i="12"/>
  <c r="BE7" i="9"/>
  <c r="BE14" i="12"/>
  <c r="BS73" i="13"/>
  <c r="BW46" i="1"/>
  <c r="BS93" i="13"/>
  <c r="BE87" i="9"/>
  <c r="BE86" i="9"/>
  <c r="BE41" i="12"/>
  <c r="BH78" i="14"/>
  <c r="BS87" i="13"/>
  <c r="BH65" i="14"/>
  <c r="BH55" i="14"/>
  <c r="BE77" i="9"/>
  <c r="BE43" i="12"/>
  <c r="BE67" i="9"/>
  <c r="BS41" i="13"/>
  <c r="BH97" i="14"/>
  <c r="BH33" i="14"/>
  <c r="BH58" i="14"/>
  <c r="BS92" i="13"/>
  <c r="BW54" i="1"/>
  <c r="BS59" i="13"/>
  <c r="BW43" i="1"/>
  <c r="BE98" i="12"/>
  <c r="BH36" i="14"/>
  <c r="BE71" i="9"/>
  <c r="BM16" i="11"/>
  <c r="BE11" i="12"/>
  <c r="BS61" i="13"/>
  <c r="BH73" i="14"/>
  <c r="BW55" i="1"/>
  <c r="BE44" i="9"/>
  <c r="BE13" i="9"/>
  <c r="BE54" i="12"/>
  <c r="BE102" i="9"/>
  <c r="BS84" i="13"/>
  <c r="BE31" i="9"/>
  <c r="BE92" i="12"/>
  <c r="BE83" i="12"/>
  <c r="BW44" i="1"/>
  <c r="BE49" i="9"/>
  <c r="BS71" i="13"/>
  <c r="BM6" i="11"/>
  <c r="BS70" i="13"/>
  <c r="BS72" i="13"/>
  <c r="BE89" i="12"/>
  <c r="BE32" i="9"/>
  <c r="BH85" i="14"/>
  <c r="BS46" i="13"/>
  <c r="BH62" i="14"/>
  <c r="BE70" i="9"/>
  <c r="BS17" i="13"/>
  <c r="BE6" i="12"/>
  <c r="BE93" i="9"/>
  <c r="BS89" i="13"/>
  <c r="BS63" i="13"/>
  <c r="BE89" i="9"/>
  <c r="BS94" i="13"/>
  <c r="BS96" i="13"/>
  <c r="BH17" i="14"/>
  <c r="BS103" i="13"/>
  <c r="BE12" i="12"/>
  <c r="BS62" i="13"/>
  <c r="BH5" i="14"/>
  <c r="BH45" i="14"/>
  <c r="BE91" i="12"/>
  <c r="BE11" i="9"/>
  <c r="BH40" i="14"/>
  <c r="BM10" i="11"/>
  <c r="BH103" i="14"/>
  <c r="BE26" i="9"/>
  <c r="BS99" i="13"/>
  <c r="BS68" i="13"/>
  <c r="BS78" i="13"/>
  <c r="BE69" i="12"/>
  <c r="BE39" i="12"/>
  <c r="BS79" i="13"/>
  <c r="BE93" i="12"/>
  <c r="BS76" i="13"/>
  <c r="BE9" i="9"/>
  <c r="BS49" i="13"/>
  <c r="BE41" i="9"/>
  <c r="BE10" i="9"/>
  <c r="BS95" i="13"/>
  <c r="BS50" i="13"/>
  <c r="BE100" i="9"/>
  <c r="BS54" i="13"/>
  <c r="BE80" i="9"/>
  <c r="BW56" i="1"/>
  <c r="BM8" i="11"/>
  <c r="BS43" i="13"/>
  <c r="BE32" i="12"/>
  <c r="BW60" i="1"/>
  <c r="BE36" i="12"/>
  <c r="BS42" i="13"/>
  <c r="BS8" i="13"/>
  <c r="BE59" i="9"/>
  <c r="BE74" i="9"/>
  <c r="BH41" i="14"/>
  <c r="BH42" i="14"/>
  <c r="BE25" i="12"/>
  <c r="BE78" i="9"/>
  <c r="BE86" i="12"/>
  <c r="BH16" i="14"/>
  <c r="BE49" i="12"/>
  <c r="BH12" i="14"/>
  <c r="BH7" i="14"/>
  <c r="BE84" i="9"/>
  <c r="BE82" i="12"/>
  <c r="BS98" i="13"/>
  <c r="BE18" i="12"/>
  <c r="BE81" i="12"/>
  <c r="BE68" i="9"/>
  <c r="BE79" i="9"/>
  <c r="BE19" i="9"/>
  <c r="BS77" i="13"/>
  <c r="BE45" i="12"/>
  <c r="BH68" i="14"/>
  <c r="BH11" i="14"/>
  <c r="BS97" i="13"/>
  <c r="BE64" i="9"/>
  <c r="BS45" i="13"/>
  <c r="BE5" i="9"/>
  <c r="BE15" i="9"/>
  <c r="BE22" i="9"/>
  <c r="BS10" i="13"/>
  <c r="BE91" i="9"/>
  <c r="BE46" i="12"/>
  <c r="BH20" i="14"/>
  <c r="BM11" i="11"/>
  <c r="BH98" i="14"/>
  <c r="BH10" i="14"/>
  <c r="BE88" i="12"/>
  <c r="BH63" i="14"/>
  <c r="BE40" i="12"/>
  <c r="BE15" i="12"/>
  <c r="BH71" i="14"/>
  <c r="BH60" i="14"/>
  <c r="BH90" i="14"/>
  <c r="BE60" i="9"/>
  <c r="BH91" i="14"/>
  <c r="BS7" i="13"/>
  <c r="BS86" i="13"/>
  <c r="BE77" i="12"/>
  <c r="BE31" i="12"/>
  <c r="BE57" i="9"/>
  <c r="BS28" i="13"/>
  <c r="BS33" i="13"/>
  <c r="BH25" i="14"/>
  <c r="BS101" i="13"/>
  <c r="BH4" i="14"/>
  <c r="BE37" i="9"/>
  <c r="BH21" i="14"/>
  <c r="BE50" i="9"/>
  <c r="BH51" i="14"/>
  <c r="BS65" i="13"/>
  <c r="BW57" i="1"/>
  <c r="BE79" i="12"/>
  <c r="BW63" i="1"/>
  <c r="BE39" i="9"/>
  <c r="BE85" i="12"/>
  <c r="BS105" i="13"/>
  <c r="BE52" i="9"/>
  <c r="BH50" i="14"/>
  <c r="BE101" i="12"/>
  <c r="BW47" i="1"/>
  <c r="BA11" i="16"/>
  <c r="BA19" i="16"/>
  <c r="BA22" i="16"/>
  <c r="BA23" i="16"/>
  <c r="BD6" i="17"/>
  <c r="BA8" i="16"/>
  <c r="BD3" i="17"/>
  <c r="BA5" i="16"/>
  <c r="BA7" i="16"/>
  <c r="BD5" i="17"/>
  <c r="DV13" i="11"/>
  <c r="DV15" i="11"/>
  <c r="DV9" i="11"/>
  <c r="DV5" i="11"/>
  <c r="DV4" i="11"/>
  <c r="DV16" i="11"/>
  <c r="DV12" i="11"/>
  <c r="DV10" i="11"/>
  <c r="DV8" i="11"/>
  <c r="BC34" i="17"/>
  <c r="DV7" i="11"/>
  <c r="AE140" i="1"/>
  <c r="DV6" i="11"/>
  <c r="DV11" i="11"/>
  <c r="DV14" i="11"/>
  <c r="BK37" i="1" l="1"/>
  <c r="BE3" i="9"/>
  <c r="BJ70" i="1"/>
  <c r="BE70" i="1"/>
  <c r="BA12" i="16"/>
  <c r="BA6" i="16"/>
  <c r="D138" i="1" a="1"/>
  <c r="D138" i="1" l="1"/>
  <c r="E138" i="1" s="1"/>
  <c r="I138" i="1" s="1"/>
  <c r="AF70" i="1"/>
  <c r="AC138" i="1" l="1"/>
  <c r="AG138" i="1"/>
  <c r="AD138" i="1"/>
  <c r="X138" i="1"/>
  <c r="K138" i="1" l="1"/>
  <c r="BR6" i="13"/>
  <c r="BD3" i="9"/>
  <c r="BD3" i="12"/>
  <c r="BG3" i="14"/>
  <c r="BR105" i="13"/>
  <c r="BG74" i="14"/>
  <c r="BD90" i="9"/>
  <c r="BD8" i="12"/>
  <c r="BD54" i="9"/>
  <c r="BG62" i="14"/>
  <c r="BR27" i="13"/>
  <c r="BL7" i="11"/>
  <c r="BG51" i="14"/>
  <c r="BD102" i="9"/>
  <c r="BG21" i="14"/>
  <c r="BR69" i="13"/>
  <c r="BD39" i="12"/>
  <c r="BD79" i="9"/>
  <c r="BD28" i="9"/>
  <c r="BJ78" i="1"/>
  <c r="BD64" i="9"/>
  <c r="BG92" i="14"/>
  <c r="BD80" i="9"/>
  <c r="BD67" i="12"/>
  <c r="BD69" i="9"/>
  <c r="BR77" i="13"/>
  <c r="BR74" i="13"/>
  <c r="BD10" i="12"/>
  <c r="BD86" i="9"/>
  <c r="BG57" i="14"/>
  <c r="BG99" i="14"/>
  <c r="BG35" i="14"/>
  <c r="BR25" i="13"/>
  <c r="BD73" i="9"/>
  <c r="BD22" i="12"/>
  <c r="BR12" i="13"/>
  <c r="BD26" i="9"/>
  <c r="BD88" i="9"/>
  <c r="BR88" i="13"/>
  <c r="BD42" i="12"/>
  <c r="BD10" i="9"/>
  <c r="BD77" i="12"/>
  <c r="BD62" i="12"/>
  <c r="BD55" i="12"/>
  <c r="BD47" i="9"/>
  <c r="BG85" i="14"/>
  <c r="BD5" i="12"/>
  <c r="BR19" i="13"/>
  <c r="BG20" i="14"/>
  <c r="BD18" i="9"/>
  <c r="BR45" i="13"/>
  <c r="BD81" i="12"/>
  <c r="BG18" i="14"/>
  <c r="BG48" i="14"/>
  <c r="BR38" i="13"/>
  <c r="BG71" i="14"/>
  <c r="BG37" i="14"/>
  <c r="BG14" i="14"/>
  <c r="BD66" i="9"/>
  <c r="BD50" i="9"/>
  <c r="BG28" i="14"/>
  <c r="BG40" i="14"/>
  <c r="BD87" i="9"/>
  <c r="BD60" i="9"/>
  <c r="BD22" i="9"/>
  <c r="BD45" i="12"/>
  <c r="BD55" i="9"/>
  <c r="BG103" i="14"/>
  <c r="BG102" i="14"/>
  <c r="BD99" i="9"/>
  <c r="BD64" i="12"/>
  <c r="BD32" i="9"/>
  <c r="BG64" i="14"/>
  <c r="BG65" i="14"/>
  <c r="BD54" i="12"/>
  <c r="BG83" i="14"/>
  <c r="BD41" i="9"/>
  <c r="BG4" i="14"/>
  <c r="BR47" i="13"/>
  <c r="BG32" i="14"/>
  <c r="BD46" i="12"/>
  <c r="BG96" i="14"/>
  <c r="BD57" i="12"/>
  <c r="BR13" i="13"/>
  <c r="BD35" i="12"/>
  <c r="BG7" i="14"/>
  <c r="BR9" i="13"/>
  <c r="BG79" i="14"/>
  <c r="BR101" i="13"/>
  <c r="BD36" i="12"/>
  <c r="BD36" i="9"/>
  <c r="BD7" i="12"/>
  <c r="BG19" i="14"/>
  <c r="BR66" i="13"/>
  <c r="BG86" i="14"/>
  <c r="BR28" i="13"/>
  <c r="BR87" i="13"/>
  <c r="BR89" i="13"/>
  <c r="BG68" i="14"/>
  <c r="BG69" i="14"/>
  <c r="BR49" i="13"/>
  <c r="BD96" i="9"/>
  <c r="BD83" i="12"/>
  <c r="BD27" i="9"/>
  <c r="BL9" i="11"/>
  <c r="BR99" i="13"/>
  <c r="BR78" i="13"/>
  <c r="BD88" i="12"/>
  <c r="BG87" i="14"/>
  <c r="BD70" i="9"/>
  <c r="BR83" i="13"/>
  <c r="BR72" i="13"/>
  <c r="BD12" i="12"/>
  <c r="BG50" i="14"/>
  <c r="BD66" i="12"/>
  <c r="BR50" i="13"/>
  <c r="BG25" i="14"/>
  <c r="BD9" i="12"/>
  <c r="BD58" i="12"/>
  <c r="BL13" i="11"/>
  <c r="BD15" i="9"/>
  <c r="BG17" i="14"/>
  <c r="BD43" i="9"/>
  <c r="BJ74" i="1"/>
  <c r="BD84" i="12"/>
  <c r="BR61" i="13"/>
  <c r="BR16" i="13"/>
  <c r="BD70" i="12"/>
  <c r="BR18" i="13"/>
  <c r="BD67" i="9"/>
  <c r="BG78" i="14"/>
  <c r="BD98" i="12"/>
  <c r="BR81" i="13"/>
  <c r="BR102" i="13"/>
  <c r="BD15" i="12"/>
  <c r="BD18" i="12"/>
  <c r="BD9" i="9"/>
  <c r="BD49" i="12"/>
  <c r="BG66" i="14"/>
  <c r="BG101" i="14"/>
  <c r="BG84" i="14"/>
  <c r="BD91" i="9"/>
  <c r="BL12" i="11"/>
  <c r="BR63" i="13"/>
  <c r="BG100" i="14"/>
  <c r="BG61" i="14"/>
  <c r="BD30" i="9"/>
  <c r="BD58" i="9"/>
  <c r="BD8" i="9"/>
  <c r="BG59" i="14"/>
  <c r="BD89" i="9"/>
  <c r="BG8" i="14"/>
  <c r="BG6" i="14"/>
  <c r="BD94" i="12"/>
  <c r="BD19" i="12"/>
  <c r="BD52" i="9"/>
  <c r="BG90" i="14"/>
  <c r="BR53" i="13"/>
  <c r="BJ77" i="1"/>
  <c r="BG94" i="14"/>
  <c r="BD43" i="12"/>
  <c r="BD17" i="12"/>
  <c r="BR59" i="13"/>
  <c r="BR57" i="13"/>
  <c r="BD48" i="9"/>
  <c r="BD12" i="9"/>
  <c r="BR15" i="13"/>
  <c r="BD11" i="12"/>
  <c r="BG34" i="14"/>
  <c r="BL10" i="11"/>
  <c r="BD56" i="9"/>
  <c r="BJ75" i="1"/>
  <c r="BG82" i="14"/>
  <c r="BD78" i="12"/>
  <c r="BD34" i="12"/>
  <c r="BD91" i="12"/>
  <c r="BD40" i="12"/>
  <c r="BD80" i="12"/>
  <c r="BD40" i="9"/>
  <c r="BJ73" i="1"/>
  <c r="BD35" i="9"/>
  <c r="BG70" i="14"/>
  <c r="BD72" i="12"/>
  <c r="BD20" i="12"/>
  <c r="BJ72" i="1"/>
  <c r="BG67" i="14"/>
  <c r="BR39" i="13"/>
  <c r="BD82" i="9"/>
  <c r="BD24" i="9"/>
  <c r="BD60" i="12"/>
  <c r="BD13" i="9"/>
  <c r="BR55" i="13"/>
  <c r="BL4" i="11"/>
  <c r="BR71" i="13"/>
  <c r="BD71" i="9"/>
  <c r="BG44" i="14"/>
  <c r="BR93" i="13"/>
  <c r="BG54" i="14"/>
  <c r="BR75" i="13"/>
  <c r="BR96" i="13"/>
  <c r="BD41" i="12"/>
  <c r="BG91" i="14"/>
  <c r="BD87" i="12"/>
  <c r="BR11" i="13"/>
  <c r="BD50" i="12"/>
  <c r="BD57" i="9"/>
  <c r="BG77" i="14"/>
  <c r="BR42" i="13"/>
  <c r="BR58" i="13"/>
  <c r="BD79" i="12"/>
  <c r="BR76" i="13"/>
  <c r="BD99" i="12"/>
  <c r="BG49" i="14"/>
  <c r="BG81" i="14"/>
  <c r="BR8" i="13"/>
  <c r="BR103" i="13"/>
  <c r="BG60" i="14"/>
  <c r="BD23" i="12"/>
  <c r="BR51" i="13"/>
  <c r="BR52" i="13"/>
  <c r="BD33" i="9"/>
  <c r="BR94" i="13"/>
  <c r="BD92" i="12"/>
  <c r="BD4" i="12"/>
  <c r="BG88" i="14"/>
  <c r="BG95" i="14"/>
  <c r="BG30" i="14"/>
  <c r="BD77" i="9"/>
  <c r="BR92" i="13"/>
  <c r="BD53" i="12"/>
  <c r="BR104" i="13"/>
  <c r="BG39" i="14"/>
  <c r="BD86" i="12"/>
  <c r="BD76" i="12"/>
  <c r="BD101" i="12"/>
  <c r="BD53" i="9"/>
  <c r="BG46" i="14"/>
  <c r="BG55" i="14"/>
  <c r="BG29" i="14"/>
  <c r="BR86" i="13"/>
  <c r="BL8" i="11"/>
  <c r="BG93" i="14"/>
  <c r="BD25" i="12"/>
  <c r="BR17" i="13"/>
  <c r="BD21" i="9"/>
  <c r="BR56" i="13"/>
  <c r="BR34" i="13"/>
  <c r="BR29" i="13"/>
  <c r="BG52" i="14"/>
  <c r="BR54" i="13"/>
  <c r="BG43" i="14"/>
  <c r="BD56" i="12"/>
  <c r="BG97" i="14"/>
  <c r="BD21" i="12"/>
  <c r="BD37" i="9"/>
  <c r="BD49" i="9"/>
  <c r="BR106" i="13"/>
  <c r="BD30" i="12"/>
  <c r="BG12" i="14"/>
  <c r="BD82" i="12"/>
  <c r="BG23" i="14"/>
  <c r="BL14" i="11"/>
  <c r="BR36" i="13"/>
  <c r="BR21" i="13"/>
  <c r="BD6" i="9"/>
  <c r="BD48" i="12"/>
  <c r="BR40" i="13"/>
  <c r="BR79" i="13"/>
  <c r="BD34" i="9"/>
  <c r="BR22" i="13"/>
  <c r="BD11" i="9"/>
  <c r="BG73" i="14"/>
  <c r="BD47" i="12"/>
  <c r="BD100" i="9"/>
  <c r="BD24" i="12"/>
  <c r="BD46" i="9"/>
  <c r="BR73" i="13"/>
  <c r="BD38" i="9"/>
  <c r="BD85" i="9"/>
  <c r="BD26" i="12"/>
  <c r="BR26" i="13"/>
  <c r="BD93" i="9"/>
  <c r="BG36" i="14"/>
  <c r="BD7" i="9"/>
  <c r="BD39" i="9"/>
  <c r="BD37" i="12"/>
  <c r="BD16" i="12"/>
  <c r="BD45" i="9"/>
  <c r="BD13" i="12"/>
  <c r="BR64" i="13"/>
  <c r="BD52" i="12"/>
  <c r="BD68" i="9"/>
  <c r="BD95" i="12"/>
  <c r="BD29" i="12"/>
  <c r="BG45" i="14"/>
  <c r="BD74" i="12"/>
  <c r="BD14" i="9"/>
  <c r="BG47" i="14"/>
  <c r="BR70" i="13"/>
  <c r="BG63" i="14"/>
  <c r="BR44" i="13"/>
  <c r="BD95" i="9"/>
  <c r="BG24" i="14"/>
  <c r="BD59" i="9"/>
  <c r="BR30" i="13"/>
  <c r="BR95" i="13"/>
  <c r="BD69" i="12"/>
  <c r="BR14" i="13"/>
  <c r="BL15" i="11"/>
  <c r="BR24" i="13"/>
  <c r="BD51" i="9"/>
  <c r="BR10" i="13"/>
  <c r="BG15" i="14"/>
  <c r="BR84" i="13"/>
  <c r="BG72" i="14"/>
  <c r="BD103" i="12"/>
  <c r="BR20" i="13"/>
  <c r="BR67" i="13"/>
  <c r="BG76" i="14"/>
  <c r="BD84" i="9"/>
  <c r="BD27" i="12"/>
  <c r="BR48" i="13"/>
  <c r="BG5" i="14"/>
  <c r="BR85" i="13"/>
  <c r="BD62" i="9"/>
  <c r="BR91" i="13"/>
  <c r="BR37" i="13"/>
  <c r="BG98" i="14"/>
  <c r="BR97" i="13"/>
  <c r="BD73" i="12"/>
  <c r="BG13" i="14"/>
  <c r="BD33" i="12"/>
  <c r="BG31" i="14"/>
  <c r="BD42" i="9"/>
  <c r="BD100" i="12"/>
  <c r="BD32" i="12"/>
  <c r="BG41" i="14"/>
  <c r="BD4" i="9"/>
  <c r="BD89" i="12"/>
  <c r="BD81" i="9"/>
  <c r="BD19" i="9"/>
  <c r="BR43" i="13"/>
  <c r="BD102" i="12"/>
  <c r="BD75" i="9"/>
  <c r="BD85" i="12"/>
  <c r="BD29" i="9"/>
  <c r="BG16" i="14"/>
  <c r="BD96" i="12"/>
  <c r="BD71" i="12"/>
  <c r="BR35" i="13"/>
  <c r="BD16" i="9"/>
  <c r="BG26" i="14"/>
  <c r="BG27" i="14"/>
  <c r="BR33" i="13"/>
  <c r="BD72" i="9"/>
  <c r="BD76" i="9"/>
  <c r="BD75" i="12"/>
  <c r="BR68" i="13"/>
  <c r="BG58" i="14"/>
  <c r="BG53" i="14"/>
  <c r="BR82" i="13"/>
  <c r="BR32" i="13"/>
  <c r="BD38" i="12"/>
  <c r="BD5" i="9"/>
  <c r="BD6" i="12"/>
  <c r="BD61" i="9"/>
  <c r="BR31" i="13"/>
  <c r="BR46" i="13"/>
  <c r="BD98" i="9"/>
  <c r="BG10" i="14"/>
  <c r="BD97" i="9"/>
  <c r="BD68" i="12"/>
  <c r="BJ71" i="1"/>
  <c r="BG9" i="14"/>
  <c r="BD92" i="9"/>
  <c r="BD31" i="9"/>
  <c r="BG42" i="14"/>
  <c r="BR98" i="13"/>
  <c r="BG11" i="14"/>
  <c r="BD51" i="12"/>
  <c r="BG80" i="14"/>
  <c r="BL6" i="11"/>
  <c r="BR90" i="13"/>
  <c r="BD61" i="12"/>
  <c r="BD63" i="9"/>
  <c r="BR65" i="13"/>
  <c r="BD17" i="9"/>
  <c r="BD44" i="9"/>
  <c r="BD14" i="12"/>
  <c r="BG56" i="14"/>
  <c r="BL11" i="11"/>
  <c r="BR41" i="13"/>
  <c r="BG75" i="14"/>
  <c r="BD44" i="12"/>
  <c r="BD20" i="9"/>
  <c r="BD83" i="9"/>
  <c r="BJ79" i="1"/>
  <c r="BD28" i="12"/>
  <c r="BD25" i="9"/>
  <c r="BR23" i="13"/>
  <c r="BG22" i="14"/>
  <c r="BR60" i="13"/>
  <c r="BD94" i="9"/>
  <c r="BG89" i="14"/>
  <c r="BD63" i="12"/>
  <c r="BR7" i="13"/>
  <c r="BR100" i="13"/>
  <c r="BD101" i="9"/>
  <c r="BD23" i="9"/>
  <c r="BD78" i="9"/>
  <c r="BR62" i="13"/>
  <c r="BL16" i="11"/>
  <c r="BL5" i="11"/>
  <c r="BD97" i="12"/>
  <c r="BD93" i="12"/>
  <c r="BD59" i="12"/>
  <c r="BG38" i="14"/>
  <c r="BD65" i="12"/>
  <c r="BD90" i="12"/>
  <c r="BR80" i="13"/>
  <c r="BD31" i="12"/>
  <c r="BJ76" i="1"/>
  <c r="BD74" i="9"/>
  <c r="BD103" i="9"/>
  <c r="BD65" i="9"/>
  <c r="BG33" i="14"/>
  <c r="AZ11" i="16"/>
  <c r="AZ23" i="16"/>
  <c r="AZ22" i="16"/>
  <c r="AZ19" i="16"/>
  <c r="AZ12" i="16"/>
  <c r="AZ8" i="16"/>
  <c r="BC6" i="17"/>
  <c r="AZ6" i="16"/>
  <c r="BC3" i="17"/>
  <c r="AZ5" i="16"/>
  <c r="AZ7" i="16"/>
  <c r="BC5" i="17"/>
  <c r="DU10" i="11"/>
  <c r="DU11" i="11"/>
  <c r="DU6" i="11"/>
  <c r="DU5" i="11"/>
  <c r="AE139" i="1"/>
  <c r="DU8" i="11"/>
  <c r="DU13" i="11"/>
  <c r="DU16" i="11"/>
  <c r="DU14" i="11"/>
  <c r="DU7" i="11"/>
  <c r="DU3" i="11"/>
  <c r="DU4" i="11"/>
  <c r="DU9" i="11"/>
  <c r="DU15" i="11"/>
  <c r="DU12" i="11"/>
  <c r="BJ37" i="1" l="1"/>
  <c r="BL3" i="11"/>
  <c r="BU41" i="1"/>
  <c r="BB34" i="17"/>
  <c r="AE70" i="1" l="1"/>
  <c r="D136" i="1" a="1"/>
  <c r="D136" i="1" l="1"/>
  <c r="E136" i="1" s="1"/>
  <c r="I136" i="1" s="1"/>
  <c r="D137" i="1" a="1"/>
  <c r="D137" i="1" l="1"/>
  <c r="E137" i="1" s="1"/>
  <c r="I137" i="1" s="1"/>
  <c r="AD136" i="1"/>
  <c r="AG136" i="1"/>
  <c r="AC136" i="1"/>
  <c r="X136" i="1"/>
  <c r="K136" i="1" l="1"/>
  <c r="AD137" i="1"/>
  <c r="AC137" i="1"/>
  <c r="AG137" i="1"/>
  <c r="X137" i="1"/>
  <c r="BQ6" i="13"/>
  <c r="DT3" i="11"/>
  <c r="K137" i="1" l="1"/>
  <c r="BC3" i="9"/>
  <c r="BK3" i="11"/>
  <c r="BF3" i="14"/>
  <c r="BC27" i="9"/>
  <c r="BC66" i="12"/>
  <c r="BK9" i="11"/>
  <c r="BF82" i="14"/>
  <c r="BQ24" i="13"/>
  <c r="BQ45" i="13"/>
  <c r="BU64" i="1"/>
  <c r="BC79" i="9"/>
  <c r="BC39" i="9"/>
  <c r="BQ11" i="13"/>
  <c r="BK6" i="11"/>
  <c r="BQ43" i="13"/>
  <c r="BQ56" i="13"/>
  <c r="BQ86" i="13"/>
  <c r="BF97" i="14"/>
  <c r="BQ61" i="13"/>
  <c r="BC68" i="9"/>
  <c r="BC44" i="9"/>
  <c r="BC98" i="9"/>
  <c r="BF76" i="14"/>
  <c r="BQ70" i="13"/>
  <c r="BF73" i="14"/>
  <c r="BQ105" i="13"/>
  <c r="BF98" i="14"/>
  <c r="BC48" i="9"/>
  <c r="BC74" i="9"/>
  <c r="BF36" i="14"/>
  <c r="BU59" i="1"/>
  <c r="BC33" i="12"/>
  <c r="BC59" i="9"/>
  <c r="BF68" i="14"/>
  <c r="BQ48" i="13"/>
  <c r="BC16" i="9"/>
  <c r="BQ67" i="13"/>
  <c r="BQ32" i="13"/>
  <c r="BC60" i="9"/>
  <c r="BQ16" i="13"/>
  <c r="BC21" i="9"/>
  <c r="BI75" i="1"/>
  <c r="BQ14" i="13"/>
  <c r="BC72" i="12"/>
  <c r="BC81" i="9"/>
  <c r="BC100" i="9"/>
  <c r="BF61" i="14"/>
  <c r="BC23" i="12"/>
  <c r="BC8" i="12"/>
  <c r="BC8" i="9"/>
  <c r="BF47" i="14"/>
  <c r="BC57" i="12"/>
  <c r="BC49" i="9"/>
  <c r="BF83" i="14"/>
  <c r="BQ65" i="13"/>
  <c r="BC4" i="12"/>
  <c r="BC51" i="12"/>
  <c r="BC31" i="9"/>
  <c r="BQ91" i="13"/>
  <c r="BK8" i="11"/>
  <c r="BC19" i="9"/>
  <c r="BF84" i="14"/>
  <c r="BF52" i="14"/>
  <c r="BQ37" i="13"/>
  <c r="BC31" i="12"/>
  <c r="BU60" i="1"/>
  <c r="BC47" i="9"/>
  <c r="BF28" i="14"/>
  <c r="BC92" i="9"/>
  <c r="BQ100" i="13"/>
  <c r="BC81" i="12"/>
  <c r="BF96" i="14"/>
  <c r="BC63" i="12"/>
  <c r="BC91" i="12"/>
  <c r="BK10" i="11"/>
  <c r="BC82" i="12"/>
  <c r="BQ69" i="13"/>
  <c r="BF29" i="14"/>
  <c r="BU42" i="1"/>
  <c r="BF91" i="14"/>
  <c r="BK15" i="11"/>
  <c r="BF17" i="14"/>
  <c r="BQ62" i="13"/>
  <c r="BQ12" i="13"/>
  <c r="BC66" i="9"/>
  <c r="BF56" i="14"/>
  <c r="BC62" i="12"/>
  <c r="BF35" i="14"/>
  <c r="BC18" i="9"/>
  <c r="BQ7" i="13"/>
  <c r="BF70" i="14"/>
  <c r="BQ22" i="13"/>
  <c r="BC35" i="12"/>
  <c r="BF38" i="14"/>
  <c r="BF30" i="14"/>
  <c r="BC89" i="9"/>
  <c r="BC52" i="9"/>
  <c r="BU62" i="1"/>
  <c r="BF50" i="14"/>
  <c r="BC38" i="12"/>
  <c r="BC80" i="9"/>
  <c r="BQ92" i="13"/>
  <c r="BF11" i="14"/>
  <c r="BC34" i="9"/>
  <c r="BC4" i="9"/>
  <c r="BF57" i="14"/>
  <c r="BQ27" i="13"/>
  <c r="BQ26" i="13"/>
  <c r="BF62" i="14"/>
  <c r="BF10" i="14"/>
  <c r="BF95" i="14"/>
  <c r="BC71" i="12"/>
  <c r="BC67" i="9"/>
  <c r="BF37" i="14"/>
  <c r="BF33" i="14"/>
  <c r="BU46" i="1"/>
  <c r="BQ79" i="13"/>
  <c r="BF87" i="14"/>
  <c r="BQ99" i="13"/>
  <c r="BI73" i="1"/>
  <c r="BF13" i="14"/>
  <c r="BF40" i="14"/>
  <c r="BF31" i="14"/>
  <c r="BC92" i="12"/>
  <c r="BU56" i="1"/>
  <c r="BQ54" i="13"/>
  <c r="BU61" i="1"/>
  <c r="BC83" i="9"/>
  <c r="BC17" i="9"/>
  <c r="BF22" i="14"/>
  <c r="BK13" i="11"/>
  <c r="BU51" i="1"/>
  <c r="BC103" i="9"/>
  <c r="BC41" i="12"/>
  <c r="BQ52" i="13"/>
  <c r="BC32" i="9"/>
  <c r="BQ31" i="13"/>
  <c r="BC27" i="12"/>
  <c r="BF81" i="14"/>
  <c r="BC73" i="9"/>
  <c r="BF66" i="14"/>
  <c r="BF101" i="14"/>
  <c r="BC11" i="12"/>
  <c r="BQ103" i="13"/>
  <c r="BF85" i="14"/>
  <c r="BC49" i="12"/>
  <c r="BF42" i="14"/>
  <c r="BF41" i="14"/>
  <c r="BC83" i="12"/>
  <c r="BQ50" i="13"/>
  <c r="BF25" i="14"/>
  <c r="BC63" i="9"/>
  <c r="BF7" i="14"/>
  <c r="BC37" i="12"/>
  <c r="BQ60" i="13"/>
  <c r="BQ19" i="13"/>
  <c r="BQ20" i="13"/>
  <c r="BC48" i="12"/>
  <c r="BF48" i="14"/>
  <c r="BC7" i="12"/>
  <c r="BC62" i="9"/>
  <c r="BU57" i="1"/>
  <c r="BC93" i="12"/>
  <c r="BC78" i="9"/>
  <c r="BF102" i="14"/>
  <c r="BC103" i="12"/>
  <c r="BQ13" i="13"/>
  <c r="BQ23" i="13"/>
  <c r="BC39" i="12"/>
  <c r="BF53" i="14"/>
  <c r="BQ33" i="13"/>
  <c r="BC24" i="9"/>
  <c r="BF44" i="14"/>
  <c r="BC6" i="9"/>
  <c r="BQ74" i="13"/>
  <c r="BC9" i="9"/>
  <c r="BF15" i="14"/>
  <c r="BQ9" i="13"/>
  <c r="BC65" i="9"/>
  <c r="BC15" i="12"/>
  <c r="BC45" i="9"/>
  <c r="BK5" i="11"/>
  <c r="BQ39" i="13"/>
  <c r="BC55" i="9"/>
  <c r="BQ41" i="13"/>
  <c r="BC58" i="9"/>
  <c r="BC14" i="12"/>
  <c r="BC91" i="9"/>
  <c r="BQ101" i="13"/>
  <c r="BF46" i="14"/>
  <c r="BQ97" i="13"/>
  <c r="BF71" i="14"/>
  <c r="BC45" i="12"/>
  <c r="BC42" i="9"/>
  <c r="BQ89" i="13"/>
  <c r="BK14" i="11"/>
  <c r="BC56" i="12"/>
  <c r="BC10" i="12"/>
  <c r="BF89" i="14"/>
  <c r="BQ85" i="13"/>
  <c r="BF5" i="14"/>
  <c r="BC15" i="9"/>
  <c r="BC80" i="12"/>
  <c r="BC94" i="12"/>
  <c r="BC19" i="12"/>
  <c r="BC7" i="9"/>
  <c r="BU50" i="1"/>
  <c r="BF74" i="14"/>
  <c r="BF32" i="14"/>
  <c r="BQ98" i="13"/>
  <c r="BQ44" i="13"/>
  <c r="BC33" i="9"/>
  <c r="BC25" i="9"/>
  <c r="BI76" i="1"/>
  <c r="BC89" i="12"/>
  <c r="BQ81" i="13"/>
  <c r="BC17" i="12"/>
  <c r="BC76" i="12"/>
  <c r="BC36" i="12"/>
  <c r="BQ57" i="13"/>
  <c r="BF60" i="14"/>
  <c r="BU48" i="1"/>
  <c r="BU53" i="1"/>
  <c r="BC26" i="12"/>
  <c r="BF8" i="14"/>
  <c r="BC9" i="12"/>
  <c r="BC97" i="9"/>
  <c r="BQ76" i="13"/>
  <c r="BC55" i="12"/>
  <c r="BF58" i="14"/>
  <c r="BC101" i="9"/>
  <c r="BC28" i="9"/>
  <c r="BC51" i="9"/>
  <c r="BC54" i="9"/>
  <c r="BF23" i="14"/>
  <c r="BC53" i="12"/>
  <c r="BF75" i="14"/>
  <c r="BC93" i="9"/>
  <c r="BC84" i="12"/>
  <c r="BC11" i="9"/>
  <c r="BC64" i="9"/>
  <c r="BC5" i="12"/>
  <c r="BC20" i="12"/>
  <c r="BC87" i="12"/>
  <c r="BU55" i="1"/>
  <c r="BQ64" i="13"/>
  <c r="BF27" i="14"/>
  <c r="BQ104" i="13"/>
  <c r="BF64" i="14"/>
  <c r="BQ90" i="13"/>
  <c r="BQ66" i="13"/>
  <c r="BC95" i="12"/>
  <c r="BF67" i="14"/>
  <c r="BF51" i="14"/>
  <c r="BQ47" i="13"/>
  <c r="BQ36" i="13"/>
  <c r="BQ80" i="13"/>
  <c r="BC75" i="9"/>
  <c r="BC78" i="12"/>
  <c r="BQ21" i="13"/>
  <c r="BC18" i="12"/>
  <c r="BQ38" i="13"/>
  <c r="BC65" i="12"/>
  <c r="BQ58" i="13"/>
  <c r="BC50" i="12"/>
  <c r="BC32" i="12"/>
  <c r="BC64" i="12"/>
  <c r="BC42" i="12"/>
  <c r="BC14" i="9"/>
  <c r="BQ53" i="13"/>
  <c r="BC68" i="12"/>
  <c r="BF92" i="14"/>
  <c r="BC23" i="9"/>
  <c r="BF9" i="14"/>
  <c r="BF49" i="14"/>
  <c r="BI72" i="1"/>
  <c r="BU52" i="1"/>
  <c r="BI79" i="1"/>
  <c r="BC25" i="12"/>
  <c r="BF24" i="14"/>
  <c r="BF43" i="14"/>
  <c r="BF16" i="14"/>
  <c r="BQ88" i="13"/>
  <c r="BF100" i="14"/>
  <c r="BC90" i="9"/>
  <c r="BC88" i="9"/>
  <c r="BF19" i="14"/>
  <c r="BC20" i="9"/>
  <c r="BQ35" i="13"/>
  <c r="BC84" i="9"/>
  <c r="BC87" i="9"/>
  <c r="BQ87" i="13"/>
  <c r="BC74" i="12"/>
  <c r="BQ72" i="13"/>
  <c r="BC22" i="12"/>
  <c r="BC98" i="12"/>
  <c r="BC13" i="12"/>
  <c r="BQ8" i="13"/>
  <c r="BF6" i="14"/>
  <c r="BC61" i="12"/>
  <c r="BC43" i="9"/>
  <c r="BF65" i="14"/>
  <c r="BF63" i="14"/>
  <c r="BC34" i="12"/>
  <c r="BQ25" i="13"/>
  <c r="BC99" i="9"/>
  <c r="BC75" i="12"/>
  <c r="BK16" i="11"/>
  <c r="BC38" i="9"/>
  <c r="BF45" i="14"/>
  <c r="BC90" i="12"/>
  <c r="BQ84" i="13"/>
  <c r="BC101" i="12"/>
  <c r="BQ96" i="13"/>
  <c r="BI78" i="1"/>
  <c r="BQ15" i="13"/>
  <c r="BC72" i="9"/>
  <c r="BC94" i="9"/>
  <c r="BC30" i="12"/>
  <c r="BC102" i="12"/>
  <c r="BF90" i="14"/>
  <c r="BC24" i="12"/>
  <c r="BQ75" i="13"/>
  <c r="BK7" i="11"/>
  <c r="BC58" i="12"/>
  <c r="BC60" i="12"/>
  <c r="BK12" i="11"/>
  <c r="BF55" i="14"/>
  <c r="BC36" i="9"/>
  <c r="BU44" i="1"/>
  <c r="BC12" i="9"/>
  <c r="BF34" i="14"/>
  <c r="BF59" i="14"/>
  <c r="BQ106" i="13"/>
  <c r="BF12" i="14"/>
  <c r="BC102" i="9"/>
  <c r="BI74" i="1"/>
  <c r="BQ78" i="13"/>
  <c r="BQ42" i="13"/>
  <c r="BC73" i="12"/>
  <c r="BQ102" i="13"/>
  <c r="BC35" i="9"/>
  <c r="BC6" i="12"/>
  <c r="BQ83" i="13"/>
  <c r="BF88" i="14"/>
  <c r="BC86" i="9"/>
  <c r="BQ46" i="13"/>
  <c r="BC29" i="9"/>
  <c r="BQ77" i="13"/>
  <c r="BC5" i="9"/>
  <c r="BC96" i="9"/>
  <c r="BC43" i="12"/>
  <c r="BU54" i="1"/>
  <c r="BC86" i="12"/>
  <c r="BC77" i="12"/>
  <c r="BK4" i="11"/>
  <c r="BC56" i="9"/>
  <c r="BF72" i="14"/>
  <c r="BF93" i="14"/>
  <c r="BQ71" i="13"/>
  <c r="BQ93" i="13"/>
  <c r="BC22" i="9"/>
  <c r="BC59" i="12"/>
  <c r="BC82" i="9"/>
  <c r="BF79" i="14"/>
  <c r="BQ94" i="13"/>
  <c r="BU45" i="1"/>
  <c r="BC76" i="9"/>
  <c r="BC96" i="12"/>
  <c r="BC46" i="12"/>
  <c r="BC44" i="12"/>
  <c r="BC30" i="9"/>
  <c r="BC95" i="9"/>
  <c r="BC16" i="12"/>
  <c r="BF80" i="14"/>
  <c r="BC28" i="12"/>
  <c r="BQ34" i="13"/>
  <c r="BQ10" i="13"/>
  <c r="BC97" i="12"/>
  <c r="BQ68" i="13"/>
  <c r="BQ95" i="13"/>
  <c r="BQ30" i="13"/>
  <c r="BC71" i="9"/>
  <c r="BQ82" i="13"/>
  <c r="BC61" i="9"/>
  <c r="BF99" i="14"/>
  <c r="BC54" i="12"/>
  <c r="BQ59" i="13"/>
  <c r="BI71" i="1"/>
  <c r="BC37" i="9"/>
  <c r="BF39" i="14"/>
  <c r="BC70" i="9"/>
  <c r="BC47" i="12"/>
  <c r="BC77" i="9"/>
  <c r="BC85" i="9"/>
  <c r="BF14" i="14"/>
  <c r="BC10" i="9"/>
  <c r="BQ29" i="13"/>
  <c r="BU49" i="1"/>
  <c r="BK11" i="11"/>
  <c r="BF26" i="14"/>
  <c r="BF78" i="14"/>
  <c r="BC12" i="12"/>
  <c r="BQ73" i="13"/>
  <c r="BQ55" i="13"/>
  <c r="BF103" i="14"/>
  <c r="BC57" i="9"/>
  <c r="BC13" i="9"/>
  <c r="BF4" i="14"/>
  <c r="BF86" i="14"/>
  <c r="BC88" i="12"/>
  <c r="BF69" i="14"/>
  <c r="BC21" i="12"/>
  <c r="BC46" i="9"/>
  <c r="BC41" i="9"/>
  <c r="BC69" i="9"/>
  <c r="BC26" i="9"/>
  <c r="BF21" i="14"/>
  <c r="BC85" i="12"/>
  <c r="BU47" i="1"/>
  <c r="BQ18" i="13"/>
  <c r="BC29" i="12"/>
  <c r="BC40" i="12"/>
  <c r="BF77" i="14"/>
  <c r="BC40" i="9"/>
  <c r="BC69" i="12"/>
  <c r="BU58" i="1"/>
  <c r="BF18" i="14"/>
  <c r="BQ51" i="13"/>
  <c r="BC53" i="9"/>
  <c r="BQ63" i="13"/>
  <c r="BQ17" i="13"/>
  <c r="BC100" i="12"/>
  <c r="BF94" i="14"/>
  <c r="BQ49" i="13"/>
  <c r="BC50" i="9"/>
  <c r="BI77" i="1"/>
  <c r="BC99" i="12"/>
  <c r="BC79" i="12"/>
  <c r="BU43" i="1"/>
  <c r="BQ28" i="13"/>
  <c r="BU63" i="1"/>
  <c r="BF54" i="14"/>
  <c r="BQ40" i="13"/>
  <c r="BF20" i="14"/>
  <c r="BC52" i="12"/>
  <c r="BC70" i="12"/>
  <c r="BC67" i="12"/>
  <c r="AY11" i="16"/>
  <c r="AY23" i="16"/>
  <c r="AY12" i="16"/>
  <c r="AY19" i="16"/>
  <c r="AY8" i="16"/>
  <c r="BB6" i="17"/>
  <c r="AY6" i="16"/>
  <c r="BB3" i="17"/>
  <c r="AY7" i="16"/>
  <c r="BB5" i="17"/>
  <c r="DT7" i="11"/>
  <c r="DT5" i="11"/>
  <c r="DT15" i="11"/>
  <c r="DT11" i="11"/>
  <c r="DT4" i="11"/>
  <c r="AE138" i="1"/>
  <c r="DT12" i="11"/>
  <c r="DT16" i="11"/>
  <c r="DT14" i="11"/>
  <c r="DT13" i="11"/>
  <c r="DT9" i="11"/>
  <c r="DT10" i="11"/>
  <c r="BA34" i="17"/>
  <c r="DT8" i="11"/>
  <c r="DT6" i="11"/>
  <c r="BI37" i="1" l="1"/>
  <c r="BC3" i="12"/>
  <c r="BT41" i="1"/>
  <c r="AY22" i="16"/>
  <c r="AY5" i="16"/>
  <c r="D135" i="1" a="1"/>
  <c r="D135" i="1" l="1"/>
  <c r="E135" i="1" s="1"/>
  <c r="I135" i="1" s="1"/>
  <c r="AD70" i="1"/>
  <c r="AD135" i="1" l="1"/>
  <c r="AG135" i="1"/>
  <c r="X135" i="1"/>
  <c r="AC135" i="1"/>
  <c r="D134" i="1" a="1"/>
  <c r="D134" i="1" l="1"/>
  <c r="E134" i="1" s="1"/>
  <c r="I134" i="1" s="1"/>
  <c r="K135" i="1"/>
  <c r="AC134" i="1" l="1"/>
  <c r="AD134" i="1"/>
  <c r="AG134" i="1"/>
  <c r="X134" i="1"/>
  <c r="BB3" i="12"/>
  <c r="DS3" i="11"/>
  <c r="K134" i="1" l="1"/>
  <c r="BE3" i="14"/>
  <c r="BJ3" i="11"/>
  <c r="BP6" i="13"/>
  <c r="BP12" i="13"/>
  <c r="BE96" i="14"/>
  <c r="BB78" i="9"/>
  <c r="BT49" i="1"/>
  <c r="BP82" i="13"/>
  <c r="BE54" i="14"/>
  <c r="BB21" i="12"/>
  <c r="BE47" i="14"/>
  <c r="BJ16" i="11"/>
  <c r="BB88" i="12"/>
  <c r="BT47" i="1"/>
  <c r="BE43" i="14"/>
  <c r="BP77" i="13"/>
  <c r="BP53" i="13"/>
  <c r="BB78" i="12"/>
  <c r="BB48" i="12"/>
  <c r="BP32" i="13"/>
  <c r="BP70" i="13"/>
  <c r="BB77" i="12"/>
  <c r="BB29" i="12"/>
  <c r="BB67" i="12"/>
  <c r="BE45" i="14"/>
  <c r="BP66" i="13"/>
  <c r="BE16" i="14"/>
  <c r="BP92" i="13"/>
  <c r="BB54" i="9"/>
  <c r="BB95" i="12"/>
  <c r="BB100" i="9"/>
  <c r="BB74" i="9"/>
  <c r="BT57" i="1"/>
  <c r="BP103" i="13"/>
  <c r="BE28" i="14"/>
  <c r="BE70" i="14"/>
  <c r="BE78" i="14"/>
  <c r="BP42" i="13"/>
  <c r="BP21" i="13"/>
  <c r="BE57" i="14"/>
  <c r="BP68" i="13"/>
  <c r="BB15" i="12"/>
  <c r="BB79" i="9"/>
  <c r="BP11" i="13"/>
  <c r="BT55" i="1"/>
  <c r="BJ4" i="11"/>
  <c r="BE46" i="14"/>
  <c r="BE76" i="14"/>
  <c r="BP22" i="13"/>
  <c r="BE34" i="14"/>
  <c r="BB63" i="9"/>
  <c r="BB68" i="9"/>
  <c r="BE11" i="14"/>
  <c r="BB4" i="9"/>
  <c r="BT42" i="1"/>
  <c r="BP20" i="13"/>
  <c r="BH71" i="1"/>
  <c r="BB35" i="12"/>
  <c r="BE71" i="14"/>
  <c r="BB17" i="9"/>
  <c r="BJ5" i="11"/>
  <c r="BB28" i="12"/>
  <c r="BB20" i="9"/>
  <c r="BB29" i="9"/>
  <c r="BP43" i="13"/>
  <c r="BJ14" i="11"/>
  <c r="BB11" i="9"/>
  <c r="BH73" i="1"/>
  <c r="BE50" i="14"/>
  <c r="BB46" i="12"/>
  <c r="BE41" i="14"/>
  <c r="BP28" i="13"/>
  <c r="BB34" i="9"/>
  <c r="BB92" i="9"/>
  <c r="BP106" i="13"/>
  <c r="BP78" i="13"/>
  <c r="BB76" i="12"/>
  <c r="BE53" i="14"/>
  <c r="BB86" i="9"/>
  <c r="BE4" i="14"/>
  <c r="BJ11" i="11"/>
  <c r="BB95" i="9"/>
  <c r="BJ9" i="11"/>
  <c r="BE97" i="14"/>
  <c r="BH74" i="1"/>
  <c r="BJ7" i="11"/>
  <c r="BB56" i="12"/>
  <c r="BB18" i="12"/>
  <c r="BP57" i="13"/>
  <c r="BP44" i="13"/>
  <c r="BE84" i="14"/>
  <c r="BE85" i="14"/>
  <c r="BP81" i="13"/>
  <c r="BB99" i="9"/>
  <c r="BP88" i="13"/>
  <c r="BB21" i="9"/>
  <c r="BB72" i="9"/>
  <c r="BP95" i="13"/>
  <c r="BB48" i="9"/>
  <c r="BB49" i="9"/>
  <c r="BE36" i="14"/>
  <c r="BB84" i="12"/>
  <c r="BP39" i="13"/>
  <c r="BB79" i="12"/>
  <c r="BB12" i="12"/>
  <c r="BB65" i="12"/>
  <c r="BH77" i="1"/>
  <c r="BB39" i="9"/>
  <c r="BE89" i="14"/>
  <c r="BT43" i="1"/>
  <c r="BB50" i="12"/>
  <c r="BB59" i="12"/>
  <c r="BP64" i="13"/>
  <c r="BP90" i="13"/>
  <c r="BE98" i="14"/>
  <c r="BB94" i="9"/>
  <c r="BH72" i="1"/>
  <c r="BP62" i="13"/>
  <c r="BE24" i="14"/>
  <c r="BB97" i="12"/>
  <c r="BB36" i="12"/>
  <c r="BB10" i="9"/>
  <c r="BB11" i="12"/>
  <c r="BE81" i="14"/>
  <c r="BB32" i="12"/>
  <c r="BB66" i="9"/>
  <c r="BB24" i="12"/>
  <c r="BP84" i="13"/>
  <c r="BE77" i="14"/>
  <c r="BP93" i="13"/>
  <c r="BP89" i="13"/>
  <c r="BB59" i="9"/>
  <c r="BB57" i="12"/>
  <c r="BB76" i="9"/>
  <c r="BB74" i="12"/>
  <c r="BE30" i="14"/>
  <c r="BE60" i="14"/>
  <c r="BE35" i="14"/>
  <c r="BB5" i="12"/>
  <c r="BP58" i="13"/>
  <c r="BE9" i="14"/>
  <c r="BB37" i="12"/>
  <c r="BP85" i="13"/>
  <c r="BE21" i="14"/>
  <c r="BB7" i="12"/>
  <c r="BE80" i="14"/>
  <c r="BP48" i="13"/>
  <c r="BB87" i="12"/>
  <c r="BB25" i="12"/>
  <c r="BT46" i="1"/>
  <c r="BB90" i="9"/>
  <c r="BB82" i="9"/>
  <c r="BP17" i="13"/>
  <c r="BP36" i="13"/>
  <c r="BB26" i="9"/>
  <c r="BB44" i="9"/>
  <c r="BE44" i="14"/>
  <c r="BB96" i="12"/>
  <c r="BB13" i="12"/>
  <c r="BB52" i="9"/>
  <c r="BE83" i="14"/>
  <c r="BH76" i="1"/>
  <c r="BB19" i="9"/>
  <c r="BB100" i="12"/>
  <c r="BP31" i="13"/>
  <c r="BE56" i="14"/>
  <c r="BB39" i="12"/>
  <c r="BB83" i="9"/>
  <c r="BB47" i="12"/>
  <c r="BP73" i="13"/>
  <c r="BP30" i="13"/>
  <c r="BP69" i="13"/>
  <c r="BB14" i="9"/>
  <c r="BB38" i="12"/>
  <c r="BB101" i="9"/>
  <c r="BB70" i="12"/>
  <c r="BB94" i="12"/>
  <c r="BE23" i="14"/>
  <c r="BJ12" i="11"/>
  <c r="BE17" i="14"/>
  <c r="BB16" i="12"/>
  <c r="BB67" i="9"/>
  <c r="BB31" i="9"/>
  <c r="BP15" i="13"/>
  <c r="BB31" i="12"/>
  <c r="BB81" i="9"/>
  <c r="BE65" i="14"/>
  <c r="BB12" i="9"/>
  <c r="BB33" i="12"/>
  <c r="BB93" i="12"/>
  <c r="BB27" i="9"/>
  <c r="BB63" i="12"/>
  <c r="BP46" i="13"/>
  <c r="BB90" i="12"/>
  <c r="BB38" i="9"/>
  <c r="BB20" i="12"/>
  <c r="BE8" i="14"/>
  <c r="BB44" i="12"/>
  <c r="BB25" i="9"/>
  <c r="BE51" i="14"/>
  <c r="BE59" i="14"/>
  <c r="BE86" i="14"/>
  <c r="BP47" i="13"/>
  <c r="BE26" i="14"/>
  <c r="BE15" i="14"/>
  <c r="BB23" i="12"/>
  <c r="BT62" i="1"/>
  <c r="BB45" i="9"/>
  <c r="BB80" i="12"/>
  <c r="BB71" i="9"/>
  <c r="BP34" i="13"/>
  <c r="BB82" i="12"/>
  <c r="BB62" i="9"/>
  <c r="BE94" i="14"/>
  <c r="BB53" i="12"/>
  <c r="BE101" i="14"/>
  <c r="BP38" i="13"/>
  <c r="BE22" i="14"/>
  <c r="BT44" i="1"/>
  <c r="BH79" i="1"/>
  <c r="BE99" i="14"/>
  <c r="BT54" i="1"/>
  <c r="BB97" i="9"/>
  <c r="BB33" i="9"/>
  <c r="BP35" i="13"/>
  <c r="BB19" i="12"/>
  <c r="BP80" i="13"/>
  <c r="BB64" i="12"/>
  <c r="BB41" i="9"/>
  <c r="BB16" i="9"/>
  <c r="BP104" i="13"/>
  <c r="BE95" i="14"/>
  <c r="BE18" i="14"/>
  <c r="BB91" i="12"/>
  <c r="BP99" i="13"/>
  <c r="BB70" i="9"/>
  <c r="BB61" i="9"/>
  <c r="BE42" i="14"/>
  <c r="BB36" i="9"/>
  <c r="BT53" i="1"/>
  <c r="BB71" i="12"/>
  <c r="BB92" i="12"/>
  <c r="BP8" i="13"/>
  <c r="BB69" i="9"/>
  <c r="BB51" i="9"/>
  <c r="BB83" i="12"/>
  <c r="BB9" i="9"/>
  <c r="BB37" i="9"/>
  <c r="BB28" i="9"/>
  <c r="BB103" i="12"/>
  <c r="BP87" i="13"/>
  <c r="BB52" i="12"/>
  <c r="BB73" i="9"/>
  <c r="BT56" i="1"/>
  <c r="BB88" i="9"/>
  <c r="BE93" i="14"/>
  <c r="BP101" i="13"/>
  <c r="BE75" i="14"/>
  <c r="BB40" i="9"/>
  <c r="BP61" i="13"/>
  <c r="BT52" i="1"/>
  <c r="BB42" i="12"/>
  <c r="BP24" i="13"/>
  <c r="BH75" i="1"/>
  <c r="BE10" i="14"/>
  <c r="BB61" i="12"/>
  <c r="BB101" i="12"/>
  <c r="BE33" i="14"/>
  <c r="BB102" i="9"/>
  <c r="BP33" i="13"/>
  <c r="BE66" i="14"/>
  <c r="BB30" i="9"/>
  <c r="BB84" i="9"/>
  <c r="BP10" i="13"/>
  <c r="BE39" i="14"/>
  <c r="BE12" i="14"/>
  <c r="BE74" i="14"/>
  <c r="BE100" i="14"/>
  <c r="BB89" i="9"/>
  <c r="BB80" i="9"/>
  <c r="BE48" i="14"/>
  <c r="BE6" i="14"/>
  <c r="BP52" i="13"/>
  <c r="BP9" i="13"/>
  <c r="BP91" i="13"/>
  <c r="BE90" i="14"/>
  <c r="BB9" i="12"/>
  <c r="BP55" i="13"/>
  <c r="BE5" i="14"/>
  <c r="BB54" i="12"/>
  <c r="BB26" i="12"/>
  <c r="BE87" i="14"/>
  <c r="BT51" i="1"/>
  <c r="BT45" i="1"/>
  <c r="BT61" i="1"/>
  <c r="BE61" i="14"/>
  <c r="BP14" i="13"/>
  <c r="BB69" i="12"/>
  <c r="BT48" i="1"/>
  <c r="BB55" i="9"/>
  <c r="BE32" i="14"/>
  <c r="BE72" i="14"/>
  <c r="BJ13" i="11"/>
  <c r="BE40" i="14"/>
  <c r="BP86" i="13"/>
  <c r="BB51" i="12"/>
  <c r="BP40" i="13"/>
  <c r="BB98" i="9"/>
  <c r="BT63" i="1"/>
  <c r="BB55" i="12"/>
  <c r="BE82" i="14"/>
  <c r="BP83" i="13"/>
  <c r="BP18" i="13"/>
  <c r="BB102" i="12"/>
  <c r="BP75" i="13"/>
  <c r="BB57" i="9"/>
  <c r="BP74" i="13"/>
  <c r="BE38" i="14"/>
  <c r="BE73" i="14"/>
  <c r="BB8" i="12"/>
  <c r="BJ15" i="11"/>
  <c r="BE49" i="14"/>
  <c r="BP49" i="13"/>
  <c r="BE31" i="14"/>
  <c r="BP19" i="13"/>
  <c r="BB60" i="12"/>
  <c r="BE103" i="14"/>
  <c r="BB5" i="9"/>
  <c r="BB17" i="12"/>
  <c r="BB75" i="12"/>
  <c r="BP23" i="13"/>
  <c r="BP16" i="13"/>
  <c r="BB7" i="9"/>
  <c r="BP45" i="13"/>
  <c r="BB53" i="9"/>
  <c r="BB15" i="9"/>
  <c r="BB72" i="12"/>
  <c r="BB58" i="12"/>
  <c r="BB14" i="12"/>
  <c r="BP60" i="13"/>
  <c r="BE68" i="14"/>
  <c r="BB103" i="9"/>
  <c r="BB86" i="12"/>
  <c r="BB10" i="12"/>
  <c r="BB18" i="9"/>
  <c r="BE37" i="14"/>
  <c r="BB32" i="9"/>
  <c r="BP59" i="13"/>
  <c r="BP56" i="13"/>
  <c r="BB93" i="9"/>
  <c r="BB65" i="9"/>
  <c r="BB64" i="9"/>
  <c r="BE7" i="14"/>
  <c r="BB68" i="12"/>
  <c r="BP97" i="13"/>
  <c r="BB96" i="9"/>
  <c r="BB6" i="12"/>
  <c r="BB22" i="12"/>
  <c r="BB62" i="12"/>
  <c r="BJ8" i="11"/>
  <c r="BT60" i="1"/>
  <c r="BT59" i="1"/>
  <c r="BB87" i="9"/>
  <c r="BB30" i="12"/>
  <c r="BB22" i="9"/>
  <c r="BB77" i="9"/>
  <c r="BP51" i="13"/>
  <c r="BB49" i="12"/>
  <c r="BJ10" i="11"/>
  <c r="BT50" i="1"/>
  <c r="BB40" i="12"/>
  <c r="BE13" i="14"/>
  <c r="BP71" i="13"/>
  <c r="BB81" i="12"/>
  <c r="BE67" i="14"/>
  <c r="BP105" i="13"/>
  <c r="BB91" i="9"/>
  <c r="BP7" i="13"/>
  <c r="BT58" i="1"/>
  <c r="BP25" i="13"/>
  <c r="BB66" i="12"/>
  <c r="BE25" i="14"/>
  <c r="BP72" i="13"/>
  <c r="BP50" i="13"/>
  <c r="BB98" i="12"/>
  <c r="BB35" i="9"/>
  <c r="BB45" i="12"/>
  <c r="BB73" i="12"/>
  <c r="BB47" i="9"/>
  <c r="BP76" i="13"/>
  <c r="BE19" i="14"/>
  <c r="BE92" i="14"/>
  <c r="BB85" i="12"/>
  <c r="BE62" i="14"/>
  <c r="BB46" i="9"/>
  <c r="BP29" i="13"/>
  <c r="BJ6" i="11"/>
  <c r="BB50" i="9"/>
  <c r="BB24" i="9"/>
  <c r="BB99" i="12"/>
  <c r="BB75" i="9"/>
  <c r="BP37" i="13"/>
  <c r="BP26" i="13"/>
  <c r="BE88" i="14"/>
  <c r="BE55" i="14"/>
  <c r="BP94" i="13"/>
  <c r="BE91" i="14"/>
  <c r="BE58" i="14"/>
  <c r="BB43" i="12"/>
  <c r="BB6" i="9"/>
  <c r="BE20" i="14"/>
  <c r="BB58" i="9"/>
  <c r="BB4" i="12"/>
  <c r="BP79" i="13"/>
  <c r="BP41" i="13"/>
  <c r="BE64" i="14"/>
  <c r="BP96" i="13"/>
  <c r="BP63" i="13"/>
  <c r="BE102" i="14"/>
  <c r="BB41" i="12"/>
  <c r="BB23" i="9"/>
  <c r="BB60" i="9"/>
  <c r="BE29" i="14"/>
  <c r="BH78" i="1"/>
  <c r="BB43" i="9"/>
  <c r="BE14" i="14"/>
  <c r="BE63" i="14"/>
  <c r="BB42" i="9"/>
  <c r="BP98" i="13"/>
  <c r="BP67" i="13"/>
  <c r="BB89" i="12"/>
  <c r="BT64" i="1"/>
  <c r="BP65" i="13"/>
  <c r="BB56" i="9"/>
  <c r="BP27" i="13"/>
  <c r="BB8" i="9"/>
  <c r="BB85" i="9"/>
  <c r="BE79" i="14"/>
  <c r="BP13" i="13"/>
  <c r="BE52" i="14"/>
  <c r="BB27" i="12"/>
  <c r="BP54" i="13"/>
  <c r="BE69" i="14"/>
  <c r="BP102" i="13"/>
  <c r="BB34" i="12"/>
  <c r="BE27" i="14"/>
  <c r="BP100" i="13"/>
  <c r="BB13" i="9"/>
  <c r="AX11" i="16"/>
  <c r="AX19" i="16"/>
  <c r="AX23" i="16"/>
  <c r="AX22" i="16"/>
  <c r="BA6" i="17"/>
  <c r="AX8" i="16"/>
  <c r="BA3" i="17"/>
  <c r="AX5" i="16"/>
  <c r="AX7" i="16"/>
  <c r="BA5" i="17"/>
  <c r="DS16" i="11"/>
  <c r="DS7" i="11"/>
  <c r="DS12" i="11"/>
  <c r="DS4" i="11"/>
  <c r="DS15" i="11"/>
  <c r="DS11" i="11"/>
  <c r="DS9" i="11"/>
  <c r="DS14" i="11"/>
  <c r="AE137" i="1"/>
  <c r="DS8" i="11"/>
  <c r="AZ34" i="17"/>
  <c r="DS6" i="11"/>
  <c r="DS5" i="11"/>
  <c r="DS13" i="11"/>
  <c r="DS10" i="11"/>
  <c r="BH37" i="1" l="1"/>
  <c r="BB3" i="9"/>
  <c r="BS41" i="1"/>
  <c r="AX12" i="16"/>
  <c r="AX6" i="16"/>
  <c r="BR41" i="1" l="1"/>
  <c r="AC70" i="1" l="1"/>
  <c r="BO6" i="13"/>
  <c r="BA3" i="9"/>
  <c r="AZ3" i="12"/>
  <c r="AZ3" i="9"/>
  <c r="BI3" i="11"/>
  <c r="BD3" i="14"/>
  <c r="BH3" i="11"/>
  <c r="BA73" i="12"/>
  <c r="BA26" i="9"/>
  <c r="BD4" i="14"/>
  <c r="BA93" i="12"/>
  <c r="BO74" i="13"/>
  <c r="BA54" i="9"/>
  <c r="BS49" i="1"/>
  <c r="BO13" i="13"/>
  <c r="BA56" i="12"/>
  <c r="BO29" i="13"/>
  <c r="BA59" i="12"/>
  <c r="BO11" i="13"/>
  <c r="BA18" i="12"/>
  <c r="BA84" i="12"/>
  <c r="BI10" i="11"/>
  <c r="BO101" i="13"/>
  <c r="BA37" i="12"/>
  <c r="BA54" i="12"/>
  <c r="BA75" i="9"/>
  <c r="BA61" i="9"/>
  <c r="BD33" i="14"/>
  <c r="BD103" i="14"/>
  <c r="BO76" i="13"/>
  <c r="BO59" i="13"/>
  <c r="BD73" i="14"/>
  <c r="BA49" i="12"/>
  <c r="BO16" i="13"/>
  <c r="BA47" i="9"/>
  <c r="BA39" i="9"/>
  <c r="BA95" i="12"/>
  <c r="BA66" i="12"/>
  <c r="BS45" i="1"/>
  <c r="BA88" i="9"/>
  <c r="BO26" i="13"/>
  <c r="BO72" i="13"/>
  <c r="BD101" i="14"/>
  <c r="BO44" i="13"/>
  <c r="BA5" i="9"/>
  <c r="BO53" i="13"/>
  <c r="BA12" i="9"/>
  <c r="BA33" i="9"/>
  <c r="BA22" i="9"/>
  <c r="BO51" i="13"/>
  <c r="BS54" i="1"/>
  <c r="BO38" i="13"/>
  <c r="BA11" i="12"/>
  <c r="BA92" i="9"/>
  <c r="BA51" i="12"/>
  <c r="BA77" i="9"/>
  <c r="BA79" i="9"/>
  <c r="BA80" i="12"/>
  <c r="BA86" i="9"/>
  <c r="BO19" i="13"/>
  <c r="BS44" i="1"/>
  <c r="BA98" i="12"/>
  <c r="BD12" i="14"/>
  <c r="BG71" i="1"/>
  <c r="BA22" i="12"/>
  <c r="BS57" i="1"/>
  <c r="BO93" i="13"/>
  <c r="BO88" i="13"/>
  <c r="BD43" i="14"/>
  <c r="BA91" i="9"/>
  <c r="BO67" i="13"/>
  <c r="BS61" i="1"/>
  <c r="BO24" i="13"/>
  <c r="BA28" i="12"/>
  <c r="BO68" i="13"/>
  <c r="BA89" i="9"/>
  <c r="BD59" i="14"/>
  <c r="BO84" i="13"/>
  <c r="BA45" i="12"/>
  <c r="BA81" i="12"/>
  <c r="BI15" i="11"/>
  <c r="BD84" i="14"/>
  <c r="BA73" i="9"/>
  <c r="BD32" i="14"/>
  <c r="BA29" i="9"/>
  <c r="BD64" i="14"/>
  <c r="BD65" i="14"/>
  <c r="BO69" i="13"/>
  <c r="BO71" i="13"/>
  <c r="BA65" i="12"/>
  <c r="BD55" i="14"/>
  <c r="BI14" i="11"/>
  <c r="BA42" i="9"/>
  <c r="BO8" i="13"/>
  <c r="BO70" i="13"/>
  <c r="BO87" i="13"/>
  <c r="BS50" i="1"/>
  <c r="BA37" i="9"/>
  <c r="BA34" i="12"/>
  <c r="BA5" i="12"/>
  <c r="BA101" i="9"/>
  <c r="BD86" i="14"/>
  <c r="BA48" i="12"/>
  <c r="BO81" i="13"/>
  <c r="BA76" i="12"/>
  <c r="BA36" i="12"/>
  <c r="BA42" i="12"/>
  <c r="BD90" i="14"/>
  <c r="BA62" i="9"/>
  <c r="BD83" i="14"/>
  <c r="BD35" i="14"/>
  <c r="BA7" i="9"/>
  <c r="BD46" i="14"/>
  <c r="BA56" i="9"/>
  <c r="BA82" i="12"/>
  <c r="BD14" i="14"/>
  <c r="BA58" i="12"/>
  <c r="BO96" i="13"/>
  <c r="BA50" i="9"/>
  <c r="BD88" i="14"/>
  <c r="BD62" i="14"/>
  <c r="BS64" i="1"/>
  <c r="BO37" i="13"/>
  <c r="BO36" i="13"/>
  <c r="BA40" i="12"/>
  <c r="BI11" i="11"/>
  <c r="BA44" i="12"/>
  <c r="BA88" i="12"/>
  <c r="BD13" i="14"/>
  <c r="BA17" i="9"/>
  <c r="BA23" i="9"/>
  <c r="BA9" i="12"/>
  <c r="BA90" i="12"/>
  <c r="BD52" i="14"/>
  <c r="BS55" i="1"/>
  <c r="BA74" i="9"/>
  <c r="BS56" i="1"/>
  <c r="BA77" i="12"/>
  <c r="BA55" i="12"/>
  <c r="BA84" i="9"/>
  <c r="BA53" i="9"/>
  <c r="BD63" i="14"/>
  <c r="BA17" i="12"/>
  <c r="BA24" i="12"/>
  <c r="BA19" i="12"/>
  <c r="BG75" i="1"/>
  <c r="BD74" i="14"/>
  <c r="BD8" i="14"/>
  <c r="BA94" i="9"/>
  <c r="BD49" i="14"/>
  <c r="BA66" i="9"/>
  <c r="BG72" i="1"/>
  <c r="BA27" i="9"/>
  <c r="BO100" i="13"/>
  <c r="BD79" i="14"/>
  <c r="BA38" i="12"/>
  <c r="BO99" i="13"/>
  <c r="BA43" i="12"/>
  <c r="BA62" i="12"/>
  <c r="BD44" i="14"/>
  <c r="BO12" i="13"/>
  <c r="BA18" i="9"/>
  <c r="BD48" i="14"/>
  <c r="BA35" i="12"/>
  <c r="BO73" i="13"/>
  <c r="BA67" i="9"/>
  <c r="BO41" i="13"/>
  <c r="BG79" i="1"/>
  <c r="BO48" i="13"/>
  <c r="BA6" i="12"/>
  <c r="BA14" i="12"/>
  <c r="BA53" i="12"/>
  <c r="BA83" i="9"/>
  <c r="BA35" i="9"/>
  <c r="BA26" i="12"/>
  <c r="BO97" i="13"/>
  <c r="BO9" i="13"/>
  <c r="BO7" i="13"/>
  <c r="BD81" i="14"/>
  <c r="BD100" i="14"/>
  <c r="BG73" i="1"/>
  <c r="BA71" i="9"/>
  <c r="BA72" i="12"/>
  <c r="BA57" i="9"/>
  <c r="BA7" i="12"/>
  <c r="BO30" i="13"/>
  <c r="BO66" i="13"/>
  <c r="BD38" i="14"/>
  <c r="BA8" i="9"/>
  <c r="BS58" i="1"/>
  <c r="BA55" i="9"/>
  <c r="BO21" i="13"/>
  <c r="BG77" i="1"/>
  <c r="BA4" i="12"/>
  <c r="BO58" i="13"/>
  <c r="BD15" i="14"/>
  <c r="BA30" i="12"/>
  <c r="BS51" i="1"/>
  <c r="BD61" i="14"/>
  <c r="BA75" i="12"/>
  <c r="BA31" i="9"/>
  <c r="BO14" i="13"/>
  <c r="BA74" i="12"/>
  <c r="BS48" i="1"/>
  <c r="BA39" i="12"/>
  <c r="BD24" i="14"/>
  <c r="BD51" i="14"/>
  <c r="BA41" i="12"/>
  <c r="BO20" i="13"/>
  <c r="BA52" i="9"/>
  <c r="BA79" i="12"/>
  <c r="BS59" i="1"/>
  <c r="BA65" i="9"/>
  <c r="BD7" i="14"/>
  <c r="BA80" i="9"/>
  <c r="BA100" i="9"/>
  <c r="BD30" i="14"/>
  <c r="BO49" i="13"/>
  <c r="BO82" i="13"/>
  <c r="BA25" i="9"/>
  <c r="BS62" i="1"/>
  <c r="BO40" i="13"/>
  <c r="BS47" i="1"/>
  <c r="BA13" i="9"/>
  <c r="BA12" i="12"/>
  <c r="BA32" i="12"/>
  <c r="BA9" i="9"/>
  <c r="BO90" i="13"/>
  <c r="BD72" i="14"/>
  <c r="BA15" i="12"/>
  <c r="BD78" i="14"/>
  <c r="BD96" i="14"/>
  <c r="BO104" i="13"/>
  <c r="BA8" i="12"/>
  <c r="BI7" i="11"/>
  <c r="BA38" i="9"/>
  <c r="BA67" i="12"/>
  <c r="BD66" i="14"/>
  <c r="BD50" i="14"/>
  <c r="BD67" i="14"/>
  <c r="BD98" i="14"/>
  <c r="BA46" i="12"/>
  <c r="BD19" i="14"/>
  <c r="BD87" i="14"/>
  <c r="BO85" i="13"/>
  <c r="BD27" i="14"/>
  <c r="BA95" i="9"/>
  <c r="BO91" i="13"/>
  <c r="BA10" i="9"/>
  <c r="BD26" i="14"/>
  <c r="BO28" i="13"/>
  <c r="BA4" i="9"/>
  <c r="BO56" i="13"/>
  <c r="BA64" i="12"/>
  <c r="BI6" i="11"/>
  <c r="BA59" i="9"/>
  <c r="BO86" i="13"/>
  <c r="BD69" i="14"/>
  <c r="BD76" i="14"/>
  <c r="BO42" i="13"/>
  <c r="BO62" i="13"/>
  <c r="BI8" i="11"/>
  <c r="BO18" i="13"/>
  <c r="BA78" i="12"/>
  <c r="BA78" i="9"/>
  <c r="BA82" i="9"/>
  <c r="BA41" i="9"/>
  <c r="BA40" i="9"/>
  <c r="BD31" i="14"/>
  <c r="BI4" i="11"/>
  <c r="BD53" i="14"/>
  <c r="BA68" i="9"/>
  <c r="BD70" i="14"/>
  <c r="BG78" i="1"/>
  <c r="BD85" i="14"/>
  <c r="BG76" i="1"/>
  <c r="BO64" i="13"/>
  <c r="BD56" i="14"/>
  <c r="BA28" i="9"/>
  <c r="BD21" i="14"/>
  <c r="BA81" i="9"/>
  <c r="BA49" i="9"/>
  <c r="BO63" i="13"/>
  <c r="BA103" i="9"/>
  <c r="BA64" i="9"/>
  <c r="BA93" i="9"/>
  <c r="BA87" i="9"/>
  <c r="BA96" i="12"/>
  <c r="BA100" i="12"/>
  <c r="BA86" i="12"/>
  <c r="BA101" i="12"/>
  <c r="BA83" i="12"/>
  <c r="BA16" i="12"/>
  <c r="BO23" i="13"/>
  <c r="BD5" i="14"/>
  <c r="BO92" i="13"/>
  <c r="BD42" i="14"/>
  <c r="BD41" i="14"/>
  <c r="BO39" i="13"/>
  <c r="BA102" i="9"/>
  <c r="BA14" i="9"/>
  <c r="BD58" i="14"/>
  <c r="BA57" i="12"/>
  <c r="BA87" i="12"/>
  <c r="BA46" i="9"/>
  <c r="BA61" i="12"/>
  <c r="BA21" i="9"/>
  <c r="BA91" i="12"/>
  <c r="BO32" i="13"/>
  <c r="BA10" i="12"/>
  <c r="BO106" i="13"/>
  <c r="BA23" i="12"/>
  <c r="BO89" i="13"/>
  <c r="BD22" i="14"/>
  <c r="BA97" i="9"/>
  <c r="BD20" i="14"/>
  <c r="BD18" i="14"/>
  <c r="BO50" i="13"/>
  <c r="BA30" i="9"/>
  <c r="BA25" i="12"/>
  <c r="BA43" i="9"/>
  <c r="BA51" i="9"/>
  <c r="BA24" i="9"/>
  <c r="BS53" i="1"/>
  <c r="BA103" i="12"/>
  <c r="BA45" i="9"/>
  <c r="BA27" i="12"/>
  <c r="BO103" i="13"/>
  <c r="BS42" i="1"/>
  <c r="BA16" i="9"/>
  <c r="BD71" i="14"/>
  <c r="BO79" i="13"/>
  <c r="BS60" i="1"/>
  <c r="BS52" i="1"/>
  <c r="BD89" i="14"/>
  <c r="BO55" i="13"/>
  <c r="BI9" i="11"/>
  <c r="BD39" i="14"/>
  <c r="BO17" i="13"/>
  <c r="BA44" i="9"/>
  <c r="BD80" i="14"/>
  <c r="BO65" i="13"/>
  <c r="BA89" i="12"/>
  <c r="BO52" i="13"/>
  <c r="BD36" i="14"/>
  <c r="BA70" i="9"/>
  <c r="BD34" i="14"/>
  <c r="BO31" i="13"/>
  <c r="BO25" i="13"/>
  <c r="BA29" i="12"/>
  <c r="BG74" i="1"/>
  <c r="BA58" i="9"/>
  <c r="BD97" i="14"/>
  <c r="BD68" i="14"/>
  <c r="BA63" i="9"/>
  <c r="BA52" i="12"/>
  <c r="BO61" i="13"/>
  <c r="BD23" i="14"/>
  <c r="BA71" i="12"/>
  <c r="BD94" i="14"/>
  <c r="BA76" i="9"/>
  <c r="BD45" i="14"/>
  <c r="BD28" i="14"/>
  <c r="BA6" i="9"/>
  <c r="BD102" i="14"/>
  <c r="BA102" i="12"/>
  <c r="BD77" i="14"/>
  <c r="BA31" i="12"/>
  <c r="BD47" i="14"/>
  <c r="BA69" i="9"/>
  <c r="BO94" i="13"/>
  <c r="BD29" i="14"/>
  <c r="BO75" i="13"/>
  <c r="BD37" i="14"/>
  <c r="BA20" i="9"/>
  <c r="BI16" i="11"/>
  <c r="BS63" i="1"/>
  <c r="BO46" i="13"/>
  <c r="BD57" i="14"/>
  <c r="BD16" i="14"/>
  <c r="BA50" i="12"/>
  <c r="BA63" i="12"/>
  <c r="BO80" i="13"/>
  <c r="BS46" i="1"/>
  <c r="BA32" i="9"/>
  <c r="BA33" i="12"/>
  <c r="BA85" i="12"/>
  <c r="BA34" i="9"/>
  <c r="BA85" i="9"/>
  <c r="BA96" i="9"/>
  <c r="BO60" i="13"/>
  <c r="BO83" i="13"/>
  <c r="BI12" i="11"/>
  <c r="BD92" i="14"/>
  <c r="BO102" i="13"/>
  <c r="BD93" i="14"/>
  <c r="BO95" i="13"/>
  <c r="BO27" i="13"/>
  <c r="BD82" i="14"/>
  <c r="BO43" i="13"/>
  <c r="BO35" i="13"/>
  <c r="BA60" i="12"/>
  <c r="BD95" i="14"/>
  <c r="BO105" i="13"/>
  <c r="BA92" i="12"/>
  <c r="BA99" i="9"/>
  <c r="BO22" i="13"/>
  <c r="BS43" i="1"/>
  <c r="BD10" i="14"/>
  <c r="BO45" i="13"/>
  <c r="BO78" i="13"/>
  <c r="BA68" i="12"/>
  <c r="BD6" i="14"/>
  <c r="BI5" i="11"/>
  <c r="BO33" i="13"/>
  <c r="BA60" i="9"/>
  <c r="BO77" i="13"/>
  <c r="BO98" i="13"/>
  <c r="BD40" i="14"/>
  <c r="BA69" i="12"/>
  <c r="BD91" i="14"/>
  <c r="BD99" i="14"/>
  <c r="BA99" i="12"/>
  <c r="BD54" i="14"/>
  <c r="BA15" i="9"/>
  <c r="BO15" i="13"/>
  <c r="BO57" i="13"/>
  <c r="BA13" i="12"/>
  <c r="BI13" i="11"/>
  <c r="BA90" i="9"/>
  <c r="BD11" i="14"/>
  <c r="BA20" i="12"/>
  <c r="BA98" i="9"/>
  <c r="BA97" i="12"/>
  <c r="BA19" i="9"/>
  <c r="BD9" i="14"/>
  <c r="BO47" i="13"/>
  <c r="BD60" i="14"/>
  <c r="BA21" i="12"/>
  <c r="BD75" i="14"/>
  <c r="BA11" i="9"/>
  <c r="BD17" i="14"/>
  <c r="BO54" i="13"/>
  <c r="BO10" i="13"/>
  <c r="BA48" i="9"/>
  <c r="BA72" i="9"/>
  <c r="BA70" i="12"/>
  <c r="BA36" i="9"/>
  <c r="BD25" i="14"/>
  <c r="BA94" i="12"/>
  <c r="BO34" i="13"/>
  <c r="BA47" i="12"/>
  <c r="AW12" i="16"/>
  <c r="AW11" i="16"/>
  <c r="AW23" i="16"/>
  <c r="AW19" i="16"/>
  <c r="AZ6" i="17"/>
  <c r="AW8" i="16"/>
  <c r="AW6" i="16"/>
  <c r="AZ3" i="17"/>
  <c r="AZ5" i="17"/>
  <c r="AW7" i="16"/>
  <c r="DR9" i="11"/>
  <c r="DR4" i="11"/>
  <c r="DR7" i="11"/>
  <c r="DR13" i="11"/>
  <c r="DR16" i="11"/>
  <c r="DQ3" i="11"/>
  <c r="DR12" i="11"/>
  <c r="DR11" i="11"/>
  <c r="AE136" i="1"/>
  <c r="DR10" i="11"/>
  <c r="DR15" i="11"/>
  <c r="DR14" i="11"/>
  <c r="DR6" i="11"/>
  <c r="DR3" i="11"/>
  <c r="DR8" i="11"/>
  <c r="DR5" i="11"/>
  <c r="AY34" i="17"/>
  <c r="BG37" i="1" l="1"/>
  <c r="BA3" i="12"/>
  <c r="BN6" i="13"/>
  <c r="BR54" i="1"/>
  <c r="AZ80" i="12"/>
  <c r="BN64" i="13"/>
  <c r="AZ100" i="9"/>
  <c r="BN77" i="13"/>
  <c r="AZ55" i="12"/>
  <c r="AZ29" i="9"/>
  <c r="BH12" i="11"/>
  <c r="AZ5" i="9"/>
  <c r="AZ54" i="9"/>
  <c r="BN100" i="13"/>
  <c r="BC79" i="14"/>
  <c r="BN52" i="13"/>
  <c r="AZ21" i="9"/>
  <c r="BR42" i="1"/>
  <c r="BN65" i="13"/>
  <c r="BF71" i="1"/>
  <c r="BC15" i="14"/>
  <c r="AZ73" i="12"/>
  <c r="BC45" i="14"/>
  <c r="BC31" i="14"/>
  <c r="BR56" i="1"/>
  <c r="BR62" i="1"/>
  <c r="BR60" i="1"/>
  <c r="BC78" i="14"/>
  <c r="BH13" i="11"/>
  <c r="AZ68" i="12"/>
  <c r="BC18" i="14"/>
  <c r="BN37" i="13"/>
  <c r="AZ49" i="12"/>
  <c r="AZ72" i="9"/>
  <c r="AZ36" i="9"/>
  <c r="BR45" i="1"/>
  <c r="BN92" i="13"/>
  <c r="BC24" i="14"/>
  <c r="BN62" i="13"/>
  <c r="BN46" i="13"/>
  <c r="BN7" i="13"/>
  <c r="BN9" i="13"/>
  <c r="BC50" i="14"/>
  <c r="BC41" i="14"/>
  <c r="BC71" i="14"/>
  <c r="BC103" i="14"/>
  <c r="BC94" i="14"/>
  <c r="BC60" i="14"/>
  <c r="AZ95" i="9"/>
  <c r="BC87" i="14"/>
  <c r="BN48" i="13"/>
  <c r="BN75" i="13"/>
  <c r="AZ65" i="12"/>
  <c r="AZ73" i="9"/>
  <c r="BC57" i="14"/>
  <c r="AZ102" i="9"/>
  <c r="BN63" i="13"/>
  <c r="AZ81" i="12"/>
  <c r="BN38" i="13"/>
  <c r="BN12" i="13"/>
  <c r="AZ4" i="9"/>
  <c r="BN83" i="13"/>
  <c r="AZ45" i="9"/>
  <c r="BC86" i="14"/>
  <c r="AZ57" i="12"/>
  <c r="AZ41" i="12"/>
  <c r="AZ74" i="12"/>
  <c r="AZ8" i="9"/>
  <c r="AZ101" i="9"/>
  <c r="BN45" i="13"/>
  <c r="AZ80" i="9"/>
  <c r="BN89" i="13"/>
  <c r="BC59" i="14"/>
  <c r="AZ96" i="12"/>
  <c r="BN80" i="13"/>
  <c r="BC25" i="14"/>
  <c r="AZ25" i="9"/>
  <c r="BN91" i="13"/>
  <c r="AZ87" i="9"/>
  <c r="BC14" i="14"/>
  <c r="AZ12" i="9"/>
  <c r="AZ85" i="9"/>
  <c r="AZ64" i="9"/>
  <c r="BC65" i="14"/>
  <c r="BC44" i="14"/>
  <c r="BC11" i="14"/>
  <c r="AZ67" i="9"/>
  <c r="AZ87" i="12"/>
  <c r="AZ77" i="9"/>
  <c r="BC81" i="14"/>
  <c r="AZ100" i="12"/>
  <c r="BC37" i="14"/>
  <c r="BN99" i="13"/>
  <c r="BN61" i="13"/>
  <c r="BH5" i="11"/>
  <c r="BN8" i="13"/>
  <c r="AZ28" i="9"/>
  <c r="AZ71" i="9"/>
  <c r="AZ38" i="9"/>
  <c r="BC6" i="14"/>
  <c r="BN21" i="13"/>
  <c r="BC56" i="14"/>
  <c r="BC10" i="14"/>
  <c r="BC4" i="14"/>
  <c r="BR58" i="1"/>
  <c r="AZ48" i="12"/>
  <c r="BN42" i="13"/>
  <c r="AZ50" i="12"/>
  <c r="BC93" i="14"/>
  <c r="AZ65" i="9"/>
  <c r="AZ75" i="9"/>
  <c r="AZ70" i="12"/>
  <c r="BC69" i="14"/>
  <c r="BN32" i="13"/>
  <c r="AZ58" i="12"/>
  <c r="BN13" i="13"/>
  <c r="BN47" i="13"/>
  <c r="BN70" i="13"/>
  <c r="AZ67" i="12"/>
  <c r="AZ42" i="9"/>
  <c r="AZ48" i="9"/>
  <c r="BN57" i="13"/>
  <c r="AZ82" i="12"/>
  <c r="BC75" i="14"/>
  <c r="AZ60" i="12"/>
  <c r="BH10" i="11"/>
  <c r="BN66" i="13"/>
  <c r="BC64" i="14"/>
  <c r="AZ19" i="9"/>
  <c r="AZ58" i="9"/>
  <c r="BN68" i="13"/>
  <c r="AZ62" i="12"/>
  <c r="AZ35" i="12"/>
  <c r="AZ21" i="12"/>
  <c r="BN74" i="13"/>
  <c r="BN51" i="13"/>
  <c r="AZ71" i="12"/>
  <c r="BC76" i="14"/>
  <c r="AZ27" i="9"/>
  <c r="BC22" i="14"/>
  <c r="BC40" i="14"/>
  <c r="BC13" i="14"/>
  <c r="AZ16" i="12"/>
  <c r="BN43" i="13"/>
  <c r="AZ13" i="12"/>
  <c r="AZ31" i="9"/>
  <c r="BC39" i="14"/>
  <c r="BC43" i="14"/>
  <c r="BN10" i="13"/>
  <c r="AZ76" i="12"/>
  <c r="AZ16" i="9"/>
  <c r="AZ53" i="9"/>
  <c r="AZ29" i="12"/>
  <c r="AZ103" i="12"/>
  <c r="BN67" i="13"/>
  <c r="AZ11" i="9"/>
  <c r="BH9" i="11"/>
  <c r="BN69" i="13"/>
  <c r="BN95" i="13"/>
  <c r="BC16" i="14"/>
  <c r="AZ37" i="9"/>
  <c r="BC96" i="14"/>
  <c r="AZ91" i="9"/>
  <c r="AZ99" i="12"/>
  <c r="AZ62" i="9"/>
  <c r="AZ14" i="12"/>
  <c r="BN78" i="13"/>
  <c r="BN97" i="13"/>
  <c r="AZ5" i="12"/>
  <c r="BN16" i="13"/>
  <c r="BC97" i="14"/>
  <c r="AZ82" i="9"/>
  <c r="AZ69" i="9"/>
  <c r="BC85" i="14"/>
  <c r="BC67" i="14"/>
  <c r="BN24" i="13"/>
  <c r="AZ39" i="12"/>
  <c r="BC36" i="14"/>
  <c r="AZ83" i="9"/>
  <c r="BN11" i="13"/>
  <c r="AZ84" i="9"/>
  <c r="BC91" i="14"/>
  <c r="AZ101" i="12"/>
  <c r="BN56" i="13"/>
  <c r="AZ52" i="9"/>
  <c r="BC62" i="14"/>
  <c r="AZ13" i="9"/>
  <c r="BC89" i="14"/>
  <c r="BN71" i="13"/>
  <c r="BN85" i="13"/>
  <c r="BH7" i="11"/>
  <c r="AZ44" i="12"/>
  <c r="AZ90" i="12"/>
  <c r="AZ36" i="12"/>
  <c r="AZ55" i="9"/>
  <c r="AZ103" i="9"/>
  <c r="BN49" i="13"/>
  <c r="AZ75" i="12"/>
  <c r="AZ10" i="12"/>
  <c r="AZ23" i="9"/>
  <c r="AZ57" i="9"/>
  <c r="BC74" i="14"/>
  <c r="AZ90" i="9"/>
  <c r="AZ46" i="12"/>
  <c r="BN25" i="13"/>
  <c r="AZ26" i="12"/>
  <c r="BC99" i="14"/>
  <c r="BN27" i="13"/>
  <c r="AZ43" i="9"/>
  <c r="BN28" i="13"/>
  <c r="BN18" i="13"/>
  <c r="AZ39" i="9"/>
  <c r="BN98" i="13"/>
  <c r="AZ51" i="9"/>
  <c r="BC30" i="14"/>
  <c r="AZ92" i="12"/>
  <c r="AZ59" i="9"/>
  <c r="BC33" i="14"/>
  <c r="AZ30" i="9"/>
  <c r="AZ86" i="9"/>
  <c r="BC66" i="14"/>
  <c r="AZ93" i="12"/>
  <c r="BR64" i="1"/>
  <c r="AZ64" i="12"/>
  <c r="AZ43" i="12"/>
  <c r="AZ27" i="12"/>
  <c r="BF77" i="1"/>
  <c r="AZ45" i="12"/>
  <c r="AZ12" i="12"/>
  <c r="AZ85" i="12"/>
  <c r="BC61" i="14"/>
  <c r="BC19" i="14"/>
  <c r="BN93" i="13"/>
  <c r="AZ93" i="9"/>
  <c r="BN36" i="13"/>
  <c r="AZ81" i="9"/>
  <c r="BN81" i="13"/>
  <c r="AZ14" i="9"/>
  <c r="AZ34" i="9"/>
  <c r="BN53" i="13"/>
  <c r="BC68" i="14"/>
  <c r="AZ88" i="9"/>
  <c r="BC49" i="14"/>
  <c r="AZ78" i="12"/>
  <c r="AZ31" i="12"/>
  <c r="BC28" i="14"/>
  <c r="AZ91" i="12"/>
  <c r="AZ92" i="9"/>
  <c r="AZ18" i="9"/>
  <c r="BN17" i="13"/>
  <c r="BC29" i="14"/>
  <c r="AZ9" i="9"/>
  <c r="BC7" i="14"/>
  <c r="AZ60" i="9"/>
  <c r="AZ56" i="9"/>
  <c r="BC5" i="14"/>
  <c r="BN54" i="13"/>
  <c r="AZ96" i="9"/>
  <c r="BN58" i="13"/>
  <c r="BC100" i="14"/>
  <c r="BC88" i="14"/>
  <c r="BC35" i="14"/>
  <c r="AZ19" i="12"/>
  <c r="AZ95" i="12"/>
  <c r="BN19" i="13"/>
  <c r="AZ97" i="12"/>
  <c r="BN50" i="13"/>
  <c r="AZ61" i="9"/>
  <c r="BC101" i="14"/>
  <c r="BN102" i="13"/>
  <c r="AZ8" i="12"/>
  <c r="BN29" i="13"/>
  <c r="BN84" i="13"/>
  <c r="BC92" i="14"/>
  <c r="BF79" i="1"/>
  <c r="BN20" i="13"/>
  <c r="AZ98" i="9"/>
  <c r="BN105" i="13"/>
  <c r="AZ37" i="12"/>
  <c r="BC9" i="14"/>
  <c r="AZ66" i="12"/>
  <c r="AZ34" i="12"/>
  <c r="BF78" i="1"/>
  <c r="BN35" i="13"/>
  <c r="AZ78" i="9"/>
  <c r="BN90" i="13"/>
  <c r="AZ74" i="9"/>
  <c r="BN103" i="13"/>
  <c r="AZ99" i="9"/>
  <c r="BN26" i="13"/>
  <c r="BN94" i="13"/>
  <c r="BH15" i="11"/>
  <c r="AZ24" i="9"/>
  <c r="AZ28" i="12"/>
  <c r="BC46" i="14"/>
  <c r="AZ4" i="12"/>
  <c r="AZ63" i="12"/>
  <c r="AZ24" i="12"/>
  <c r="BH4" i="11"/>
  <c r="AZ72" i="12"/>
  <c r="AZ33" i="12"/>
  <c r="AZ10" i="9"/>
  <c r="BC20" i="14"/>
  <c r="AZ32" i="12"/>
  <c r="BR63" i="1"/>
  <c r="BC53" i="14"/>
  <c r="AZ68" i="9"/>
  <c r="BH8" i="11"/>
  <c r="AZ7" i="12"/>
  <c r="BN14" i="13"/>
  <c r="BH16" i="11"/>
  <c r="AZ22" i="12"/>
  <c r="BC21" i="14"/>
  <c r="BN76" i="13"/>
  <c r="AZ47" i="12"/>
  <c r="AZ51" i="12"/>
  <c r="BN59" i="13"/>
  <c r="BC52" i="14"/>
  <c r="BC73" i="14"/>
  <c r="AZ59" i="12"/>
  <c r="BC51" i="14"/>
  <c r="BC98" i="14"/>
  <c r="BN87" i="13"/>
  <c r="AZ41" i="9"/>
  <c r="AZ94" i="12"/>
  <c r="BN34" i="13"/>
  <c r="AZ42" i="12"/>
  <c r="AZ40" i="9"/>
  <c r="BC8" i="14"/>
  <c r="BC72" i="14"/>
  <c r="AZ6" i="12"/>
  <c r="BC34" i="14"/>
  <c r="BN60" i="13"/>
  <c r="BC55" i="14"/>
  <c r="BN41" i="13"/>
  <c r="AZ98" i="12"/>
  <c r="AZ38" i="12"/>
  <c r="BN30" i="13"/>
  <c r="BC48" i="14"/>
  <c r="BN82" i="13"/>
  <c r="AZ56" i="12"/>
  <c r="BH11" i="11"/>
  <c r="BC80" i="14"/>
  <c r="AZ97" i="9"/>
  <c r="AZ33" i="9"/>
  <c r="BC77" i="14"/>
  <c r="AZ30" i="12"/>
  <c r="AZ50" i="9"/>
  <c r="BR44" i="1"/>
  <c r="BR57" i="1"/>
  <c r="AZ35" i="9"/>
  <c r="BN88" i="13"/>
  <c r="BC38" i="14"/>
  <c r="BN40" i="13"/>
  <c r="AZ79" i="9"/>
  <c r="BC12" i="14"/>
  <c r="AZ23" i="12"/>
  <c r="BC84" i="14"/>
  <c r="BN15" i="13"/>
  <c r="BH6" i="11"/>
  <c r="AZ61" i="12"/>
  <c r="BC58" i="14"/>
  <c r="BN55" i="13"/>
  <c r="BN72" i="13"/>
  <c r="BR46" i="1"/>
  <c r="BC23" i="14"/>
  <c r="AZ77" i="12"/>
  <c r="AZ84" i="12"/>
  <c r="BC63" i="14"/>
  <c r="AZ17" i="12"/>
  <c r="AZ86" i="12"/>
  <c r="AZ102" i="12"/>
  <c r="AZ53" i="12"/>
  <c r="BC90" i="14"/>
  <c r="BN22" i="13"/>
  <c r="AZ9" i="12"/>
  <c r="BF72" i="1"/>
  <c r="AZ32" i="9"/>
  <c r="AZ7" i="9"/>
  <c r="AZ88" i="12"/>
  <c r="AZ76" i="9"/>
  <c r="BH14" i="11"/>
  <c r="AZ15" i="12"/>
  <c r="BN96" i="13"/>
  <c r="AZ94" i="9"/>
  <c r="AZ11" i="12"/>
  <c r="BN106" i="13"/>
  <c r="AZ20" i="12"/>
  <c r="BC17" i="14"/>
  <c r="AZ46" i="9"/>
  <c r="BN23" i="13"/>
  <c r="BN104" i="13"/>
  <c r="AZ17" i="9"/>
  <c r="BC54" i="14"/>
  <c r="BC32" i="14"/>
  <c r="BR61" i="1"/>
  <c r="AZ70" i="9"/>
  <c r="AZ89" i="9"/>
  <c r="BC27" i="14"/>
  <c r="AZ26" i="9"/>
  <c r="AZ69" i="12"/>
  <c r="BN39" i="13"/>
  <c r="AZ52" i="12"/>
  <c r="AZ22" i="9"/>
  <c r="BC82" i="14"/>
  <c r="AZ6" i="9"/>
  <c r="AZ40" i="12"/>
  <c r="AZ15" i="9"/>
  <c r="BC70" i="14"/>
  <c r="BN79" i="13"/>
  <c r="BC26" i="14"/>
  <c r="AZ47" i="9"/>
  <c r="BC42" i="14"/>
  <c r="BC102" i="14"/>
  <c r="BN86" i="13"/>
  <c r="AZ54" i="12"/>
  <c r="BN31" i="13"/>
  <c r="AZ20" i="9"/>
  <c r="BC83" i="14"/>
  <c r="AZ25" i="12"/>
  <c r="AZ66" i="9"/>
  <c r="AZ18" i="12"/>
  <c r="AZ83" i="12"/>
  <c r="BC95" i="14"/>
  <c r="AZ49" i="9"/>
  <c r="BN101" i="13"/>
  <c r="AZ44" i="9"/>
  <c r="BN33" i="13"/>
  <c r="BN73" i="13"/>
  <c r="AZ89" i="12"/>
  <c r="AZ63" i="9"/>
  <c r="BN44" i="13"/>
  <c r="AZ79" i="12"/>
  <c r="BC47" i="14"/>
  <c r="AV11" i="16"/>
  <c r="AW22" i="16"/>
  <c r="AV19" i="16"/>
  <c r="AV22" i="16"/>
  <c r="AV12" i="16"/>
  <c r="AV6" i="16"/>
  <c r="AW5" i="16"/>
  <c r="AY5" i="17"/>
  <c r="AV7" i="16"/>
  <c r="DQ5" i="11"/>
  <c r="DQ12" i="11"/>
  <c r="DQ9" i="11"/>
  <c r="DQ8" i="11"/>
  <c r="DQ11" i="11"/>
  <c r="DQ10" i="11"/>
  <c r="AX34" i="17"/>
  <c r="DQ13" i="11"/>
  <c r="DQ15" i="11"/>
  <c r="DQ6" i="11"/>
  <c r="DQ16" i="11"/>
  <c r="DQ4" i="11"/>
  <c r="DQ14" i="11"/>
  <c r="DQ7" i="11"/>
  <c r="BR51" i="1" l="1"/>
  <c r="BR52" i="1"/>
  <c r="BR50" i="1"/>
  <c r="BR55" i="1"/>
  <c r="BR47" i="1"/>
  <c r="BF73" i="1"/>
  <c r="BR43" i="1"/>
  <c r="BF74" i="1"/>
  <c r="BF75" i="1"/>
  <c r="BR53" i="1"/>
  <c r="BR48" i="1"/>
  <c r="BR49" i="1"/>
  <c r="BR59" i="1"/>
  <c r="BF76" i="1"/>
  <c r="AE135" i="1"/>
  <c r="BF37" i="1" l="1"/>
  <c r="BC3" i="14"/>
  <c r="BQ41" i="1"/>
  <c r="AV23" i="16"/>
  <c r="AY6" i="17"/>
  <c r="AV8" i="16"/>
  <c r="AV5" i="16"/>
  <c r="AY3" i="17"/>
  <c r="AB70" i="1" l="1"/>
  <c r="BM6" i="13"/>
  <c r="BG3" i="11"/>
  <c r="AY3" i="9"/>
  <c r="AY3" i="12"/>
  <c r="AY11" i="9"/>
  <c r="BB4" i="14"/>
  <c r="AY101" i="12"/>
  <c r="BM99" i="13"/>
  <c r="AY19" i="9"/>
  <c r="AY83" i="12"/>
  <c r="AY52" i="9"/>
  <c r="AY69" i="12"/>
  <c r="BB34" i="14"/>
  <c r="BB28" i="14"/>
  <c r="BB92" i="14"/>
  <c r="BG12" i="11"/>
  <c r="AY85" i="9"/>
  <c r="BB59" i="14"/>
  <c r="AY35" i="12"/>
  <c r="BM22" i="13"/>
  <c r="AY23" i="12"/>
  <c r="BB93" i="14"/>
  <c r="AY24" i="12"/>
  <c r="BM19" i="13"/>
  <c r="AY58" i="12"/>
  <c r="AY51" i="12"/>
  <c r="BE72" i="1"/>
  <c r="AY91" i="12"/>
  <c r="AY18" i="12"/>
  <c r="AY17" i="12"/>
  <c r="BM60" i="13"/>
  <c r="BB9" i="14"/>
  <c r="BM33" i="13"/>
  <c r="AY92" i="12"/>
  <c r="BB42" i="14"/>
  <c r="BM30" i="13"/>
  <c r="BM94" i="13"/>
  <c r="AY100" i="12"/>
  <c r="BQ52" i="1"/>
  <c r="AY4" i="9"/>
  <c r="BB35" i="14"/>
  <c r="BB36" i="14"/>
  <c r="BM95" i="13"/>
  <c r="AY38" i="9"/>
  <c r="BB55" i="14"/>
  <c r="BG11" i="11"/>
  <c r="AY95" i="12"/>
  <c r="BB67" i="14"/>
  <c r="BB77" i="14"/>
  <c r="AY63" i="9"/>
  <c r="BM67" i="13"/>
  <c r="AY51" i="9"/>
  <c r="BM20" i="13"/>
  <c r="AY7" i="12"/>
  <c r="BB5" i="14"/>
  <c r="BB82" i="14"/>
  <c r="AY78" i="9"/>
  <c r="AY84" i="9"/>
  <c r="AY58" i="9"/>
  <c r="BG6" i="11"/>
  <c r="AY68" i="12"/>
  <c r="AY75" i="9"/>
  <c r="AY40" i="12"/>
  <c r="AY59" i="12"/>
  <c r="BQ44" i="1"/>
  <c r="BB15" i="14"/>
  <c r="BB84" i="14"/>
  <c r="BB90" i="14"/>
  <c r="BB51" i="14"/>
  <c r="BB48" i="14"/>
  <c r="BB12" i="14"/>
  <c r="BB8" i="14"/>
  <c r="AY91" i="9"/>
  <c r="BQ51" i="1"/>
  <c r="BM85" i="13"/>
  <c r="AY44" i="12"/>
  <c r="BM105" i="13"/>
  <c r="BB70" i="14"/>
  <c r="AY102" i="12"/>
  <c r="AY94" i="12"/>
  <c r="AY57" i="9"/>
  <c r="AY76" i="12"/>
  <c r="BE78" i="1"/>
  <c r="BM89" i="13"/>
  <c r="AY31" i="9"/>
  <c r="AY82" i="9"/>
  <c r="BM49" i="13"/>
  <c r="AY64" i="9"/>
  <c r="AY33" i="12"/>
  <c r="BM11" i="13"/>
  <c r="BB87" i="14"/>
  <c r="BB81" i="14"/>
  <c r="BG9" i="11"/>
  <c r="BB23" i="14"/>
  <c r="BM44" i="13"/>
  <c r="BM87" i="13"/>
  <c r="BB44" i="14"/>
  <c r="BB30" i="14"/>
  <c r="AY36" i="9"/>
  <c r="AY68" i="9"/>
  <c r="AY19" i="12"/>
  <c r="AY80" i="12"/>
  <c r="BB85" i="14"/>
  <c r="AY13" i="9"/>
  <c r="AY79" i="12"/>
  <c r="BB53" i="14"/>
  <c r="AY52" i="12"/>
  <c r="BB73" i="14"/>
  <c r="AY87" i="9"/>
  <c r="BM81" i="13"/>
  <c r="AY90" i="9"/>
  <c r="AY56" i="12"/>
  <c r="AY34" i="9"/>
  <c r="BM93" i="13"/>
  <c r="AY72" i="12"/>
  <c r="BM90" i="13"/>
  <c r="BM48" i="13"/>
  <c r="AY39" i="12"/>
  <c r="BM75" i="13"/>
  <c r="AY6" i="12"/>
  <c r="BB89" i="14"/>
  <c r="AY46" i="9"/>
  <c r="AY67" i="12"/>
  <c r="AY54" i="9"/>
  <c r="BB52" i="14"/>
  <c r="BG4" i="11"/>
  <c r="BM106" i="13"/>
  <c r="BM73" i="13"/>
  <c r="AY9" i="9"/>
  <c r="AY20" i="9"/>
  <c r="AY12" i="9"/>
  <c r="AY57" i="12"/>
  <c r="AY26" i="12"/>
  <c r="BB16" i="14"/>
  <c r="AY7" i="9"/>
  <c r="AY61" i="12"/>
  <c r="AY71" i="12"/>
  <c r="BM80" i="13"/>
  <c r="BB39" i="14"/>
  <c r="BE75" i="1"/>
  <c r="BM52" i="13"/>
  <c r="BM56" i="13"/>
  <c r="BM40" i="13"/>
  <c r="BM57" i="13"/>
  <c r="BM26" i="13"/>
  <c r="BM55" i="13"/>
  <c r="AY74" i="9"/>
  <c r="BB50" i="14"/>
  <c r="BB25" i="14"/>
  <c r="BM15" i="13"/>
  <c r="BM18" i="13"/>
  <c r="BB46" i="14"/>
  <c r="BQ54" i="1"/>
  <c r="AY70" i="12"/>
  <c r="AY20" i="12"/>
  <c r="AY81" i="9"/>
  <c r="BE79" i="1"/>
  <c r="BQ48" i="1"/>
  <c r="BE71" i="1"/>
  <c r="BM70" i="13"/>
  <c r="BB47" i="14"/>
  <c r="AY103" i="12"/>
  <c r="AY61" i="9"/>
  <c r="BE76" i="1"/>
  <c r="AY13" i="12"/>
  <c r="AY45" i="12"/>
  <c r="BB79" i="14"/>
  <c r="AY50" i="9"/>
  <c r="BM32" i="13"/>
  <c r="BM43" i="13"/>
  <c r="BB71" i="14"/>
  <c r="AY10" i="12"/>
  <c r="BQ45" i="1"/>
  <c r="AY48" i="12"/>
  <c r="BB33" i="14"/>
  <c r="BQ64" i="1"/>
  <c r="AY21" i="9"/>
  <c r="BM23" i="13"/>
  <c r="BM102" i="13"/>
  <c r="AY73" i="9"/>
  <c r="AY35" i="9"/>
  <c r="BB101" i="14"/>
  <c r="BG10" i="11"/>
  <c r="AY47" i="12"/>
  <c r="BB26" i="14"/>
  <c r="BM31" i="13"/>
  <c r="AY34" i="12"/>
  <c r="AY5" i="12"/>
  <c r="BM24" i="13"/>
  <c r="BM79" i="13"/>
  <c r="BB103" i="14"/>
  <c r="BM39" i="13"/>
  <c r="BM59" i="13"/>
  <c r="AY15" i="12"/>
  <c r="AY77" i="12"/>
  <c r="BB54" i="14"/>
  <c r="BQ46" i="1"/>
  <c r="AY29" i="9"/>
  <c r="BB72" i="14"/>
  <c r="AY27" i="12"/>
  <c r="AY43" i="12"/>
  <c r="AY37" i="9"/>
  <c r="AY93" i="12"/>
  <c r="BM35" i="13"/>
  <c r="AY78" i="12"/>
  <c r="BM103" i="13"/>
  <c r="AY62" i="12"/>
  <c r="AY99" i="9"/>
  <c r="BB31" i="14"/>
  <c r="AY96" i="12"/>
  <c r="AY103" i="9"/>
  <c r="BQ55" i="1"/>
  <c r="BM96" i="13"/>
  <c r="BQ59" i="1"/>
  <c r="AY101" i="9"/>
  <c r="BM101" i="13"/>
  <c r="BG5" i="11"/>
  <c r="AY31" i="12"/>
  <c r="AY11" i="12"/>
  <c r="AY67" i="9"/>
  <c r="BQ43" i="1"/>
  <c r="BQ57" i="1"/>
  <c r="BM37" i="13"/>
  <c r="BB24" i="14"/>
  <c r="AY10" i="9"/>
  <c r="AY53" i="12"/>
  <c r="BB65" i="14"/>
  <c r="AY53" i="9"/>
  <c r="BQ62" i="1"/>
  <c r="AY86" i="9"/>
  <c r="BM63" i="13"/>
  <c r="BB97" i="14"/>
  <c r="AY87" i="12"/>
  <c r="BM61" i="13"/>
  <c r="BM45" i="13"/>
  <c r="BM34" i="13"/>
  <c r="AY25" i="12"/>
  <c r="BB11" i="14"/>
  <c r="BM64" i="13"/>
  <c r="AY75" i="12"/>
  <c r="BM88" i="13"/>
  <c r="AY69" i="9"/>
  <c r="AY85" i="12"/>
  <c r="BE77" i="1"/>
  <c r="BM62" i="13"/>
  <c r="AY76" i="9"/>
  <c r="AY24" i="9"/>
  <c r="AY55" i="12"/>
  <c r="BM78" i="13"/>
  <c r="AY50" i="12"/>
  <c r="BM104" i="13"/>
  <c r="AY14" i="9"/>
  <c r="AY4" i="12"/>
  <c r="AY63" i="12"/>
  <c r="BG15" i="11"/>
  <c r="AY95" i="9"/>
  <c r="BB17" i="14"/>
  <c r="AY59" i="9"/>
  <c r="AY23" i="9"/>
  <c r="BB62" i="14"/>
  <c r="AY99" i="12"/>
  <c r="BM41" i="13"/>
  <c r="AY17" i="9"/>
  <c r="BB27" i="14"/>
  <c r="BE74" i="1"/>
  <c r="BG16" i="11"/>
  <c r="AY32" i="12"/>
  <c r="AY16" i="12"/>
  <c r="AY16" i="9"/>
  <c r="AY81" i="12"/>
  <c r="BQ50" i="1"/>
  <c r="AY55" i="9"/>
  <c r="AY94" i="9"/>
  <c r="BB75" i="14"/>
  <c r="AY36" i="12"/>
  <c r="BM98" i="13"/>
  <c r="AY102" i="9"/>
  <c r="BM76" i="13"/>
  <c r="BM58" i="13"/>
  <c r="BB57" i="14"/>
  <c r="BB45" i="14"/>
  <c r="AY83" i="9"/>
  <c r="BB19" i="14"/>
  <c r="AY60" i="12"/>
  <c r="AY77" i="9"/>
  <c r="BB40" i="14"/>
  <c r="BB76" i="14"/>
  <c r="BM29" i="13"/>
  <c r="BM69" i="13"/>
  <c r="BM14" i="13"/>
  <c r="BB29" i="14"/>
  <c r="AY82" i="12"/>
  <c r="AY22" i="12"/>
  <c r="BM100" i="13"/>
  <c r="AY48" i="9"/>
  <c r="BM13" i="13"/>
  <c r="AY88" i="9"/>
  <c r="AY41" i="9"/>
  <c r="AY65" i="9"/>
  <c r="BM47" i="13"/>
  <c r="BM65" i="13"/>
  <c r="AY26" i="9"/>
  <c r="BB95" i="14"/>
  <c r="AY30" i="9"/>
  <c r="BQ42" i="1"/>
  <c r="BB13" i="14"/>
  <c r="AY89" i="9"/>
  <c r="BM42" i="13"/>
  <c r="AY32" i="9"/>
  <c r="AY21" i="12"/>
  <c r="BM16" i="13"/>
  <c r="AY56" i="9"/>
  <c r="BQ47" i="1"/>
  <c r="BB61" i="14"/>
  <c r="BB14" i="14"/>
  <c r="BQ60" i="1"/>
  <c r="BM54" i="13"/>
  <c r="AY37" i="12"/>
  <c r="BB38" i="14"/>
  <c r="AY65" i="12"/>
  <c r="BM53" i="13"/>
  <c r="BB91" i="14"/>
  <c r="AY54" i="12"/>
  <c r="BM77" i="13"/>
  <c r="BM86" i="13"/>
  <c r="BM28" i="13"/>
  <c r="BQ49" i="1"/>
  <c r="BM21" i="13"/>
  <c r="BQ63" i="1"/>
  <c r="BB94" i="14"/>
  <c r="AY18" i="9"/>
  <c r="BB80" i="14"/>
  <c r="BM10" i="13"/>
  <c r="BB18" i="14"/>
  <c r="AY60" i="9"/>
  <c r="BB98" i="14"/>
  <c r="BM84" i="13"/>
  <c r="AY62" i="9"/>
  <c r="AY42" i="9"/>
  <c r="BB32" i="14"/>
  <c r="AY47" i="9"/>
  <c r="AY89" i="12"/>
  <c r="BB102" i="14"/>
  <c r="AY66" i="12"/>
  <c r="AY8" i="12"/>
  <c r="BB96" i="14"/>
  <c r="AY40" i="9"/>
  <c r="BM7" i="13"/>
  <c r="AY28" i="9"/>
  <c r="AY27" i="9"/>
  <c r="AY97" i="9"/>
  <c r="BM12" i="13"/>
  <c r="AY46" i="12"/>
  <c r="BM46" i="13"/>
  <c r="BB20" i="14"/>
  <c r="BM92" i="13"/>
  <c r="AY96" i="9"/>
  <c r="BQ61" i="1"/>
  <c r="AY79" i="9"/>
  <c r="BB83" i="14"/>
  <c r="AY49" i="12"/>
  <c r="AY8" i="9"/>
  <c r="AY98" i="9"/>
  <c r="BG7" i="11"/>
  <c r="AY71" i="9"/>
  <c r="AY64" i="12"/>
  <c r="AY14" i="12"/>
  <c r="BB41" i="14"/>
  <c r="BM51" i="13"/>
  <c r="BM97" i="13"/>
  <c r="BM8" i="13"/>
  <c r="AY41" i="12"/>
  <c r="AY70" i="9"/>
  <c r="AY93" i="9"/>
  <c r="AY66" i="9"/>
  <c r="AY49" i="9"/>
  <c r="AY92" i="9"/>
  <c r="BM68" i="13"/>
  <c r="AY44" i="9"/>
  <c r="AY97" i="12"/>
  <c r="BM82" i="13"/>
  <c r="BB37" i="14"/>
  <c r="AY74" i="12"/>
  <c r="BM72" i="13"/>
  <c r="AY39" i="9"/>
  <c r="BB100" i="14"/>
  <c r="AY90" i="12"/>
  <c r="BM50" i="13"/>
  <c r="BM66" i="13"/>
  <c r="BB78" i="14"/>
  <c r="BM91" i="13"/>
  <c r="BB58" i="14"/>
  <c r="BG8" i="11"/>
  <c r="AY6" i="9"/>
  <c r="BB43" i="14"/>
  <c r="AY12" i="12"/>
  <c r="AY28" i="12"/>
  <c r="BB22" i="14"/>
  <c r="AY25" i="9"/>
  <c r="BM17" i="13"/>
  <c r="AY30" i="12"/>
  <c r="AY29" i="12"/>
  <c r="AY88" i="12"/>
  <c r="BB86" i="14"/>
  <c r="AY15" i="9"/>
  <c r="BB6" i="14"/>
  <c r="BB56" i="14"/>
  <c r="AY42" i="12"/>
  <c r="BM9" i="13"/>
  <c r="AY33" i="9"/>
  <c r="BM25" i="13"/>
  <c r="BQ58" i="1"/>
  <c r="BB10" i="14"/>
  <c r="AY38" i="12"/>
  <c r="BB88" i="14"/>
  <c r="BB68" i="14"/>
  <c r="BM74" i="13"/>
  <c r="AY84" i="12"/>
  <c r="BM36" i="13"/>
  <c r="AY5" i="9"/>
  <c r="BB60" i="14"/>
  <c r="AY72" i="9"/>
  <c r="AY86" i="12"/>
  <c r="BM83" i="13"/>
  <c r="BE73" i="1"/>
  <c r="AY43" i="9"/>
  <c r="AY100" i="9"/>
  <c r="BM71" i="13"/>
  <c r="AY22" i="9"/>
  <c r="BB21" i="14"/>
  <c r="BB99" i="14"/>
  <c r="BB69" i="14"/>
  <c r="AY73" i="12"/>
  <c r="BM38" i="13"/>
  <c r="BB49" i="14"/>
  <c r="BB64" i="14"/>
  <c r="AY98" i="12"/>
  <c r="BB7" i="14"/>
  <c r="BB66" i="14"/>
  <c r="BQ53" i="1"/>
  <c r="BB63" i="14"/>
  <c r="BG14" i="11"/>
  <c r="BB74" i="14"/>
  <c r="BG13" i="11"/>
  <c r="AY80" i="9"/>
  <c r="AY45" i="9"/>
  <c r="BM27" i="13"/>
  <c r="AY9" i="12"/>
  <c r="BQ56" i="1"/>
  <c r="AU11" i="16"/>
  <c r="AU19" i="16"/>
  <c r="AU22" i="16"/>
  <c r="AU12" i="16"/>
  <c r="AU6" i="16"/>
  <c r="AU7" i="16"/>
  <c r="AX5" i="17"/>
  <c r="DP8" i="11"/>
  <c r="DP4" i="11"/>
  <c r="DP5" i="11"/>
  <c r="DP12" i="11"/>
  <c r="DP10" i="11"/>
  <c r="DP7" i="11"/>
  <c r="DP11" i="11"/>
  <c r="DP3" i="11"/>
  <c r="DP6" i="11"/>
  <c r="DP15" i="11"/>
  <c r="DP16" i="11"/>
  <c r="DP9" i="11"/>
  <c r="AW34" i="17"/>
  <c r="DP14" i="11"/>
  <c r="DP13" i="11"/>
  <c r="AE134" i="1"/>
  <c r="BE37" i="1" l="1"/>
  <c r="BB3" i="14"/>
  <c r="AA70" i="1"/>
  <c r="U3" i="9"/>
  <c r="U3" i="12"/>
  <c r="AC3" i="11"/>
  <c r="X3" i="14"/>
  <c r="AI6" i="13"/>
  <c r="Q11" i="15"/>
  <c r="AU23" i="16"/>
  <c r="Q11" i="16"/>
  <c r="AU8" i="16"/>
  <c r="AX6" i="17"/>
  <c r="AX3" i="17"/>
  <c r="AU5" i="16"/>
  <c r="Q7" i="15"/>
  <c r="Q7" i="16"/>
  <c r="T5" i="17"/>
  <c r="CL12" i="11"/>
  <c r="CL13" i="11"/>
  <c r="CL7" i="11"/>
  <c r="CL4" i="11"/>
  <c r="CL8" i="11"/>
  <c r="CL14" i="11"/>
  <c r="CL15" i="11"/>
  <c r="CL3" i="11"/>
  <c r="CL16" i="11"/>
  <c r="CL10" i="11"/>
  <c r="CL5" i="11"/>
  <c r="CL6" i="11"/>
  <c r="CL11" i="11"/>
  <c r="CL9" i="11"/>
  <c r="AC5" i="11" l="1"/>
  <c r="U79" i="12"/>
  <c r="X95" i="14"/>
  <c r="U77" i="12"/>
  <c r="U76" i="12"/>
  <c r="X26" i="14"/>
  <c r="X74" i="14"/>
  <c r="X51" i="14"/>
  <c r="AI73" i="13"/>
  <c r="U87" i="9"/>
  <c r="U76" i="9"/>
  <c r="U21" i="9"/>
  <c r="U66" i="9"/>
  <c r="U46" i="9"/>
  <c r="U18" i="12"/>
  <c r="U53" i="9"/>
  <c r="X6" i="14"/>
  <c r="AM56" i="1"/>
  <c r="X53" i="14"/>
  <c r="U31" i="9"/>
  <c r="U10" i="9"/>
  <c r="U79" i="9"/>
  <c r="U96" i="9"/>
  <c r="U92" i="9"/>
  <c r="AI45" i="13"/>
  <c r="U36" i="12"/>
  <c r="X36" i="14"/>
  <c r="AI48" i="13"/>
  <c r="AI46" i="13"/>
  <c r="U71" i="12"/>
  <c r="U99" i="12"/>
  <c r="X32" i="14"/>
  <c r="X50" i="14"/>
  <c r="AI74" i="13"/>
  <c r="AI85" i="13"/>
  <c r="X49" i="14"/>
  <c r="U38" i="9"/>
  <c r="AM53" i="1"/>
  <c r="X65" i="14"/>
  <c r="U101" i="9"/>
  <c r="AI51" i="13"/>
  <c r="AI43" i="13"/>
  <c r="U61" i="9"/>
  <c r="U58" i="9"/>
  <c r="AI40" i="13"/>
  <c r="AI13" i="13"/>
  <c r="X102" i="14"/>
  <c r="X4" i="14"/>
  <c r="X69" i="14"/>
  <c r="X31" i="14"/>
  <c r="U65" i="12"/>
  <c r="AI89" i="13"/>
  <c r="AI33" i="13"/>
  <c r="U88" i="12"/>
  <c r="U5" i="9"/>
  <c r="U86" i="9"/>
  <c r="AM51" i="1"/>
  <c r="AI64" i="13"/>
  <c r="U50" i="9"/>
  <c r="U90" i="9"/>
  <c r="AI27" i="13"/>
  <c r="AC8" i="11"/>
  <c r="AI57" i="13"/>
  <c r="AM63" i="1"/>
  <c r="U16" i="12"/>
  <c r="AI31" i="13"/>
  <c r="U29" i="9"/>
  <c r="U78" i="12"/>
  <c r="AI47" i="13"/>
  <c r="AI37" i="13"/>
  <c r="X40" i="14"/>
  <c r="U44" i="12"/>
  <c r="AI94" i="13"/>
  <c r="U39" i="12"/>
  <c r="U7" i="9"/>
  <c r="U16" i="9"/>
  <c r="AC11" i="11"/>
  <c r="X35" i="14"/>
  <c r="AM44" i="1"/>
  <c r="U51" i="12"/>
  <c r="U48" i="9"/>
  <c r="U91" i="12"/>
  <c r="U75" i="9"/>
  <c r="U56" i="12"/>
  <c r="U23" i="9"/>
  <c r="AI62" i="13"/>
  <c r="X84" i="14"/>
  <c r="U100" i="12"/>
  <c r="AI75" i="13"/>
  <c r="U101" i="12"/>
  <c r="U40" i="12"/>
  <c r="U8" i="12"/>
  <c r="U37" i="9"/>
  <c r="AI52" i="13"/>
  <c r="AI22" i="13"/>
  <c r="AM49" i="1"/>
  <c r="AI86" i="13"/>
  <c r="X100" i="14"/>
  <c r="U86" i="12"/>
  <c r="AC10" i="11"/>
  <c r="U69" i="12"/>
  <c r="U15" i="12"/>
  <c r="U64" i="9"/>
  <c r="X57" i="14"/>
  <c r="U21" i="12"/>
  <c r="U17" i="12"/>
  <c r="X92" i="14"/>
  <c r="U26" i="12"/>
  <c r="AA73" i="1"/>
  <c r="X59" i="14"/>
  <c r="U95" i="9"/>
  <c r="AM62" i="1"/>
  <c r="AI11" i="13"/>
  <c r="AC14" i="11"/>
  <c r="U81" i="9"/>
  <c r="AI88" i="13"/>
  <c r="AI105" i="13"/>
  <c r="X17" i="14"/>
  <c r="U30" i="12"/>
  <c r="X7" i="14"/>
  <c r="AI32" i="13"/>
  <c r="U71" i="9"/>
  <c r="U34" i="12"/>
  <c r="X30" i="14"/>
  <c r="U32" i="9"/>
  <c r="X38" i="14"/>
  <c r="AM47" i="1"/>
  <c r="U50" i="12"/>
  <c r="U100" i="9"/>
  <c r="AI38" i="13"/>
  <c r="AI20" i="13"/>
  <c r="AI58" i="13"/>
  <c r="AI59" i="13"/>
  <c r="U31" i="12"/>
  <c r="U24" i="12"/>
  <c r="AC12" i="11"/>
  <c r="AM43" i="1"/>
  <c r="AA72" i="1"/>
  <c r="AA78" i="1"/>
  <c r="U14" i="12"/>
  <c r="X34" i="14"/>
  <c r="X75" i="14"/>
  <c r="U97" i="9"/>
  <c r="AM48" i="1"/>
  <c r="AI97" i="13"/>
  <c r="AI44" i="13"/>
  <c r="AI21" i="13"/>
  <c r="U58" i="12"/>
  <c r="U49" i="12"/>
  <c r="U47" i="9"/>
  <c r="X56" i="14"/>
  <c r="AI69" i="13"/>
  <c r="X87" i="14"/>
  <c r="U54" i="9"/>
  <c r="X90" i="14"/>
  <c r="X76" i="14"/>
  <c r="U60" i="12"/>
  <c r="U95" i="12"/>
  <c r="AI80" i="13"/>
  <c r="AM61" i="1"/>
  <c r="AI68" i="13"/>
  <c r="U85" i="12"/>
  <c r="AM54" i="1"/>
  <c r="U91" i="9"/>
  <c r="AI77" i="13"/>
  <c r="AI26" i="13"/>
  <c r="U37" i="12"/>
  <c r="U74" i="9"/>
  <c r="U57" i="9"/>
  <c r="U17" i="9"/>
  <c r="U87" i="12"/>
  <c r="U44" i="9"/>
  <c r="AM50" i="1"/>
  <c r="U59" i="12"/>
  <c r="AI10" i="13"/>
  <c r="X85" i="14"/>
  <c r="AI41" i="13"/>
  <c r="X46" i="14"/>
  <c r="X70" i="14"/>
  <c r="X98" i="14"/>
  <c r="U13" i="9"/>
  <c r="U43" i="12"/>
  <c r="X80" i="14"/>
  <c r="U77" i="9"/>
  <c r="U102" i="9"/>
  <c r="U45" i="9"/>
  <c r="AM55" i="1"/>
  <c r="AI103" i="13"/>
  <c r="U73" i="9"/>
  <c r="U103" i="9"/>
  <c r="X52" i="14"/>
  <c r="AI72" i="13"/>
  <c r="X71" i="14"/>
  <c r="U68" i="12"/>
  <c r="U38" i="12"/>
  <c r="U33" i="9"/>
  <c r="U82" i="9"/>
  <c r="U28" i="12"/>
  <c r="AI16" i="13"/>
  <c r="X60" i="14"/>
  <c r="AI28" i="13"/>
  <c r="U6" i="9"/>
  <c r="AM60" i="1"/>
  <c r="U10" i="12"/>
  <c r="AI91" i="13"/>
  <c r="AI81" i="13"/>
  <c r="X63" i="14"/>
  <c r="X82" i="14"/>
  <c r="U84" i="12"/>
  <c r="AI71" i="13"/>
  <c r="U88" i="9"/>
  <c r="AI84" i="13"/>
  <c r="X24" i="14"/>
  <c r="U8" i="9"/>
  <c r="U65" i="9"/>
  <c r="X43" i="14"/>
  <c r="AI42" i="13"/>
  <c r="X81" i="14"/>
  <c r="X93" i="14"/>
  <c r="U9" i="12"/>
  <c r="AA79" i="1"/>
  <c r="AI83" i="13"/>
  <c r="X25" i="14"/>
  <c r="AI8" i="13"/>
  <c r="AM42" i="1"/>
  <c r="U80" i="12"/>
  <c r="U12" i="9"/>
  <c r="U85" i="9"/>
  <c r="AA74" i="1"/>
  <c r="U62" i="12"/>
  <c r="AI35" i="13"/>
  <c r="U64" i="12"/>
  <c r="AI66" i="13"/>
  <c r="AI56" i="13"/>
  <c r="X28" i="14"/>
  <c r="U61" i="12"/>
  <c r="U25" i="12"/>
  <c r="U69" i="9"/>
  <c r="U27" i="12"/>
  <c r="AI17" i="13"/>
  <c r="X73" i="14"/>
  <c r="U47" i="12"/>
  <c r="X22" i="14"/>
  <c r="X66" i="14"/>
  <c r="U34" i="9"/>
  <c r="X89" i="14"/>
  <c r="U53" i="12"/>
  <c r="AI12" i="13"/>
  <c r="X103" i="14"/>
  <c r="U75" i="12"/>
  <c r="X12" i="14"/>
  <c r="AI98" i="13"/>
  <c r="AI95" i="13"/>
  <c r="U52" i="9"/>
  <c r="X15" i="14"/>
  <c r="X58" i="14"/>
  <c r="U67" i="12"/>
  <c r="U59" i="9"/>
  <c r="U25" i="9"/>
  <c r="U6" i="12"/>
  <c r="U20" i="12"/>
  <c r="AI93" i="13"/>
  <c r="X54" i="14"/>
  <c r="U70" i="12"/>
  <c r="X16" i="14"/>
  <c r="U42" i="12"/>
  <c r="AC15" i="11"/>
  <c r="U93" i="9"/>
  <c r="AI55" i="13"/>
  <c r="X21" i="14"/>
  <c r="AI49" i="13"/>
  <c r="X45" i="14"/>
  <c r="U40" i="9"/>
  <c r="U63" i="9"/>
  <c r="AI101" i="13"/>
  <c r="AI102" i="13"/>
  <c r="U52" i="12"/>
  <c r="X27" i="14"/>
  <c r="U41" i="12"/>
  <c r="U80" i="9"/>
  <c r="U57" i="12"/>
  <c r="U67" i="9"/>
  <c r="U62" i="9"/>
  <c r="U5" i="12"/>
  <c r="U39" i="9"/>
  <c r="AI54" i="13"/>
  <c r="U30" i="9"/>
  <c r="AM59" i="1"/>
  <c r="U42" i="9"/>
  <c r="X99" i="14"/>
  <c r="AO1" i="11"/>
  <c r="X67" i="14"/>
  <c r="AI99" i="13"/>
  <c r="U35" i="9"/>
  <c r="X94" i="14"/>
  <c r="AI87" i="13"/>
  <c r="AI9" i="13"/>
  <c r="AI19" i="13"/>
  <c r="U51" i="9"/>
  <c r="X41" i="14"/>
  <c r="U35" i="12"/>
  <c r="AI104" i="13"/>
  <c r="AI36" i="13"/>
  <c r="U98" i="9"/>
  <c r="U72" i="12"/>
  <c r="AC9" i="11"/>
  <c r="X8" i="14"/>
  <c r="AM58" i="1"/>
  <c r="AM45" i="1"/>
  <c r="U19" i="9"/>
  <c r="U46" i="12"/>
  <c r="X68" i="14"/>
  <c r="AC16" i="11"/>
  <c r="X48" i="14"/>
  <c r="X78" i="14"/>
  <c r="U19" i="12"/>
  <c r="AA75" i="1"/>
  <c r="U74" i="12"/>
  <c r="AA76" i="1"/>
  <c r="U102" i="12"/>
  <c r="X18" i="14"/>
  <c r="AM52" i="1"/>
  <c r="U98" i="12"/>
  <c r="AI67" i="13"/>
  <c r="U49" i="9"/>
  <c r="U23" i="12"/>
  <c r="AI14" i="13"/>
  <c r="U82" i="12"/>
  <c r="AI30" i="13"/>
  <c r="AI100" i="13"/>
  <c r="X11" i="14"/>
  <c r="U60" i="9"/>
  <c r="X55" i="14"/>
  <c r="U83" i="9"/>
  <c r="U90" i="12"/>
  <c r="X96" i="14"/>
  <c r="X23" i="14"/>
  <c r="X14" i="14"/>
  <c r="U68" i="9"/>
  <c r="AI15" i="13"/>
  <c r="U94" i="9"/>
  <c r="AC6" i="11"/>
  <c r="X19" i="14"/>
  <c r="AI7" i="13"/>
  <c r="X10" i="14"/>
  <c r="AI24" i="13"/>
  <c r="U94" i="12"/>
  <c r="U96" i="12"/>
  <c r="X20" i="14"/>
  <c r="U22" i="12"/>
  <c r="U89" i="12"/>
  <c r="AI29" i="13"/>
  <c r="U7" i="12"/>
  <c r="X101" i="14"/>
  <c r="AI39" i="13"/>
  <c r="U33" i="12"/>
  <c r="AI65" i="13"/>
  <c r="X86" i="14"/>
  <c r="U72" i="9"/>
  <c r="U93" i="12"/>
  <c r="U103" i="12"/>
  <c r="U48" i="12"/>
  <c r="U43" i="9"/>
  <c r="X72" i="14"/>
  <c r="X77" i="14"/>
  <c r="U9" i="9"/>
  <c r="AI82" i="13"/>
  <c r="U55" i="9"/>
  <c r="U84" i="9"/>
  <c r="AI23" i="13"/>
  <c r="U11" i="9"/>
  <c r="X39" i="14"/>
  <c r="AI78" i="13"/>
  <c r="U11" i="12"/>
  <c r="X61" i="14"/>
  <c r="U89" i="9"/>
  <c r="U97" i="12"/>
  <c r="U36" i="9"/>
  <c r="AI34" i="13"/>
  <c r="U14" i="9"/>
  <c r="U81" i="12"/>
  <c r="AM64" i="1"/>
  <c r="U4" i="12"/>
  <c r="X9" i="14"/>
  <c r="AI63" i="13"/>
  <c r="AI92" i="13"/>
  <c r="U22" i="9"/>
  <c r="X44" i="14"/>
  <c r="AI76" i="13"/>
  <c r="AI90" i="13"/>
  <c r="AA77" i="1"/>
  <c r="X13" i="14"/>
  <c r="X47" i="14"/>
  <c r="U56" i="9"/>
  <c r="AI18" i="13"/>
  <c r="AI25" i="13"/>
  <c r="U54" i="12"/>
  <c r="X83" i="14"/>
  <c r="U78" i="9"/>
  <c r="AC13" i="11"/>
  <c r="U4" i="9"/>
  <c r="AM57" i="1"/>
  <c r="X88" i="14"/>
  <c r="AI79" i="13"/>
  <c r="X64" i="14"/>
  <c r="U13" i="12"/>
  <c r="AI53" i="13"/>
  <c r="X79" i="14"/>
  <c r="U63" i="12"/>
  <c r="U66" i="12"/>
  <c r="X29" i="14"/>
  <c r="U73" i="12"/>
  <c r="AI106" i="13"/>
  <c r="U99" i="9"/>
  <c r="AM46" i="1"/>
  <c r="AI60" i="13"/>
  <c r="AI70" i="13"/>
  <c r="X5" i="14"/>
  <c r="X97" i="14"/>
  <c r="U20" i="9"/>
  <c r="U24" i="9"/>
  <c r="AI96" i="13"/>
  <c r="U12" i="12"/>
  <c r="U27" i="9"/>
  <c r="U45" i="12"/>
  <c r="AC7" i="11"/>
  <c r="U70" i="9"/>
  <c r="X42" i="14"/>
  <c r="X37" i="14"/>
  <c r="U41" i="9"/>
  <c r="U29" i="12"/>
  <c r="U83" i="12"/>
  <c r="X33" i="14"/>
  <c r="X91" i="14"/>
  <c r="AI61" i="13"/>
  <c r="U28" i="9"/>
  <c r="U18" i="9"/>
  <c r="U92" i="12"/>
  <c r="AC4" i="11"/>
  <c r="U15" i="9"/>
  <c r="X62" i="14"/>
  <c r="AI50" i="13"/>
  <c r="U55" i="12"/>
  <c r="U26" i="9"/>
  <c r="U32" i="12"/>
  <c r="AA71" i="1"/>
  <c r="Q23" i="16"/>
  <c r="Q19" i="16"/>
  <c r="Q22" i="16"/>
  <c r="Q12" i="16"/>
  <c r="Q19" i="15"/>
  <c r="Q22" i="15"/>
  <c r="Q23" i="15"/>
  <c r="Q12" i="15"/>
  <c r="T6" i="17"/>
  <c r="Q8" i="15"/>
  <c r="Q8" i="16"/>
  <c r="Q6" i="15"/>
  <c r="Q6" i="16"/>
  <c r="Q5" i="16"/>
  <c r="Q5" i="15"/>
  <c r="T3" i="17"/>
  <c r="Q4" i="15"/>
  <c r="AE104" i="1"/>
  <c r="S34" i="17"/>
  <c r="AM41" i="1" l="1"/>
  <c r="AA37" i="1" s="1"/>
  <c r="V3" i="9"/>
  <c r="AD3" i="11"/>
  <c r="AJ6" i="13"/>
  <c r="V3" i="12" l="1"/>
  <c r="Y3" i="14"/>
  <c r="R11" i="16"/>
  <c r="R11" i="15"/>
  <c r="R7" i="15"/>
  <c r="U5" i="17"/>
  <c r="R7" i="16"/>
  <c r="CM16" i="11"/>
  <c r="CM5" i="11"/>
  <c r="CM13" i="11"/>
  <c r="CM7" i="11"/>
  <c r="CM10" i="11"/>
  <c r="CM11" i="11"/>
  <c r="CM15" i="11"/>
  <c r="CM3" i="11"/>
  <c r="CM14" i="11"/>
  <c r="CM9" i="11"/>
  <c r="CM8" i="11"/>
  <c r="CM12" i="11"/>
  <c r="CM4" i="11"/>
  <c r="CM6" i="11"/>
  <c r="Y80" i="14" l="1"/>
  <c r="V32" i="9"/>
  <c r="Y58" i="14"/>
  <c r="AJ18" i="13"/>
  <c r="V40" i="9"/>
  <c r="AD9" i="11"/>
  <c r="AB78" i="1"/>
  <c r="AB79" i="1"/>
  <c r="AJ55" i="13"/>
  <c r="V88" i="12"/>
  <c r="Y82" i="14"/>
  <c r="V27" i="9"/>
  <c r="V31" i="12"/>
  <c r="V79" i="12"/>
  <c r="Y42" i="14"/>
  <c r="AJ21" i="13"/>
  <c r="Y75" i="14"/>
  <c r="AN49" i="1"/>
  <c r="Y95" i="14"/>
  <c r="Y36" i="14"/>
  <c r="Y93" i="14"/>
  <c r="V14" i="12"/>
  <c r="V48" i="9"/>
  <c r="V56" i="9"/>
  <c r="V91" i="12"/>
  <c r="AD13" i="11"/>
  <c r="V15" i="12"/>
  <c r="V34" i="12"/>
  <c r="AD11" i="11"/>
  <c r="AJ66" i="13"/>
  <c r="V59" i="12"/>
  <c r="V25" i="9"/>
  <c r="V20" i="12"/>
  <c r="AJ78" i="13"/>
  <c r="AJ45" i="13"/>
  <c r="AJ43" i="13"/>
  <c r="AJ79" i="13"/>
  <c r="AJ67" i="13"/>
  <c r="V76" i="12"/>
  <c r="V6" i="9"/>
  <c r="AJ34" i="13"/>
  <c r="V32" i="12"/>
  <c r="AJ27" i="13"/>
  <c r="AN52" i="1"/>
  <c r="Y69" i="14"/>
  <c r="V13" i="12"/>
  <c r="V40" i="12"/>
  <c r="AJ28" i="13"/>
  <c r="AJ12" i="13"/>
  <c r="Y34" i="14"/>
  <c r="V62" i="12"/>
  <c r="Y50" i="14"/>
  <c r="V9" i="12"/>
  <c r="V57" i="12"/>
  <c r="AJ7" i="13"/>
  <c r="V23" i="12"/>
  <c r="V8" i="9"/>
  <c r="V101" i="12"/>
  <c r="V82" i="9"/>
  <c r="Y77" i="14"/>
  <c r="Y44" i="14"/>
  <c r="V28" i="9"/>
  <c r="V89" i="9"/>
  <c r="Y24" i="14"/>
  <c r="AJ68" i="13"/>
  <c r="V19" i="12"/>
  <c r="V93" i="9"/>
  <c r="AJ40" i="13"/>
  <c r="Y97" i="14"/>
  <c r="V54" i="9"/>
  <c r="V16" i="9"/>
  <c r="V99" i="12"/>
  <c r="V58" i="12"/>
  <c r="AJ22" i="13"/>
  <c r="V67" i="9"/>
  <c r="Y48" i="14"/>
  <c r="AJ62" i="13"/>
  <c r="V31" i="9"/>
  <c r="Y85" i="14"/>
  <c r="V94" i="12"/>
  <c r="AJ61" i="13"/>
  <c r="Y94" i="14"/>
  <c r="V7" i="9"/>
  <c r="V46" i="9"/>
  <c r="AJ89" i="13"/>
  <c r="AJ8" i="13"/>
  <c r="V38" i="9"/>
  <c r="AJ83" i="13"/>
  <c r="Y35" i="14"/>
  <c r="AJ64" i="13"/>
  <c r="V94" i="9"/>
  <c r="V95" i="12"/>
  <c r="AN64" i="1"/>
  <c r="AB74" i="1"/>
  <c r="Y43" i="14"/>
  <c r="AJ88" i="13"/>
  <c r="V100" i="9"/>
  <c r="Y103" i="14"/>
  <c r="V70" i="9"/>
  <c r="Y72" i="14"/>
  <c r="V20" i="9"/>
  <c r="Y68" i="14"/>
  <c r="AJ85" i="13"/>
  <c r="Y76" i="14"/>
  <c r="V24" i="9"/>
  <c r="AJ32" i="13"/>
  <c r="Y62" i="14"/>
  <c r="V50" i="9"/>
  <c r="Y92" i="14"/>
  <c r="AN57" i="1"/>
  <c r="V27" i="12"/>
  <c r="V12" i="9"/>
  <c r="V92" i="12"/>
  <c r="AJ57" i="13"/>
  <c r="V23" i="9"/>
  <c r="AJ73" i="13"/>
  <c r="AJ16" i="13"/>
  <c r="AB77" i="1"/>
  <c r="Y81" i="14"/>
  <c r="V12" i="12"/>
  <c r="V26" i="12"/>
  <c r="V64" i="9"/>
  <c r="Y74" i="14"/>
  <c r="V78" i="12"/>
  <c r="AN62" i="1"/>
  <c r="AB75" i="1"/>
  <c r="V99" i="9"/>
  <c r="V101" i="9"/>
  <c r="V71" i="12"/>
  <c r="Y31" i="14"/>
  <c r="V96" i="12"/>
  <c r="Y51" i="14"/>
  <c r="AJ48" i="13"/>
  <c r="Y46" i="14"/>
  <c r="AJ39" i="13"/>
  <c r="AJ96" i="13"/>
  <c r="V62" i="9"/>
  <c r="Y17" i="14"/>
  <c r="Y7" i="14"/>
  <c r="AP1" i="11"/>
  <c r="Y47" i="14"/>
  <c r="AJ99" i="13"/>
  <c r="V29" i="9"/>
  <c r="AJ46" i="13"/>
  <c r="V9" i="9"/>
  <c r="V56" i="12"/>
  <c r="AJ90" i="13"/>
  <c r="V80" i="9"/>
  <c r="Y56" i="14"/>
  <c r="Y18" i="14"/>
  <c r="AJ36" i="13"/>
  <c r="V97" i="9"/>
  <c r="V83" i="9"/>
  <c r="Y61" i="14"/>
  <c r="V46" i="12"/>
  <c r="Y21" i="14"/>
  <c r="V86" i="9"/>
  <c r="Y73" i="14"/>
  <c r="Y38" i="14"/>
  <c r="Y86" i="14"/>
  <c r="AN59" i="1"/>
  <c r="V86" i="12"/>
  <c r="V78" i="9"/>
  <c r="AN43" i="1"/>
  <c r="V83" i="12"/>
  <c r="Y90" i="14"/>
  <c r="AJ24" i="13"/>
  <c r="V38" i="12"/>
  <c r="AB73" i="1"/>
  <c r="V36" i="9"/>
  <c r="V18" i="9"/>
  <c r="AJ70" i="13"/>
  <c r="Y79" i="14"/>
  <c r="V80" i="12"/>
  <c r="AJ93" i="13"/>
  <c r="V87" i="9"/>
  <c r="AJ20" i="13"/>
  <c r="Y84" i="14"/>
  <c r="V39" i="9"/>
  <c r="AJ104" i="13"/>
  <c r="AN47" i="1"/>
  <c r="Y91" i="14"/>
  <c r="V81" i="12"/>
  <c r="AN63" i="1"/>
  <c r="V85" i="12"/>
  <c r="V53" i="12"/>
  <c r="AD14" i="11"/>
  <c r="AJ65" i="13"/>
  <c r="AJ50" i="13"/>
  <c r="Y54" i="14"/>
  <c r="V77" i="12"/>
  <c r="V6" i="12"/>
  <c r="AJ25" i="13"/>
  <c r="V92" i="9"/>
  <c r="Y12" i="14"/>
  <c r="AN61" i="1"/>
  <c r="V102" i="9"/>
  <c r="AJ54" i="13"/>
  <c r="AD10" i="11"/>
  <c r="AN45" i="1"/>
  <c r="AN50" i="1"/>
  <c r="V44" i="12"/>
  <c r="V68" i="9"/>
  <c r="V61" i="12"/>
  <c r="V72" i="12"/>
  <c r="AB76" i="1"/>
  <c r="AJ60" i="13"/>
  <c r="AJ74" i="13"/>
  <c r="V42" i="12"/>
  <c r="V66" i="9"/>
  <c r="Y98" i="14"/>
  <c r="Y40" i="14"/>
  <c r="V30" i="9"/>
  <c r="AJ92" i="13"/>
  <c r="V68" i="12"/>
  <c r="AD7" i="11"/>
  <c r="Y63" i="14"/>
  <c r="Y101" i="14"/>
  <c r="V75" i="12"/>
  <c r="V13" i="9"/>
  <c r="V34" i="9"/>
  <c r="AB72" i="1"/>
  <c r="AN58" i="1"/>
  <c r="V52" i="9"/>
  <c r="V90" i="9"/>
  <c r="V18" i="12"/>
  <c r="V88" i="9"/>
  <c r="Y37" i="14"/>
  <c r="V61" i="9"/>
  <c r="V10" i="9"/>
  <c r="V91" i="9"/>
  <c r="V87" i="12"/>
  <c r="AJ38" i="13"/>
  <c r="Y10" i="14"/>
  <c r="AJ52" i="13"/>
  <c r="V63" i="9"/>
  <c r="V35" i="12"/>
  <c r="V76" i="9"/>
  <c r="V44" i="9"/>
  <c r="AJ102" i="13"/>
  <c r="AJ106" i="13"/>
  <c r="Y53" i="14"/>
  <c r="AD6" i="11"/>
  <c r="AJ59" i="13"/>
  <c r="V97" i="12"/>
  <c r="Y4" i="14"/>
  <c r="AJ81" i="13"/>
  <c r="V79" i="9"/>
  <c r="V25" i="12"/>
  <c r="V37" i="12"/>
  <c r="AD16" i="11"/>
  <c r="Y78" i="14"/>
  <c r="V52" i="12"/>
  <c r="AJ94" i="13"/>
  <c r="AJ15" i="13"/>
  <c r="V82" i="12"/>
  <c r="AJ19" i="13"/>
  <c r="V69" i="9"/>
  <c r="Y39" i="14"/>
  <c r="Y66" i="14"/>
  <c r="Y96" i="14"/>
  <c r="V36" i="12"/>
  <c r="AN42" i="1"/>
  <c r="AJ37" i="13"/>
  <c r="V48" i="12"/>
  <c r="V19" i="9"/>
  <c r="AJ101" i="13"/>
  <c r="V5" i="9"/>
  <c r="AJ76" i="13"/>
  <c r="V28" i="12"/>
  <c r="AN46" i="1"/>
  <c r="V33" i="12"/>
  <c r="AJ82" i="13"/>
  <c r="V35" i="9"/>
  <c r="V74" i="9"/>
  <c r="Y14" i="14"/>
  <c r="V43" i="12"/>
  <c r="V47" i="9"/>
  <c r="V4" i="9"/>
  <c r="V22" i="9"/>
  <c r="Y33" i="14"/>
  <c r="Y22" i="14"/>
  <c r="V17" i="9"/>
  <c r="AN51" i="1"/>
  <c r="V103" i="9"/>
  <c r="Y20" i="14"/>
  <c r="AJ98" i="13"/>
  <c r="V50" i="12"/>
  <c r="AN53" i="1"/>
  <c r="AJ51" i="13"/>
  <c r="AJ69" i="13"/>
  <c r="AJ100" i="13"/>
  <c r="Y89" i="14"/>
  <c r="Y16" i="14"/>
  <c r="V51" i="9"/>
  <c r="Y65" i="14"/>
  <c r="V33" i="9"/>
  <c r="AN48" i="1"/>
  <c r="AJ91" i="13"/>
  <c r="Y11" i="14"/>
  <c r="AJ33" i="13"/>
  <c r="Y57" i="14"/>
  <c r="Y30" i="14"/>
  <c r="V55" i="9"/>
  <c r="V60" i="9"/>
  <c r="V22" i="12"/>
  <c r="AJ95" i="13"/>
  <c r="V26" i="9"/>
  <c r="Y67" i="14"/>
  <c r="Y27" i="14"/>
  <c r="AJ35" i="13"/>
  <c r="V29" i="12"/>
  <c r="V98" i="9"/>
  <c r="V70" i="12"/>
  <c r="Y88" i="14"/>
  <c r="V16" i="12"/>
  <c r="V77" i="9"/>
  <c r="AJ31" i="13"/>
  <c r="AJ56" i="13"/>
  <c r="Y64" i="14"/>
  <c r="Y49" i="14"/>
  <c r="AD15" i="11"/>
  <c r="V73" i="12"/>
  <c r="Y13" i="14"/>
  <c r="V85" i="9"/>
  <c r="AD4" i="11"/>
  <c r="V58" i="9"/>
  <c r="V4" i="12"/>
  <c r="AJ30" i="13"/>
  <c r="Y23" i="14"/>
  <c r="Y83" i="14"/>
  <c r="Y15" i="14"/>
  <c r="V73" i="9"/>
  <c r="AJ44" i="13"/>
  <c r="V37" i="9"/>
  <c r="Y55" i="14"/>
  <c r="AJ84" i="13"/>
  <c r="AN60" i="1"/>
  <c r="V41" i="12"/>
  <c r="AJ86" i="13"/>
  <c r="V53" i="9"/>
  <c r="V81" i="9"/>
  <c r="V49" i="12"/>
  <c r="Y87" i="14"/>
  <c r="AJ14" i="13"/>
  <c r="V8" i="12"/>
  <c r="V54" i="12"/>
  <c r="AJ80" i="13"/>
  <c r="V75" i="9"/>
  <c r="V65" i="9"/>
  <c r="AJ97" i="13"/>
  <c r="V21" i="12"/>
  <c r="V39" i="12"/>
  <c r="V21" i="9"/>
  <c r="V51" i="12"/>
  <c r="Y71" i="14"/>
  <c r="V95" i="9"/>
  <c r="V10" i="12"/>
  <c r="Y99" i="14"/>
  <c r="V69" i="12"/>
  <c r="V90" i="12"/>
  <c r="Y19" i="14"/>
  <c r="V103" i="12"/>
  <c r="AJ75" i="13"/>
  <c r="V45" i="9"/>
  <c r="AJ47" i="13"/>
  <c r="Y9" i="14"/>
  <c r="AJ11" i="13"/>
  <c r="V65" i="12"/>
  <c r="V100" i="12"/>
  <c r="Y70" i="14"/>
  <c r="AN54" i="1"/>
  <c r="Y59" i="14"/>
  <c r="V42" i="9"/>
  <c r="Y60" i="14"/>
  <c r="AJ63" i="13"/>
  <c r="AJ87" i="13"/>
  <c r="V17" i="12"/>
  <c r="AJ77" i="13"/>
  <c r="AJ13" i="13"/>
  <c r="AJ71" i="13"/>
  <c r="V67" i="12"/>
  <c r="V14" i="9"/>
  <c r="AJ58" i="13"/>
  <c r="Y41" i="14"/>
  <c r="AD12" i="11"/>
  <c r="AJ10" i="13"/>
  <c r="V7" i="12"/>
  <c r="Y26" i="14"/>
  <c r="V57" i="9"/>
  <c r="Y45" i="14"/>
  <c r="V74" i="12"/>
  <c r="AD8" i="11"/>
  <c r="AB71" i="1"/>
  <c r="AN56" i="1"/>
  <c r="AJ103" i="13"/>
  <c r="V30" i="12"/>
  <c r="Y28" i="14"/>
  <c r="AN44" i="1"/>
  <c r="AJ53" i="13"/>
  <c r="V41" i="9"/>
  <c r="V24" i="12"/>
  <c r="Y52" i="14"/>
  <c r="V93" i="12"/>
  <c r="V89" i="12"/>
  <c r="V66" i="12"/>
  <c r="Y102" i="14"/>
  <c r="V63" i="12"/>
  <c r="V64" i="12"/>
  <c r="V5" i="12"/>
  <c r="V96" i="9"/>
  <c r="V84" i="9"/>
  <c r="AJ41" i="13"/>
  <c r="AJ42" i="13"/>
  <c r="Y29" i="14"/>
  <c r="AJ105" i="13"/>
  <c r="Y25" i="14"/>
  <c r="V49" i="9"/>
  <c r="V102" i="12"/>
  <c r="AN55" i="1"/>
  <c r="V55" i="12"/>
  <c r="V84" i="12"/>
  <c r="AJ29" i="13"/>
  <c r="Y8" i="14"/>
  <c r="AJ72" i="13"/>
  <c r="V59" i="9"/>
  <c r="V45" i="12"/>
  <c r="AJ23" i="13"/>
  <c r="V11" i="12"/>
  <c r="Y100" i="14"/>
  <c r="AD5" i="11"/>
  <c r="V98" i="12"/>
  <c r="AJ9" i="13"/>
  <c r="AJ26" i="13"/>
  <c r="AJ17" i="13"/>
  <c r="V60" i="12"/>
  <c r="V11" i="9"/>
  <c r="Y32" i="14"/>
  <c r="Y5" i="14"/>
  <c r="Y6" i="14"/>
  <c r="V72" i="9"/>
  <c r="V43" i="9"/>
  <c r="V71" i="9"/>
  <c r="V47" i="12"/>
  <c r="V15" i="9"/>
  <c r="AJ49" i="13"/>
  <c r="R23" i="16"/>
  <c r="R19" i="16"/>
  <c r="R22" i="16"/>
  <c r="R23" i="15"/>
  <c r="R12" i="16"/>
  <c r="R12" i="15"/>
  <c r="R22" i="15"/>
  <c r="R19" i="15"/>
  <c r="R8" i="16"/>
  <c r="U6" i="17"/>
  <c r="R8" i="15"/>
  <c r="R6" i="15"/>
  <c r="R6" i="16"/>
  <c r="R5" i="15"/>
  <c r="U3" i="17"/>
  <c r="R5" i="16"/>
  <c r="R4" i="15"/>
  <c r="AE105" i="1"/>
  <c r="T34" i="17"/>
  <c r="AN41" i="1" l="1"/>
  <c r="AB37" i="1" s="1"/>
  <c r="W3" i="9"/>
  <c r="AE3" i="11"/>
  <c r="W3" i="12"/>
  <c r="AK6" i="13"/>
  <c r="Z3" i="14" l="1"/>
  <c r="D104" i="1" a="1"/>
  <c r="CN3" i="11"/>
  <c r="D104" i="1" l="1"/>
  <c r="E104" i="1" s="1"/>
  <c r="I104" i="1" s="1"/>
  <c r="S11" i="16"/>
  <c r="S11" i="15"/>
  <c r="S7" i="15"/>
  <c r="V5" i="17"/>
  <c r="S7" i="16"/>
  <c r="CN7" i="11"/>
  <c r="CN14" i="11"/>
  <c r="CN5" i="11"/>
  <c r="CN10" i="11"/>
  <c r="CN8" i="11"/>
  <c r="CN11" i="11"/>
  <c r="CN12" i="11"/>
  <c r="CN6" i="11"/>
  <c r="CN4" i="11"/>
  <c r="CN9" i="11"/>
  <c r="CN16" i="11"/>
  <c r="CN15" i="11"/>
  <c r="CN13" i="11"/>
  <c r="AD104" i="1" l="1"/>
  <c r="AG104" i="1"/>
  <c r="X104" i="1"/>
  <c r="AC104" i="1"/>
  <c r="Z36" i="14"/>
  <c r="AK24" i="13"/>
  <c r="W60" i="9"/>
  <c r="W83" i="12"/>
  <c r="AK51" i="13"/>
  <c r="AK90" i="13"/>
  <c r="AK62" i="13"/>
  <c r="Z6" i="14"/>
  <c r="AK54" i="13"/>
  <c r="W23" i="12"/>
  <c r="AK44" i="13"/>
  <c r="W92" i="12"/>
  <c r="W22" i="12"/>
  <c r="Z20" i="14"/>
  <c r="AK85" i="13"/>
  <c r="Z86" i="14"/>
  <c r="Z44" i="14"/>
  <c r="Z28" i="14"/>
  <c r="W55" i="9"/>
  <c r="AK66" i="13"/>
  <c r="Z101" i="14"/>
  <c r="AK17" i="13"/>
  <c r="W56" i="9"/>
  <c r="AK48" i="13"/>
  <c r="Z37" i="14"/>
  <c r="Z40" i="14"/>
  <c r="AO52" i="1"/>
  <c r="W28" i="12"/>
  <c r="Z38" i="14"/>
  <c r="AK72" i="13"/>
  <c r="AO44" i="1"/>
  <c r="W30" i="12"/>
  <c r="W73" i="9"/>
  <c r="W55" i="12"/>
  <c r="W35" i="12"/>
  <c r="W89" i="12"/>
  <c r="W82" i="12"/>
  <c r="Z16" i="14"/>
  <c r="AK57" i="13"/>
  <c r="W58" i="9"/>
  <c r="Z89" i="14"/>
  <c r="W42" i="12"/>
  <c r="W78" i="12"/>
  <c r="W67" i="9"/>
  <c r="Z98" i="14"/>
  <c r="AK79" i="13"/>
  <c r="AC74" i="1"/>
  <c r="W38" i="12"/>
  <c r="W65" i="9"/>
  <c r="Z22" i="14"/>
  <c r="W34" i="12"/>
  <c r="W94" i="9"/>
  <c r="Z45" i="14"/>
  <c r="AK15" i="13"/>
  <c r="Z23" i="14"/>
  <c r="W5" i="9"/>
  <c r="Z25" i="14"/>
  <c r="W95" i="9"/>
  <c r="Z32" i="14"/>
  <c r="W70" i="9"/>
  <c r="AK81" i="13"/>
  <c r="AC72" i="1"/>
  <c r="AO61" i="1"/>
  <c r="AK10" i="13"/>
  <c r="AE11" i="11"/>
  <c r="W85" i="12"/>
  <c r="AK93" i="13"/>
  <c r="AO62" i="1"/>
  <c r="W37" i="12"/>
  <c r="W77" i="9"/>
  <c r="AO60" i="1"/>
  <c r="Z62" i="14"/>
  <c r="AO64" i="1"/>
  <c r="W14" i="12"/>
  <c r="AK60" i="13"/>
  <c r="Z52" i="14"/>
  <c r="AK37" i="13"/>
  <c r="AK39" i="13"/>
  <c r="AK49" i="13"/>
  <c r="Z4" i="14"/>
  <c r="W23" i="9"/>
  <c r="Z39" i="14"/>
  <c r="AK29" i="13"/>
  <c r="Z30" i="14"/>
  <c r="AK89" i="13"/>
  <c r="AE5" i="11"/>
  <c r="AK47" i="13"/>
  <c r="W82" i="9"/>
  <c r="AE13" i="11"/>
  <c r="W11" i="12"/>
  <c r="Z29" i="14"/>
  <c r="W39" i="9"/>
  <c r="AK98" i="13"/>
  <c r="AK94" i="13"/>
  <c r="AK65" i="13"/>
  <c r="Z94" i="14"/>
  <c r="Z48" i="14"/>
  <c r="W44" i="9"/>
  <c r="AK78" i="13"/>
  <c r="W99" i="9"/>
  <c r="W19" i="9"/>
  <c r="W21" i="9"/>
  <c r="Z15" i="14"/>
  <c r="W39" i="12"/>
  <c r="W81" i="9"/>
  <c r="AK16" i="13"/>
  <c r="Z54" i="14"/>
  <c r="W36" i="9"/>
  <c r="W20" i="9"/>
  <c r="Z46" i="14"/>
  <c r="Z58" i="14"/>
  <c r="W64" i="12"/>
  <c r="W51" i="12"/>
  <c r="W53" i="12"/>
  <c r="AK40" i="13"/>
  <c r="W73" i="12"/>
  <c r="W57" i="9"/>
  <c r="Z68" i="14"/>
  <c r="W12" i="9"/>
  <c r="W61" i="12"/>
  <c r="W16" i="9"/>
  <c r="W45" i="12"/>
  <c r="AC78" i="1"/>
  <c r="W87" i="12"/>
  <c r="W100" i="12"/>
  <c r="AQ1" i="11"/>
  <c r="AO57" i="1"/>
  <c r="W6" i="9"/>
  <c r="AK92" i="13"/>
  <c r="Z59" i="14"/>
  <c r="AK84" i="13"/>
  <c r="Z81" i="14"/>
  <c r="AK23" i="13"/>
  <c r="AK58" i="13"/>
  <c r="AO50" i="1"/>
  <c r="AK13" i="13"/>
  <c r="W38" i="9"/>
  <c r="Z61" i="14"/>
  <c r="W80" i="12"/>
  <c r="W65" i="12"/>
  <c r="AK46" i="13"/>
  <c r="AO48" i="1"/>
  <c r="AC77" i="1"/>
  <c r="Z71" i="14"/>
  <c r="W41" i="12"/>
  <c r="W77" i="12"/>
  <c r="AK33" i="13"/>
  <c r="W79" i="9"/>
  <c r="W29" i="9"/>
  <c r="W63" i="12"/>
  <c r="Z7" i="14"/>
  <c r="W68" i="12"/>
  <c r="Z49" i="14"/>
  <c r="W22" i="9"/>
  <c r="Z74" i="14"/>
  <c r="AK42" i="13"/>
  <c r="AK26" i="13"/>
  <c r="W45" i="9"/>
  <c r="Z14" i="14"/>
  <c r="AK95" i="13"/>
  <c r="W35" i="9"/>
  <c r="W99" i="12"/>
  <c r="AO54" i="1"/>
  <c r="W46" i="12"/>
  <c r="AK56" i="13"/>
  <c r="AO58" i="1"/>
  <c r="W86" i="12"/>
  <c r="Z57" i="14"/>
  <c r="W7" i="12"/>
  <c r="W76" i="12"/>
  <c r="Z73" i="14"/>
  <c r="W47" i="9"/>
  <c r="W62" i="12"/>
  <c r="W91" i="12"/>
  <c r="AK87" i="13"/>
  <c r="Z42" i="14"/>
  <c r="W15" i="12"/>
  <c r="W42" i="9"/>
  <c r="Z43" i="14"/>
  <c r="W4" i="12"/>
  <c r="Z92" i="14"/>
  <c r="Z93" i="14"/>
  <c r="Z67" i="14"/>
  <c r="Z50" i="14"/>
  <c r="W51" i="9"/>
  <c r="W33" i="9"/>
  <c r="AO46" i="1"/>
  <c r="AK11" i="13"/>
  <c r="AC79" i="1"/>
  <c r="AK20" i="13"/>
  <c r="W27" i="9"/>
  <c r="W71" i="9"/>
  <c r="W58" i="12"/>
  <c r="AO56" i="1"/>
  <c r="Z90" i="14"/>
  <c r="AO59" i="1"/>
  <c r="AE12" i="11"/>
  <c r="W90" i="12"/>
  <c r="Z51" i="14"/>
  <c r="AK105" i="13"/>
  <c r="W101" i="9"/>
  <c r="AE16" i="11"/>
  <c r="Z97" i="14"/>
  <c r="Z60" i="14"/>
  <c r="AK55" i="13"/>
  <c r="W44" i="12"/>
  <c r="AK75" i="13"/>
  <c r="W19" i="12"/>
  <c r="Z11" i="14"/>
  <c r="W102" i="9"/>
  <c r="AK38" i="13"/>
  <c r="W74" i="9"/>
  <c r="W98" i="9"/>
  <c r="W37" i="9"/>
  <c r="Z96" i="14"/>
  <c r="W91" i="9"/>
  <c r="Z103" i="14"/>
  <c r="W66" i="9"/>
  <c r="W100" i="9"/>
  <c r="W16" i="12"/>
  <c r="W76" i="9"/>
  <c r="AO45" i="1"/>
  <c r="W75" i="12"/>
  <c r="AE14" i="11"/>
  <c r="W52" i="9"/>
  <c r="Z56" i="14"/>
  <c r="AK50" i="13"/>
  <c r="W18" i="9"/>
  <c r="Z27" i="14"/>
  <c r="W71" i="12"/>
  <c r="AK18" i="13"/>
  <c r="Z8" i="14"/>
  <c r="W5" i="12"/>
  <c r="W11" i="9"/>
  <c r="W40" i="12"/>
  <c r="AK61" i="13"/>
  <c r="W50" i="12"/>
  <c r="W59" i="12"/>
  <c r="AO53" i="1"/>
  <c r="Z69" i="14"/>
  <c r="W54" i="12"/>
  <c r="AK45" i="13"/>
  <c r="W46" i="9"/>
  <c r="W68" i="9"/>
  <c r="W86" i="9"/>
  <c r="W69" i="12"/>
  <c r="W36" i="12"/>
  <c r="W101" i="12"/>
  <c r="Z35" i="14"/>
  <c r="W88" i="9"/>
  <c r="Z13" i="14"/>
  <c r="W67" i="12"/>
  <c r="AK74" i="13"/>
  <c r="AK103" i="13"/>
  <c r="W18" i="12"/>
  <c r="W62" i="9"/>
  <c r="W40" i="9"/>
  <c r="W72" i="12"/>
  <c r="W26" i="9"/>
  <c r="AK52" i="13"/>
  <c r="Z79" i="14"/>
  <c r="W47" i="12"/>
  <c r="W49" i="9"/>
  <c r="AK76" i="13"/>
  <c r="W52" i="12"/>
  <c r="AK7" i="13"/>
  <c r="AK96" i="13"/>
  <c r="AO55" i="1"/>
  <c r="Z34" i="14"/>
  <c r="Z33" i="14"/>
  <c r="W64" i="9"/>
  <c r="W8" i="9"/>
  <c r="AK32" i="13"/>
  <c r="W80" i="9"/>
  <c r="W89" i="9"/>
  <c r="Z12" i="14"/>
  <c r="AK73" i="13"/>
  <c r="Z41" i="14"/>
  <c r="W12" i="12"/>
  <c r="W33" i="12"/>
  <c r="AK8" i="13"/>
  <c r="AK36" i="13"/>
  <c r="AK43" i="13"/>
  <c r="W10" i="12"/>
  <c r="Z53" i="14"/>
  <c r="Z26" i="14"/>
  <c r="AK53" i="13"/>
  <c r="W31" i="9"/>
  <c r="W34" i="9"/>
  <c r="W78" i="9"/>
  <c r="W13" i="12"/>
  <c r="AE4" i="11"/>
  <c r="Z99" i="14"/>
  <c r="W97" i="9"/>
  <c r="Z75" i="14"/>
  <c r="AE8" i="11"/>
  <c r="W85" i="9"/>
  <c r="W70" i="12"/>
  <c r="AO47" i="1"/>
  <c r="AK34" i="13"/>
  <c r="W27" i="12"/>
  <c r="AK102" i="13"/>
  <c r="AK71" i="13"/>
  <c r="Z17" i="14"/>
  <c r="AK59" i="13"/>
  <c r="W32" i="12"/>
  <c r="AO43" i="1"/>
  <c r="Z87" i="14"/>
  <c r="W17" i="9"/>
  <c r="W74" i="12"/>
  <c r="AK97" i="13"/>
  <c r="AE15" i="11"/>
  <c r="AK83" i="13"/>
  <c r="Z9" i="14"/>
  <c r="Z91" i="14"/>
  <c r="Z102" i="14"/>
  <c r="Z83" i="14"/>
  <c r="AE9" i="11"/>
  <c r="AK21" i="13"/>
  <c r="AK25" i="13"/>
  <c r="Z31" i="14"/>
  <c r="W8" i="12"/>
  <c r="W97" i="12"/>
  <c r="AO42" i="1"/>
  <c r="Z77" i="14"/>
  <c r="W25" i="12"/>
  <c r="W9" i="12"/>
  <c r="W93" i="9"/>
  <c r="W17" i="12"/>
  <c r="W21" i="12"/>
  <c r="W95" i="12"/>
  <c r="W87" i="9"/>
  <c r="W59" i="9"/>
  <c r="Z10" i="14"/>
  <c r="AO51" i="1"/>
  <c r="W92" i="9"/>
  <c r="W9" i="9"/>
  <c r="Z65" i="14"/>
  <c r="W88" i="12"/>
  <c r="AK77" i="13"/>
  <c r="AK14" i="13"/>
  <c r="W31" i="12"/>
  <c r="AK99" i="13"/>
  <c r="Z82" i="14"/>
  <c r="AO63" i="1"/>
  <c r="AK19" i="13"/>
  <c r="Z63" i="14"/>
  <c r="W69" i="9"/>
  <c r="Z84" i="14"/>
  <c r="AK64" i="13"/>
  <c r="W43" i="12"/>
  <c r="Z24" i="14"/>
  <c r="W93" i="12"/>
  <c r="W6" i="12"/>
  <c r="W4" i="9"/>
  <c r="AK86" i="13"/>
  <c r="W102" i="12"/>
  <c r="W25" i="9"/>
  <c r="Z64" i="14"/>
  <c r="W30" i="9"/>
  <c r="AK28" i="13"/>
  <c r="W79" i="12"/>
  <c r="W75" i="9"/>
  <c r="AC75" i="1"/>
  <c r="AK80" i="13"/>
  <c r="W103" i="9"/>
  <c r="AE10" i="11"/>
  <c r="W24" i="9"/>
  <c r="W29" i="12"/>
  <c r="W81" i="12"/>
  <c r="W98" i="12"/>
  <c r="AK12" i="13"/>
  <c r="AE7" i="11"/>
  <c r="AK68" i="13"/>
  <c r="Z21" i="14"/>
  <c r="Z72" i="14"/>
  <c r="W96" i="12"/>
  <c r="AK100" i="13"/>
  <c r="AK27" i="13"/>
  <c r="W84" i="9"/>
  <c r="AE6" i="11"/>
  <c r="W48" i="12"/>
  <c r="Z18" i="14"/>
  <c r="AK91" i="13"/>
  <c r="W54" i="9"/>
  <c r="W66" i="12"/>
  <c r="W90" i="9"/>
  <c r="W7" i="9"/>
  <c r="Z47" i="14"/>
  <c r="Z88" i="14"/>
  <c r="W94" i="12"/>
  <c r="W49" i="12"/>
  <c r="W53" i="9"/>
  <c r="W103" i="12"/>
  <c r="AK35" i="13"/>
  <c r="W57" i="12"/>
  <c r="AC73" i="1"/>
  <c r="AK9" i="13"/>
  <c r="W41" i="9"/>
  <c r="Z80" i="14"/>
  <c r="Z5" i="14"/>
  <c r="AK69" i="13"/>
  <c r="W43" i="9"/>
  <c r="W50" i="9"/>
  <c r="Z66" i="14"/>
  <c r="AK88" i="13"/>
  <c r="AK30" i="13"/>
  <c r="W61" i="9"/>
  <c r="AC71" i="1"/>
  <c r="AO49" i="1"/>
  <c r="Z78" i="14"/>
  <c r="W28" i="9"/>
  <c r="W60" i="12"/>
  <c r="W26" i="12"/>
  <c r="W32" i="9"/>
  <c r="W13" i="9"/>
  <c r="W14" i="9"/>
  <c r="AK70" i="13"/>
  <c r="AK106" i="13"/>
  <c r="W83" i="9"/>
  <c r="AK22" i="13"/>
  <c r="W24" i="12"/>
  <c r="AK67" i="13"/>
  <c r="W63" i="9"/>
  <c r="W84" i="12"/>
  <c r="AK104" i="13"/>
  <c r="W56" i="12"/>
  <c r="Z19" i="14"/>
  <c r="Z85" i="14"/>
  <c r="Z76" i="14"/>
  <c r="AC76" i="1"/>
  <c r="W20" i="12"/>
  <c r="W96" i="9"/>
  <c r="W15" i="9"/>
  <c r="AK101" i="13"/>
  <c r="Z95" i="14"/>
  <c r="W10" i="9"/>
  <c r="W72" i="9"/>
  <c r="Z55" i="14"/>
  <c r="AK82" i="13"/>
  <c r="AK63" i="13"/>
  <c r="W48" i="9"/>
  <c r="AK31" i="13"/>
  <c r="AK41" i="13"/>
  <c r="Z70" i="14"/>
  <c r="Z100" i="14"/>
  <c r="S12" i="15"/>
  <c r="S12" i="16"/>
  <c r="S22" i="16"/>
  <c r="S23" i="16"/>
  <c r="S19" i="16"/>
  <c r="S22" i="15"/>
  <c r="S19" i="15"/>
  <c r="S23" i="15"/>
  <c r="S8" i="16"/>
  <c r="S8" i="15"/>
  <c r="V6" i="17"/>
  <c r="S6" i="16"/>
  <c r="S6" i="15"/>
  <c r="S5" i="15"/>
  <c r="S5" i="16"/>
  <c r="V3" i="17"/>
  <c r="S4" i="15"/>
  <c r="U34" i="17"/>
  <c r="AE106" i="1"/>
  <c r="K104" i="1" l="1"/>
  <c r="AO41" i="1"/>
  <c r="AC37" i="1" s="1"/>
  <c r="X3" i="9"/>
  <c r="AA3" i="14"/>
  <c r="X3" i="12"/>
  <c r="AL6" i="13"/>
  <c r="AF3" i="11" l="1"/>
  <c r="CO3" i="11"/>
  <c r="D105" i="1" a="1"/>
  <c r="D105" i="1" l="1"/>
  <c r="E105" i="1" s="1"/>
  <c r="I105" i="1" s="1"/>
  <c r="T11" i="16"/>
  <c r="T11" i="15"/>
  <c r="W5" i="17"/>
  <c r="T7" i="15"/>
  <c r="T7" i="16"/>
  <c r="CO6" i="11"/>
  <c r="CO9" i="11"/>
  <c r="CO8" i="11"/>
  <c r="CO13" i="11"/>
  <c r="CO11" i="11"/>
  <c r="CO7" i="11"/>
  <c r="CO12" i="11"/>
  <c r="CO5" i="11"/>
  <c r="CO14" i="11"/>
  <c r="CO10" i="11"/>
  <c r="CO15" i="11"/>
  <c r="CO16" i="11"/>
  <c r="CO4" i="11"/>
  <c r="AC105" i="1" l="1"/>
  <c r="X105" i="1"/>
  <c r="AG105" i="1"/>
  <c r="AD105" i="1"/>
  <c r="AA87" i="14"/>
  <c r="AA32" i="14"/>
  <c r="AL50" i="13"/>
  <c r="X64" i="9"/>
  <c r="X80" i="9"/>
  <c r="AA71" i="14"/>
  <c r="AL76" i="13"/>
  <c r="AL9" i="13"/>
  <c r="AL8" i="13"/>
  <c r="X55" i="12"/>
  <c r="X50" i="9"/>
  <c r="X30" i="12"/>
  <c r="X83" i="12"/>
  <c r="X43" i="9"/>
  <c r="AP61" i="1"/>
  <c r="AR1" i="11"/>
  <c r="X100" i="9"/>
  <c r="AL37" i="13"/>
  <c r="AA21" i="14"/>
  <c r="AP48" i="1"/>
  <c r="AL47" i="13"/>
  <c r="AP49" i="1"/>
  <c r="X100" i="12"/>
  <c r="X21" i="12"/>
  <c r="AD75" i="1"/>
  <c r="X49" i="9"/>
  <c r="AL10" i="13"/>
  <c r="AL54" i="13"/>
  <c r="X85" i="12"/>
  <c r="X7" i="9"/>
  <c r="AL104" i="13"/>
  <c r="AL14" i="13"/>
  <c r="AL13" i="13"/>
  <c r="AA75" i="14"/>
  <c r="AA65" i="14"/>
  <c r="X37" i="12"/>
  <c r="AA44" i="14"/>
  <c r="AL7" i="13"/>
  <c r="AD78" i="1"/>
  <c r="X67" i="9"/>
  <c r="AL64" i="13"/>
  <c r="AA42" i="14"/>
  <c r="X94" i="12"/>
  <c r="AL41" i="13"/>
  <c r="AL30" i="13"/>
  <c r="X33" i="12"/>
  <c r="AL61" i="13"/>
  <c r="AL66" i="13"/>
  <c r="X39" i="9"/>
  <c r="X17" i="9"/>
  <c r="AL36" i="13"/>
  <c r="X49" i="12"/>
  <c r="X61" i="12"/>
  <c r="X59" i="12"/>
  <c r="AF7" i="11"/>
  <c r="X13" i="12"/>
  <c r="X99" i="12"/>
  <c r="X52" i="12"/>
  <c r="X20" i="12"/>
  <c r="AP64" i="1"/>
  <c r="X87" i="9"/>
  <c r="AL93" i="13"/>
  <c r="AA19" i="14"/>
  <c r="AP56" i="1"/>
  <c r="X5" i="12"/>
  <c r="X63" i="9"/>
  <c r="X72" i="12"/>
  <c r="AP55" i="1"/>
  <c r="X103" i="9"/>
  <c r="X101" i="9"/>
  <c r="AF9" i="11"/>
  <c r="AL74" i="13"/>
  <c r="AL31" i="13"/>
  <c r="X66" i="12"/>
  <c r="AL86" i="13"/>
  <c r="X19" i="12"/>
  <c r="AL70" i="13"/>
  <c r="X82" i="12"/>
  <c r="X83" i="9"/>
  <c r="AA68" i="14"/>
  <c r="AA22" i="14"/>
  <c r="AA23" i="14"/>
  <c r="AA88" i="14"/>
  <c r="X25" i="12"/>
  <c r="AL56" i="13"/>
  <c r="X103" i="12"/>
  <c r="AL79" i="13"/>
  <c r="AA100" i="14"/>
  <c r="AL78" i="13"/>
  <c r="AA41" i="14"/>
  <c r="AL33" i="13"/>
  <c r="X29" i="12"/>
  <c r="AL80" i="13"/>
  <c r="AL69" i="13"/>
  <c r="X38" i="12"/>
  <c r="AA10" i="14"/>
  <c r="AA83" i="14"/>
  <c r="AL83" i="13"/>
  <c r="AF10" i="11"/>
  <c r="X21" i="9"/>
  <c r="AA53" i="14"/>
  <c r="X27" i="9"/>
  <c r="AA26" i="14"/>
  <c r="X5" i="9"/>
  <c r="X18" i="12"/>
  <c r="X48" i="12"/>
  <c r="AL22" i="13"/>
  <c r="AP46" i="1"/>
  <c r="AA16" i="14"/>
  <c r="X35" i="12"/>
  <c r="X6" i="9"/>
  <c r="AA43" i="14"/>
  <c r="AA27" i="14"/>
  <c r="AL68" i="13"/>
  <c r="X54" i="9"/>
  <c r="X70" i="12"/>
  <c r="AA18" i="14"/>
  <c r="AL35" i="13"/>
  <c r="X67" i="12"/>
  <c r="AA50" i="14"/>
  <c r="AA90" i="14"/>
  <c r="AA33" i="14"/>
  <c r="X102" i="9"/>
  <c r="AL23" i="13"/>
  <c r="X53" i="12"/>
  <c r="AA69" i="14"/>
  <c r="AL106" i="13"/>
  <c r="AF14" i="11"/>
  <c r="AL67" i="13"/>
  <c r="X76" i="9"/>
  <c r="AL19" i="13"/>
  <c r="X73" i="12"/>
  <c r="AP60" i="1"/>
  <c r="AA47" i="14"/>
  <c r="AA39" i="14"/>
  <c r="AA97" i="14"/>
  <c r="X47" i="12"/>
  <c r="X74" i="12"/>
  <c r="AF16" i="11"/>
  <c r="AA78" i="14"/>
  <c r="AA60" i="14"/>
  <c r="AL97" i="13"/>
  <c r="X65" i="12"/>
  <c r="X98" i="12"/>
  <c r="X60" i="12"/>
  <c r="X75" i="12"/>
  <c r="X10" i="9"/>
  <c r="AP42" i="1"/>
  <c r="X91" i="9"/>
  <c r="AA70" i="14"/>
  <c r="X97" i="12"/>
  <c r="X8" i="9"/>
  <c r="X59" i="9"/>
  <c r="AL72" i="13"/>
  <c r="X93" i="12"/>
  <c r="X29" i="9"/>
  <c r="X39" i="12"/>
  <c r="X88" i="9"/>
  <c r="X90" i="12"/>
  <c r="AL84" i="13"/>
  <c r="AA96" i="14"/>
  <c r="AL87" i="13"/>
  <c r="X42" i="9"/>
  <c r="X62" i="12"/>
  <c r="X87" i="12"/>
  <c r="AL39" i="13"/>
  <c r="X75" i="9"/>
  <c r="AF8" i="11"/>
  <c r="AL51" i="13"/>
  <c r="AL92" i="13"/>
  <c r="AA62" i="14"/>
  <c r="X78" i="9"/>
  <c r="X24" i="9"/>
  <c r="AF13" i="11"/>
  <c r="AA51" i="14"/>
  <c r="X69" i="12"/>
  <c r="X6" i="12"/>
  <c r="X60" i="9"/>
  <c r="X4" i="9"/>
  <c r="X40" i="12"/>
  <c r="AA73" i="14"/>
  <c r="AA94" i="14"/>
  <c r="X92" i="12"/>
  <c r="AP58" i="1"/>
  <c r="AA95" i="14"/>
  <c r="AA6" i="14"/>
  <c r="AL102" i="13"/>
  <c r="AL20" i="13"/>
  <c r="X52" i="9"/>
  <c r="X36" i="9"/>
  <c r="AL85" i="13"/>
  <c r="AL65" i="13"/>
  <c r="X46" i="12"/>
  <c r="X30" i="9"/>
  <c r="X16" i="12"/>
  <c r="AA58" i="14"/>
  <c r="X17" i="12"/>
  <c r="AA72" i="14"/>
  <c r="X7" i="12"/>
  <c r="AL101" i="13"/>
  <c r="X98" i="9"/>
  <c r="AA82" i="14"/>
  <c r="X96" i="12"/>
  <c r="AA63" i="14"/>
  <c r="X80" i="12"/>
  <c r="X61" i="9"/>
  <c r="X26" i="12"/>
  <c r="X10" i="12"/>
  <c r="X14" i="9"/>
  <c r="X15" i="9"/>
  <c r="X31" i="12"/>
  <c r="X28" i="12"/>
  <c r="AL42" i="13"/>
  <c r="AA99" i="14"/>
  <c r="X8" i="12"/>
  <c r="X97" i="9"/>
  <c r="X79" i="9"/>
  <c r="X90" i="9"/>
  <c r="X36" i="12"/>
  <c r="AA8" i="14"/>
  <c r="X89" i="12"/>
  <c r="X99" i="9"/>
  <c r="AA52" i="14"/>
  <c r="AL44" i="13"/>
  <c r="AL77" i="13"/>
  <c r="X43" i="12"/>
  <c r="AF11" i="11"/>
  <c r="AL53" i="13"/>
  <c r="X72" i="9"/>
  <c r="X95" i="9"/>
  <c r="AA93" i="14"/>
  <c r="AL52" i="13"/>
  <c r="X84" i="9"/>
  <c r="X65" i="9"/>
  <c r="AL82" i="13"/>
  <c r="X9" i="12"/>
  <c r="AA55" i="14"/>
  <c r="AP62" i="1"/>
  <c r="X37" i="9"/>
  <c r="X19" i="9"/>
  <c r="AA28" i="14"/>
  <c r="AA40" i="14"/>
  <c r="AA24" i="14"/>
  <c r="X40" i="9"/>
  <c r="X51" i="9"/>
  <c r="AL49" i="13"/>
  <c r="X81" i="12"/>
  <c r="X32" i="9"/>
  <c r="AA13" i="14"/>
  <c r="AF12" i="11"/>
  <c r="X53" i="9"/>
  <c r="X38" i="9"/>
  <c r="X77" i="9"/>
  <c r="X85" i="9"/>
  <c r="AP44" i="1"/>
  <c r="AA4" i="14"/>
  <c r="X86" i="9"/>
  <c r="AL62" i="13"/>
  <c r="AL100" i="13"/>
  <c r="AP63" i="1"/>
  <c r="AA48" i="14"/>
  <c r="AL105" i="13"/>
  <c r="X16" i="9"/>
  <c r="AA37" i="14"/>
  <c r="AL34" i="13"/>
  <c r="AA91" i="14"/>
  <c r="AA12" i="14"/>
  <c r="X26" i="9"/>
  <c r="AL90" i="13"/>
  <c r="AL89" i="13"/>
  <c r="AA101" i="14"/>
  <c r="X12" i="9"/>
  <c r="AL45" i="13"/>
  <c r="X56" i="12"/>
  <c r="AL96" i="13"/>
  <c r="X95" i="12"/>
  <c r="AA29" i="14"/>
  <c r="AA15" i="14"/>
  <c r="AL63" i="13"/>
  <c r="X62" i="9"/>
  <c r="X33" i="9"/>
  <c r="X94" i="9"/>
  <c r="AA56" i="14"/>
  <c r="X69" i="9"/>
  <c r="AA102" i="14"/>
  <c r="X68" i="9"/>
  <c r="AL16" i="13"/>
  <c r="AA54" i="14"/>
  <c r="X12" i="12"/>
  <c r="AA61" i="14"/>
  <c r="X54" i="12"/>
  <c r="X4" i="12"/>
  <c r="AL29" i="13"/>
  <c r="X32" i="12"/>
  <c r="X68" i="12"/>
  <c r="AA59" i="14"/>
  <c r="AL43" i="13"/>
  <c r="X27" i="12"/>
  <c r="AA92" i="14"/>
  <c r="X55" i="9"/>
  <c r="X57" i="12"/>
  <c r="X35" i="9"/>
  <c r="AA35" i="14"/>
  <c r="AA46" i="14"/>
  <c r="X20" i="9"/>
  <c r="AL32" i="13"/>
  <c r="X41" i="12"/>
  <c r="AA85" i="14"/>
  <c r="AA79" i="14"/>
  <c r="AL103" i="13"/>
  <c r="AA36" i="14"/>
  <c r="AP51" i="1"/>
  <c r="AP57" i="1"/>
  <c r="AA11" i="14"/>
  <c r="X101" i="12"/>
  <c r="AA9" i="14"/>
  <c r="X86" i="12"/>
  <c r="AF15" i="11"/>
  <c r="X45" i="9"/>
  <c r="X25" i="9"/>
  <c r="AL15" i="13"/>
  <c r="AD76" i="1"/>
  <c r="X57" i="9"/>
  <c r="X56" i="9"/>
  <c r="AL27" i="13"/>
  <c r="X91" i="12"/>
  <c r="X58" i="12"/>
  <c r="AA86" i="14"/>
  <c r="AL81" i="13"/>
  <c r="AD72" i="1"/>
  <c r="AA74" i="14"/>
  <c r="AP53" i="1"/>
  <c r="AL91" i="13"/>
  <c r="X9" i="9"/>
  <c r="X34" i="9"/>
  <c r="AL58" i="13"/>
  <c r="AA66" i="14"/>
  <c r="AA76" i="14"/>
  <c r="AP45" i="1"/>
  <c r="AA5" i="14"/>
  <c r="AL21" i="13"/>
  <c r="AA49" i="14"/>
  <c r="AL88" i="13"/>
  <c r="AL94" i="13"/>
  <c r="X73" i="9"/>
  <c r="AL12" i="13"/>
  <c r="AA67" i="14"/>
  <c r="AA38" i="14"/>
  <c r="X24" i="12"/>
  <c r="X89" i="9"/>
  <c r="AL11" i="13"/>
  <c r="AL71" i="13"/>
  <c r="AF4" i="11"/>
  <c r="AL73" i="13"/>
  <c r="AL55" i="13"/>
  <c r="AL28" i="13"/>
  <c r="X44" i="12"/>
  <c r="X79" i="12"/>
  <c r="AA57" i="14"/>
  <c r="X71" i="9"/>
  <c r="AD74" i="1"/>
  <c r="AA7" i="14"/>
  <c r="AL17" i="13"/>
  <c r="AA64" i="14"/>
  <c r="AA80" i="14"/>
  <c r="X45" i="12"/>
  <c r="X11" i="12"/>
  <c r="AL57" i="13"/>
  <c r="X44" i="9"/>
  <c r="X42" i="12"/>
  <c r="X88" i="12"/>
  <c r="AD71" i="1"/>
  <c r="AL75" i="13"/>
  <c r="X102" i="12"/>
  <c r="AA98" i="14"/>
  <c r="AD79" i="1"/>
  <c r="AA81" i="14"/>
  <c r="AA20" i="14"/>
  <c r="X71" i="12"/>
  <c r="X66" i="9"/>
  <c r="AP50" i="1"/>
  <c r="AL48" i="13"/>
  <c r="X70" i="9"/>
  <c r="AA45" i="14"/>
  <c r="AA34" i="14"/>
  <c r="AP52" i="1"/>
  <c r="AL46" i="13"/>
  <c r="AF5" i="11"/>
  <c r="AA30" i="14"/>
  <c r="AP47" i="1"/>
  <c r="X13" i="9"/>
  <c r="X34" i="12"/>
  <c r="AL24" i="13"/>
  <c r="X84" i="12"/>
  <c r="X82" i="9"/>
  <c r="X93" i="9"/>
  <c r="X92" i="9"/>
  <c r="X74" i="9"/>
  <c r="X15" i="12"/>
  <c r="AL98" i="13"/>
  <c r="AL26" i="13"/>
  <c r="X18" i="9"/>
  <c r="AP54" i="1"/>
  <c r="X46" i="9"/>
  <c r="AL25" i="13"/>
  <c r="X64" i="12"/>
  <c r="AL18" i="13"/>
  <c r="X47" i="9"/>
  <c r="AF6" i="11"/>
  <c r="AL38" i="13"/>
  <c r="AA17" i="14"/>
  <c r="X78" i="12"/>
  <c r="AL59" i="13"/>
  <c r="AL40" i="13"/>
  <c r="X31" i="9"/>
  <c r="AL60" i="13"/>
  <c r="AD73" i="1"/>
  <c r="AA14" i="14"/>
  <c r="X63" i="12"/>
  <c r="AD77" i="1"/>
  <c r="X51" i="12"/>
  <c r="X23" i="9"/>
  <c r="X28" i="9"/>
  <c r="AA25" i="14"/>
  <c r="X23" i="12"/>
  <c r="X96" i="9"/>
  <c r="X58" i="9"/>
  <c r="X22" i="9"/>
  <c r="AP59" i="1"/>
  <c r="AP43" i="1"/>
  <c r="X48" i="9"/>
  <c r="AA77" i="14"/>
  <c r="X22" i="12"/>
  <c r="X14" i="12"/>
  <c r="X50" i="12"/>
  <c r="AA89" i="14"/>
  <c r="X81" i="9"/>
  <c r="AL95" i="13"/>
  <c r="X11" i="9"/>
  <c r="X41" i="9"/>
  <c r="AA103" i="14"/>
  <c r="X77" i="12"/>
  <c r="AA84" i="14"/>
  <c r="AA31" i="14"/>
  <c r="AL99" i="13"/>
  <c r="X76" i="12"/>
  <c r="T12" i="15"/>
  <c r="T22" i="15"/>
  <c r="T19" i="15"/>
  <c r="T23" i="16"/>
  <c r="T23" i="15"/>
  <c r="T12" i="16"/>
  <c r="T19" i="16"/>
  <c r="T22" i="16"/>
  <c r="W6" i="17"/>
  <c r="T8" i="15"/>
  <c r="T8" i="16"/>
  <c r="T6" i="15"/>
  <c r="T6" i="16"/>
  <c r="W3" i="17"/>
  <c r="T5" i="15"/>
  <c r="T5" i="16"/>
  <c r="T4" i="15"/>
  <c r="V34" i="17"/>
  <c r="AE107" i="1"/>
  <c r="K105" i="1" l="1"/>
  <c r="AP41" i="1"/>
  <c r="AD37" i="1" s="1"/>
  <c r="AM6" i="13"/>
  <c r="Y3" i="12" l="1"/>
  <c r="AG3" i="11"/>
  <c r="AB3" i="14"/>
  <c r="Y3" i="9"/>
  <c r="CP3" i="11"/>
  <c r="D106" i="1" a="1"/>
  <c r="D106" i="1" l="1"/>
  <c r="E106" i="1" s="1"/>
  <c r="I106" i="1" s="1"/>
  <c r="AE71" i="1"/>
  <c r="U11" i="16"/>
  <c r="U11" i="15"/>
  <c r="X5" i="17"/>
  <c r="U7" i="16"/>
  <c r="U7" i="15"/>
  <c r="CP8" i="11"/>
  <c r="CP11" i="11"/>
  <c r="CP6" i="11"/>
  <c r="CP10" i="11"/>
  <c r="CP15" i="11"/>
  <c r="CP9" i="11"/>
  <c r="CP16" i="11"/>
  <c r="CP4" i="11"/>
  <c r="CP12" i="11"/>
  <c r="CP13" i="11"/>
  <c r="CP7" i="11"/>
  <c r="CP5" i="11"/>
  <c r="CP14" i="11"/>
  <c r="AD106" i="1" l="1"/>
  <c r="X106" i="1"/>
  <c r="AC106" i="1"/>
  <c r="AG106" i="1"/>
  <c r="AB16" i="14"/>
  <c r="Y74" i="12"/>
  <c r="Y19" i="9"/>
  <c r="AB48" i="14"/>
  <c r="Y64" i="9"/>
  <c r="Y72" i="12"/>
  <c r="Y45" i="12"/>
  <c r="Y90" i="9"/>
  <c r="AE75" i="1"/>
  <c r="AB26" i="14"/>
  <c r="AM106" i="13"/>
  <c r="AM18" i="13"/>
  <c r="AQ47" i="1"/>
  <c r="Y99" i="12"/>
  <c r="AB59" i="14"/>
  <c r="Y50" i="9"/>
  <c r="Y51" i="12"/>
  <c r="Y59" i="12"/>
  <c r="Y46" i="9"/>
  <c r="AQ52" i="1"/>
  <c r="AM81" i="13"/>
  <c r="AB22" i="14"/>
  <c r="Y89" i="9"/>
  <c r="AM59" i="13"/>
  <c r="AG14" i="11"/>
  <c r="Y71" i="9"/>
  <c r="AB97" i="14"/>
  <c r="Y21" i="12"/>
  <c r="Y70" i="9"/>
  <c r="AB34" i="14"/>
  <c r="Y17" i="9"/>
  <c r="AM15" i="13"/>
  <c r="AB73" i="14"/>
  <c r="AM60" i="13"/>
  <c r="AM58" i="13"/>
  <c r="Y18" i="9"/>
  <c r="AM86" i="13"/>
  <c r="AB61" i="14"/>
  <c r="Y33" i="12"/>
  <c r="AB94" i="14"/>
  <c r="AQ58" i="1"/>
  <c r="AE79" i="1"/>
  <c r="AM96" i="13"/>
  <c r="AG5" i="11"/>
  <c r="Y37" i="9"/>
  <c r="Y63" i="9"/>
  <c r="AB31" i="14"/>
  <c r="Y73" i="12"/>
  <c r="AQ51" i="1"/>
  <c r="AB36" i="14"/>
  <c r="Y97" i="12"/>
  <c r="AQ61" i="1"/>
  <c r="AM43" i="13"/>
  <c r="AB39" i="14"/>
  <c r="Y92" i="9"/>
  <c r="AB38" i="14"/>
  <c r="AB43" i="14"/>
  <c r="AB81" i="14"/>
  <c r="Y24" i="9"/>
  <c r="Y56" i="9"/>
  <c r="Y101" i="12"/>
  <c r="Y95" i="12"/>
  <c r="AB10" i="14"/>
  <c r="AM20" i="13"/>
  <c r="Y64" i="12"/>
  <c r="AB23" i="14"/>
  <c r="AB79" i="14"/>
  <c r="Y56" i="12"/>
  <c r="Y55" i="9"/>
  <c r="Y77" i="12"/>
  <c r="Y78" i="12"/>
  <c r="Y88" i="12"/>
  <c r="AG12" i="11"/>
  <c r="AB21" i="14"/>
  <c r="Y27" i="9"/>
  <c r="AB53" i="14"/>
  <c r="AB19" i="14"/>
  <c r="AB80" i="14"/>
  <c r="AM92" i="13"/>
  <c r="Y6" i="9"/>
  <c r="Y9" i="9"/>
  <c r="Y95" i="9"/>
  <c r="AM70" i="13"/>
  <c r="AM102" i="13"/>
  <c r="Y7" i="9"/>
  <c r="Y39" i="12"/>
  <c r="AG13" i="11"/>
  <c r="Y52" i="12"/>
  <c r="AM36" i="13"/>
  <c r="AB8" i="14"/>
  <c r="AB54" i="14"/>
  <c r="AG11" i="11"/>
  <c r="Y80" i="12"/>
  <c r="AM28" i="13"/>
  <c r="AB40" i="14"/>
  <c r="AM30" i="13"/>
  <c r="AQ44" i="1"/>
  <c r="AB75" i="14"/>
  <c r="Y74" i="9"/>
  <c r="Y40" i="9"/>
  <c r="Y12" i="12"/>
  <c r="AB56" i="14"/>
  <c r="AM38" i="13"/>
  <c r="Y101" i="9"/>
  <c r="Y29" i="12"/>
  <c r="Y42" i="9"/>
  <c r="AM37" i="13"/>
  <c r="AB11" i="14"/>
  <c r="AM47" i="13"/>
  <c r="AM19" i="13"/>
  <c r="Y32" i="9"/>
  <c r="AM27" i="13"/>
  <c r="Y44" i="12"/>
  <c r="AQ54" i="1"/>
  <c r="Y103" i="9"/>
  <c r="Y40" i="12"/>
  <c r="Y66" i="12"/>
  <c r="Y46" i="12"/>
  <c r="AB7" i="14"/>
  <c r="Y35" i="12"/>
  <c r="AG16" i="11"/>
  <c r="AQ59" i="1"/>
  <c r="AB72" i="14"/>
  <c r="AM84" i="13"/>
  <c r="AB5" i="14"/>
  <c r="AB12" i="14"/>
  <c r="AM13" i="13"/>
  <c r="AG4" i="11"/>
  <c r="Y17" i="12"/>
  <c r="Y22" i="12"/>
  <c r="Y75" i="9"/>
  <c r="AM35" i="13"/>
  <c r="Y76" i="12"/>
  <c r="AB65" i="14"/>
  <c r="Y96" i="12"/>
  <c r="Y93" i="9"/>
  <c r="Y73" i="9"/>
  <c r="AG9" i="11"/>
  <c r="Y50" i="12"/>
  <c r="Y18" i="12"/>
  <c r="AM54" i="13"/>
  <c r="AM29" i="13"/>
  <c r="AB103" i="14"/>
  <c r="AQ50" i="1"/>
  <c r="AQ49" i="1"/>
  <c r="Y103" i="12"/>
  <c r="Y88" i="9"/>
  <c r="Y51" i="9"/>
  <c r="Y89" i="12"/>
  <c r="Y81" i="9"/>
  <c r="AM105" i="13"/>
  <c r="AQ60" i="1"/>
  <c r="Y80" i="9"/>
  <c r="Y66" i="9"/>
  <c r="Y27" i="12"/>
  <c r="Y60" i="12"/>
  <c r="AM26" i="13"/>
  <c r="Y8" i="12"/>
  <c r="AB44" i="14"/>
  <c r="Y91" i="12"/>
  <c r="AB24" i="14"/>
  <c r="AB83" i="14"/>
  <c r="AM94" i="13"/>
  <c r="AB85" i="14"/>
  <c r="Y91" i="9"/>
  <c r="Y23" i="9"/>
  <c r="AM93" i="13"/>
  <c r="Y5" i="12"/>
  <c r="Y16" i="12"/>
  <c r="AB64" i="14"/>
  <c r="AM63" i="13"/>
  <c r="Y19" i="12"/>
  <c r="Y85" i="12"/>
  <c r="Y81" i="12"/>
  <c r="AE78" i="1"/>
  <c r="AQ42" i="1"/>
  <c r="Y6" i="12"/>
  <c r="Y86" i="9"/>
  <c r="AB98" i="14"/>
  <c r="Y30" i="9"/>
  <c r="Y52" i="9"/>
  <c r="AM88" i="13"/>
  <c r="Y62" i="9"/>
  <c r="Y38" i="12"/>
  <c r="AB99" i="14"/>
  <c r="Y93" i="12"/>
  <c r="AM56" i="13"/>
  <c r="AB69" i="14"/>
  <c r="Y28" i="9"/>
  <c r="AQ46" i="1"/>
  <c r="AM12" i="13"/>
  <c r="AB86" i="14"/>
  <c r="AB29" i="14"/>
  <c r="Y87" i="12"/>
  <c r="AQ57" i="1"/>
  <c r="Y8" i="9"/>
  <c r="AS1" i="11"/>
  <c r="AM83" i="13"/>
  <c r="Y71" i="12"/>
  <c r="Y79" i="12"/>
  <c r="AG15" i="11"/>
  <c r="AM24" i="13"/>
  <c r="Y10" i="12"/>
  <c r="Y10" i="9"/>
  <c r="Y9" i="12"/>
  <c r="Y34" i="12"/>
  <c r="Y97" i="9"/>
  <c r="AM44" i="13"/>
  <c r="AB15" i="14"/>
  <c r="Y49" i="9"/>
  <c r="Y14" i="9"/>
  <c r="AB6" i="14"/>
  <c r="Y39" i="9"/>
  <c r="AG8" i="11"/>
  <c r="Y99" i="9"/>
  <c r="Y78" i="9"/>
  <c r="Y25" i="9"/>
  <c r="Y12" i="9"/>
  <c r="AM100" i="13"/>
  <c r="AB32" i="14"/>
  <c r="Y102" i="9"/>
  <c r="AM77" i="13"/>
  <c r="Y85" i="9"/>
  <c r="AM98" i="13"/>
  <c r="AE77" i="1"/>
  <c r="Y67" i="12"/>
  <c r="Y11" i="12"/>
  <c r="Y86" i="12"/>
  <c r="AB68" i="14"/>
  <c r="AM39" i="13"/>
  <c r="AB33" i="14"/>
  <c r="AM99" i="13"/>
  <c r="AM89" i="13"/>
  <c r="AE74" i="1"/>
  <c r="AB71" i="14"/>
  <c r="Y94" i="9"/>
  <c r="Y79" i="9"/>
  <c r="Y42" i="12"/>
  <c r="Y61" i="12"/>
  <c r="AM61" i="13"/>
  <c r="Y61" i="9"/>
  <c r="AM73" i="13"/>
  <c r="AB77" i="14"/>
  <c r="AM85" i="13"/>
  <c r="Y11" i="9"/>
  <c r="AB47" i="14"/>
  <c r="AB88" i="14"/>
  <c r="AM33" i="13"/>
  <c r="Y41" i="12"/>
  <c r="AB35" i="14"/>
  <c r="Y5" i="9"/>
  <c r="Y43" i="12"/>
  <c r="Y54" i="12"/>
  <c r="AM22" i="13"/>
  <c r="AM11" i="13"/>
  <c r="Y30" i="12"/>
  <c r="AB41" i="14"/>
  <c r="AB52" i="14"/>
  <c r="AB4" i="14"/>
  <c r="AB102" i="14"/>
  <c r="Y15" i="9"/>
  <c r="Y15" i="12"/>
  <c r="AQ62" i="1"/>
  <c r="Y77" i="9"/>
  <c r="AM79" i="13"/>
  <c r="Y37" i="12"/>
  <c r="AQ53" i="1"/>
  <c r="AM45" i="13"/>
  <c r="AB51" i="14"/>
  <c r="AM16" i="13"/>
  <c r="Y34" i="9"/>
  <c r="Y62" i="12"/>
  <c r="AB82" i="14"/>
  <c r="AB55" i="14"/>
  <c r="Y31" i="12"/>
  <c r="Y57" i="9"/>
  <c r="Y67" i="9"/>
  <c r="AM104" i="13"/>
  <c r="Y60" i="9"/>
  <c r="AM90" i="13"/>
  <c r="Y41" i="9"/>
  <c r="Y65" i="9"/>
  <c r="Y83" i="12"/>
  <c r="AM7" i="13"/>
  <c r="Y69" i="12"/>
  <c r="AQ45" i="1"/>
  <c r="AM17" i="13"/>
  <c r="AM62" i="13"/>
  <c r="Y25" i="12"/>
  <c r="AB27" i="14"/>
  <c r="Y90" i="12"/>
  <c r="Y45" i="9"/>
  <c r="Y63" i="12"/>
  <c r="AM75" i="13"/>
  <c r="AM14" i="13"/>
  <c r="Y35" i="9"/>
  <c r="AB76" i="14"/>
  <c r="Y21" i="9"/>
  <c r="Y47" i="9"/>
  <c r="AB20" i="14"/>
  <c r="AM74" i="13"/>
  <c r="AB84" i="14"/>
  <c r="AM97" i="13"/>
  <c r="AB42" i="14"/>
  <c r="AM76" i="13"/>
  <c r="AB50" i="14"/>
  <c r="Y48" i="9"/>
  <c r="Y13" i="12"/>
  <c r="Y20" i="9"/>
  <c r="AM69" i="13"/>
  <c r="AB14" i="14"/>
  <c r="AM103" i="13"/>
  <c r="AM82" i="13"/>
  <c r="Y53" i="12"/>
  <c r="Y68" i="9"/>
  <c r="Y29" i="9"/>
  <c r="AM53" i="13"/>
  <c r="AM68" i="13"/>
  <c r="Y76" i="9"/>
  <c r="AB18" i="14"/>
  <c r="Y57" i="12"/>
  <c r="AB89" i="14"/>
  <c r="AB46" i="14"/>
  <c r="AM52" i="13"/>
  <c r="Y92" i="12"/>
  <c r="AE73" i="1"/>
  <c r="AM55" i="13"/>
  <c r="Y48" i="12"/>
  <c r="AM57" i="13"/>
  <c r="AM95" i="13"/>
  <c r="Y36" i="12"/>
  <c r="AM41" i="13"/>
  <c r="AB17" i="14"/>
  <c r="AM9" i="13"/>
  <c r="Y36" i="9"/>
  <c r="AM72" i="13"/>
  <c r="AM31" i="13"/>
  <c r="Y14" i="12"/>
  <c r="Y82" i="12"/>
  <c r="AB45" i="14"/>
  <c r="AB93" i="14"/>
  <c r="AM46" i="13"/>
  <c r="AB13" i="14"/>
  <c r="AM87" i="13"/>
  <c r="Y26" i="12"/>
  <c r="Y100" i="9"/>
  <c r="Y7" i="12"/>
  <c r="AB9" i="14"/>
  <c r="AM21" i="13"/>
  <c r="AM34" i="13"/>
  <c r="AB100" i="14"/>
  <c r="AB96" i="14"/>
  <c r="Y96" i="9"/>
  <c r="Y38" i="9"/>
  <c r="AB25" i="14"/>
  <c r="Y23" i="12"/>
  <c r="Y100" i="12"/>
  <c r="AM40" i="13"/>
  <c r="AB92" i="14"/>
  <c r="Y22" i="9"/>
  <c r="AM71" i="13"/>
  <c r="AM51" i="13"/>
  <c r="Y31" i="9"/>
  <c r="Y87" i="9"/>
  <c r="AQ55" i="1"/>
  <c r="Y68" i="12"/>
  <c r="AM78" i="13"/>
  <c r="AM10" i="13"/>
  <c r="AM23" i="13"/>
  <c r="AQ64" i="1"/>
  <c r="AM25" i="13"/>
  <c r="AG10" i="11"/>
  <c r="Y4" i="12"/>
  <c r="AB78" i="14"/>
  <c r="AB70" i="14"/>
  <c r="AB28" i="14"/>
  <c r="Y24" i="12"/>
  <c r="Y54" i="9"/>
  <c r="AQ48" i="1"/>
  <c r="AM32" i="13"/>
  <c r="Y58" i="12"/>
  <c r="Y32" i="12"/>
  <c r="Y49" i="12"/>
  <c r="Y84" i="12"/>
  <c r="AB74" i="14"/>
  <c r="Y75" i="12"/>
  <c r="AB95" i="14"/>
  <c r="AQ43" i="1"/>
  <c r="Y4" i="9"/>
  <c r="Y20" i="12"/>
  <c r="Y13" i="9"/>
  <c r="AB66" i="14"/>
  <c r="AB91" i="14"/>
  <c r="AM67" i="13"/>
  <c r="AM42" i="13"/>
  <c r="AE76" i="1"/>
  <c r="AG6" i="11"/>
  <c r="Y26" i="9"/>
  <c r="Y47" i="12"/>
  <c r="AM50" i="13"/>
  <c r="Y55" i="12"/>
  <c r="Y53" i="9"/>
  <c r="AM65" i="13"/>
  <c r="AE72" i="1"/>
  <c r="AQ56" i="1"/>
  <c r="AQ63" i="1"/>
  <c r="AB63" i="14"/>
  <c r="Y70" i="12"/>
  <c r="AM91" i="13"/>
  <c r="Y98" i="12"/>
  <c r="AM80" i="13"/>
  <c r="Y28" i="12"/>
  <c r="AB101" i="14"/>
  <c r="AB60" i="14"/>
  <c r="Y83" i="9"/>
  <c r="Y72" i="9"/>
  <c r="AM8" i="13"/>
  <c r="AB62" i="14"/>
  <c r="Y44" i="9"/>
  <c r="AB57" i="14"/>
  <c r="AB67" i="14"/>
  <c r="AM66" i="13"/>
  <c r="AG7" i="11"/>
  <c r="Y69" i="9"/>
  <c r="AM64" i="13"/>
  <c r="AM101" i="13"/>
  <c r="AB30" i="14"/>
  <c r="AM48" i="13"/>
  <c r="Y94" i="12"/>
  <c r="AB90" i="14"/>
  <c r="Y84" i="9"/>
  <c r="Y59" i="9"/>
  <c r="Y98" i="9"/>
  <c r="Y16" i="9"/>
  <c r="Y33" i="9"/>
  <c r="Y65" i="12"/>
  <c r="AM49" i="13"/>
  <c r="Y58" i="9"/>
  <c r="Y102" i="12"/>
  <c r="Y43" i="9"/>
  <c r="AB49" i="14"/>
  <c r="Y82" i="9"/>
  <c r="AB58" i="14"/>
  <c r="AB87" i="14"/>
  <c r="AB37" i="14"/>
  <c r="U19" i="15"/>
  <c r="U12" i="15"/>
  <c r="U23" i="16"/>
  <c r="U23" i="15"/>
  <c r="U19" i="16"/>
  <c r="U12" i="16"/>
  <c r="U22" i="16"/>
  <c r="U22" i="15"/>
  <c r="U8" i="15"/>
  <c r="X6" i="17"/>
  <c r="U8" i="16"/>
  <c r="U6" i="15"/>
  <c r="U6" i="16"/>
  <c r="X3" i="17"/>
  <c r="U5" i="16"/>
  <c r="U5" i="15"/>
  <c r="U4" i="15"/>
  <c r="W34" i="17"/>
  <c r="AE108" i="1"/>
  <c r="K106" i="1" l="1"/>
  <c r="AQ41" i="1"/>
  <c r="AE37" i="1" s="1"/>
  <c r="AN6" i="13"/>
  <c r="Z3" i="12" l="1"/>
  <c r="Z3" i="9"/>
  <c r="AH3" i="11"/>
  <c r="AC3" i="14"/>
  <c r="AD3" i="14"/>
  <c r="AI3" i="11"/>
  <c r="AA3" i="9"/>
  <c r="AO6" i="13"/>
  <c r="AA3" i="12"/>
  <c r="D108" i="1" a="1"/>
  <c r="CQ3" i="11"/>
  <c r="D108" i="1" l="1"/>
  <c r="E108" i="1" s="1"/>
  <c r="I108" i="1" s="1"/>
  <c r="CR3" i="11"/>
  <c r="AD108" i="1" l="1"/>
  <c r="AG108" i="1"/>
  <c r="AC108" i="1"/>
  <c r="X108" i="1"/>
  <c r="D107" i="1" a="1"/>
  <c r="D107" i="1" l="1"/>
  <c r="E107" i="1" s="1"/>
  <c r="K108" i="1"/>
  <c r="AN53" i="13"/>
  <c r="AN44" i="13"/>
  <c r="AC83" i="14"/>
  <c r="AN94" i="13"/>
  <c r="Z20" i="9"/>
  <c r="AN8" i="13"/>
  <c r="AR64" i="1"/>
  <c r="AC103" i="14"/>
  <c r="Z4" i="12"/>
  <c r="AC79" i="14"/>
  <c r="AC34" i="14"/>
  <c r="AC31" i="14"/>
  <c r="AC36" i="14"/>
  <c r="AR42" i="1"/>
  <c r="AC24" i="14"/>
  <c r="AN87" i="13"/>
  <c r="AN67" i="13"/>
  <c r="Z37" i="12"/>
  <c r="AH6" i="11"/>
  <c r="Z65" i="9"/>
  <c r="Z95" i="9"/>
  <c r="AR51" i="1"/>
  <c r="AF75" i="1"/>
  <c r="AN84" i="13"/>
  <c r="Z48" i="9"/>
  <c r="AN10" i="13"/>
  <c r="Z47" i="9"/>
  <c r="AC82" i="14"/>
  <c r="Z77" i="9"/>
  <c r="AR52" i="1"/>
  <c r="AC92" i="14"/>
  <c r="Z65" i="12"/>
  <c r="AN29" i="13"/>
  <c r="AN90" i="13"/>
  <c r="AC26" i="14"/>
  <c r="Z49" i="12"/>
  <c r="Z90" i="9"/>
  <c r="Z102" i="9"/>
  <c r="AN62" i="13"/>
  <c r="AC71" i="14"/>
  <c r="Z82" i="9"/>
  <c r="Z16" i="12"/>
  <c r="Z102" i="12"/>
  <c r="AH15" i="11"/>
  <c r="AN30" i="13"/>
  <c r="Z53" i="12"/>
  <c r="Z52" i="9"/>
  <c r="AC13" i="14"/>
  <c r="AC47" i="14"/>
  <c r="AR49" i="1"/>
  <c r="Z39" i="9"/>
  <c r="AC56" i="14"/>
  <c r="AC10" i="14"/>
  <c r="AR55" i="1"/>
  <c r="Z19" i="12"/>
  <c r="Z90" i="12"/>
  <c r="AF73" i="1"/>
  <c r="AN43" i="13"/>
  <c r="AN31" i="13"/>
  <c r="AC94" i="14"/>
  <c r="AN101" i="13"/>
  <c r="Z95" i="12"/>
  <c r="Z9" i="12"/>
  <c r="AN28" i="13"/>
  <c r="Z22" i="9"/>
  <c r="Z47" i="12"/>
  <c r="AR53" i="1"/>
  <c r="Z52" i="12"/>
  <c r="Z75" i="12"/>
  <c r="Z71" i="9"/>
  <c r="Z10" i="9"/>
  <c r="AN86" i="13"/>
  <c r="Z29" i="9"/>
  <c r="AF71" i="1"/>
  <c r="AC63" i="14"/>
  <c r="Z27" i="9"/>
  <c r="AR50" i="1"/>
  <c r="Z28" i="12"/>
  <c r="Z81" i="12"/>
  <c r="Z70" i="12"/>
  <c r="V11" i="15"/>
  <c r="V11" i="16"/>
  <c r="V7" i="16"/>
  <c r="V7" i="15"/>
  <c r="Y5" i="17"/>
  <c r="CQ7" i="11"/>
  <c r="CQ4" i="11"/>
  <c r="CQ10" i="11"/>
  <c r="CQ11" i="11"/>
  <c r="CQ15" i="11"/>
  <c r="CQ5" i="11"/>
  <c r="CQ6" i="11"/>
  <c r="CQ12" i="11"/>
  <c r="CQ13" i="11"/>
  <c r="CQ8" i="11"/>
  <c r="CQ14" i="11"/>
  <c r="CQ16" i="11"/>
  <c r="CQ9" i="11"/>
  <c r="I107" i="1" l="1"/>
  <c r="X107" i="1"/>
  <c r="AC107" i="1"/>
  <c r="AG107" i="1"/>
  <c r="AD107" i="1"/>
  <c r="AN13" i="13"/>
  <c r="AN55" i="13"/>
  <c r="Z41" i="12"/>
  <c r="Z98" i="9"/>
  <c r="Z45" i="9"/>
  <c r="Z61" i="12"/>
  <c r="AN103" i="13"/>
  <c r="Z44" i="12"/>
  <c r="Z72" i="9"/>
  <c r="Z7" i="12"/>
  <c r="AH13" i="11"/>
  <c r="Z31" i="12"/>
  <c r="AN27" i="13"/>
  <c r="Z42" i="9"/>
  <c r="AC48" i="14"/>
  <c r="AC101" i="14"/>
  <c r="Z5" i="9"/>
  <c r="Z87" i="9"/>
  <c r="Z24" i="12"/>
  <c r="AC97" i="14"/>
  <c r="AC69" i="14"/>
  <c r="Z88" i="12"/>
  <c r="AC84" i="14"/>
  <c r="AN52" i="13"/>
  <c r="Z57" i="12"/>
  <c r="AC33" i="14"/>
  <c r="AN95" i="13"/>
  <c r="AH10" i="11"/>
  <c r="Z103" i="9"/>
  <c r="AN41" i="13"/>
  <c r="AN61" i="13"/>
  <c r="AN17" i="13"/>
  <c r="AN48" i="13"/>
  <c r="AC30" i="14"/>
  <c r="Z44" i="9"/>
  <c r="AR57" i="1"/>
  <c r="Z6" i="12"/>
  <c r="AN32" i="13"/>
  <c r="AN105" i="13"/>
  <c r="AC99" i="14"/>
  <c r="AN78" i="13"/>
  <c r="AC18" i="14"/>
  <c r="Z50" i="12"/>
  <c r="Z64" i="9"/>
  <c r="AT1" i="11"/>
  <c r="AN93" i="13"/>
  <c r="AH12" i="11"/>
  <c r="AF72" i="1"/>
  <c r="Z100" i="9"/>
  <c r="AN57" i="13"/>
  <c r="AC49" i="14"/>
  <c r="AC8" i="14"/>
  <c r="AC87" i="14"/>
  <c r="Z82" i="12"/>
  <c r="Z55" i="12"/>
  <c r="Z56" i="12"/>
  <c r="AC15" i="14"/>
  <c r="Z53" i="9"/>
  <c r="AC7" i="14"/>
  <c r="AF74" i="1"/>
  <c r="Z49" i="9"/>
  <c r="AC60" i="14"/>
  <c r="Z48" i="12"/>
  <c r="AC72" i="14"/>
  <c r="Z19" i="9"/>
  <c r="AN33" i="13"/>
  <c r="Z61" i="9"/>
  <c r="AN77" i="13"/>
  <c r="Z35" i="12"/>
  <c r="AC102" i="14"/>
  <c r="Z64" i="12"/>
  <c r="AN50" i="13"/>
  <c r="Z11" i="12"/>
  <c r="Z34" i="12"/>
  <c r="AH5" i="11"/>
  <c r="Z80" i="12"/>
  <c r="AC14" i="14"/>
  <c r="Z81" i="9"/>
  <c r="AN64" i="13"/>
  <c r="Z6" i="9"/>
  <c r="AC12" i="14"/>
  <c r="Z88" i="9"/>
  <c r="Z33" i="12"/>
  <c r="AN15" i="13"/>
  <c r="AN21" i="13"/>
  <c r="AC64" i="14"/>
  <c r="AR48" i="1"/>
  <c r="AC16" i="14"/>
  <c r="Z34" i="9"/>
  <c r="AC77" i="14"/>
  <c r="AC65" i="14"/>
  <c r="Z31" i="9"/>
  <c r="AC90" i="14"/>
  <c r="Z79" i="9"/>
  <c r="Z83" i="9"/>
  <c r="AC76" i="14"/>
  <c r="Z30" i="9"/>
  <c r="Z91" i="12"/>
  <c r="Z85" i="9"/>
  <c r="Z8" i="9"/>
  <c r="Z60" i="9"/>
  <c r="AN104" i="13"/>
  <c r="Z23" i="9"/>
  <c r="Z51" i="9"/>
  <c r="Z40" i="12"/>
  <c r="AN23" i="13"/>
  <c r="Z86" i="12"/>
  <c r="Z74" i="12"/>
  <c r="Z46" i="9"/>
  <c r="Z77" i="12"/>
  <c r="AN89" i="13"/>
  <c r="AN22" i="13"/>
  <c r="AR59" i="1"/>
  <c r="Z94" i="9"/>
  <c r="Z46" i="12"/>
  <c r="Z28" i="9"/>
  <c r="AC6" i="14"/>
  <c r="AC23" i="14"/>
  <c r="AC46" i="14"/>
  <c r="AC17" i="14"/>
  <c r="AN20" i="13"/>
  <c r="Z38" i="9"/>
  <c r="AC39" i="14"/>
  <c r="Z83" i="12"/>
  <c r="AN46" i="13"/>
  <c r="Z63" i="12"/>
  <c r="Z87" i="12"/>
  <c r="Z7" i="9"/>
  <c r="AN74" i="13"/>
  <c r="Z84" i="12"/>
  <c r="AC19" i="14"/>
  <c r="Z75" i="9"/>
  <c r="Z10" i="12"/>
  <c r="Z60" i="12"/>
  <c r="AC50" i="14"/>
  <c r="Z58" i="12"/>
  <c r="Z26" i="9"/>
  <c r="AN106" i="13"/>
  <c r="AC59" i="14"/>
  <c r="Z13" i="9"/>
  <c r="AC21" i="14"/>
  <c r="Z29" i="12"/>
  <c r="Z26" i="12"/>
  <c r="AC73" i="14"/>
  <c r="AC57" i="14"/>
  <c r="AN40" i="13"/>
  <c r="Z100" i="12"/>
  <c r="Z99" i="12"/>
  <c r="AC89" i="14"/>
  <c r="Z25" i="12"/>
  <c r="AC91" i="14"/>
  <c r="Z79" i="12"/>
  <c r="AN16" i="13"/>
  <c r="AC88" i="14"/>
  <c r="AN66" i="13"/>
  <c r="AH8" i="11"/>
  <c r="AN75" i="13"/>
  <c r="AN11" i="13"/>
  <c r="AC41" i="14"/>
  <c r="Z101" i="12"/>
  <c r="Z24" i="9"/>
  <c r="Z89" i="12"/>
  <c r="Z96" i="12"/>
  <c r="AR61" i="1"/>
  <c r="AN70" i="13"/>
  <c r="AN69" i="13"/>
  <c r="Z39" i="12"/>
  <c r="Z92" i="9"/>
  <c r="Z43" i="9"/>
  <c r="Z36" i="12"/>
  <c r="AH16" i="11"/>
  <c r="AC42" i="14"/>
  <c r="AC25" i="14"/>
  <c r="AN9" i="13"/>
  <c r="AC4" i="14"/>
  <c r="AC66" i="14"/>
  <c r="Z45" i="12"/>
  <c r="Z18" i="12"/>
  <c r="Z89" i="9"/>
  <c r="Z76" i="12"/>
  <c r="Z43" i="12"/>
  <c r="Z15" i="12"/>
  <c r="AC85" i="14"/>
  <c r="Z50" i="9"/>
  <c r="AN37" i="13"/>
  <c r="Z8" i="12"/>
  <c r="Z66" i="12"/>
  <c r="AN45" i="13"/>
  <c r="Z66" i="9"/>
  <c r="Z96" i="9"/>
  <c r="Z70" i="9"/>
  <c r="AN71" i="13"/>
  <c r="AC74" i="14"/>
  <c r="Z23" i="12"/>
  <c r="Z68" i="12"/>
  <c r="Z32" i="12"/>
  <c r="AN102" i="13"/>
  <c r="AN54" i="13"/>
  <c r="AC55" i="14"/>
  <c r="Z80" i="9"/>
  <c r="Z59" i="9"/>
  <c r="AC51" i="14"/>
  <c r="Z93" i="12"/>
  <c r="Z33" i="9"/>
  <c r="Z67" i="12"/>
  <c r="AN42" i="13"/>
  <c r="Z98" i="12"/>
  <c r="AC52" i="14"/>
  <c r="AR60" i="1"/>
  <c r="AC95" i="14"/>
  <c r="AN36" i="13"/>
  <c r="Z101" i="9"/>
  <c r="Z15" i="9"/>
  <c r="Z55" i="9"/>
  <c r="AN99" i="13"/>
  <c r="Z22" i="12"/>
  <c r="Z36" i="9"/>
  <c r="AC78" i="14"/>
  <c r="AN49" i="13"/>
  <c r="AN91" i="13"/>
  <c r="AN96" i="13"/>
  <c r="AN80" i="13"/>
  <c r="Z62" i="9"/>
  <c r="AN98" i="13"/>
  <c r="Z69" i="12"/>
  <c r="AC93" i="14"/>
  <c r="AF78" i="1"/>
  <c r="AN100" i="13"/>
  <c r="AN12" i="13"/>
  <c r="Z67" i="9"/>
  <c r="AH14" i="11"/>
  <c r="AC11" i="14"/>
  <c r="AH11" i="11"/>
  <c r="Z17" i="9"/>
  <c r="Z92" i="12"/>
  <c r="AC96" i="14"/>
  <c r="AC68" i="14"/>
  <c r="Z54" i="9"/>
  <c r="AN19" i="13"/>
  <c r="Z58" i="9"/>
  <c r="AN97" i="13"/>
  <c r="Z76" i="9"/>
  <c r="AN85" i="13"/>
  <c r="Z20" i="12"/>
  <c r="Z74" i="9"/>
  <c r="AC22" i="14"/>
  <c r="AR43" i="1"/>
  <c r="Z35" i="9"/>
  <c r="Z94" i="12"/>
  <c r="AC44" i="14"/>
  <c r="AR45" i="1"/>
  <c r="Z18" i="9"/>
  <c r="AN60" i="13"/>
  <c r="Z97" i="12"/>
  <c r="Z78" i="9"/>
  <c r="Z42" i="12"/>
  <c r="Z93" i="9"/>
  <c r="AH4" i="11"/>
  <c r="AN24" i="13"/>
  <c r="AC28" i="14"/>
  <c r="Z86" i="9"/>
  <c r="AC58" i="14"/>
  <c r="AC53" i="14"/>
  <c r="Z13" i="12"/>
  <c r="AR56" i="1"/>
  <c r="AC9" i="14"/>
  <c r="Z69" i="9"/>
  <c r="Z72" i="12"/>
  <c r="AC40" i="14"/>
  <c r="AC86" i="14"/>
  <c r="AN38" i="13"/>
  <c r="Z41" i="9"/>
  <c r="Z27" i="12"/>
  <c r="AC67" i="14"/>
  <c r="Z71" i="12"/>
  <c r="AC61" i="14"/>
  <c r="Z63" i="9"/>
  <c r="AC37" i="14"/>
  <c r="AN35" i="13"/>
  <c r="Z73" i="9"/>
  <c r="AF76" i="1"/>
  <c r="Z4" i="9"/>
  <c r="AC75" i="14"/>
  <c r="AN39" i="13"/>
  <c r="AC38" i="14"/>
  <c r="AC27" i="14"/>
  <c r="Z68" i="9"/>
  <c r="Z14" i="12"/>
  <c r="AC80" i="14"/>
  <c r="Z99" i="9"/>
  <c r="Z84" i="9"/>
  <c r="Z56" i="9"/>
  <c r="AR47" i="1"/>
  <c r="AN88" i="13"/>
  <c r="AR54" i="1"/>
  <c r="AN7" i="13"/>
  <c r="AR62" i="1"/>
  <c r="AN25" i="13"/>
  <c r="AC5" i="14"/>
  <c r="Z11" i="9"/>
  <c r="AN73" i="13"/>
  <c r="AN82" i="13"/>
  <c r="Z103" i="12"/>
  <c r="AN72" i="13"/>
  <c r="Z59" i="12"/>
  <c r="AR58" i="1"/>
  <c r="Z21" i="9"/>
  <c r="Z17" i="12"/>
  <c r="Z32" i="9"/>
  <c r="Z21" i="12"/>
  <c r="Z9" i="9"/>
  <c r="AC29" i="14"/>
  <c r="Z57" i="9"/>
  <c r="Z16" i="9"/>
  <c r="Z25" i="9"/>
  <c r="AN81" i="13"/>
  <c r="AN79" i="13"/>
  <c r="AN26" i="13"/>
  <c r="Z54" i="12"/>
  <c r="AC32" i="14"/>
  <c r="AC35" i="14"/>
  <c r="AC43" i="14"/>
  <c r="AR46" i="1"/>
  <c r="Z12" i="9"/>
  <c r="AR63" i="1"/>
  <c r="AN92" i="13"/>
  <c r="Z51" i="12"/>
  <c r="AN18" i="13"/>
  <c r="AH7" i="11"/>
  <c r="Z85" i="12"/>
  <c r="AN83" i="13"/>
  <c r="Z78" i="12"/>
  <c r="Z40" i="9"/>
  <c r="AN34" i="13"/>
  <c r="Z91" i="9"/>
  <c r="AC98" i="14"/>
  <c r="AC81" i="14"/>
  <c r="AN47" i="13"/>
  <c r="AF77" i="1"/>
  <c r="AC70" i="14"/>
  <c r="Z5" i="12"/>
  <c r="AN65" i="13"/>
  <c r="AN58" i="13"/>
  <c r="AN59" i="13"/>
  <c r="Z30" i="12"/>
  <c r="Z37" i="9"/>
  <c r="AN51" i="13"/>
  <c r="Z38" i="12"/>
  <c r="AR44" i="1"/>
  <c r="AC54" i="14"/>
  <c r="Z97" i="9"/>
  <c r="AN14" i="13"/>
  <c r="AC45" i="14"/>
  <c r="AN68" i="13"/>
  <c r="Z73" i="12"/>
  <c r="AF79" i="1"/>
  <c r="Z62" i="12"/>
  <c r="AH9" i="11"/>
  <c r="AN56" i="13"/>
  <c r="AC62" i="14"/>
  <c r="Z14" i="9"/>
  <c r="AN76" i="13"/>
  <c r="AC100" i="14"/>
  <c r="Z12" i="12"/>
  <c r="AN63" i="13"/>
  <c r="AC20" i="14"/>
  <c r="V12" i="16"/>
  <c r="V22" i="15"/>
  <c r="V19" i="15"/>
  <c r="V23" i="15"/>
  <c r="V19" i="16"/>
  <c r="V12" i="15"/>
  <c r="V23" i="16"/>
  <c r="V22" i="16"/>
  <c r="V8" i="16"/>
  <c r="Y6" i="17"/>
  <c r="V8" i="15"/>
  <c r="V6" i="16"/>
  <c r="V6" i="15"/>
  <c r="Y3" i="17"/>
  <c r="V5" i="16"/>
  <c r="V5" i="15"/>
  <c r="V4" i="15"/>
  <c r="AE109" i="1"/>
  <c r="X34" i="17"/>
  <c r="K107" i="1" l="1"/>
  <c r="AR41" i="1"/>
  <c r="AF37" i="1" s="1"/>
  <c r="AO36" i="13"/>
  <c r="AD24" i="14"/>
  <c r="AO26" i="13"/>
  <c r="AA68" i="12"/>
  <c r="AO53" i="13"/>
  <c r="AO94" i="13"/>
  <c r="AA58" i="12"/>
  <c r="AA20" i="12"/>
  <c r="AA17" i="12"/>
  <c r="AO86" i="13"/>
  <c r="AD100" i="14"/>
  <c r="AO81" i="13"/>
  <c r="AD37" i="14"/>
  <c r="AA101" i="9"/>
  <c r="AO72" i="13"/>
  <c r="AA59" i="12"/>
  <c r="AS60" i="1"/>
  <c r="AA78" i="12"/>
  <c r="AA55" i="9"/>
  <c r="AA73" i="9"/>
  <c r="AA22" i="9"/>
  <c r="AD30" i="14"/>
  <c r="AA24" i="12"/>
  <c r="AA76" i="9"/>
  <c r="AA87" i="12"/>
  <c r="AD34" i="14"/>
  <c r="AD31" i="14"/>
  <c r="AA73" i="12"/>
  <c r="AO62" i="13"/>
  <c r="AA76" i="12"/>
  <c r="AS52" i="1"/>
  <c r="AD99" i="14"/>
  <c r="AD40" i="14"/>
  <c r="AD25" i="14"/>
  <c r="AA93" i="12"/>
  <c r="AO74" i="13"/>
  <c r="AA41" i="12"/>
  <c r="AD82" i="14"/>
  <c r="AD86" i="14"/>
  <c r="AD102" i="14"/>
  <c r="AO48" i="13"/>
  <c r="AS55" i="1"/>
  <c r="AO37" i="13"/>
  <c r="AD27" i="14"/>
  <c r="AG76" i="1"/>
  <c r="AA91" i="9"/>
  <c r="AD65" i="14"/>
  <c r="AA93" i="9"/>
  <c r="AG79" i="1"/>
  <c r="AA97" i="12"/>
  <c r="AS63" i="1"/>
  <c r="AA16" i="12"/>
  <c r="AA56" i="12"/>
  <c r="AA51" i="12"/>
  <c r="AA18" i="9"/>
  <c r="AA64" i="9"/>
  <c r="AD85" i="14"/>
  <c r="AO22" i="13"/>
  <c r="AD68" i="14"/>
  <c r="AO95" i="13"/>
  <c r="AD26" i="14"/>
  <c r="AA10" i="12"/>
  <c r="AA8" i="12"/>
  <c r="AA77" i="12"/>
  <c r="AA31" i="12"/>
  <c r="AO83" i="13"/>
  <c r="AD69" i="14"/>
  <c r="AA29" i="12"/>
  <c r="AO88" i="13"/>
  <c r="AD19" i="14"/>
  <c r="AD32" i="14"/>
  <c r="AA74" i="12"/>
  <c r="AA39" i="9"/>
  <c r="AA28" i="12"/>
  <c r="AA102" i="12"/>
  <c r="AD83" i="14"/>
  <c r="AA87" i="9"/>
  <c r="AG75" i="1"/>
  <c r="AS44" i="1"/>
  <c r="AI10" i="11"/>
  <c r="AD8" i="14"/>
  <c r="AA58" i="9"/>
  <c r="AA48" i="9"/>
  <c r="AD14" i="14"/>
  <c r="AD70" i="14"/>
  <c r="AA15" i="12"/>
  <c r="AA83" i="9"/>
  <c r="AD48" i="14"/>
  <c r="AA26" i="12"/>
  <c r="AA90" i="12"/>
  <c r="AD66" i="14"/>
  <c r="AA71" i="9"/>
  <c r="AA56" i="9"/>
  <c r="AD18" i="14"/>
  <c r="AD22" i="14"/>
  <c r="AA35" i="9"/>
  <c r="AD45" i="14"/>
  <c r="AO105" i="13"/>
  <c r="AD49" i="14"/>
  <c r="AD58" i="14"/>
  <c r="AD42" i="14"/>
  <c r="AA11" i="9"/>
  <c r="AD57" i="14"/>
  <c r="AA18" i="12"/>
  <c r="AA83" i="12"/>
  <c r="AA6" i="12"/>
  <c r="AA67" i="12"/>
  <c r="AA32" i="9"/>
  <c r="AO11" i="13"/>
  <c r="AA4" i="12"/>
  <c r="AA98" i="9"/>
  <c r="AG73" i="1"/>
  <c r="AA64" i="12"/>
  <c r="AO65" i="13"/>
  <c r="AA86" i="12"/>
  <c r="AA19" i="12"/>
  <c r="AD64" i="14"/>
  <c r="AA85" i="9"/>
  <c r="AA26" i="9"/>
  <c r="AA20" i="9"/>
  <c r="AD74" i="14"/>
  <c r="AA44" i="12"/>
  <c r="AI14" i="11"/>
  <c r="AD52" i="14"/>
  <c r="AA53" i="12"/>
  <c r="AD12" i="14"/>
  <c r="AA71" i="12"/>
  <c r="AA27" i="9"/>
  <c r="AD97" i="14"/>
  <c r="AG78" i="1"/>
  <c r="AA94" i="9"/>
  <c r="AD76" i="14"/>
  <c r="AA96" i="12"/>
  <c r="AI5" i="11"/>
  <c r="AO103" i="13"/>
  <c r="AA46" i="12"/>
  <c r="AA49" i="9"/>
  <c r="AO7" i="13"/>
  <c r="AD101" i="14"/>
  <c r="AA95" i="9"/>
  <c r="AO73" i="13"/>
  <c r="AD73" i="14"/>
  <c r="AI12" i="11"/>
  <c r="AI15" i="11"/>
  <c r="AA21" i="12"/>
  <c r="AA79" i="9"/>
  <c r="AD61" i="14"/>
  <c r="AO71" i="13"/>
  <c r="AD96" i="14"/>
  <c r="AA19" i="9"/>
  <c r="AA40" i="12"/>
  <c r="AA16" i="9"/>
  <c r="AO85" i="13"/>
  <c r="AA54" i="9"/>
  <c r="AO14" i="13"/>
  <c r="AO69" i="13"/>
  <c r="AO49" i="13"/>
  <c r="AS46" i="1"/>
  <c r="AO41" i="13"/>
  <c r="AA23" i="12"/>
  <c r="AD75" i="14"/>
  <c r="AA15" i="9"/>
  <c r="AO20" i="13"/>
  <c r="AA50" i="9"/>
  <c r="AA84" i="9"/>
  <c r="AO52" i="13"/>
  <c r="AD79" i="14"/>
  <c r="AA101" i="12"/>
  <c r="AS42" i="1"/>
  <c r="AA55" i="12"/>
  <c r="AO54" i="13"/>
  <c r="AA66" i="12"/>
  <c r="AA37" i="9"/>
  <c r="AS58" i="1"/>
  <c r="AA17" i="9"/>
  <c r="AA65" i="9"/>
  <c r="AS57" i="1"/>
  <c r="AA50" i="12"/>
  <c r="AO67" i="13"/>
  <c r="AA72" i="9"/>
  <c r="AA86" i="9"/>
  <c r="AO99" i="13"/>
  <c r="AS43" i="1"/>
  <c r="AD47" i="14"/>
  <c r="AA103" i="12"/>
  <c r="AO29" i="13"/>
  <c r="AD17" i="14"/>
  <c r="AO13" i="13"/>
  <c r="AD6" i="14"/>
  <c r="AI9" i="11"/>
  <c r="AA78" i="9"/>
  <c r="AA27" i="12"/>
  <c r="AD10" i="14"/>
  <c r="AD21" i="14"/>
  <c r="AA10" i="9"/>
  <c r="AA21" i="9"/>
  <c r="AA69" i="9"/>
  <c r="AA38" i="9"/>
  <c r="AD20" i="14"/>
  <c r="AD4" i="14"/>
  <c r="AD51" i="14"/>
  <c r="AO63" i="13"/>
  <c r="AD89" i="14"/>
  <c r="AO19" i="13"/>
  <c r="AA14" i="12"/>
  <c r="AO84" i="13"/>
  <c r="AD87" i="14"/>
  <c r="AI13" i="11"/>
  <c r="AO40" i="13"/>
  <c r="AO47" i="13"/>
  <c r="AO43" i="13"/>
  <c r="AD35" i="14"/>
  <c r="AD11" i="14"/>
  <c r="AD56" i="14"/>
  <c r="AD67" i="14"/>
  <c r="AA63" i="12"/>
  <c r="AO78" i="13"/>
  <c r="AO55" i="13"/>
  <c r="AA42" i="12"/>
  <c r="AD39" i="14"/>
  <c r="AA92" i="9"/>
  <c r="AA47" i="12"/>
  <c r="AO97" i="13"/>
  <c r="AA5" i="12"/>
  <c r="AA81" i="12"/>
  <c r="AA80" i="12"/>
  <c r="AD33" i="14"/>
  <c r="AA40" i="9"/>
  <c r="AO16" i="13"/>
  <c r="AA59" i="9"/>
  <c r="AO34" i="13"/>
  <c r="AO90" i="13"/>
  <c r="AA95" i="12"/>
  <c r="AO76" i="13"/>
  <c r="AD60" i="14"/>
  <c r="AA46" i="9"/>
  <c r="AS53" i="1"/>
  <c r="AS56" i="1"/>
  <c r="AA5" i="9"/>
  <c r="AD94" i="14"/>
  <c r="AA30" i="12"/>
  <c r="AA57" i="12"/>
  <c r="AA49" i="12"/>
  <c r="AD7" i="14"/>
  <c r="AO8" i="13"/>
  <c r="AA80" i="9"/>
  <c r="AO15" i="13"/>
  <c r="AO12" i="13"/>
  <c r="AA90" i="9"/>
  <c r="AA4" i="9"/>
  <c r="AO39" i="13"/>
  <c r="AD84" i="14"/>
  <c r="AO56" i="13"/>
  <c r="AD91" i="14"/>
  <c r="AA45" i="9"/>
  <c r="AA29" i="9"/>
  <c r="AD50" i="14"/>
  <c r="AO32" i="13"/>
  <c r="AD54" i="14"/>
  <c r="AO57" i="13"/>
  <c r="AD5" i="14"/>
  <c r="AA75" i="9"/>
  <c r="AD77" i="14"/>
  <c r="AO35" i="13"/>
  <c r="AO45" i="13"/>
  <c r="AA7" i="9"/>
  <c r="AA70" i="9"/>
  <c r="AD93" i="14"/>
  <c r="AO101" i="13"/>
  <c r="AA69" i="12"/>
  <c r="AA84" i="12"/>
  <c r="AA14" i="9"/>
  <c r="AA7" i="12"/>
  <c r="AA88" i="9"/>
  <c r="AO87" i="13"/>
  <c r="AD71" i="14"/>
  <c r="AA47" i="9"/>
  <c r="AD62" i="14"/>
  <c r="AO58" i="13"/>
  <c r="AD55" i="14"/>
  <c r="AD16" i="14"/>
  <c r="AO104" i="13"/>
  <c r="AA61" i="9"/>
  <c r="AO82" i="13"/>
  <c r="AA52" i="12"/>
  <c r="AD38" i="14"/>
  <c r="AA36" i="9"/>
  <c r="AO10" i="13"/>
  <c r="AO70" i="13"/>
  <c r="AA62" i="9"/>
  <c r="AO61" i="13"/>
  <c r="AS61" i="1"/>
  <c r="AO93" i="13"/>
  <c r="AA96" i="9"/>
  <c r="AO9" i="13"/>
  <c r="AO100" i="13"/>
  <c r="AA6" i="9"/>
  <c r="AS54" i="1"/>
  <c r="AD53" i="14"/>
  <c r="AA79" i="12"/>
  <c r="AA36" i="12"/>
  <c r="AO38" i="13"/>
  <c r="AO68" i="13"/>
  <c r="AA72" i="12"/>
  <c r="AO44" i="13"/>
  <c r="AA33" i="9"/>
  <c r="AD78" i="14"/>
  <c r="AD80" i="14"/>
  <c r="AI6" i="11"/>
  <c r="AI8" i="11"/>
  <c r="AA57" i="9"/>
  <c r="AG77" i="1"/>
  <c r="AI7" i="11"/>
  <c r="AA62" i="12"/>
  <c r="AS51" i="1"/>
  <c r="AA30" i="9"/>
  <c r="AA37" i="12"/>
  <c r="AO33" i="13"/>
  <c r="AA88" i="12"/>
  <c r="AA12" i="12"/>
  <c r="AO75" i="13"/>
  <c r="AG74" i="1"/>
  <c r="AA91" i="12"/>
  <c r="AA32" i="12"/>
  <c r="AO98" i="13"/>
  <c r="AO106" i="13"/>
  <c r="AD13" i="14"/>
  <c r="AS59" i="1"/>
  <c r="AA61" i="12"/>
  <c r="AO80" i="13"/>
  <c r="AO91" i="13"/>
  <c r="AA22" i="12"/>
  <c r="AO77" i="13"/>
  <c r="AO30" i="13"/>
  <c r="AA92" i="12"/>
  <c r="AD43" i="14"/>
  <c r="AO23" i="13"/>
  <c r="AD29" i="14"/>
  <c r="AA24" i="9"/>
  <c r="AO46" i="13"/>
  <c r="AD59" i="14"/>
  <c r="AA13" i="12"/>
  <c r="AD36" i="14"/>
  <c r="AA98" i="12"/>
  <c r="AO50" i="13"/>
  <c r="AO79" i="13"/>
  <c r="AO42" i="13"/>
  <c r="AA65" i="12"/>
  <c r="AA53" i="9"/>
  <c r="AA33" i="12"/>
  <c r="AA103" i="9"/>
  <c r="AA25" i="9"/>
  <c r="AO66" i="13"/>
  <c r="AD23" i="14"/>
  <c r="AA66" i="9"/>
  <c r="AA97" i="9"/>
  <c r="AO102" i="13"/>
  <c r="AD63" i="14"/>
  <c r="AA54" i="12"/>
  <c r="AG71" i="1"/>
  <c r="AD95" i="14"/>
  <c r="AO92" i="13"/>
  <c r="AA99" i="12"/>
  <c r="AD90" i="14"/>
  <c r="AA60" i="12"/>
  <c r="AO17" i="13"/>
  <c r="AA43" i="9"/>
  <c r="AO51" i="13"/>
  <c r="AA25" i="12"/>
  <c r="AS64" i="1"/>
  <c r="AA60" i="9"/>
  <c r="AD103" i="14"/>
  <c r="AA68" i="9"/>
  <c r="AD15" i="14"/>
  <c r="AA100" i="9"/>
  <c r="AD81" i="14"/>
  <c r="AG72" i="1"/>
  <c r="AS50" i="1"/>
  <c r="AA23" i="9"/>
  <c r="AO59" i="13"/>
  <c r="AD46" i="14"/>
  <c r="AI16" i="11"/>
  <c r="AA9" i="12"/>
  <c r="AO31" i="13"/>
  <c r="AU1" i="11"/>
  <c r="AA89" i="12"/>
  <c r="AS47" i="1"/>
  <c r="AA12" i="9"/>
  <c r="AO18" i="13"/>
  <c r="AO64" i="13"/>
  <c r="AD98" i="14"/>
  <c r="AA82" i="9"/>
  <c r="AA85" i="12"/>
  <c r="AA48" i="12"/>
  <c r="AA102" i="9"/>
  <c r="AA52" i="9"/>
  <c r="AO96" i="13"/>
  <c r="AA94" i="12"/>
  <c r="AA31" i="9"/>
  <c r="AA42" i="9"/>
  <c r="AD88" i="14"/>
  <c r="AD44" i="14"/>
  <c r="AO24" i="13"/>
  <c r="AO25" i="13"/>
  <c r="AI4" i="11"/>
  <c r="AA70" i="12"/>
  <c r="AA9" i="9"/>
  <c r="AA75" i="12"/>
  <c r="AA34" i="12"/>
  <c r="AA82" i="12"/>
  <c r="AA38" i="12"/>
  <c r="AI11" i="11"/>
  <c r="AO28" i="13"/>
  <c r="AA100" i="12"/>
  <c r="AA8" i="9"/>
  <c r="AA99" i="9"/>
  <c r="AA39" i="12"/>
  <c r="AA34" i="9"/>
  <c r="AD92" i="14"/>
  <c r="AD9" i="14"/>
  <c r="AA45" i="12"/>
  <c r="AA35" i="12"/>
  <c r="AA44" i="9"/>
  <c r="AO21" i="13"/>
  <c r="AA77" i="9"/>
  <c r="AS48" i="1"/>
  <c r="AO89" i="13"/>
  <c r="AS45" i="1"/>
  <c r="AO60" i="13"/>
  <c r="AO27" i="13"/>
  <c r="AA11" i="12"/>
  <c r="AA51" i="9"/>
  <c r="AS62" i="1"/>
  <c r="AA81" i="9"/>
  <c r="AS49" i="1"/>
  <c r="AA13" i="9"/>
  <c r="AA74" i="9"/>
  <c r="AD28" i="14"/>
  <c r="AA28" i="9"/>
  <c r="AA41" i="9"/>
  <c r="AD41" i="14"/>
  <c r="AA43" i="12"/>
  <c r="AD72" i="14"/>
  <c r="AA89" i="9"/>
  <c r="AA67" i="9"/>
  <c r="AA63" i="9"/>
  <c r="W22" i="15"/>
  <c r="W19" i="15"/>
  <c r="W11" i="16"/>
  <c r="W23" i="15"/>
  <c r="W12" i="15"/>
  <c r="W11" i="15"/>
  <c r="W19" i="16"/>
  <c r="W22" i="16"/>
  <c r="W23" i="16"/>
  <c r="W12" i="16"/>
  <c r="Z6" i="17"/>
  <c r="W8" i="15"/>
  <c r="W8" i="16"/>
  <c r="W6" i="15"/>
  <c r="W6" i="16"/>
  <c r="W5" i="15"/>
  <c r="W5" i="16"/>
  <c r="Z3" i="17"/>
  <c r="W4" i="15"/>
  <c r="W7" i="15"/>
  <c r="Z5" i="17"/>
  <c r="W7" i="16"/>
  <c r="CR8" i="11"/>
  <c r="CR5" i="11"/>
  <c r="CR13" i="11"/>
  <c r="CR10" i="11"/>
  <c r="CR15" i="11"/>
  <c r="CR11" i="11"/>
  <c r="CR14" i="11"/>
  <c r="CR6" i="11"/>
  <c r="Y34" i="17"/>
  <c r="CR9" i="11"/>
  <c r="CR12" i="11"/>
  <c r="CR7" i="11"/>
  <c r="CR4" i="11"/>
  <c r="CR16" i="11"/>
  <c r="AE110" i="1"/>
  <c r="AS41" i="1" l="1"/>
  <c r="AG37" i="1" s="1"/>
  <c r="AB3" i="12"/>
  <c r="AJ3" i="11"/>
  <c r="AE3" i="14"/>
  <c r="AB3" i="9"/>
  <c r="AP6" i="13"/>
  <c r="CS3" i="11"/>
  <c r="D109" i="1" a="1"/>
  <c r="D109" i="1" l="1"/>
  <c r="E109" i="1" s="1"/>
  <c r="I109" i="1" s="1"/>
  <c r="X11" i="15"/>
  <c r="X11" i="16"/>
  <c r="X7" i="15"/>
  <c r="AA5" i="17"/>
  <c r="X7" i="16"/>
  <c r="CS10" i="11"/>
  <c r="CS12" i="11"/>
  <c r="CS8" i="11"/>
  <c r="CS9" i="11"/>
  <c r="CS11" i="11"/>
  <c r="CS4" i="11"/>
  <c r="CS13" i="11"/>
  <c r="CS16" i="11"/>
  <c r="CS14" i="11"/>
  <c r="CS6" i="11"/>
  <c r="CS7" i="11"/>
  <c r="CS5" i="11"/>
  <c r="CS15" i="11"/>
  <c r="AG109" i="1" l="1"/>
  <c r="X109" i="1"/>
  <c r="AC109" i="1"/>
  <c r="AD109" i="1"/>
  <c r="AB92" i="9"/>
  <c r="AE13" i="14"/>
  <c r="AE87" i="14"/>
  <c r="AE69" i="14"/>
  <c r="AP84" i="13"/>
  <c r="AB39" i="9"/>
  <c r="AE16" i="14"/>
  <c r="AP20" i="13"/>
  <c r="AT55" i="1"/>
  <c r="AP30" i="13"/>
  <c r="AP80" i="13"/>
  <c r="AP54" i="13"/>
  <c r="AT46" i="1"/>
  <c r="AP91" i="13"/>
  <c r="AP13" i="13"/>
  <c r="AE58" i="14"/>
  <c r="AE27" i="14"/>
  <c r="AE60" i="14"/>
  <c r="AB41" i="9"/>
  <c r="AB70" i="12"/>
  <c r="AB32" i="9"/>
  <c r="AB44" i="9"/>
  <c r="AP61" i="13"/>
  <c r="AB15" i="12"/>
  <c r="AB69" i="12"/>
  <c r="AB59" i="9"/>
  <c r="AB76" i="9"/>
  <c r="AB76" i="12"/>
  <c r="AE56" i="14"/>
  <c r="AT63" i="1"/>
  <c r="AB90" i="9"/>
  <c r="AB78" i="12"/>
  <c r="AE91" i="14"/>
  <c r="AB39" i="12"/>
  <c r="AP26" i="13"/>
  <c r="AB83" i="12"/>
  <c r="AB89" i="9"/>
  <c r="AE78" i="14"/>
  <c r="AP58" i="13"/>
  <c r="AB69" i="9"/>
  <c r="AE74" i="14"/>
  <c r="AB18" i="9"/>
  <c r="AE95" i="14"/>
  <c r="AE57" i="14"/>
  <c r="AE43" i="14"/>
  <c r="AT51" i="1"/>
  <c r="AP62" i="13"/>
  <c r="AP87" i="13"/>
  <c r="AB8" i="9"/>
  <c r="AB44" i="12"/>
  <c r="AB74" i="9"/>
  <c r="AP101" i="13"/>
  <c r="AP21" i="13"/>
  <c r="AP46" i="13"/>
  <c r="AE68" i="14"/>
  <c r="AB15" i="9"/>
  <c r="AE89" i="14"/>
  <c r="AB60" i="9"/>
  <c r="AH78" i="1"/>
  <c r="AT45" i="1"/>
  <c r="AB93" i="12"/>
  <c r="AB49" i="12"/>
  <c r="AT60" i="1"/>
  <c r="AB50" i="9"/>
  <c r="AB28" i="9"/>
  <c r="AE65" i="14"/>
  <c r="AT52" i="1"/>
  <c r="AB100" i="9"/>
  <c r="AP55" i="13"/>
  <c r="AB83" i="9"/>
  <c r="AE33" i="14"/>
  <c r="AP94" i="13"/>
  <c r="AB62" i="9"/>
  <c r="AB13" i="12"/>
  <c r="AJ5" i="11"/>
  <c r="AP69" i="13"/>
  <c r="AB91" i="12"/>
  <c r="AB40" i="9"/>
  <c r="AP40" i="13"/>
  <c r="AB79" i="9"/>
  <c r="AB86" i="12"/>
  <c r="AT48" i="1"/>
  <c r="AJ15" i="11"/>
  <c r="AB96" i="9"/>
  <c r="AP90" i="13"/>
  <c r="AE90" i="14"/>
  <c r="AH73" i="1"/>
  <c r="AJ8" i="11"/>
  <c r="AP10" i="13"/>
  <c r="AP64" i="13"/>
  <c r="AE11" i="14"/>
  <c r="AP36" i="13"/>
  <c r="AB64" i="9"/>
  <c r="AT58" i="1"/>
  <c r="AE5" i="14"/>
  <c r="AP82" i="13"/>
  <c r="AB38" i="9"/>
  <c r="AE19" i="14"/>
  <c r="AP27" i="13"/>
  <c r="AP105" i="13"/>
  <c r="AP88" i="13"/>
  <c r="AT42" i="1"/>
  <c r="AP51" i="13"/>
  <c r="AE84" i="14"/>
  <c r="AE12" i="14"/>
  <c r="AB58" i="12"/>
  <c r="AB51" i="12"/>
  <c r="AE44" i="14"/>
  <c r="AB80" i="12"/>
  <c r="AE46" i="14"/>
  <c r="AP75" i="13"/>
  <c r="AB40" i="12"/>
  <c r="AB93" i="9"/>
  <c r="AP86" i="13"/>
  <c r="AE94" i="14"/>
  <c r="AT64" i="1"/>
  <c r="AB102" i="12"/>
  <c r="AT50" i="1"/>
  <c r="AB24" i="9"/>
  <c r="AB97" i="12"/>
  <c r="AB21" i="9"/>
  <c r="AB12" i="9"/>
  <c r="AP95" i="13"/>
  <c r="AP15" i="13"/>
  <c r="AE8" i="14"/>
  <c r="AB79" i="12"/>
  <c r="AP52" i="13"/>
  <c r="AB63" i="9"/>
  <c r="AE53" i="14"/>
  <c r="AP41" i="13"/>
  <c r="AT53" i="1"/>
  <c r="AB67" i="12"/>
  <c r="AE64" i="14"/>
  <c r="AB101" i="9"/>
  <c r="AB34" i="12"/>
  <c r="AE66" i="14"/>
  <c r="AP100" i="13"/>
  <c r="AB19" i="12"/>
  <c r="AB53" i="9"/>
  <c r="AP25" i="13"/>
  <c r="AB97" i="9"/>
  <c r="AP53" i="13"/>
  <c r="AE99" i="14"/>
  <c r="AE35" i="14"/>
  <c r="AE103" i="14"/>
  <c r="AB48" i="12"/>
  <c r="AP70" i="13"/>
  <c r="AE75" i="14"/>
  <c r="AE41" i="14"/>
  <c r="AP104" i="13"/>
  <c r="AE37" i="14"/>
  <c r="AE102" i="14"/>
  <c r="AB10" i="9"/>
  <c r="AB62" i="12"/>
  <c r="AP44" i="13"/>
  <c r="AB77" i="12"/>
  <c r="AB71" i="12"/>
  <c r="AP77" i="13"/>
  <c r="AE45" i="14"/>
  <c r="AB94" i="12"/>
  <c r="AP83" i="13"/>
  <c r="AP106" i="13"/>
  <c r="AE63" i="14"/>
  <c r="AP14" i="13"/>
  <c r="AP19" i="13"/>
  <c r="AB57" i="9"/>
  <c r="AB66" i="12"/>
  <c r="AP7" i="13"/>
  <c r="AB72" i="12"/>
  <c r="AB72" i="9"/>
  <c r="AP66" i="13"/>
  <c r="AE92" i="14"/>
  <c r="AE72" i="14"/>
  <c r="AE80" i="14"/>
  <c r="AB42" i="12"/>
  <c r="AB46" i="12"/>
  <c r="AH75" i="1"/>
  <c r="AB45" i="12"/>
  <c r="AE22" i="14"/>
  <c r="AB45" i="9"/>
  <c r="AP47" i="13"/>
  <c r="AB11" i="9"/>
  <c r="AP102" i="13"/>
  <c r="AP48" i="13"/>
  <c r="AP76" i="13"/>
  <c r="AB43" i="9"/>
  <c r="AB5" i="9"/>
  <c r="AP31" i="13"/>
  <c r="AP57" i="13"/>
  <c r="AB26" i="9"/>
  <c r="AE81" i="14"/>
  <c r="AT49" i="1"/>
  <c r="AJ6" i="11"/>
  <c r="AP74" i="13"/>
  <c r="AH74" i="1"/>
  <c r="AE20" i="14"/>
  <c r="AE28" i="14"/>
  <c r="AP17" i="13"/>
  <c r="AB4" i="9"/>
  <c r="AP67" i="13"/>
  <c r="AB74" i="12"/>
  <c r="AB7" i="9"/>
  <c r="AH79" i="1"/>
  <c r="AB29" i="12"/>
  <c r="AH76" i="1"/>
  <c r="AT56" i="1"/>
  <c r="AP38" i="13"/>
  <c r="AE25" i="14"/>
  <c r="AE77" i="14"/>
  <c r="AJ12" i="11"/>
  <c r="AB51" i="9"/>
  <c r="AB46" i="9"/>
  <c r="AB19" i="9"/>
  <c r="AE29" i="14"/>
  <c r="AB57" i="12"/>
  <c r="AE42" i="14"/>
  <c r="AB8" i="12"/>
  <c r="AB37" i="9"/>
  <c r="AB59" i="12"/>
  <c r="AB88" i="9"/>
  <c r="AE21" i="14"/>
  <c r="AP79" i="13"/>
  <c r="AB26" i="12"/>
  <c r="AE14" i="14"/>
  <c r="AP32" i="13"/>
  <c r="AE93" i="14"/>
  <c r="AP37" i="13"/>
  <c r="AP71" i="13"/>
  <c r="AB7" i="12"/>
  <c r="AB95" i="9"/>
  <c r="AJ16" i="11"/>
  <c r="AB68" i="12"/>
  <c r="AE9" i="14"/>
  <c r="AE51" i="14"/>
  <c r="AB54" i="9"/>
  <c r="AE31" i="14"/>
  <c r="AE34" i="14"/>
  <c r="AB96" i="12"/>
  <c r="AE97" i="14"/>
  <c r="AB84" i="9"/>
  <c r="AP16" i="13"/>
  <c r="AB63" i="12"/>
  <c r="AB67" i="9"/>
  <c r="AP29" i="13"/>
  <c r="AT47" i="1"/>
  <c r="AE67" i="14"/>
  <c r="AB21" i="12"/>
  <c r="AB9" i="9"/>
  <c r="AP97" i="13"/>
  <c r="AB65" i="9"/>
  <c r="AB20" i="9"/>
  <c r="AH77" i="1"/>
  <c r="AT54" i="1"/>
  <c r="AJ4" i="11"/>
  <c r="AH72" i="1"/>
  <c r="AB52" i="9"/>
  <c r="AB31" i="12"/>
  <c r="AB36" i="12"/>
  <c r="AE85" i="14"/>
  <c r="AB56" i="12"/>
  <c r="AB22" i="12"/>
  <c r="AP28" i="13"/>
  <c r="AB103" i="9"/>
  <c r="AP12" i="13"/>
  <c r="AP60" i="13"/>
  <c r="AE36" i="14"/>
  <c r="AB87" i="9"/>
  <c r="AE24" i="14"/>
  <c r="AB17" i="9"/>
  <c r="AT61" i="1"/>
  <c r="AB25" i="12"/>
  <c r="AB42" i="9"/>
  <c r="AP78" i="13"/>
  <c r="AJ9" i="11"/>
  <c r="AB94" i="9"/>
  <c r="AB11" i="12"/>
  <c r="AP103" i="13"/>
  <c r="AB33" i="9"/>
  <c r="AE6" i="14"/>
  <c r="AB81" i="9"/>
  <c r="AB99" i="12"/>
  <c r="AB103" i="12"/>
  <c r="AE26" i="14"/>
  <c r="AP45" i="13"/>
  <c r="AP73" i="13"/>
  <c r="AP8" i="13"/>
  <c r="AB90" i="12"/>
  <c r="AE30" i="14"/>
  <c r="AP33" i="13"/>
  <c r="AP85" i="13"/>
  <c r="AB64" i="12"/>
  <c r="AB43" i="12"/>
  <c r="AB12" i="12"/>
  <c r="AJ11" i="11"/>
  <c r="AE100" i="14"/>
  <c r="AP92" i="13"/>
  <c r="AB23" i="9"/>
  <c r="AB56" i="9"/>
  <c r="AP81" i="13"/>
  <c r="AB82" i="9"/>
  <c r="AE10" i="14"/>
  <c r="AB53" i="12"/>
  <c r="AE4" i="14"/>
  <c r="AP18" i="13"/>
  <c r="AE82" i="14"/>
  <c r="AE70" i="14"/>
  <c r="AB88" i="12"/>
  <c r="AP23" i="13"/>
  <c r="AB31" i="9"/>
  <c r="AP49" i="13"/>
  <c r="AB50" i="12"/>
  <c r="AE73" i="14"/>
  <c r="AB13" i="9"/>
  <c r="AB25" i="9"/>
  <c r="AB10" i="12"/>
  <c r="AB17" i="12"/>
  <c r="AB68" i="9"/>
  <c r="AB65" i="12"/>
  <c r="AB75" i="9"/>
  <c r="AB70" i="9"/>
  <c r="AB36" i="9"/>
  <c r="AB9" i="12"/>
  <c r="AP68" i="13"/>
  <c r="AB89" i="12"/>
  <c r="AE76" i="14"/>
  <c r="AP34" i="13"/>
  <c r="AE96" i="14"/>
  <c r="AT44" i="1"/>
  <c r="AE39" i="14"/>
  <c r="AB30" i="9"/>
  <c r="AT59" i="1"/>
  <c r="AB75" i="12"/>
  <c r="AE7" i="14"/>
  <c r="AJ7" i="11"/>
  <c r="AE49" i="14"/>
  <c r="AP96" i="13"/>
  <c r="AH71" i="1"/>
  <c r="AB92" i="12"/>
  <c r="AB60" i="12"/>
  <c r="AJ14" i="11"/>
  <c r="AB81" i="12"/>
  <c r="AP89" i="13"/>
  <c r="AT62" i="1"/>
  <c r="AB41" i="12"/>
  <c r="AB27" i="9"/>
  <c r="AB47" i="9"/>
  <c r="AP11" i="13"/>
  <c r="AB102" i="9"/>
  <c r="AB101" i="12"/>
  <c r="AB84" i="12"/>
  <c r="AB61" i="12"/>
  <c r="AE40" i="14"/>
  <c r="AB77" i="9"/>
  <c r="AE101" i="14"/>
  <c r="AE50" i="14"/>
  <c r="AJ10" i="11"/>
  <c r="AE18" i="14"/>
  <c r="AE48" i="14"/>
  <c r="AB33" i="12"/>
  <c r="AB98" i="9"/>
  <c r="AB37" i="12"/>
  <c r="AB16" i="12"/>
  <c r="AP59" i="13"/>
  <c r="AB18" i="12"/>
  <c r="AB6" i="12"/>
  <c r="AB54" i="12"/>
  <c r="AB91" i="9"/>
  <c r="AE52" i="14"/>
  <c r="AP9" i="13"/>
  <c r="AV1" i="11"/>
  <c r="AB52" i="12"/>
  <c r="AE38" i="14"/>
  <c r="AP72" i="13"/>
  <c r="AB24" i="12"/>
  <c r="AB28" i="12"/>
  <c r="AB30" i="12"/>
  <c r="AB55" i="12"/>
  <c r="AB87" i="12"/>
  <c r="AB48" i="9"/>
  <c r="AT43" i="1"/>
  <c r="AB100" i="12"/>
  <c r="AB20" i="12"/>
  <c r="AP22" i="13"/>
  <c r="AB85" i="12"/>
  <c r="AE83" i="14"/>
  <c r="AB58" i="9"/>
  <c r="AB22" i="9"/>
  <c r="AP99" i="13"/>
  <c r="AB86" i="9"/>
  <c r="AB14" i="9"/>
  <c r="AB82" i="12"/>
  <c r="AB85" i="9"/>
  <c r="AE62" i="14"/>
  <c r="AE86" i="14"/>
  <c r="AB23" i="12"/>
  <c r="AB99" i="9"/>
  <c r="AB29" i="9"/>
  <c r="AB80" i="9"/>
  <c r="AB6" i="9"/>
  <c r="AB78" i="9"/>
  <c r="AB4" i="12"/>
  <c r="AP93" i="13"/>
  <c r="AB27" i="12"/>
  <c r="AE54" i="14"/>
  <c r="AB35" i="9"/>
  <c r="AB55" i="9"/>
  <c r="AE23" i="14"/>
  <c r="AE98" i="14"/>
  <c r="AP39" i="13"/>
  <c r="AB73" i="9"/>
  <c r="AB71" i="9"/>
  <c r="AB73" i="12"/>
  <c r="AP63" i="13"/>
  <c r="AP35" i="13"/>
  <c r="AE32" i="14"/>
  <c r="AB66" i="9"/>
  <c r="AE15" i="14"/>
  <c r="AB16" i="9"/>
  <c r="AE71" i="14"/>
  <c r="AB49" i="9"/>
  <c r="AP98" i="13"/>
  <c r="AE59" i="14"/>
  <c r="AP43" i="13"/>
  <c r="AB38" i="12"/>
  <c r="AB14" i="12"/>
  <c r="AB34" i="9"/>
  <c r="AB35" i="12"/>
  <c r="AT57" i="1"/>
  <c r="AB95" i="12"/>
  <c r="AE79" i="14"/>
  <c r="AE17" i="14"/>
  <c r="AE61" i="14"/>
  <c r="AE47" i="14"/>
  <c r="AP56" i="13"/>
  <c r="AB98" i="12"/>
  <c r="AE88" i="14"/>
  <c r="AB32" i="12"/>
  <c r="AP42" i="13"/>
  <c r="AP24" i="13"/>
  <c r="AB61" i="9"/>
  <c r="AE55" i="14"/>
  <c r="AB47" i="12"/>
  <c r="AJ13" i="11"/>
  <c r="AB5" i="12"/>
  <c r="AP65" i="13"/>
  <c r="AP50" i="13"/>
  <c r="X19" i="16"/>
  <c r="X12" i="15"/>
  <c r="X23" i="15"/>
  <c r="X12" i="16"/>
  <c r="X19" i="15"/>
  <c r="X23" i="16"/>
  <c r="X22" i="16"/>
  <c r="X22" i="15"/>
  <c r="AA6" i="17"/>
  <c r="X8" i="16"/>
  <c r="X8" i="15"/>
  <c r="X6" i="16"/>
  <c r="X6" i="15"/>
  <c r="X5" i="15"/>
  <c r="AA3" i="17"/>
  <c r="X5" i="16"/>
  <c r="X4" i="15"/>
  <c r="Z34" i="17"/>
  <c r="AE111" i="1"/>
  <c r="K109" i="1" l="1"/>
  <c r="AT41" i="1"/>
  <c r="AH37" i="1" s="1"/>
  <c r="AQ6" i="13"/>
  <c r="AK3" i="11"/>
  <c r="AF3" i="14"/>
  <c r="AC3" i="9"/>
  <c r="AC3" i="12"/>
  <c r="CT3" i="11"/>
  <c r="D110" i="1" a="1"/>
  <c r="D110" i="1" l="1"/>
  <c r="E110" i="1" s="1"/>
  <c r="I110" i="1" s="1"/>
  <c r="Y11" i="16"/>
  <c r="Y11" i="15"/>
  <c r="AB5" i="17"/>
  <c r="Y7" i="15"/>
  <c r="Y7" i="16"/>
  <c r="CT8" i="11"/>
  <c r="CT12" i="11"/>
  <c r="CT10" i="11"/>
  <c r="CT16" i="11"/>
  <c r="CT13" i="11"/>
  <c r="CT5" i="11"/>
  <c r="CT11" i="11"/>
  <c r="CT7" i="11"/>
  <c r="CT14" i="11"/>
  <c r="CT6" i="11"/>
  <c r="CT4" i="11"/>
  <c r="CT15" i="11"/>
  <c r="CT9" i="11"/>
  <c r="AC110" i="1" l="1"/>
  <c r="AD110" i="1"/>
  <c r="X110" i="1"/>
  <c r="AG110" i="1"/>
  <c r="AF83" i="14"/>
  <c r="AC34" i="12"/>
  <c r="AC40" i="12"/>
  <c r="AF26" i="14"/>
  <c r="AQ8" i="13"/>
  <c r="AC39" i="12"/>
  <c r="AQ88" i="13"/>
  <c r="AF91" i="14"/>
  <c r="AC68" i="12"/>
  <c r="AC36" i="12"/>
  <c r="AQ11" i="13"/>
  <c r="AF80" i="14"/>
  <c r="AF55" i="14"/>
  <c r="AC12" i="9"/>
  <c r="AQ90" i="13"/>
  <c r="AQ65" i="13"/>
  <c r="AC100" i="9"/>
  <c r="AU46" i="1"/>
  <c r="AQ42" i="13"/>
  <c r="AF23" i="14"/>
  <c r="AU53" i="1"/>
  <c r="AF50" i="14"/>
  <c r="AC89" i="9"/>
  <c r="AC70" i="12"/>
  <c r="AQ74" i="13"/>
  <c r="AC51" i="12"/>
  <c r="AU56" i="1"/>
  <c r="AF65" i="14"/>
  <c r="AC76" i="12"/>
  <c r="AF69" i="14"/>
  <c r="AF15" i="14"/>
  <c r="AQ78" i="13"/>
  <c r="AC43" i="9"/>
  <c r="AQ59" i="13"/>
  <c r="AQ46" i="13"/>
  <c r="AC23" i="9"/>
  <c r="AC101" i="12"/>
  <c r="AC18" i="12"/>
  <c r="AQ7" i="13"/>
  <c r="AF62" i="14"/>
  <c r="AQ60" i="13"/>
  <c r="AF5" i="14"/>
  <c r="AC56" i="12"/>
  <c r="AC7" i="12"/>
  <c r="AQ51" i="13"/>
  <c r="AF81" i="14"/>
  <c r="AC87" i="12"/>
  <c r="AQ70" i="13"/>
  <c r="AC58" i="9"/>
  <c r="AC51" i="9"/>
  <c r="AF36" i="14"/>
  <c r="AC28" i="12"/>
  <c r="AQ37" i="13"/>
  <c r="AC49" i="9"/>
  <c r="AQ64" i="13"/>
  <c r="AF92" i="14"/>
  <c r="AC96" i="9"/>
  <c r="AF75" i="14"/>
  <c r="AQ83" i="13"/>
  <c r="AC42" i="12"/>
  <c r="AC22" i="12"/>
  <c r="AC23" i="12"/>
  <c r="AC79" i="9"/>
  <c r="AC81" i="12"/>
  <c r="AU52" i="1"/>
  <c r="AF29" i="14"/>
  <c r="AK9" i="11"/>
  <c r="AC44" i="12"/>
  <c r="AF46" i="14"/>
  <c r="AQ69" i="13"/>
  <c r="AC88" i="9"/>
  <c r="AC83" i="12"/>
  <c r="AQ68" i="13"/>
  <c r="AQ100" i="13"/>
  <c r="AF95" i="14"/>
  <c r="AC56" i="9"/>
  <c r="AC57" i="9"/>
  <c r="AQ18" i="13"/>
  <c r="AF59" i="14"/>
  <c r="AC80" i="9"/>
  <c r="AC82" i="9"/>
  <c r="AC72" i="12"/>
  <c r="AC58" i="12"/>
  <c r="AQ17" i="13"/>
  <c r="AQ82" i="13"/>
  <c r="AC47" i="9"/>
  <c r="AC83" i="9"/>
  <c r="AC65" i="9"/>
  <c r="AQ34" i="13"/>
  <c r="AC53" i="9"/>
  <c r="AQ80" i="13"/>
  <c r="AC9" i="9"/>
  <c r="AC80" i="12"/>
  <c r="AF88" i="14"/>
  <c r="AQ101" i="13"/>
  <c r="AC97" i="9"/>
  <c r="AC35" i="9"/>
  <c r="AQ20" i="13"/>
  <c r="AU48" i="1"/>
  <c r="AQ94" i="13"/>
  <c r="AC30" i="9"/>
  <c r="AF19" i="14"/>
  <c r="AU61" i="1"/>
  <c r="AF89" i="14"/>
  <c r="AF20" i="14"/>
  <c r="AF42" i="14"/>
  <c r="AQ56" i="13"/>
  <c r="AC91" i="9"/>
  <c r="AK14" i="11"/>
  <c r="AF101" i="14"/>
  <c r="AC95" i="9"/>
  <c r="AQ13" i="13"/>
  <c r="AQ49" i="13"/>
  <c r="AQ41" i="13"/>
  <c r="AC50" i="12"/>
  <c r="AC67" i="9"/>
  <c r="AC32" i="9"/>
  <c r="AW1" i="11"/>
  <c r="AQ95" i="13"/>
  <c r="AC66" i="9"/>
  <c r="AC29" i="12"/>
  <c r="AC67" i="12"/>
  <c r="AQ106" i="13"/>
  <c r="AU42" i="1"/>
  <c r="AC77" i="9"/>
  <c r="AQ54" i="13"/>
  <c r="AQ67" i="13"/>
  <c r="AQ47" i="13"/>
  <c r="AU62" i="1"/>
  <c r="AC33" i="9"/>
  <c r="AF16" i="14"/>
  <c r="AQ43" i="13"/>
  <c r="AQ104" i="13"/>
  <c r="AI77" i="1"/>
  <c r="AC36" i="9"/>
  <c r="AF67" i="14"/>
  <c r="AC43" i="12"/>
  <c r="AQ66" i="13"/>
  <c r="AC60" i="12"/>
  <c r="AC42" i="9"/>
  <c r="AC96" i="12"/>
  <c r="AQ35" i="13"/>
  <c r="AI73" i="1"/>
  <c r="AK15" i="11"/>
  <c r="AQ10" i="13"/>
  <c r="AQ84" i="13"/>
  <c r="AQ27" i="13"/>
  <c r="AF61" i="14"/>
  <c r="AC95" i="12"/>
  <c r="AC103" i="9"/>
  <c r="AQ39" i="13"/>
  <c r="AC48" i="12"/>
  <c r="AQ97" i="13"/>
  <c r="AC72" i="9"/>
  <c r="AF14" i="14"/>
  <c r="AC102" i="9"/>
  <c r="AC10" i="12"/>
  <c r="AK6" i="11"/>
  <c r="AQ31" i="13"/>
  <c r="AC31" i="12"/>
  <c r="AF18" i="14"/>
  <c r="AC68" i="9"/>
  <c r="AF100" i="14"/>
  <c r="AC13" i="12"/>
  <c r="AC85" i="12"/>
  <c r="AF22" i="14"/>
  <c r="AC28" i="9"/>
  <c r="AQ50" i="13"/>
  <c r="AQ40" i="13"/>
  <c r="AC22" i="9"/>
  <c r="AI74" i="1"/>
  <c r="AC54" i="9"/>
  <c r="AQ19" i="13"/>
  <c r="AQ38" i="13"/>
  <c r="AC25" i="12"/>
  <c r="AQ93" i="13"/>
  <c r="AQ45" i="13"/>
  <c r="AC73" i="9"/>
  <c r="AC16" i="9"/>
  <c r="AC55" i="9"/>
  <c r="AF74" i="14"/>
  <c r="AC65" i="12"/>
  <c r="AC49" i="12"/>
  <c r="AC16" i="12"/>
  <c r="AK13" i="11"/>
  <c r="AQ36" i="13"/>
  <c r="AQ86" i="13"/>
  <c r="AF41" i="14"/>
  <c r="AQ71" i="13"/>
  <c r="AF94" i="14"/>
  <c r="AC57" i="12"/>
  <c r="AQ73" i="13"/>
  <c r="AC84" i="12"/>
  <c r="AF82" i="14"/>
  <c r="AF73" i="14"/>
  <c r="AU60" i="1"/>
  <c r="AC100" i="12"/>
  <c r="AF58" i="14"/>
  <c r="AQ91" i="13"/>
  <c r="AF34" i="14"/>
  <c r="AQ33" i="13"/>
  <c r="AK4" i="11"/>
  <c r="AQ9" i="13"/>
  <c r="AC86" i="9"/>
  <c r="AI78" i="1"/>
  <c r="AC50" i="9"/>
  <c r="AQ28" i="13"/>
  <c r="AQ22" i="13"/>
  <c r="AU55" i="1"/>
  <c r="AF47" i="14"/>
  <c r="AC29" i="9"/>
  <c r="AF12" i="14"/>
  <c r="AC19" i="9"/>
  <c r="AC99" i="12"/>
  <c r="AQ52" i="13"/>
  <c r="AC71" i="9"/>
  <c r="AQ25" i="13"/>
  <c r="AQ16" i="13"/>
  <c r="AQ85" i="13"/>
  <c r="AC75" i="9"/>
  <c r="AC47" i="12"/>
  <c r="AF72" i="14"/>
  <c r="AF103" i="14"/>
  <c r="AC35" i="12"/>
  <c r="AC4" i="9"/>
  <c r="AF60" i="14"/>
  <c r="AC15" i="12"/>
  <c r="AF84" i="14"/>
  <c r="AF13" i="14"/>
  <c r="AF57" i="14"/>
  <c r="AQ98" i="13"/>
  <c r="AC11" i="12"/>
  <c r="AF97" i="14"/>
  <c r="AC48" i="9"/>
  <c r="AU51" i="1"/>
  <c r="AC26" i="9"/>
  <c r="AC33" i="12"/>
  <c r="AC90" i="12"/>
  <c r="AC5" i="12"/>
  <c r="AF33" i="14"/>
  <c r="AF17" i="14"/>
  <c r="AC102" i="12"/>
  <c r="AF6" i="14"/>
  <c r="AC74" i="9"/>
  <c r="AU63" i="1"/>
  <c r="AK7" i="11"/>
  <c r="AQ75" i="13"/>
  <c r="AC24" i="12"/>
  <c r="AQ92" i="13"/>
  <c r="AQ63" i="13"/>
  <c r="AU47" i="1"/>
  <c r="AC45" i="12"/>
  <c r="AF39" i="14"/>
  <c r="AC59" i="12"/>
  <c r="AC8" i="9"/>
  <c r="AF64" i="14"/>
  <c r="AQ99" i="13"/>
  <c r="AF35" i="14"/>
  <c r="AC21" i="9"/>
  <c r="AC7" i="9"/>
  <c r="AF85" i="14"/>
  <c r="AF48" i="14"/>
  <c r="AQ87" i="13"/>
  <c r="AQ24" i="13"/>
  <c r="AC46" i="9"/>
  <c r="AF4" i="14"/>
  <c r="AQ77" i="13"/>
  <c r="AF40" i="14"/>
  <c r="AC27" i="9"/>
  <c r="AC53" i="12"/>
  <c r="AC87" i="9"/>
  <c r="AQ29" i="13"/>
  <c r="AF25" i="14"/>
  <c r="AC84" i="9"/>
  <c r="AF44" i="14"/>
  <c r="AC75" i="12"/>
  <c r="AC98" i="9"/>
  <c r="AF77" i="14"/>
  <c r="AC66" i="12"/>
  <c r="AC88" i="12"/>
  <c r="AC17" i="12"/>
  <c r="AC17" i="9"/>
  <c r="AK11" i="11"/>
  <c r="AC71" i="12"/>
  <c r="AC78" i="12"/>
  <c r="AC74" i="12"/>
  <c r="AQ23" i="13"/>
  <c r="AC60" i="9"/>
  <c r="AQ21" i="13"/>
  <c r="AQ102" i="13"/>
  <c r="AC94" i="12"/>
  <c r="AQ76" i="13"/>
  <c r="AC99" i="9"/>
  <c r="AC55" i="12"/>
  <c r="AC8" i="12"/>
  <c r="AF78" i="14"/>
  <c r="AC6" i="9"/>
  <c r="AK12" i="11"/>
  <c r="AF63" i="14"/>
  <c r="AC41" i="9"/>
  <c r="AC11" i="9"/>
  <c r="AF79" i="14"/>
  <c r="AF24" i="14"/>
  <c r="AC21" i="12"/>
  <c r="AQ57" i="13"/>
  <c r="AQ79" i="13"/>
  <c r="AF70" i="14"/>
  <c r="AC62" i="12"/>
  <c r="AC27" i="12"/>
  <c r="AI79" i="1"/>
  <c r="AC62" i="9"/>
  <c r="AQ48" i="13"/>
  <c r="AC31" i="9"/>
  <c r="AC64" i="12"/>
  <c r="AC91" i="12"/>
  <c r="AF56" i="14"/>
  <c r="AC9" i="12"/>
  <c r="AC38" i="9"/>
  <c r="AC34" i="9"/>
  <c r="AC92" i="12"/>
  <c r="AC6" i="12"/>
  <c r="AC69" i="12"/>
  <c r="AU58" i="1"/>
  <c r="AQ26" i="13"/>
  <c r="AC25" i="9"/>
  <c r="AK16" i="11"/>
  <c r="AQ32" i="13"/>
  <c r="AF28" i="14"/>
  <c r="AF93" i="14"/>
  <c r="AF87" i="14"/>
  <c r="AC81" i="9"/>
  <c r="AF86" i="14"/>
  <c r="AQ58" i="13"/>
  <c r="AI75" i="1"/>
  <c r="AU43" i="1"/>
  <c r="AF8" i="14"/>
  <c r="AF54" i="14"/>
  <c r="AI72" i="1"/>
  <c r="AC59" i="9"/>
  <c r="AQ62" i="13"/>
  <c r="AU49" i="1"/>
  <c r="AF99" i="14"/>
  <c r="AC41" i="12"/>
  <c r="AC70" i="9"/>
  <c r="AQ103" i="13"/>
  <c r="AF45" i="14"/>
  <c r="AQ81" i="13"/>
  <c r="AF66" i="14"/>
  <c r="AC63" i="12"/>
  <c r="AC30" i="12"/>
  <c r="AF102" i="14"/>
  <c r="AI71" i="1"/>
  <c r="AC61" i="9"/>
  <c r="AQ55" i="13"/>
  <c r="AF27" i="14"/>
  <c r="AC93" i="12"/>
  <c r="AC20" i="12"/>
  <c r="AC44" i="9"/>
  <c r="AU50" i="1"/>
  <c r="AC40" i="9"/>
  <c r="AQ72" i="13"/>
  <c r="AU57" i="1"/>
  <c r="AF76" i="14"/>
  <c r="AC24" i="9"/>
  <c r="AC14" i="12"/>
  <c r="AC38" i="12"/>
  <c r="AC4" i="12"/>
  <c r="AC101" i="9"/>
  <c r="AC76" i="9"/>
  <c r="AC98" i="12"/>
  <c r="AC18" i="9"/>
  <c r="AC45" i="9"/>
  <c r="AQ14" i="13"/>
  <c r="AC13" i="9"/>
  <c r="AF7" i="14"/>
  <c r="AF21" i="14"/>
  <c r="AC89" i="12"/>
  <c r="AU45" i="1"/>
  <c r="AF52" i="14"/>
  <c r="AF43" i="14"/>
  <c r="AF37" i="14"/>
  <c r="AC73" i="12"/>
  <c r="AC103" i="12"/>
  <c r="AC82" i="12"/>
  <c r="AC10" i="9"/>
  <c r="AC64" i="9"/>
  <c r="AC26" i="12"/>
  <c r="AF10" i="14"/>
  <c r="AC93" i="9"/>
  <c r="AC15" i="9"/>
  <c r="AQ53" i="13"/>
  <c r="AQ96" i="13"/>
  <c r="AC69" i="9"/>
  <c r="AQ89" i="13"/>
  <c r="AC52" i="9"/>
  <c r="AF31" i="14"/>
  <c r="AQ61" i="13"/>
  <c r="AC92" i="9"/>
  <c r="AC94" i="9"/>
  <c r="AC37" i="12"/>
  <c r="AK10" i="11"/>
  <c r="AC63" i="9"/>
  <c r="AF49" i="14"/>
  <c r="AC5" i="9"/>
  <c r="AF96" i="14"/>
  <c r="AQ105" i="13"/>
  <c r="AC12" i="12"/>
  <c r="AC37" i="9"/>
  <c r="AQ44" i="13"/>
  <c r="AC52" i="12"/>
  <c r="AF98" i="14"/>
  <c r="AC46" i="12"/>
  <c r="AC85" i="9"/>
  <c r="AF90" i="14"/>
  <c r="AC61" i="12"/>
  <c r="AF30" i="14"/>
  <c r="AC20" i="9"/>
  <c r="AC77" i="12"/>
  <c r="AC32" i="12"/>
  <c r="AF68" i="14"/>
  <c r="AK8" i="11"/>
  <c r="AK5" i="11"/>
  <c r="AC79" i="12"/>
  <c r="AF38" i="14"/>
  <c r="AQ15" i="13"/>
  <c r="AF51" i="14"/>
  <c r="AU64" i="1"/>
  <c r="AU44" i="1"/>
  <c r="AF9" i="14"/>
  <c r="AF53" i="14"/>
  <c r="AC39" i="9"/>
  <c r="AQ12" i="13"/>
  <c r="AF32" i="14"/>
  <c r="AC19" i="12"/>
  <c r="AF71" i="14"/>
  <c r="AQ30" i="13"/>
  <c r="AC86" i="12"/>
  <c r="AC14" i="9"/>
  <c r="AU59" i="1"/>
  <c r="AC78" i="9"/>
  <c r="AI76" i="1"/>
  <c r="AC90" i="9"/>
  <c r="AC54" i="12"/>
  <c r="AC97" i="12"/>
  <c r="AU54" i="1"/>
  <c r="AF11" i="14"/>
  <c r="Y12" i="15"/>
  <c r="Y23" i="15"/>
  <c r="Y22" i="16"/>
  <c r="Y12" i="16"/>
  <c r="Y23" i="16"/>
  <c r="Y19" i="16"/>
  <c r="Y19" i="15"/>
  <c r="Y22" i="15"/>
  <c r="Y8" i="15"/>
  <c r="Y8" i="16"/>
  <c r="AB6" i="17"/>
  <c r="Y6" i="16"/>
  <c r="Y6" i="15"/>
  <c r="Y5" i="15"/>
  <c r="AB3" i="17"/>
  <c r="Y5" i="16"/>
  <c r="Y4" i="15"/>
  <c r="AE112" i="1"/>
  <c r="AA34" i="17"/>
  <c r="K110" i="1" l="1"/>
  <c r="AU41" i="1"/>
  <c r="AI37" i="1" s="1"/>
  <c r="AR6" i="13"/>
  <c r="AD3" i="9"/>
  <c r="AL3" i="11"/>
  <c r="AG3" i="14"/>
  <c r="AD3" i="12"/>
  <c r="D111" i="1" a="1"/>
  <c r="D111" i="1" l="1"/>
  <c r="E111" i="1" s="1"/>
  <c r="I111" i="1" s="1"/>
  <c r="CU3" i="11"/>
  <c r="AD111" i="1" l="1"/>
  <c r="AG111" i="1"/>
  <c r="AC111" i="1"/>
  <c r="X111" i="1"/>
  <c r="Z11" i="15"/>
  <c r="Z11" i="16"/>
  <c r="Z7" i="16"/>
  <c r="Z7" i="15"/>
  <c r="AC5" i="17"/>
  <c r="CU16" i="11"/>
  <c r="CU10" i="11"/>
  <c r="CU6" i="11"/>
  <c r="CU13" i="11"/>
  <c r="CU7" i="11"/>
  <c r="CU11" i="11"/>
  <c r="CU15" i="11"/>
  <c r="CU9" i="11"/>
  <c r="CU4" i="11"/>
  <c r="CU14" i="11"/>
  <c r="CU8" i="11"/>
  <c r="CU12" i="11"/>
  <c r="CU5" i="11"/>
  <c r="K111" i="1" l="1"/>
  <c r="AG30" i="14"/>
  <c r="AD17" i="12"/>
  <c r="AD103" i="9"/>
  <c r="AR102" i="13"/>
  <c r="AR60" i="13"/>
  <c r="AD83" i="9"/>
  <c r="AR46" i="13"/>
  <c r="AG103" i="14"/>
  <c r="AG83" i="14"/>
  <c r="AD90" i="9"/>
  <c r="AR14" i="13"/>
  <c r="AJ78" i="1"/>
  <c r="AD70" i="12"/>
  <c r="AD77" i="9"/>
  <c r="AR37" i="13"/>
  <c r="AD68" i="12"/>
  <c r="AV52" i="1"/>
  <c r="AG94" i="14"/>
  <c r="AD87" i="9"/>
  <c r="AD93" i="9"/>
  <c r="AD53" i="9"/>
  <c r="AD32" i="12"/>
  <c r="AJ74" i="1"/>
  <c r="AD66" i="9"/>
  <c r="AR21" i="13"/>
  <c r="AD94" i="12"/>
  <c r="AG65" i="14"/>
  <c r="AR91" i="13"/>
  <c r="AG49" i="14"/>
  <c r="AD8" i="12"/>
  <c r="AL6" i="11"/>
  <c r="AR87" i="13"/>
  <c r="AR22" i="13"/>
  <c r="AD11" i="12"/>
  <c r="AJ75" i="1"/>
  <c r="AD20" i="12"/>
  <c r="AG18" i="14"/>
  <c r="AG15" i="14"/>
  <c r="AG70" i="14"/>
  <c r="AL13" i="11"/>
  <c r="AD75" i="12"/>
  <c r="AD40" i="12"/>
  <c r="AG26" i="14"/>
  <c r="AD44" i="12"/>
  <c r="AD51" i="12"/>
  <c r="AD54" i="9"/>
  <c r="AD48" i="9"/>
  <c r="AG47" i="14"/>
  <c r="AD30" i="12"/>
  <c r="AG93" i="14"/>
  <c r="AD23" i="9"/>
  <c r="AD59" i="12"/>
  <c r="AR35" i="13"/>
  <c r="AG38" i="14"/>
  <c r="AD44" i="9"/>
  <c r="AG10" i="14"/>
  <c r="AG12" i="14"/>
  <c r="AG51" i="14"/>
  <c r="AV56" i="1"/>
  <c r="AD80" i="9"/>
  <c r="AV53" i="1"/>
  <c r="AD38" i="9"/>
  <c r="AR34" i="13"/>
  <c r="AD57" i="9"/>
  <c r="AR73" i="13"/>
  <c r="AG17" i="14"/>
  <c r="AD68" i="9"/>
  <c r="AD79" i="12"/>
  <c r="AD64" i="12"/>
  <c r="AD51" i="9"/>
  <c r="AG45" i="14"/>
  <c r="AD11" i="9"/>
  <c r="AR85" i="13"/>
  <c r="AD12" i="12"/>
  <c r="AD103" i="12"/>
  <c r="AL8" i="11"/>
  <c r="AD27" i="12"/>
  <c r="AD32" i="9"/>
  <c r="AD6" i="9"/>
  <c r="AD7" i="9"/>
  <c r="AR53" i="13"/>
  <c r="AV51" i="1"/>
  <c r="AV57" i="1"/>
  <c r="AR33" i="13"/>
  <c r="AV54" i="1"/>
  <c r="AD17" i="9"/>
  <c r="AG98" i="14"/>
  <c r="AV49" i="1"/>
  <c r="AG28" i="14"/>
  <c r="AG13" i="14"/>
  <c r="AD25" i="12"/>
  <c r="AD76" i="12"/>
  <c r="AD64" i="9"/>
  <c r="AD98" i="9"/>
  <c r="AD67" i="9"/>
  <c r="AG85" i="14"/>
  <c r="AD101" i="9"/>
  <c r="AR93" i="13"/>
  <c r="AD102" i="9"/>
  <c r="AR27" i="13"/>
  <c r="AD19" i="12"/>
  <c r="AD98" i="12"/>
  <c r="AD58" i="12"/>
  <c r="AV59" i="1"/>
  <c r="AD97" i="9"/>
  <c r="AJ77" i="1"/>
  <c r="AG34" i="14"/>
  <c r="AR101" i="13"/>
  <c r="AD34" i="12"/>
  <c r="AG21" i="14"/>
  <c r="AD42" i="9"/>
  <c r="AL16" i="11"/>
  <c r="AG76" i="14"/>
  <c r="AD86" i="9"/>
  <c r="AD52" i="12"/>
  <c r="AD63" i="12"/>
  <c r="AR106" i="13"/>
  <c r="AD45" i="12"/>
  <c r="AG95" i="14"/>
  <c r="AG37" i="14"/>
  <c r="AD23" i="12"/>
  <c r="AD15" i="9"/>
  <c r="AG36" i="14"/>
  <c r="AD14" i="9"/>
  <c r="AR97" i="13"/>
  <c r="AD92" i="12"/>
  <c r="AD66" i="12"/>
  <c r="AG89" i="14"/>
  <c r="AD81" i="12"/>
  <c r="AD24" i="9"/>
  <c r="AD31" i="9"/>
  <c r="AD73" i="9"/>
  <c r="AR54" i="13"/>
  <c r="AD4" i="12"/>
  <c r="AD73" i="12"/>
  <c r="AG27" i="14"/>
  <c r="AD77" i="12"/>
  <c r="AD10" i="12"/>
  <c r="AR31" i="13"/>
  <c r="AR63" i="13"/>
  <c r="AV58" i="1"/>
  <c r="AR82" i="13"/>
  <c r="AV64" i="1"/>
  <c r="AR40" i="13"/>
  <c r="AD16" i="9"/>
  <c r="AR30" i="13"/>
  <c r="AD93" i="12"/>
  <c r="AG54" i="14"/>
  <c r="AR45" i="13"/>
  <c r="AG33" i="14"/>
  <c r="AD46" i="9"/>
  <c r="AG32" i="14"/>
  <c r="AD53" i="12"/>
  <c r="AG61" i="14"/>
  <c r="AD30" i="9"/>
  <c r="AD47" i="12"/>
  <c r="AR92" i="13"/>
  <c r="AG84" i="14"/>
  <c r="AD16" i="12"/>
  <c r="AR66" i="13"/>
  <c r="AG87" i="14"/>
  <c r="AD42" i="12"/>
  <c r="AV44" i="1"/>
  <c r="AD36" i="12"/>
  <c r="AG14" i="14"/>
  <c r="AL14" i="11"/>
  <c r="AD76" i="9"/>
  <c r="AG60" i="14"/>
  <c r="AD60" i="12"/>
  <c r="AR18" i="13"/>
  <c r="AR99" i="13"/>
  <c r="AD15" i="12"/>
  <c r="AJ71" i="1"/>
  <c r="AR24" i="13"/>
  <c r="AD36" i="9"/>
  <c r="AR48" i="13"/>
  <c r="AD95" i="12"/>
  <c r="AD18" i="9"/>
  <c r="AG20" i="14"/>
  <c r="AD88" i="12"/>
  <c r="AD71" i="12"/>
  <c r="AD5" i="12"/>
  <c r="AD28" i="12"/>
  <c r="AD95" i="9"/>
  <c r="AR61" i="13"/>
  <c r="AD60" i="9"/>
  <c r="AG5" i="14"/>
  <c r="AG97" i="14"/>
  <c r="AR12" i="13"/>
  <c r="AD50" i="12"/>
  <c r="AD34" i="9"/>
  <c r="AV55" i="1"/>
  <c r="AR55" i="13"/>
  <c r="AD82" i="9"/>
  <c r="AG46" i="14"/>
  <c r="AR71" i="13"/>
  <c r="AD94" i="9"/>
  <c r="AR98" i="13"/>
  <c r="AG82" i="14"/>
  <c r="AD100" i="9"/>
  <c r="AG71" i="14"/>
  <c r="AG24" i="14"/>
  <c r="AD21" i="9"/>
  <c r="AD89" i="9"/>
  <c r="AD43" i="12"/>
  <c r="AR52" i="13"/>
  <c r="AX1" i="11"/>
  <c r="AD19" i="9"/>
  <c r="AD59" i="9"/>
  <c r="AD27" i="9"/>
  <c r="AD96" i="9"/>
  <c r="AD75" i="9"/>
  <c r="AD61" i="12"/>
  <c r="AV43" i="1"/>
  <c r="AV48" i="1"/>
  <c r="AD96" i="12"/>
  <c r="AL11" i="11"/>
  <c r="AJ79" i="1"/>
  <c r="AG96" i="14"/>
  <c r="AV62" i="1"/>
  <c r="AD56" i="12"/>
  <c r="AG50" i="14"/>
  <c r="AD85" i="9"/>
  <c r="AV47" i="1"/>
  <c r="AR15" i="13"/>
  <c r="AR96" i="13"/>
  <c r="AD9" i="9"/>
  <c r="AD7" i="12"/>
  <c r="AR84" i="13"/>
  <c r="AD55" i="12"/>
  <c r="AV60" i="1"/>
  <c r="AR26" i="13"/>
  <c r="AG4" i="14"/>
  <c r="AL15" i="11"/>
  <c r="AD55" i="9"/>
  <c r="AR74" i="13"/>
  <c r="AD82" i="12"/>
  <c r="AR32" i="13"/>
  <c r="AR57" i="13"/>
  <c r="AD56" i="9"/>
  <c r="AD49" i="9"/>
  <c r="AR16" i="13"/>
  <c r="AD45" i="9"/>
  <c r="AV46" i="1"/>
  <c r="AD69" i="9"/>
  <c r="AR47" i="13"/>
  <c r="AD88" i="9"/>
  <c r="AR103" i="13"/>
  <c r="AL9" i="11"/>
  <c r="AD18" i="12"/>
  <c r="AD29" i="12"/>
  <c r="AD97" i="12"/>
  <c r="AD47" i="9"/>
  <c r="AG40" i="14"/>
  <c r="AD65" i="12"/>
  <c r="AG23" i="14"/>
  <c r="AD69" i="12"/>
  <c r="AD78" i="9"/>
  <c r="AD63" i="9"/>
  <c r="AG88" i="14"/>
  <c r="AD20" i="9"/>
  <c r="AR88" i="13"/>
  <c r="AD101" i="12"/>
  <c r="AR41" i="13"/>
  <c r="AD62" i="9"/>
  <c r="AD99" i="12"/>
  <c r="AG99" i="14"/>
  <c r="AJ72" i="1"/>
  <c r="AD35" i="9"/>
  <c r="AL12" i="11"/>
  <c r="AG67" i="14"/>
  <c r="AD102" i="12"/>
  <c r="AG75" i="14"/>
  <c r="AR25" i="13"/>
  <c r="AG102" i="14"/>
  <c r="AD25" i="9"/>
  <c r="AD57" i="12"/>
  <c r="AG6" i="14"/>
  <c r="AG69" i="14"/>
  <c r="AD79" i="9"/>
  <c r="AG44" i="14"/>
  <c r="AG74" i="14"/>
  <c r="AG43" i="14"/>
  <c r="AD38" i="12"/>
  <c r="AR49" i="13"/>
  <c r="AR42" i="13"/>
  <c r="AG31" i="14"/>
  <c r="AD13" i="12"/>
  <c r="AD50" i="9"/>
  <c r="AD37" i="12"/>
  <c r="AL7" i="11"/>
  <c r="AR100" i="13"/>
  <c r="AR51" i="13"/>
  <c r="AD26" i="12"/>
  <c r="AD41" i="12"/>
  <c r="AD72" i="12"/>
  <c r="AG7" i="14"/>
  <c r="AD31" i="12"/>
  <c r="AD87" i="12"/>
  <c r="AD62" i="12"/>
  <c r="AD48" i="12"/>
  <c r="AV45" i="1"/>
  <c r="AR81" i="13"/>
  <c r="AG100" i="14"/>
  <c r="AG52" i="14"/>
  <c r="AR95" i="13"/>
  <c r="AG101" i="14"/>
  <c r="AG92" i="14"/>
  <c r="AD67" i="12"/>
  <c r="AD65" i="9"/>
  <c r="AR68" i="13"/>
  <c r="AD9" i="12"/>
  <c r="AR58" i="13"/>
  <c r="AG39" i="14"/>
  <c r="AL5" i="11"/>
  <c r="AG59" i="14"/>
  <c r="AR90" i="13"/>
  <c r="AG25" i="14"/>
  <c r="AD8" i="9"/>
  <c r="AD6" i="12"/>
  <c r="AJ73" i="1"/>
  <c r="AR17" i="13"/>
  <c r="AD91" i="9"/>
  <c r="AR80" i="13"/>
  <c r="AG77" i="14"/>
  <c r="AG55" i="14"/>
  <c r="AG48" i="14"/>
  <c r="AD10" i="9"/>
  <c r="AG16" i="14"/>
  <c r="AD84" i="12"/>
  <c r="AG78" i="14"/>
  <c r="AJ76" i="1"/>
  <c r="AR83" i="13"/>
  <c r="AR44" i="13"/>
  <c r="AD71" i="9"/>
  <c r="AR105" i="13"/>
  <c r="AG86" i="14"/>
  <c r="AD78" i="12"/>
  <c r="AD43" i="9"/>
  <c r="AD83" i="12"/>
  <c r="AR72" i="13"/>
  <c r="AD72" i="9"/>
  <c r="AR89" i="13"/>
  <c r="AD22" i="12"/>
  <c r="AD40" i="9"/>
  <c r="AD33" i="9"/>
  <c r="AR104" i="13"/>
  <c r="AD99" i="9"/>
  <c r="AD26" i="9"/>
  <c r="AV63" i="1"/>
  <c r="AR38" i="13"/>
  <c r="AL4" i="11"/>
  <c r="AR56" i="13"/>
  <c r="AR78" i="13"/>
  <c r="AD90" i="12"/>
  <c r="AG53" i="14"/>
  <c r="AD54" i="12"/>
  <c r="AL10" i="11"/>
  <c r="AD85" i="12"/>
  <c r="AR70" i="13"/>
  <c r="AR50" i="13"/>
  <c r="AD92" i="9"/>
  <c r="AR39" i="13"/>
  <c r="AR67" i="13"/>
  <c r="AV42" i="1"/>
  <c r="AD12" i="9"/>
  <c r="AD80" i="12"/>
  <c r="AR79" i="13"/>
  <c r="AG80" i="14"/>
  <c r="AG58" i="14"/>
  <c r="AR64" i="13"/>
  <c r="AD22" i="9"/>
  <c r="AG9" i="14"/>
  <c r="AG66" i="14"/>
  <c r="AD84" i="9"/>
  <c r="AR7" i="13"/>
  <c r="AR29" i="13"/>
  <c r="AR36" i="13"/>
  <c r="AG8" i="14"/>
  <c r="AG62" i="14"/>
  <c r="AD29" i="9"/>
  <c r="AD33" i="12"/>
  <c r="AR20" i="13"/>
  <c r="AD24" i="12"/>
  <c r="AG56" i="14"/>
  <c r="AD74" i="9"/>
  <c r="AR23" i="13"/>
  <c r="AD86" i="12"/>
  <c r="AD21" i="12"/>
  <c r="AR65" i="13"/>
  <c r="AR94" i="13"/>
  <c r="AD35" i="12"/>
  <c r="AD14" i="12"/>
  <c r="AG73" i="14"/>
  <c r="AG91" i="14"/>
  <c r="AR19" i="13"/>
  <c r="AG42" i="14"/>
  <c r="AV50" i="1"/>
  <c r="AD4" i="9"/>
  <c r="AD52" i="9"/>
  <c r="AR13" i="13"/>
  <c r="AD61" i="9"/>
  <c r="AR75" i="13"/>
  <c r="AD81" i="9"/>
  <c r="AG79" i="14"/>
  <c r="AR8" i="13"/>
  <c r="AR10" i="13"/>
  <c r="AG68" i="14"/>
  <c r="AV61" i="1"/>
  <c r="AG64" i="14"/>
  <c r="AG90" i="14"/>
  <c r="AD70" i="9"/>
  <c r="AD58" i="9"/>
  <c r="AD46" i="12"/>
  <c r="AR86" i="13"/>
  <c r="AG57" i="14"/>
  <c r="AR28" i="13"/>
  <c r="AD41" i="9"/>
  <c r="AR69" i="13"/>
  <c r="AD74" i="12"/>
  <c r="AG63" i="14"/>
  <c r="AR59" i="13"/>
  <c r="AD49" i="12"/>
  <c r="AD13" i="9"/>
  <c r="AR43" i="13"/>
  <c r="AG19" i="14"/>
  <c r="AR77" i="13"/>
  <c r="AD28" i="9"/>
  <c r="AG41" i="14"/>
  <c r="AG35" i="14"/>
  <c r="AG81" i="14"/>
  <c r="AD100" i="12"/>
  <c r="AD39" i="12"/>
  <c r="AG29" i="14"/>
  <c r="AG72" i="14"/>
  <c r="AG11" i="14"/>
  <c r="AR9" i="13"/>
  <c r="AR76" i="13"/>
  <c r="AD5" i="9"/>
  <c r="AG22" i="14"/>
  <c r="AD39" i="9"/>
  <c r="AD89" i="12"/>
  <c r="AD37" i="9"/>
  <c r="AD91" i="12"/>
  <c r="AR11" i="13"/>
  <c r="AR62" i="13"/>
  <c r="Z12" i="15"/>
  <c r="Z22" i="16"/>
  <c r="Z23" i="15"/>
  <c r="Z23" i="16"/>
  <c r="Z19" i="15"/>
  <c r="Z19" i="16"/>
  <c r="Z22" i="15"/>
  <c r="Z12" i="16"/>
  <c r="Z8" i="15"/>
  <c r="AC6" i="17"/>
  <c r="Z8" i="16"/>
  <c r="Z6" i="15"/>
  <c r="Z6" i="16"/>
  <c r="AC3" i="17"/>
  <c r="Z5" i="15"/>
  <c r="Z5" i="16"/>
  <c r="Z4" i="15"/>
  <c r="AB34" i="17"/>
  <c r="AE113" i="1"/>
  <c r="AV41" i="1" l="1"/>
  <c r="AJ37" i="1" s="1"/>
  <c r="AH3" i="14"/>
  <c r="AE3" i="12"/>
  <c r="AM3" i="11"/>
  <c r="AE3" i="9"/>
  <c r="AS6" i="13"/>
  <c r="D112" i="1" a="1"/>
  <c r="D112" i="1" l="1"/>
  <c r="E112" i="1" s="1"/>
  <c r="I112" i="1" s="1"/>
  <c r="CV3" i="11"/>
  <c r="X112" i="1" l="1"/>
  <c r="AD112" i="1"/>
  <c r="AG112" i="1"/>
  <c r="AC112" i="1"/>
  <c r="AA11" i="15"/>
  <c r="AA11" i="16"/>
  <c r="AA7" i="15"/>
  <c r="AA7" i="16"/>
  <c r="AD5" i="17"/>
  <c r="CV13" i="11"/>
  <c r="CV11" i="11"/>
  <c r="CV14" i="11"/>
  <c r="CV7" i="11"/>
  <c r="CV9" i="11"/>
  <c r="CV16" i="11"/>
  <c r="CV15" i="11"/>
  <c r="CV6" i="11"/>
  <c r="CV4" i="11"/>
  <c r="CV5" i="11"/>
  <c r="CV12" i="11"/>
  <c r="CV10" i="11"/>
  <c r="CV8" i="11"/>
  <c r="K112" i="1" l="1"/>
  <c r="AE29" i="12"/>
  <c r="AS39" i="13"/>
  <c r="AW57" i="1"/>
  <c r="AS63" i="13"/>
  <c r="AM16" i="11"/>
  <c r="AS65" i="13"/>
  <c r="AE103" i="9"/>
  <c r="AE83" i="12"/>
  <c r="AS64" i="13"/>
  <c r="AS33" i="13"/>
  <c r="AW54" i="1"/>
  <c r="AE95" i="9"/>
  <c r="AW45" i="1"/>
  <c r="AE53" i="12"/>
  <c r="AH23" i="14"/>
  <c r="AE65" i="9"/>
  <c r="AH8" i="14"/>
  <c r="AE82" i="9"/>
  <c r="AE58" i="9"/>
  <c r="AW47" i="1"/>
  <c r="AE69" i="12"/>
  <c r="AE35" i="12"/>
  <c r="AE41" i="9"/>
  <c r="AH79" i="14"/>
  <c r="AE51" i="9"/>
  <c r="AE42" i="9"/>
  <c r="AE11" i="9"/>
  <c r="AK71" i="1"/>
  <c r="AW51" i="1"/>
  <c r="AE31" i="9"/>
  <c r="AH4" i="14"/>
  <c r="AS95" i="13"/>
  <c r="AE103" i="12"/>
  <c r="AS21" i="13"/>
  <c r="AS91" i="13"/>
  <c r="AS53" i="13"/>
  <c r="AH52" i="14"/>
  <c r="AS30" i="13"/>
  <c r="AH36" i="14"/>
  <c r="AH15" i="14"/>
  <c r="AM5" i="11"/>
  <c r="AE46" i="12"/>
  <c r="AH99" i="14"/>
  <c r="AH95" i="14"/>
  <c r="AH10" i="14"/>
  <c r="AS77" i="13"/>
  <c r="AE56" i="12"/>
  <c r="AE22" i="9"/>
  <c r="AE84" i="9"/>
  <c r="AS13" i="13"/>
  <c r="AS98" i="13"/>
  <c r="AE93" i="12"/>
  <c r="AS60" i="13"/>
  <c r="AS36" i="13"/>
  <c r="AH71" i="14"/>
  <c r="AS96" i="13"/>
  <c r="AM8" i="11"/>
  <c r="AH102" i="14"/>
  <c r="AS44" i="13"/>
  <c r="AE59" i="12"/>
  <c r="AE81" i="12"/>
  <c r="AE30" i="9"/>
  <c r="AS81" i="13"/>
  <c r="AE6" i="9"/>
  <c r="AE70" i="12"/>
  <c r="AS104" i="13"/>
  <c r="AH98" i="14"/>
  <c r="AS34" i="13"/>
  <c r="AE102" i="9"/>
  <c r="AE6" i="12"/>
  <c r="AY1" i="11"/>
  <c r="AS71" i="13"/>
  <c r="AH48" i="14"/>
  <c r="AS38" i="13"/>
  <c r="AE28" i="12"/>
  <c r="AH47" i="14"/>
  <c r="AH22" i="14"/>
  <c r="AW58" i="1"/>
  <c r="AW42" i="1"/>
  <c r="AS80" i="13"/>
  <c r="AM6" i="11"/>
  <c r="AS68" i="13"/>
  <c r="AS49" i="13"/>
  <c r="AE40" i="9"/>
  <c r="AE85" i="9"/>
  <c r="AS8" i="13"/>
  <c r="AE71" i="9"/>
  <c r="AS23" i="13"/>
  <c r="AE15" i="9"/>
  <c r="AE43" i="12"/>
  <c r="AH19" i="14"/>
  <c r="AH88" i="14"/>
  <c r="AH43" i="14"/>
  <c r="AE64" i="9"/>
  <c r="AE24" i="12"/>
  <c r="AK78" i="1"/>
  <c r="AH73" i="14"/>
  <c r="AE68" i="9"/>
  <c r="AE54" i="12"/>
  <c r="AE26" i="9"/>
  <c r="AE9" i="9"/>
  <c r="AE63" i="9"/>
  <c r="AE94" i="9"/>
  <c r="AE58" i="12"/>
  <c r="AE69" i="9"/>
  <c r="AE41" i="12"/>
  <c r="AS52" i="13"/>
  <c r="AS62" i="13"/>
  <c r="AS85" i="13"/>
  <c r="AE20" i="9"/>
  <c r="AE49" i="9"/>
  <c r="AH37" i="14"/>
  <c r="AH78" i="14"/>
  <c r="AE45" i="12"/>
  <c r="AE23" i="9"/>
  <c r="AE38" i="12"/>
  <c r="AS82" i="13"/>
  <c r="AE83" i="9"/>
  <c r="AE75" i="9"/>
  <c r="AS106" i="13"/>
  <c r="AE10" i="9"/>
  <c r="AH90" i="14"/>
  <c r="AE37" i="12"/>
  <c r="AE36" i="12"/>
  <c r="AE52" i="9"/>
  <c r="AE78" i="9"/>
  <c r="AS79" i="13"/>
  <c r="AS17" i="13"/>
  <c r="AE91" i="9"/>
  <c r="AS66" i="13"/>
  <c r="AH101" i="14"/>
  <c r="AS12" i="13"/>
  <c r="AE88" i="12"/>
  <c r="AE87" i="12"/>
  <c r="AE42" i="12"/>
  <c r="AE62" i="12"/>
  <c r="AE37" i="9"/>
  <c r="AH28" i="14"/>
  <c r="AE67" i="9"/>
  <c r="AE92" i="9"/>
  <c r="AH20" i="14"/>
  <c r="AE64" i="12"/>
  <c r="AE4" i="9"/>
  <c r="AS16" i="13"/>
  <c r="AS46" i="13"/>
  <c r="AE8" i="12"/>
  <c r="AE81" i="9"/>
  <c r="AE47" i="12"/>
  <c r="AE27" i="9"/>
  <c r="AS102" i="13"/>
  <c r="AE11" i="12"/>
  <c r="AE70" i="9"/>
  <c r="AE66" i="12"/>
  <c r="AE33" i="9"/>
  <c r="AH74" i="14"/>
  <c r="AS87" i="13"/>
  <c r="AE12" i="12"/>
  <c r="AW56" i="1"/>
  <c r="AH16" i="14"/>
  <c r="AW53" i="1"/>
  <c r="AW49" i="1"/>
  <c r="AE100" i="12"/>
  <c r="AH38" i="14"/>
  <c r="AE75" i="12"/>
  <c r="AE15" i="12"/>
  <c r="AE74" i="12"/>
  <c r="AE52" i="12"/>
  <c r="AE7" i="9"/>
  <c r="AS103" i="13"/>
  <c r="AE20" i="12"/>
  <c r="AE21" i="9"/>
  <c r="AH41" i="14"/>
  <c r="AE93" i="9"/>
  <c r="AS24" i="13"/>
  <c r="AW63" i="1"/>
  <c r="AE14" i="9"/>
  <c r="AE39" i="12"/>
  <c r="AS19" i="13"/>
  <c r="AH40" i="14"/>
  <c r="AS11" i="13"/>
  <c r="AE5" i="9"/>
  <c r="AH49" i="14"/>
  <c r="AS83" i="13"/>
  <c r="AS89" i="13"/>
  <c r="AS27" i="13"/>
  <c r="AH56" i="14"/>
  <c r="AE72" i="12"/>
  <c r="AE48" i="9"/>
  <c r="AE57" i="9"/>
  <c r="AS55" i="13"/>
  <c r="AW50" i="1"/>
  <c r="AM12" i="11"/>
  <c r="AH14" i="14"/>
  <c r="AH53" i="14"/>
  <c r="AS48" i="13"/>
  <c r="AH94" i="14"/>
  <c r="AW43" i="1"/>
  <c r="AW55" i="1"/>
  <c r="AE33" i="12"/>
  <c r="AE99" i="9"/>
  <c r="AE91" i="12"/>
  <c r="AK72" i="1"/>
  <c r="AE10" i="12"/>
  <c r="AE74" i="9"/>
  <c r="AM13" i="11"/>
  <c r="AS7" i="13"/>
  <c r="AE79" i="9"/>
  <c r="AS20" i="13"/>
  <c r="AW61" i="1"/>
  <c r="AH91" i="14"/>
  <c r="AE18" i="9"/>
  <c r="AS26" i="13"/>
  <c r="AM4" i="11"/>
  <c r="AE59" i="9"/>
  <c r="AE55" i="9"/>
  <c r="AH103" i="14"/>
  <c r="AE55" i="12"/>
  <c r="AS61" i="13"/>
  <c r="AS31" i="13"/>
  <c r="AK73" i="1"/>
  <c r="AS29" i="13"/>
  <c r="AH82" i="14"/>
  <c r="AH31" i="14"/>
  <c r="AS69" i="13"/>
  <c r="AW44" i="1"/>
  <c r="AH96" i="14"/>
  <c r="AE28" i="9"/>
  <c r="AH32" i="14"/>
  <c r="AM11" i="11"/>
  <c r="AE38" i="9"/>
  <c r="AH27" i="14"/>
  <c r="AH29" i="14"/>
  <c r="AE88" i="9"/>
  <c r="AH63" i="14"/>
  <c r="AE90" i="12"/>
  <c r="AE97" i="12"/>
  <c r="AE9" i="12"/>
  <c r="AE101" i="12"/>
  <c r="AH70" i="14"/>
  <c r="AW62" i="1"/>
  <c r="AE54" i="9"/>
  <c r="AE72" i="9"/>
  <c r="AH12" i="14"/>
  <c r="AE102" i="12"/>
  <c r="AE16" i="12"/>
  <c r="AE53" i="9"/>
  <c r="AE98" i="9"/>
  <c r="AM15" i="11"/>
  <c r="AS32" i="13"/>
  <c r="AE92" i="12"/>
  <c r="AE67" i="12"/>
  <c r="AS90" i="13"/>
  <c r="AE61" i="12"/>
  <c r="AE89" i="12"/>
  <c r="AE46" i="9"/>
  <c r="AE73" i="12"/>
  <c r="AE39" i="9"/>
  <c r="AH24" i="14"/>
  <c r="AH50" i="14"/>
  <c r="AH100" i="14"/>
  <c r="AE25" i="9"/>
  <c r="AE85" i="12"/>
  <c r="AE79" i="12"/>
  <c r="AE66" i="9"/>
  <c r="AE18" i="12"/>
  <c r="AS35" i="13"/>
  <c r="AH33" i="14"/>
  <c r="AE56" i="9"/>
  <c r="AH46" i="14"/>
  <c r="AH7" i="14"/>
  <c r="AH59" i="14"/>
  <c r="AH97" i="14"/>
  <c r="AE71" i="12"/>
  <c r="AH66" i="14"/>
  <c r="AW60" i="1"/>
  <c r="AE50" i="9"/>
  <c r="AS75" i="13"/>
  <c r="AH69" i="14"/>
  <c r="AE86" i="12"/>
  <c r="AH93" i="14"/>
  <c r="AS47" i="13"/>
  <c r="AE30" i="12"/>
  <c r="AH13" i="14"/>
  <c r="AE35" i="9"/>
  <c r="AS56" i="13"/>
  <c r="AS86" i="13"/>
  <c r="AS93" i="13"/>
  <c r="AE96" i="9"/>
  <c r="AH11" i="14"/>
  <c r="AS76" i="13"/>
  <c r="AM9" i="11"/>
  <c r="AE36" i="9"/>
  <c r="AE82" i="12"/>
  <c r="AH85" i="14"/>
  <c r="AE29" i="9"/>
  <c r="AE94" i="12"/>
  <c r="AS84" i="13"/>
  <c r="AK75" i="1"/>
  <c r="AE63" i="12"/>
  <c r="AE62" i="9"/>
  <c r="AH9" i="14"/>
  <c r="AE17" i="12"/>
  <c r="AK77" i="1"/>
  <c r="AS57" i="13"/>
  <c r="AS70" i="13"/>
  <c r="AE77" i="9"/>
  <c r="AE57" i="12"/>
  <c r="AS67" i="13"/>
  <c r="AE17" i="9"/>
  <c r="AS50" i="13"/>
  <c r="AH65" i="14"/>
  <c r="AE16" i="9"/>
  <c r="AS14" i="13"/>
  <c r="AE80" i="12"/>
  <c r="AH6" i="14"/>
  <c r="AE101" i="9"/>
  <c r="AH67" i="14"/>
  <c r="AE5" i="12"/>
  <c r="AH83" i="14"/>
  <c r="AE32" i="12"/>
  <c r="AE40" i="12"/>
  <c r="AH42" i="14"/>
  <c r="AE68" i="12"/>
  <c r="AE23" i="12"/>
  <c r="AM7" i="11"/>
  <c r="AH26" i="14"/>
  <c r="AE4" i="12"/>
  <c r="AS22" i="13"/>
  <c r="AE13" i="12"/>
  <c r="AE21" i="12"/>
  <c r="AE34" i="12"/>
  <c r="AE19" i="12"/>
  <c r="AE44" i="12"/>
  <c r="AM14" i="11"/>
  <c r="AS15" i="13"/>
  <c r="AH77" i="14"/>
  <c r="AH68" i="14"/>
  <c r="AW52" i="1"/>
  <c r="AE99" i="12"/>
  <c r="AH17" i="14"/>
  <c r="AE19" i="9"/>
  <c r="AE87" i="9"/>
  <c r="AE76" i="9"/>
  <c r="AH51" i="14"/>
  <c r="AH76" i="14"/>
  <c r="AE12" i="9"/>
  <c r="AE31" i="12"/>
  <c r="AS78" i="13"/>
  <c r="AS72" i="13"/>
  <c r="AE51" i="12"/>
  <c r="AH35" i="14"/>
  <c r="AE24" i="9"/>
  <c r="AE22" i="12"/>
  <c r="AE84" i="12"/>
  <c r="AS100" i="13"/>
  <c r="AE89" i="9"/>
  <c r="AH21" i="14"/>
  <c r="AE14" i="12"/>
  <c r="AH58" i="14"/>
  <c r="AE34" i="9"/>
  <c r="AE80" i="9"/>
  <c r="AE49" i="12"/>
  <c r="AE98" i="12"/>
  <c r="AE13" i="9"/>
  <c r="AS41" i="13"/>
  <c r="AS99" i="13"/>
  <c r="AH89" i="14"/>
  <c r="AS43" i="13"/>
  <c r="AE48" i="12"/>
  <c r="AE76" i="12"/>
  <c r="AH45" i="14"/>
  <c r="AM10" i="11"/>
  <c r="AH87" i="14"/>
  <c r="AE27" i="12"/>
  <c r="AE61" i="9"/>
  <c r="AH5" i="14"/>
  <c r="AH57" i="14"/>
  <c r="AK76" i="1"/>
  <c r="AS42" i="13"/>
  <c r="AS18" i="13"/>
  <c r="AS73" i="13"/>
  <c r="AE50" i="12"/>
  <c r="AE86" i="9"/>
  <c r="AE73" i="9"/>
  <c r="AH25" i="14"/>
  <c r="AE45" i="9"/>
  <c r="AH72" i="14"/>
  <c r="AE96" i="12"/>
  <c r="AS51" i="13"/>
  <c r="AS40" i="13"/>
  <c r="AW64" i="1"/>
  <c r="AS58" i="13"/>
  <c r="AH75" i="14"/>
  <c r="AE25" i="12"/>
  <c r="AS37" i="13"/>
  <c r="AS94" i="13"/>
  <c r="AS92" i="13"/>
  <c r="AH60" i="14"/>
  <c r="AS59" i="13"/>
  <c r="AH34" i="14"/>
  <c r="AW48" i="1"/>
  <c r="AK79" i="1"/>
  <c r="AE77" i="12"/>
  <c r="AH84" i="14"/>
  <c r="AE26" i="12"/>
  <c r="AH81" i="14"/>
  <c r="AE95" i="12"/>
  <c r="AE47" i="9"/>
  <c r="AH92" i="14"/>
  <c r="AE97" i="9"/>
  <c r="AE60" i="9"/>
  <c r="AE65" i="12"/>
  <c r="AS45" i="13"/>
  <c r="AS10" i="13"/>
  <c r="AH54" i="14"/>
  <c r="AE100" i="9"/>
  <c r="AS101" i="13"/>
  <c r="AK74" i="1"/>
  <c r="AS28" i="13"/>
  <c r="AE60" i="12"/>
  <c r="AE7" i="12"/>
  <c r="AS88" i="13"/>
  <c r="AS74" i="13"/>
  <c r="AH64" i="14"/>
  <c r="AS97" i="13"/>
  <c r="AS25" i="13"/>
  <c r="AE78" i="12"/>
  <c r="AW59" i="1"/>
  <c r="AS9" i="13"/>
  <c r="AH39" i="14"/>
  <c r="AW46" i="1"/>
  <c r="AH55" i="14"/>
  <c r="AE90" i="9"/>
  <c r="AE32" i="9"/>
  <c r="AH80" i="14"/>
  <c r="AS105" i="13"/>
  <c r="AH61" i="14"/>
  <c r="AE8" i="9"/>
  <c r="AH62" i="14"/>
  <c r="AH44" i="14"/>
  <c r="AE44" i="9"/>
  <c r="AH18" i="14"/>
  <c r="AS54" i="13"/>
  <c r="AE43" i="9"/>
  <c r="AH86" i="14"/>
  <c r="AH30" i="14"/>
  <c r="AA12" i="15"/>
  <c r="AA12" i="16"/>
  <c r="AA23" i="16"/>
  <c r="AA19" i="16"/>
  <c r="AA22" i="16"/>
  <c r="AA23" i="15"/>
  <c r="AA22" i="15"/>
  <c r="AA19" i="15"/>
  <c r="AA8" i="16"/>
  <c r="AA8" i="15"/>
  <c r="AD6" i="17"/>
  <c r="AA6" i="15"/>
  <c r="AA6" i="16"/>
  <c r="AD3" i="17"/>
  <c r="AA5" i="16"/>
  <c r="AA5" i="15"/>
  <c r="AA4" i="15"/>
  <c r="AC34" i="17"/>
  <c r="AE114" i="1"/>
  <c r="AW41" i="1" l="1"/>
  <c r="AK37" i="1" s="1"/>
  <c r="AI3" i="14"/>
  <c r="AF3" i="12"/>
  <c r="AN3" i="11"/>
  <c r="AT6" i="13"/>
  <c r="AF3" i="9"/>
  <c r="AN10" i="11"/>
  <c r="AF11" i="12"/>
  <c r="AT45" i="13"/>
  <c r="AF22" i="12"/>
  <c r="AT36" i="13"/>
  <c r="AT42" i="13"/>
  <c r="AI78" i="14"/>
  <c r="AI53" i="14"/>
  <c r="AF7" i="12"/>
  <c r="AF66" i="12"/>
  <c r="AI34" i="14"/>
  <c r="AN12" i="11"/>
  <c r="AF37" i="12"/>
  <c r="AF54" i="9"/>
  <c r="AT16" i="13"/>
  <c r="AI95" i="14"/>
  <c r="AT29" i="13"/>
  <c r="AF99" i="9"/>
  <c r="AF26" i="9"/>
  <c r="AF36" i="12"/>
  <c r="AT47" i="13"/>
  <c r="AF82" i="9"/>
  <c r="AF23" i="12"/>
  <c r="AT75" i="13"/>
  <c r="AF42" i="12"/>
  <c r="AF81" i="9"/>
  <c r="AT73" i="13"/>
  <c r="AF98" i="12"/>
  <c r="AT10" i="13"/>
  <c r="AI80" i="14"/>
  <c r="AT38" i="13"/>
  <c r="AI21" i="14"/>
  <c r="AF95" i="12"/>
  <c r="AF55" i="12"/>
  <c r="AI102" i="14"/>
  <c r="AF50" i="9"/>
  <c r="AF79" i="12"/>
  <c r="AF88" i="12"/>
  <c r="AN8" i="11"/>
  <c r="AF64" i="9"/>
  <c r="AF93" i="9"/>
  <c r="AF34" i="9"/>
  <c r="AT44" i="13"/>
  <c r="AF8" i="12"/>
  <c r="AT101" i="13"/>
  <c r="AF4" i="12"/>
  <c r="AI83" i="14"/>
  <c r="AI71" i="14"/>
  <c r="AI28" i="14"/>
  <c r="AT53" i="13"/>
  <c r="AF54" i="12"/>
  <c r="AI35" i="14"/>
  <c r="AT94" i="13"/>
  <c r="AF60" i="12"/>
  <c r="AF20" i="12"/>
  <c r="AF41" i="9"/>
  <c r="AI96" i="14"/>
  <c r="AI38" i="14"/>
  <c r="AT69" i="13"/>
  <c r="AF96" i="9"/>
  <c r="AF103" i="9"/>
  <c r="AT72" i="13"/>
  <c r="AI42" i="14"/>
  <c r="AT58" i="13"/>
  <c r="AF94" i="9"/>
  <c r="AF69" i="9"/>
  <c r="AI75" i="14"/>
  <c r="AI27" i="14"/>
  <c r="AI47" i="14"/>
  <c r="AF92" i="9"/>
  <c r="AT28" i="13"/>
  <c r="AN14" i="11"/>
  <c r="AF89" i="12"/>
  <c r="AT22" i="13"/>
  <c r="AF25" i="9"/>
  <c r="AT102" i="13"/>
  <c r="AI72" i="14"/>
  <c r="AT26" i="13"/>
  <c r="AF95" i="9"/>
  <c r="AT13" i="13"/>
  <c r="AF79" i="9"/>
  <c r="AT89" i="13"/>
  <c r="AT90" i="13"/>
  <c r="AT39" i="13"/>
  <c r="AF16" i="9"/>
  <c r="AF86" i="12"/>
  <c r="AI14" i="14"/>
  <c r="AT71" i="13"/>
  <c r="AT63" i="13"/>
  <c r="AF40" i="12"/>
  <c r="AF10" i="12"/>
  <c r="AF70" i="12"/>
  <c r="AF12" i="12"/>
  <c r="AF91" i="12"/>
  <c r="AT17" i="13"/>
  <c r="AI52" i="14"/>
  <c r="AT55" i="13"/>
  <c r="AN5" i="11"/>
  <c r="AT9" i="13"/>
  <c r="AF62" i="9"/>
  <c r="AF63" i="9"/>
  <c r="AT66" i="13"/>
  <c r="AT7" i="13"/>
  <c r="AT80" i="13"/>
  <c r="AN4" i="11"/>
  <c r="AF7" i="9"/>
  <c r="AF18" i="9"/>
  <c r="AF56" i="12"/>
  <c r="AF86" i="9"/>
  <c r="AI48" i="14"/>
  <c r="AF14" i="12"/>
  <c r="AF37" i="9"/>
  <c r="AI50" i="14"/>
  <c r="AI89" i="14"/>
  <c r="AI30" i="14"/>
  <c r="AF43" i="9"/>
  <c r="AF62" i="12"/>
  <c r="AF71" i="12"/>
  <c r="AI59" i="14"/>
  <c r="AN16" i="11"/>
  <c r="AF44" i="12"/>
  <c r="AT11" i="13"/>
  <c r="AF60" i="9"/>
  <c r="AT24" i="13"/>
  <c r="AF103" i="12"/>
  <c r="AF8" i="9"/>
  <c r="AF52" i="12"/>
  <c r="AT20" i="13"/>
  <c r="AI51" i="14"/>
  <c r="AF76" i="9"/>
  <c r="AF83" i="12"/>
  <c r="AI66" i="14"/>
  <c r="AF27" i="12"/>
  <c r="AF75" i="12"/>
  <c r="AI88" i="14"/>
  <c r="AF63" i="12"/>
  <c r="AT100" i="13"/>
  <c r="AF78" i="12"/>
  <c r="AT64" i="13"/>
  <c r="AT62" i="13"/>
  <c r="AT81" i="13"/>
  <c r="AI33" i="14"/>
  <c r="AF19" i="12"/>
  <c r="AT91" i="13"/>
  <c r="AI74" i="14"/>
  <c r="AF100" i="9"/>
  <c r="AF30" i="12"/>
  <c r="AF58" i="9"/>
  <c r="AT37" i="13"/>
  <c r="AN6" i="11"/>
  <c r="AF51" i="12"/>
  <c r="AL77" i="1"/>
  <c r="AF10" i="9"/>
  <c r="AF35" i="9"/>
  <c r="AT8" i="13"/>
  <c r="AF53" i="9"/>
  <c r="AI61" i="14"/>
  <c r="AT49" i="13"/>
  <c r="AI82" i="14"/>
  <c r="AF71" i="9"/>
  <c r="AN7" i="11"/>
  <c r="AI103" i="14"/>
  <c r="AI90" i="14"/>
  <c r="AI17" i="14"/>
  <c r="AF15" i="12"/>
  <c r="AI12" i="14"/>
  <c r="AF76" i="12"/>
  <c r="AI40" i="14"/>
  <c r="AF38" i="9"/>
  <c r="AI32" i="14"/>
  <c r="AI76" i="14"/>
  <c r="AF4" i="9"/>
  <c r="AT43" i="13"/>
  <c r="AI16" i="14"/>
  <c r="AF42" i="9"/>
  <c r="AT84" i="13"/>
  <c r="AF48" i="9"/>
  <c r="AT104" i="13"/>
  <c r="AT19" i="13"/>
  <c r="AF69" i="12"/>
  <c r="AF39" i="9"/>
  <c r="AF32" i="9"/>
  <c r="AI4" i="14"/>
  <c r="AF89" i="9"/>
  <c r="AF90" i="12"/>
  <c r="AF68" i="12"/>
  <c r="AI84" i="14"/>
  <c r="AT85" i="13"/>
  <c r="AT12" i="13"/>
  <c r="AI49" i="14"/>
  <c r="AF101" i="12"/>
  <c r="AF29" i="9"/>
  <c r="AF90" i="9"/>
  <c r="AI18" i="14"/>
  <c r="AF77" i="12"/>
  <c r="AF85" i="12"/>
  <c r="AI15" i="14"/>
  <c r="AF31" i="12"/>
  <c r="AF22" i="9"/>
  <c r="AL74" i="1"/>
  <c r="AI100" i="14"/>
  <c r="AF61" i="9"/>
  <c r="AF23" i="9"/>
  <c r="AT21" i="13"/>
  <c r="AF33" i="12"/>
  <c r="AF82" i="12"/>
  <c r="AF6" i="12"/>
  <c r="AI22" i="14"/>
  <c r="AF61" i="12"/>
  <c r="AF26" i="12"/>
  <c r="AF46" i="12"/>
  <c r="AI36" i="14"/>
  <c r="AI45" i="14"/>
  <c r="AI60" i="14"/>
  <c r="AT27" i="13"/>
  <c r="AF48" i="12"/>
  <c r="AF57" i="12"/>
  <c r="AF45" i="12"/>
  <c r="AI20" i="14"/>
  <c r="AF57" i="9"/>
  <c r="AF59" i="9"/>
  <c r="AF49" i="12"/>
  <c r="AF64" i="12"/>
  <c r="AI6" i="14"/>
  <c r="AI46" i="14"/>
  <c r="AT74" i="13"/>
  <c r="AF87" i="9"/>
  <c r="AF74" i="12"/>
  <c r="AI25" i="14"/>
  <c r="AF17" i="12"/>
  <c r="AI54" i="14"/>
  <c r="AF55" i="9"/>
  <c r="AF83" i="9"/>
  <c r="AF65" i="9"/>
  <c r="AI5" i="14"/>
  <c r="AF34" i="12"/>
  <c r="AF24" i="12"/>
  <c r="AF15" i="9"/>
  <c r="AF58" i="12"/>
  <c r="AT46" i="13"/>
  <c r="AI63" i="14"/>
  <c r="AT34" i="13"/>
  <c r="AF56" i="9"/>
  <c r="AI93" i="14"/>
  <c r="AI44" i="14"/>
  <c r="AT31" i="13"/>
  <c r="AF73" i="12"/>
  <c r="AT67" i="13"/>
  <c r="AF21" i="9"/>
  <c r="AF93" i="12"/>
  <c r="AI19" i="14"/>
  <c r="AT30" i="13"/>
  <c r="AI77" i="14"/>
  <c r="AF21" i="12"/>
  <c r="AT56" i="13"/>
  <c r="AT15" i="13"/>
  <c r="AF44" i="9"/>
  <c r="AF81" i="12"/>
  <c r="AF5" i="9"/>
  <c r="AF9" i="12"/>
  <c r="AF74" i="9"/>
  <c r="AI81" i="14"/>
  <c r="AT92" i="13"/>
  <c r="AI31" i="14"/>
  <c r="AI58" i="14"/>
  <c r="AF65" i="12"/>
  <c r="AI55" i="14"/>
  <c r="AF96" i="12"/>
  <c r="AI39" i="14"/>
  <c r="AI8" i="14"/>
  <c r="AT61" i="13"/>
  <c r="AF18" i="12"/>
  <c r="AL71" i="1"/>
  <c r="AF67" i="9"/>
  <c r="AT87" i="13"/>
  <c r="AT99" i="13"/>
  <c r="AT35" i="13"/>
  <c r="AF80" i="9"/>
  <c r="AT68" i="13"/>
  <c r="AF91" i="9"/>
  <c r="AF12" i="9"/>
  <c r="AL79" i="1"/>
  <c r="AF45" i="9"/>
  <c r="AF99" i="12"/>
  <c r="AF87" i="12"/>
  <c r="AF53" i="12"/>
  <c r="AT23" i="13"/>
  <c r="AF13" i="12"/>
  <c r="AF33" i="9"/>
  <c r="AI43" i="14"/>
  <c r="AF100" i="12"/>
  <c r="AI92" i="14"/>
  <c r="AT106" i="13"/>
  <c r="AI87" i="14"/>
  <c r="AI57" i="14"/>
  <c r="AF13" i="9"/>
  <c r="AF75" i="9"/>
  <c r="AT52" i="13"/>
  <c r="AI11" i="14"/>
  <c r="AF101" i="9"/>
  <c r="AI101" i="14"/>
  <c r="AT96" i="13"/>
  <c r="AF102" i="9"/>
  <c r="AI10" i="14"/>
  <c r="AT86" i="13"/>
  <c r="AF84" i="12"/>
  <c r="AF5" i="12"/>
  <c r="AN15" i="11"/>
  <c r="AI24" i="14"/>
  <c r="AF29" i="12"/>
  <c r="AF52" i="9"/>
  <c r="AL78" i="1"/>
  <c r="AF73" i="9"/>
  <c r="AI41" i="14"/>
  <c r="AF31" i="9"/>
  <c r="AF46" i="9"/>
  <c r="AT50" i="13"/>
  <c r="AT48" i="13"/>
  <c r="AF97" i="9"/>
  <c r="AF6" i="9"/>
  <c r="AF68" i="9"/>
  <c r="AI62" i="14"/>
  <c r="AI85" i="14"/>
  <c r="AF59" i="12"/>
  <c r="AI99" i="14"/>
  <c r="AF27" i="9"/>
  <c r="AF50" i="12"/>
  <c r="AT105" i="13"/>
  <c r="AI70" i="14"/>
  <c r="AF41" i="12"/>
  <c r="AI64" i="14"/>
  <c r="AT78" i="13"/>
  <c r="AI67" i="14"/>
  <c r="AF49" i="9"/>
  <c r="AT82" i="13"/>
  <c r="AT103" i="13"/>
  <c r="AN13" i="11"/>
  <c r="AT79" i="13"/>
  <c r="AT98" i="13"/>
  <c r="AT51" i="13"/>
  <c r="AF78" i="9"/>
  <c r="AT14" i="13"/>
  <c r="AF20" i="9"/>
  <c r="AI79" i="14"/>
  <c r="AF35" i="12"/>
  <c r="AT41" i="13"/>
  <c r="AF67" i="12"/>
  <c r="AT70" i="13"/>
  <c r="AI86" i="14"/>
  <c r="AF47" i="9"/>
  <c r="AF94" i="12"/>
  <c r="AF17" i="9"/>
  <c r="AL72" i="1"/>
  <c r="AF47" i="12"/>
  <c r="AN11" i="11"/>
  <c r="AF39" i="12"/>
  <c r="AT57" i="13"/>
  <c r="AF19" i="9"/>
  <c r="AF66" i="9"/>
  <c r="AI23" i="14"/>
  <c r="AF84" i="9"/>
  <c r="AF24" i="9"/>
  <c r="AF9" i="9"/>
  <c r="AT32" i="13"/>
  <c r="AF36" i="9"/>
  <c r="AT88" i="13"/>
  <c r="AF16" i="12"/>
  <c r="AF80" i="12"/>
  <c r="AF72" i="12"/>
  <c r="AI13" i="14"/>
  <c r="AT59" i="13"/>
  <c r="AT54" i="13"/>
  <c r="AF25" i="12"/>
  <c r="AF98" i="9"/>
  <c r="AI26" i="14"/>
  <c r="AL73" i="1"/>
  <c r="AT97" i="13"/>
  <c r="AF97" i="12"/>
  <c r="AI69" i="14"/>
  <c r="AF38" i="12"/>
  <c r="AI7" i="14"/>
  <c r="AF40" i="9"/>
  <c r="AF14" i="9"/>
  <c r="AZ1" i="11"/>
  <c r="AF11" i="9"/>
  <c r="AL76" i="1"/>
  <c r="AF88" i="9"/>
  <c r="AT95" i="13"/>
  <c r="AI94" i="14"/>
  <c r="AT60" i="13"/>
  <c r="AI37" i="14"/>
  <c r="AT40" i="13"/>
  <c r="AF92" i="12"/>
  <c r="AF85" i="9"/>
  <c r="AI56" i="14"/>
  <c r="AT77" i="13"/>
  <c r="AI68" i="14"/>
  <c r="AF51" i="9"/>
  <c r="AI73" i="14"/>
  <c r="AT76" i="13"/>
  <c r="AT83" i="13"/>
  <c r="AT65" i="13"/>
  <c r="AI65" i="14"/>
  <c r="AF32" i="12"/>
  <c r="AF72" i="9"/>
  <c r="AF28" i="12"/>
  <c r="AI98" i="14"/>
  <c r="AF77" i="9"/>
  <c r="AN9" i="11"/>
  <c r="AT25" i="13"/>
  <c r="AT18" i="13"/>
  <c r="AI97" i="14"/>
  <c r="AF70" i="9"/>
  <c r="AF102" i="12"/>
  <c r="AI29" i="14"/>
  <c r="AF43" i="12"/>
  <c r="AI9" i="14"/>
  <c r="AI91" i="14"/>
  <c r="AF30" i="9"/>
  <c r="AT33" i="13"/>
  <c r="AL75" i="1"/>
  <c r="AT93" i="13"/>
  <c r="AF28" i="9"/>
  <c r="AB19" i="16"/>
  <c r="AB22" i="16"/>
  <c r="AB23" i="16"/>
  <c r="AB23" i="15"/>
  <c r="AB22" i="15"/>
  <c r="AB12" i="15"/>
  <c r="AB19" i="15"/>
  <c r="AB12" i="16"/>
  <c r="AB8" i="16"/>
  <c r="AB8" i="15"/>
  <c r="AE6" i="17"/>
  <c r="AB6" i="15"/>
  <c r="AB6" i="16"/>
  <c r="AB5" i="15"/>
  <c r="AE3" i="17"/>
  <c r="AB5" i="16"/>
  <c r="AB4" i="15"/>
  <c r="CW15" i="11"/>
  <c r="CW5" i="11"/>
  <c r="CW4" i="11"/>
  <c r="CW9" i="11"/>
  <c r="CW8" i="11"/>
  <c r="CW12" i="11"/>
  <c r="CW16" i="11"/>
  <c r="CW10" i="11"/>
  <c r="CW7" i="11"/>
  <c r="CW6" i="11"/>
  <c r="CW14" i="11"/>
  <c r="CW13" i="11"/>
  <c r="D113" i="1" a="1"/>
  <c r="AD34" i="17"/>
  <c r="CW11" i="11"/>
  <c r="D113" i="1" l="1"/>
  <c r="E113" i="1" s="1"/>
  <c r="I113" i="1" s="1"/>
  <c r="AB11" i="16"/>
  <c r="AB11" i="15"/>
  <c r="AB7" i="15"/>
  <c r="AE5" i="17"/>
  <c r="AB7" i="16"/>
  <c r="CW3" i="11"/>
  <c r="AC113" i="1" l="1"/>
  <c r="X113" i="1"/>
  <c r="AG113" i="1"/>
  <c r="AD113" i="1"/>
  <c r="K113" i="1" l="1"/>
  <c r="AL70" i="1"/>
  <c r="AL37" i="1" s="1"/>
  <c r="AE115" i="1"/>
  <c r="AG3" i="12" l="1"/>
  <c r="AO3" i="11"/>
  <c r="AG3" i="9"/>
  <c r="AJ3" i="14"/>
  <c r="AU6" i="13"/>
  <c r="CX3" i="11"/>
  <c r="D114" i="1" a="1"/>
  <c r="D114" i="1" l="1"/>
  <c r="E114" i="1" s="1"/>
  <c r="I114" i="1" s="1"/>
  <c r="AC11" i="16"/>
  <c r="AC11" i="15"/>
  <c r="AC7" i="15"/>
  <c r="AC7" i="16"/>
  <c r="AF5" i="17"/>
  <c r="CX14" i="11"/>
  <c r="CX6" i="11"/>
  <c r="CX10" i="11"/>
  <c r="CX16" i="11"/>
  <c r="CX12" i="11"/>
  <c r="CX5" i="11"/>
  <c r="CX8" i="11"/>
  <c r="CX11" i="11"/>
  <c r="CX9" i="11"/>
  <c r="CX4" i="11"/>
  <c r="CX15" i="11"/>
  <c r="CX7" i="11"/>
  <c r="CX13" i="11"/>
  <c r="AC114" i="1" l="1"/>
  <c r="AD114" i="1"/>
  <c r="X114" i="1"/>
  <c r="AG114" i="1"/>
  <c r="AJ22" i="14"/>
  <c r="AG91" i="12"/>
  <c r="AY63" i="1"/>
  <c r="AJ18" i="14"/>
  <c r="AG45" i="12"/>
  <c r="AU31" i="13"/>
  <c r="AU47" i="13"/>
  <c r="AG18" i="9"/>
  <c r="AG92" i="12"/>
  <c r="AG20" i="9"/>
  <c r="AG56" i="12"/>
  <c r="AG29" i="9"/>
  <c r="AG86" i="12"/>
  <c r="AJ92" i="14"/>
  <c r="AY52" i="1"/>
  <c r="AU70" i="13"/>
  <c r="AM73" i="1"/>
  <c r="AU74" i="13"/>
  <c r="AG70" i="12"/>
  <c r="AJ41" i="14"/>
  <c r="AM72" i="1"/>
  <c r="AG97" i="12"/>
  <c r="AJ37" i="14"/>
  <c r="AG31" i="9"/>
  <c r="AU39" i="13"/>
  <c r="AG54" i="12"/>
  <c r="AG76" i="9"/>
  <c r="AJ58" i="14"/>
  <c r="AU93" i="13"/>
  <c r="AG46" i="12"/>
  <c r="AU9" i="13"/>
  <c r="AU65" i="13"/>
  <c r="AY53" i="1"/>
  <c r="AU42" i="13"/>
  <c r="AG94" i="12"/>
  <c r="AJ90" i="14"/>
  <c r="AU57" i="13"/>
  <c r="AU40" i="13"/>
  <c r="AG100" i="9"/>
  <c r="AJ24" i="14"/>
  <c r="AJ103" i="14"/>
  <c r="AY56" i="1"/>
  <c r="AG95" i="9"/>
  <c r="AU63" i="13"/>
  <c r="AJ72" i="14"/>
  <c r="AY48" i="1"/>
  <c r="AJ27" i="14"/>
  <c r="AY57" i="1"/>
  <c r="AU55" i="13"/>
  <c r="AU28" i="13"/>
  <c r="AU36" i="13"/>
  <c r="AG81" i="9"/>
  <c r="AG17" i="12"/>
  <c r="AG80" i="12"/>
  <c r="AG41" i="9"/>
  <c r="AG87" i="12"/>
  <c r="AJ30" i="14"/>
  <c r="AG59" i="9"/>
  <c r="AU83" i="13"/>
  <c r="AG93" i="12"/>
  <c r="AY59" i="1"/>
  <c r="AU34" i="13"/>
  <c r="AJ89" i="14"/>
  <c r="AG60" i="9"/>
  <c r="AG16" i="9"/>
  <c r="AG61" i="9"/>
  <c r="AG43" i="12"/>
  <c r="AG41" i="12"/>
  <c r="AG46" i="9"/>
  <c r="AG34" i="9"/>
  <c r="AG73" i="9"/>
  <c r="AU12" i="13"/>
  <c r="AY58" i="1"/>
  <c r="AJ62" i="14"/>
  <c r="AG25" i="9"/>
  <c r="AG67" i="12"/>
  <c r="AY44" i="1"/>
  <c r="AJ25" i="14"/>
  <c r="AG11" i="9"/>
  <c r="AU88" i="13"/>
  <c r="AU17" i="13"/>
  <c r="AG26" i="9"/>
  <c r="AG64" i="12"/>
  <c r="AG26" i="12"/>
  <c r="AG96" i="9"/>
  <c r="AG40" i="12"/>
  <c r="AG88" i="12"/>
  <c r="AU60" i="13"/>
  <c r="AU67" i="13"/>
  <c r="AG65" i="12"/>
  <c r="AJ52" i="14"/>
  <c r="AG75" i="12"/>
  <c r="AU62" i="13"/>
  <c r="AU21" i="13"/>
  <c r="AG36" i="9"/>
  <c r="AU13" i="13"/>
  <c r="AG88" i="9"/>
  <c r="AU96" i="13"/>
  <c r="AG93" i="9"/>
  <c r="AU11" i="13"/>
  <c r="AJ21" i="14"/>
  <c r="AG4" i="9"/>
  <c r="AU52" i="13"/>
  <c r="AG54" i="9"/>
  <c r="AG47" i="12"/>
  <c r="AU91" i="13"/>
  <c r="AJ4" i="14"/>
  <c r="AU16" i="13"/>
  <c r="AG72" i="12"/>
  <c r="AU95" i="13"/>
  <c r="AG33" i="9"/>
  <c r="AM76" i="1"/>
  <c r="AJ20" i="14"/>
  <c r="AG62" i="9"/>
  <c r="AG47" i="9"/>
  <c r="AU98" i="13"/>
  <c r="AJ32" i="14"/>
  <c r="AG95" i="12"/>
  <c r="AG12" i="12"/>
  <c r="AJ96" i="14"/>
  <c r="AU71" i="13"/>
  <c r="AU54" i="13"/>
  <c r="AG49" i="12"/>
  <c r="AG50" i="12"/>
  <c r="AU14" i="13"/>
  <c r="AJ11" i="14"/>
  <c r="AG15" i="12"/>
  <c r="AG53" i="9"/>
  <c r="AY62" i="1"/>
  <c r="AJ23" i="14"/>
  <c r="AG68" i="9"/>
  <c r="AG102" i="9"/>
  <c r="AG53" i="12"/>
  <c r="AU80" i="13"/>
  <c r="AG45" i="9"/>
  <c r="AY45" i="1"/>
  <c r="AG32" i="9"/>
  <c r="AG19" i="12"/>
  <c r="AG65" i="9"/>
  <c r="AG34" i="12"/>
  <c r="AJ26" i="14"/>
  <c r="AU25" i="13"/>
  <c r="AG67" i="9"/>
  <c r="AU66" i="13"/>
  <c r="AG7" i="12"/>
  <c r="AU46" i="13"/>
  <c r="AU8" i="13"/>
  <c r="AG85" i="12"/>
  <c r="AY64" i="1"/>
  <c r="AG37" i="12"/>
  <c r="AU89" i="13"/>
  <c r="AJ79" i="14"/>
  <c r="AG94" i="9"/>
  <c r="AG18" i="12"/>
  <c r="AG14" i="12"/>
  <c r="AJ47" i="14"/>
  <c r="AG23" i="9"/>
  <c r="AJ59" i="14"/>
  <c r="AG75" i="9"/>
  <c r="AG72" i="9"/>
  <c r="AJ48" i="14"/>
  <c r="AJ99" i="14"/>
  <c r="AG82" i="9"/>
  <c r="AU26" i="13"/>
  <c r="AG29" i="12"/>
  <c r="AG60" i="12"/>
  <c r="AG80" i="9"/>
  <c r="AJ80" i="14"/>
  <c r="AG63" i="9"/>
  <c r="AU92" i="13"/>
  <c r="AU103" i="13"/>
  <c r="AG23" i="12"/>
  <c r="AG38" i="12"/>
  <c r="AU68" i="13"/>
  <c r="AO9" i="11"/>
  <c r="AU38" i="13"/>
  <c r="AO12" i="11"/>
  <c r="AU79" i="13"/>
  <c r="AJ74" i="14"/>
  <c r="AG49" i="9"/>
  <c r="AY60" i="1"/>
  <c r="AG66" i="12"/>
  <c r="AG13" i="12"/>
  <c r="AO8" i="11"/>
  <c r="AU97" i="13"/>
  <c r="AG33" i="12"/>
  <c r="AG9" i="9"/>
  <c r="AG84" i="9"/>
  <c r="AG103" i="12"/>
  <c r="AU84" i="13"/>
  <c r="AG89" i="9"/>
  <c r="AJ66" i="14"/>
  <c r="AU99" i="13"/>
  <c r="AU104" i="13"/>
  <c r="AU49" i="13"/>
  <c r="AM75" i="1"/>
  <c r="AU20" i="13"/>
  <c r="AG42" i="9"/>
  <c r="AU44" i="13"/>
  <c r="AU22" i="13"/>
  <c r="AU7" i="13"/>
  <c r="AG5" i="12"/>
  <c r="AG20" i="12"/>
  <c r="AG35" i="12"/>
  <c r="AG83" i="12"/>
  <c r="AU85" i="13"/>
  <c r="AU105" i="13"/>
  <c r="AJ7" i="14"/>
  <c r="AJ78" i="14"/>
  <c r="AG30" i="12"/>
  <c r="AG39" i="9"/>
  <c r="AU24" i="13"/>
  <c r="AM78" i="1"/>
  <c r="AG77" i="12"/>
  <c r="AJ82" i="14"/>
  <c r="AU58" i="13"/>
  <c r="AG22" i="12"/>
  <c r="AM79" i="1"/>
  <c r="AG32" i="12"/>
  <c r="AG61" i="12"/>
  <c r="AJ45" i="14"/>
  <c r="AJ87" i="14"/>
  <c r="AU94" i="13"/>
  <c r="AG4" i="12"/>
  <c r="AY42" i="1"/>
  <c r="AJ35" i="14"/>
  <c r="AG91" i="9"/>
  <c r="AG39" i="12"/>
  <c r="AO14" i="11"/>
  <c r="AU45" i="13"/>
  <c r="AG85" i="9"/>
  <c r="AU33" i="13"/>
  <c r="AJ67" i="14"/>
  <c r="AJ42" i="14"/>
  <c r="AJ83" i="14"/>
  <c r="AG62" i="12"/>
  <c r="AG6" i="12"/>
  <c r="AG37" i="9"/>
  <c r="AG51" i="9"/>
  <c r="AG30" i="9"/>
  <c r="AJ5" i="14"/>
  <c r="AJ53" i="14"/>
  <c r="AG74" i="12"/>
  <c r="AG70" i="9"/>
  <c r="AU101" i="13"/>
  <c r="AY49" i="1"/>
  <c r="AJ40" i="14"/>
  <c r="AG102" i="12"/>
  <c r="AG16" i="12"/>
  <c r="AJ10" i="14"/>
  <c r="AG11" i="12"/>
  <c r="AU106" i="13"/>
  <c r="AU82" i="13"/>
  <c r="AJ6" i="14"/>
  <c r="AG87" i="9"/>
  <c r="AG38" i="9"/>
  <c r="AG40" i="9"/>
  <c r="AG57" i="12"/>
  <c r="AG55" i="12"/>
  <c r="AG89" i="12"/>
  <c r="AG52" i="9"/>
  <c r="AJ85" i="14"/>
  <c r="AU35" i="13"/>
  <c r="AG81" i="12"/>
  <c r="AG56" i="9"/>
  <c r="AU64" i="13"/>
  <c r="AG83" i="9"/>
  <c r="AU29" i="13"/>
  <c r="AG14" i="9"/>
  <c r="AG76" i="12"/>
  <c r="AG19" i="9"/>
  <c r="AG21" i="9"/>
  <c r="AG9" i="12"/>
  <c r="AJ55" i="14"/>
  <c r="AG101" i="12"/>
  <c r="AG43" i="9"/>
  <c r="AU61" i="13"/>
  <c r="AU23" i="13"/>
  <c r="AM77" i="1"/>
  <c r="AJ75" i="14"/>
  <c r="AG44" i="9"/>
  <c r="AG99" i="12"/>
  <c r="AJ16" i="14"/>
  <c r="AU75" i="13"/>
  <c r="AU86" i="13"/>
  <c r="AU81" i="13"/>
  <c r="AJ76" i="14"/>
  <c r="AG8" i="12"/>
  <c r="AU90" i="13"/>
  <c r="AG36" i="12"/>
  <c r="AG27" i="9"/>
  <c r="AG44" i="12"/>
  <c r="AJ8" i="14"/>
  <c r="AG66" i="9"/>
  <c r="AJ65" i="14"/>
  <c r="AJ77" i="14"/>
  <c r="AG68" i="12"/>
  <c r="AJ51" i="14"/>
  <c r="AU77" i="13"/>
  <c r="AJ49" i="14"/>
  <c r="AJ69" i="14"/>
  <c r="AJ95" i="14"/>
  <c r="AG100" i="12"/>
  <c r="AJ64" i="14"/>
  <c r="AU18" i="13"/>
  <c r="AJ46" i="14"/>
  <c r="AO10" i="11"/>
  <c r="AG69" i="9"/>
  <c r="AU41" i="13"/>
  <c r="AM71" i="1"/>
  <c r="AG7" i="9"/>
  <c r="AY47" i="1"/>
  <c r="AG78" i="12"/>
  <c r="AU78" i="13"/>
  <c r="AG42" i="12"/>
  <c r="AG8" i="9"/>
  <c r="AJ93" i="14"/>
  <c r="AG31" i="12"/>
  <c r="AU37" i="13"/>
  <c r="AG48" i="9"/>
  <c r="AO4" i="11"/>
  <c r="AJ86" i="14"/>
  <c r="AG58" i="12"/>
  <c r="AG28" i="9"/>
  <c r="AU87" i="13"/>
  <c r="AJ39" i="14"/>
  <c r="AO7" i="11"/>
  <c r="AG28" i="12"/>
  <c r="AO5" i="11"/>
  <c r="AG82" i="12"/>
  <c r="AY51" i="1"/>
  <c r="AJ15" i="14"/>
  <c r="AY61" i="1"/>
  <c r="AJ84" i="14"/>
  <c r="AJ70" i="14"/>
  <c r="AO11" i="11"/>
  <c r="AU72" i="13"/>
  <c r="AJ94" i="14"/>
  <c r="AJ34" i="14"/>
  <c r="AG98" i="12"/>
  <c r="AJ61" i="14"/>
  <c r="AU48" i="13"/>
  <c r="AG24" i="12"/>
  <c r="AG79" i="12"/>
  <c r="AJ60" i="14"/>
  <c r="AU73" i="13"/>
  <c r="AG103" i="9"/>
  <c r="AG99" i="9"/>
  <c r="AJ44" i="14"/>
  <c r="AG101" i="9"/>
  <c r="AU19" i="13"/>
  <c r="AG55" i="9"/>
  <c r="AG5" i="9"/>
  <c r="AJ100" i="14"/>
  <c r="AM74" i="1"/>
  <c r="AU76" i="13"/>
  <c r="AG59" i="12"/>
  <c r="AG12" i="9"/>
  <c r="AU32" i="13"/>
  <c r="AY50" i="1"/>
  <c r="AJ88" i="14"/>
  <c r="AG21" i="12"/>
  <c r="AY55" i="1"/>
  <c r="BA1" i="11"/>
  <c r="AG58" i="9"/>
  <c r="AG73" i="12"/>
  <c r="AU10" i="13"/>
  <c r="AG69" i="12"/>
  <c r="AG15" i="9"/>
  <c r="AG71" i="12"/>
  <c r="AG74" i="9"/>
  <c r="AJ98" i="14"/>
  <c r="AU30" i="13"/>
  <c r="AY46" i="1"/>
  <c r="AJ81" i="14"/>
  <c r="AJ102" i="14"/>
  <c r="AY54" i="1"/>
  <c r="AJ91" i="14"/>
  <c r="AU69" i="13"/>
  <c r="AJ9" i="14"/>
  <c r="AG92" i="9"/>
  <c r="AJ73" i="14"/>
  <c r="AJ29" i="14"/>
  <c r="AG13" i="9"/>
  <c r="AG6" i="9"/>
  <c r="AJ54" i="14"/>
  <c r="AJ17" i="14"/>
  <c r="AJ33" i="14"/>
  <c r="AU51" i="13"/>
  <c r="AG24" i="9"/>
  <c r="AJ36" i="14"/>
  <c r="AJ43" i="14"/>
  <c r="AY43" i="1"/>
  <c r="AO16" i="11"/>
  <c r="AG10" i="9"/>
  <c r="AJ68" i="14"/>
  <c r="AU56" i="13"/>
  <c r="AG50" i="9"/>
  <c r="AG48" i="12"/>
  <c r="AG57" i="9"/>
  <c r="AU53" i="13"/>
  <c r="AU50" i="13"/>
  <c r="AJ12" i="14"/>
  <c r="AU27" i="13"/>
  <c r="AG52" i="12"/>
  <c r="AG86" i="9"/>
  <c r="AU100" i="13"/>
  <c r="AG97" i="9"/>
  <c r="AJ28" i="14"/>
  <c r="AG35" i="9"/>
  <c r="AG78" i="9"/>
  <c r="AO6" i="11"/>
  <c r="AG25" i="12"/>
  <c r="AJ71" i="14"/>
  <c r="AG10" i="12"/>
  <c r="AG27" i="12"/>
  <c r="AG77" i="9"/>
  <c r="AG98" i="9"/>
  <c r="AJ101" i="14"/>
  <c r="AJ57" i="14"/>
  <c r="AG79" i="9"/>
  <c r="AG51" i="12"/>
  <c r="AG84" i="12"/>
  <c r="AG63" i="12"/>
  <c r="AJ97" i="14"/>
  <c r="AJ38" i="14"/>
  <c r="AG22" i="9"/>
  <c r="AG90" i="9"/>
  <c r="AG71" i="9"/>
  <c r="AG90" i="12"/>
  <c r="AJ56" i="14"/>
  <c r="AU59" i="13"/>
  <c r="AJ19" i="14"/>
  <c r="AG17" i="9"/>
  <c r="AG96" i="12"/>
  <c r="AJ50" i="14"/>
  <c r="AG64" i="9"/>
  <c r="AJ14" i="14"/>
  <c r="AJ63" i="14"/>
  <c r="AJ13" i="14"/>
  <c r="AU102" i="13"/>
  <c r="AO15" i="11"/>
  <c r="AU15" i="13"/>
  <c r="AO13" i="11"/>
  <c r="AU43" i="13"/>
  <c r="AJ31" i="14"/>
  <c r="AC12" i="15"/>
  <c r="AC19" i="15"/>
  <c r="AC22" i="15"/>
  <c r="AC23" i="15"/>
  <c r="AC22" i="16"/>
  <c r="AC19" i="16"/>
  <c r="AC23" i="16"/>
  <c r="AC12" i="16"/>
  <c r="AC8" i="16"/>
  <c r="AF6" i="17"/>
  <c r="AC8" i="15"/>
  <c r="AC6" i="16"/>
  <c r="AC6" i="15"/>
  <c r="AF3" i="17"/>
  <c r="AC5" i="16"/>
  <c r="AC5" i="15"/>
  <c r="AC4" i="15"/>
  <c r="AE116" i="1"/>
  <c r="AE34" i="17"/>
  <c r="K114" i="1" l="1"/>
  <c r="AY41" i="1"/>
  <c r="AM37" i="1" s="1"/>
  <c r="AK3" i="14"/>
  <c r="AP3" i="11"/>
  <c r="AH3" i="9"/>
  <c r="AH3" i="12"/>
  <c r="AV6" i="13"/>
  <c r="D115" i="1" a="1"/>
  <c r="CY3" i="11"/>
  <c r="D115" i="1" l="1"/>
  <c r="E115" i="1" s="1"/>
  <c r="I115" i="1" s="1"/>
  <c r="AD11" i="16"/>
  <c r="AD11" i="15"/>
  <c r="AD7" i="15"/>
  <c r="AG5" i="17"/>
  <c r="AD7" i="16"/>
  <c r="CY14" i="11"/>
  <c r="CY16" i="11"/>
  <c r="CY9" i="11"/>
  <c r="CY11" i="11"/>
  <c r="CY8" i="11"/>
  <c r="CY7" i="11"/>
  <c r="CY13" i="11"/>
  <c r="CY12" i="11"/>
  <c r="CY6" i="11"/>
  <c r="CY10" i="11"/>
  <c r="CY4" i="11"/>
  <c r="CY15" i="11"/>
  <c r="CY5" i="11"/>
  <c r="AD115" i="1" l="1"/>
  <c r="X115" i="1"/>
  <c r="AG115" i="1"/>
  <c r="AC115" i="1"/>
  <c r="AH33" i="12"/>
  <c r="AH84" i="9"/>
  <c r="AV106" i="13"/>
  <c r="AZ64" i="1"/>
  <c r="AH96" i="9"/>
  <c r="AZ63" i="1"/>
  <c r="AK75" i="14"/>
  <c r="AH86" i="12"/>
  <c r="AV29" i="13"/>
  <c r="AH25" i="9"/>
  <c r="AV63" i="13"/>
  <c r="AH64" i="9"/>
  <c r="AH58" i="12"/>
  <c r="AH103" i="12"/>
  <c r="AK103" i="14"/>
  <c r="AH94" i="12"/>
  <c r="AZ62" i="1"/>
  <c r="AP14" i="11"/>
  <c r="AH83" i="9"/>
  <c r="AH50" i="9"/>
  <c r="AH25" i="12"/>
  <c r="AK102" i="14"/>
  <c r="AH28" i="9"/>
  <c r="AH49" i="9"/>
  <c r="AK24" i="14"/>
  <c r="AV30" i="13"/>
  <c r="AZ50" i="1"/>
  <c r="AH48" i="9"/>
  <c r="AH45" i="9"/>
  <c r="AK74" i="14"/>
  <c r="AH9" i="12"/>
  <c r="AV83" i="13"/>
  <c r="AK72" i="14"/>
  <c r="AH90" i="12"/>
  <c r="AK73" i="14"/>
  <c r="AV71" i="13"/>
  <c r="AH41" i="12"/>
  <c r="AH19" i="9"/>
  <c r="AV90" i="13"/>
  <c r="AK13" i="14"/>
  <c r="AH73" i="9"/>
  <c r="AH14" i="9"/>
  <c r="AV58" i="13"/>
  <c r="AH6" i="9"/>
  <c r="AH36" i="12"/>
  <c r="AH78" i="12"/>
  <c r="AH55" i="12"/>
  <c r="AK34" i="14"/>
  <c r="AH44" i="12"/>
  <c r="AH100" i="9"/>
  <c r="AH55" i="9"/>
  <c r="AV100" i="13"/>
  <c r="AV89" i="13"/>
  <c r="AZ57" i="1"/>
  <c r="AH32" i="12"/>
  <c r="AK61" i="14"/>
  <c r="AK52" i="14"/>
  <c r="AV7" i="13"/>
  <c r="AN75" i="1"/>
  <c r="AH18" i="9"/>
  <c r="AV41" i="13"/>
  <c r="AZ54" i="1"/>
  <c r="AV53" i="13"/>
  <c r="AK30" i="14"/>
  <c r="AV97" i="13"/>
  <c r="AH13" i="9"/>
  <c r="AZ53" i="1"/>
  <c r="AV76" i="13"/>
  <c r="AH56" i="12"/>
  <c r="AH81" i="12"/>
  <c r="AH53" i="12"/>
  <c r="AK70" i="14"/>
  <c r="AH70" i="12"/>
  <c r="AK33" i="14"/>
  <c r="AK97" i="14"/>
  <c r="AK29" i="14"/>
  <c r="AH91" i="9"/>
  <c r="AH36" i="9"/>
  <c r="AH6" i="12"/>
  <c r="AK84" i="14"/>
  <c r="AH72" i="12"/>
  <c r="AH22" i="12"/>
  <c r="AH69" i="12"/>
  <c r="AH87" i="9"/>
  <c r="AK27" i="14"/>
  <c r="AH52" i="12"/>
  <c r="AK90" i="14"/>
  <c r="AH18" i="12"/>
  <c r="AV52" i="13"/>
  <c r="AK78" i="14"/>
  <c r="AH17" i="9"/>
  <c r="BB1" i="11"/>
  <c r="AH89" i="12"/>
  <c r="AH100" i="12"/>
  <c r="AN78" i="1"/>
  <c r="AK51" i="14"/>
  <c r="AH54" i="12"/>
  <c r="AV51" i="13"/>
  <c r="AV18" i="13"/>
  <c r="AV28" i="13"/>
  <c r="AH42" i="12"/>
  <c r="AK67" i="14"/>
  <c r="AK89" i="14"/>
  <c r="AK66" i="14"/>
  <c r="AH38" i="12"/>
  <c r="AK39" i="14"/>
  <c r="AH49" i="12"/>
  <c r="AH10" i="12"/>
  <c r="AH35" i="12"/>
  <c r="AV65" i="13"/>
  <c r="AV39" i="13"/>
  <c r="AK45" i="14"/>
  <c r="AH12" i="12"/>
  <c r="AP4" i="11"/>
  <c r="AH57" i="12"/>
  <c r="AH34" i="12"/>
  <c r="AH62" i="9"/>
  <c r="AV44" i="13"/>
  <c r="AV12" i="13"/>
  <c r="AH81" i="9"/>
  <c r="AV42" i="13"/>
  <c r="AV105" i="13"/>
  <c r="AK35" i="14"/>
  <c r="AH96" i="12"/>
  <c r="AK44" i="14"/>
  <c r="AH23" i="9"/>
  <c r="AZ44" i="1"/>
  <c r="AV94" i="13"/>
  <c r="AH13" i="12"/>
  <c r="AH23" i="12"/>
  <c r="AK48" i="14"/>
  <c r="AK79" i="14"/>
  <c r="AK93" i="14"/>
  <c r="AK9" i="14"/>
  <c r="AV82" i="13"/>
  <c r="AH48" i="12"/>
  <c r="AK83" i="14"/>
  <c r="AK42" i="14"/>
  <c r="AH68" i="9"/>
  <c r="AH41" i="9"/>
  <c r="AK57" i="14"/>
  <c r="AH26" i="9"/>
  <c r="AV101" i="13"/>
  <c r="AP7" i="11"/>
  <c r="AK53" i="14"/>
  <c r="AP6" i="11"/>
  <c r="AH66" i="9"/>
  <c r="AK77" i="14"/>
  <c r="AZ47" i="1"/>
  <c r="AH8" i="12"/>
  <c r="AH60" i="12"/>
  <c r="AH47" i="9"/>
  <c r="AV64" i="13"/>
  <c r="AH59" i="9"/>
  <c r="AV73" i="13"/>
  <c r="AV95" i="13"/>
  <c r="AH66" i="12"/>
  <c r="AK59" i="14"/>
  <c r="AH26" i="12"/>
  <c r="AK47" i="14"/>
  <c r="AP13" i="11"/>
  <c r="AK87" i="14"/>
  <c r="AK18" i="14"/>
  <c r="AH98" i="12"/>
  <c r="AK5" i="14"/>
  <c r="AV99" i="13"/>
  <c r="AH43" i="9"/>
  <c r="AV20" i="13"/>
  <c r="AH58" i="9"/>
  <c r="AN72" i="1"/>
  <c r="AZ58" i="1"/>
  <c r="AH75" i="12"/>
  <c r="AH85" i="9"/>
  <c r="AK82" i="14"/>
  <c r="AK99" i="14"/>
  <c r="AH80" i="12"/>
  <c r="AV68" i="13"/>
  <c r="AH9" i="9"/>
  <c r="AK40" i="14"/>
  <c r="AV67" i="13"/>
  <c r="AH94" i="9"/>
  <c r="AV14" i="13"/>
  <c r="AV96" i="13"/>
  <c r="AV79" i="13"/>
  <c r="AK92" i="14"/>
  <c r="AK12" i="14"/>
  <c r="AK54" i="14"/>
  <c r="AV19" i="13"/>
  <c r="AH52" i="9"/>
  <c r="AK65" i="14"/>
  <c r="AK80" i="14"/>
  <c r="AV84" i="13"/>
  <c r="AH99" i="9"/>
  <c r="AH16" i="12"/>
  <c r="AK81" i="14"/>
  <c r="AV35" i="13"/>
  <c r="AZ52" i="1"/>
  <c r="AK43" i="14"/>
  <c r="AH88" i="12"/>
  <c r="AK22" i="14"/>
  <c r="AV32" i="13"/>
  <c r="AH97" i="9"/>
  <c r="AH65" i="12"/>
  <c r="AV16" i="13"/>
  <c r="AH46" i="12"/>
  <c r="AH56" i="9"/>
  <c r="AV93" i="13"/>
  <c r="AH75" i="9"/>
  <c r="AH95" i="9"/>
  <c r="AH10" i="9"/>
  <c r="AK100" i="14"/>
  <c r="AK38" i="14"/>
  <c r="AK37" i="14"/>
  <c r="AP16" i="11"/>
  <c r="AV102" i="13"/>
  <c r="AH51" i="9"/>
  <c r="AH16" i="9"/>
  <c r="AH7" i="9"/>
  <c r="AK94" i="14"/>
  <c r="AV69" i="13"/>
  <c r="AV49" i="13"/>
  <c r="AK91" i="14"/>
  <c r="AV25" i="13"/>
  <c r="AV34" i="13"/>
  <c r="AZ48" i="1"/>
  <c r="AH15" i="12"/>
  <c r="AV27" i="13"/>
  <c r="AV26" i="13"/>
  <c r="AH20" i="9"/>
  <c r="AV60" i="13"/>
  <c r="AH61" i="9"/>
  <c r="AK69" i="14"/>
  <c r="AV47" i="13"/>
  <c r="AH78" i="9"/>
  <c r="AV54" i="13"/>
  <c r="AV70" i="13"/>
  <c r="AH99" i="12"/>
  <c r="AK46" i="14"/>
  <c r="AV57" i="13"/>
  <c r="AH70" i="9"/>
  <c r="AH91" i="12"/>
  <c r="AH4" i="9"/>
  <c r="AN73" i="1"/>
  <c r="AV21" i="13"/>
  <c r="AK4" i="14"/>
  <c r="AH73" i="12"/>
  <c r="AZ51" i="1"/>
  <c r="AV66" i="13"/>
  <c r="AH17" i="12"/>
  <c r="AV40" i="13"/>
  <c r="AN77" i="1"/>
  <c r="AH34" i="9"/>
  <c r="AK25" i="14"/>
  <c r="AH51" i="12"/>
  <c r="AP9" i="11"/>
  <c r="AH11" i="12"/>
  <c r="AH71" i="9"/>
  <c r="AV33" i="13"/>
  <c r="AH101" i="9"/>
  <c r="AV61" i="13"/>
  <c r="AH37" i="9"/>
  <c r="AN76" i="1"/>
  <c r="AH39" i="9"/>
  <c r="AH102" i="9"/>
  <c r="AH40" i="9"/>
  <c r="AH80" i="9"/>
  <c r="AV22" i="13"/>
  <c r="AH76" i="9"/>
  <c r="AP8" i="11"/>
  <c r="AH27" i="9"/>
  <c r="AH31" i="9"/>
  <c r="AK10" i="14"/>
  <c r="AH74" i="12"/>
  <c r="AV62" i="13"/>
  <c r="AH67" i="9"/>
  <c r="AH30" i="12"/>
  <c r="AZ61" i="1"/>
  <c r="AP12" i="11"/>
  <c r="AV92" i="13"/>
  <c r="AV72" i="13"/>
  <c r="AH27" i="12"/>
  <c r="AH59" i="12"/>
  <c r="AV24" i="13"/>
  <c r="AZ55" i="1"/>
  <c r="AV91" i="13"/>
  <c r="AK88" i="14"/>
  <c r="AH69" i="9"/>
  <c r="AH62" i="12"/>
  <c r="AH8" i="9"/>
  <c r="AZ60" i="1"/>
  <c r="AH45" i="12"/>
  <c r="AH92" i="9"/>
  <c r="AV81" i="13"/>
  <c r="AH33" i="9"/>
  <c r="AH39" i="12"/>
  <c r="AV11" i="13"/>
  <c r="AH7" i="12"/>
  <c r="AV75" i="13"/>
  <c r="AH85" i="12"/>
  <c r="AK11" i="14"/>
  <c r="AV80" i="13"/>
  <c r="AK20" i="14"/>
  <c r="AK76" i="14"/>
  <c r="AH28" i="12"/>
  <c r="AV104" i="13"/>
  <c r="AK71" i="14"/>
  <c r="AH53" i="9"/>
  <c r="AH4" i="12"/>
  <c r="AH64" i="12"/>
  <c r="AH88" i="9"/>
  <c r="AK16" i="14"/>
  <c r="AH20" i="12"/>
  <c r="AV78" i="13"/>
  <c r="AH93" i="9"/>
  <c r="AK19" i="14"/>
  <c r="AH5" i="9"/>
  <c r="AK7" i="14"/>
  <c r="AH77" i="12"/>
  <c r="AK63" i="14"/>
  <c r="AK14" i="14"/>
  <c r="AK68" i="14"/>
  <c r="AH61" i="12"/>
  <c r="AK62" i="14"/>
  <c r="AH47" i="12"/>
  <c r="AH37" i="12"/>
  <c r="AH79" i="9"/>
  <c r="AZ45" i="1"/>
  <c r="AH89" i="9"/>
  <c r="AK17" i="14"/>
  <c r="AK28" i="14"/>
  <c r="AH42" i="9"/>
  <c r="AK15" i="14"/>
  <c r="AK64" i="14"/>
  <c r="AK49" i="14"/>
  <c r="AH101" i="12"/>
  <c r="AV85" i="13"/>
  <c r="AV43" i="13"/>
  <c r="AK50" i="14"/>
  <c r="AV50" i="13"/>
  <c r="AZ56" i="1"/>
  <c r="AH63" i="9"/>
  <c r="AH30" i="9"/>
  <c r="AV87" i="13"/>
  <c r="AV103" i="13"/>
  <c r="AV10" i="13"/>
  <c r="AH95" i="12"/>
  <c r="AV59" i="13"/>
  <c r="AH83" i="12"/>
  <c r="AV37" i="13"/>
  <c r="AV77" i="13"/>
  <c r="AV48" i="13"/>
  <c r="AN71" i="1"/>
  <c r="AH93" i="12"/>
  <c r="AK26" i="14"/>
  <c r="AV8" i="13"/>
  <c r="AK23" i="14"/>
  <c r="AK41" i="14"/>
  <c r="AH86" i="9"/>
  <c r="AV31" i="13"/>
  <c r="AK58" i="14"/>
  <c r="AK86" i="14"/>
  <c r="AH97" i="12"/>
  <c r="AH14" i="12"/>
  <c r="AH50" i="12"/>
  <c r="AH84" i="12"/>
  <c r="AV38" i="13"/>
  <c r="AH31" i="12"/>
  <c r="AV23" i="13"/>
  <c r="AH38" i="9"/>
  <c r="AK56" i="14"/>
  <c r="AH82" i="12"/>
  <c r="AK101" i="14"/>
  <c r="AZ43" i="1"/>
  <c r="AH103" i="9"/>
  <c r="AP11" i="11"/>
  <c r="AH57" i="9"/>
  <c r="AN79" i="1"/>
  <c r="AH87" i="12"/>
  <c r="AH76" i="12"/>
  <c r="AV15" i="13"/>
  <c r="AH79" i="12"/>
  <c r="AV17" i="13"/>
  <c r="AV86" i="13"/>
  <c r="AZ49" i="1"/>
  <c r="AK98" i="14"/>
  <c r="AH22" i="9"/>
  <c r="AH77" i="9"/>
  <c r="AH35" i="9"/>
  <c r="AH92" i="12"/>
  <c r="AH24" i="9"/>
  <c r="AH98" i="9"/>
  <c r="AK6" i="14"/>
  <c r="AH43" i="12"/>
  <c r="AK32" i="14"/>
  <c r="AH24" i="12"/>
  <c r="AZ59" i="1"/>
  <c r="AP15" i="11"/>
  <c r="AK55" i="14"/>
  <c r="AK31" i="14"/>
  <c r="AH12" i="9"/>
  <c r="AV9" i="13"/>
  <c r="AH68" i="12"/>
  <c r="AH40" i="12"/>
  <c r="AH102" i="12"/>
  <c r="AK8" i="14"/>
  <c r="AH60" i="9"/>
  <c r="AH63" i="12"/>
  <c r="AH5" i="12"/>
  <c r="AV46" i="13"/>
  <c r="AK85" i="14"/>
  <c r="AV56" i="13"/>
  <c r="AK21" i="14"/>
  <c r="AH74" i="9"/>
  <c r="AN74" i="1"/>
  <c r="AH67" i="12"/>
  <c r="AH29" i="12"/>
  <c r="AH71" i="12"/>
  <c r="AH11" i="9"/>
  <c r="AV74" i="13"/>
  <c r="AH15" i="9"/>
  <c r="AP10" i="11"/>
  <c r="AH19" i="12"/>
  <c r="AV45" i="13"/>
  <c r="AH44" i="9"/>
  <c r="AH29" i="9"/>
  <c r="AP5" i="11"/>
  <c r="AH46" i="9"/>
  <c r="AK36" i="14"/>
  <c r="AH82" i="9"/>
  <c r="AZ46" i="1"/>
  <c r="AH65" i="9"/>
  <c r="AK60" i="14"/>
  <c r="AH21" i="9"/>
  <c r="AV55" i="13"/>
  <c r="AV36" i="13"/>
  <c r="AK96" i="14"/>
  <c r="AZ42" i="1"/>
  <c r="AK95" i="14"/>
  <c r="AH90" i="9"/>
  <c r="AH54" i="9"/>
  <c r="AV98" i="13"/>
  <c r="AH32" i="9"/>
  <c r="AH72" i="9"/>
  <c r="AV13" i="13"/>
  <c r="AH21" i="12"/>
  <c r="AV88" i="13"/>
  <c r="AD22" i="15"/>
  <c r="AD19" i="16"/>
  <c r="AD23" i="16"/>
  <c r="AD22" i="16"/>
  <c r="AD12" i="15"/>
  <c r="AD19" i="15"/>
  <c r="AD23" i="15"/>
  <c r="AD12" i="16"/>
  <c r="AD8" i="16"/>
  <c r="AG6" i="17"/>
  <c r="AD8" i="15"/>
  <c r="AD6" i="16"/>
  <c r="AD6" i="15"/>
  <c r="AD5" i="15"/>
  <c r="AG3" i="17"/>
  <c r="AD5" i="16"/>
  <c r="AD4" i="15"/>
  <c r="AE117" i="1"/>
  <c r="AF34" i="17"/>
  <c r="K115" i="1" l="1"/>
  <c r="AZ41" i="1"/>
  <c r="AN37" i="1" s="1"/>
  <c r="AQ3" i="11"/>
  <c r="AL3" i="14"/>
  <c r="AI3" i="12"/>
  <c r="AW6" i="13"/>
  <c r="AI3" i="9"/>
  <c r="D116" i="1" a="1"/>
  <c r="CZ3" i="11"/>
  <c r="D116" i="1" l="1"/>
  <c r="E116" i="1" s="1"/>
  <c r="I116" i="1" s="1"/>
  <c r="AE11" i="16"/>
  <c r="AE11" i="15"/>
  <c r="AE7" i="16"/>
  <c r="AH5" i="17"/>
  <c r="AE7" i="15"/>
  <c r="CZ11" i="11"/>
  <c r="CZ7" i="11"/>
  <c r="CZ15" i="11"/>
  <c r="CZ4" i="11"/>
  <c r="CZ12" i="11"/>
  <c r="CZ8" i="11"/>
  <c r="CZ13" i="11"/>
  <c r="CZ14" i="11"/>
  <c r="CZ9" i="11"/>
  <c r="CZ16" i="11"/>
  <c r="CZ5" i="11"/>
  <c r="CZ6" i="11"/>
  <c r="CZ10" i="11"/>
  <c r="AG116" i="1" l="1"/>
  <c r="AC116" i="1"/>
  <c r="AD116" i="1"/>
  <c r="X116" i="1"/>
  <c r="AI25" i="9"/>
  <c r="AI36" i="12"/>
  <c r="AI46" i="9"/>
  <c r="AL93" i="14"/>
  <c r="AQ4" i="11"/>
  <c r="AL37" i="14"/>
  <c r="AI26" i="9"/>
  <c r="AW87" i="13"/>
  <c r="AI44" i="9"/>
  <c r="AI79" i="9"/>
  <c r="AW100" i="13"/>
  <c r="AW91" i="13"/>
  <c r="AL69" i="14"/>
  <c r="AI37" i="12"/>
  <c r="AI48" i="9"/>
  <c r="AW71" i="13"/>
  <c r="AI68" i="9"/>
  <c r="BA52" i="1"/>
  <c r="AW46" i="13"/>
  <c r="AL50" i="14"/>
  <c r="AW75" i="13"/>
  <c r="AI6" i="9"/>
  <c r="AL29" i="14"/>
  <c r="BA55" i="1"/>
  <c r="AL73" i="14"/>
  <c r="AI79" i="12"/>
  <c r="AL45" i="14"/>
  <c r="AI58" i="12"/>
  <c r="AW103" i="13"/>
  <c r="AW54" i="13"/>
  <c r="AW17" i="13"/>
  <c r="AI50" i="9"/>
  <c r="AI62" i="9"/>
  <c r="AL46" i="14"/>
  <c r="AI99" i="12"/>
  <c r="AI74" i="12"/>
  <c r="AI63" i="9"/>
  <c r="AI71" i="12"/>
  <c r="AI47" i="12"/>
  <c r="AL60" i="14"/>
  <c r="AI50" i="12"/>
  <c r="AI54" i="12"/>
  <c r="AW98" i="13"/>
  <c r="AQ14" i="11"/>
  <c r="AW64" i="13"/>
  <c r="AL39" i="14"/>
  <c r="AW13" i="13"/>
  <c r="AI73" i="9"/>
  <c r="AW89" i="13"/>
  <c r="AI43" i="12"/>
  <c r="BA45" i="1"/>
  <c r="AL11" i="14"/>
  <c r="AI30" i="12"/>
  <c r="AW18" i="13"/>
  <c r="AL58" i="14"/>
  <c r="AL61" i="14"/>
  <c r="AQ10" i="11"/>
  <c r="AL8" i="14"/>
  <c r="BA61" i="1"/>
  <c r="AI15" i="12"/>
  <c r="AI96" i="12"/>
  <c r="AW85" i="13"/>
  <c r="AI94" i="9"/>
  <c r="BA64" i="1"/>
  <c r="AI14" i="12"/>
  <c r="AI69" i="9"/>
  <c r="AQ13" i="11"/>
  <c r="AW55" i="13"/>
  <c r="AW14" i="13"/>
  <c r="AL49" i="14"/>
  <c r="AI95" i="9"/>
  <c r="AL66" i="14"/>
  <c r="AW53" i="13"/>
  <c r="AW106" i="13"/>
  <c r="BA46" i="1"/>
  <c r="AI84" i="9"/>
  <c r="AO74" i="1"/>
  <c r="AI22" i="12"/>
  <c r="AL31" i="14"/>
  <c r="AI85" i="9"/>
  <c r="AO71" i="1"/>
  <c r="BA48" i="1"/>
  <c r="AL75" i="14"/>
  <c r="AW67" i="13"/>
  <c r="AL17" i="14"/>
  <c r="AI87" i="9"/>
  <c r="AI16" i="9"/>
  <c r="AI98" i="12"/>
  <c r="AI90" i="12"/>
  <c r="AW104" i="13"/>
  <c r="AI67" i="12"/>
  <c r="AI67" i="9"/>
  <c r="AL88" i="14"/>
  <c r="AL82" i="14"/>
  <c r="AI98" i="9"/>
  <c r="AO78" i="1"/>
  <c r="AI29" i="9"/>
  <c r="AL34" i="14"/>
  <c r="AO73" i="1"/>
  <c r="AL81" i="14"/>
  <c r="AL33" i="14"/>
  <c r="AI71" i="9"/>
  <c r="AI94" i="12"/>
  <c r="AL35" i="14"/>
  <c r="BA51" i="1"/>
  <c r="AI103" i="9"/>
  <c r="AL78" i="14"/>
  <c r="AL63" i="14"/>
  <c r="AI30" i="9"/>
  <c r="AI8" i="12"/>
  <c r="AW90" i="13"/>
  <c r="AI34" i="9"/>
  <c r="AL84" i="14"/>
  <c r="AI57" i="12"/>
  <c r="AI7" i="9"/>
  <c r="AI42" i="12"/>
  <c r="AW92" i="13"/>
  <c r="AI88" i="9"/>
  <c r="AI83" i="12"/>
  <c r="AI49" i="12"/>
  <c r="AL67" i="14"/>
  <c r="AI86" i="9"/>
  <c r="AW44" i="13"/>
  <c r="AI37" i="9"/>
  <c r="AI93" i="9"/>
  <c r="AI89" i="9"/>
  <c r="AL9" i="14"/>
  <c r="AI91" i="9"/>
  <c r="AW84" i="13"/>
  <c r="AW40" i="13"/>
  <c r="AI58" i="9"/>
  <c r="AI54" i="9"/>
  <c r="AI19" i="9"/>
  <c r="AI10" i="9"/>
  <c r="AI81" i="9"/>
  <c r="AI18" i="9"/>
  <c r="AI59" i="12"/>
  <c r="AW43" i="13"/>
  <c r="AL19" i="14"/>
  <c r="AL26" i="14"/>
  <c r="AW95" i="13"/>
  <c r="AI84" i="12"/>
  <c r="AL4" i="14"/>
  <c r="AL86" i="14"/>
  <c r="AW96" i="13"/>
  <c r="AI33" i="12"/>
  <c r="AI77" i="9"/>
  <c r="AW78" i="13"/>
  <c r="AI9" i="12"/>
  <c r="AW49" i="13"/>
  <c r="BA54" i="1"/>
  <c r="AI100" i="12"/>
  <c r="AI35" i="12"/>
  <c r="AI92" i="9"/>
  <c r="AL5" i="14"/>
  <c r="AI100" i="9"/>
  <c r="AO77" i="1"/>
  <c r="AI66" i="12"/>
  <c r="AI89" i="12"/>
  <c r="AI21" i="12"/>
  <c r="AL100" i="14"/>
  <c r="AW60" i="13"/>
  <c r="AL48" i="14"/>
  <c r="AI38" i="9"/>
  <c r="AI52" i="12"/>
  <c r="AI102" i="12"/>
  <c r="AI23" i="12"/>
  <c r="AL24" i="14"/>
  <c r="AI6" i="12"/>
  <c r="AI40" i="12"/>
  <c r="AI83" i="9"/>
  <c r="AI73" i="12"/>
  <c r="AL87" i="14"/>
  <c r="AL27" i="14"/>
  <c r="BA63" i="1"/>
  <c r="AL18" i="14"/>
  <c r="BA50" i="1"/>
  <c r="AI32" i="9"/>
  <c r="AI68" i="12"/>
  <c r="AI72" i="12"/>
  <c r="AI82" i="12"/>
  <c r="AI17" i="12"/>
  <c r="AL16" i="14"/>
  <c r="AW48" i="13"/>
  <c r="AL51" i="14"/>
  <c r="AI18" i="12"/>
  <c r="AI15" i="9"/>
  <c r="AI103" i="12"/>
  <c r="AQ8" i="11"/>
  <c r="AI95" i="12"/>
  <c r="BA42" i="1"/>
  <c r="AW36" i="13"/>
  <c r="AW62" i="13"/>
  <c r="AI56" i="9"/>
  <c r="AI92" i="12"/>
  <c r="AL13" i="14"/>
  <c r="AI20" i="9"/>
  <c r="AI85" i="12"/>
  <c r="AW9" i="13"/>
  <c r="AI78" i="9"/>
  <c r="AW57" i="13"/>
  <c r="AW24" i="13"/>
  <c r="AW79" i="13"/>
  <c r="AL98" i="14"/>
  <c r="AL91" i="14"/>
  <c r="AI27" i="9"/>
  <c r="AL47" i="14"/>
  <c r="AI82" i="9"/>
  <c r="AQ15" i="11"/>
  <c r="AI19" i="12"/>
  <c r="AI74" i="9"/>
  <c r="AO72" i="1"/>
  <c r="AI13" i="9"/>
  <c r="AI28" i="9"/>
  <c r="AW52" i="13"/>
  <c r="AI11" i="12"/>
  <c r="AI55" i="9"/>
  <c r="AW97" i="13"/>
  <c r="AI65" i="9"/>
  <c r="BA56" i="1"/>
  <c r="AI53" i="12"/>
  <c r="AI7" i="12"/>
  <c r="AI4" i="12"/>
  <c r="AI25" i="12"/>
  <c r="AI44" i="12"/>
  <c r="AI34" i="12"/>
  <c r="AI28" i="12"/>
  <c r="AI35" i="9"/>
  <c r="AW23" i="13"/>
  <c r="AW99" i="13"/>
  <c r="AW94" i="13"/>
  <c r="AW63" i="13"/>
  <c r="AW72" i="13"/>
  <c r="AL80" i="14"/>
  <c r="AL44" i="14"/>
  <c r="AI43" i="9"/>
  <c r="AI64" i="9"/>
  <c r="AW74" i="13"/>
  <c r="AI24" i="12"/>
  <c r="AI32" i="12"/>
  <c r="AI38" i="12"/>
  <c r="AL77" i="14"/>
  <c r="AL53" i="14"/>
  <c r="AL14" i="14"/>
  <c r="AW82" i="13"/>
  <c r="AI63" i="12"/>
  <c r="AW42" i="13"/>
  <c r="BA62" i="1"/>
  <c r="AQ16" i="11"/>
  <c r="BA49" i="1"/>
  <c r="BA47" i="1"/>
  <c r="AL28" i="14"/>
  <c r="AI65" i="12"/>
  <c r="AL89" i="14"/>
  <c r="AI5" i="9"/>
  <c r="AL99" i="14"/>
  <c r="AI23" i="9"/>
  <c r="AW56" i="13"/>
  <c r="AO79" i="1"/>
  <c r="AL41" i="14"/>
  <c r="AL15" i="14"/>
  <c r="AW102" i="13"/>
  <c r="AI101" i="9"/>
  <c r="AI21" i="9"/>
  <c r="AI4" i="9"/>
  <c r="AL57" i="14"/>
  <c r="AL10" i="14"/>
  <c r="AI78" i="12"/>
  <c r="AW65" i="13"/>
  <c r="AL90" i="14"/>
  <c r="AL59" i="14"/>
  <c r="AW19" i="13"/>
  <c r="AL76" i="14"/>
  <c r="AL71" i="14"/>
  <c r="AI47" i="9"/>
  <c r="AW26" i="13"/>
  <c r="AI66" i="9"/>
  <c r="AW38" i="13"/>
  <c r="AL72" i="14"/>
  <c r="AI91" i="12"/>
  <c r="AW25" i="13"/>
  <c r="AL43" i="14"/>
  <c r="AI97" i="12"/>
  <c r="AI64" i="12"/>
  <c r="AI80" i="9"/>
  <c r="AI51" i="9"/>
  <c r="AL79" i="14"/>
  <c r="AI39" i="9"/>
  <c r="AI13" i="12"/>
  <c r="BA43" i="1"/>
  <c r="BC1" i="11"/>
  <c r="AI5" i="12"/>
  <c r="AL102" i="14"/>
  <c r="AL38" i="14"/>
  <c r="AW41" i="13"/>
  <c r="AW27" i="13"/>
  <c r="AI102" i="9"/>
  <c r="AI10" i="12"/>
  <c r="AW28" i="13"/>
  <c r="AW77" i="13"/>
  <c r="AW7" i="13"/>
  <c r="AQ5" i="11"/>
  <c r="AW31" i="13"/>
  <c r="AI75" i="9"/>
  <c r="AL103" i="14"/>
  <c r="AW50" i="13"/>
  <c r="AW101" i="13"/>
  <c r="AW58" i="13"/>
  <c r="AL21" i="14"/>
  <c r="AI26" i="12"/>
  <c r="AL40" i="14"/>
  <c r="AW45" i="13"/>
  <c r="AI46" i="12"/>
  <c r="AW86" i="13"/>
  <c r="AW76" i="13"/>
  <c r="AI41" i="12"/>
  <c r="AI36" i="9"/>
  <c r="AW21" i="13"/>
  <c r="BA60" i="1"/>
  <c r="AI76" i="9"/>
  <c r="AI31" i="12"/>
  <c r="AW10" i="13"/>
  <c r="AL52" i="14"/>
  <c r="AI96" i="9"/>
  <c r="AI93" i="12"/>
  <c r="AW68" i="13"/>
  <c r="AW47" i="13"/>
  <c r="AI60" i="12"/>
  <c r="AW70" i="13"/>
  <c r="AQ6" i="11"/>
  <c r="AI41" i="9"/>
  <c r="AQ12" i="11"/>
  <c r="AI40" i="9"/>
  <c r="BA44" i="1"/>
  <c r="AW88" i="13"/>
  <c r="AI17" i="9"/>
  <c r="BA57" i="1"/>
  <c r="AI70" i="12"/>
  <c r="AL85" i="14"/>
  <c r="AI77" i="12"/>
  <c r="BA58" i="1"/>
  <c r="AL30" i="14"/>
  <c r="AI99" i="9"/>
  <c r="AI72" i="9"/>
  <c r="AL64" i="14"/>
  <c r="AW8" i="13"/>
  <c r="AI12" i="9"/>
  <c r="AQ9" i="11"/>
  <c r="AI55" i="12"/>
  <c r="AW37" i="13"/>
  <c r="AI12" i="12"/>
  <c r="AW80" i="13"/>
  <c r="AL65" i="14"/>
  <c r="BA53" i="1"/>
  <c r="AW11" i="13"/>
  <c r="AI62" i="12"/>
  <c r="AW33" i="13"/>
  <c r="AW35" i="13"/>
  <c r="AW12" i="13"/>
  <c r="AL12" i="14"/>
  <c r="AI80" i="12"/>
  <c r="AI27" i="12"/>
  <c r="AI70" i="9"/>
  <c r="AI90" i="9"/>
  <c r="AL56" i="14"/>
  <c r="AI33" i="9"/>
  <c r="AW73" i="13"/>
  <c r="AI14" i="9"/>
  <c r="AW69" i="13"/>
  <c r="AL95" i="14"/>
  <c r="AI16" i="12"/>
  <c r="AW93" i="13"/>
  <c r="AI45" i="9"/>
  <c r="AL36" i="14"/>
  <c r="AW81" i="13"/>
  <c r="AL94" i="14"/>
  <c r="AW16" i="13"/>
  <c r="AW39" i="13"/>
  <c r="AI75" i="12"/>
  <c r="AW105" i="13"/>
  <c r="AL62" i="14"/>
  <c r="AI97" i="9"/>
  <c r="AI45" i="12"/>
  <c r="AW30" i="13"/>
  <c r="AI88" i="12"/>
  <c r="AW29" i="13"/>
  <c r="AI61" i="9"/>
  <c r="AL83" i="14"/>
  <c r="AI81" i="12"/>
  <c r="AW34" i="13"/>
  <c r="AI20" i="12"/>
  <c r="AL68" i="14"/>
  <c r="AL7" i="14"/>
  <c r="AI39" i="12"/>
  <c r="AW66" i="13"/>
  <c r="AW61" i="13"/>
  <c r="AL6" i="14"/>
  <c r="AI11" i="9"/>
  <c r="AO75" i="1"/>
  <c r="AI60" i="9"/>
  <c r="AI87" i="12"/>
  <c r="AI51" i="12"/>
  <c r="AI48" i="12"/>
  <c r="AI31" i="9"/>
  <c r="AL70" i="14"/>
  <c r="AL23" i="14"/>
  <c r="AW83" i="13"/>
  <c r="AL32" i="14"/>
  <c r="AI22" i="9"/>
  <c r="AW15" i="13"/>
  <c r="AL96" i="14"/>
  <c r="AO76" i="1"/>
  <c r="AI57" i="9"/>
  <c r="AI42" i="9"/>
  <c r="AI49" i="9"/>
  <c r="AI101" i="12"/>
  <c r="AI8" i="9"/>
  <c r="AW51" i="13"/>
  <c r="AQ7" i="11"/>
  <c r="AL22" i="14"/>
  <c r="AL92" i="14"/>
  <c r="AW32" i="13"/>
  <c r="AI56" i="12"/>
  <c r="AI61" i="12"/>
  <c r="AI69" i="12"/>
  <c r="AI59" i="9"/>
  <c r="AL54" i="14"/>
  <c r="AL101" i="14"/>
  <c r="AI53" i="9"/>
  <c r="AI52" i="9"/>
  <c r="AQ11" i="11"/>
  <c r="AI9" i="9"/>
  <c r="AL20" i="14"/>
  <c r="AL74" i="14"/>
  <c r="AI24" i="9"/>
  <c r="AW20" i="13"/>
  <c r="BA59" i="1"/>
  <c r="AI29" i="12"/>
  <c r="AW22" i="13"/>
  <c r="AL55" i="14"/>
  <c r="AW59" i="13"/>
  <c r="AI86" i="12"/>
  <c r="AL42" i="14"/>
  <c r="AL25" i="14"/>
  <c r="AL97" i="14"/>
  <c r="AI76" i="12"/>
  <c r="AE22" i="15"/>
  <c r="AE12" i="15"/>
  <c r="AE23" i="15"/>
  <c r="AE22" i="16"/>
  <c r="AE12" i="16"/>
  <c r="AE23" i="16"/>
  <c r="AE19" i="16"/>
  <c r="AE19" i="15"/>
  <c r="AH6" i="17"/>
  <c r="AE8" i="15"/>
  <c r="AE8" i="16"/>
  <c r="AE6" i="16"/>
  <c r="AE6" i="15"/>
  <c r="AE5" i="15"/>
  <c r="AE5" i="16"/>
  <c r="AH3" i="17"/>
  <c r="AE4" i="15"/>
  <c r="AG34" i="17"/>
  <c r="AE118" i="1"/>
  <c r="K116" i="1" l="1"/>
  <c r="BA41" i="1"/>
  <c r="AO37" i="1" s="1"/>
  <c r="BS70" i="1"/>
  <c r="D117" i="1" a="1"/>
  <c r="D117" i="1" l="1"/>
  <c r="E117" i="1" s="1"/>
  <c r="T72" i="1"/>
  <c r="BB70" i="1"/>
  <c r="I117" i="1" l="1"/>
  <c r="AC117" i="1"/>
  <c r="AD117" i="1"/>
  <c r="X117" i="1"/>
  <c r="AG117" i="1"/>
  <c r="AP70" i="1"/>
  <c r="K117" i="1" l="1"/>
  <c r="T79" i="1"/>
  <c r="T71" i="1"/>
  <c r="AF41" i="1" l="1"/>
  <c r="BD70" i="1"/>
  <c r="BC70" i="1"/>
  <c r="AQ70" i="1"/>
  <c r="T76" i="1"/>
  <c r="T75" i="1"/>
  <c r="T78" i="1"/>
  <c r="T73" i="1"/>
  <c r="T77" i="1"/>
  <c r="T74" i="1"/>
  <c r="BB41" i="1" l="1"/>
  <c r="AJ3" i="12" l="1"/>
  <c r="AX6" i="13"/>
  <c r="AM3" i="14"/>
  <c r="AJ3" i="9"/>
  <c r="AN3" i="14"/>
  <c r="AK3" i="12"/>
  <c r="AY6" i="13"/>
  <c r="AK3" i="9"/>
  <c r="Q3" i="14"/>
  <c r="N3" i="12" l="1"/>
  <c r="N3" i="9" l="1"/>
  <c r="AB6" i="13" l="1"/>
  <c r="AG41" i="1" l="1"/>
  <c r="O3" i="9"/>
  <c r="K12" i="16"/>
  <c r="K12" i="15"/>
  <c r="K6" i="15"/>
  <c r="K6" i="16"/>
  <c r="O104" i="9" l="1"/>
  <c r="O3" i="12"/>
  <c r="AC6" i="13" l="1"/>
  <c r="R3" i="14" l="1"/>
  <c r="AH41" i="1" l="1"/>
  <c r="AD6" i="13"/>
  <c r="P3" i="12" l="1"/>
  <c r="P3" i="9" l="1"/>
  <c r="S3" i="14" l="1"/>
  <c r="AI41" i="1" l="1"/>
  <c r="Q3" i="9"/>
  <c r="Q3" i="12" l="1"/>
  <c r="AE6" i="13" l="1"/>
  <c r="T3" i="14" l="1"/>
  <c r="AJ41" i="1" l="1"/>
  <c r="U3" i="14"/>
  <c r="R3" i="9" l="1"/>
  <c r="R3" i="12" l="1"/>
  <c r="AF6" i="13" l="1"/>
  <c r="AK41" i="1" l="1"/>
  <c r="S3" i="12"/>
  <c r="V3" i="14" l="1"/>
  <c r="S3" i="9" l="1"/>
  <c r="AG6" i="13" l="1"/>
  <c r="AL41" i="1" l="1"/>
  <c r="W3" i="14" l="1"/>
  <c r="T3" i="9"/>
  <c r="T3" i="12"/>
  <c r="AH6" i="13"/>
  <c r="BA3" i="14" l="1"/>
  <c r="BL6" i="13"/>
  <c r="AX3" i="9"/>
  <c r="BP41" i="1"/>
  <c r="BP3" i="14" l="1"/>
  <c r="BM3" i="12"/>
  <c r="BM3" i="9"/>
  <c r="CA6" i="13"/>
  <c r="CE41" i="1"/>
  <c r="AR70" i="1" l="1"/>
  <c r="AS70" i="1"/>
  <c r="AV70" i="1"/>
  <c r="D103" i="1" a="1"/>
  <c r="D103" i="1" l="1"/>
  <c r="E103" i="1" s="1"/>
  <c r="I103" i="1" s="1"/>
  <c r="D131" i="1" a="1"/>
  <c r="D131" i="1" l="1"/>
  <c r="E131" i="1" s="1"/>
  <c r="I131" i="1" s="1"/>
  <c r="X103" i="1"/>
  <c r="K103" i="1" s="1"/>
  <c r="AC103" i="1"/>
  <c r="AD103" i="1"/>
  <c r="AG103" i="1"/>
  <c r="AZ70" i="1"/>
  <c r="AC131" i="1" l="1"/>
  <c r="X131" i="1"/>
  <c r="AD131" i="1"/>
  <c r="AG131" i="1"/>
  <c r="BA70" i="1"/>
  <c r="K131" i="1" l="1"/>
  <c r="D132" i="1" a="1"/>
  <c r="D132" i="1" l="1"/>
  <c r="E132" i="1" s="1"/>
  <c r="I132" i="1" s="1"/>
  <c r="AD132" i="1" l="1"/>
  <c r="AC132" i="1"/>
  <c r="AG132" i="1"/>
  <c r="X132" i="1"/>
  <c r="AT70" i="1"/>
  <c r="K132" i="1" l="1"/>
  <c r="AW70" i="1"/>
  <c r="D148" i="1" a="1"/>
  <c r="D148" i="1" l="1"/>
  <c r="E148" i="1" s="1"/>
  <c r="I148" i="1" s="1"/>
  <c r="D133" i="1" a="1"/>
  <c r="D133" i="1" l="1"/>
  <c r="E133" i="1" s="1"/>
  <c r="I133" i="1" s="1"/>
  <c r="AC148" i="1"/>
  <c r="X148" i="1"/>
  <c r="AG148" i="1"/>
  <c r="AD148" i="1"/>
  <c r="AU70" i="1"/>
  <c r="K148" i="1" l="1"/>
  <c r="AC133" i="1"/>
  <c r="AD133" i="1"/>
  <c r="AG133" i="1"/>
  <c r="X133" i="1"/>
  <c r="K133" i="1" l="1"/>
  <c r="DA3" i="11"/>
  <c r="CJ3" i="11"/>
  <c r="CK3" i="11"/>
  <c r="CH3" i="11"/>
  <c r="ED3" i="11"/>
  <c r="CE3" i="11"/>
  <c r="CF3" i="11"/>
  <c r="DO3" i="11"/>
  <c r="DB3" i="11"/>
  <c r="CI3" i="11"/>
  <c r="CG3" i="11"/>
  <c r="AX3" i="12" l="1"/>
  <c r="AX75" i="12"/>
  <c r="BL41" i="13"/>
  <c r="AX15" i="12"/>
  <c r="BL34" i="13"/>
  <c r="AX54" i="9"/>
  <c r="AX86" i="12"/>
  <c r="BA51" i="14"/>
  <c r="AX69" i="12"/>
  <c r="AX61" i="12"/>
  <c r="BP42" i="1"/>
  <c r="BL9" i="13"/>
  <c r="BA32" i="14"/>
  <c r="AX5" i="9"/>
  <c r="AX54" i="12"/>
  <c r="BL28" i="13"/>
  <c r="BP61" i="1"/>
  <c r="AX4" i="9"/>
  <c r="AX38" i="12"/>
  <c r="BA57" i="14"/>
  <c r="BA35" i="14"/>
  <c r="AX51" i="12"/>
  <c r="AX59" i="9"/>
  <c r="AX18" i="12"/>
  <c r="BA36" i="14"/>
  <c r="AX100" i="9"/>
  <c r="BP60" i="1"/>
  <c r="AX103" i="9"/>
  <c r="BA38" i="14"/>
  <c r="BL37" i="13"/>
  <c r="AX102" i="12"/>
  <c r="BA8" i="14"/>
  <c r="AX9" i="9"/>
  <c r="AX77" i="9"/>
  <c r="BA47" i="14"/>
  <c r="AX70" i="12"/>
  <c r="BA83" i="14"/>
  <c r="BA46" i="14"/>
  <c r="BA96" i="14"/>
  <c r="AX10" i="12"/>
  <c r="BA31" i="14"/>
  <c r="BA30" i="14"/>
  <c r="BL23" i="13"/>
  <c r="AX71" i="9"/>
  <c r="BA4" i="14"/>
  <c r="BP44" i="1"/>
  <c r="BL70" i="13"/>
  <c r="BA98" i="14"/>
  <c r="BA82" i="14"/>
  <c r="AX95" i="12"/>
  <c r="BL98" i="13"/>
  <c r="AX28" i="12"/>
  <c r="AX66" i="12"/>
  <c r="BL49" i="13"/>
  <c r="AX102" i="9"/>
  <c r="AX99" i="9"/>
  <c r="AX38" i="9"/>
  <c r="BA79" i="14"/>
  <c r="BA37" i="14"/>
  <c r="BL80" i="13"/>
  <c r="AX103" i="12"/>
  <c r="BL56" i="13"/>
  <c r="AX57" i="9"/>
  <c r="BL8" i="13"/>
  <c r="BP56" i="1"/>
  <c r="AX68" i="12"/>
  <c r="BL52" i="13"/>
  <c r="AT11" i="16"/>
  <c r="AW5" i="17"/>
  <c r="AT7" i="16"/>
  <c r="DO7" i="11"/>
  <c r="DO9" i="11"/>
  <c r="DO10" i="11"/>
  <c r="DO6" i="11"/>
  <c r="DO11" i="11"/>
  <c r="DO16" i="11"/>
  <c r="DO12" i="11"/>
  <c r="DO13" i="11"/>
  <c r="DO5" i="11"/>
  <c r="DO4" i="11"/>
  <c r="DO15" i="11"/>
  <c r="DO8" i="11"/>
  <c r="DO14" i="11"/>
  <c r="BL15" i="13" l="1"/>
  <c r="AX94" i="9"/>
  <c r="BL61" i="13"/>
  <c r="BA95" i="14"/>
  <c r="BA42" i="14"/>
  <c r="AX89" i="12"/>
  <c r="BA40" i="14"/>
  <c r="BL39" i="13"/>
  <c r="BL25" i="13"/>
  <c r="AX9" i="12"/>
  <c r="BA73" i="14"/>
  <c r="BF11" i="11"/>
  <c r="AX21" i="12"/>
  <c r="AX41" i="9"/>
  <c r="BD73" i="1"/>
  <c r="AX101" i="9"/>
  <c r="AX64" i="9"/>
  <c r="BL81" i="13"/>
  <c r="AX43" i="9"/>
  <c r="BA61" i="14"/>
  <c r="BL22" i="13"/>
  <c r="AX27" i="9"/>
  <c r="BA85" i="14"/>
  <c r="BL92" i="13"/>
  <c r="BL75" i="13"/>
  <c r="AX42" i="12"/>
  <c r="AX87" i="9"/>
  <c r="AX101" i="12"/>
  <c r="BA92" i="14"/>
  <c r="BL103" i="13"/>
  <c r="BL62" i="13"/>
  <c r="BD71" i="1"/>
  <c r="AX44" i="9"/>
  <c r="AX31" i="12"/>
  <c r="AX22" i="9"/>
  <c r="AX32" i="12"/>
  <c r="AX91" i="9"/>
  <c r="AX16" i="12"/>
  <c r="BP64" i="1"/>
  <c r="AX86" i="9"/>
  <c r="BA10" i="14"/>
  <c r="BL13" i="13"/>
  <c r="AX25" i="12"/>
  <c r="AX36" i="9"/>
  <c r="AX97" i="9"/>
  <c r="BA87" i="14"/>
  <c r="BL95" i="13"/>
  <c r="AX41" i="12"/>
  <c r="AX55" i="12"/>
  <c r="AX74" i="9"/>
  <c r="BL29" i="13"/>
  <c r="AX25" i="9"/>
  <c r="BA81" i="14"/>
  <c r="AX90" i="9"/>
  <c r="BA60" i="14"/>
  <c r="AX53" i="9"/>
  <c r="BA14" i="14"/>
  <c r="BL59" i="13"/>
  <c r="BL36" i="13"/>
  <c r="AX17" i="12"/>
  <c r="AX63" i="9"/>
  <c r="BL86" i="13"/>
  <c r="BA101" i="14"/>
  <c r="BL88" i="13"/>
  <c r="AX47" i="9"/>
  <c r="AX20" i="12"/>
  <c r="AX79" i="12"/>
  <c r="BL40" i="13"/>
  <c r="BL100" i="13"/>
  <c r="AX19" i="12"/>
  <c r="BL11" i="13"/>
  <c r="BL16" i="13"/>
  <c r="AX62" i="12"/>
  <c r="AX13" i="9"/>
  <c r="AX98" i="12"/>
  <c r="AX39" i="12"/>
  <c r="BL27" i="13"/>
  <c r="AX89" i="9"/>
  <c r="AX23" i="9"/>
  <c r="BA6" i="14"/>
  <c r="BL19" i="13"/>
  <c r="BL24" i="13"/>
  <c r="AX85" i="12"/>
  <c r="BA72" i="14"/>
  <c r="BL66" i="13"/>
  <c r="AX50" i="9"/>
  <c r="BL99" i="13"/>
  <c r="AX85" i="9"/>
  <c r="AX100" i="12"/>
  <c r="AX21" i="9"/>
  <c r="AX56" i="12"/>
  <c r="BL64" i="13"/>
  <c r="AX91" i="12"/>
  <c r="AX78" i="12"/>
  <c r="AX46" i="9"/>
  <c r="BA16" i="14"/>
  <c r="BP57" i="1"/>
  <c r="BA21" i="14"/>
  <c r="BL82" i="13"/>
  <c r="AX67" i="9"/>
  <c r="AX16" i="9"/>
  <c r="BA94" i="14"/>
  <c r="BF7" i="11"/>
  <c r="BD79" i="1"/>
  <c r="BA39" i="14"/>
  <c r="BA12" i="14"/>
  <c r="AX55" i="9"/>
  <c r="AX34" i="12"/>
  <c r="AX73" i="9"/>
  <c r="AX78" i="9"/>
  <c r="BP62" i="1"/>
  <c r="BL73" i="13"/>
  <c r="AX80" i="9"/>
  <c r="BF9" i="11"/>
  <c r="AX93" i="9"/>
  <c r="BP49" i="1"/>
  <c r="BL35" i="13"/>
  <c r="BL48" i="13"/>
  <c r="AX68" i="9"/>
  <c r="AX43" i="12"/>
  <c r="AX34" i="9"/>
  <c r="BA99" i="14"/>
  <c r="BA17" i="14"/>
  <c r="AX93" i="12"/>
  <c r="AX5" i="12"/>
  <c r="BL72" i="13"/>
  <c r="BF13" i="11"/>
  <c r="BL63" i="13"/>
  <c r="AX56" i="9"/>
  <c r="BA77" i="14"/>
  <c r="BL42" i="13"/>
  <c r="AX77" i="12"/>
  <c r="AX23" i="12"/>
  <c r="BA33" i="14"/>
  <c r="AX83" i="12"/>
  <c r="BL97" i="13"/>
  <c r="AX15" i="9"/>
  <c r="AX37" i="9"/>
  <c r="BA49" i="14"/>
  <c r="BA24" i="14"/>
  <c r="BL44" i="13"/>
  <c r="BA55" i="14"/>
  <c r="AX39" i="9"/>
  <c r="AX32" i="9"/>
  <c r="BL102" i="13"/>
  <c r="AX45" i="9"/>
  <c r="BA18" i="14"/>
  <c r="BL101" i="13"/>
  <c r="AX11" i="12"/>
  <c r="BA26" i="14"/>
  <c r="AX60" i="9"/>
  <c r="BA25" i="14"/>
  <c r="BL38" i="13"/>
  <c r="AX33" i="9"/>
  <c r="AX80" i="12"/>
  <c r="AX81" i="12"/>
  <c r="BL71" i="13"/>
  <c r="BL7" i="13"/>
  <c r="BL85" i="13"/>
  <c r="BA102" i="14"/>
  <c r="BL89" i="13"/>
  <c r="BA84" i="14"/>
  <c r="BA53" i="14"/>
  <c r="BL31" i="13"/>
  <c r="AX67" i="12"/>
  <c r="AX29" i="9"/>
  <c r="AX98" i="9"/>
  <c r="AX72" i="12"/>
  <c r="AX90" i="12"/>
  <c r="BA54" i="14"/>
  <c r="BL105" i="13"/>
  <c r="BA9" i="14"/>
  <c r="BL106" i="13"/>
  <c r="AX61" i="9"/>
  <c r="AX70" i="9"/>
  <c r="AX95" i="9"/>
  <c r="AX31" i="9"/>
  <c r="BA97" i="14"/>
  <c r="BA75" i="14"/>
  <c r="AX60" i="12"/>
  <c r="BL32" i="13"/>
  <c r="BA34" i="14"/>
  <c r="BA52" i="14"/>
  <c r="BP47" i="1"/>
  <c r="AX33" i="12"/>
  <c r="BD77" i="1"/>
  <c r="BA68" i="14"/>
  <c r="BF8" i="11"/>
  <c r="BA20" i="14"/>
  <c r="BA71" i="14"/>
  <c r="AX48" i="9"/>
  <c r="BA45" i="14"/>
  <c r="BP45" i="1"/>
  <c r="BA100" i="14"/>
  <c r="AX10" i="9"/>
  <c r="AX30" i="12"/>
  <c r="AX26" i="9"/>
  <c r="BL78" i="13"/>
  <c r="BP50" i="1"/>
  <c r="BL76" i="13"/>
  <c r="AX27" i="12"/>
  <c r="BF16" i="11"/>
  <c r="AX83" i="9"/>
  <c r="AX84" i="12"/>
  <c r="BL21" i="13"/>
  <c r="BL12" i="13"/>
  <c r="AX59" i="12"/>
  <c r="BL55" i="13"/>
  <c r="BA80" i="14"/>
  <c r="BL51" i="13"/>
  <c r="BA27" i="14"/>
  <c r="BA65" i="14"/>
  <c r="AX76" i="12"/>
  <c r="BA62" i="14"/>
  <c r="AX74" i="12"/>
  <c r="AX81" i="9"/>
  <c r="BP59" i="1"/>
  <c r="BD76" i="1"/>
  <c r="BA7" i="14"/>
  <c r="BA19" i="14"/>
  <c r="AX6" i="12"/>
  <c r="AX28" i="9"/>
  <c r="BA28" i="14"/>
  <c r="BD74" i="1"/>
  <c r="BL43" i="13"/>
  <c r="AX65" i="12"/>
  <c r="BL74" i="13"/>
  <c r="AX24" i="12"/>
  <c r="AX24" i="9"/>
  <c r="BA86" i="14"/>
  <c r="AX22" i="12"/>
  <c r="BA5" i="14"/>
  <c r="BA67" i="14"/>
  <c r="BL79" i="13"/>
  <c r="AX50" i="12"/>
  <c r="BL58" i="13"/>
  <c r="BF10" i="11"/>
  <c r="BL47" i="13"/>
  <c r="AX82" i="9"/>
  <c r="AX49" i="9"/>
  <c r="BA91" i="14"/>
  <c r="BF12" i="11"/>
  <c r="BL67" i="13"/>
  <c r="BL77" i="13"/>
  <c r="AX79" i="9"/>
  <c r="BA58" i="14"/>
  <c r="BA23" i="14"/>
  <c r="AX26" i="12"/>
  <c r="BA48" i="14"/>
  <c r="AX76" i="9"/>
  <c r="BL54" i="13"/>
  <c r="BF14" i="11"/>
  <c r="BL46" i="13"/>
  <c r="AX42" i="9"/>
  <c r="BP46" i="1"/>
  <c r="AX37" i="12"/>
  <c r="AX35" i="9"/>
  <c r="BF6" i="11"/>
  <c r="BL90" i="13"/>
  <c r="BL94" i="13"/>
  <c r="AX64" i="12"/>
  <c r="BA41" i="14"/>
  <c r="AX11" i="9"/>
  <c r="BL20" i="13"/>
  <c r="BL50" i="13"/>
  <c r="BL45" i="13"/>
  <c r="AX8" i="12"/>
  <c r="AX14" i="12"/>
  <c r="BA70" i="14"/>
  <c r="BA44" i="14"/>
  <c r="AX8" i="9"/>
  <c r="AX72" i="9"/>
  <c r="AX94" i="12"/>
  <c r="BA90" i="14"/>
  <c r="AX40" i="9"/>
  <c r="BA29" i="14"/>
  <c r="BA59" i="14"/>
  <c r="BA50" i="14"/>
  <c r="AX29" i="12"/>
  <c r="AX20" i="9"/>
  <c r="AX40" i="12"/>
  <c r="AX66" i="9"/>
  <c r="AX82" i="12"/>
  <c r="AX17" i="9"/>
  <c r="BA43" i="14"/>
  <c r="AX19" i="9"/>
  <c r="AX71" i="12"/>
  <c r="AX92" i="9"/>
  <c r="BA11" i="14"/>
  <c r="BP52" i="1"/>
  <c r="AX96" i="12"/>
  <c r="BL18" i="13"/>
  <c r="BL26" i="13"/>
  <c r="BP55" i="1"/>
  <c r="BA89" i="14"/>
  <c r="AX92" i="12"/>
  <c r="BL84" i="13"/>
  <c r="AX13" i="12"/>
  <c r="AX69" i="9"/>
  <c r="BL96" i="13"/>
  <c r="AX12" i="12"/>
  <c r="BD72" i="1"/>
  <c r="AX96" i="9"/>
  <c r="AX12" i="9"/>
  <c r="BD78" i="1"/>
  <c r="AX7" i="12"/>
  <c r="BA56" i="14"/>
  <c r="AX73" i="12"/>
  <c r="BP53" i="1"/>
  <c r="BL69" i="13"/>
  <c r="AX44" i="12"/>
  <c r="BL57" i="13"/>
  <c r="BA15" i="14"/>
  <c r="AX52" i="9"/>
  <c r="BL83" i="13"/>
  <c r="AX75" i="9"/>
  <c r="BP63" i="1"/>
  <c r="AX48" i="12"/>
  <c r="BL10" i="13"/>
  <c r="BP48" i="1"/>
  <c r="AX57" i="12"/>
  <c r="BL91" i="13"/>
  <c r="BA22" i="14"/>
  <c r="AX58" i="12"/>
  <c r="BP51" i="1"/>
  <c r="BA13" i="14"/>
  <c r="BA103" i="14"/>
  <c r="BL65" i="13"/>
  <c r="BA69" i="14"/>
  <c r="BL104" i="13"/>
  <c r="AX65" i="9"/>
  <c r="BA74" i="14"/>
  <c r="AX99" i="12"/>
  <c r="AX53" i="12"/>
  <c r="BA93" i="14"/>
  <c r="BA63" i="14"/>
  <c r="AX4" i="12"/>
  <c r="AX58" i="9"/>
  <c r="BF15" i="11"/>
  <c r="AX7" i="9"/>
  <c r="AX84" i="9"/>
  <c r="BL68" i="13"/>
  <c r="BL30" i="13"/>
  <c r="AX36" i="12"/>
  <c r="AX88" i="9"/>
  <c r="AX52" i="12"/>
  <c r="AX14" i="9"/>
  <c r="AX49" i="12"/>
  <c r="BL33" i="13"/>
  <c r="BF5" i="11"/>
  <c r="AX6" i="9"/>
  <c r="BL93" i="13"/>
  <c r="AX46" i="12"/>
  <c r="BF4" i="11"/>
  <c r="AX30" i="9"/>
  <c r="AX47" i="12"/>
  <c r="BA88" i="14"/>
  <c r="AX45" i="12"/>
  <c r="BL60" i="13"/>
  <c r="BL53" i="13"/>
  <c r="BP54" i="1"/>
  <c r="BL17" i="13"/>
  <c r="BD75" i="1"/>
  <c r="BP43" i="1"/>
  <c r="BA66" i="14"/>
  <c r="AX51" i="9"/>
  <c r="AX88" i="12"/>
  <c r="AX97" i="12"/>
  <c r="AX62" i="9"/>
  <c r="AX18" i="9"/>
  <c r="BA76" i="14"/>
  <c r="AX35" i="12"/>
  <c r="BA64" i="14"/>
  <c r="AX63" i="12"/>
  <c r="BL87" i="13"/>
  <c r="BP58" i="1"/>
  <c r="BA78" i="14"/>
  <c r="BL14" i="13"/>
  <c r="AX87" i="12"/>
  <c r="BF3" i="11"/>
  <c r="AT23" i="16"/>
  <c r="AT12" i="16"/>
  <c r="AT22" i="16"/>
  <c r="AT19" i="16"/>
  <c r="AT8" i="16"/>
  <c r="AW6" i="17"/>
  <c r="AT6" i="16"/>
  <c r="AT5" i="16"/>
  <c r="AW3" i="17"/>
  <c r="AE133" i="1"/>
  <c r="AV34" i="17"/>
  <c r="BD37" i="1" l="1"/>
  <c r="BO41" i="1"/>
  <c r="Z70" i="1" l="1"/>
  <c r="W45" i="14"/>
  <c r="W23" i="14"/>
  <c r="W27" i="14"/>
  <c r="AH67" i="13"/>
  <c r="T93" i="9"/>
  <c r="T88" i="9"/>
  <c r="W93" i="14"/>
  <c r="AH34" i="13"/>
  <c r="W39" i="14"/>
  <c r="T29" i="9"/>
  <c r="W85" i="14"/>
  <c r="AH102" i="13"/>
  <c r="T12" i="12"/>
  <c r="T57" i="12"/>
  <c r="W66" i="14"/>
  <c r="AH35" i="13"/>
  <c r="AH89" i="13"/>
  <c r="T38" i="9"/>
  <c r="W12" i="14"/>
  <c r="T23" i="12"/>
  <c r="T98" i="9"/>
  <c r="T95" i="9"/>
  <c r="T13" i="12"/>
  <c r="AH41" i="13"/>
  <c r="AB7" i="11"/>
  <c r="AH12" i="13"/>
  <c r="AH26" i="13"/>
  <c r="W55" i="14"/>
  <c r="W81" i="14"/>
  <c r="T65" i="9"/>
  <c r="AB14" i="11"/>
  <c r="W82" i="14"/>
  <c r="T81" i="12"/>
  <c r="AH91" i="13"/>
  <c r="AH29" i="13"/>
  <c r="T64" i="9"/>
  <c r="W26" i="14"/>
  <c r="T46" i="9"/>
  <c r="W35" i="14"/>
  <c r="AL58" i="1"/>
  <c r="T87" i="9"/>
  <c r="AN1" i="11"/>
  <c r="AH53" i="13"/>
  <c r="T27" i="9"/>
  <c r="AL42" i="1"/>
  <c r="W44" i="14"/>
  <c r="W50" i="14"/>
  <c r="T82" i="9"/>
  <c r="T97" i="12"/>
  <c r="T24" i="9"/>
  <c r="AH83" i="13"/>
  <c r="AH58" i="13"/>
  <c r="AH54" i="13"/>
  <c r="T86" i="9"/>
  <c r="AL62" i="1"/>
  <c r="T8" i="12"/>
  <c r="T73" i="9"/>
  <c r="AH39" i="13"/>
  <c r="T6" i="12"/>
  <c r="T69" i="9"/>
  <c r="T14" i="12"/>
  <c r="W67" i="14"/>
  <c r="T10" i="9"/>
  <c r="T101" i="9"/>
  <c r="W4" i="14"/>
  <c r="W20" i="14"/>
  <c r="T76" i="9"/>
  <c r="AH76" i="13"/>
  <c r="T96" i="9"/>
  <c r="W34" i="14"/>
  <c r="T74" i="12"/>
  <c r="T48" i="12"/>
  <c r="T51" i="12"/>
  <c r="W25" i="14"/>
  <c r="W10" i="14"/>
  <c r="T95" i="12"/>
  <c r="W22" i="14"/>
  <c r="T15" i="12"/>
  <c r="Z74" i="1"/>
  <c r="AH24" i="13"/>
  <c r="AH25" i="13"/>
  <c r="W75" i="14"/>
  <c r="T45" i="9"/>
  <c r="W62" i="14"/>
  <c r="T70" i="9"/>
  <c r="T103" i="9"/>
  <c r="AL51" i="1"/>
  <c r="T35" i="12"/>
  <c r="T61" i="9"/>
  <c r="W99" i="14"/>
  <c r="W37" i="14"/>
  <c r="T42" i="12"/>
  <c r="T71" i="12"/>
  <c r="AL43" i="1"/>
  <c r="T7" i="12"/>
  <c r="Z71" i="1"/>
  <c r="W5" i="14"/>
  <c r="W21" i="14"/>
  <c r="W56" i="14"/>
  <c r="AL50" i="1"/>
  <c r="W89" i="14"/>
  <c r="T90" i="12"/>
  <c r="T84" i="9"/>
  <c r="AH57" i="13"/>
  <c r="AH63" i="13"/>
  <c r="T33" i="9"/>
  <c r="T20" i="9"/>
  <c r="W74" i="14"/>
  <c r="T6" i="9"/>
  <c r="W11" i="14"/>
  <c r="T49" i="12"/>
  <c r="T53" i="12"/>
  <c r="W57" i="14"/>
  <c r="AH106" i="13"/>
  <c r="T63" i="12"/>
  <c r="T41" i="9"/>
  <c r="T21" i="12"/>
  <c r="T90" i="9"/>
  <c r="T52" i="12"/>
  <c r="T49" i="9"/>
  <c r="W79" i="14"/>
  <c r="Z78" i="1"/>
  <c r="T63" i="9"/>
  <c r="T27" i="12"/>
  <c r="T92" i="12"/>
  <c r="T74" i="9"/>
  <c r="T84" i="12"/>
  <c r="T34" i="9"/>
  <c r="T55" i="12"/>
  <c r="W73" i="14"/>
  <c r="W96" i="14"/>
  <c r="T83" i="9"/>
  <c r="W77" i="14"/>
  <c r="T19" i="12"/>
  <c r="W18" i="14"/>
  <c r="AB8" i="11"/>
  <c r="AH79" i="13"/>
  <c r="T99" i="12"/>
  <c r="T58" i="9"/>
  <c r="T43" i="9"/>
  <c r="T11" i="12"/>
  <c r="T33" i="12"/>
  <c r="T17" i="9"/>
  <c r="AH101" i="13"/>
  <c r="AH42" i="13"/>
  <c r="AH14" i="13"/>
  <c r="W29" i="14"/>
  <c r="AH45" i="13"/>
  <c r="AB6" i="11"/>
  <c r="AH49" i="13"/>
  <c r="T68" i="12"/>
  <c r="W9" i="14"/>
  <c r="T9" i="9"/>
  <c r="AH90" i="13"/>
  <c r="AH9" i="13"/>
  <c r="AH62" i="13"/>
  <c r="T53" i="9"/>
  <c r="AH74" i="13"/>
  <c r="T47" i="9"/>
  <c r="AH31" i="13"/>
  <c r="AL64" i="1"/>
  <c r="T99" i="9"/>
  <c r="W19" i="14"/>
  <c r="Z76" i="1"/>
  <c r="AH93" i="13"/>
  <c r="AH7" i="13"/>
  <c r="W63" i="14"/>
  <c r="AH37" i="13"/>
  <c r="T34" i="12"/>
  <c r="T8" i="9"/>
  <c r="W71" i="14"/>
  <c r="AL63" i="1"/>
  <c r="T16" i="12"/>
  <c r="T92" i="9"/>
  <c r="T52" i="9"/>
  <c r="AH11" i="13"/>
  <c r="W41" i="14"/>
  <c r="T54" i="12"/>
  <c r="AH28" i="13"/>
  <c r="T13" i="9"/>
  <c r="T60" i="9"/>
  <c r="AH22" i="13"/>
  <c r="T94" i="9"/>
  <c r="T40" i="9"/>
  <c r="T83" i="12"/>
  <c r="T86" i="12"/>
  <c r="T39" i="9"/>
  <c r="AH84" i="13"/>
  <c r="T10" i="12"/>
  <c r="T70" i="12"/>
  <c r="T56" i="9"/>
  <c r="W78" i="14"/>
  <c r="T72" i="9"/>
  <c r="AH99" i="13"/>
  <c r="AH17" i="13"/>
  <c r="T100" i="9"/>
  <c r="W87" i="14"/>
  <c r="W43" i="14"/>
  <c r="AH68" i="13"/>
  <c r="T18" i="12"/>
  <c r="Z77" i="1"/>
  <c r="T17" i="12"/>
  <c r="T5" i="9"/>
  <c r="W72" i="14"/>
  <c r="AB10" i="11"/>
  <c r="W38" i="14"/>
  <c r="T67" i="9"/>
  <c r="T32" i="12"/>
  <c r="T58" i="12"/>
  <c r="AH72" i="13"/>
  <c r="AH47" i="13"/>
  <c r="T67" i="12"/>
  <c r="T37" i="12"/>
  <c r="W16" i="14"/>
  <c r="T22" i="12"/>
  <c r="AL48" i="1"/>
  <c r="AB9" i="11"/>
  <c r="AL44" i="1"/>
  <c r="T15" i="9"/>
  <c r="W24" i="14"/>
  <c r="W68" i="14"/>
  <c r="AH97" i="13"/>
  <c r="W32" i="14"/>
  <c r="W33" i="14"/>
  <c r="AH94" i="13"/>
  <c r="AH103" i="13"/>
  <c r="T36" i="9"/>
  <c r="W36" i="14"/>
  <c r="AH43" i="13"/>
  <c r="W47" i="14"/>
  <c r="T61" i="12"/>
  <c r="W15" i="14"/>
  <c r="W76" i="14"/>
  <c r="AH51" i="13"/>
  <c r="T31" i="9"/>
  <c r="AL60" i="1"/>
  <c r="AH85" i="13"/>
  <c r="W13" i="14"/>
  <c r="AH60" i="13"/>
  <c r="T72" i="12"/>
  <c r="T100" i="12"/>
  <c r="T5" i="12"/>
  <c r="AH78" i="13"/>
  <c r="W86" i="14"/>
  <c r="T47" i="12"/>
  <c r="AH80" i="13"/>
  <c r="W48" i="14"/>
  <c r="AH46" i="13"/>
  <c r="AH20" i="13"/>
  <c r="T42" i="9"/>
  <c r="T101" i="12"/>
  <c r="Z73" i="1"/>
  <c r="W69" i="14"/>
  <c r="AB13" i="11"/>
  <c r="AH82" i="13"/>
  <c r="T41" i="12"/>
  <c r="AH44" i="13"/>
  <c r="T56" i="12"/>
  <c r="T4" i="9"/>
  <c r="W49" i="14"/>
  <c r="T40" i="12"/>
  <c r="T87" i="12"/>
  <c r="AH48" i="13"/>
  <c r="T66" i="9"/>
  <c r="AL56" i="1"/>
  <c r="AH59" i="13"/>
  <c r="AL61" i="1"/>
  <c r="AL55" i="1"/>
  <c r="T7" i="9"/>
  <c r="W59" i="14"/>
  <c r="T45" i="12"/>
  <c r="T91" i="9"/>
  <c r="AH73" i="13"/>
  <c r="AH95" i="13"/>
  <c r="T19" i="9"/>
  <c r="AL46" i="1"/>
  <c r="T89" i="12"/>
  <c r="AH71" i="13"/>
  <c r="AL45" i="1"/>
  <c r="W100" i="14"/>
  <c r="T93" i="12"/>
  <c r="T85" i="9"/>
  <c r="AB15" i="11"/>
  <c r="T25" i="9"/>
  <c r="T60" i="12"/>
  <c r="W17" i="14"/>
  <c r="T32" i="9"/>
  <c r="T103" i="12"/>
  <c r="AH64" i="13"/>
  <c r="W102" i="14"/>
  <c r="T39" i="12"/>
  <c r="AH33" i="13"/>
  <c r="AH21" i="13"/>
  <c r="T54" i="9"/>
  <c r="W95" i="14"/>
  <c r="AL47" i="1"/>
  <c r="T25" i="12"/>
  <c r="T59" i="12"/>
  <c r="T97" i="9"/>
  <c r="W91" i="14"/>
  <c r="W6" i="14"/>
  <c r="T66" i="12"/>
  <c r="T23" i="9"/>
  <c r="T79" i="9"/>
  <c r="T11" i="9"/>
  <c r="W65" i="14"/>
  <c r="T35" i="9"/>
  <c r="T80" i="9"/>
  <c r="W60" i="14"/>
  <c r="AL53" i="1"/>
  <c r="AH75" i="13"/>
  <c r="T37" i="9"/>
  <c r="AH18" i="13"/>
  <c r="W51" i="14"/>
  <c r="T55" i="9"/>
  <c r="T30" i="9"/>
  <c r="AH19" i="13"/>
  <c r="T59" i="9"/>
  <c r="AL52" i="1"/>
  <c r="AH88" i="13"/>
  <c r="T57" i="9"/>
  <c r="T98" i="12"/>
  <c r="T28" i="9"/>
  <c r="T36" i="12"/>
  <c r="AH81" i="13"/>
  <c r="T71" i="9"/>
  <c r="T31" i="12"/>
  <c r="T48" i="9"/>
  <c r="AL49" i="1"/>
  <c r="T94" i="12"/>
  <c r="W61" i="14"/>
  <c r="T44" i="12"/>
  <c r="T24" i="12"/>
  <c r="W90" i="14"/>
  <c r="T12" i="9"/>
  <c r="T9" i="12"/>
  <c r="T73" i="12"/>
  <c r="T51" i="9"/>
  <c r="T75" i="9"/>
  <c r="T96" i="12"/>
  <c r="W46" i="14"/>
  <c r="W54" i="14"/>
  <c r="W83" i="14"/>
  <c r="AH66" i="13"/>
  <c r="AH65" i="13"/>
  <c r="AB11" i="11"/>
  <c r="T64" i="12"/>
  <c r="T38" i="12"/>
  <c r="W14" i="14"/>
  <c r="T46" i="12"/>
  <c r="T20" i="12"/>
  <c r="T102" i="9"/>
  <c r="T91" i="12"/>
  <c r="W31" i="14"/>
  <c r="T77" i="12"/>
  <c r="AH98" i="13"/>
  <c r="AL59" i="1"/>
  <c r="AH16" i="13"/>
  <c r="W42" i="14"/>
  <c r="AH61" i="13"/>
  <c r="T78" i="12"/>
  <c r="AH96" i="13"/>
  <c r="T89" i="9"/>
  <c r="T79" i="12"/>
  <c r="W40" i="14"/>
  <c r="T22" i="9"/>
  <c r="W92" i="14"/>
  <c r="T26" i="12"/>
  <c r="W7" i="14"/>
  <c r="T4" i="12"/>
  <c r="AH8" i="13"/>
  <c r="AH77" i="13"/>
  <c r="T16" i="9"/>
  <c r="W52" i="14"/>
  <c r="T26" i="9"/>
  <c r="W58" i="14"/>
  <c r="AH23" i="13"/>
  <c r="Z75" i="1"/>
  <c r="W94" i="14"/>
  <c r="T18" i="9"/>
  <c r="T50" i="12"/>
  <c r="T29" i="12"/>
  <c r="W101" i="14"/>
  <c r="T14" i="9"/>
  <c r="AH36" i="13"/>
  <c r="W64" i="14"/>
  <c r="W103" i="14"/>
  <c r="T50" i="9"/>
  <c r="AH15" i="13"/>
  <c r="T85" i="12"/>
  <c r="Z79" i="1"/>
  <c r="AH38" i="13"/>
  <c r="AH69" i="13"/>
  <c r="AH50" i="13"/>
  <c r="AH105" i="13"/>
  <c r="T75" i="12"/>
  <c r="T21" i="9"/>
  <c r="W53" i="14"/>
  <c r="T76" i="12"/>
  <c r="AH32" i="13"/>
  <c r="AH70" i="13"/>
  <c r="T68" i="9"/>
  <c r="T28" i="12"/>
  <c r="W30" i="14"/>
  <c r="W84" i="14"/>
  <c r="AB12" i="11"/>
  <c r="W28" i="14"/>
  <c r="AH52" i="13"/>
  <c r="AB4" i="11"/>
  <c r="T30" i="12"/>
  <c r="W97" i="14"/>
  <c r="AH27" i="13"/>
  <c r="T69" i="12"/>
  <c r="AH87" i="13"/>
  <c r="T88" i="12"/>
  <c r="AH10" i="13"/>
  <c r="W98" i="14"/>
  <c r="AH55" i="13"/>
  <c r="AB16" i="11"/>
  <c r="T62" i="9"/>
  <c r="W88" i="14"/>
  <c r="AH100" i="13"/>
  <c r="AH30" i="13"/>
  <c r="T65" i="12"/>
  <c r="AL54" i="1"/>
  <c r="AH13" i="13"/>
  <c r="Z72" i="1"/>
  <c r="T81" i="9"/>
  <c r="T43" i="12"/>
  <c r="T102" i="12"/>
  <c r="T62" i="12"/>
  <c r="T80" i="12"/>
  <c r="T82" i="12"/>
  <c r="W70" i="14"/>
  <c r="T77" i="9"/>
  <c r="AH92" i="13"/>
  <c r="AH86" i="13"/>
  <c r="T44" i="9"/>
  <c r="AB5" i="11"/>
  <c r="T78" i="9"/>
  <c r="W8" i="14"/>
  <c r="AL57" i="1"/>
  <c r="AH56" i="13"/>
  <c r="AH40" i="13"/>
  <c r="W80" i="14"/>
  <c r="AH104" i="13"/>
  <c r="P12" i="16"/>
  <c r="P19" i="15"/>
  <c r="P19" i="16"/>
  <c r="P23" i="15"/>
  <c r="P22" i="16"/>
  <c r="P11" i="15"/>
  <c r="P23" i="16"/>
  <c r="P11" i="16"/>
  <c r="P22" i="15"/>
  <c r="P12" i="15"/>
  <c r="P8" i="16"/>
  <c r="S6" i="17"/>
  <c r="P8" i="15"/>
  <c r="P6" i="16"/>
  <c r="P6" i="15"/>
  <c r="P5" i="16"/>
  <c r="P5" i="15"/>
  <c r="S3" i="17"/>
  <c r="P4" i="15"/>
  <c r="P7" i="15"/>
  <c r="S5" i="17"/>
  <c r="P7" i="16"/>
  <c r="CK12" i="11"/>
  <c r="CK14" i="11"/>
  <c r="CK9" i="11"/>
  <c r="CK6" i="11"/>
  <c r="CK5" i="11"/>
  <c r="CK4" i="11"/>
  <c r="CK16" i="11"/>
  <c r="CK15" i="11"/>
  <c r="CK8" i="11"/>
  <c r="AE103" i="1"/>
  <c r="CK11" i="11"/>
  <c r="CK10" i="11"/>
  <c r="CK13" i="11"/>
  <c r="CK7" i="11"/>
  <c r="Z37" i="1" l="1"/>
  <c r="AB3" i="11"/>
  <c r="D130" i="1" a="1"/>
  <c r="R34" i="17"/>
  <c r="D130" i="1" l="1"/>
  <c r="E130" i="1" s="1"/>
  <c r="I130" i="1" s="1"/>
  <c r="D102" i="1" a="1"/>
  <c r="D102" i="1" l="1"/>
  <c r="E102" i="1" s="1"/>
  <c r="X102" i="1" s="1"/>
  <c r="AG130" i="1"/>
  <c r="AC130" i="1"/>
  <c r="X130" i="1"/>
  <c r="AD130" i="1"/>
  <c r="AC102" i="1" l="1"/>
  <c r="AD102" i="1"/>
  <c r="AG102" i="1"/>
  <c r="K130" i="1"/>
  <c r="I102" i="1"/>
  <c r="K102" i="1" s="1"/>
  <c r="BK6" i="13"/>
  <c r="AW3" i="9"/>
  <c r="AW3" i="12"/>
  <c r="AZ3" i="14"/>
  <c r="AW36" i="9"/>
  <c r="AZ26" i="14"/>
  <c r="AZ33" i="14"/>
  <c r="AW15" i="12"/>
  <c r="AZ11" i="14"/>
  <c r="BK54" i="13"/>
  <c r="AZ54" i="14"/>
  <c r="AW103" i="9"/>
  <c r="BK82" i="13"/>
  <c r="AW95" i="12"/>
  <c r="BK56" i="13"/>
  <c r="BK36" i="13"/>
  <c r="AW11" i="9"/>
  <c r="AW82" i="9"/>
  <c r="AW94" i="12"/>
  <c r="BK40" i="13"/>
  <c r="AW98" i="9"/>
  <c r="AZ71" i="14"/>
  <c r="AW77" i="9"/>
  <c r="AW46" i="9"/>
  <c r="AW50" i="9"/>
  <c r="AZ95" i="14"/>
  <c r="AW26" i="12"/>
  <c r="AZ76" i="14"/>
  <c r="AW8" i="12"/>
  <c r="AZ96" i="14"/>
  <c r="AW78" i="9"/>
  <c r="BK94" i="13"/>
  <c r="AW95" i="9"/>
  <c r="AZ47" i="14"/>
  <c r="BK30" i="13"/>
  <c r="AW83" i="12"/>
  <c r="AZ63" i="14"/>
  <c r="BK46" i="13"/>
  <c r="AZ79" i="14"/>
  <c r="AZ84" i="14"/>
  <c r="AW52" i="12"/>
  <c r="AW62" i="12"/>
  <c r="AZ69" i="14"/>
  <c r="BK77" i="13"/>
  <c r="BK23" i="13"/>
  <c r="AZ87" i="14"/>
  <c r="BK91" i="13"/>
  <c r="AZ42" i="14"/>
  <c r="BK72" i="13"/>
  <c r="AW7" i="9"/>
  <c r="AW63" i="12"/>
  <c r="BK76" i="13"/>
  <c r="AZ27" i="14"/>
  <c r="AZ62" i="14"/>
  <c r="AW50" i="12"/>
  <c r="AW56" i="9"/>
  <c r="BO63" i="1"/>
  <c r="AW99" i="9"/>
  <c r="AW90" i="9"/>
  <c r="AW84" i="12"/>
  <c r="AZ91" i="14"/>
  <c r="AW20" i="12"/>
  <c r="AW81" i="9"/>
  <c r="BK8" i="13"/>
  <c r="BK89" i="13"/>
  <c r="AZ86" i="14"/>
  <c r="AW33" i="9"/>
  <c r="AW25" i="9"/>
  <c r="AW53" i="12"/>
  <c r="AW26" i="9"/>
  <c r="AW64" i="9"/>
  <c r="AZ36" i="14"/>
  <c r="BK104" i="13"/>
  <c r="AW55" i="12"/>
  <c r="BK78" i="13"/>
  <c r="AZ8" i="14"/>
  <c r="AZ68" i="14"/>
  <c r="AW9" i="9"/>
  <c r="AW13" i="9"/>
  <c r="AW75" i="9"/>
  <c r="BE4" i="11"/>
  <c r="AW14" i="12"/>
  <c r="AW43" i="9"/>
  <c r="AZ13" i="14"/>
  <c r="BK29" i="13"/>
  <c r="AW82" i="12"/>
  <c r="AZ17" i="14"/>
  <c r="BO56" i="1"/>
  <c r="AW97" i="12"/>
  <c r="AZ67" i="14"/>
  <c r="AW35" i="12"/>
  <c r="AW25" i="12"/>
  <c r="AW27" i="9"/>
  <c r="AW102" i="12"/>
  <c r="AW91" i="9"/>
  <c r="BK61" i="13"/>
  <c r="AW5" i="12"/>
  <c r="BK58" i="13"/>
  <c r="BE11" i="11"/>
  <c r="AW19" i="9"/>
  <c r="AW84" i="9"/>
  <c r="AZ77" i="14"/>
  <c r="AW34" i="9"/>
  <c r="BK42" i="13"/>
  <c r="AW66" i="9"/>
  <c r="AZ98" i="14"/>
  <c r="BO61" i="1"/>
  <c r="AW64" i="12"/>
  <c r="AW13" i="12"/>
  <c r="AW81" i="12"/>
  <c r="AW96" i="12"/>
  <c r="AW53" i="9"/>
  <c r="AW10" i="9"/>
  <c r="AZ81" i="14"/>
  <c r="BO51" i="1"/>
  <c r="AW76" i="12"/>
  <c r="BK86" i="13"/>
  <c r="AZ28" i="14"/>
  <c r="AZ30" i="14"/>
  <c r="BE12" i="11"/>
  <c r="BO43" i="1"/>
  <c r="BE9" i="11"/>
  <c r="AZ22" i="14"/>
  <c r="AZ64" i="14"/>
  <c r="BK75" i="13"/>
  <c r="AW65" i="12"/>
  <c r="AW51" i="12"/>
  <c r="AZ65" i="14"/>
  <c r="BK102" i="13"/>
  <c r="AZ89" i="14"/>
  <c r="AZ48" i="14"/>
  <c r="AZ94" i="14"/>
  <c r="AZ82" i="14"/>
  <c r="BK93" i="13"/>
  <c r="AW31" i="9"/>
  <c r="AW63" i="9"/>
  <c r="AZ23" i="14"/>
  <c r="BO60" i="1"/>
  <c r="AW44" i="9"/>
  <c r="BK79" i="13"/>
  <c r="AW74" i="9"/>
  <c r="BK92" i="13"/>
  <c r="BK98" i="13"/>
  <c r="AW41" i="9"/>
  <c r="AW54" i="12"/>
  <c r="AW76" i="9"/>
  <c r="BK11" i="13"/>
  <c r="AW68" i="12"/>
  <c r="BK71" i="13"/>
  <c r="BE16" i="11"/>
  <c r="AW74" i="12"/>
  <c r="AW15" i="9"/>
  <c r="AZ100" i="14"/>
  <c r="BK85" i="13"/>
  <c r="AW72" i="12"/>
  <c r="AZ97" i="14"/>
  <c r="BO45" i="1"/>
  <c r="BC71" i="1"/>
  <c r="BK96" i="13"/>
  <c r="AW69" i="12"/>
  <c r="AZ55" i="14"/>
  <c r="AW83" i="9"/>
  <c r="AW12" i="9"/>
  <c r="BK73" i="13"/>
  <c r="AW73" i="12"/>
  <c r="AZ45" i="14"/>
  <c r="AW71" i="9"/>
  <c r="BK101" i="13"/>
  <c r="BK48" i="13"/>
  <c r="BK10" i="13"/>
  <c r="AW99" i="12"/>
  <c r="AZ9" i="14"/>
  <c r="AW6" i="12"/>
  <c r="AW4" i="9"/>
  <c r="BK12" i="13"/>
  <c r="AZ15" i="14"/>
  <c r="AZ49" i="14"/>
  <c r="AZ24" i="14"/>
  <c r="AW100" i="9"/>
  <c r="BK52" i="13"/>
  <c r="BK83" i="13"/>
  <c r="AZ39" i="14"/>
  <c r="AZ52" i="14"/>
  <c r="AZ21" i="14"/>
  <c r="BO58" i="1"/>
  <c r="AW8" i="9"/>
  <c r="AW60" i="12"/>
  <c r="BO53" i="1"/>
  <c r="BK13" i="13"/>
  <c r="BK14" i="13"/>
  <c r="AW42" i="12"/>
  <c r="AW47" i="12"/>
  <c r="AW10" i="12"/>
  <c r="AW85" i="12"/>
  <c r="BK64" i="13"/>
  <c r="AW86" i="9"/>
  <c r="BK28" i="13"/>
  <c r="AW37" i="9"/>
  <c r="AZ85" i="14"/>
  <c r="BK44" i="13"/>
  <c r="AZ73" i="14"/>
  <c r="AW19" i="12"/>
  <c r="AZ40" i="14"/>
  <c r="AZ44" i="14"/>
  <c r="BO46" i="1"/>
  <c r="BK43" i="13"/>
  <c r="AZ101" i="14"/>
  <c r="AW93" i="12"/>
  <c r="BE10" i="11"/>
  <c r="BK63" i="13"/>
  <c r="BK18" i="13"/>
  <c r="AZ38" i="14"/>
  <c r="AZ60" i="14"/>
  <c r="AW60" i="9"/>
  <c r="AW12" i="12"/>
  <c r="AZ103" i="14"/>
  <c r="AZ43" i="14"/>
  <c r="BO57" i="1"/>
  <c r="AW59" i="9"/>
  <c r="AZ14" i="14"/>
  <c r="AW49" i="9"/>
  <c r="AW101" i="9"/>
  <c r="AZ50" i="14"/>
  <c r="AW45" i="9"/>
  <c r="AW30" i="12"/>
  <c r="AW88" i="12"/>
  <c r="AW80" i="12"/>
  <c r="AW27" i="12"/>
  <c r="AZ57" i="14"/>
  <c r="AW23" i="12"/>
  <c r="BK20" i="13"/>
  <c r="BK34" i="13"/>
  <c r="AZ12" i="14"/>
  <c r="AZ74" i="14"/>
  <c r="AZ31" i="14"/>
  <c r="AW14" i="9"/>
  <c r="BK26" i="13"/>
  <c r="AZ32" i="14"/>
  <c r="AW66" i="12"/>
  <c r="AW6" i="9"/>
  <c r="AW29" i="12"/>
  <c r="BC77" i="1"/>
  <c r="AW21" i="9"/>
  <c r="AW62" i="9"/>
  <c r="AW94" i="9"/>
  <c r="AZ92" i="14"/>
  <c r="AZ20" i="14"/>
  <c r="AZ29" i="14"/>
  <c r="AW89" i="9"/>
  <c r="AW61" i="9"/>
  <c r="AZ34" i="14"/>
  <c r="AZ56" i="14"/>
  <c r="AW45" i="12"/>
  <c r="AW89" i="12"/>
  <c r="AW18" i="12"/>
  <c r="AW97" i="9"/>
  <c r="BK51" i="13"/>
  <c r="AW29" i="9"/>
  <c r="BK19" i="13"/>
  <c r="AZ51" i="14"/>
  <c r="AZ59" i="14"/>
  <c r="AZ83" i="14"/>
  <c r="AZ72" i="14"/>
  <c r="BE15" i="11"/>
  <c r="BO54" i="1"/>
  <c r="AW32" i="12"/>
  <c r="AZ7" i="14"/>
  <c r="AZ16" i="14"/>
  <c r="BK22" i="13"/>
  <c r="AW70" i="9"/>
  <c r="AZ46" i="14"/>
  <c r="AW17" i="9"/>
  <c r="BC73" i="1"/>
  <c r="AW44" i="12"/>
  <c r="AW43" i="12"/>
  <c r="AW57" i="9"/>
  <c r="AW7" i="12"/>
  <c r="AZ88" i="14"/>
  <c r="AW101" i="12"/>
  <c r="BK49" i="13"/>
  <c r="AW98" i="12"/>
  <c r="BK95" i="13"/>
  <c r="BK53" i="13"/>
  <c r="BK27" i="13"/>
  <c r="BK80" i="13"/>
  <c r="BE6" i="11"/>
  <c r="AZ66" i="14"/>
  <c r="BK90" i="13"/>
  <c r="BK88" i="13"/>
  <c r="BK103" i="13"/>
  <c r="AW32" i="9"/>
  <c r="BK67" i="13"/>
  <c r="BO47" i="1"/>
  <c r="AW86" i="12"/>
  <c r="AZ18" i="14"/>
  <c r="BK55" i="13"/>
  <c r="AZ41" i="14"/>
  <c r="AW48" i="12"/>
  <c r="BK84" i="13"/>
  <c r="AW48" i="9"/>
  <c r="AW39" i="9"/>
  <c r="BE5" i="11"/>
  <c r="AW72" i="9"/>
  <c r="AW20" i="9"/>
  <c r="AZ4" i="14"/>
  <c r="BO44" i="1"/>
  <c r="BK65" i="13"/>
  <c r="AZ70" i="14"/>
  <c r="AZ99" i="14"/>
  <c r="AW78" i="12"/>
  <c r="BK39" i="13"/>
  <c r="AW39" i="12"/>
  <c r="AW103" i="12"/>
  <c r="AW92" i="9"/>
  <c r="AW55" i="9"/>
  <c r="AW90" i="12"/>
  <c r="AW58" i="12"/>
  <c r="AW28" i="12"/>
  <c r="AW16" i="9"/>
  <c r="AZ19" i="14"/>
  <c r="BO62" i="1"/>
  <c r="AW57" i="12"/>
  <c r="AW47" i="9"/>
  <c r="AW92" i="12"/>
  <c r="BK66" i="13"/>
  <c r="BK37" i="13"/>
  <c r="AW59" i="12"/>
  <c r="BK38" i="13"/>
  <c r="AW96" i="9"/>
  <c r="AW30" i="9"/>
  <c r="AW75" i="12"/>
  <c r="AZ58" i="14"/>
  <c r="AZ53" i="14"/>
  <c r="BK74" i="13"/>
  <c r="BK62" i="13"/>
  <c r="BC74" i="1"/>
  <c r="BK33" i="13"/>
  <c r="AZ37" i="14"/>
  <c r="BK32" i="13"/>
  <c r="BO50" i="1"/>
  <c r="AW91" i="12"/>
  <c r="AW22" i="9"/>
  <c r="BK57" i="13"/>
  <c r="AW52" i="9"/>
  <c r="BK17" i="13"/>
  <c r="AZ35" i="14"/>
  <c r="AW51" i="9"/>
  <c r="AW5" i="9"/>
  <c r="BK70" i="13"/>
  <c r="BK97" i="13"/>
  <c r="AW87" i="9"/>
  <c r="BO52" i="1"/>
  <c r="AZ61" i="14"/>
  <c r="AZ6" i="14"/>
  <c r="BO48" i="1"/>
  <c r="BE8" i="11"/>
  <c r="BK41" i="13"/>
  <c r="BK47" i="13"/>
  <c r="AW16" i="12"/>
  <c r="AW40" i="9"/>
  <c r="AW100" i="12"/>
  <c r="BK99" i="13"/>
  <c r="AW54" i="9"/>
  <c r="AW23" i="9"/>
  <c r="AZ102" i="14"/>
  <c r="AW40" i="12"/>
  <c r="AW35" i="9"/>
  <c r="AW33" i="12"/>
  <c r="BC76" i="1"/>
  <c r="BO55" i="1"/>
  <c r="AW42" i="9"/>
  <c r="BK81" i="13"/>
  <c r="BE7" i="11"/>
  <c r="AW79" i="12"/>
  <c r="BK35" i="13"/>
  <c r="BO42" i="1"/>
  <c r="BK59" i="13"/>
  <c r="AW11" i="12"/>
  <c r="AW4" i="12"/>
  <c r="BK100" i="13"/>
  <c r="AW18" i="9"/>
  <c r="AZ93" i="14"/>
  <c r="BO49" i="1"/>
  <c r="BK50" i="13"/>
  <c r="BK7" i="13"/>
  <c r="BK45" i="13"/>
  <c r="AZ90" i="14"/>
  <c r="BK69" i="13"/>
  <c r="BK15" i="13"/>
  <c r="BC78" i="1"/>
  <c r="AW87" i="12"/>
  <c r="BK21" i="13"/>
  <c r="BO64" i="1"/>
  <c r="BK31" i="13"/>
  <c r="BE14" i="11"/>
  <c r="BK87" i="13"/>
  <c r="BK24" i="13"/>
  <c r="BK68" i="13"/>
  <c r="AW56" i="12"/>
  <c r="AW24" i="12"/>
  <c r="BK60" i="13"/>
  <c r="AW67" i="12"/>
  <c r="BK16" i="13"/>
  <c r="AW38" i="9"/>
  <c r="AW88" i="9"/>
  <c r="AW65" i="9"/>
  <c r="AW80" i="9"/>
  <c r="AW58" i="9"/>
  <c r="AW46" i="12"/>
  <c r="AW61" i="12"/>
  <c r="BK105" i="13"/>
  <c r="AW37" i="12"/>
  <c r="AW70" i="12"/>
  <c r="AW28" i="9"/>
  <c r="AW67" i="9"/>
  <c r="AZ10" i="14"/>
  <c r="AW36" i="12"/>
  <c r="AW79" i="9"/>
  <c r="BC72" i="1"/>
  <c r="AW41" i="12"/>
  <c r="BO59" i="1"/>
  <c r="AW22" i="12"/>
  <c r="BE13" i="11"/>
  <c r="AW68" i="9"/>
  <c r="AW9" i="12"/>
  <c r="BK9" i="13"/>
  <c r="AW102" i="9"/>
  <c r="BC79" i="1"/>
  <c r="AW38" i="12"/>
  <c r="AW77" i="12"/>
  <c r="AW71" i="12"/>
  <c r="AW17" i="12"/>
  <c r="AW85" i="9"/>
  <c r="AW34" i="12"/>
  <c r="BC75" i="1"/>
  <c r="AW73" i="9"/>
  <c r="BK106" i="13"/>
  <c r="AZ25" i="14"/>
  <c r="AW49" i="12"/>
  <c r="AW31" i="12"/>
  <c r="AZ80" i="14"/>
  <c r="AZ78" i="14"/>
  <c r="AZ75" i="14"/>
  <c r="BK25" i="13"/>
  <c r="AW24" i="9"/>
  <c r="AZ5" i="14"/>
  <c r="AW93" i="9"/>
  <c r="AW21" i="12"/>
  <c r="AW69" i="9"/>
  <c r="AS23" i="16"/>
  <c r="AS12" i="16"/>
  <c r="AS11" i="16"/>
  <c r="AS22" i="16"/>
  <c r="AS19" i="16"/>
  <c r="AV6" i="17"/>
  <c r="AS8" i="16"/>
  <c r="AS6" i="16"/>
  <c r="AV3" i="17"/>
  <c r="AS5" i="16"/>
  <c r="AV5" i="17"/>
  <c r="AS7" i="16"/>
  <c r="DN8" i="11"/>
  <c r="DN16" i="11"/>
  <c r="AE132" i="1"/>
  <c r="DN10" i="11"/>
  <c r="DN7" i="11"/>
  <c r="DN5" i="11"/>
  <c r="DN11" i="11"/>
  <c r="DN3" i="11"/>
  <c r="DN13" i="11"/>
  <c r="DN9" i="11"/>
  <c r="DN14" i="11"/>
  <c r="DN12" i="11"/>
  <c r="DN6" i="11"/>
  <c r="DN4" i="11"/>
  <c r="DN15" i="11"/>
  <c r="BC37" i="1" l="1"/>
  <c r="BE3" i="11"/>
  <c r="BN41" i="1"/>
  <c r="AU34" i="17"/>
  <c r="AY70" i="1" l="1"/>
  <c r="D129" i="1" a="1"/>
  <c r="D129" i="1" l="1"/>
  <c r="E129" i="1" s="1"/>
  <c r="I129" i="1" s="1"/>
  <c r="D101" i="1" a="1"/>
  <c r="D101" i="1" l="1"/>
  <c r="E101" i="1" s="1"/>
  <c r="X101" i="1" s="1"/>
  <c r="AC129" i="1"/>
  <c r="AG129" i="1"/>
  <c r="X129" i="1"/>
  <c r="AD129" i="1"/>
  <c r="Y70" i="1"/>
  <c r="AG101" i="1" l="1"/>
  <c r="AC101" i="1"/>
  <c r="AD101" i="1"/>
  <c r="K129" i="1"/>
  <c r="I101" i="1"/>
  <c r="K101" i="1" s="1"/>
  <c r="AG41" i="13"/>
  <c r="AG63" i="13"/>
  <c r="V30" i="14"/>
  <c r="AG58" i="13"/>
  <c r="S22" i="9"/>
  <c r="V58" i="14"/>
  <c r="S9" i="9"/>
  <c r="S100" i="9"/>
  <c r="AA8" i="11"/>
  <c r="AA16" i="11"/>
  <c r="S23" i="9"/>
  <c r="S93" i="12"/>
  <c r="S11" i="12"/>
  <c r="S94" i="9"/>
  <c r="V49" i="14"/>
  <c r="AK61" i="1"/>
  <c r="AG50" i="13"/>
  <c r="S101" i="9"/>
  <c r="AG48" i="13"/>
  <c r="S97" i="9"/>
  <c r="AK51" i="1"/>
  <c r="AG80" i="13"/>
  <c r="V48" i="14"/>
  <c r="S74" i="12"/>
  <c r="S73" i="12"/>
  <c r="S68" i="9"/>
  <c r="S51" i="12"/>
  <c r="AG84" i="13"/>
  <c r="AG37" i="13"/>
  <c r="S62" i="9"/>
  <c r="V15" i="14"/>
  <c r="AG71" i="13"/>
  <c r="S61" i="12"/>
  <c r="S60" i="9"/>
  <c r="S59" i="12"/>
  <c r="S30" i="12"/>
  <c r="Y78" i="1"/>
  <c r="V80" i="14"/>
  <c r="AA15" i="11"/>
  <c r="S29" i="9"/>
  <c r="S38" i="9"/>
  <c r="S51" i="9"/>
  <c r="S43" i="12"/>
  <c r="S28" i="9"/>
  <c r="V34" i="14"/>
  <c r="S84" i="9"/>
  <c r="AA5" i="11"/>
  <c r="V84" i="14"/>
  <c r="V44" i="14"/>
  <c r="V5" i="14"/>
  <c r="V87" i="14"/>
  <c r="S74" i="9"/>
  <c r="V40" i="14"/>
  <c r="S97" i="12"/>
  <c r="AG43" i="13"/>
  <c r="S82" i="12"/>
  <c r="AG82" i="13"/>
  <c r="S18" i="12"/>
  <c r="AG79" i="13"/>
  <c r="AG66" i="13"/>
  <c r="S103" i="12"/>
  <c r="V99" i="14"/>
  <c r="AG74" i="13"/>
  <c r="V82" i="14"/>
  <c r="AK55" i="1"/>
  <c r="S52" i="12"/>
  <c r="S56" i="12"/>
  <c r="AK58" i="1"/>
  <c r="V56" i="14"/>
  <c r="AG14" i="13"/>
  <c r="V57" i="14"/>
  <c r="V63" i="14"/>
  <c r="V93" i="14"/>
  <c r="V43" i="14"/>
  <c r="S54" i="9"/>
  <c r="S96" i="9"/>
  <c r="V91" i="14"/>
  <c r="S41" i="12"/>
  <c r="S25" i="12"/>
  <c r="S46" i="9"/>
  <c r="AG57" i="13"/>
  <c r="S59" i="9"/>
  <c r="S16" i="9"/>
  <c r="S22" i="12"/>
  <c r="AG47" i="13"/>
  <c r="AG8" i="13"/>
  <c r="S67" i="12"/>
  <c r="V20" i="14"/>
  <c r="S75" i="9"/>
  <c r="AG72" i="13"/>
  <c r="S81" i="9"/>
  <c r="S5" i="12"/>
  <c r="S20" i="12"/>
  <c r="Y71" i="1"/>
  <c r="S36" i="9"/>
  <c r="AG33" i="13"/>
  <c r="AK49" i="1"/>
  <c r="AG87" i="13"/>
  <c r="AG91" i="13"/>
  <c r="V70" i="14"/>
  <c r="V37" i="14"/>
  <c r="AM1" i="11"/>
  <c r="V55" i="14"/>
  <c r="V31" i="14"/>
  <c r="V33" i="14"/>
  <c r="V22" i="14"/>
  <c r="V68" i="14"/>
  <c r="AK62" i="1"/>
  <c r="AG73" i="13"/>
  <c r="AA10" i="11"/>
  <c r="S4" i="12"/>
  <c r="S55" i="9"/>
  <c r="AG46" i="13"/>
  <c r="V25" i="14"/>
  <c r="AG13" i="13"/>
  <c r="S52" i="9"/>
  <c r="S69" i="9"/>
  <c r="AG40" i="13"/>
  <c r="AG30" i="13"/>
  <c r="AG59" i="13"/>
  <c r="AG7" i="13"/>
  <c r="S98" i="9"/>
  <c r="AG62" i="13"/>
  <c r="S95" i="12"/>
  <c r="AG61" i="13"/>
  <c r="AG68" i="13"/>
  <c r="S83" i="9"/>
  <c r="S65" i="12"/>
  <c r="S24" i="12"/>
  <c r="V90" i="14"/>
  <c r="V103" i="14"/>
  <c r="V41" i="14"/>
  <c r="AG24" i="13"/>
  <c r="V28" i="14"/>
  <c r="AG92" i="13"/>
  <c r="S25" i="9"/>
  <c r="AG103" i="13"/>
  <c r="S6" i="9"/>
  <c r="S30" i="9"/>
  <c r="AG94" i="13"/>
  <c r="V9" i="14"/>
  <c r="V73" i="14"/>
  <c r="V76" i="14"/>
  <c r="S101" i="12"/>
  <c r="S90" i="9"/>
  <c r="S88" i="12"/>
  <c r="S49" i="9"/>
  <c r="S87" i="9"/>
  <c r="S85" i="9"/>
  <c r="Y79" i="1"/>
  <c r="S27" i="12"/>
  <c r="V85" i="14"/>
  <c r="AG45" i="13"/>
  <c r="S40" i="12"/>
  <c r="S44" i="12"/>
  <c r="AG44" i="13"/>
  <c r="V19" i="14"/>
  <c r="S91" i="12"/>
  <c r="S62" i="12"/>
  <c r="S14" i="9"/>
  <c r="AK48" i="1"/>
  <c r="S7" i="9"/>
  <c r="V92" i="14"/>
  <c r="S45" i="9"/>
  <c r="V29" i="14"/>
  <c r="Y72" i="1"/>
  <c r="S76" i="12"/>
  <c r="V64" i="14"/>
  <c r="S61" i="9"/>
  <c r="V46" i="14"/>
  <c r="S70" i="12"/>
  <c r="S47" i="12"/>
  <c r="AG20" i="13"/>
  <c r="AK42" i="1"/>
  <c r="S87" i="12"/>
  <c r="AG88" i="13"/>
  <c r="AG29" i="13"/>
  <c r="S67" i="9"/>
  <c r="AG52" i="13"/>
  <c r="S60" i="12"/>
  <c r="S102" i="9"/>
  <c r="AG22" i="13"/>
  <c r="AG101" i="13"/>
  <c r="AK53" i="1"/>
  <c r="S71" i="12"/>
  <c r="S8" i="9"/>
  <c r="AK63" i="1"/>
  <c r="S99" i="9"/>
  <c r="AG102" i="13"/>
  <c r="AG77" i="13"/>
  <c r="S10" i="12"/>
  <c r="S9" i="12"/>
  <c r="AG38" i="13"/>
  <c r="V101" i="14"/>
  <c r="AG27" i="13"/>
  <c r="V79" i="14"/>
  <c r="S96" i="12"/>
  <c r="V14" i="14"/>
  <c r="V50" i="14"/>
  <c r="S29" i="12"/>
  <c r="AG100" i="13"/>
  <c r="AK57" i="1"/>
  <c r="S26" i="12"/>
  <c r="S102" i="12"/>
  <c r="AG65" i="13"/>
  <c r="V38" i="14"/>
  <c r="V77" i="14"/>
  <c r="S83" i="12"/>
  <c r="S31" i="9"/>
  <c r="AG21" i="13"/>
  <c r="AA1" i="11"/>
  <c r="S11" i="9"/>
  <c r="S57" i="12"/>
  <c r="AG93" i="13"/>
  <c r="V11" i="14"/>
  <c r="S12" i="12"/>
  <c r="S78" i="12"/>
  <c r="V27" i="14"/>
  <c r="S75" i="12"/>
  <c r="S33" i="9"/>
  <c r="AG106" i="13"/>
  <c r="AK47" i="1"/>
  <c r="AG15" i="13"/>
  <c r="S32" i="9"/>
  <c r="S48" i="12"/>
  <c r="Y77" i="1"/>
  <c r="V81" i="14"/>
  <c r="S6" i="12"/>
  <c r="S33" i="12"/>
  <c r="AA6" i="11"/>
  <c r="S68" i="12"/>
  <c r="S55" i="12"/>
  <c r="V102" i="14"/>
  <c r="V32" i="14"/>
  <c r="V10" i="14"/>
  <c r="S50" i="12"/>
  <c r="S80" i="9"/>
  <c r="V61" i="14"/>
  <c r="S50" i="9"/>
  <c r="S37" i="9"/>
  <c r="S79" i="9"/>
  <c r="V52" i="14"/>
  <c r="V78" i="14"/>
  <c r="AG70" i="13"/>
  <c r="Y73" i="1"/>
  <c r="V7" i="14"/>
  <c r="AG78" i="13"/>
  <c r="AG39" i="13"/>
  <c r="S23" i="12"/>
  <c r="S98" i="12"/>
  <c r="AK46" i="1"/>
  <c r="S81" i="12"/>
  <c r="S4" i="9"/>
  <c r="S37" i="12"/>
  <c r="S48" i="9"/>
  <c r="S24" i="9"/>
  <c r="AG56" i="13"/>
  <c r="S7" i="12"/>
  <c r="AG99" i="13"/>
  <c r="S94" i="12"/>
  <c r="S66" i="9"/>
  <c r="AA13" i="11"/>
  <c r="V47" i="14"/>
  <c r="S56" i="9"/>
  <c r="AG54" i="13"/>
  <c r="AK59" i="1"/>
  <c r="S39" i="9"/>
  <c r="S58" i="9"/>
  <c r="S82" i="9"/>
  <c r="AG26" i="13"/>
  <c r="AG19" i="13"/>
  <c r="S26" i="9"/>
  <c r="S18" i="9"/>
  <c r="S39" i="12"/>
  <c r="V39" i="14"/>
  <c r="AG25" i="13"/>
  <c r="S69" i="12"/>
  <c r="AG69" i="13"/>
  <c r="AK43" i="1"/>
  <c r="S57" i="9"/>
  <c r="S63" i="12"/>
  <c r="AG98" i="13"/>
  <c r="S49" i="12"/>
  <c r="S41" i="9"/>
  <c r="S84" i="12"/>
  <c r="S77" i="12"/>
  <c r="V23" i="14"/>
  <c r="AA4" i="11"/>
  <c r="S58" i="12"/>
  <c r="V67" i="14"/>
  <c r="V18" i="14"/>
  <c r="AA12" i="11"/>
  <c r="S47" i="9"/>
  <c r="V65" i="14"/>
  <c r="S16" i="12"/>
  <c r="V53" i="14"/>
  <c r="AA9" i="11"/>
  <c r="AG89" i="13"/>
  <c r="V94" i="14"/>
  <c r="V86" i="14"/>
  <c r="S35" i="9"/>
  <c r="S14" i="12"/>
  <c r="S45" i="12"/>
  <c r="S92" i="9"/>
  <c r="AG16" i="13"/>
  <c r="AG96" i="13"/>
  <c r="AK45" i="1"/>
  <c r="AG76" i="13"/>
  <c r="S21" i="9"/>
  <c r="AG95" i="13"/>
  <c r="V66" i="14"/>
  <c r="S64" i="9"/>
  <c r="AG36" i="13"/>
  <c r="AG53" i="13"/>
  <c r="V54" i="14"/>
  <c r="S42" i="12"/>
  <c r="S44" i="9"/>
  <c r="S103" i="9"/>
  <c r="AG28" i="13"/>
  <c r="S43" i="9"/>
  <c r="S66" i="12"/>
  <c r="S88" i="9"/>
  <c r="S95" i="9"/>
  <c r="AK50" i="1"/>
  <c r="V4" i="14"/>
  <c r="V36" i="14"/>
  <c r="V16" i="14"/>
  <c r="S99" i="12"/>
  <c r="AK56" i="1"/>
  <c r="V96" i="14"/>
  <c r="S100" i="12"/>
  <c r="Y75" i="1"/>
  <c r="S17" i="12"/>
  <c r="S12" i="9"/>
  <c r="S92" i="12"/>
  <c r="AG31" i="13"/>
  <c r="Y74" i="1"/>
  <c r="S64" i="12"/>
  <c r="S10" i="9"/>
  <c r="AG86" i="13"/>
  <c r="AG51" i="13"/>
  <c r="V89" i="14"/>
  <c r="S80" i="12"/>
  <c r="AG18" i="13"/>
  <c r="AG55" i="13"/>
  <c r="V75" i="14"/>
  <c r="S8" i="12"/>
  <c r="AG64" i="13"/>
  <c r="AG85" i="13"/>
  <c r="S72" i="12"/>
  <c r="AG90" i="13"/>
  <c r="S20" i="9"/>
  <c r="V21" i="14"/>
  <c r="AG42" i="13"/>
  <c r="S77" i="9"/>
  <c r="S76" i="9"/>
  <c r="S40" i="9"/>
  <c r="S71" i="9"/>
  <c r="S34" i="12"/>
  <c r="S53" i="12"/>
  <c r="AG32" i="13"/>
  <c r="V60" i="14"/>
  <c r="V69" i="14"/>
  <c r="AG67" i="13"/>
  <c r="AG12" i="13"/>
  <c r="AG17" i="13"/>
  <c r="S15" i="9"/>
  <c r="S27" i="9"/>
  <c r="AK64" i="1"/>
  <c r="S21" i="12"/>
  <c r="AG9" i="13"/>
  <c r="AG60" i="13"/>
  <c r="S42" i="9"/>
  <c r="S35" i="12"/>
  <c r="AG10" i="13"/>
  <c r="AK60" i="1"/>
  <c r="V26" i="14"/>
  <c r="V97" i="14"/>
  <c r="S93" i="9"/>
  <c r="S70" i="9"/>
  <c r="S34" i="9"/>
  <c r="AG105" i="13"/>
  <c r="S32" i="12"/>
  <c r="AG83" i="13"/>
  <c r="S79" i="12"/>
  <c r="V95" i="14"/>
  <c r="S86" i="9"/>
  <c r="Y76" i="1"/>
  <c r="V42" i="14"/>
  <c r="S85" i="12"/>
  <c r="AG81" i="13"/>
  <c r="S65" i="9"/>
  <c r="S17" i="9"/>
  <c r="S36" i="12"/>
  <c r="AA7" i="11"/>
  <c r="S72" i="9"/>
  <c r="V83" i="14"/>
  <c r="AA14" i="11"/>
  <c r="AK54" i="1"/>
  <c r="V45" i="14"/>
  <c r="V35" i="14"/>
  <c r="S73" i="9"/>
  <c r="AG23" i="13"/>
  <c r="V98" i="14"/>
  <c r="S54" i="12"/>
  <c r="S15" i="12"/>
  <c r="S31" i="12"/>
  <c r="S38" i="12"/>
  <c r="S89" i="12"/>
  <c r="V74" i="14"/>
  <c r="S13" i="9"/>
  <c r="V62" i="14"/>
  <c r="V24" i="14"/>
  <c r="AG11" i="13"/>
  <c r="AG49" i="13"/>
  <c r="S19" i="9"/>
  <c r="V71" i="14"/>
  <c r="S19" i="12"/>
  <c r="V59" i="14"/>
  <c r="V88" i="14"/>
  <c r="V100" i="14"/>
  <c r="AG35" i="13"/>
  <c r="AG34" i="13"/>
  <c r="S63" i="9"/>
  <c r="S90" i="12"/>
  <c r="V72" i="14"/>
  <c r="AK44" i="1"/>
  <c r="S28" i="12"/>
  <c r="S53" i="9"/>
  <c r="AK52" i="1"/>
  <c r="V17" i="14"/>
  <c r="AG75" i="13"/>
  <c r="V8" i="14"/>
  <c r="S5" i="9"/>
  <c r="V13" i="14"/>
  <c r="S89" i="9"/>
  <c r="AG104" i="13"/>
  <c r="S86" i="12"/>
  <c r="S78" i="9"/>
  <c r="V51" i="14"/>
  <c r="S91" i="9"/>
  <c r="S46" i="12"/>
  <c r="V12" i="14"/>
  <c r="S13" i="12"/>
  <c r="V6" i="14"/>
  <c r="AA11" i="11"/>
  <c r="AG97" i="13"/>
  <c r="O22" i="15"/>
  <c r="O23" i="16"/>
  <c r="O12" i="15"/>
  <c r="O23" i="15"/>
  <c r="O19" i="16"/>
  <c r="O12" i="16"/>
  <c r="O22" i="16"/>
  <c r="O11" i="16"/>
  <c r="O19" i="15"/>
  <c r="O11" i="15"/>
  <c r="R6" i="17"/>
  <c r="O8" i="15"/>
  <c r="O8" i="16"/>
  <c r="O6" i="15"/>
  <c r="O6" i="16"/>
  <c r="O5" i="15"/>
  <c r="O5" i="16"/>
  <c r="R3" i="17"/>
  <c r="O4" i="15"/>
  <c r="O7" i="16"/>
  <c r="O7" i="15"/>
  <c r="R5" i="17"/>
  <c r="CJ8" i="11"/>
  <c r="CJ14" i="11"/>
  <c r="CJ16" i="11"/>
  <c r="CJ6" i="11"/>
  <c r="CJ9" i="11"/>
  <c r="CJ4" i="11"/>
  <c r="AE102" i="1"/>
  <c r="CJ5" i="11"/>
  <c r="CJ11" i="11"/>
  <c r="CJ15" i="11"/>
  <c r="CJ7" i="11"/>
  <c r="CJ12" i="11"/>
  <c r="CJ13" i="11"/>
  <c r="CJ10" i="11"/>
  <c r="S104" i="12" l="1"/>
  <c r="V104" i="14"/>
  <c r="S104" i="9"/>
  <c r="AG507" i="13"/>
  <c r="Y37" i="1"/>
  <c r="O2" i="15"/>
  <c r="AA3" i="11"/>
  <c r="Q34" i="17"/>
  <c r="AV3" i="9" l="1"/>
  <c r="AY3" i="14"/>
  <c r="BD3" i="11"/>
  <c r="BJ6" i="13"/>
  <c r="AY86" i="14"/>
  <c r="BJ30" i="13"/>
  <c r="AY54" i="14"/>
  <c r="AV11" i="12"/>
  <c r="AV6" i="9"/>
  <c r="AY58" i="14"/>
  <c r="AV8" i="12"/>
  <c r="BJ44" i="13"/>
  <c r="AV19" i="9"/>
  <c r="AV53" i="9"/>
  <c r="AY93" i="14"/>
  <c r="BJ105" i="13"/>
  <c r="AV85" i="9"/>
  <c r="AV9" i="12"/>
  <c r="AY71" i="14"/>
  <c r="AV25" i="9"/>
  <c r="AY68" i="14"/>
  <c r="AV99" i="9"/>
  <c r="BJ84" i="13"/>
  <c r="AV61" i="12"/>
  <c r="AV60" i="12"/>
  <c r="BN42" i="1"/>
  <c r="AV102" i="12"/>
  <c r="AV90" i="9"/>
  <c r="BJ7" i="13"/>
  <c r="AY43" i="14"/>
  <c r="AV19" i="12"/>
  <c r="AV93" i="12"/>
  <c r="AY88" i="14"/>
  <c r="AV63" i="9"/>
  <c r="AV33" i="12"/>
  <c r="AY28" i="14"/>
  <c r="BD4" i="11"/>
  <c r="BJ48" i="13"/>
  <c r="BN64" i="1"/>
  <c r="AV69" i="9"/>
  <c r="AV73" i="9"/>
  <c r="AV15" i="12"/>
  <c r="BN50" i="1"/>
  <c r="AY57" i="14"/>
  <c r="AV29" i="9"/>
  <c r="BJ15" i="13"/>
  <c r="AY23" i="14"/>
  <c r="AV56" i="9"/>
  <c r="AY25" i="14"/>
  <c r="AV57" i="9"/>
  <c r="AV91" i="9"/>
  <c r="AV30" i="9"/>
  <c r="AY12" i="14"/>
  <c r="BJ58" i="13"/>
  <c r="AV57" i="12"/>
  <c r="BJ93" i="13"/>
  <c r="AV71" i="12"/>
  <c r="AV43" i="9"/>
  <c r="BN57" i="1"/>
  <c r="AV96" i="9"/>
  <c r="AV38" i="12"/>
  <c r="AV38" i="9"/>
  <c r="BJ8" i="13"/>
  <c r="BN60" i="1"/>
  <c r="AV72" i="9"/>
  <c r="AV50" i="12"/>
  <c r="BJ41" i="13"/>
  <c r="AV14" i="12"/>
  <c r="AV89" i="9"/>
  <c r="AV92" i="12"/>
  <c r="BN56" i="1"/>
  <c r="AV13" i="9"/>
  <c r="AV47" i="12"/>
  <c r="BJ17" i="13"/>
  <c r="AY39" i="14"/>
  <c r="AY7" i="14"/>
  <c r="AY102" i="14"/>
  <c r="AV36" i="12"/>
  <c r="AY60" i="14"/>
  <c r="AV85" i="12"/>
  <c r="BJ87" i="13"/>
  <c r="BB71" i="1"/>
  <c r="AY70" i="14"/>
  <c r="BN61" i="1"/>
  <c r="BD7" i="11"/>
  <c r="BJ94" i="13"/>
  <c r="AV79" i="12"/>
  <c r="AV34" i="9"/>
  <c r="AV65" i="12"/>
  <c r="AV11" i="9"/>
  <c r="AY36" i="14"/>
  <c r="BJ90" i="13"/>
  <c r="BJ51" i="13"/>
  <c r="AV88" i="9"/>
  <c r="BJ74" i="13"/>
  <c r="AV25" i="12"/>
  <c r="BJ103" i="13"/>
  <c r="AY56" i="14"/>
  <c r="AV51" i="9"/>
  <c r="AV96" i="12"/>
  <c r="AV74" i="9"/>
  <c r="AV73" i="12"/>
  <c r="AV87" i="12"/>
  <c r="BD16" i="11"/>
  <c r="AV50" i="9"/>
  <c r="BJ36" i="13"/>
  <c r="BJ80" i="13"/>
  <c r="AV66" i="12"/>
  <c r="BJ89" i="13"/>
  <c r="AY53" i="14"/>
  <c r="AV56" i="12"/>
  <c r="BJ100" i="13"/>
  <c r="AY30" i="14"/>
  <c r="AY81" i="14"/>
  <c r="AY51" i="14"/>
  <c r="AV60" i="9"/>
  <c r="AY17" i="14"/>
  <c r="BJ37" i="13"/>
  <c r="BJ35" i="13"/>
  <c r="AY85" i="14"/>
  <c r="BD6" i="11"/>
  <c r="AY44" i="14"/>
  <c r="BJ97" i="13"/>
  <c r="AY79" i="14"/>
  <c r="AV9" i="9"/>
  <c r="AV103" i="12"/>
  <c r="AV42" i="9"/>
  <c r="BD5" i="11"/>
  <c r="AV40" i="12"/>
  <c r="BJ39" i="13"/>
  <c r="AV35" i="12"/>
  <c r="BN62" i="1"/>
  <c r="AV70" i="12"/>
  <c r="BJ85" i="13"/>
  <c r="AV14" i="9"/>
  <c r="AV43" i="12"/>
  <c r="AV18" i="9"/>
  <c r="BD9" i="11"/>
  <c r="BJ83" i="13"/>
  <c r="AY22" i="14"/>
  <c r="AY66" i="14"/>
  <c r="AV63" i="12"/>
  <c r="AV33" i="9"/>
  <c r="BJ79" i="13"/>
  <c r="AV80" i="12"/>
  <c r="AV7" i="12"/>
  <c r="AV35" i="9"/>
  <c r="BJ12" i="13"/>
  <c r="BJ64" i="13"/>
  <c r="BB79" i="1"/>
  <c r="AY55" i="14"/>
  <c r="AY9" i="14"/>
  <c r="AV75" i="12"/>
  <c r="AV21" i="9"/>
  <c r="AV55" i="9"/>
  <c r="AV4" i="9"/>
  <c r="AV51" i="12"/>
  <c r="BJ62" i="13"/>
  <c r="BN45" i="1"/>
  <c r="AV101" i="12"/>
  <c r="AV7" i="9"/>
  <c r="AY4" i="14"/>
  <c r="AY64" i="14"/>
  <c r="BN51" i="1"/>
  <c r="AV15" i="9"/>
  <c r="AV91" i="12"/>
  <c r="BN59" i="1"/>
  <c r="AY10" i="14"/>
  <c r="AV39" i="9"/>
  <c r="AV53" i="12"/>
  <c r="AY15" i="14"/>
  <c r="AV82" i="9"/>
  <c r="BJ88" i="13"/>
  <c r="AY65" i="14"/>
  <c r="BJ57" i="13"/>
  <c r="BB77" i="1"/>
  <c r="AV70" i="9"/>
  <c r="AY50" i="14"/>
  <c r="AY40" i="14"/>
  <c r="AY5" i="14"/>
  <c r="AV101" i="9"/>
  <c r="AV62" i="12"/>
  <c r="BJ49" i="13"/>
  <c r="AV78" i="9"/>
  <c r="BJ104" i="13"/>
  <c r="AV52" i="9"/>
  <c r="BJ52" i="13"/>
  <c r="AY24" i="14"/>
  <c r="AV71" i="9"/>
  <c r="BJ46" i="13"/>
  <c r="BJ59" i="13"/>
  <c r="AV68" i="12"/>
  <c r="AV39" i="12"/>
  <c r="AV16" i="12"/>
  <c r="BJ42" i="13"/>
  <c r="BB74" i="1"/>
  <c r="AV100" i="12"/>
  <c r="AY101" i="14"/>
  <c r="BB78" i="1"/>
  <c r="BJ23" i="13"/>
  <c r="AV6" i="12"/>
  <c r="AV97" i="9"/>
  <c r="AV94" i="9"/>
  <c r="AY99" i="14"/>
  <c r="AY84" i="14"/>
  <c r="AY83" i="14"/>
  <c r="AV12" i="9"/>
  <c r="AY76" i="14"/>
  <c r="AV44" i="12"/>
  <c r="AY16" i="14"/>
  <c r="AY37" i="14"/>
  <c r="BJ71" i="13"/>
  <c r="BD10" i="11"/>
  <c r="BJ13" i="13"/>
  <c r="AV102" i="9"/>
  <c r="BJ102" i="13"/>
  <c r="BJ25" i="13"/>
  <c r="AY45" i="14"/>
  <c r="BJ33" i="13"/>
  <c r="AY19" i="14"/>
  <c r="AV24" i="9"/>
  <c r="BJ45" i="13"/>
  <c r="BJ63" i="13"/>
  <c r="BJ27" i="13"/>
  <c r="BJ22" i="13"/>
  <c r="AV20" i="12"/>
  <c r="AV48" i="12"/>
  <c r="BN43" i="1"/>
  <c r="AV29" i="12"/>
  <c r="BJ28" i="13"/>
  <c r="BJ78" i="13"/>
  <c r="BJ19" i="13"/>
  <c r="AV86" i="12"/>
  <c r="AY75" i="14"/>
  <c r="AV64" i="9"/>
  <c r="AV22" i="12"/>
  <c r="BJ29" i="13"/>
  <c r="BN52" i="1"/>
  <c r="BJ61" i="13"/>
  <c r="AV81" i="12"/>
  <c r="AV10" i="9"/>
  <c r="AY82" i="14"/>
  <c r="BJ65" i="13"/>
  <c r="BJ69" i="13"/>
  <c r="BJ73" i="13"/>
  <c r="AV45" i="9"/>
  <c r="AV92" i="9"/>
  <c r="BN58" i="1"/>
  <c r="AY32" i="14"/>
  <c r="AV5" i="9"/>
  <c r="AY6" i="14"/>
  <c r="BJ91" i="13"/>
  <c r="AV87" i="9"/>
  <c r="BJ10" i="13"/>
  <c r="BJ60" i="13"/>
  <c r="AY27" i="14"/>
  <c r="BJ26" i="13"/>
  <c r="BJ50" i="13"/>
  <c r="AV80" i="9"/>
  <c r="AV32" i="9"/>
  <c r="AY35" i="14"/>
  <c r="AY95" i="14"/>
  <c r="AV8" i="9"/>
  <c r="AY74" i="14"/>
  <c r="AY97" i="14"/>
  <c r="BJ101" i="13"/>
  <c r="BN55" i="1"/>
  <c r="AY91" i="14"/>
  <c r="BJ43" i="13"/>
  <c r="BD11" i="11"/>
  <c r="BD14" i="11"/>
  <c r="AY38" i="14"/>
  <c r="AV89" i="12"/>
  <c r="BJ82" i="13"/>
  <c r="AV74" i="12"/>
  <c r="AV4" i="12"/>
  <c r="BD8" i="11"/>
  <c r="AV26" i="9"/>
  <c r="AY29" i="14"/>
  <c r="BJ16" i="13"/>
  <c r="AV17" i="12"/>
  <c r="BJ38" i="13"/>
  <c r="AV66" i="9"/>
  <c r="AY67" i="14"/>
  <c r="BJ9" i="13"/>
  <c r="BJ53" i="13"/>
  <c r="AV81" i="9"/>
  <c r="AV28" i="12"/>
  <c r="AY103" i="14"/>
  <c r="AV76" i="12"/>
  <c r="AV95" i="9"/>
  <c r="AV55" i="12"/>
  <c r="AV68" i="9"/>
  <c r="BJ95" i="13"/>
  <c r="AV32" i="12"/>
  <c r="AV44" i="9"/>
  <c r="AV13" i="12"/>
  <c r="BJ18" i="13"/>
  <c r="AV37" i="12"/>
  <c r="BN49" i="1"/>
  <c r="AV27" i="12"/>
  <c r="AY34" i="14"/>
  <c r="AV64" i="12"/>
  <c r="BJ20" i="13"/>
  <c r="AY8" i="14"/>
  <c r="AV18" i="12"/>
  <c r="AV54" i="12"/>
  <c r="AV47" i="9"/>
  <c r="AV42" i="12"/>
  <c r="AV37" i="9"/>
  <c r="AY96" i="14"/>
  <c r="AV21" i="12"/>
  <c r="BN48" i="1"/>
  <c r="AY41" i="14"/>
  <c r="AV59" i="12"/>
  <c r="AV72" i="12"/>
  <c r="BJ67" i="13"/>
  <c r="AY69" i="14"/>
  <c r="BJ54" i="13"/>
  <c r="BD13" i="11"/>
  <c r="BJ40" i="13"/>
  <c r="AV16" i="9"/>
  <c r="AV5" i="12"/>
  <c r="AV49" i="12"/>
  <c r="AV100" i="9"/>
  <c r="AV31" i="9"/>
  <c r="AY20" i="14"/>
  <c r="AV26" i="12"/>
  <c r="AV77" i="9"/>
  <c r="AV46" i="9"/>
  <c r="AY47" i="14"/>
  <c r="AV75" i="9"/>
  <c r="AV58" i="9"/>
  <c r="BB73" i="1"/>
  <c r="BJ75" i="13"/>
  <c r="AV95" i="12"/>
  <c r="AY26" i="14"/>
  <c r="BN63" i="1"/>
  <c r="AV84" i="9"/>
  <c r="BJ77" i="13"/>
  <c r="AV36" i="9"/>
  <c r="AV94" i="12"/>
  <c r="AY14" i="14"/>
  <c r="BJ56" i="13"/>
  <c r="AV83" i="9"/>
  <c r="AY48" i="14"/>
  <c r="BJ24" i="13"/>
  <c r="AV54" i="9"/>
  <c r="AV77" i="12"/>
  <c r="BJ11" i="13"/>
  <c r="AV93" i="9"/>
  <c r="AV67" i="9"/>
  <c r="BJ68" i="13"/>
  <c r="AV67" i="12"/>
  <c r="AY72" i="14"/>
  <c r="BB76" i="1"/>
  <c r="AV49" i="9"/>
  <c r="AV27" i="9"/>
  <c r="BB72" i="1"/>
  <c r="AV82" i="12"/>
  <c r="AY18" i="14"/>
  <c r="AV76" i="9"/>
  <c r="BJ96" i="13"/>
  <c r="AY21" i="14"/>
  <c r="AV78" i="12"/>
  <c r="AV58" i="12"/>
  <c r="AV40" i="9"/>
  <c r="BD12" i="11"/>
  <c r="AV61" i="9"/>
  <c r="AV65" i="9"/>
  <c r="AV45" i="12"/>
  <c r="AV30" i="12"/>
  <c r="BJ31" i="13"/>
  <c r="AY92" i="14"/>
  <c r="AV52" i="12"/>
  <c r="AV31" i="12"/>
  <c r="BJ14" i="13"/>
  <c r="AV59" i="9"/>
  <c r="BJ55" i="13"/>
  <c r="AV99" i="12"/>
  <c r="AV97" i="12"/>
  <c r="BJ106" i="13"/>
  <c r="AV48" i="9"/>
  <c r="AY100" i="14"/>
  <c r="AV28" i="9"/>
  <c r="AY94" i="14"/>
  <c r="AY73" i="14"/>
  <c r="BJ32" i="13"/>
  <c r="AV17" i="9"/>
  <c r="BJ81" i="13"/>
  <c r="AY80" i="14"/>
  <c r="AY77" i="14"/>
  <c r="AY61" i="14"/>
  <c r="BJ34" i="13"/>
  <c r="BJ66" i="13"/>
  <c r="BN46" i="1"/>
  <c r="AY63" i="14"/>
  <c r="AV10" i="12"/>
  <c r="BJ86" i="13"/>
  <c r="AV23" i="9"/>
  <c r="AV69" i="12"/>
  <c r="BJ99" i="13"/>
  <c r="AV88" i="12"/>
  <c r="AY78" i="14"/>
  <c r="AV98" i="9"/>
  <c r="AY59" i="14"/>
  <c r="AV62" i="9"/>
  <c r="AV24" i="12"/>
  <c r="AY49" i="14"/>
  <c r="AY42" i="14"/>
  <c r="AV86" i="9"/>
  <c r="AY52" i="14"/>
  <c r="AY89" i="14"/>
  <c r="BB75" i="1"/>
  <c r="BN44" i="1"/>
  <c r="AV20" i="9"/>
  <c r="BJ47" i="13"/>
  <c r="BJ98" i="13"/>
  <c r="AV23" i="12"/>
  <c r="BN54" i="1"/>
  <c r="BJ21" i="13"/>
  <c r="AY98" i="14"/>
  <c r="AV22" i="9"/>
  <c r="AV90" i="12"/>
  <c r="BJ92" i="13"/>
  <c r="BJ76" i="13"/>
  <c r="BJ72" i="13"/>
  <c r="AV83" i="12"/>
  <c r="AY31" i="14"/>
  <c r="AV84" i="12"/>
  <c r="AV41" i="9"/>
  <c r="AV103" i="9"/>
  <c r="AV12" i="12"/>
  <c r="AV46" i="12"/>
  <c r="AV79" i="9"/>
  <c r="AY62" i="14"/>
  <c r="BJ70" i="13"/>
  <c r="AY33" i="14"/>
  <c r="AV41" i="12"/>
  <c r="AY13" i="14"/>
  <c r="AV34" i="12"/>
  <c r="AY90" i="14"/>
  <c r="AY46" i="14"/>
  <c r="BN53" i="1"/>
  <c r="BD15" i="11"/>
  <c r="AY11" i="14"/>
  <c r="AV98" i="12"/>
  <c r="BN47" i="1"/>
  <c r="AY87" i="14"/>
  <c r="AR12" i="16"/>
  <c r="AR11" i="16"/>
  <c r="AR19" i="16"/>
  <c r="AR23" i="16"/>
  <c r="AR8" i="16"/>
  <c r="AU6" i="17"/>
  <c r="AR6" i="16"/>
  <c r="AU3" i="17"/>
  <c r="AR7" i="16"/>
  <c r="AU5" i="17"/>
  <c r="DM10" i="11"/>
  <c r="DM9" i="11"/>
  <c r="AE131" i="1"/>
  <c r="DM13" i="11"/>
  <c r="DM7" i="11"/>
  <c r="DM14" i="11"/>
  <c r="DM4" i="11"/>
  <c r="DM8" i="11"/>
  <c r="DM12" i="11"/>
  <c r="DM16" i="11"/>
  <c r="DM5" i="11"/>
  <c r="DM11" i="11"/>
  <c r="DM3" i="11"/>
  <c r="DM15" i="11"/>
  <c r="DM6" i="11"/>
  <c r="AT34" i="17"/>
  <c r="BB37" i="1" l="1"/>
  <c r="AV3" i="12"/>
  <c r="BM41" i="1"/>
  <c r="AR22" i="16"/>
  <c r="AR5" i="16"/>
  <c r="D128" i="1" a="1"/>
  <c r="D128" i="1" l="1"/>
  <c r="E128" i="1" s="1"/>
  <c r="I128" i="1" s="1"/>
  <c r="W70" i="1"/>
  <c r="AC128" i="1" l="1"/>
  <c r="AD128" i="1"/>
  <c r="AG128" i="1"/>
  <c r="X128" i="1"/>
  <c r="X70" i="1"/>
  <c r="K128" i="1" l="1"/>
  <c r="U54" i="14"/>
  <c r="R68" i="9"/>
  <c r="AF50" i="13"/>
  <c r="R94" i="12"/>
  <c r="R101" i="9"/>
  <c r="U76" i="14"/>
  <c r="AF97" i="13"/>
  <c r="R74" i="12"/>
  <c r="R16" i="9"/>
  <c r="AF65" i="13"/>
  <c r="R87" i="12"/>
  <c r="R70" i="12"/>
  <c r="R6" i="9"/>
  <c r="R27" i="12"/>
  <c r="AF57" i="13"/>
  <c r="R65" i="9"/>
  <c r="AF67" i="13"/>
  <c r="R78" i="9"/>
  <c r="AF89" i="13"/>
  <c r="Z5" i="11"/>
  <c r="AF77" i="13"/>
  <c r="U41" i="14"/>
  <c r="R83" i="12"/>
  <c r="AF59" i="13"/>
  <c r="AF43" i="13"/>
  <c r="U55" i="14"/>
  <c r="X74" i="1"/>
  <c r="R51" i="12"/>
  <c r="R39" i="12"/>
  <c r="R88" i="9"/>
  <c r="R80" i="9"/>
  <c r="U39" i="14"/>
  <c r="R79" i="9"/>
  <c r="AF92" i="13"/>
  <c r="R86" i="12"/>
  <c r="R99" i="9"/>
  <c r="X77" i="1"/>
  <c r="U75" i="14"/>
  <c r="R49" i="9"/>
  <c r="AF88" i="13"/>
  <c r="R84" i="12"/>
  <c r="U65" i="14"/>
  <c r="AJ63" i="1"/>
  <c r="U102" i="14"/>
  <c r="R28" i="9"/>
  <c r="AF49" i="13"/>
  <c r="U21" i="14"/>
  <c r="R67" i="12"/>
  <c r="R67" i="9"/>
  <c r="R98" i="12"/>
  <c r="U67" i="14"/>
  <c r="AF100" i="13"/>
  <c r="AJ52" i="1"/>
  <c r="R30" i="9"/>
  <c r="U12" i="14"/>
  <c r="R12" i="9"/>
  <c r="R53" i="12"/>
  <c r="R36" i="9"/>
  <c r="R66" i="9"/>
  <c r="R53" i="9"/>
  <c r="R65" i="12"/>
  <c r="R40" i="9"/>
  <c r="AF46" i="13"/>
  <c r="U66" i="14"/>
  <c r="U68" i="14"/>
  <c r="U62" i="14"/>
  <c r="U84" i="14"/>
  <c r="U46" i="14"/>
  <c r="AF82" i="13"/>
  <c r="R84" i="9"/>
  <c r="R47" i="9"/>
  <c r="AF36" i="13"/>
  <c r="U15" i="14"/>
  <c r="R32" i="12"/>
  <c r="Z4" i="11"/>
  <c r="R21" i="9"/>
  <c r="R59" i="9"/>
  <c r="R26" i="9"/>
  <c r="Z6" i="11"/>
  <c r="U25" i="14"/>
  <c r="R21" i="12"/>
  <c r="R5" i="12"/>
  <c r="AJ56" i="1"/>
  <c r="R18" i="9"/>
  <c r="U43" i="14"/>
  <c r="R37" i="9"/>
  <c r="R102" i="9"/>
  <c r="U91" i="14"/>
  <c r="AF25" i="13"/>
  <c r="R77" i="12"/>
  <c r="U99" i="14"/>
  <c r="R88" i="12"/>
  <c r="U77" i="14"/>
  <c r="R43" i="9"/>
  <c r="U27" i="14"/>
  <c r="R61" i="12"/>
  <c r="U47" i="14"/>
  <c r="R44" i="12"/>
  <c r="Z7" i="11"/>
  <c r="AF10" i="13"/>
  <c r="AF70" i="13"/>
  <c r="U103" i="14"/>
  <c r="R11" i="9"/>
  <c r="U6" i="14"/>
  <c r="AF37" i="13"/>
  <c r="AF12" i="13"/>
  <c r="R77" i="9"/>
  <c r="R11" i="12"/>
  <c r="R72" i="12"/>
  <c r="AJ45" i="1"/>
  <c r="AF34" i="13"/>
  <c r="R91" i="9"/>
  <c r="X78" i="1"/>
  <c r="R41" i="12"/>
  <c r="U29" i="14"/>
  <c r="R6" i="12"/>
  <c r="Z1" i="11"/>
  <c r="AJ49" i="1"/>
  <c r="X79" i="1"/>
  <c r="R28" i="12"/>
  <c r="R38" i="9"/>
  <c r="U56" i="14"/>
  <c r="R99" i="12"/>
  <c r="AJ60" i="1"/>
  <c r="R37" i="12"/>
  <c r="AF80" i="13"/>
  <c r="R46" i="12"/>
  <c r="U26" i="14"/>
  <c r="U57" i="14"/>
  <c r="U58" i="14"/>
  <c r="R7" i="9"/>
  <c r="R56" i="12"/>
  <c r="AF54" i="13"/>
  <c r="U5" i="14"/>
  <c r="R82" i="12"/>
  <c r="Z14" i="11"/>
  <c r="R81" i="12"/>
  <c r="U33" i="14"/>
  <c r="U50" i="14"/>
  <c r="X73" i="1"/>
  <c r="AF48" i="13"/>
  <c r="AF32" i="13"/>
  <c r="AF101" i="13"/>
  <c r="AF83" i="13"/>
  <c r="AF104" i="13"/>
  <c r="R8" i="9"/>
  <c r="AF93" i="13"/>
  <c r="AF24" i="13"/>
  <c r="AF23" i="13"/>
  <c r="R35" i="12"/>
  <c r="R74" i="9"/>
  <c r="U32" i="14"/>
  <c r="AF40" i="13"/>
  <c r="U63" i="14"/>
  <c r="R27" i="9"/>
  <c r="R19" i="12"/>
  <c r="AF13" i="13"/>
  <c r="AF41" i="13"/>
  <c r="U86" i="14"/>
  <c r="R97" i="9"/>
  <c r="AF33" i="13"/>
  <c r="U28" i="14"/>
  <c r="AF61" i="13"/>
  <c r="R55" i="9"/>
  <c r="U96" i="14"/>
  <c r="AF47" i="13"/>
  <c r="AJ44" i="1"/>
  <c r="R69" i="12"/>
  <c r="R25" i="12"/>
  <c r="AF98" i="13"/>
  <c r="R20" i="9"/>
  <c r="AF14" i="13"/>
  <c r="U72" i="14"/>
  <c r="AF96" i="13"/>
  <c r="U44" i="14"/>
  <c r="AF35" i="13"/>
  <c r="AF87" i="13"/>
  <c r="AF31" i="13"/>
  <c r="R35" i="9"/>
  <c r="U59" i="14"/>
  <c r="U81" i="14"/>
  <c r="AF28" i="13"/>
  <c r="AF27" i="13"/>
  <c r="R29" i="12"/>
  <c r="U78" i="14"/>
  <c r="U16" i="14"/>
  <c r="U71" i="14"/>
  <c r="R51" i="9"/>
  <c r="U64" i="14"/>
  <c r="AF68" i="13"/>
  <c r="R33" i="9"/>
  <c r="AF19" i="13"/>
  <c r="R5" i="9"/>
  <c r="R89" i="9"/>
  <c r="R63" i="12"/>
  <c r="R30" i="12"/>
  <c r="R52" i="9"/>
  <c r="Z10" i="11"/>
  <c r="R71" i="9"/>
  <c r="R96" i="9"/>
  <c r="R94" i="9"/>
  <c r="U7" i="14"/>
  <c r="R26" i="12"/>
  <c r="AF17" i="13"/>
  <c r="AJ46" i="1"/>
  <c r="R42" i="12"/>
  <c r="R31" i="9"/>
  <c r="R76" i="12"/>
  <c r="R85" i="9"/>
  <c r="AF66" i="13"/>
  <c r="R87" i="9"/>
  <c r="R18" i="12"/>
  <c r="U8" i="14"/>
  <c r="R76" i="9"/>
  <c r="U9" i="14"/>
  <c r="R20" i="12"/>
  <c r="U90" i="14"/>
  <c r="U40" i="14"/>
  <c r="AF84" i="13"/>
  <c r="X76" i="1"/>
  <c r="AF53" i="13"/>
  <c r="R78" i="12"/>
  <c r="AF72" i="13"/>
  <c r="U49" i="14"/>
  <c r="U42" i="14"/>
  <c r="AJ43" i="1"/>
  <c r="AJ57" i="1"/>
  <c r="R32" i="9"/>
  <c r="R13" i="12"/>
  <c r="R85" i="12"/>
  <c r="R86" i="9"/>
  <c r="AF44" i="13"/>
  <c r="AF42" i="13"/>
  <c r="R10" i="12"/>
  <c r="U38" i="14"/>
  <c r="R10" i="9"/>
  <c r="R91" i="12"/>
  <c r="R61" i="9"/>
  <c r="U89" i="14"/>
  <c r="U51" i="14"/>
  <c r="U18" i="14"/>
  <c r="AF30" i="13"/>
  <c r="U30" i="14"/>
  <c r="R58" i="9"/>
  <c r="R100" i="12"/>
  <c r="U10" i="14"/>
  <c r="R96" i="12"/>
  <c r="R50" i="12"/>
  <c r="AF21" i="13"/>
  <c r="R60" i="12"/>
  <c r="R24" i="12"/>
  <c r="U74" i="14"/>
  <c r="AJ47" i="1"/>
  <c r="R92" i="12"/>
  <c r="AF16" i="13"/>
  <c r="AJ61" i="1"/>
  <c r="R36" i="12"/>
  <c r="AF56" i="13"/>
  <c r="X72" i="1"/>
  <c r="AF9" i="13"/>
  <c r="R63" i="9"/>
  <c r="R17" i="12"/>
  <c r="R42" i="9"/>
  <c r="U37" i="14"/>
  <c r="AF79" i="13"/>
  <c r="U83" i="14"/>
  <c r="R90" i="12"/>
  <c r="R72" i="9"/>
  <c r="R38" i="12"/>
  <c r="AJ51" i="1"/>
  <c r="R45" i="9"/>
  <c r="R82" i="9"/>
  <c r="R56" i="9"/>
  <c r="U100" i="14"/>
  <c r="R15" i="12"/>
  <c r="AF95" i="13"/>
  <c r="U35" i="14"/>
  <c r="AF69" i="13"/>
  <c r="R81" i="9"/>
  <c r="U79" i="14"/>
  <c r="AF22" i="13"/>
  <c r="U13" i="14"/>
  <c r="U88" i="14"/>
  <c r="R39" i="9"/>
  <c r="Z9" i="11"/>
  <c r="R47" i="12"/>
  <c r="AF105" i="13"/>
  <c r="U45" i="14"/>
  <c r="Z15" i="11"/>
  <c r="R48" i="12"/>
  <c r="AF7" i="13"/>
  <c r="R16" i="12"/>
  <c r="AF51" i="13"/>
  <c r="Z12" i="11"/>
  <c r="AF62" i="13"/>
  <c r="AF99" i="13"/>
  <c r="U22" i="14"/>
  <c r="AF39" i="13"/>
  <c r="R75" i="12"/>
  <c r="R31" i="12"/>
  <c r="AF11" i="13"/>
  <c r="R14" i="12"/>
  <c r="AF29" i="13"/>
  <c r="Z11" i="11"/>
  <c r="R57" i="12"/>
  <c r="R40" i="12"/>
  <c r="U14" i="14"/>
  <c r="R57" i="9"/>
  <c r="R4" i="12"/>
  <c r="AF38" i="13"/>
  <c r="R68" i="12"/>
  <c r="AF64" i="13"/>
  <c r="R66" i="12"/>
  <c r="R54" i="12"/>
  <c r="U52" i="14"/>
  <c r="U20" i="14"/>
  <c r="U95" i="14"/>
  <c r="AF75" i="13"/>
  <c r="R64" i="9"/>
  <c r="AF78" i="13"/>
  <c r="R71" i="12"/>
  <c r="U85" i="14"/>
  <c r="U23" i="14"/>
  <c r="AF20" i="13"/>
  <c r="R73" i="9"/>
  <c r="AF94" i="13"/>
  <c r="R29" i="9"/>
  <c r="U98" i="14"/>
  <c r="AF90" i="13"/>
  <c r="R46" i="9"/>
  <c r="U31" i="14"/>
  <c r="AF76" i="13"/>
  <c r="U87" i="14"/>
  <c r="R34" i="9"/>
  <c r="R62" i="9"/>
  <c r="R59" i="12"/>
  <c r="Z16" i="11"/>
  <c r="R50" i="9"/>
  <c r="AF26" i="13"/>
  <c r="R22" i="12"/>
  <c r="R60" i="9"/>
  <c r="AF15" i="13"/>
  <c r="AF71" i="13"/>
  <c r="U60" i="14"/>
  <c r="U94" i="14"/>
  <c r="R73" i="12"/>
  <c r="U36" i="14"/>
  <c r="R64" i="12"/>
  <c r="R101" i="12"/>
  <c r="R92" i="9"/>
  <c r="AF106" i="13"/>
  <c r="U4" i="14"/>
  <c r="R9" i="9"/>
  <c r="R44" i="9"/>
  <c r="U69" i="14"/>
  <c r="R62" i="12"/>
  <c r="R43" i="12"/>
  <c r="R90" i="9"/>
  <c r="R15" i="9"/>
  <c r="U11" i="14"/>
  <c r="R12" i="12"/>
  <c r="X71" i="1"/>
  <c r="U48" i="14"/>
  <c r="AJ55" i="1"/>
  <c r="U101" i="14"/>
  <c r="R48" i="9"/>
  <c r="AF18" i="13"/>
  <c r="U70" i="14"/>
  <c r="AF63" i="13"/>
  <c r="R69" i="9"/>
  <c r="AJ53" i="1"/>
  <c r="R83" i="9"/>
  <c r="R52" i="12"/>
  <c r="Z8" i="11"/>
  <c r="U17" i="14"/>
  <c r="R89" i="12"/>
  <c r="R93" i="12"/>
  <c r="AJ48" i="1"/>
  <c r="AF91" i="13"/>
  <c r="AJ62" i="1"/>
  <c r="R8" i="12"/>
  <c r="R79" i="12"/>
  <c r="R75" i="9"/>
  <c r="R34" i="12"/>
  <c r="R4" i="9"/>
  <c r="R103" i="12"/>
  <c r="R98" i="9"/>
  <c r="U97" i="14"/>
  <c r="R25" i="9"/>
  <c r="R33" i="12"/>
  <c r="Z13" i="11"/>
  <c r="R103" i="9"/>
  <c r="R19" i="9"/>
  <c r="U19" i="14"/>
  <c r="U80" i="14"/>
  <c r="U93" i="14"/>
  <c r="R58" i="12"/>
  <c r="AF45" i="13"/>
  <c r="U61" i="14"/>
  <c r="X75" i="1"/>
  <c r="U24" i="14"/>
  <c r="R13" i="9"/>
  <c r="AF8" i="13"/>
  <c r="AJ42" i="1"/>
  <c r="R95" i="9"/>
  <c r="U73" i="14"/>
  <c r="R22" i="9"/>
  <c r="AJ50" i="1"/>
  <c r="R93" i="9"/>
  <c r="R41" i="9"/>
  <c r="R45" i="12"/>
  <c r="R70" i="9"/>
  <c r="R14" i="9"/>
  <c r="AF60" i="13"/>
  <c r="U92" i="14"/>
  <c r="R17" i="9"/>
  <c r="AF85" i="13"/>
  <c r="AF103" i="13"/>
  <c r="R9" i="12"/>
  <c r="U82" i="14"/>
  <c r="AF52" i="13"/>
  <c r="R100" i="9"/>
  <c r="R23" i="12"/>
  <c r="R54" i="9"/>
  <c r="AF86" i="13"/>
  <c r="R55" i="12"/>
  <c r="AF102" i="13"/>
  <c r="R7" i="12"/>
  <c r="AF58" i="13"/>
  <c r="U34" i="14"/>
  <c r="AJ64" i="1"/>
  <c r="R97" i="12"/>
  <c r="AJ58" i="1"/>
  <c r="R95" i="12"/>
  <c r="AF81" i="13"/>
  <c r="AF73" i="13"/>
  <c r="U53" i="14"/>
  <c r="R23" i="9"/>
  <c r="R80" i="12"/>
  <c r="AF55" i="13"/>
  <c r="R24" i="9"/>
  <c r="AJ59" i="1"/>
  <c r="R102" i="12"/>
  <c r="AJ54" i="1"/>
  <c r="AF74" i="13"/>
  <c r="R49" i="12"/>
  <c r="AL1" i="11"/>
  <c r="N11" i="16"/>
  <c r="N23" i="15"/>
  <c r="N22" i="16"/>
  <c r="N12" i="16"/>
  <c r="N23" i="16"/>
  <c r="N19" i="16"/>
  <c r="N22" i="15"/>
  <c r="N11" i="15"/>
  <c r="N19" i="15"/>
  <c r="N12" i="15"/>
  <c r="N8" i="16"/>
  <c r="Q6" i="17"/>
  <c r="N8" i="15"/>
  <c r="N6" i="15"/>
  <c r="N6" i="16"/>
  <c r="N5" i="15"/>
  <c r="Q3" i="17"/>
  <c r="N5" i="16"/>
  <c r="N4" i="15"/>
  <c r="Q5" i="17"/>
  <c r="N7" i="15"/>
  <c r="N7" i="16"/>
  <c r="CI16" i="11"/>
  <c r="CI12" i="11"/>
  <c r="CI9" i="11"/>
  <c r="CI4" i="11"/>
  <c r="CI13" i="11"/>
  <c r="AE101" i="1"/>
  <c r="CI15" i="11"/>
  <c r="CI8" i="11"/>
  <c r="CI7" i="11"/>
  <c r="CI11" i="11"/>
  <c r="CI10" i="11"/>
  <c r="CI14" i="11"/>
  <c r="CI5" i="11"/>
  <c r="CI6" i="11"/>
  <c r="R104" i="12" l="1"/>
  <c r="U104" i="14"/>
  <c r="AF507" i="13"/>
  <c r="R104" i="9"/>
  <c r="X37" i="1"/>
  <c r="N2" i="15"/>
  <c r="Z3" i="11"/>
  <c r="P34" i="17"/>
  <c r="AE64" i="13" l="1"/>
  <c r="T57" i="14"/>
  <c r="AE41" i="13"/>
  <c r="AE44" i="13"/>
  <c r="Q60" i="12"/>
  <c r="Q61" i="9"/>
  <c r="AE63" i="13"/>
  <c r="T23" i="14"/>
  <c r="Y14" i="11"/>
  <c r="T51" i="14"/>
  <c r="Q54" i="9"/>
  <c r="Q72" i="12"/>
  <c r="T83" i="14"/>
  <c r="Q27" i="9"/>
  <c r="T53" i="14"/>
  <c r="Q11" i="12"/>
  <c r="AE83" i="13"/>
  <c r="Q28" i="12"/>
  <c r="AE16" i="13"/>
  <c r="Q59" i="12"/>
  <c r="W71" i="1"/>
  <c r="Q67" i="9"/>
  <c r="T81" i="14"/>
  <c r="AE87" i="13"/>
  <c r="Q6" i="12"/>
  <c r="T52" i="14"/>
  <c r="W78" i="1"/>
  <c r="Q9" i="9"/>
  <c r="Q12" i="12"/>
  <c r="Q38" i="12"/>
  <c r="Q37" i="12"/>
  <c r="Q90" i="12"/>
  <c r="AE92" i="13"/>
  <c r="AE102" i="13"/>
  <c r="Y4" i="11"/>
  <c r="T32" i="14"/>
  <c r="T78" i="14"/>
  <c r="AE13" i="13"/>
  <c r="T75" i="14"/>
  <c r="Q92" i="9"/>
  <c r="AE99" i="13"/>
  <c r="T59" i="14"/>
  <c r="Q50" i="12"/>
  <c r="AE65" i="13"/>
  <c r="Q56" i="12"/>
  <c r="Q10" i="9"/>
  <c r="AE98" i="13"/>
  <c r="AI54" i="1"/>
  <c r="Q24" i="9"/>
  <c r="Q55" i="12"/>
  <c r="T16" i="14"/>
  <c r="AE103" i="13"/>
  <c r="Q20" i="9"/>
  <c r="Q78" i="9"/>
  <c r="Q86" i="12"/>
  <c r="T38" i="14"/>
  <c r="W76" i="1"/>
  <c r="T17" i="14"/>
  <c r="T27" i="14"/>
  <c r="Q12" i="9"/>
  <c r="T66" i="14"/>
  <c r="Q87" i="9"/>
  <c r="AE26" i="13"/>
  <c r="Q24" i="12"/>
  <c r="AE14" i="13"/>
  <c r="T74" i="14"/>
  <c r="AE29" i="13"/>
  <c r="Q42" i="9"/>
  <c r="AE33" i="13"/>
  <c r="Q83" i="9"/>
  <c r="Q35" i="9"/>
  <c r="T33" i="14"/>
  <c r="Q80" i="12"/>
  <c r="Q33" i="12"/>
  <c r="Q45" i="12"/>
  <c r="Q44" i="9"/>
  <c r="AE11" i="13"/>
  <c r="Q51" i="9"/>
  <c r="Q38" i="9"/>
  <c r="Q8" i="9"/>
  <c r="Q81" i="12"/>
  <c r="AE88" i="13"/>
  <c r="AE81" i="13"/>
  <c r="T15" i="14"/>
  <c r="Q36" i="9"/>
  <c r="AE90" i="13"/>
  <c r="Q87" i="12"/>
  <c r="T42" i="14"/>
  <c r="Q77" i="9"/>
  <c r="AE93" i="13"/>
  <c r="AE55" i="13"/>
  <c r="Q21" i="12"/>
  <c r="Q42" i="12"/>
  <c r="AE69" i="13"/>
  <c r="Q68" i="9"/>
  <c r="T68" i="14"/>
  <c r="T100" i="14"/>
  <c r="AE72" i="13"/>
  <c r="Q58" i="9"/>
  <c r="T36" i="14"/>
  <c r="AE86" i="13"/>
  <c r="AE67" i="13"/>
  <c r="Y11" i="11"/>
  <c r="T79" i="14"/>
  <c r="T94" i="14"/>
  <c r="T101" i="14"/>
  <c r="Y15" i="11"/>
  <c r="T93" i="14"/>
  <c r="Q101" i="12"/>
  <c r="Q84" i="9"/>
  <c r="Q9" i="12"/>
  <c r="AE56" i="13"/>
  <c r="T37" i="14"/>
  <c r="AE96" i="13"/>
  <c r="Q29" i="12"/>
  <c r="Q88" i="12"/>
  <c r="Q98" i="12"/>
  <c r="Q60" i="9"/>
  <c r="AI45" i="1"/>
  <c r="Q13" i="12"/>
  <c r="Q95" i="9"/>
  <c r="Q93" i="9"/>
  <c r="T30" i="14"/>
  <c r="Q35" i="12"/>
  <c r="T44" i="14"/>
  <c r="Q47" i="12"/>
  <c r="T62" i="14"/>
  <c r="Q71" i="9"/>
  <c r="T56" i="14"/>
  <c r="Q5" i="9"/>
  <c r="Q34" i="12"/>
  <c r="Q97" i="12"/>
  <c r="W75" i="1"/>
  <c r="T60" i="14"/>
  <c r="AI63" i="1"/>
  <c r="T71" i="14"/>
  <c r="Q98" i="9"/>
  <c r="Q16" i="9"/>
  <c r="AE40" i="13"/>
  <c r="AE18" i="13"/>
  <c r="AE27" i="13"/>
  <c r="W79" i="1"/>
  <c r="AE21" i="13"/>
  <c r="Q40" i="9"/>
  <c r="Q22" i="12"/>
  <c r="T50" i="14"/>
  <c r="AI44" i="1"/>
  <c r="T7" i="14"/>
  <c r="Q76" i="9"/>
  <c r="Q79" i="12"/>
  <c r="Q70" i="12"/>
  <c r="Q21" i="9"/>
  <c r="Q73" i="9"/>
  <c r="Q7" i="12"/>
  <c r="T69" i="14"/>
  <c r="AE100" i="13"/>
  <c r="T95" i="14"/>
  <c r="T43" i="14"/>
  <c r="AE52" i="13"/>
  <c r="T24" i="14"/>
  <c r="Q72" i="9"/>
  <c r="Q83" i="12"/>
  <c r="AI56" i="1"/>
  <c r="Q86" i="9"/>
  <c r="AI60" i="1"/>
  <c r="AE37" i="13"/>
  <c r="Q37" i="9"/>
  <c r="Q71" i="12"/>
  <c r="AE84" i="13"/>
  <c r="T31" i="14"/>
  <c r="Q85" i="9"/>
  <c r="AE74" i="13"/>
  <c r="AE20" i="13"/>
  <c r="Q19" i="12"/>
  <c r="Q43" i="12"/>
  <c r="Q57" i="12"/>
  <c r="Q58" i="12"/>
  <c r="Y6" i="11"/>
  <c r="AE89" i="13"/>
  <c r="W74" i="1"/>
  <c r="Q4" i="12"/>
  <c r="Q52" i="9"/>
  <c r="T67" i="14"/>
  <c r="Q59" i="9"/>
  <c r="T70" i="14"/>
  <c r="T41" i="14"/>
  <c r="T22" i="14"/>
  <c r="T8" i="14"/>
  <c r="AE75" i="13"/>
  <c r="Q23" i="12"/>
  <c r="AI51" i="1"/>
  <c r="AI61" i="1"/>
  <c r="T72" i="14"/>
  <c r="AE79" i="13"/>
  <c r="Q39" i="12"/>
  <c r="AI42" i="1"/>
  <c r="AI43" i="1"/>
  <c r="AE97" i="13"/>
  <c r="T99" i="14"/>
  <c r="Q46" i="9"/>
  <c r="Q82" i="12"/>
  <c r="Q56" i="9"/>
  <c r="T92" i="14"/>
  <c r="Q32" i="12"/>
  <c r="Q74" i="9"/>
  <c r="AE22" i="13"/>
  <c r="T25" i="14"/>
  <c r="T89" i="14"/>
  <c r="Q20" i="12"/>
  <c r="Y5" i="11"/>
  <c r="Q48" i="12"/>
  <c r="Q70" i="9"/>
  <c r="AE80" i="13"/>
  <c r="T103" i="14"/>
  <c r="Q91" i="9"/>
  <c r="AE49" i="13"/>
  <c r="T55" i="14"/>
  <c r="Q68" i="12"/>
  <c r="Q66" i="12"/>
  <c r="Q94" i="12"/>
  <c r="AE23" i="13"/>
  <c r="Q45" i="9"/>
  <c r="Y13" i="11"/>
  <c r="Q14" i="12"/>
  <c r="AE60" i="13"/>
  <c r="T64" i="14"/>
  <c r="Q75" i="12"/>
  <c r="T18" i="14"/>
  <c r="AE106" i="13"/>
  <c r="Q16" i="12"/>
  <c r="Q32" i="9"/>
  <c r="AE19" i="13"/>
  <c r="AI57" i="1"/>
  <c r="Q31" i="9"/>
  <c r="Q6" i="9"/>
  <c r="T46" i="14"/>
  <c r="Q96" i="9"/>
  <c r="Q64" i="9"/>
  <c r="Q96" i="12"/>
  <c r="Q103" i="12"/>
  <c r="Q44" i="12"/>
  <c r="AE54" i="13"/>
  <c r="AE78" i="13"/>
  <c r="T102" i="14"/>
  <c r="Q97" i="9"/>
  <c r="Q28" i="9"/>
  <c r="Q25" i="12"/>
  <c r="AE39" i="13"/>
  <c r="AI64" i="1"/>
  <c r="Q73" i="12"/>
  <c r="AE36" i="13"/>
  <c r="Q17" i="9"/>
  <c r="Q33" i="9"/>
  <c r="T80" i="14"/>
  <c r="Q85" i="12"/>
  <c r="Q94" i="9"/>
  <c r="Q78" i="12"/>
  <c r="Q74" i="12"/>
  <c r="T49" i="14"/>
  <c r="Q48" i="9"/>
  <c r="AI47" i="1"/>
  <c r="Q64" i="12"/>
  <c r="AE82" i="13"/>
  <c r="Q99" i="12"/>
  <c r="AE66" i="13"/>
  <c r="T82" i="14"/>
  <c r="T28" i="14"/>
  <c r="Y1" i="11"/>
  <c r="Q62" i="9"/>
  <c r="AE105" i="13"/>
  <c r="T21" i="14"/>
  <c r="Q66" i="9"/>
  <c r="Q36" i="12"/>
  <c r="Y16" i="11"/>
  <c r="T87" i="14"/>
  <c r="Q39" i="9"/>
  <c r="AE15" i="13"/>
  <c r="AE48" i="13"/>
  <c r="T85" i="14"/>
  <c r="AI50" i="1"/>
  <c r="Q65" i="9"/>
  <c r="T19" i="14"/>
  <c r="Q89" i="12"/>
  <c r="T34" i="14"/>
  <c r="T77" i="14"/>
  <c r="Q41" i="12"/>
  <c r="Q95" i="12"/>
  <c r="AE10" i="13"/>
  <c r="T26" i="14"/>
  <c r="AE58" i="13"/>
  <c r="AE8" i="13"/>
  <c r="AE17" i="13"/>
  <c r="AE91" i="13"/>
  <c r="AE104" i="13"/>
  <c r="AE34" i="13"/>
  <c r="AI53" i="1"/>
  <c r="AE85" i="13"/>
  <c r="T84" i="14"/>
  <c r="Q30" i="12"/>
  <c r="Q49" i="12"/>
  <c r="Q82" i="9"/>
  <c r="AE28" i="13"/>
  <c r="T29" i="14"/>
  <c r="Q27" i="12"/>
  <c r="AE38" i="13"/>
  <c r="Q46" i="12"/>
  <c r="AI55" i="1"/>
  <c r="T61" i="14"/>
  <c r="T98" i="14"/>
  <c r="Q13" i="9"/>
  <c r="Q101" i="9"/>
  <c r="T96" i="14"/>
  <c r="AE71" i="13"/>
  <c r="Q18" i="9"/>
  <c r="AI59" i="1"/>
  <c r="Q18" i="12"/>
  <c r="AE73" i="13"/>
  <c r="T48" i="14"/>
  <c r="AI62" i="1"/>
  <c r="T13" i="14"/>
  <c r="Q14" i="9"/>
  <c r="AE94" i="13"/>
  <c r="T45" i="14"/>
  <c r="AK1" i="11"/>
  <c r="AI46" i="1"/>
  <c r="Q17" i="12"/>
  <c r="Q62" i="12"/>
  <c r="Q92" i="12"/>
  <c r="Q93" i="12"/>
  <c r="Q51" i="12"/>
  <c r="Q52" i="12"/>
  <c r="AI58" i="1"/>
  <c r="Q40" i="12"/>
  <c r="AE57" i="13"/>
  <c r="AE47" i="13"/>
  <c r="AE76" i="13"/>
  <c r="Q8" i="12"/>
  <c r="Q30" i="9"/>
  <c r="Q50" i="9"/>
  <c r="Q61" i="12"/>
  <c r="Q26" i="12"/>
  <c r="Q43" i="9"/>
  <c r="T11" i="14"/>
  <c r="Q99" i="9"/>
  <c r="T35" i="14"/>
  <c r="Q7" i="9"/>
  <c r="T5" i="14"/>
  <c r="AE7" i="13"/>
  <c r="T65" i="14"/>
  <c r="Q88" i="9"/>
  <c r="W72" i="1"/>
  <c r="Q63" i="9"/>
  <c r="Q26" i="9"/>
  <c r="T10" i="14"/>
  <c r="Q77" i="12"/>
  <c r="Q84" i="12"/>
  <c r="Q11" i="9"/>
  <c r="AE32" i="13"/>
  <c r="Q47" i="9"/>
  <c r="Q69" i="12"/>
  <c r="Q63" i="12"/>
  <c r="W77" i="1"/>
  <c r="T76" i="14"/>
  <c r="AE12" i="13"/>
  <c r="AE50" i="13"/>
  <c r="T47" i="14"/>
  <c r="AE61" i="13"/>
  <c r="Q15" i="9"/>
  <c r="Q67" i="12"/>
  <c r="AE62" i="13"/>
  <c r="AE25" i="13"/>
  <c r="Q80" i="9"/>
  <c r="Y7" i="11"/>
  <c r="Y8" i="11"/>
  <c r="AE101" i="13"/>
  <c r="Q15" i="12"/>
  <c r="Q89" i="9"/>
  <c r="AE45" i="13"/>
  <c r="T91" i="14"/>
  <c r="T6" i="14"/>
  <c r="AE31" i="13"/>
  <c r="Q90" i="9"/>
  <c r="Y9" i="11"/>
  <c r="Q5" i="12"/>
  <c r="AE46" i="13"/>
  <c r="T63" i="14"/>
  <c r="Q57" i="9"/>
  <c r="Q10" i="12"/>
  <c r="AI49" i="1"/>
  <c r="Y10" i="11"/>
  <c r="Q19" i="9"/>
  <c r="T14" i="14"/>
  <c r="T54" i="14"/>
  <c r="T4" i="14"/>
  <c r="Q23" i="9"/>
  <c r="Q75" i="9"/>
  <c r="AE43" i="13"/>
  <c r="T90" i="14"/>
  <c r="AE70" i="13"/>
  <c r="Q34" i="9"/>
  <c r="AE9" i="13"/>
  <c r="AE30" i="13"/>
  <c r="Q55" i="9"/>
  <c r="T9" i="14"/>
  <c r="Q100" i="12"/>
  <c r="T58" i="14"/>
  <c r="T86" i="14"/>
  <c r="T97" i="14"/>
  <c r="Q25" i="9"/>
  <c r="T12" i="14"/>
  <c r="AE24" i="13"/>
  <c r="Q4" i="9"/>
  <c r="Q91" i="12"/>
  <c r="Q76" i="12"/>
  <c r="AE42" i="13"/>
  <c r="AE35" i="13"/>
  <c r="AE77" i="13"/>
  <c r="AE53" i="13"/>
  <c r="W73" i="1"/>
  <c r="T40" i="14"/>
  <c r="Q79" i="9"/>
  <c r="Q100" i="9"/>
  <c r="Y12" i="11"/>
  <c r="Q102" i="12"/>
  <c r="T73" i="14"/>
  <c r="Q81" i="9"/>
  <c r="AI52" i="1"/>
  <c r="Q54" i="12"/>
  <c r="AE51" i="13"/>
  <c r="Q53" i="9"/>
  <c r="Q53" i="12"/>
  <c r="Q69" i="9"/>
  <c r="Q31" i="12"/>
  <c r="AE59" i="13"/>
  <c r="T88" i="14"/>
  <c r="Q65" i="12"/>
  <c r="Q29" i="9"/>
  <c r="Q49" i="9"/>
  <c r="AE95" i="13"/>
  <c r="Q103" i="9"/>
  <c r="AI48" i="1"/>
  <c r="Q41" i="9"/>
  <c r="Q102" i="9"/>
  <c r="T39" i="14"/>
  <c r="T20" i="14"/>
  <c r="Q22" i="9"/>
  <c r="AE68" i="13"/>
  <c r="M23" i="16"/>
  <c r="M12" i="16"/>
  <c r="M12" i="15"/>
  <c r="M11" i="16"/>
  <c r="M19" i="16"/>
  <c r="M22" i="16"/>
  <c r="M22" i="15"/>
  <c r="M11" i="15"/>
  <c r="M19" i="15"/>
  <c r="M23" i="15"/>
  <c r="M8" i="16"/>
  <c r="M8" i="15"/>
  <c r="P6" i="17"/>
  <c r="M6" i="16"/>
  <c r="M6" i="15"/>
  <c r="P3" i="17"/>
  <c r="M5" i="16"/>
  <c r="M5" i="15"/>
  <c r="M4" i="15"/>
  <c r="P5" i="17"/>
  <c r="M7" i="16"/>
  <c r="M7" i="15"/>
  <c r="CH5" i="11"/>
  <c r="CH15" i="11"/>
  <c r="CH16" i="11"/>
  <c r="CH13" i="11"/>
  <c r="CH14" i="11"/>
  <c r="CH4" i="11"/>
  <c r="CH7" i="11"/>
  <c r="CH12" i="11"/>
  <c r="CH10" i="11"/>
  <c r="AE100" i="1"/>
  <c r="CH6" i="11"/>
  <c r="CH11" i="11"/>
  <c r="CH8" i="11"/>
  <c r="CH9" i="11"/>
  <c r="T104" i="14" l="1"/>
  <c r="Q104" i="9"/>
  <c r="Q104" i="12"/>
  <c r="AE507" i="13"/>
  <c r="W37" i="1"/>
  <c r="M2" i="15"/>
  <c r="Y3" i="11"/>
  <c r="D100" i="1" a="1"/>
  <c r="O34" i="17"/>
  <c r="D100" i="1" l="1"/>
  <c r="E100" i="1" s="1"/>
  <c r="X100" i="1" s="1"/>
  <c r="D99" i="1" a="1"/>
  <c r="D99" i="1" l="1"/>
  <c r="E99" i="1" s="1"/>
  <c r="X99" i="1" s="1"/>
  <c r="AD100" i="1"/>
  <c r="AC100" i="1"/>
  <c r="AG100" i="1"/>
  <c r="I100" i="1"/>
  <c r="K100" i="1" s="1"/>
  <c r="AC99" i="1" l="1"/>
  <c r="AG99" i="1"/>
  <c r="AD99" i="1"/>
  <c r="I99" i="1"/>
  <c r="K99" i="1" s="1"/>
  <c r="BI6" i="13"/>
  <c r="AX3" i="14"/>
  <c r="AU3" i="12"/>
  <c r="AU3" i="9"/>
  <c r="AU49" i="12"/>
  <c r="AU66" i="9"/>
  <c r="AU49" i="9"/>
  <c r="AX11" i="14"/>
  <c r="BM49" i="1"/>
  <c r="AU20" i="9"/>
  <c r="AX101" i="14"/>
  <c r="BC8" i="11"/>
  <c r="BC15" i="11"/>
  <c r="AX29" i="14"/>
  <c r="BI17" i="13"/>
  <c r="AX72" i="14"/>
  <c r="AU88" i="9"/>
  <c r="AX100" i="14"/>
  <c r="BM47" i="1"/>
  <c r="AU26" i="9"/>
  <c r="BI26" i="13"/>
  <c r="AU59" i="12"/>
  <c r="BC10" i="11"/>
  <c r="AU52" i="9"/>
  <c r="BI27" i="13"/>
  <c r="BI35" i="13"/>
  <c r="BM56" i="1"/>
  <c r="AU15" i="12"/>
  <c r="BI93" i="13"/>
  <c r="AU16" i="9"/>
  <c r="AU23" i="9"/>
  <c r="AX92" i="14"/>
  <c r="BI61" i="13"/>
  <c r="BM45" i="1"/>
  <c r="AU70" i="9"/>
  <c r="AX76" i="14"/>
  <c r="BI85" i="13"/>
  <c r="AU29" i="12"/>
  <c r="AU61" i="9"/>
  <c r="AU41" i="9"/>
  <c r="BI16" i="13"/>
  <c r="BI87" i="13"/>
  <c r="BA79" i="1"/>
  <c r="BI39" i="13"/>
  <c r="AX53" i="14"/>
  <c r="AU69" i="12"/>
  <c r="AX94" i="14"/>
  <c r="BA78" i="1"/>
  <c r="AU95" i="9"/>
  <c r="AU32" i="9"/>
  <c r="AU83" i="9"/>
  <c r="AU36" i="12"/>
  <c r="BI103" i="13"/>
  <c r="AU12" i="9"/>
  <c r="AU76" i="12"/>
  <c r="BI18" i="13"/>
  <c r="BI34" i="13"/>
  <c r="AX59" i="14"/>
  <c r="BM59" i="1"/>
  <c r="AU38" i="12"/>
  <c r="AX36" i="14"/>
  <c r="AU26" i="12"/>
  <c r="BM61" i="1"/>
  <c r="AU77" i="9"/>
  <c r="AU65" i="9"/>
  <c r="AU59" i="9"/>
  <c r="AX63" i="14"/>
  <c r="AU22" i="12"/>
  <c r="BI101" i="13"/>
  <c r="BI41" i="13"/>
  <c r="AU86" i="12"/>
  <c r="BI62" i="13"/>
  <c r="BI59" i="13"/>
  <c r="AU90" i="9"/>
  <c r="AX25" i="14"/>
  <c r="AX102" i="14"/>
  <c r="BI82" i="13"/>
  <c r="AX70" i="14"/>
  <c r="AX24" i="14"/>
  <c r="AU81" i="12"/>
  <c r="AU91" i="12"/>
  <c r="AU77" i="12"/>
  <c r="BI25" i="13"/>
  <c r="AX42" i="14"/>
  <c r="AX27" i="14"/>
  <c r="AU35" i="9"/>
  <c r="AU42" i="9"/>
  <c r="AU7" i="9"/>
  <c r="AU64" i="12"/>
  <c r="AX84" i="14"/>
  <c r="BI79" i="13"/>
  <c r="AU27" i="9"/>
  <c r="AU17" i="12"/>
  <c r="AU84" i="9"/>
  <c r="AX8" i="14"/>
  <c r="AU103" i="9"/>
  <c r="BI45" i="13"/>
  <c r="BM63" i="1"/>
  <c r="AX21" i="14"/>
  <c r="AU68" i="12"/>
  <c r="AX80" i="14"/>
  <c r="BC6" i="11"/>
  <c r="AU15" i="9"/>
  <c r="AU60" i="12"/>
  <c r="BI95" i="13"/>
  <c r="AU31" i="9"/>
  <c r="BI83" i="13"/>
  <c r="AX12" i="14"/>
  <c r="AU97" i="12"/>
  <c r="AU24" i="9"/>
  <c r="AU10" i="12"/>
  <c r="BI97" i="13"/>
  <c r="AU67" i="12"/>
  <c r="AU27" i="12"/>
  <c r="AU99" i="12"/>
  <c r="AU91" i="9"/>
  <c r="AX62" i="14"/>
  <c r="AX88" i="14"/>
  <c r="AU100" i="9"/>
  <c r="BI80" i="13"/>
  <c r="AU14" i="9"/>
  <c r="AU37" i="9"/>
  <c r="AX30" i="14"/>
  <c r="AU9" i="9"/>
  <c r="BI42" i="13"/>
  <c r="BI75" i="13"/>
  <c r="AU19" i="9"/>
  <c r="BM53" i="1"/>
  <c r="AU43" i="9"/>
  <c r="AU18" i="12"/>
  <c r="AU12" i="12"/>
  <c r="AU93" i="9"/>
  <c r="BI36" i="13"/>
  <c r="AU16" i="12"/>
  <c r="AU93" i="12"/>
  <c r="AU58" i="12"/>
  <c r="AU36" i="9"/>
  <c r="AU29" i="9"/>
  <c r="AU64" i="9"/>
  <c r="BI88" i="13"/>
  <c r="AX40" i="14"/>
  <c r="AX51" i="14"/>
  <c r="BC12" i="11"/>
  <c r="AX47" i="14"/>
  <c r="BM52" i="1"/>
  <c r="AX33" i="14"/>
  <c r="BI76" i="13"/>
  <c r="BA75" i="1"/>
  <c r="AX10" i="14"/>
  <c r="AU63" i="9"/>
  <c r="AU69" i="9"/>
  <c r="AU54" i="9"/>
  <c r="AU30" i="12"/>
  <c r="BI46" i="13"/>
  <c r="BI33" i="13"/>
  <c r="AX15" i="14"/>
  <c r="BM57" i="1"/>
  <c r="AX6" i="14"/>
  <c r="AX69" i="14"/>
  <c r="BI57" i="13"/>
  <c r="AU6" i="12"/>
  <c r="AU50" i="9"/>
  <c r="AX9" i="14"/>
  <c r="BI66" i="13"/>
  <c r="AU102" i="12"/>
  <c r="BI47" i="13"/>
  <c r="BI38" i="13"/>
  <c r="BC9" i="11"/>
  <c r="BI94" i="13"/>
  <c r="BI54" i="13"/>
  <c r="AU40" i="12"/>
  <c r="AU21" i="12"/>
  <c r="AU89" i="12"/>
  <c r="AU45" i="12"/>
  <c r="AU53" i="12"/>
  <c r="AX43" i="14"/>
  <c r="BI40" i="13"/>
  <c r="BM46" i="1"/>
  <c r="AX83" i="14"/>
  <c r="AU66" i="12"/>
  <c r="AU9" i="12"/>
  <c r="AU34" i="9"/>
  <c r="BC11" i="11"/>
  <c r="BI74" i="13"/>
  <c r="AU72" i="12"/>
  <c r="AU83" i="12"/>
  <c r="AX71" i="14"/>
  <c r="AU53" i="9"/>
  <c r="AU73" i="9"/>
  <c r="AX73" i="14"/>
  <c r="BI15" i="13"/>
  <c r="AX22" i="14"/>
  <c r="BI96" i="13"/>
  <c r="BM60" i="1"/>
  <c r="BI78" i="13"/>
  <c r="AU71" i="9"/>
  <c r="AX5" i="14"/>
  <c r="AU89" i="9"/>
  <c r="AU92" i="9"/>
  <c r="AX16" i="14"/>
  <c r="AU80" i="9"/>
  <c r="AU37" i="12"/>
  <c r="AX55" i="14"/>
  <c r="AX57" i="14"/>
  <c r="AU4" i="9"/>
  <c r="AX23" i="14"/>
  <c r="BI91" i="13"/>
  <c r="BI73" i="13"/>
  <c r="AU62" i="12"/>
  <c r="AU56" i="9"/>
  <c r="BI44" i="13"/>
  <c r="AX96" i="14"/>
  <c r="BM54" i="1"/>
  <c r="BI100" i="13"/>
  <c r="BI19" i="13"/>
  <c r="AX65" i="14"/>
  <c r="BI58" i="13"/>
  <c r="AU11" i="9"/>
  <c r="BI70" i="13"/>
  <c r="AX87" i="14"/>
  <c r="AU50" i="12"/>
  <c r="AU7" i="12"/>
  <c r="AX20" i="14"/>
  <c r="BC13" i="11"/>
  <c r="BI21" i="13"/>
  <c r="AU8" i="12"/>
  <c r="AU88" i="12"/>
  <c r="AU92" i="12"/>
  <c r="BI10" i="13"/>
  <c r="AX81" i="14"/>
  <c r="AU57" i="9"/>
  <c r="AX45" i="14"/>
  <c r="BI69" i="13"/>
  <c r="AU33" i="9"/>
  <c r="AU75" i="12"/>
  <c r="BI98" i="13"/>
  <c r="BI89" i="13"/>
  <c r="AU94" i="9"/>
  <c r="AU25" i="12"/>
  <c r="AU6" i="9"/>
  <c r="AU71" i="12"/>
  <c r="BI51" i="13"/>
  <c r="BI102" i="13"/>
  <c r="BA74" i="1"/>
  <c r="AX19" i="14"/>
  <c r="AX4" i="14"/>
  <c r="AU67" i="9"/>
  <c r="BI67" i="13"/>
  <c r="AU97" i="9"/>
  <c r="BM44" i="1"/>
  <c r="AX38" i="14"/>
  <c r="AU95" i="12"/>
  <c r="AU22" i="9"/>
  <c r="AX90" i="14"/>
  <c r="AU44" i="9"/>
  <c r="BM62" i="1"/>
  <c r="BI81" i="13"/>
  <c r="AU43" i="12"/>
  <c r="AU14" i="12"/>
  <c r="BI104" i="13"/>
  <c r="AU10" i="9"/>
  <c r="BI48" i="13"/>
  <c r="AX58" i="14"/>
  <c r="AU80" i="12"/>
  <c r="AU101" i="12"/>
  <c r="AX26" i="14"/>
  <c r="AX7" i="14"/>
  <c r="AX17" i="14"/>
  <c r="BM55" i="1"/>
  <c r="AX39" i="14"/>
  <c r="AU56" i="12"/>
  <c r="BM42" i="1"/>
  <c r="AU45" i="9"/>
  <c r="BI106" i="13"/>
  <c r="AU51" i="9"/>
  <c r="AU79" i="9"/>
  <c r="AU4" i="12"/>
  <c r="BI20" i="13"/>
  <c r="AU13" i="9"/>
  <c r="AX46" i="14"/>
  <c r="AX97" i="14"/>
  <c r="AU63" i="12"/>
  <c r="AX50" i="14"/>
  <c r="BI86" i="13"/>
  <c r="AU40" i="9"/>
  <c r="AU87" i="9"/>
  <c r="AU38" i="9"/>
  <c r="BA76" i="1"/>
  <c r="BM48" i="1"/>
  <c r="BM58" i="1"/>
  <c r="AX66" i="14"/>
  <c r="AU23" i="12"/>
  <c r="AU52" i="12"/>
  <c r="AU5" i="9"/>
  <c r="AU84" i="12"/>
  <c r="BC7" i="11"/>
  <c r="AU41" i="12"/>
  <c r="AU46" i="9"/>
  <c r="AU96" i="12"/>
  <c r="BA73" i="1"/>
  <c r="BI84" i="13"/>
  <c r="AU101" i="9"/>
  <c r="AX13" i="14"/>
  <c r="AU34" i="12"/>
  <c r="AU39" i="12"/>
  <c r="AX31" i="14"/>
  <c r="AU90" i="12"/>
  <c r="AX67" i="14"/>
  <c r="AU47" i="9"/>
  <c r="AX85" i="14"/>
  <c r="BI9" i="13"/>
  <c r="AX68" i="14"/>
  <c r="BC16" i="11"/>
  <c r="BI8" i="13"/>
  <c r="AX44" i="14"/>
  <c r="AX14" i="14"/>
  <c r="AX37" i="14"/>
  <c r="AU51" i="12"/>
  <c r="AU20" i="12"/>
  <c r="BI43" i="13"/>
  <c r="AX35" i="14"/>
  <c r="BI49" i="13"/>
  <c r="AX103" i="14"/>
  <c r="AU48" i="9"/>
  <c r="AU86" i="9"/>
  <c r="AU8" i="9"/>
  <c r="AU61" i="12"/>
  <c r="AX82" i="14"/>
  <c r="AU54" i="12"/>
  <c r="AX52" i="14"/>
  <c r="BI92" i="13"/>
  <c r="AX89" i="14"/>
  <c r="AX95" i="14"/>
  <c r="BI64" i="13"/>
  <c r="AU68" i="9"/>
  <c r="AX61" i="14"/>
  <c r="BI50" i="13"/>
  <c r="AU60" i="9"/>
  <c r="AX28" i="14"/>
  <c r="BI63" i="13"/>
  <c r="AX41" i="14"/>
  <c r="AU25" i="9"/>
  <c r="AU98" i="9"/>
  <c r="AX60" i="14"/>
  <c r="BA77" i="1"/>
  <c r="BI7" i="13"/>
  <c r="AU78" i="12"/>
  <c r="AX32" i="14"/>
  <c r="AX77" i="14"/>
  <c r="AU28" i="9"/>
  <c r="BI105" i="13"/>
  <c r="BI30" i="13"/>
  <c r="BI65" i="13"/>
  <c r="AU73" i="12"/>
  <c r="BI13" i="13"/>
  <c r="AU81" i="9"/>
  <c r="AU55" i="12"/>
  <c r="BI90" i="13"/>
  <c r="BA71" i="1"/>
  <c r="AU96" i="9"/>
  <c r="BI52" i="13"/>
  <c r="BI55" i="13"/>
  <c r="AU17" i="9"/>
  <c r="AU47" i="12"/>
  <c r="AU42" i="12"/>
  <c r="AU94" i="12"/>
  <c r="AX74" i="14"/>
  <c r="BI32" i="13"/>
  <c r="AU103" i="12"/>
  <c r="BM43" i="1"/>
  <c r="AU48" i="12"/>
  <c r="BI72" i="13"/>
  <c r="AX34" i="14"/>
  <c r="BI11" i="13"/>
  <c r="BM64" i="1"/>
  <c r="BM51" i="1"/>
  <c r="BI53" i="13"/>
  <c r="AU99" i="9"/>
  <c r="AU62" i="9"/>
  <c r="BC14" i="11"/>
  <c r="AU74" i="12"/>
  <c r="AX64" i="14"/>
  <c r="AU39" i="9"/>
  <c r="BI22" i="13"/>
  <c r="BA72" i="1"/>
  <c r="AU72" i="9"/>
  <c r="AU30" i="9"/>
  <c r="BI14" i="13"/>
  <c r="AU24" i="12"/>
  <c r="AU57" i="12"/>
  <c r="BM50" i="1"/>
  <c r="AU76" i="9"/>
  <c r="AX86" i="14"/>
  <c r="BI71" i="13"/>
  <c r="AU44" i="12"/>
  <c r="BI12" i="13"/>
  <c r="AU79" i="12"/>
  <c r="AU11" i="12"/>
  <c r="BI77" i="13"/>
  <c r="AU19" i="12"/>
  <c r="AU46" i="12"/>
  <c r="BI31" i="13"/>
  <c r="AX79" i="14"/>
  <c r="AU85" i="12"/>
  <c r="AU74" i="9"/>
  <c r="AU58" i="9"/>
  <c r="AX56" i="14"/>
  <c r="BC5" i="11"/>
  <c r="BI68" i="13"/>
  <c r="AU65" i="12"/>
  <c r="AU35" i="12"/>
  <c r="BI37" i="13"/>
  <c r="AX91" i="14"/>
  <c r="AU21" i="9"/>
  <c r="BI60" i="13"/>
  <c r="BI23" i="13"/>
  <c r="AX98" i="14"/>
  <c r="AX18" i="14"/>
  <c r="AX49" i="14"/>
  <c r="AU100" i="12"/>
  <c r="AX93" i="14"/>
  <c r="AU82" i="12"/>
  <c r="BI99" i="13"/>
  <c r="BI24" i="13"/>
  <c r="BI28" i="13"/>
  <c r="AU70" i="12"/>
  <c r="AU13" i="12"/>
  <c r="AU82" i="9"/>
  <c r="AX99" i="14"/>
  <c r="AU75" i="9"/>
  <c r="AU78" i="9"/>
  <c r="AU28" i="12"/>
  <c r="AU5" i="12"/>
  <c r="AU55" i="9"/>
  <c r="AU31" i="12"/>
  <c r="BI29" i="13"/>
  <c r="AX78" i="14"/>
  <c r="AU87" i="12"/>
  <c r="BI56" i="13"/>
  <c r="AU33" i="12"/>
  <c r="AU32" i="12"/>
  <c r="AU18" i="9"/>
  <c r="AU85" i="9"/>
  <c r="AX75" i="14"/>
  <c r="BC4" i="11"/>
  <c r="AU102" i="9"/>
  <c r="AX48" i="14"/>
  <c r="AX54" i="14"/>
  <c r="AU98" i="12"/>
  <c r="AQ23" i="16"/>
  <c r="AQ12" i="16"/>
  <c r="AQ11" i="16"/>
  <c r="AQ19" i="16"/>
  <c r="AQ22" i="16"/>
  <c r="AT6" i="17"/>
  <c r="AQ8" i="16"/>
  <c r="AQ6" i="16"/>
  <c r="AT3" i="17"/>
  <c r="AQ5" i="16"/>
  <c r="AT5" i="17"/>
  <c r="AQ7" i="16"/>
  <c r="DL14" i="11"/>
  <c r="DL12" i="11"/>
  <c r="DL10" i="11"/>
  <c r="DL5" i="11"/>
  <c r="DL13" i="11"/>
  <c r="DL3" i="11"/>
  <c r="DL4" i="11"/>
  <c r="DL9" i="11"/>
  <c r="DL7" i="11"/>
  <c r="DL15" i="11"/>
  <c r="AE130" i="1"/>
  <c r="DL11" i="11"/>
  <c r="DL16" i="11"/>
  <c r="DL6" i="11"/>
  <c r="DL8" i="11"/>
  <c r="BA37" i="1" l="1"/>
  <c r="BC3" i="11"/>
  <c r="BL41" i="1"/>
  <c r="D127" i="1" a="1"/>
  <c r="AS34" i="17"/>
  <c r="D127" i="1" l="1"/>
  <c r="E127" i="1" s="1"/>
  <c r="I127" i="1" s="1"/>
  <c r="X127" i="1" l="1"/>
  <c r="AC127" i="1"/>
  <c r="AD127" i="1"/>
  <c r="AG127" i="1"/>
  <c r="AT3" i="9"/>
  <c r="DK3" i="11"/>
  <c r="K127" i="1" l="1"/>
  <c r="AW3" i="14"/>
  <c r="BH6" i="13"/>
  <c r="BB3" i="11"/>
  <c r="AW18" i="14"/>
  <c r="BH45" i="13"/>
  <c r="AW10" i="14"/>
  <c r="AW55" i="14"/>
  <c r="BH37" i="13"/>
  <c r="AT25" i="12"/>
  <c r="AW4" i="14"/>
  <c r="BH83" i="13"/>
  <c r="AW71" i="14"/>
  <c r="AT93" i="9"/>
  <c r="BH10" i="13"/>
  <c r="AT97" i="9"/>
  <c r="BL46" i="1"/>
  <c r="BH86" i="13"/>
  <c r="AT83" i="9"/>
  <c r="AT32" i="9"/>
  <c r="AT79" i="12"/>
  <c r="AW12" i="14"/>
  <c r="AW62" i="14"/>
  <c r="AW57" i="14"/>
  <c r="AT80" i="12"/>
  <c r="AW98" i="14"/>
  <c r="AT27" i="9"/>
  <c r="BL52" i="1"/>
  <c r="AT56" i="9"/>
  <c r="AT4" i="12"/>
  <c r="BH81" i="13"/>
  <c r="AT78" i="9"/>
  <c r="AT18" i="12"/>
  <c r="BH99" i="13"/>
  <c r="AT78" i="12"/>
  <c r="AT49" i="9"/>
  <c r="AT37" i="9"/>
  <c r="BH101" i="13"/>
  <c r="BL51" i="1"/>
  <c r="AT88" i="9"/>
  <c r="AW35" i="14"/>
  <c r="AT94" i="9"/>
  <c r="BH90" i="13"/>
  <c r="AT52" i="12"/>
  <c r="BH54" i="13"/>
  <c r="AW39" i="14"/>
  <c r="BH66" i="13"/>
  <c r="AT17" i="12"/>
  <c r="BH106" i="13"/>
  <c r="AT75" i="12"/>
  <c r="BH62" i="13"/>
  <c r="AT76" i="9"/>
  <c r="BH47" i="13"/>
  <c r="AT85" i="9"/>
  <c r="AT84" i="9"/>
  <c r="AW95" i="14"/>
  <c r="BH84" i="13"/>
  <c r="BH15" i="13"/>
  <c r="BH103" i="13"/>
  <c r="BH65" i="13"/>
  <c r="AW69" i="14"/>
  <c r="AT62" i="9"/>
  <c r="AT30" i="12"/>
  <c r="AT50" i="12"/>
  <c r="AT102" i="12"/>
  <c r="AT28" i="12"/>
  <c r="AW86" i="14"/>
  <c r="AW23" i="14"/>
  <c r="BH8" i="13"/>
  <c r="AW101" i="14"/>
  <c r="AT13" i="9"/>
  <c r="AT86" i="12"/>
  <c r="AT47" i="9"/>
  <c r="AZ74" i="1"/>
  <c r="AT96" i="12"/>
  <c r="AT100" i="9"/>
  <c r="BH32" i="13"/>
  <c r="BH57" i="13"/>
  <c r="AT77" i="9"/>
  <c r="BH24" i="13"/>
  <c r="AT70" i="12"/>
  <c r="AT96" i="9"/>
  <c r="AT5" i="12"/>
  <c r="BH49" i="13"/>
  <c r="AW22" i="14"/>
  <c r="BH17" i="13"/>
  <c r="AT48" i="12"/>
  <c r="AT92" i="12"/>
  <c r="AT73" i="9"/>
  <c r="AW93" i="14"/>
  <c r="AW80" i="14"/>
  <c r="BH96" i="13"/>
  <c r="AT34" i="12"/>
  <c r="BH56" i="13"/>
  <c r="AT7" i="12"/>
  <c r="BH19" i="13"/>
  <c r="AT55" i="12"/>
  <c r="AT26" i="9"/>
  <c r="AT44" i="12"/>
  <c r="AW24" i="14"/>
  <c r="AT16" i="12"/>
  <c r="AT90" i="9"/>
  <c r="BH52" i="13"/>
  <c r="BL58" i="1"/>
  <c r="AW75" i="14"/>
  <c r="AW14" i="14"/>
  <c r="AT24" i="9"/>
  <c r="AT61" i="9"/>
  <c r="BH102" i="13"/>
  <c r="AW89" i="14"/>
  <c r="AT10" i="9"/>
  <c r="AT35" i="12"/>
  <c r="AT74" i="9"/>
  <c r="BH69" i="13"/>
  <c r="BH100" i="13"/>
  <c r="AT91" i="9"/>
  <c r="BH82" i="13"/>
  <c r="AT8" i="9"/>
  <c r="AT77" i="12"/>
  <c r="AT33" i="12"/>
  <c r="AT71" i="12"/>
  <c r="AW77" i="14"/>
  <c r="AT9" i="12"/>
  <c r="AT25" i="9"/>
  <c r="BH34" i="13"/>
  <c r="BB6" i="11"/>
  <c r="AW79" i="14"/>
  <c r="AT81" i="9"/>
  <c r="AZ79" i="1"/>
  <c r="BH51" i="13"/>
  <c r="AT15" i="9"/>
  <c r="AW45" i="14"/>
  <c r="AW103" i="14"/>
  <c r="BL42" i="1"/>
  <c r="AT64" i="9"/>
  <c r="AT99" i="9"/>
  <c r="AT60" i="9"/>
  <c r="AT53" i="9"/>
  <c r="AT6" i="12"/>
  <c r="AT23" i="12"/>
  <c r="AT42" i="12"/>
  <c r="BH77" i="13"/>
  <c r="AZ75" i="1"/>
  <c r="BH93" i="13"/>
  <c r="AT51" i="9"/>
  <c r="BH104" i="13"/>
  <c r="BH25" i="13"/>
  <c r="AT35" i="9"/>
  <c r="AT30" i="9"/>
  <c r="AW46" i="14"/>
  <c r="BL45" i="1"/>
  <c r="AT5" i="9"/>
  <c r="AT46" i="9"/>
  <c r="BL59" i="1"/>
  <c r="BH88" i="13"/>
  <c r="AT98" i="9"/>
  <c r="AT21" i="9"/>
  <c r="AT38" i="9"/>
  <c r="AT91" i="12"/>
  <c r="BL49" i="1"/>
  <c r="AW37" i="14"/>
  <c r="AW31" i="14"/>
  <c r="AT18" i="9"/>
  <c r="BB15" i="11"/>
  <c r="AW15" i="14"/>
  <c r="BB4" i="11"/>
  <c r="AZ78" i="1"/>
  <c r="AW67" i="14"/>
  <c r="BL43" i="1"/>
  <c r="BH7" i="13"/>
  <c r="BH42" i="13"/>
  <c r="AT32" i="12"/>
  <c r="AW96" i="14"/>
  <c r="AT93" i="12"/>
  <c r="AT72" i="9"/>
  <c r="BH38" i="13"/>
  <c r="AW66" i="14"/>
  <c r="BL48" i="1"/>
  <c r="AW102" i="14"/>
  <c r="AT42" i="9"/>
  <c r="BB9" i="11"/>
  <c r="BH20" i="13"/>
  <c r="BH68" i="13"/>
  <c r="AW27" i="14"/>
  <c r="BH40" i="13"/>
  <c r="AT21" i="12"/>
  <c r="AT20" i="12"/>
  <c r="BH92" i="13"/>
  <c r="AT33" i="9"/>
  <c r="AT89" i="12"/>
  <c r="AT45" i="9"/>
  <c r="AW29" i="14"/>
  <c r="AT17" i="9"/>
  <c r="AW48" i="14"/>
  <c r="BH73" i="13"/>
  <c r="AT82" i="9"/>
  <c r="AT13" i="12"/>
  <c r="AT22" i="12"/>
  <c r="AT4" i="9"/>
  <c r="BH23" i="13"/>
  <c r="BH13" i="13"/>
  <c r="BB5" i="11"/>
  <c r="AW5" i="14"/>
  <c r="AW44" i="14"/>
  <c r="AT15" i="12"/>
  <c r="AT84" i="12"/>
  <c r="BH18" i="13"/>
  <c r="AT26" i="12"/>
  <c r="AT46" i="12"/>
  <c r="AT88" i="12"/>
  <c r="AT66" i="9"/>
  <c r="AW9" i="14"/>
  <c r="AW33" i="14"/>
  <c r="AT48" i="9"/>
  <c r="AW87" i="14"/>
  <c r="BH39" i="13"/>
  <c r="AW81" i="14"/>
  <c r="AW21" i="14"/>
  <c r="AW72" i="14"/>
  <c r="AW76" i="14"/>
  <c r="AW17" i="14"/>
  <c r="AW40" i="14"/>
  <c r="AW7" i="14"/>
  <c r="AT34" i="9"/>
  <c r="AT59" i="12"/>
  <c r="AT57" i="9"/>
  <c r="AT87" i="12"/>
  <c r="AT92" i="9"/>
  <c r="BH35" i="13"/>
  <c r="AW100" i="14"/>
  <c r="BL62" i="1"/>
  <c r="BL63" i="1"/>
  <c r="AW70" i="14"/>
  <c r="AT40" i="12"/>
  <c r="BB7" i="11"/>
  <c r="AW61" i="14"/>
  <c r="BL50" i="1"/>
  <c r="BH31" i="13"/>
  <c r="AT81" i="12"/>
  <c r="BH36" i="13"/>
  <c r="BH85" i="13"/>
  <c r="BB12" i="11"/>
  <c r="AT6" i="9"/>
  <c r="AW65" i="14"/>
  <c r="AT57" i="12"/>
  <c r="AT9" i="9"/>
  <c r="BL47" i="1"/>
  <c r="AT73" i="12"/>
  <c r="AT59" i="9"/>
  <c r="AW58" i="14"/>
  <c r="AT47" i="12"/>
  <c r="AT82" i="12"/>
  <c r="AT14" i="9"/>
  <c r="AW97" i="14"/>
  <c r="AT83" i="12"/>
  <c r="BH33" i="13"/>
  <c r="BH67" i="13"/>
  <c r="AT63" i="12"/>
  <c r="BL56" i="1"/>
  <c r="AT39" i="9"/>
  <c r="AW20" i="14"/>
  <c r="AW74" i="14"/>
  <c r="AT69" i="12"/>
  <c r="AW50" i="14"/>
  <c r="AT85" i="12"/>
  <c r="AW38" i="14"/>
  <c r="AW43" i="14"/>
  <c r="AT40" i="9"/>
  <c r="AT89" i="9"/>
  <c r="AW49" i="14"/>
  <c r="BH61" i="13"/>
  <c r="BH48" i="13"/>
  <c r="BL53" i="1"/>
  <c r="AT23" i="9"/>
  <c r="BH59" i="13"/>
  <c r="AT29" i="12"/>
  <c r="BH91" i="13"/>
  <c r="BH80" i="13"/>
  <c r="AT11" i="9"/>
  <c r="AT11" i="12"/>
  <c r="AW54" i="14"/>
  <c r="AW68" i="14"/>
  <c r="AT55" i="9"/>
  <c r="AT86" i="9"/>
  <c r="AW28" i="14"/>
  <c r="AT43" i="9"/>
  <c r="AT38" i="12"/>
  <c r="AT76" i="12"/>
  <c r="BH64" i="13"/>
  <c r="BH27" i="13"/>
  <c r="AT16" i="9"/>
  <c r="AW73" i="14"/>
  <c r="AT7" i="9"/>
  <c r="AT103" i="12"/>
  <c r="BH72" i="13"/>
  <c r="AW41" i="14"/>
  <c r="BH11" i="13"/>
  <c r="BH50" i="13"/>
  <c r="AT19" i="12"/>
  <c r="BH75" i="13"/>
  <c r="AT67" i="12"/>
  <c r="AW16" i="14"/>
  <c r="AT8" i="12"/>
  <c r="BH95" i="13"/>
  <c r="BH53" i="13"/>
  <c r="AT14" i="12"/>
  <c r="AT95" i="9"/>
  <c r="AT97" i="12"/>
  <c r="AT64" i="12"/>
  <c r="AW34" i="14"/>
  <c r="AT44" i="9"/>
  <c r="BB16" i="11"/>
  <c r="AT19" i="9"/>
  <c r="AT69" i="9"/>
  <c r="AT71" i="9"/>
  <c r="AT70" i="9"/>
  <c r="BH98" i="13"/>
  <c r="AT67" i="9"/>
  <c r="AW25" i="14"/>
  <c r="BH9" i="13"/>
  <c r="AT103" i="9"/>
  <c r="AW82" i="14"/>
  <c r="AT98" i="12"/>
  <c r="AW60" i="14"/>
  <c r="AT37" i="12"/>
  <c r="AT24" i="12"/>
  <c r="AW91" i="14"/>
  <c r="AT45" i="12"/>
  <c r="BH30" i="13"/>
  <c r="AT31" i="9"/>
  <c r="AT39" i="12"/>
  <c r="AT58" i="9"/>
  <c r="AW94" i="14"/>
  <c r="BB13" i="11"/>
  <c r="AW88" i="14"/>
  <c r="AT79" i="9"/>
  <c r="AW8" i="14"/>
  <c r="BL64" i="1"/>
  <c r="AT65" i="9"/>
  <c r="AT60" i="12"/>
  <c r="BB10" i="11"/>
  <c r="BH41" i="13"/>
  <c r="AT43" i="12"/>
  <c r="AT56" i="12"/>
  <c r="BH79" i="13"/>
  <c r="BH26" i="13"/>
  <c r="AT95" i="12"/>
  <c r="AW32" i="14"/>
  <c r="AT102" i="9"/>
  <c r="BH105" i="13"/>
  <c r="AW99" i="14"/>
  <c r="AT94" i="12"/>
  <c r="BL55" i="1"/>
  <c r="BH78" i="13"/>
  <c r="AW78" i="14"/>
  <c r="AT72" i="12"/>
  <c r="BB11" i="11"/>
  <c r="AT36" i="12"/>
  <c r="BL54" i="1"/>
  <c r="AT68" i="9"/>
  <c r="AT99" i="12"/>
  <c r="BH60" i="13"/>
  <c r="AT12" i="9"/>
  <c r="AT27" i="12"/>
  <c r="AT22" i="9"/>
  <c r="AT31" i="12"/>
  <c r="AW47" i="14"/>
  <c r="BL61" i="1"/>
  <c r="AT90" i="12"/>
  <c r="BL57" i="1"/>
  <c r="AT54" i="12"/>
  <c r="BH44" i="13"/>
  <c r="BH21" i="13"/>
  <c r="AW59" i="14"/>
  <c r="AT10" i="12"/>
  <c r="AW30" i="14"/>
  <c r="AW11" i="14"/>
  <c r="AT50" i="9"/>
  <c r="BL44" i="1"/>
  <c r="AW90" i="14"/>
  <c r="AT54" i="9"/>
  <c r="BB8" i="11"/>
  <c r="AZ77" i="1"/>
  <c r="BH71" i="13"/>
  <c r="BH58" i="13"/>
  <c r="AT100" i="12"/>
  <c r="AT58" i="12"/>
  <c r="AW83" i="14"/>
  <c r="AZ76" i="1"/>
  <c r="AT87" i="9"/>
  <c r="AZ73" i="1"/>
  <c r="AW51" i="14"/>
  <c r="AT68" i="12"/>
  <c r="AT101" i="9"/>
  <c r="AW6" i="14"/>
  <c r="AW36" i="14"/>
  <c r="BH97" i="13"/>
  <c r="AT61" i="12"/>
  <c r="AW19" i="14"/>
  <c r="BB14" i="11"/>
  <c r="AW92" i="14"/>
  <c r="BH43" i="13"/>
  <c r="AW63" i="14"/>
  <c r="AT49" i="12"/>
  <c r="AT28" i="9"/>
  <c r="BH87" i="13"/>
  <c r="BL60" i="1"/>
  <c r="AW13" i="14"/>
  <c r="AW56" i="14"/>
  <c r="AZ71" i="1"/>
  <c r="AW64" i="14"/>
  <c r="BH46" i="13"/>
  <c r="BH29" i="13"/>
  <c r="BH94" i="13"/>
  <c r="BH55" i="13"/>
  <c r="AW53" i="14"/>
  <c r="AT51" i="12"/>
  <c r="BH12" i="13"/>
  <c r="AT74" i="12"/>
  <c r="AT52" i="9"/>
  <c r="BH16" i="13"/>
  <c r="AW52" i="14"/>
  <c r="AT65" i="12"/>
  <c r="AW84" i="14"/>
  <c r="AZ72" i="1"/>
  <c r="BH76" i="13"/>
  <c r="AT41" i="9"/>
  <c r="BH89" i="13"/>
  <c r="AT12" i="12"/>
  <c r="BH74" i="13"/>
  <c r="AT29" i="9"/>
  <c r="AT63" i="9"/>
  <c r="AW26" i="14"/>
  <c r="AT101" i="12"/>
  <c r="AT66" i="12"/>
  <c r="BH70" i="13"/>
  <c r="AT75" i="9"/>
  <c r="AW42" i="14"/>
  <c r="BH63" i="13"/>
  <c r="AW85" i="14"/>
  <c r="BH22" i="13"/>
  <c r="AT62" i="12"/>
  <c r="AT41" i="12"/>
  <c r="BH28" i="13"/>
  <c r="AT53" i="12"/>
  <c r="BH14" i="13"/>
  <c r="AT36" i="9"/>
  <c r="AT20" i="9"/>
  <c r="AT80" i="9"/>
  <c r="AP19" i="16"/>
  <c r="AP12" i="16"/>
  <c r="AP23" i="16"/>
  <c r="AP8" i="16"/>
  <c r="AS6" i="17"/>
  <c r="AP6" i="16"/>
  <c r="AS3" i="17"/>
  <c r="AP7" i="16"/>
  <c r="AS5" i="17"/>
  <c r="DK6" i="11"/>
  <c r="DK12" i="11"/>
  <c r="DK13" i="11"/>
  <c r="DK10" i="11"/>
  <c r="DK16" i="11"/>
  <c r="DK14" i="11"/>
  <c r="DK15" i="11"/>
  <c r="DK9" i="11"/>
  <c r="DK4" i="11"/>
  <c r="AR34" i="17"/>
  <c r="DK7" i="11"/>
  <c r="AE129" i="1"/>
  <c r="DK5" i="11"/>
  <c r="DK8" i="11"/>
  <c r="DK11" i="11"/>
  <c r="AZ37" i="1" l="1"/>
  <c r="AT3" i="12"/>
  <c r="BK41" i="1"/>
  <c r="AP11" i="16"/>
  <c r="AP22" i="16"/>
  <c r="AP5" i="16"/>
  <c r="D126" i="1" a="1"/>
  <c r="D126" i="1" l="1"/>
  <c r="E126" i="1" s="1"/>
  <c r="I126" i="1" s="1"/>
  <c r="D98" i="1" a="1"/>
  <c r="D98" i="1" l="1"/>
  <c r="E98" i="1" s="1"/>
  <c r="AC98" i="1" s="1"/>
  <c r="AC126" i="1"/>
  <c r="AD126" i="1"/>
  <c r="AG126" i="1"/>
  <c r="X126" i="1"/>
  <c r="K126" i="1" s="1"/>
  <c r="V70" i="1"/>
  <c r="AG98" i="1" l="1"/>
  <c r="X98" i="1"/>
  <c r="AD98" i="1"/>
  <c r="I98" i="1"/>
  <c r="S24" i="14"/>
  <c r="P92" i="9"/>
  <c r="AD60" i="13"/>
  <c r="P11" i="12"/>
  <c r="AD50" i="13"/>
  <c r="P74" i="9"/>
  <c r="AD61" i="13"/>
  <c r="P10" i="9"/>
  <c r="P7" i="9"/>
  <c r="P27" i="9"/>
  <c r="AD27" i="13"/>
  <c r="S84" i="14"/>
  <c r="P21" i="12"/>
  <c r="AD42" i="13"/>
  <c r="P85" i="12"/>
  <c r="AD45" i="13"/>
  <c r="AD11" i="13"/>
  <c r="X1" i="11"/>
  <c r="AD29" i="13"/>
  <c r="P51" i="9"/>
  <c r="AH54" i="1"/>
  <c r="P100" i="9"/>
  <c r="S7" i="14"/>
  <c r="S11" i="14"/>
  <c r="P25" i="12"/>
  <c r="P40" i="12"/>
  <c r="P51" i="12"/>
  <c r="S76" i="14"/>
  <c r="AD90" i="13"/>
  <c r="S89" i="14"/>
  <c r="P85" i="9"/>
  <c r="V73" i="1"/>
  <c r="S17" i="14"/>
  <c r="AD59" i="13"/>
  <c r="S98" i="14"/>
  <c r="P99" i="12"/>
  <c r="S43" i="14"/>
  <c r="AD44" i="13"/>
  <c r="S14" i="14"/>
  <c r="P42" i="12"/>
  <c r="S52" i="14"/>
  <c r="P95" i="9"/>
  <c r="P38" i="9"/>
  <c r="P79" i="9"/>
  <c r="AD72" i="13"/>
  <c r="P71" i="9"/>
  <c r="S83" i="14"/>
  <c r="P32" i="12"/>
  <c r="S32" i="14"/>
  <c r="P22" i="12"/>
  <c r="AH46" i="1"/>
  <c r="AH43" i="1"/>
  <c r="S99" i="14"/>
  <c r="AH48" i="1"/>
  <c r="S21" i="14"/>
  <c r="P29" i="9"/>
  <c r="P64" i="9"/>
  <c r="AD64" i="13"/>
  <c r="AH58" i="1"/>
  <c r="P89" i="9"/>
  <c r="P54" i="12"/>
  <c r="S39" i="14"/>
  <c r="P48" i="12"/>
  <c r="S77" i="14"/>
  <c r="X11" i="11"/>
  <c r="P100" i="12"/>
  <c r="S30" i="14"/>
  <c r="S54" i="14"/>
  <c r="S80" i="14"/>
  <c r="P55" i="9"/>
  <c r="S4" i="14"/>
  <c r="P21" i="9"/>
  <c r="V72" i="1"/>
  <c r="AD80" i="13"/>
  <c r="P80" i="12"/>
  <c r="AH51" i="1"/>
  <c r="AD75" i="13"/>
  <c r="P77" i="12"/>
  <c r="AD43" i="13"/>
  <c r="S25" i="14"/>
  <c r="AD105" i="13"/>
  <c r="AD40" i="13"/>
  <c r="AD76" i="13"/>
  <c r="P6" i="12"/>
  <c r="AD23" i="13"/>
  <c r="S79" i="14"/>
  <c r="X8" i="11"/>
  <c r="P8" i="12"/>
  <c r="P52" i="12"/>
  <c r="AH59" i="1"/>
  <c r="AH50" i="1"/>
  <c r="V77" i="1"/>
  <c r="P55" i="12"/>
  <c r="P35" i="12"/>
  <c r="S22" i="14"/>
  <c r="P73" i="9"/>
  <c r="P39" i="12"/>
  <c r="P32" i="9"/>
  <c r="AH64" i="1"/>
  <c r="AD95" i="13"/>
  <c r="P31" i="9"/>
  <c r="S48" i="14"/>
  <c r="S72" i="14"/>
  <c r="AD30" i="13"/>
  <c r="AD96" i="13"/>
  <c r="P54" i="9"/>
  <c r="P5" i="12"/>
  <c r="S69" i="14"/>
  <c r="S19" i="14"/>
  <c r="P61" i="12"/>
  <c r="P58" i="9"/>
  <c r="S47" i="14"/>
  <c r="P29" i="12"/>
  <c r="P75" i="12"/>
  <c r="AD36" i="13"/>
  <c r="P33" i="9"/>
  <c r="P46" i="12"/>
  <c r="P15" i="9"/>
  <c r="V76" i="1"/>
  <c r="AD16" i="13"/>
  <c r="AD10" i="13"/>
  <c r="P48" i="9"/>
  <c r="P102" i="12"/>
  <c r="P44" i="9"/>
  <c r="P82" i="9"/>
  <c r="P15" i="12"/>
  <c r="P64" i="12"/>
  <c r="P36" i="12"/>
  <c r="S58" i="14"/>
  <c r="AD71" i="13"/>
  <c r="S65" i="14"/>
  <c r="P74" i="12"/>
  <c r="AD106" i="13"/>
  <c r="P19" i="12"/>
  <c r="S49" i="14"/>
  <c r="S95" i="14"/>
  <c r="AD58" i="13"/>
  <c r="P20" i="9"/>
  <c r="S94" i="14"/>
  <c r="P11" i="9"/>
  <c r="P66" i="12"/>
  <c r="S41" i="14"/>
  <c r="V74" i="1"/>
  <c r="AD51" i="13"/>
  <c r="P67" i="12"/>
  <c r="P16" i="12"/>
  <c r="S103" i="14"/>
  <c r="AH52" i="1"/>
  <c r="S44" i="14"/>
  <c r="S27" i="14"/>
  <c r="P30" i="12"/>
  <c r="P9" i="9"/>
  <c r="AH44" i="1"/>
  <c r="P63" i="12"/>
  <c r="AD98" i="13"/>
  <c r="P52" i="9"/>
  <c r="P81" i="9"/>
  <c r="S16" i="14"/>
  <c r="P86" i="12"/>
  <c r="AD74" i="13"/>
  <c r="P101" i="12"/>
  <c r="AH45" i="1"/>
  <c r="P76" i="9"/>
  <c r="P91" i="9"/>
  <c r="P7" i="12"/>
  <c r="P49" i="12"/>
  <c r="S68" i="14"/>
  <c r="P8" i="9"/>
  <c r="S33" i="14"/>
  <c r="P92" i="12"/>
  <c r="S70" i="14"/>
  <c r="AD33" i="13"/>
  <c r="S37" i="14"/>
  <c r="P59" i="12"/>
  <c r="P70" i="12"/>
  <c r="AD81" i="13"/>
  <c r="S13" i="14"/>
  <c r="S64" i="14"/>
  <c r="P87" i="9"/>
  <c r="S90" i="14"/>
  <c r="P99" i="9"/>
  <c r="AH60" i="1"/>
  <c r="AD104" i="13"/>
  <c r="P46" i="9"/>
  <c r="S71" i="14"/>
  <c r="P53" i="9"/>
  <c r="S42" i="14"/>
  <c r="P98" i="12"/>
  <c r="P18" i="9"/>
  <c r="P34" i="9"/>
  <c r="S66" i="14"/>
  <c r="P72" i="12"/>
  <c r="S45" i="14"/>
  <c r="P38" i="12"/>
  <c r="AD91" i="13"/>
  <c r="AD70" i="13"/>
  <c r="S67" i="14"/>
  <c r="P19" i="9"/>
  <c r="AD38" i="13"/>
  <c r="P40" i="9"/>
  <c r="P77" i="9"/>
  <c r="P91" i="12"/>
  <c r="P18" i="12"/>
  <c r="P24" i="9"/>
  <c r="AD56" i="13"/>
  <c r="S29" i="14"/>
  <c r="P28" i="9"/>
  <c r="AD93" i="13"/>
  <c r="P44" i="12"/>
  <c r="AD102" i="13"/>
  <c r="P14" i="12"/>
  <c r="P83" i="9"/>
  <c r="AD79" i="13"/>
  <c r="AD103" i="13"/>
  <c r="V78" i="1"/>
  <c r="AD13" i="13"/>
  <c r="X10" i="11"/>
  <c r="AD86" i="13"/>
  <c r="P43" i="12"/>
  <c r="AD39" i="13"/>
  <c r="P36" i="9"/>
  <c r="P26" i="12"/>
  <c r="P75" i="9"/>
  <c r="P56" i="12"/>
  <c r="P62" i="9"/>
  <c r="S40" i="14"/>
  <c r="AD41" i="13"/>
  <c r="P62" i="12"/>
  <c r="P47" i="12"/>
  <c r="P13" i="9"/>
  <c r="AH42" i="1"/>
  <c r="P43" i="9"/>
  <c r="P93" i="9"/>
  <c r="AD49" i="13"/>
  <c r="S85" i="14"/>
  <c r="S96" i="14"/>
  <c r="AD25" i="13"/>
  <c r="P83" i="12"/>
  <c r="X6" i="11"/>
  <c r="S10" i="14"/>
  <c r="P50" i="12"/>
  <c r="S34" i="14"/>
  <c r="AD28" i="13"/>
  <c r="P27" i="12"/>
  <c r="P17" i="9"/>
  <c r="P89" i="12"/>
  <c r="AD19" i="13"/>
  <c r="P82" i="12"/>
  <c r="AD57" i="13"/>
  <c r="AJ1" i="11"/>
  <c r="P78" i="9"/>
  <c r="P4" i="9"/>
  <c r="P31" i="12"/>
  <c r="X5" i="11"/>
  <c r="P56" i="9"/>
  <c r="P69" i="9"/>
  <c r="P23" i="9"/>
  <c r="P103" i="9"/>
  <c r="AD77" i="13"/>
  <c r="P71" i="12"/>
  <c r="AD55" i="13"/>
  <c r="AD52" i="13"/>
  <c r="V79" i="1"/>
  <c r="AD20" i="13"/>
  <c r="S102" i="14"/>
  <c r="P47" i="9"/>
  <c r="AH57" i="1"/>
  <c r="P35" i="9"/>
  <c r="AH55" i="1"/>
  <c r="AD88" i="13"/>
  <c r="AD53" i="13"/>
  <c r="P24" i="12"/>
  <c r="AD92" i="13"/>
  <c r="S6" i="14"/>
  <c r="P10" i="12"/>
  <c r="S57" i="14"/>
  <c r="X14" i="11"/>
  <c r="S9" i="14"/>
  <c r="AD84" i="13"/>
  <c r="P68" i="12"/>
  <c r="S12" i="14"/>
  <c r="P88" i="12"/>
  <c r="P60" i="12"/>
  <c r="AD87" i="13"/>
  <c r="P26" i="9"/>
  <c r="P4" i="12"/>
  <c r="P17" i="12"/>
  <c r="AH53" i="1"/>
  <c r="P16" i="9"/>
  <c r="S75" i="14"/>
  <c r="V75" i="1"/>
  <c r="P57" i="9"/>
  <c r="S101" i="14"/>
  <c r="P49" i="9"/>
  <c r="AH61" i="1"/>
  <c r="S46" i="14"/>
  <c r="P67" i="9"/>
  <c r="P86" i="9"/>
  <c r="AD15" i="13"/>
  <c r="P57" i="12"/>
  <c r="P80" i="9"/>
  <c r="AD17" i="13"/>
  <c r="P84" i="12"/>
  <c r="P9" i="12"/>
  <c r="P53" i="12"/>
  <c r="X9" i="11"/>
  <c r="P78" i="12"/>
  <c r="X15" i="11"/>
  <c r="AD62" i="13"/>
  <c r="AD37" i="13"/>
  <c r="S63" i="14"/>
  <c r="P98" i="9"/>
  <c r="AD31" i="13"/>
  <c r="S15" i="14"/>
  <c r="S31" i="14"/>
  <c r="P63" i="9"/>
  <c r="AD21" i="13"/>
  <c r="AD22" i="13"/>
  <c r="AD78" i="13"/>
  <c r="S97" i="14"/>
  <c r="S20" i="14"/>
  <c r="S88" i="14"/>
  <c r="AD34" i="13"/>
  <c r="S100" i="14"/>
  <c r="P42" i="9"/>
  <c r="P23" i="12"/>
  <c r="P94" i="12"/>
  <c r="S18" i="14"/>
  <c r="AD26" i="13"/>
  <c r="S38" i="14"/>
  <c r="AD8" i="13"/>
  <c r="P97" i="12"/>
  <c r="P69" i="12"/>
  <c r="AD99" i="13"/>
  <c r="AH49" i="1"/>
  <c r="S36" i="14"/>
  <c r="AH56" i="1"/>
  <c r="S50" i="14"/>
  <c r="P61" i="9"/>
  <c r="P12" i="9"/>
  <c r="S62" i="14"/>
  <c r="S92" i="14"/>
  <c r="P66" i="9"/>
  <c r="P22" i="9"/>
  <c r="P97" i="9"/>
  <c r="P103" i="12"/>
  <c r="S59" i="14"/>
  <c r="AD66" i="13"/>
  <c r="S74" i="14"/>
  <c r="P34" i="12"/>
  <c r="P81" i="12"/>
  <c r="P79" i="12"/>
  <c r="S26" i="14"/>
  <c r="P60" i="9"/>
  <c r="AD73" i="13"/>
  <c r="P45" i="9"/>
  <c r="P84" i="9"/>
  <c r="S82" i="14"/>
  <c r="AD94" i="13"/>
  <c r="AD89" i="13"/>
  <c r="AD69" i="13"/>
  <c r="S81" i="14"/>
  <c r="X4" i="11"/>
  <c r="S35" i="14"/>
  <c r="AD35" i="13"/>
  <c r="S23" i="14"/>
  <c r="S73" i="14"/>
  <c r="AD97" i="13"/>
  <c r="X7" i="11"/>
  <c r="P41" i="12"/>
  <c r="X13" i="11"/>
  <c r="AD48" i="13"/>
  <c r="P5" i="9"/>
  <c r="AD82" i="13"/>
  <c r="P102" i="9"/>
  <c r="P90" i="12"/>
  <c r="S55" i="14"/>
  <c r="P37" i="12"/>
  <c r="P39" i="9"/>
  <c r="P101" i="9"/>
  <c r="AD54" i="13"/>
  <c r="P90" i="9"/>
  <c r="AD101" i="13"/>
  <c r="AH47" i="1"/>
  <c r="P68" i="9"/>
  <c r="AD67" i="13"/>
  <c r="S61" i="14"/>
  <c r="AD100" i="13"/>
  <c r="S93" i="14"/>
  <c r="P33" i="12"/>
  <c r="AH62" i="1"/>
  <c r="S86" i="14"/>
  <c r="P20" i="12"/>
  <c r="AD12" i="13"/>
  <c r="P76" i="12"/>
  <c r="P88" i="9"/>
  <c r="P59" i="9"/>
  <c r="P95" i="12"/>
  <c r="P70" i="9"/>
  <c r="AD24" i="13"/>
  <c r="AD14" i="13"/>
  <c r="AD83" i="13"/>
  <c r="P30" i="9"/>
  <c r="S56" i="14"/>
  <c r="P6" i="9"/>
  <c r="P25" i="9"/>
  <c r="P28" i="12"/>
  <c r="AD32" i="13"/>
  <c r="P14" i="9"/>
  <c r="S5" i="14"/>
  <c r="P96" i="9"/>
  <c r="P41" i="9"/>
  <c r="AD85" i="13"/>
  <c r="P37" i="9"/>
  <c r="P45" i="12"/>
  <c r="P65" i="12"/>
  <c r="V71" i="1"/>
  <c r="P96" i="12"/>
  <c r="P72" i="9"/>
  <c r="P12" i="12"/>
  <c r="AD63" i="13"/>
  <c r="X12" i="11"/>
  <c r="AD18" i="13"/>
  <c r="AD9" i="13"/>
  <c r="P93" i="12"/>
  <c r="S87" i="14"/>
  <c r="P13" i="12"/>
  <c r="X16" i="11"/>
  <c r="AD47" i="13"/>
  <c r="S28" i="14"/>
  <c r="AD68" i="13"/>
  <c r="P73" i="12"/>
  <c r="P87" i="12"/>
  <c r="S60" i="14"/>
  <c r="S78" i="14"/>
  <c r="P94" i="9"/>
  <c r="S53" i="14"/>
  <c r="AD7" i="13"/>
  <c r="AD65" i="13"/>
  <c r="P65" i="9"/>
  <c r="S8" i="14"/>
  <c r="P58" i="12"/>
  <c r="S51" i="14"/>
  <c r="S91" i="14"/>
  <c r="P50" i="9"/>
  <c r="AD46" i="13"/>
  <c r="AH63" i="1"/>
  <c r="L23" i="15"/>
  <c r="L23" i="16"/>
  <c r="L22" i="15"/>
  <c r="L12" i="15"/>
  <c r="L22" i="16"/>
  <c r="L11" i="15"/>
  <c r="L12" i="16"/>
  <c r="L19" i="15"/>
  <c r="L19" i="16"/>
  <c r="L11" i="16"/>
  <c r="L8" i="16"/>
  <c r="O6" i="17"/>
  <c r="L8" i="15"/>
  <c r="L6" i="16"/>
  <c r="L6" i="15"/>
  <c r="L5" i="16"/>
  <c r="O3" i="17"/>
  <c r="L5" i="15"/>
  <c r="L4" i="15"/>
  <c r="O5" i="17"/>
  <c r="L7" i="16"/>
  <c r="L7" i="15"/>
  <c r="CG4" i="11"/>
  <c r="CG15" i="11"/>
  <c r="CG12" i="11"/>
  <c r="CG8" i="11"/>
  <c r="CG14" i="11"/>
  <c r="CG10" i="11"/>
  <c r="CG13" i="11"/>
  <c r="CG5" i="11"/>
  <c r="CG7" i="11"/>
  <c r="CG11" i="11"/>
  <c r="AE99" i="1"/>
  <c r="CG16" i="11"/>
  <c r="CG6" i="11"/>
  <c r="CG9" i="11"/>
  <c r="K98" i="1" l="1"/>
  <c r="AD507" i="13"/>
  <c r="P104" i="9"/>
  <c r="S104" i="14"/>
  <c r="P104" i="12"/>
  <c r="V37" i="1"/>
  <c r="L2" i="15"/>
  <c r="X3" i="11"/>
  <c r="N34" i="17"/>
  <c r="AS3" i="12" l="1"/>
  <c r="AS3" i="9"/>
  <c r="BG6" i="13"/>
  <c r="BA3" i="11"/>
  <c r="BG49" i="13"/>
  <c r="BG53" i="13"/>
  <c r="BG23" i="13"/>
  <c r="AV101" i="14"/>
  <c r="AS22" i="12"/>
  <c r="AV97" i="14"/>
  <c r="BG61" i="13"/>
  <c r="BK52" i="1"/>
  <c r="BA5" i="11"/>
  <c r="AS40" i="9"/>
  <c r="AV29" i="14"/>
  <c r="AS39" i="9"/>
  <c r="BG73" i="13"/>
  <c r="BG93" i="13"/>
  <c r="AS26" i="12"/>
  <c r="BG27" i="13"/>
  <c r="AS90" i="9"/>
  <c r="AS60" i="9"/>
  <c r="AV51" i="14"/>
  <c r="AV96" i="14"/>
  <c r="AS21" i="9"/>
  <c r="BK61" i="1"/>
  <c r="AS18" i="9"/>
  <c r="AS90" i="12"/>
  <c r="BG59" i="13"/>
  <c r="AS79" i="12"/>
  <c r="BG63" i="13"/>
  <c r="BG80" i="13"/>
  <c r="BG81" i="13"/>
  <c r="AV68" i="14"/>
  <c r="AS23" i="9"/>
  <c r="AV78" i="14"/>
  <c r="BG88" i="13"/>
  <c r="BK57" i="1"/>
  <c r="AV85" i="14"/>
  <c r="AS6" i="12"/>
  <c r="BG32" i="13"/>
  <c r="AS98" i="12"/>
  <c r="AS101" i="9"/>
  <c r="AV67" i="14"/>
  <c r="AV55" i="14"/>
  <c r="AV15" i="14"/>
  <c r="AS56" i="12"/>
  <c r="AV73" i="14"/>
  <c r="AY72" i="1"/>
  <c r="AV14" i="14"/>
  <c r="BG60" i="13"/>
  <c r="AS67" i="12"/>
  <c r="BG17" i="13"/>
  <c r="AS46" i="9"/>
  <c r="AS30" i="12"/>
  <c r="AS28" i="12"/>
  <c r="BG46" i="13"/>
  <c r="AV91" i="14"/>
  <c r="AS13" i="12"/>
  <c r="AS81" i="12"/>
  <c r="BG90" i="13"/>
  <c r="BG25" i="13"/>
  <c r="BG10" i="13"/>
  <c r="AS24" i="12"/>
  <c r="AV20" i="14"/>
  <c r="AS92" i="9"/>
  <c r="AY76" i="1"/>
  <c r="AS42" i="9"/>
  <c r="BK64" i="1"/>
  <c r="AV64" i="14"/>
  <c r="AS86" i="12"/>
  <c r="AV10" i="14"/>
  <c r="AV36" i="14"/>
  <c r="AS31" i="12"/>
  <c r="AS25" i="12"/>
  <c r="AS33" i="9"/>
  <c r="AS59" i="12"/>
  <c r="AV57" i="14"/>
  <c r="AS97" i="12"/>
  <c r="AS11" i="12"/>
  <c r="AV47" i="14"/>
  <c r="BG92" i="13"/>
  <c r="AS15" i="9"/>
  <c r="AS84" i="12"/>
  <c r="BG71" i="13"/>
  <c r="AS72" i="12"/>
  <c r="AS68" i="9"/>
  <c r="BK45" i="1"/>
  <c r="BA13" i="11"/>
  <c r="AS52" i="9"/>
  <c r="AS9" i="12"/>
  <c r="AV90" i="14"/>
  <c r="BG94" i="13"/>
  <c r="AS56" i="9"/>
  <c r="AV88" i="14"/>
  <c r="AS44" i="9"/>
  <c r="AS77" i="9"/>
  <c r="AS70" i="12"/>
  <c r="AV59" i="14"/>
  <c r="AV7" i="14"/>
  <c r="AV38" i="14"/>
  <c r="BG18" i="13"/>
  <c r="AS94" i="12"/>
  <c r="AS91" i="12"/>
  <c r="AS93" i="9"/>
  <c r="AS63" i="9"/>
  <c r="AS88" i="12"/>
  <c r="AV103" i="14"/>
  <c r="BG91" i="13"/>
  <c r="BK53" i="1"/>
  <c r="BG13" i="13"/>
  <c r="AS35" i="9"/>
  <c r="BG98" i="13"/>
  <c r="AV41" i="14"/>
  <c r="AS102" i="9"/>
  <c r="BG100" i="13"/>
  <c r="AV69" i="14"/>
  <c r="AY77" i="1"/>
  <c r="AV71" i="14"/>
  <c r="BG19" i="13"/>
  <c r="AS42" i="12"/>
  <c r="AS51" i="9"/>
  <c r="AS7" i="9"/>
  <c r="AS50" i="12"/>
  <c r="BK46" i="1"/>
  <c r="AV11" i="14"/>
  <c r="AS43" i="9"/>
  <c r="AV81" i="14"/>
  <c r="AV87" i="14"/>
  <c r="BA6" i="11"/>
  <c r="AS89" i="12"/>
  <c r="BK59" i="1"/>
  <c r="BG22" i="13"/>
  <c r="BG89" i="13"/>
  <c r="AS83" i="12"/>
  <c r="AS53" i="12"/>
  <c r="AS78" i="9"/>
  <c r="BG84" i="13"/>
  <c r="AV99" i="14"/>
  <c r="AS87" i="12"/>
  <c r="BG35" i="13"/>
  <c r="BK51" i="1"/>
  <c r="AS67" i="9"/>
  <c r="AS16" i="9"/>
  <c r="AY78" i="1"/>
  <c r="AS8" i="12"/>
  <c r="BG51" i="13"/>
  <c r="AV98" i="14"/>
  <c r="AS75" i="12"/>
  <c r="BK47" i="1"/>
  <c r="AS72" i="9"/>
  <c r="BK56" i="1"/>
  <c r="BG99" i="13"/>
  <c r="AS35" i="12"/>
  <c r="BG83" i="13"/>
  <c r="BG66" i="13"/>
  <c r="BG45" i="13"/>
  <c r="AS100" i="9"/>
  <c r="AV79" i="14"/>
  <c r="BG28" i="13"/>
  <c r="BG86" i="13"/>
  <c r="AS41" i="12"/>
  <c r="AV65" i="14"/>
  <c r="BK54" i="1"/>
  <c r="BG65" i="13"/>
  <c r="AV93" i="14"/>
  <c r="AS88" i="9"/>
  <c r="AS44" i="12"/>
  <c r="AS37" i="12"/>
  <c r="AV92" i="14"/>
  <c r="AV27" i="14"/>
  <c r="AS8" i="9"/>
  <c r="AY74" i="1"/>
  <c r="AV46" i="14"/>
  <c r="AS49" i="9"/>
  <c r="AS69" i="12"/>
  <c r="BG55" i="13"/>
  <c r="AS89" i="9"/>
  <c r="AV83" i="14"/>
  <c r="AS96" i="9"/>
  <c r="AV26" i="14"/>
  <c r="AS93" i="12"/>
  <c r="AV77" i="14"/>
  <c r="AS61" i="12"/>
  <c r="AS96" i="12"/>
  <c r="AV72" i="14"/>
  <c r="AS97" i="9"/>
  <c r="AS29" i="9"/>
  <c r="AS66" i="9"/>
  <c r="AS71" i="12"/>
  <c r="BG43" i="13"/>
  <c r="BG103" i="13"/>
  <c r="BA8" i="11"/>
  <c r="AS81" i="9"/>
  <c r="AV86" i="14"/>
  <c r="AV13" i="14"/>
  <c r="AV32" i="14"/>
  <c r="AV35" i="14"/>
  <c r="BG85" i="13"/>
  <c r="AS14" i="12"/>
  <c r="AS78" i="12"/>
  <c r="AV21" i="14"/>
  <c r="AV76" i="14"/>
  <c r="AS73" i="12"/>
  <c r="AY71" i="1"/>
  <c r="BA15" i="11"/>
  <c r="AS75" i="9"/>
  <c r="AS98" i="9"/>
  <c r="BA12" i="11"/>
  <c r="BG68" i="13"/>
  <c r="AV94" i="14"/>
  <c r="AS70" i="9"/>
  <c r="BG62" i="13"/>
  <c r="AS38" i="9"/>
  <c r="BG72" i="13"/>
  <c r="AS23" i="12"/>
  <c r="AV25" i="14"/>
  <c r="AV89" i="14"/>
  <c r="AS64" i="12"/>
  <c r="AS91" i="9"/>
  <c r="AV31" i="14"/>
  <c r="AS40" i="12"/>
  <c r="AV37" i="14"/>
  <c r="AV39" i="14"/>
  <c r="AS7" i="12"/>
  <c r="AS12" i="9"/>
  <c r="AV16" i="14"/>
  <c r="AS43" i="12"/>
  <c r="AS94" i="9"/>
  <c r="AS57" i="9"/>
  <c r="BG95" i="13"/>
  <c r="AV95" i="14"/>
  <c r="BG57" i="13"/>
  <c r="AS63" i="12"/>
  <c r="BG47" i="13"/>
  <c r="AS71" i="9"/>
  <c r="AS19" i="9"/>
  <c r="AS58" i="9"/>
  <c r="AV54" i="14"/>
  <c r="AS74" i="9"/>
  <c r="AS100" i="12"/>
  <c r="BG77" i="13"/>
  <c r="AS39" i="12"/>
  <c r="BA9" i="11"/>
  <c r="BG41" i="13"/>
  <c r="AS20" i="9"/>
  <c r="AS51" i="12"/>
  <c r="BG9" i="13"/>
  <c r="AS30" i="9"/>
  <c r="AV75" i="14"/>
  <c r="AS87" i="9"/>
  <c r="AV43" i="14"/>
  <c r="AV30" i="14"/>
  <c r="AS53" i="9"/>
  <c r="BG96" i="13"/>
  <c r="AV48" i="14"/>
  <c r="BA4" i="11"/>
  <c r="AS64" i="9"/>
  <c r="AS92" i="12"/>
  <c r="AS95" i="12"/>
  <c r="BG74" i="13"/>
  <c r="AV66" i="14"/>
  <c r="AS17" i="12"/>
  <c r="AV28" i="14"/>
  <c r="BG75" i="13"/>
  <c r="BG48" i="13"/>
  <c r="AS27" i="9"/>
  <c r="BG40" i="13"/>
  <c r="BA16" i="11"/>
  <c r="AS24" i="9"/>
  <c r="AS41" i="9"/>
  <c r="AS65" i="9"/>
  <c r="AS65" i="12"/>
  <c r="AV80" i="14"/>
  <c r="AS103" i="9"/>
  <c r="AS69" i="9"/>
  <c r="AV74" i="14"/>
  <c r="AS47" i="12"/>
  <c r="BG37" i="13"/>
  <c r="AV4" i="14"/>
  <c r="AS80" i="9"/>
  <c r="AS4" i="9"/>
  <c r="BG12" i="13"/>
  <c r="BG52" i="13"/>
  <c r="AS16" i="12"/>
  <c r="BG29" i="13"/>
  <c r="BG8" i="13"/>
  <c r="AV42" i="14"/>
  <c r="BA11" i="11"/>
  <c r="AS62" i="9"/>
  <c r="BG44" i="13"/>
  <c r="BK60" i="1"/>
  <c r="BG31" i="13"/>
  <c r="BG20" i="13"/>
  <c r="AS54" i="12"/>
  <c r="AS17" i="9"/>
  <c r="BG30" i="13"/>
  <c r="BG11" i="13"/>
  <c r="AS4" i="12"/>
  <c r="AS82" i="12"/>
  <c r="AS80" i="12"/>
  <c r="BG38" i="13"/>
  <c r="AS46" i="12"/>
  <c r="BG64" i="13"/>
  <c r="AV23" i="14"/>
  <c r="BA14" i="11"/>
  <c r="BG101" i="13"/>
  <c r="AV40" i="14"/>
  <c r="AV19" i="14"/>
  <c r="AS32" i="12"/>
  <c r="AS61" i="9"/>
  <c r="AS99" i="12"/>
  <c r="AV9" i="14"/>
  <c r="AS10" i="12"/>
  <c r="AS74" i="12"/>
  <c r="AS76" i="12"/>
  <c r="BK42" i="1"/>
  <c r="BG39" i="13"/>
  <c r="AS20" i="12"/>
  <c r="AV84" i="14"/>
  <c r="AS12" i="12"/>
  <c r="AS62" i="12"/>
  <c r="BG24" i="13"/>
  <c r="AS5" i="9"/>
  <c r="BG14" i="13"/>
  <c r="AS25" i="9"/>
  <c r="AS34" i="9"/>
  <c r="AS52" i="12"/>
  <c r="AS18" i="12"/>
  <c r="BG34" i="13"/>
  <c r="BG76" i="13"/>
  <c r="AS76" i="9"/>
  <c r="AV61" i="14"/>
  <c r="BG67" i="13"/>
  <c r="BK58" i="1"/>
  <c r="BG54" i="13"/>
  <c r="AS85" i="9"/>
  <c r="AS13" i="9"/>
  <c r="AV12" i="14"/>
  <c r="AV70" i="14"/>
  <c r="AV33" i="14"/>
  <c r="AS15" i="12"/>
  <c r="BK62" i="1"/>
  <c r="BK43" i="1"/>
  <c r="AS95" i="9"/>
  <c r="AS55" i="9"/>
  <c r="BG70" i="13"/>
  <c r="BG56" i="13"/>
  <c r="AV102" i="14"/>
  <c r="AS68" i="12"/>
  <c r="AV63" i="14"/>
  <c r="AS60" i="12"/>
  <c r="AS85" i="12"/>
  <c r="AS19" i="12"/>
  <c r="BG16" i="13"/>
  <c r="BG42" i="13"/>
  <c r="AV100" i="14"/>
  <c r="BG104" i="13"/>
  <c r="BG105" i="13"/>
  <c r="AV18" i="14"/>
  <c r="AV17" i="14"/>
  <c r="BG58" i="13"/>
  <c r="AS27" i="12"/>
  <c r="BK49" i="1"/>
  <c r="AS11" i="9"/>
  <c r="BG87" i="13"/>
  <c r="AS10" i="9"/>
  <c r="AS77" i="12"/>
  <c r="AS79" i="9"/>
  <c r="AV53" i="14"/>
  <c r="AS28" i="9"/>
  <c r="AS55" i="12"/>
  <c r="AS22" i="9"/>
  <c r="AV44" i="14"/>
  <c r="AS36" i="12"/>
  <c r="BK50" i="1"/>
  <c r="BG78" i="13"/>
  <c r="AS45" i="9"/>
  <c r="AY73" i="1"/>
  <c r="AS26" i="9"/>
  <c r="AS82" i="9"/>
  <c r="AS5" i="12"/>
  <c r="AS29" i="12"/>
  <c r="AV50" i="14"/>
  <c r="AS47" i="9"/>
  <c r="AS14" i="9"/>
  <c r="BG50" i="13"/>
  <c r="BG97" i="13"/>
  <c r="AV52" i="14"/>
  <c r="AS86" i="9"/>
  <c r="AV24" i="14"/>
  <c r="AS54" i="9"/>
  <c r="AS58" i="12"/>
  <c r="AS37" i="9"/>
  <c r="AS31" i="9"/>
  <c r="AY75" i="1"/>
  <c r="AV45" i="14"/>
  <c r="AS66" i="12"/>
  <c r="AS83" i="9"/>
  <c r="BG69" i="13"/>
  <c r="AV82" i="14"/>
  <c r="AV58" i="14"/>
  <c r="BG26" i="13"/>
  <c r="AS32" i="9"/>
  <c r="AS6" i="9"/>
  <c r="AV22" i="14"/>
  <c r="AV8" i="14"/>
  <c r="AS21" i="12"/>
  <c r="AS102" i="12"/>
  <c r="BK63" i="1"/>
  <c r="AS33" i="12"/>
  <c r="AS73" i="9"/>
  <c r="AV6" i="14"/>
  <c r="AS48" i="12"/>
  <c r="AV56" i="14"/>
  <c r="AV49" i="14"/>
  <c r="AS49" i="12"/>
  <c r="AV62" i="14"/>
  <c r="BG79" i="13"/>
  <c r="AS9" i="9"/>
  <c r="AS50" i="9"/>
  <c r="AV60" i="14"/>
  <c r="AS84" i="9"/>
  <c r="AS59" i="9"/>
  <c r="AS57" i="12"/>
  <c r="BG82" i="13"/>
  <c r="AV5" i="14"/>
  <c r="AS38" i="12"/>
  <c r="BK44" i="1"/>
  <c r="AS48" i="9"/>
  <c r="AY79" i="1"/>
  <c r="BK48" i="1"/>
  <c r="BG33" i="13"/>
  <c r="BG36" i="13"/>
  <c r="BG21" i="13"/>
  <c r="AS36" i="9"/>
  <c r="BG7" i="13"/>
  <c r="AS34" i="12"/>
  <c r="BG102" i="13"/>
  <c r="BK55" i="1"/>
  <c r="AS45" i="12"/>
  <c r="BG15" i="13"/>
  <c r="AS99" i="9"/>
  <c r="BG106" i="13"/>
  <c r="AS103" i="12"/>
  <c r="AV34" i="14"/>
  <c r="BA7" i="11"/>
  <c r="AS101" i="12"/>
  <c r="BA10" i="11"/>
  <c r="AO11" i="16"/>
  <c r="AO19" i="16"/>
  <c r="AO12" i="16"/>
  <c r="AO22" i="16"/>
  <c r="AO6" i="16"/>
  <c r="AR5" i="17"/>
  <c r="AO7" i="16"/>
  <c r="DJ6" i="11"/>
  <c r="DJ7" i="11"/>
  <c r="DJ14" i="11"/>
  <c r="DJ4" i="11"/>
  <c r="DJ16" i="11"/>
  <c r="DJ10" i="11"/>
  <c r="AE128" i="1"/>
  <c r="DJ11" i="11"/>
  <c r="DJ12" i="11"/>
  <c r="DJ5" i="11"/>
  <c r="AQ34" i="17"/>
  <c r="DJ15" i="11"/>
  <c r="DJ3" i="11"/>
  <c r="DJ9" i="11"/>
  <c r="DJ13" i="11"/>
  <c r="DJ8" i="11"/>
  <c r="AY37" i="1" l="1"/>
  <c r="AV3" i="14"/>
  <c r="AX70" i="1"/>
  <c r="AX37" i="1" s="1"/>
  <c r="AO23" i="16"/>
  <c r="AO8" i="16"/>
  <c r="AR6" i="17"/>
  <c r="AO5" i="16"/>
  <c r="AR3" i="17"/>
  <c r="D125" i="1" a="1"/>
  <c r="AE127" i="1"/>
  <c r="D125" i="1" l="1"/>
  <c r="E125" i="1" s="1"/>
  <c r="I125" i="1" s="1"/>
  <c r="U70" i="1"/>
  <c r="X125" i="1" l="1"/>
  <c r="AG125" i="1"/>
  <c r="AC125" i="1"/>
  <c r="AD125" i="1"/>
  <c r="R37" i="14"/>
  <c r="R58" i="14"/>
  <c r="AC63" i="13"/>
  <c r="R92" i="14"/>
  <c r="R96" i="14"/>
  <c r="R53" i="14"/>
  <c r="AC48" i="13"/>
  <c r="AC100" i="13"/>
  <c r="AC45" i="13"/>
  <c r="AG52" i="1"/>
  <c r="R23" i="14"/>
  <c r="W5" i="11"/>
  <c r="AC17" i="13"/>
  <c r="R40" i="14"/>
  <c r="O61" i="12"/>
  <c r="R21" i="14"/>
  <c r="AG58" i="1"/>
  <c r="O42" i="12"/>
  <c r="O70" i="12"/>
  <c r="W8" i="11"/>
  <c r="R86" i="14"/>
  <c r="O77" i="12"/>
  <c r="AC75" i="13"/>
  <c r="R31" i="14"/>
  <c r="AC28" i="13"/>
  <c r="R81" i="14"/>
  <c r="W9" i="11"/>
  <c r="AC71" i="13"/>
  <c r="AC79" i="13"/>
  <c r="R10" i="14"/>
  <c r="O75" i="12"/>
  <c r="R52" i="14"/>
  <c r="AC106" i="13"/>
  <c r="O97" i="12"/>
  <c r="O18" i="12"/>
  <c r="AC91" i="13"/>
  <c r="R57" i="14"/>
  <c r="O25" i="12"/>
  <c r="AC93" i="13"/>
  <c r="AG50" i="1"/>
  <c r="R19" i="14"/>
  <c r="AC84" i="13"/>
  <c r="R18" i="14"/>
  <c r="AC32" i="13"/>
  <c r="R65" i="14"/>
  <c r="O20" i="12"/>
  <c r="R63" i="14"/>
  <c r="R34" i="14"/>
  <c r="O38" i="12"/>
  <c r="AC40" i="13"/>
  <c r="AC66" i="13"/>
  <c r="O86" i="12"/>
  <c r="AC7" i="13"/>
  <c r="R9" i="14"/>
  <c r="R64" i="14"/>
  <c r="O33" i="12"/>
  <c r="W14" i="11"/>
  <c r="R26" i="14"/>
  <c r="O91" i="12"/>
  <c r="AC20" i="13"/>
  <c r="R30" i="14"/>
  <c r="AC105" i="13"/>
  <c r="R61" i="14"/>
  <c r="AG45" i="1"/>
  <c r="R24" i="14"/>
  <c r="R16" i="14"/>
  <c r="R14" i="14"/>
  <c r="AC37" i="13"/>
  <c r="R75" i="14"/>
  <c r="AC44" i="13"/>
  <c r="O54" i="12"/>
  <c r="AC61" i="13"/>
  <c r="AC102" i="13"/>
  <c r="R102" i="14"/>
  <c r="AC60" i="13"/>
  <c r="AC51" i="13"/>
  <c r="R95" i="14"/>
  <c r="R51" i="14"/>
  <c r="R47" i="14"/>
  <c r="AC90" i="13"/>
  <c r="AC36" i="13"/>
  <c r="O72" i="12"/>
  <c r="AC96" i="13"/>
  <c r="AC29" i="13"/>
  <c r="O28" i="12"/>
  <c r="R33" i="14"/>
  <c r="AC25" i="13"/>
  <c r="AC41" i="13"/>
  <c r="O69" i="12"/>
  <c r="AC42" i="13"/>
  <c r="AC9" i="13"/>
  <c r="O93" i="12"/>
  <c r="R70" i="14"/>
  <c r="O9" i="12"/>
  <c r="R71" i="14"/>
  <c r="AC22" i="13"/>
  <c r="AC30" i="13"/>
  <c r="R85" i="14"/>
  <c r="AG62" i="1"/>
  <c r="AC52" i="13"/>
  <c r="AC81" i="13"/>
  <c r="O101" i="12"/>
  <c r="R66" i="14"/>
  <c r="AC46" i="13"/>
  <c r="AG43" i="1"/>
  <c r="O7" i="12"/>
  <c r="W6" i="11"/>
  <c r="W12" i="11"/>
  <c r="R73" i="14"/>
  <c r="R27" i="14"/>
  <c r="R5" i="14"/>
  <c r="W13" i="11"/>
  <c r="O76" i="12"/>
  <c r="R22" i="14"/>
  <c r="R90" i="14"/>
  <c r="AC55" i="13"/>
  <c r="O94" i="12"/>
  <c r="O36" i="12"/>
  <c r="AI1" i="11"/>
  <c r="O39" i="12"/>
  <c r="U72" i="1"/>
  <c r="R38" i="14"/>
  <c r="R45" i="14"/>
  <c r="R6" i="14"/>
  <c r="O34" i="12"/>
  <c r="AC89" i="13"/>
  <c r="R13" i="14"/>
  <c r="O31" i="12"/>
  <c r="O92" i="12"/>
  <c r="O51" i="12"/>
  <c r="U76" i="1"/>
  <c r="R25" i="14"/>
  <c r="O27" i="12"/>
  <c r="AC14" i="13"/>
  <c r="O88" i="12"/>
  <c r="O48" i="12"/>
  <c r="R11" i="14"/>
  <c r="O100" i="12"/>
  <c r="O17" i="12"/>
  <c r="R62" i="14"/>
  <c r="R89" i="14"/>
  <c r="O23" i="12"/>
  <c r="AC38" i="13"/>
  <c r="R103" i="14"/>
  <c r="U74" i="1"/>
  <c r="R80" i="14"/>
  <c r="O6" i="12"/>
  <c r="O58" i="12"/>
  <c r="AG49" i="1"/>
  <c r="R101" i="14"/>
  <c r="R15" i="14"/>
  <c r="R56" i="14"/>
  <c r="AG63" i="1"/>
  <c r="AC11" i="13"/>
  <c r="R98" i="14"/>
  <c r="AC27" i="13"/>
  <c r="O30" i="12"/>
  <c r="R32" i="14"/>
  <c r="AC12" i="13"/>
  <c r="R8" i="14"/>
  <c r="AC34" i="13"/>
  <c r="R50" i="14"/>
  <c r="O49" i="12"/>
  <c r="O56" i="12"/>
  <c r="AC53" i="13"/>
  <c r="W1" i="11"/>
  <c r="O32" i="12"/>
  <c r="O81" i="12"/>
  <c r="O53" i="12"/>
  <c r="O85" i="12"/>
  <c r="W11" i="11"/>
  <c r="O37" i="12"/>
  <c r="R44" i="14"/>
  <c r="AC16" i="13"/>
  <c r="O59" i="12"/>
  <c r="R4" i="14"/>
  <c r="AC95" i="13"/>
  <c r="AG46" i="1"/>
  <c r="AC80" i="13"/>
  <c r="R17" i="14"/>
  <c r="AC86" i="13"/>
  <c r="O45" i="12"/>
  <c r="O15" i="12"/>
  <c r="R29" i="14"/>
  <c r="AC15" i="13"/>
  <c r="R43" i="14"/>
  <c r="O41" i="12"/>
  <c r="AC64" i="13"/>
  <c r="AG48" i="1"/>
  <c r="R87" i="14"/>
  <c r="AC67" i="13"/>
  <c r="R46" i="14"/>
  <c r="AC31" i="13"/>
  <c r="R72" i="14"/>
  <c r="AC97" i="13"/>
  <c r="AG44" i="1"/>
  <c r="AC73" i="13"/>
  <c r="O63" i="12"/>
  <c r="R68" i="14"/>
  <c r="AC92" i="13"/>
  <c r="R60" i="14"/>
  <c r="R12" i="14"/>
  <c r="O62" i="12"/>
  <c r="O99" i="12"/>
  <c r="AG61" i="1"/>
  <c r="AC69" i="13"/>
  <c r="O52" i="12"/>
  <c r="O29" i="12"/>
  <c r="AC88" i="13"/>
  <c r="W15" i="11"/>
  <c r="AC103" i="13"/>
  <c r="R55" i="14"/>
  <c r="U79" i="1"/>
  <c r="AC58" i="13"/>
  <c r="O73" i="12"/>
  <c r="AC56" i="13"/>
  <c r="AG59" i="1"/>
  <c r="O43" i="12"/>
  <c r="AC83" i="13"/>
  <c r="AG60" i="1"/>
  <c r="R74" i="14"/>
  <c r="O102" i="12"/>
  <c r="AC47" i="13"/>
  <c r="U73" i="1"/>
  <c r="R94" i="14"/>
  <c r="AC39" i="13"/>
  <c r="U77" i="1"/>
  <c r="R59" i="14"/>
  <c r="O66" i="12"/>
  <c r="U71" i="1"/>
  <c r="R82" i="14"/>
  <c r="R67" i="14"/>
  <c r="O67" i="12"/>
  <c r="O46" i="12"/>
  <c r="O47" i="12"/>
  <c r="R35" i="14"/>
  <c r="AC85" i="13"/>
  <c r="O84" i="12"/>
  <c r="O83" i="12"/>
  <c r="O78" i="12"/>
  <c r="AC54" i="13"/>
  <c r="AG55" i="1"/>
  <c r="AC68" i="13"/>
  <c r="AC33" i="13"/>
  <c r="R97" i="14"/>
  <c r="AC35" i="13"/>
  <c r="AG57" i="1"/>
  <c r="AC13" i="13"/>
  <c r="O57" i="12"/>
  <c r="O16" i="12"/>
  <c r="AG54" i="1"/>
  <c r="U75" i="1"/>
  <c r="O64" i="12"/>
  <c r="O89" i="12"/>
  <c r="AG47" i="1"/>
  <c r="R78" i="14"/>
  <c r="R100" i="14"/>
  <c r="R42" i="14"/>
  <c r="O19" i="12"/>
  <c r="O87" i="12"/>
  <c r="AC57" i="13"/>
  <c r="AC8" i="13"/>
  <c r="AC78" i="13"/>
  <c r="O5" i="12"/>
  <c r="AC24" i="13"/>
  <c r="O74" i="12"/>
  <c r="R83" i="14"/>
  <c r="O35" i="12"/>
  <c r="AG42" i="1"/>
  <c r="O82" i="12"/>
  <c r="O95" i="12"/>
  <c r="O4" i="12"/>
  <c r="O96" i="12"/>
  <c r="AC94" i="13"/>
  <c r="AC72" i="13"/>
  <c r="O65" i="12"/>
  <c r="O8" i="12"/>
  <c r="AC23" i="13"/>
  <c r="AC65" i="13"/>
  <c r="O60" i="12"/>
  <c r="O71" i="12"/>
  <c r="AC50" i="13"/>
  <c r="AC19" i="13"/>
  <c r="R41" i="14"/>
  <c r="O80" i="12"/>
  <c r="O11" i="12"/>
  <c r="AG53" i="1"/>
  <c r="W10" i="11"/>
  <c r="AC10" i="13"/>
  <c r="O10" i="12"/>
  <c r="O21" i="12"/>
  <c r="AC87" i="13"/>
  <c r="AC82" i="13"/>
  <c r="W7" i="11"/>
  <c r="R88" i="14"/>
  <c r="W16" i="11"/>
  <c r="R36" i="14"/>
  <c r="O103" i="12"/>
  <c r="AC18" i="13"/>
  <c r="AC74" i="13"/>
  <c r="O68" i="12"/>
  <c r="O22" i="12"/>
  <c r="R54" i="14"/>
  <c r="AG64" i="1"/>
  <c r="AC70" i="13"/>
  <c r="O79" i="12"/>
  <c r="R84" i="14"/>
  <c r="O14" i="12"/>
  <c r="AC43" i="13"/>
  <c r="AC21" i="13"/>
  <c r="AC62" i="13"/>
  <c r="O44" i="12"/>
  <c r="AG51" i="1"/>
  <c r="AC49" i="13"/>
  <c r="AC76" i="13"/>
  <c r="R91" i="14"/>
  <c r="AC104" i="13"/>
  <c r="O26" i="12"/>
  <c r="R79" i="14"/>
  <c r="AC101" i="13"/>
  <c r="AC59" i="13"/>
  <c r="O50" i="12"/>
  <c r="R7" i="14"/>
  <c r="R76" i="14"/>
  <c r="R48" i="14"/>
  <c r="O40" i="12"/>
  <c r="AC99" i="13"/>
  <c r="R69" i="14"/>
  <c r="R28" i="14"/>
  <c r="U78" i="1"/>
  <c r="AG56" i="1"/>
  <c r="R99" i="14"/>
  <c r="O55" i="12"/>
  <c r="R39" i="14"/>
  <c r="O12" i="12"/>
  <c r="W4" i="11"/>
  <c r="O13" i="12"/>
  <c r="R77" i="14"/>
  <c r="O24" i="12"/>
  <c r="AC98" i="13"/>
  <c r="R20" i="14"/>
  <c r="R49" i="14"/>
  <c r="O98" i="12"/>
  <c r="R93" i="14"/>
  <c r="O90" i="12"/>
  <c r="AC26" i="13"/>
  <c r="AC77" i="13"/>
  <c r="K22" i="16"/>
  <c r="K11" i="16"/>
  <c r="K11" i="15"/>
  <c r="K19" i="16"/>
  <c r="K23" i="16"/>
  <c r="K19" i="15"/>
  <c r="K22" i="15"/>
  <c r="K23" i="15"/>
  <c r="K8" i="15"/>
  <c r="K8" i="16"/>
  <c r="N6" i="17"/>
  <c r="K5" i="16"/>
  <c r="N3" i="17"/>
  <c r="K5" i="15"/>
  <c r="K4" i="15"/>
  <c r="N5" i="17"/>
  <c r="K7" i="15"/>
  <c r="K7" i="16"/>
  <c r="CF5" i="11"/>
  <c r="CF6" i="11"/>
  <c r="CF14" i="11"/>
  <c r="CF8" i="11"/>
  <c r="CF16" i="11"/>
  <c r="CF4" i="11"/>
  <c r="CF9" i="11"/>
  <c r="CF15" i="11"/>
  <c r="CF11" i="11"/>
  <c r="CF10" i="11"/>
  <c r="CF12" i="11"/>
  <c r="AE98" i="1"/>
  <c r="CF13" i="11"/>
  <c r="CF7" i="11"/>
  <c r="R104" i="14" l="1"/>
  <c r="O104" i="12"/>
  <c r="AC507" i="13"/>
  <c r="U37" i="1"/>
  <c r="K125" i="1"/>
  <c r="K2" i="15"/>
  <c r="W3" i="11"/>
  <c r="M34" i="17"/>
  <c r="AR3" i="9" l="1"/>
  <c r="BF6" i="13"/>
  <c r="AZ3" i="11"/>
  <c r="AU3" i="14"/>
  <c r="AU40" i="14"/>
  <c r="BF92" i="13"/>
  <c r="AU97" i="14"/>
  <c r="AR48" i="12"/>
  <c r="BF53" i="13"/>
  <c r="AR44" i="12"/>
  <c r="AR102" i="9"/>
  <c r="AU21" i="14"/>
  <c r="AR95" i="12"/>
  <c r="AU47" i="14"/>
  <c r="AR35" i="12"/>
  <c r="BF95" i="13"/>
  <c r="BF56" i="13"/>
  <c r="AR83" i="12"/>
  <c r="AU88" i="14"/>
  <c r="AR7" i="9"/>
  <c r="AR34" i="9"/>
  <c r="AR49" i="9"/>
  <c r="AR41" i="9"/>
  <c r="AR100" i="9"/>
  <c r="BF90" i="13"/>
  <c r="AU24" i="14"/>
  <c r="AR44" i="9"/>
  <c r="AU70" i="14"/>
  <c r="AU80" i="14"/>
  <c r="AR91" i="12"/>
  <c r="AR86" i="12"/>
  <c r="BF100" i="13"/>
  <c r="AR64" i="9"/>
  <c r="AR50" i="12"/>
  <c r="AR94" i="12"/>
  <c r="AR25" i="12"/>
  <c r="AU73" i="14"/>
  <c r="AR9" i="9"/>
  <c r="BF49" i="13"/>
  <c r="BF102" i="13"/>
  <c r="AR93" i="12"/>
  <c r="AR68" i="12"/>
  <c r="AZ14" i="11"/>
  <c r="AU86" i="14"/>
  <c r="AR52" i="9"/>
  <c r="AU102" i="14"/>
  <c r="AU6" i="14"/>
  <c r="AZ4" i="11"/>
  <c r="AR35" i="9"/>
  <c r="BF96" i="13"/>
  <c r="BF31" i="13"/>
  <c r="AU36" i="14"/>
  <c r="AR48" i="9"/>
  <c r="AR74" i="9"/>
  <c r="BF60" i="13"/>
  <c r="AZ7" i="11"/>
  <c r="BF12" i="13"/>
  <c r="AU92" i="14"/>
  <c r="BF26" i="13"/>
  <c r="AU37" i="14"/>
  <c r="AU30" i="14"/>
  <c r="AU16" i="14"/>
  <c r="AR71" i="12"/>
  <c r="AR70" i="9"/>
  <c r="AR43" i="12"/>
  <c r="AZ9" i="11"/>
  <c r="AU12" i="14"/>
  <c r="AR38" i="12"/>
  <c r="AZ16" i="11"/>
  <c r="BF89" i="13"/>
  <c r="AR4" i="9"/>
  <c r="AR75" i="9"/>
  <c r="AU61" i="14"/>
  <c r="AR60" i="12"/>
  <c r="AR16" i="9"/>
  <c r="AR26" i="12"/>
  <c r="AR78" i="12"/>
  <c r="AU100" i="14"/>
  <c r="AR57" i="9"/>
  <c r="BF19" i="13"/>
  <c r="AR13" i="12"/>
  <c r="AR94" i="9"/>
  <c r="BF51" i="13"/>
  <c r="AR15" i="12"/>
  <c r="BF77" i="13"/>
  <c r="AR4" i="12"/>
  <c r="AU91" i="14"/>
  <c r="AR89" i="12"/>
  <c r="AR31" i="12"/>
  <c r="BF81" i="13"/>
  <c r="AR54" i="9"/>
  <c r="AR27" i="12"/>
  <c r="AU41" i="14"/>
  <c r="AU25" i="14"/>
  <c r="AR56" i="12"/>
  <c r="AR84" i="9"/>
  <c r="AR80" i="12"/>
  <c r="AR79" i="9"/>
  <c r="AU52" i="14"/>
  <c r="AR22" i="9"/>
  <c r="BF52" i="13"/>
  <c r="AR98" i="9"/>
  <c r="AR62" i="9"/>
  <c r="AR98" i="12"/>
  <c r="AR36" i="9"/>
  <c r="AR30" i="12"/>
  <c r="AR73" i="12"/>
  <c r="BF69" i="13"/>
  <c r="AR17" i="9"/>
  <c r="AR76" i="12"/>
  <c r="AU45" i="14"/>
  <c r="AU84" i="14"/>
  <c r="BF20" i="13"/>
  <c r="AU26" i="14"/>
  <c r="AR103" i="12"/>
  <c r="AR5" i="9"/>
  <c r="BF17" i="13"/>
  <c r="AR90" i="12"/>
  <c r="AU98" i="14"/>
  <c r="AR11" i="9"/>
  <c r="AU82" i="14"/>
  <c r="BF32" i="13"/>
  <c r="AR19" i="12"/>
  <c r="AR82" i="12"/>
  <c r="AU4" i="14"/>
  <c r="AU77" i="14"/>
  <c r="BF25" i="13"/>
  <c r="AR80" i="9"/>
  <c r="AR8" i="12"/>
  <c r="AU81" i="14"/>
  <c r="BF98" i="13"/>
  <c r="AR103" i="9"/>
  <c r="AR90" i="9"/>
  <c r="AU87" i="14"/>
  <c r="AR85" i="9"/>
  <c r="AR86" i="9"/>
  <c r="AZ15" i="11"/>
  <c r="BF103" i="13"/>
  <c r="AR21" i="12"/>
  <c r="BF68" i="13"/>
  <c r="AU19" i="14"/>
  <c r="AU63" i="14"/>
  <c r="AR42" i="9"/>
  <c r="AR47" i="12"/>
  <c r="AR46" i="9"/>
  <c r="AR69" i="9"/>
  <c r="AU10" i="14"/>
  <c r="AR49" i="12"/>
  <c r="AR10" i="9"/>
  <c r="AR67" i="9"/>
  <c r="AR14" i="12"/>
  <c r="AR10" i="12"/>
  <c r="BF71" i="13"/>
  <c r="BF40" i="13"/>
  <c r="BF85" i="13"/>
  <c r="AR22" i="12"/>
  <c r="AU85" i="14"/>
  <c r="AR87" i="9"/>
  <c r="AU38" i="14"/>
  <c r="AU101" i="14"/>
  <c r="AR12" i="9"/>
  <c r="AR32" i="9"/>
  <c r="AR8" i="9"/>
  <c r="BF99" i="13"/>
  <c r="AR5" i="12"/>
  <c r="AU60" i="14"/>
  <c r="AR73" i="9"/>
  <c r="AR26" i="9"/>
  <c r="AR38" i="9"/>
  <c r="AU95" i="14"/>
  <c r="AR83" i="9"/>
  <c r="AR77" i="12"/>
  <c r="AR68" i="9"/>
  <c r="AU66" i="14"/>
  <c r="AR28" i="12"/>
  <c r="BF61" i="13"/>
  <c r="AR91" i="9"/>
  <c r="AR53" i="12"/>
  <c r="BF79" i="13"/>
  <c r="AR100" i="12"/>
  <c r="AR70" i="12"/>
  <c r="AU56" i="14"/>
  <c r="AR66" i="9"/>
  <c r="AR61" i="12"/>
  <c r="BF55" i="13"/>
  <c r="AZ13" i="11"/>
  <c r="AR55" i="9"/>
  <c r="BF46" i="13"/>
  <c r="AR63" i="12"/>
  <c r="AU89" i="14"/>
  <c r="AU48" i="14"/>
  <c r="BF75" i="13"/>
  <c r="AR37" i="9"/>
  <c r="BF57" i="13"/>
  <c r="BF28" i="13"/>
  <c r="AR41" i="12"/>
  <c r="AU34" i="14"/>
  <c r="BF18" i="13"/>
  <c r="AU93" i="14"/>
  <c r="BF63" i="13"/>
  <c r="BF105" i="13"/>
  <c r="AU28" i="14"/>
  <c r="AU33" i="14"/>
  <c r="AU50" i="14"/>
  <c r="AR87" i="12"/>
  <c r="AU15" i="14"/>
  <c r="BF38" i="13"/>
  <c r="BF87" i="13"/>
  <c r="AR51" i="12"/>
  <c r="AU13" i="14"/>
  <c r="BF15" i="13"/>
  <c r="AR39" i="9"/>
  <c r="AR102" i="12"/>
  <c r="AR47" i="9"/>
  <c r="BF10" i="13"/>
  <c r="BF23" i="13"/>
  <c r="AR101" i="9"/>
  <c r="AR77" i="9"/>
  <c r="AR88" i="9"/>
  <c r="AU69" i="14"/>
  <c r="AR82" i="9"/>
  <c r="AR59" i="9"/>
  <c r="BF27" i="13"/>
  <c r="AR67" i="12"/>
  <c r="BF13" i="13"/>
  <c r="AU39" i="14"/>
  <c r="AR37" i="12"/>
  <c r="AR51" i="9"/>
  <c r="BF65" i="13"/>
  <c r="BF88" i="13"/>
  <c r="AR16" i="12"/>
  <c r="AR95" i="9"/>
  <c r="AR72" i="12"/>
  <c r="BF35" i="13"/>
  <c r="AU67" i="14"/>
  <c r="AR58" i="12"/>
  <c r="AR76" i="9"/>
  <c r="AU29" i="14"/>
  <c r="AU35" i="14"/>
  <c r="AR46" i="12"/>
  <c r="BF83" i="13"/>
  <c r="AU94" i="14"/>
  <c r="AR65" i="9"/>
  <c r="AR20" i="12"/>
  <c r="BF29" i="13"/>
  <c r="AR34" i="12"/>
  <c r="AR74" i="12"/>
  <c r="AZ5" i="11"/>
  <c r="BF33" i="13"/>
  <c r="AR39" i="12"/>
  <c r="BF30" i="13"/>
  <c r="AR50" i="9"/>
  <c r="AR45" i="12"/>
  <c r="AR43" i="9"/>
  <c r="BF7" i="13"/>
  <c r="BF64" i="13"/>
  <c r="AR92" i="12"/>
  <c r="AR56" i="9"/>
  <c r="AU42" i="14"/>
  <c r="AU75" i="14"/>
  <c r="BF70" i="13"/>
  <c r="AU49" i="14"/>
  <c r="BF93" i="13"/>
  <c r="BF48" i="13"/>
  <c r="BF14" i="13"/>
  <c r="AR20" i="9"/>
  <c r="BF22" i="13"/>
  <c r="AZ10" i="11"/>
  <c r="BF24" i="13"/>
  <c r="AR45" i="9"/>
  <c r="AR6" i="12"/>
  <c r="AU90" i="14"/>
  <c r="AR19" i="9"/>
  <c r="AR40" i="12"/>
  <c r="AR13" i="9"/>
  <c r="AR24" i="12"/>
  <c r="BF37" i="13"/>
  <c r="AR42" i="12"/>
  <c r="AR31" i="9"/>
  <c r="AU54" i="14"/>
  <c r="BF44" i="13"/>
  <c r="AU17" i="14"/>
  <c r="AR21" i="9"/>
  <c r="AR101" i="12"/>
  <c r="BF73" i="13"/>
  <c r="BF106" i="13"/>
  <c r="AU58" i="14"/>
  <c r="AU57" i="14"/>
  <c r="AR81" i="9"/>
  <c r="AR99" i="12"/>
  <c r="BF67" i="13"/>
  <c r="AZ8" i="11"/>
  <c r="AU51" i="14"/>
  <c r="AR18" i="9"/>
  <c r="BF42" i="13"/>
  <c r="AR25" i="9"/>
  <c r="AU27" i="14"/>
  <c r="BF11" i="13"/>
  <c r="AU76" i="14"/>
  <c r="BF50" i="13"/>
  <c r="AR32" i="12"/>
  <c r="AR15" i="9"/>
  <c r="AU20" i="14"/>
  <c r="AU55" i="14"/>
  <c r="BF21" i="13"/>
  <c r="BF58" i="13"/>
  <c r="AR53" i="9"/>
  <c r="BF74" i="13"/>
  <c r="AR64" i="12"/>
  <c r="AR29" i="12"/>
  <c r="BF72" i="13"/>
  <c r="BF9" i="13"/>
  <c r="AR93" i="9"/>
  <c r="AU5" i="14"/>
  <c r="AU71" i="14"/>
  <c r="AR24" i="9"/>
  <c r="AU96" i="14"/>
  <c r="AR96" i="12"/>
  <c r="BF91" i="13"/>
  <c r="BF41" i="13"/>
  <c r="AR29" i="9"/>
  <c r="AR85" i="12"/>
  <c r="BF80" i="13"/>
  <c r="AR18" i="12"/>
  <c r="AR92" i="9"/>
  <c r="AR72" i="9"/>
  <c r="AR52" i="12"/>
  <c r="AR12" i="12"/>
  <c r="AR33" i="9"/>
  <c r="AU103" i="14"/>
  <c r="AR23" i="9"/>
  <c r="AR88" i="12"/>
  <c r="AR7" i="12"/>
  <c r="AR23" i="12"/>
  <c r="AR89" i="9"/>
  <c r="AZ11" i="11"/>
  <c r="BF39" i="13"/>
  <c r="AU62" i="14"/>
  <c r="BF36" i="13"/>
  <c r="BF86" i="13"/>
  <c r="AR99" i="9"/>
  <c r="AR9" i="12"/>
  <c r="AU23" i="14"/>
  <c r="BF54" i="13"/>
  <c r="BF101" i="13"/>
  <c r="AR54" i="12"/>
  <c r="AU32" i="14"/>
  <c r="AU9" i="14"/>
  <c r="AR33" i="12"/>
  <c r="AR62" i="12"/>
  <c r="AR6" i="9"/>
  <c r="BF78" i="13"/>
  <c r="AR78" i="9"/>
  <c r="AU78" i="14"/>
  <c r="AU83" i="14"/>
  <c r="AU79" i="14"/>
  <c r="AR55" i="12"/>
  <c r="BF8" i="13"/>
  <c r="AU11" i="14"/>
  <c r="BF62" i="13"/>
  <c r="BF45" i="13"/>
  <c r="AR63" i="9"/>
  <c r="AU46" i="14"/>
  <c r="AR11" i="12"/>
  <c r="AU53" i="14"/>
  <c r="AR58" i="9"/>
  <c r="AR97" i="12"/>
  <c r="AU31" i="14"/>
  <c r="BF43" i="13"/>
  <c r="AR69" i="12"/>
  <c r="BF97" i="13"/>
  <c r="AR40" i="9"/>
  <c r="AR75" i="12"/>
  <c r="AU18" i="14"/>
  <c r="AR66" i="12"/>
  <c r="AR30" i="9"/>
  <c r="AU22" i="14"/>
  <c r="AU8" i="14"/>
  <c r="AR97" i="9"/>
  <c r="BF84" i="13"/>
  <c r="BF34" i="13"/>
  <c r="AU59" i="14"/>
  <c r="BF82" i="13"/>
  <c r="AU65" i="14"/>
  <c r="AR36" i="12"/>
  <c r="AR60" i="9"/>
  <c r="AR84" i="12"/>
  <c r="AR96" i="9"/>
  <c r="AU7" i="14"/>
  <c r="AR79" i="12"/>
  <c r="AR81" i="12"/>
  <c r="AZ6" i="11"/>
  <c r="BF47" i="13"/>
  <c r="AU43" i="14"/>
  <c r="BF94" i="13"/>
  <c r="BF16" i="13"/>
  <c r="BF59" i="13"/>
  <c r="AR59" i="12"/>
  <c r="AR65" i="12"/>
  <c r="AU44" i="14"/>
  <c r="AR14" i="9"/>
  <c r="AU64" i="14"/>
  <c r="AR61" i="9"/>
  <c r="AR71" i="9"/>
  <c r="AU68" i="14"/>
  <c r="AR28" i="9"/>
  <c r="AR57" i="12"/>
  <c r="AZ12" i="11"/>
  <c r="AU74" i="14"/>
  <c r="BF104" i="13"/>
  <c r="AU14" i="14"/>
  <c r="AR27" i="9"/>
  <c r="AU99" i="14"/>
  <c r="BF66" i="13"/>
  <c r="BF76" i="13"/>
  <c r="AU72" i="14"/>
  <c r="AR17" i="12"/>
  <c r="AR3" i="12"/>
  <c r="BI41" i="1"/>
  <c r="AN22" i="16"/>
  <c r="AN11" i="16"/>
  <c r="AN23" i="16"/>
  <c r="AN19" i="16"/>
  <c r="AN12" i="16"/>
  <c r="AQ6" i="17"/>
  <c r="AN8" i="16"/>
  <c r="AN6" i="16"/>
  <c r="AQ3" i="17"/>
  <c r="AN5" i="16"/>
  <c r="AQ5" i="17"/>
  <c r="AN7" i="16"/>
  <c r="DI5" i="11"/>
  <c r="DI6" i="11"/>
  <c r="DI13" i="11"/>
  <c r="AP34" i="17"/>
  <c r="DI12" i="11"/>
  <c r="DI15" i="11"/>
  <c r="DI7" i="11"/>
  <c r="DI14" i="11"/>
  <c r="DI16" i="11"/>
  <c r="D124" i="1" a="1"/>
  <c r="DI8" i="11"/>
  <c r="DI3" i="11"/>
  <c r="DI10" i="11"/>
  <c r="DI9" i="11"/>
  <c r="DI11" i="11"/>
  <c r="DI4" i="11"/>
  <c r="D124" i="1" l="1"/>
  <c r="E124" i="1" s="1"/>
  <c r="I124" i="1" s="1"/>
  <c r="T70" i="1"/>
  <c r="K70" i="1" s="1"/>
  <c r="AE97" i="1"/>
  <c r="AF97" i="1" l="1"/>
  <c r="M70" i="1"/>
  <c r="L70" i="1"/>
  <c r="AC124" i="1"/>
  <c r="AG124" i="1"/>
  <c r="X124" i="1"/>
  <c r="AD124" i="1"/>
  <c r="N98" i="9"/>
  <c r="AB76" i="13"/>
  <c r="Q88" i="14"/>
  <c r="N39" i="12"/>
  <c r="N12" i="9"/>
  <c r="AB7" i="13"/>
  <c r="N50" i="12"/>
  <c r="V14" i="11"/>
  <c r="Q79" i="14"/>
  <c r="Q94" i="14"/>
  <c r="N32" i="9"/>
  <c r="AB97" i="13"/>
  <c r="N85" i="12"/>
  <c r="N55" i="9"/>
  <c r="N79" i="9"/>
  <c r="N42" i="12"/>
  <c r="AB18" i="13"/>
  <c r="N45" i="12"/>
  <c r="AF59" i="1"/>
  <c r="AB46" i="13"/>
  <c r="Q57" i="14"/>
  <c r="AB25" i="13"/>
  <c r="AB19" i="13"/>
  <c r="N45" i="9"/>
  <c r="AB14" i="13"/>
  <c r="N49" i="12"/>
  <c r="AB41" i="13"/>
  <c r="Q9" i="14"/>
  <c r="N103" i="9"/>
  <c r="Q14" i="14"/>
  <c r="N64" i="12"/>
  <c r="Q69" i="14"/>
  <c r="N88" i="12"/>
  <c r="N13" i="9"/>
  <c r="N28" i="9"/>
  <c r="AB74" i="13"/>
  <c r="AB38" i="13"/>
  <c r="N24" i="9"/>
  <c r="Q90" i="14"/>
  <c r="AB31" i="13"/>
  <c r="AB99" i="13"/>
  <c r="Q71" i="14"/>
  <c r="AB33" i="13"/>
  <c r="N27" i="9"/>
  <c r="N35" i="9"/>
  <c r="AB28" i="13"/>
  <c r="N97" i="12"/>
  <c r="AB23" i="13"/>
  <c r="Q89" i="14"/>
  <c r="Q78" i="14"/>
  <c r="AF48" i="1"/>
  <c r="Q70" i="14"/>
  <c r="Q82" i="14"/>
  <c r="N29" i="12"/>
  <c r="N57" i="9"/>
  <c r="AB37" i="13"/>
  <c r="Q59" i="14"/>
  <c r="N84" i="9"/>
  <c r="N55" i="12"/>
  <c r="V16" i="11"/>
  <c r="Q34" i="14"/>
  <c r="Q98" i="14"/>
  <c r="N16" i="9"/>
  <c r="N36" i="9"/>
  <c r="N8" i="9"/>
  <c r="Q95" i="14"/>
  <c r="Q53" i="14"/>
  <c r="Q99" i="14"/>
  <c r="N21" i="12"/>
  <c r="N41" i="9"/>
  <c r="Q50" i="14"/>
  <c r="Q73" i="14"/>
  <c r="V6" i="11"/>
  <c r="AB71" i="13"/>
  <c r="AB67" i="13"/>
  <c r="V15" i="11"/>
  <c r="AB106" i="13"/>
  <c r="AF55" i="1"/>
  <c r="AB79" i="13"/>
  <c r="N82" i="12"/>
  <c r="V5" i="11"/>
  <c r="Q48" i="14"/>
  <c r="N77" i="12"/>
  <c r="AB100" i="13"/>
  <c r="N28" i="12"/>
  <c r="N87" i="12"/>
  <c r="AB32" i="13"/>
  <c r="N38" i="9"/>
  <c r="N5" i="9"/>
  <c r="AB63" i="13"/>
  <c r="N14" i="9"/>
  <c r="AF64" i="1"/>
  <c r="N65" i="9"/>
  <c r="AB12" i="13"/>
  <c r="N70" i="12"/>
  <c r="Q44" i="14"/>
  <c r="N60" i="9"/>
  <c r="Q81" i="14"/>
  <c r="N17" i="9"/>
  <c r="AB57" i="13"/>
  <c r="V11" i="11"/>
  <c r="N22" i="9"/>
  <c r="N4" i="12"/>
  <c r="N39" i="9"/>
  <c r="AB103" i="13"/>
  <c r="AB85" i="13"/>
  <c r="AF42" i="1"/>
  <c r="Q51" i="14"/>
  <c r="Q40" i="14"/>
  <c r="N68" i="12"/>
  <c r="N89" i="9"/>
  <c r="Q97" i="14"/>
  <c r="AB16" i="13"/>
  <c r="N54" i="9"/>
  <c r="N91" i="12"/>
  <c r="N103" i="12"/>
  <c r="N7" i="12"/>
  <c r="AB55" i="13"/>
  <c r="AB35" i="13"/>
  <c r="N74" i="9"/>
  <c r="AB81" i="13"/>
  <c r="AB72" i="13"/>
  <c r="N9" i="9"/>
  <c r="Q36" i="14"/>
  <c r="N5" i="12"/>
  <c r="AB34" i="13"/>
  <c r="AB65" i="13"/>
  <c r="N22" i="12"/>
  <c r="N87" i="9"/>
  <c r="N7" i="9"/>
  <c r="N51" i="12"/>
  <c r="N57" i="12"/>
  <c r="AB88" i="13"/>
  <c r="N79" i="12"/>
  <c r="N53" i="12"/>
  <c r="AF44" i="1"/>
  <c r="AB58" i="13"/>
  <c r="N88" i="9"/>
  <c r="Q68" i="14"/>
  <c r="AB70" i="13"/>
  <c r="AB54" i="13"/>
  <c r="N11" i="9"/>
  <c r="N40" i="9"/>
  <c r="N90" i="9"/>
  <c r="N73" i="9"/>
  <c r="AF47" i="1"/>
  <c r="Q43" i="14"/>
  <c r="AF43" i="1"/>
  <c r="N25" i="9"/>
  <c r="N58" i="12"/>
  <c r="N71" i="9"/>
  <c r="N69" i="9"/>
  <c r="AB11" i="13"/>
  <c r="N76" i="12"/>
  <c r="AB75" i="13"/>
  <c r="N47" i="12"/>
  <c r="N81" i="9"/>
  <c r="N73" i="12"/>
  <c r="AB45" i="13"/>
  <c r="Q33" i="14"/>
  <c r="N83" i="9"/>
  <c r="N20" i="12"/>
  <c r="N83" i="12"/>
  <c r="N66" i="9"/>
  <c r="N38" i="12"/>
  <c r="AB15" i="13"/>
  <c r="N23" i="9"/>
  <c r="N89" i="12"/>
  <c r="AB30" i="13"/>
  <c r="AF53" i="1"/>
  <c r="N60" i="12"/>
  <c r="AB83" i="13"/>
  <c r="Q42" i="14"/>
  <c r="N49" i="9"/>
  <c r="N69" i="12"/>
  <c r="N36" i="12"/>
  <c r="AB10" i="13"/>
  <c r="N37" i="12"/>
  <c r="Q66" i="14"/>
  <c r="N85" i="9"/>
  <c r="N72" i="12"/>
  <c r="AB52" i="13"/>
  <c r="AB47" i="13"/>
  <c r="AB36" i="13"/>
  <c r="N8" i="12"/>
  <c r="N23" i="12"/>
  <c r="N61" i="9"/>
  <c r="Q27" i="14"/>
  <c r="N12" i="12"/>
  <c r="Q13" i="14"/>
  <c r="N98" i="12"/>
  <c r="N90" i="12"/>
  <c r="N86" i="9"/>
  <c r="AB77" i="13"/>
  <c r="N48" i="9"/>
  <c r="Q63" i="14"/>
  <c r="AB66" i="13"/>
  <c r="N14" i="12"/>
  <c r="Q6" i="14"/>
  <c r="AB98" i="13"/>
  <c r="Q64" i="14"/>
  <c r="N86" i="12"/>
  <c r="Q96" i="14"/>
  <c r="AB68" i="13"/>
  <c r="N16" i="12"/>
  <c r="N84" i="12"/>
  <c r="N100" i="9"/>
  <c r="AF56" i="1"/>
  <c r="Q32" i="14"/>
  <c r="N53" i="9"/>
  <c r="N78" i="9"/>
  <c r="Q83" i="14"/>
  <c r="AH1" i="11"/>
  <c r="N47" i="9"/>
  <c r="N77" i="9"/>
  <c r="Q87" i="14"/>
  <c r="N44" i="9"/>
  <c r="AB84" i="13"/>
  <c r="N93" i="12"/>
  <c r="Q103" i="14"/>
  <c r="Q46" i="14"/>
  <c r="N10" i="9"/>
  <c r="N82" i="9"/>
  <c r="Q77" i="14"/>
  <c r="N63" i="12"/>
  <c r="N4" i="9"/>
  <c r="AB87" i="13"/>
  <c r="AB59" i="13"/>
  <c r="N43" i="9"/>
  <c r="N71" i="12"/>
  <c r="AB40" i="13"/>
  <c r="N19" i="12"/>
  <c r="N34" i="9"/>
  <c r="AF60" i="1"/>
  <c r="Q28" i="14"/>
  <c r="V13" i="11"/>
  <c r="N101" i="12"/>
  <c r="N30" i="9"/>
  <c r="AB92" i="13"/>
  <c r="AB94" i="13"/>
  <c r="N6" i="9"/>
  <c r="N56" i="12"/>
  <c r="N32" i="12"/>
  <c r="AF46" i="1"/>
  <c r="AB93" i="13"/>
  <c r="Q22" i="14"/>
  <c r="AB9" i="13"/>
  <c r="N65" i="12"/>
  <c r="N46" i="9"/>
  <c r="N18" i="12"/>
  <c r="N97" i="9"/>
  <c r="N96" i="12"/>
  <c r="Q91" i="14"/>
  <c r="Q23" i="14"/>
  <c r="Q58" i="14"/>
  <c r="Q85" i="14"/>
  <c r="AB53" i="13"/>
  <c r="Q92" i="14"/>
  <c r="AB39" i="13"/>
  <c r="N74" i="12"/>
  <c r="V12" i="11"/>
  <c r="Q20" i="14"/>
  <c r="N99" i="12"/>
  <c r="Q38" i="14"/>
  <c r="AB48" i="13"/>
  <c r="AB21" i="13"/>
  <c r="N31" i="12"/>
  <c r="N15" i="9"/>
  <c r="N24" i="12"/>
  <c r="AB24" i="13"/>
  <c r="N43" i="12"/>
  <c r="Q26" i="14"/>
  <c r="Q75" i="14"/>
  <c r="AF62" i="1"/>
  <c r="Q5" i="14"/>
  <c r="N11" i="12"/>
  <c r="N75" i="12"/>
  <c r="Q55" i="14"/>
  <c r="N95" i="12"/>
  <c r="AB61" i="13"/>
  <c r="N101" i="9"/>
  <c r="N63" i="9"/>
  <c r="N52" i="9"/>
  <c r="N46" i="12"/>
  <c r="AB13" i="13"/>
  <c r="N99" i="9"/>
  <c r="AF49" i="1"/>
  <c r="N100" i="12"/>
  <c r="AB82" i="13"/>
  <c r="N31" i="9"/>
  <c r="Q76" i="14"/>
  <c r="N44" i="12"/>
  <c r="AB22" i="13"/>
  <c r="N61" i="12"/>
  <c r="N64" i="9"/>
  <c r="Q62" i="14"/>
  <c r="AB60" i="13"/>
  <c r="AB95" i="13"/>
  <c r="Q16" i="14"/>
  <c r="N33" i="12"/>
  <c r="N93" i="9"/>
  <c r="N56" i="9"/>
  <c r="AB105" i="13"/>
  <c r="AB89" i="13"/>
  <c r="AF52" i="1"/>
  <c r="Q84" i="14"/>
  <c r="AB90" i="13"/>
  <c r="Q47" i="14"/>
  <c r="Q67" i="14"/>
  <c r="N15" i="12"/>
  <c r="AF54" i="1"/>
  <c r="AB8" i="13"/>
  <c r="N48" i="12"/>
  <c r="AF61" i="1"/>
  <c r="N62" i="9"/>
  <c r="AB62" i="13"/>
  <c r="N34" i="12"/>
  <c r="N95" i="9"/>
  <c r="Q7" i="14"/>
  <c r="N20" i="9"/>
  <c r="Q31" i="14"/>
  <c r="Q19" i="14"/>
  <c r="N26" i="9"/>
  <c r="V8" i="11"/>
  <c r="Q29" i="14"/>
  <c r="AB50" i="13"/>
  <c r="N68" i="9"/>
  <c r="N96" i="9"/>
  <c r="AF63" i="1"/>
  <c r="Q4" i="14"/>
  <c r="Q41" i="14"/>
  <c r="AB69" i="13"/>
  <c r="Q21" i="14"/>
  <c r="Q45" i="14"/>
  <c r="AB43" i="13"/>
  <c r="AB101" i="13"/>
  <c r="N50" i="9"/>
  <c r="AB42" i="13"/>
  <c r="V1" i="11"/>
  <c r="N27" i="12"/>
  <c r="N78" i="12"/>
  <c r="AF50" i="1"/>
  <c r="Q11" i="14"/>
  <c r="N58" i="9"/>
  <c r="AB29" i="13"/>
  <c r="Q15" i="14"/>
  <c r="N6" i="12"/>
  <c r="Q60" i="14"/>
  <c r="Q30" i="14"/>
  <c r="N54" i="12"/>
  <c r="Q24" i="14"/>
  <c r="N80" i="12"/>
  <c r="N59" i="12"/>
  <c r="AB96" i="13"/>
  <c r="Q101" i="14"/>
  <c r="N26" i="12"/>
  <c r="AB26" i="13"/>
  <c r="AB20" i="13"/>
  <c r="AB86" i="13"/>
  <c r="AF51" i="1"/>
  <c r="N67" i="9"/>
  <c r="Q61" i="14"/>
  <c r="N18" i="9"/>
  <c r="Q93" i="14"/>
  <c r="N66" i="12"/>
  <c r="AB64" i="13"/>
  <c r="AB17" i="13"/>
  <c r="Q10" i="14"/>
  <c r="Q12" i="14"/>
  <c r="Q52" i="14"/>
  <c r="Q18" i="14"/>
  <c r="Q35" i="14"/>
  <c r="N42" i="9"/>
  <c r="Q54" i="14"/>
  <c r="AB102" i="13"/>
  <c r="N59" i="9"/>
  <c r="N29" i="9"/>
  <c r="Q65" i="14"/>
  <c r="AB49" i="13"/>
  <c r="Q39" i="14"/>
  <c r="Q49" i="14"/>
  <c r="Q8" i="14"/>
  <c r="N21" i="9"/>
  <c r="AB56" i="13"/>
  <c r="N17" i="12"/>
  <c r="N75" i="9"/>
  <c r="N67" i="12"/>
  <c r="N62" i="12"/>
  <c r="N37" i="9"/>
  <c r="N51" i="9"/>
  <c r="N94" i="12"/>
  <c r="N80" i="9"/>
  <c r="N92" i="9"/>
  <c r="Q72" i="14"/>
  <c r="Q37" i="14"/>
  <c r="N91" i="9"/>
  <c r="N19" i="9"/>
  <c r="Q74" i="14"/>
  <c r="N102" i="12"/>
  <c r="Q17" i="14"/>
  <c r="AB51" i="13"/>
  <c r="N76" i="9"/>
  <c r="V9" i="11"/>
  <c r="N35" i="12"/>
  <c r="AB73" i="13"/>
  <c r="Q100" i="14"/>
  <c r="N33" i="9"/>
  <c r="AB80" i="13"/>
  <c r="N70" i="9"/>
  <c r="N9" i="12"/>
  <c r="N102" i="9"/>
  <c r="N72" i="9"/>
  <c r="AF57" i="1"/>
  <c r="AF58" i="1"/>
  <c r="N13" i="12"/>
  <c r="N92" i="12"/>
  <c r="AF45" i="1"/>
  <c r="AB27" i="13"/>
  <c r="AB44" i="13"/>
  <c r="N94" i="9"/>
  <c r="N25" i="12"/>
  <c r="V4" i="11"/>
  <c r="N30" i="12"/>
  <c r="AB104" i="13"/>
  <c r="V10" i="11"/>
  <c r="AB78" i="13"/>
  <c r="N52" i="12"/>
  <c r="N41" i="12"/>
  <c r="N81" i="12"/>
  <c r="N10" i="12"/>
  <c r="N40" i="12"/>
  <c r="Q86" i="14"/>
  <c r="V7" i="11"/>
  <c r="Q25" i="14"/>
  <c r="AB91" i="13"/>
  <c r="Q102" i="14"/>
  <c r="Q56" i="14"/>
  <c r="Q80" i="14"/>
  <c r="J23" i="15"/>
  <c r="J12" i="16"/>
  <c r="J23" i="16"/>
  <c r="J19" i="16"/>
  <c r="J11" i="16"/>
  <c r="J22" i="16"/>
  <c r="J11" i="15"/>
  <c r="J19" i="15"/>
  <c r="J22" i="15"/>
  <c r="J12" i="15"/>
  <c r="J8" i="16"/>
  <c r="J8" i="15"/>
  <c r="M6" i="17"/>
  <c r="J6" i="16"/>
  <c r="J6" i="15"/>
  <c r="J5" i="16"/>
  <c r="M3" i="17"/>
  <c r="J5" i="15"/>
  <c r="J4" i="15"/>
  <c r="J7" i="16"/>
  <c r="J7" i="15"/>
  <c r="M5" i="17"/>
  <c r="CE11" i="11"/>
  <c r="CE14" i="11"/>
  <c r="CE4" i="11"/>
  <c r="CE8" i="11"/>
  <c r="CE10" i="11"/>
  <c r="CE5" i="11"/>
  <c r="CE9" i="11"/>
  <c r="CE16" i="11"/>
  <c r="CE13" i="11"/>
  <c r="CE6" i="11"/>
  <c r="CE15" i="11"/>
  <c r="CE7" i="11"/>
  <c r="CE12" i="11"/>
  <c r="N104" i="9" l="1"/>
  <c r="N104" i="12"/>
  <c r="Q104" i="14"/>
  <c r="AB507" i="13"/>
  <c r="T37" i="1"/>
  <c r="K124" i="1"/>
  <c r="J2" i="15"/>
  <c r="V3" i="11"/>
  <c r="DH3" i="11"/>
  <c r="L34" i="17"/>
  <c r="AQ3" i="9" l="1"/>
  <c r="BE6" i="13" l="1"/>
  <c r="AT3" i="14" l="1"/>
  <c r="AY3" i="11" l="1"/>
  <c r="AQ24" i="9"/>
  <c r="AT60" i="14"/>
  <c r="AT18" i="14"/>
  <c r="AT41" i="14"/>
  <c r="AQ61" i="12"/>
  <c r="BI48" i="1"/>
  <c r="AQ32" i="9"/>
  <c r="AQ67" i="9"/>
  <c r="AQ91" i="12"/>
  <c r="AY11" i="11"/>
  <c r="AQ68" i="9"/>
  <c r="AT26" i="14"/>
  <c r="AT13" i="14"/>
  <c r="AQ87" i="9"/>
  <c r="BE41" i="13"/>
  <c r="AQ103" i="9"/>
  <c r="BE85" i="13"/>
  <c r="AT102" i="14"/>
  <c r="BE101" i="13"/>
  <c r="AQ46" i="9"/>
  <c r="AT17" i="14"/>
  <c r="AT31" i="14"/>
  <c r="BI51" i="1"/>
  <c r="AY9" i="11"/>
  <c r="BE30" i="13"/>
  <c r="AQ103" i="12"/>
  <c r="BI53" i="1"/>
  <c r="AQ45" i="9"/>
  <c r="AQ77" i="12"/>
  <c r="AT23" i="14"/>
  <c r="AT21" i="14"/>
  <c r="AQ72" i="9"/>
  <c r="BE36" i="13"/>
  <c r="AT91" i="14"/>
  <c r="AQ35" i="12"/>
  <c r="AT64" i="14"/>
  <c r="AT48" i="14"/>
  <c r="AQ11" i="12"/>
  <c r="AT66" i="14"/>
  <c r="BE61" i="13"/>
  <c r="AT90" i="14"/>
  <c r="BI62" i="1"/>
  <c r="AQ25" i="12"/>
  <c r="AT85" i="14"/>
  <c r="BE9" i="13"/>
  <c r="AT82" i="14"/>
  <c r="AQ63" i="12"/>
  <c r="AQ42" i="9"/>
  <c r="AY14" i="11"/>
  <c r="BE87" i="13"/>
  <c r="BI50" i="1"/>
  <c r="AQ68" i="12"/>
  <c r="AT57" i="14"/>
  <c r="BE106" i="13"/>
  <c r="BE40" i="13"/>
  <c r="AT94" i="14"/>
  <c r="AQ47" i="9"/>
  <c r="AT37" i="14"/>
  <c r="BE49" i="13"/>
  <c r="AW71" i="1"/>
  <c r="AQ38" i="9"/>
  <c r="AT11" i="14"/>
  <c r="AT75" i="14"/>
  <c r="AQ63" i="9"/>
  <c r="BI56" i="1"/>
  <c r="BE45" i="13"/>
  <c r="BE25" i="13"/>
  <c r="BE78" i="13"/>
  <c r="AW73" i="1"/>
  <c r="AQ89" i="12"/>
  <c r="AT34" i="14"/>
  <c r="AQ10" i="12"/>
  <c r="AQ43" i="9"/>
  <c r="BE53" i="13"/>
  <c r="BE58" i="13"/>
  <c r="AQ73" i="9"/>
  <c r="AQ65" i="9"/>
  <c r="AQ71" i="12"/>
  <c r="AQ31" i="12"/>
  <c r="AQ101" i="12"/>
  <c r="AT19" i="14"/>
  <c r="BE29" i="13"/>
  <c r="AQ8" i="9"/>
  <c r="BE50" i="13"/>
  <c r="AQ98" i="9"/>
  <c r="BK1" i="11"/>
  <c r="AQ29" i="12"/>
  <c r="AW72" i="1"/>
  <c r="AQ58" i="12"/>
  <c r="AT74" i="14"/>
  <c r="BI61" i="1"/>
  <c r="AQ25" i="9"/>
  <c r="AT46" i="14"/>
  <c r="AT58" i="14"/>
  <c r="AQ97" i="9"/>
  <c r="AQ15" i="9"/>
  <c r="AQ81" i="12"/>
  <c r="AQ80" i="12"/>
  <c r="AQ47" i="12"/>
  <c r="BE12" i="13"/>
  <c r="AQ51" i="9"/>
  <c r="AT24" i="14"/>
  <c r="AW77" i="1"/>
  <c r="BI49" i="1"/>
  <c r="AQ92" i="12"/>
  <c r="AQ20" i="9"/>
  <c r="AQ39" i="12"/>
  <c r="AQ21" i="9"/>
  <c r="AT15" i="14"/>
  <c r="AQ26" i="12"/>
  <c r="AQ78" i="9"/>
  <c r="AQ75" i="12"/>
  <c r="BE86" i="13"/>
  <c r="AT32" i="14"/>
  <c r="AT12" i="14"/>
  <c r="AY6" i="11"/>
  <c r="BE82" i="13"/>
  <c r="AQ24" i="12"/>
  <c r="AQ70" i="9"/>
  <c r="AQ102" i="9"/>
  <c r="BE103" i="13"/>
  <c r="BE34" i="13"/>
  <c r="BE26" i="13"/>
  <c r="BE98" i="13"/>
  <c r="BI44" i="1"/>
  <c r="BE13" i="13"/>
  <c r="AQ22" i="9"/>
  <c r="BE35" i="13"/>
  <c r="AQ16" i="12"/>
  <c r="AQ32" i="12"/>
  <c r="BE52" i="13"/>
  <c r="AQ52" i="12"/>
  <c r="AQ28" i="12"/>
  <c r="BE84" i="13"/>
  <c r="AT39" i="14"/>
  <c r="AQ29" i="9"/>
  <c r="BE72" i="13"/>
  <c r="BE70" i="13"/>
  <c r="BE46" i="13"/>
  <c r="AT78" i="14"/>
  <c r="AQ11" i="9"/>
  <c r="BE20" i="13"/>
  <c r="BE51" i="13"/>
  <c r="BE33" i="13"/>
  <c r="AQ37" i="12"/>
  <c r="AT43" i="14"/>
  <c r="BE76" i="13"/>
  <c r="AQ12" i="9"/>
  <c r="AQ58" i="9"/>
  <c r="AQ93" i="12"/>
  <c r="BE102" i="13"/>
  <c r="BE64" i="13"/>
  <c r="AT88" i="14"/>
  <c r="AT79" i="14"/>
  <c r="AQ84" i="9"/>
  <c r="AQ60" i="12"/>
  <c r="AQ46" i="12"/>
  <c r="AT4" i="14"/>
  <c r="AT22" i="14"/>
  <c r="AT62" i="14"/>
  <c r="AQ78" i="12"/>
  <c r="AT44" i="14"/>
  <c r="AQ33" i="9"/>
  <c r="AQ5" i="12"/>
  <c r="AQ30" i="9"/>
  <c r="BI55" i="1"/>
  <c r="AQ22" i="12"/>
  <c r="AT81" i="14"/>
  <c r="AT99" i="14"/>
  <c r="BE97" i="13"/>
  <c r="BE60" i="13"/>
  <c r="AT83" i="14"/>
  <c r="BE23" i="13"/>
  <c r="AQ60" i="9"/>
  <c r="AQ50" i="12"/>
  <c r="AT95" i="14"/>
  <c r="AQ93" i="9"/>
  <c r="AT77" i="14"/>
  <c r="BI45" i="1"/>
  <c r="AT65" i="14"/>
  <c r="AQ33" i="12"/>
  <c r="AQ95" i="12"/>
  <c r="AT49" i="14"/>
  <c r="AT47" i="14"/>
  <c r="AQ8" i="12"/>
  <c r="AQ57" i="9"/>
  <c r="AQ62" i="12"/>
  <c r="AT76" i="14"/>
  <c r="BE91" i="13"/>
  <c r="AQ83" i="9"/>
  <c r="BE32" i="13"/>
  <c r="AQ28" i="9"/>
  <c r="AW79" i="1"/>
  <c r="BE71" i="13"/>
  <c r="AT68" i="14"/>
  <c r="BE8" i="13"/>
  <c r="AY12" i="11"/>
  <c r="AQ16" i="9"/>
  <c r="AW78" i="1"/>
  <c r="AQ35" i="9"/>
  <c r="AQ31" i="9"/>
  <c r="AT28" i="14"/>
  <c r="AQ90" i="12"/>
  <c r="BE10" i="13"/>
  <c r="AQ44" i="9"/>
  <c r="AT50" i="14"/>
  <c r="AQ37" i="9"/>
  <c r="AT36" i="14"/>
  <c r="BE104" i="13"/>
  <c r="AQ76" i="9"/>
  <c r="BE96" i="13"/>
  <c r="BE22" i="13"/>
  <c r="BE43" i="13"/>
  <c r="BE94" i="13"/>
  <c r="BE67" i="13"/>
  <c r="BE79" i="13"/>
  <c r="AQ54" i="9"/>
  <c r="AQ56" i="12"/>
  <c r="AQ71" i="9"/>
  <c r="AQ57" i="12"/>
  <c r="AQ9" i="12"/>
  <c r="AT40" i="14"/>
  <c r="AT45" i="14"/>
  <c r="AQ95" i="9"/>
  <c r="AQ65" i="12"/>
  <c r="AQ101" i="9"/>
  <c r="AQ55" i="12"/>
  <c r="AQ21" i="12"/>
  <c r="AQ36" i="9"/>
  <c r="BI54" i="1"/>
  <c r="AQ42" i="12"/>
  <c r="AQ10" i="9"/>
  <c r="AT72" i="14"/>
  <c r="AT93" i="14"/>
  <c r="BE65" i="13"/>
  <c r="AQ82" i="9"/>
  <c r="AQ86" i="12"/>
  <c r="BE14" i="13"/>
  <c r="AQ99" i="12"/>
  <c r="AQ96" i="12"/>
  <c r="AQ70" i="12"/>
  <c r="AQ75" i="9"/>
  <c r="AQ97" i="12"/>
  <c r="BE63" i="13"/>
  <c r="AQ67" i="12"/>
  <c r="AT52" i="14"/>
  <c r="AQ17" i="9"/>
  <c r="AQ17" i="12"/>
  <c r="AT14" i="14"/>
  <c r="AQ44" i="12"/>
  <c r="AT27" i="14"/>
  <c r="AQ14" i="12"/>
  <c r="AQ19" i="12"/>
  <c r="AQ53" i="9"/>
  <c r="AQ4" i="9"/>
  <c r="AQ15" i="12"/>
  <c r="AT89" i="14"/>
  <c r="AW75" i="1"/>
  <c r="AQ5" i="9"/>
  <c r="BE48" i="13"/>
  <c r="AQ59" i="12"/>
  <c r="AQ27" i="12"/>
  <c r="AQ55" i="9"/>
  <c r="AT61" i="14"/>
  <c r="AT33" i="14"/>
  <c r="AY5" i="11"/>
  <c r="AQ98" i="12"/>
  <c r="AQ94" i="12"/>
  <c r="BE19" i="13"/>
  <c r="AY10" i="11"/>
  <c r="AQ51" i="12"/>
  <c r="AQ83" i="12"/>
  <c r="AQ9" i="9"/>
  <c r="AY13" i="11"/>
  <c r="BE28" i="13"/>
  <c r="AT51" i="14"/>
  <c r="BI63" i="1"/>
  <c r="AQ18" i="9"/>
  <c r="AQ92" i="9"/>
  <c r="AQ77" i="9"/>
  <c r="BE11" i="13"/>
  <c r="AQ81" i="9"/>
  <c r="AT35" i="14"/>
  <c r="BE75" i="13"/>
  <c r="AQ59" i="9"/>
  <c r="AQ90" i="9"/>
  <c r="AQ86" i="9"/>
  <c r="AT55" i="14"/>
  <c r="BE7" i="13"/>
  <c r="AQ13" i="12"/>
  <c r="AQ48" i="9"/>
  <c r="BE16" i="13"/>
  <c r="AQ48" i="12"/>
  <c r="AQ102" i="12"/>
  <c r="BE88" i="13"/>
  <c r="AY4" i="11"/>
  <c r="AT67" i="14"/>
  <c r="AT7" i="14"/>
  <c r="BE95" i="13"/>
  <c r="AT92" i="14"/>
  <c r="BI43" i="1"/>
  <c r="BE17" i="13"/>
  <c r="BI46" i="1"/>
  <c r="AT54" i="14"/>
  <c r="BE89" i="13"/>
  <c r="AQ54" i="12"/>
  <c r="AT73" i="14"/>
  <c r="AQ6" i="9"/>
  <c r="BI47" i="1"/>
  <c r="AQ88" i="12"/>
  <c r="AQ89" i="9"/>
  <c r="AY15" i="11"/>
  <c r="BE69" i="13"/>
  <c r="AQ52" i="9"/>
  <c r="BE59" i="13"/>
  <c r="AQ88" i="9"/>
  <c r="BE38" i="13"/>
  <c r="AQ34" i="9"/>
  <c r="AQ91" i="9"/>
  <c r="BI59" i="1"/>
  <c r="BE74" i="13"/>
  <c r="AQ79" i="12"/>
  <c r="BE39" i="13"/>
  <c r="BE47" i="13"/>
  <c r="AQ74" i="12"/>
  <c r="AQ26" i="9"/>
  <c r="AQ64" i="12"/>
  <c r="AQ7" i="9"/>
  <c r="AT97" i="14"/>
  <c r="AQ99" i="9"/>
  <c r="AQ23" i="9"/>
  <c r="AT29" i="14"/>
  <c r="AQ45" i="12"/>
  <c r="BE62" i="13"/>
  <c r="AQ19" i="9"/>
  <c r="BE31" i="13"/>
  <c r="AT103" i="14"/>
  <c r="BI57" i="1"/>
  <c r="AT53" i="14"/>
  <c r="BE21" i="13"/>
  <c r="AY16" i="11"/>
  <c r="BE99" i="13"/>
  <c r="AT6" i="14"/>
  <c r="AQ14" i="9"/>
  <c r="AQ87" i="12"/>
  <c r="AQ6" i="12"/>
  <c r="AQ85" i="9"/>
  <c r="BI52" i="1"/>
  <c r="AQ41" i="12"/>
  <c r="AT98" i="14"/>
  <c r="AQ7" i="12"/>
  <c r="BE55" i="13"/>
  <c r="AQ100" i="9"/>
  <c r="BE24" i="13"/>
  <c r="AT86" i="14"/>
  <c r="BE42" i="13"/>
  <c r="AQ12" i="12"/>
  <c r="BE56" i="13"/>
  <c r="AQ53" i="12"/>
  <c r="AT25" i="14"/>
  <c r="AQ96" i="9"/>
  <c r="AT59" i="14"/>
  <c r="AT80" i="14"/>
  <c r="BE80" i="13"/>
  <c r="AQ50" i="9"/>
  <c r="AQ27" i="9"/>
  <c r="AQ40" i="9"/>
  <c r="BI60" i="1"/>
  <c r="AT56" i="14"/>
  <c r="BE54" i="13"/>
  <c r="BI42" i="1"/>
  <c r="BE68" i="13"/>
  <c r="BE90" i="13"/>
  <c r="AQ64" i="9"/>
  <c r="AQ18" i="12"/>
  <c r="BE93" i="13"/>
  <c r="AQ62" i="9"/>
  <c r="AQ73" i="12"/>
  <c r="AQ20" i="12"/>
  <c r="BE77" i="13"/>
  <c r="AQ85" i="12"/>
  <c r="AQ23" i="12"/>
  <c r="AT71" i="14"/>
  <c r="AQ43" i="12"/>
  <c r="AQ84" i="12"/>
  <c r="AT101" i="14"/>
  <c r="AT87" i="14"/>
  <c r="BE81" i="13"/>
  <c r="AQ34" i="12"/>
  <c r="AQ80" i="9"/>
  <c r="AQ100" i="12"/>
  <c r="AQ74" i="9"/>
  <c r="AQ13" i="9"/>
  <c r="BE83" i="13"/>
  <c r="AQ69" i="12"/>
  <c r="AW74" i="1"/>
  <c r="AT10" i="14"/>
  <c r="AQ56" i="9"/>
  <c r="BE15" i="13"/>
  <c r="AT96" i="14"/>
  <c r="AQ72" i="12"/>
  <c r="AQ49" i="12"/>
  <c r="AQ82" i="12"/>
  <c r="BE44" i="13"/>
  <c r="AQ94" i="9"/>
  <c r="AQ36" i="12"/>
  <c r="AT8" i="14"/>
  <c r="AT42" i="14"/>
  <c r="AT38" i="14"/>
  <c r="BI64" i="1"/>
  <c r="AQ49" i="9"/>
  <c r="AT16" i="14"/>
  <c r="AQ61" i="9"/>
  <c r="BE27" i="13"/>
  <c r="BE92" i="13"/>
  <c r="AT9" i="14"/>
  <c r="AQ30" i="12"/>
  <c r="AW76" i="1"/>
  <c r="BE105" i="13"/>
  <c r="BE66" i="13"/>
  <c r="AQ66" i="12"/>
  <c r="AY7" i="11"/>
  <c r="AT63" i="14"/>
  <c r="AT30" i="14"/>
  <c r="AT70" i="14"/>
  <c r="BE37" i="13"/>
  <c r="AQ40" i="12"/>
  <c r="AQ4" i="12"/>
  <c r="AQ66" i="9"/>
  <c r="AQ39" i="9"/>
  <c r="BE18" i="13"/>
  <c r="AT100" i="14"/>
  <c r="AT69" i="14"/>
  <c r="AT84" i="14"/>
  <c r="BE100" i="13"/>
  <c r="AT5" i="14"/>
  <c r="AY8" i="11"/>
  <c r="AQ79" i="9"/>
  <c r="BE73" i="13"/>
  <c r="AQ38" i="12"/>
  <c r="BI58" i="1"/>
  <c r="AT20" i="14"/>
  <c r="AQ76" i="12"/>
  <c r="BE57" i="13"/>
  <c r="AQ69" i="9"/>
  <c r="AQ41" i="9"/>
  <c r="AM12" i="16"/>
  <c r="AM12" i="15"/>
  <c r="AM11" i="16"/>
  <c r="AM23" i="15"/>
  <c r="AM19" i="16"/>
  <c r="AM23" i="16"/>
  <c r="AM19" i="15"/>
  <c r="AM11" i="15"/>
  <c r="AM22" i="15"/>
  <c r="AM8" i="15"/>
  <c r="AP6" i="17"/>
  <c r="AM8" i="16"/>
  <c r="AM6" i="16"/>
  <c r="AM6" i="15"/>
  <c r="AP3" i="17"/>
  <c r="AM4" i="15"/>
  <c r="AM7" i="15"/>
  <c r="AM7" i="16"/>
  <c r="AP5" i="17"/>
  <c r="DH15" i="11"/>
  <c r="DH11" i="11"/>
  <c r="AE126" i="1"/>
  <c r="AO34" i="17"/>
  <c r="DH8" i="11"/>
  <c r="DH7" i="11"/>
  <c r="DH5" i="11"/>
  <c r="DH12" i="11"/>
  <c r="DH10" i="11"/>
  <c r="DH14" i="11"/>
  <c r="DH6" i="11"/>
  <c r="DH16" i="11"/>
  <c r="DH13" i="11"/>
  <c r="DH9" i="11"/>
  <c r="DH4" i="11"/>
  <c r="AW37" i="1" l="1"/>
  <c r="AQ3" i="12"/>
  <c r="AM22" i="16"/>
  <c r="AM5" i="16"/>
  <c r="AM5" i="15"/>
  <c r="BH41" i="1" l="1"/>
  <c r="D123" i="1" a="1"/>
  <c r="D123" i="1" l="1"/>
  <c r="E123" i="1" s="1"/>
  <c r="I123" i="1" s="1"/>
  <c r="X123" i="1" l="1"/>
  <c r="AC123" i="1"/>
  <c r="AG123" i="1"/>
  <c r="AD123" i="1"/>
  <c r="DG3" i="11"/>
  <c r="K123" i="1" l="1"/>
  <c r="AP3" i="12"/>
  <c r="AX3" i="11" l="1"/>
  <c r="AP3" i="9" l="1"/>
  <c r="BD6" i="13" l="1"/>
  <c r="BH50" i="1" l="1"/>
  <c r="AP37" i="12"/>
  <c r="BD33" i="13"/>
  <c r="AP43" i="12"/>
  <c r="AV75" i="1"/>
  <c r="AX16" i="11"/>
  <c r="BD83" i="13"/>
  <c r="BD13" i="13"/>
  <c r="BD41" i="13"/>
  <c r="AP68" i="12"/>
  <c r="AS78" i="14"/>
  <c r="AS94" i="14"/>
  <c r="AS28" i="14"/>
  <c r="AS76" i="14"/>
  <c r="BH64" i="1"/>
  <c r="AP59" i="9"/>
  <c r="AP85" i="9"/>
  <c r="BD49" i="13"/>
  <c r="AP89" i="9"/>
  <c r="AP63" i="9"/>
  <c r="AP13" i="9"/>
  <c r="AP16" i="9"/>
  <c r="AS39" i="14"/>
  <c r="AP54" i="12"/>
  <c r="AP56" i="9"/>
  <c r="AP90" i="9"/>
  <c r="AP40" i="12"/>
  <c r="AP16" i="12"/>
  <c r="AP55" i="12"/>
  <c r="AP64" i="9"/>
  <c r="BH59" i="1"/>
  <c r="AP74" i="12"/>
  <c r="AV79" i="1"/>
  <c r="AP50" i="12"/>
  <c r="BD54" i="13"/>
  <c r="AS102" i="14"/>
  <c r="BD48" i="13"/>
  <c r="AS66" i="14"/>
  <c r="AP99" i="9"/>
  <c r="AS15" i="14"/>
  <c r="BD102" i="13"/>
  <c r="AP35" i="9"/>
  <c r="AP41" i="9"/>
  <c r="AP103" i="12"/>
  <c r="BD19" i="13"/>
  <c r="AS98" i="14"/>
  <c r="AX4" i="11"/>
  <c r="AP4" i="12"/>
  <c r="AP94" i="12"/>
  <c r="AP5" i="12"/>
  <c r="AS103" i="14"/>
  <c r="AP98" i="9"/>
  <c r="AP26" i="9"/>
  <c r="AS29" i="14"/>
  <c r="AP67" i="12"/>
  <c r="AS73" i="14"/>
  <c r="AP15" i="12"/>
  <c r="AS52" i="14"/>
  <c r="AP25" i="9"/>
  <c r="BD14" i="13"/>
  <c r="AP11" i="12"/>
  <c r="BD81" i="13"/>
  <c r="BD47" i="13"/>
  <c r="AP30" i="9"/>
  <c r="AS27" i="14"/>
  <c r="AP84" i="12"/>
  <c r="AS81" i="14"/>
  <c r="AP70" i="12"/>
  <c r="AP79" i="12"/>
  <c r="AP21" i="9"/>
  <c r="AP78" i="12"/>
  <c r="BD59" i="13"/>
  <c r="AP97" i="12"/>
  <c r="AS88" i="14"/>
  <c r="AS25" i="14"/>
  <c r="AP17" i="9"/>
  <c r="AS32" i="14"/>
  <c r="AP24" i="12"/>
  <c r="AP34" i="9"/>
  <c r="AS50" i="14"/>
  <c r="AP26" i="12"/>
  <c r="AP27" i="12"/>
  <c r="BD50" i="13"/>
  <c r="AS23" i="14"/>
  <c r="AS63" i="14"/>
  <c r="BH56" i="1"/>
  <c r="AP29" i="9"/>
  <c r="BD105" i="13"/>
  <c r="BD15" i="13"/>
  <c r="AS40" i="14"/>
  <c r="AP96" i="9"/>
  <c r="BD100" i="13"/>
  <c r="BH45" i="1"/>
  <c r="AP38" i="9"/>
  <c r="BD53" i="13"/>
  <c r="AP79" i="9"/>
  <c r="BD8" i="13"/>
  <c r="BD52" i="13"/>
  <c r="AS34" i="14"/>
  <c r="AP77" i="9"/>
  <c r="AP93" i="12"/>
  <c r="AP19" i="12"/>
  <c r="AP53" i="9"/>
  <c r="BD74" i="13"/>
  <c r="AP20" i="9"/>
  <c r="BD9" i="13"/>
  <c r="BD70" i="13"/>
  <c r="BH60" i="1"/>
  <c r="BD86" i="13"/>
  <c r="AS85" i="14"/>
  <c r="AP46" i="9"/>
  <c r="AP18" i="12"/>
  <c r="AS69" i="14"/>
  <c r="AP12" i="12"/>
  <c r="AP76" i="9"/>
  <c r="AP42" i="9"/>
  <c r="AP54" i="9"/>
  <c r="AS53" i="14"/>
  <c r="AP96" i="12"/>
  <c r="AP28" i="12"/>
  <c r="BD99" i="13"/>
  <c r="BD45" i="13"/>
  <c r="AS68" i="14"/>
  <c r="AS51" i="14"/>
  <c r="AP73" i="9"/>
  <c r="AP60" i="12"/>
  <c r="AX9" i="11"/>
  <c r="BD106" i="13"/>
  <c r="AP63" i="12"/>
  <c r="AS58" i="14"/>
  <c r="BD17" i="13"/>
  <c r="BD55" i="13"/>
  <c r="BD28" i="13"/>
  <c r="BD10" i="13"/>
  <c r="AS90" i="14"/>
  <c r="AX10" i="11"/>
  <c r="AS14" i="14"/>
  <c r="AS79" i="14"/>
  <c r="AP6" i="9"/>
  <c r="BD16" i="13"/>
  <c r="BD42" i="13"/>
  <c r="AP61" i="12"/>
  <c r="BD34" i="13"/>
  <c r="BH47" i="1"/>
  <c r="AP9" i="12"/>
  <c r="BD76" i="13"/>
  <c r="AP80" i="9"/>
  <c r="AP33" i="9"/>
  <c r="AP65" i="9"/>
  <c r="BD79" i="13"/>
  <c r="AP21" i="12"/>
  <c r="AS74" i="14"/>
  <c r="BD30" i="13"/>
  <c r="AP29" i="12"/>
  <c r="AS37" i="14"/>
  <c r="AP48" i="9"/>
  <c r="AP45" i="12"/>
  <c r="AP57" i="12"/>
  <c r="BD38" i="13"/>
  <c r="AS84" i="14"/>
  <c r="BD82" i="13"/>
  <c r="AP102" i="12"/>
  <c r="BD60" i="13"/>
  <c r="AP86" i="12"/>
  <c r="AS17" i="14"/>
  <c r="BD85" i="13"/>
  <c r="BH46" i="1"/>
  <c r="AS89" i="14"/>
  <c r="AP42" i="12"/>
  <c r="AP11" i="9"/>
  <c r="BD36" i="13"/>
  <c r="AP43" i="9"/>
  <c r="BD95" i="13"/>
  <c r="BD78" i="13"/>
  <c r="AP85" i="12"/>
  <c r="BD92" i="13"/>
  <c r="AS57" i="14"/>
  <c r="BD20" i="13"/>
  <c r="AP86" i="9"/>
  <c r="BD71" i="13"/>
  <c r="AP10" i="12"/>
  <c r="BD68" i="13"/>
  <c r="AP70" i="9"/>
  <c r="AP15" i="9"/>
  <c r="AS5" i="14"/>
  <c r="AP90" i="12"/>
  <c r="BD11" i="13"/>
  <c r="AP58" i="12"/>
  <c r="AP93" i="9"/>
  <c r="AS70" i="14"/>
  <c r="AP36" i="12"/>
  <c r="AV76" i="1"/>
  <c r="AP99" i="12"/>
  <c r="AP58" i="9"/>
  <c r="BH43" i="1"/>
  <c r="BH42" i="1"/>
  <c r="BD61" i="13"/>
  <c r="AS86" i="14"/>
  <c r="AP7" i="9"/>
  <c r="BD84" i="13"/>
  <c r="AP69" i="9"/>
  <c r="AP44" i="12"/>
  <c r="AS41" i="14"/>
  <c r="AP50" i="9"/>
  <c r="AP71" i="9"/>
  <c r="AS49" i="14"/>
  <c r="AS33" i="14"/>
  <c r="AP44" i="9"/>
  <c r="AS96" i="14"/>
  <c r="AS42" i="14"/>
  <c r="AS43" i="14"/>
  <c r="AS95" i="14"/>
  <c r="BD43" i="13"/>
  <c r="BD93" i="13"/>
  <c r="AS22" i="14"/>
  <c r="BH55" i="1"/>
  <c r="BD21" i="13"/>
  <c r="BD94" i="13"/>
  <c r="AS46" i="14"/>
  <c r="AS62" i="14"/>
  <c r="BH44" i="1"/>
  <c r="AP53" i="12"/>
  <c r="BD63" i="13"/>
  <c r="AP6" i="12"/>
  <c r="AS61" i="14"/>
  <c r="AP69" i="12"/>
  <c r="AP18" i="9"/>
  <c r="AP22" i="12"/>
  <c r="AS82" i="14"/>
  <c r="AP60" i="9"/>
  <c r="AP12" i="9"/>
  <c r="AS93" i="14"/>
  <c r="AX13" i="11"/>
  <c r="AS24" i="14"/>
  <c r="AS35" i="14"/>
  <c r="AS20" i="14"/>
  <c r="AS16" i="14"/>
  <c r="AP97" i="9"/>
  <c r="AX12" i="11"/>
  <c r="AX15" i="11"/>
  <c r="AP95" i="12"/>
  <c r="AS100" i="14"/>
  <c r="AP66" i="12"/>
  <c r="AP88" i="9"/>
  <c r="BD75" i="13"/>
  <c r="BD51" i="13"/>
  <c r="AP47" i="9"/>
  <c r="AS4" i="14"/>
  <c r="AV74" i="1"/>
  <c r="BD58" i="13"/>
  <c r="BH54" i="1"/>
  <c r="AP17" i="12"/>
  <c r="BD87" i="13"/>
  <c r="AP66" i="9"/>
  <c r="BD39" i="13"/>
  <c r="AP46" i="12"/>
  <c r="AS59" i="14"/>
  <c r="AP72" i="12"/>
  <c r="AP37" i="9"/>
  <c r="AP81" i="12"/>
  <c r="AP71" i="12"/>
  <c r="AV77" i="1"/>
  <c r="AP82" i="9"/>
  <c r="BH58" i="1"/>
  <c r="AP62" i="12"/>
  <c r="AP52" i="9"/>
  <c r="AS71" i="14"/>
  <c r="AS10" i="14"/>
  <c r="BD98" i="13"/>
  <c r="AP62" i="9"/>
  <c r="BD77" i="13"/>
  <c r="BD31" i="13"/>
  <c r="BD7" i="13"/>
  <c r="AS44" i="14"/>
  <c r="AP103" i="9"/>
  <c r="AP23" i="9"/>
  <c r="BD24" i="13"/>
  <c r="AP61" i="9"/>
  <c r="AP24" i="9"/>
  <c r="AS18" i="14"/>
  <c r="BJ1" i="11"/>
  <c r="AP82" i="12"/>
  <c r="AP31" i="12"/>
  <c r="AP7" i="12"/>
  <c r="AP73" i="12"/>
  <c r="BD73" i="13"/>
  <c r="AS97" i="14"/>
  <c r="AP89" i="12"/>
  <c r="BH57" i="1"/>
  <c r="AP36" i="9"/>
  <c r="AS67" i="14"/>
  <c r="AV73" i="1"/>
  <c r="AP40" i="9"/>
  <c r="AX14" i="11"/>
  <c r="BD103" i="13"/>
  <c r="AP51" i="9"/>
  <c r="AP10" i="9"/>
  <c r="AP98" i="12"/>
  <c r="AV71" i="1"/>
  <c r="AS75" i="14"/>
  <c r="BD44" i="13"/>
  <c r="AS11" i="14"/>
  <c r="AP32" i="9"/>
  <c r="AP74" i="9"/>
  <c r="AP59" i="12"/>
  <c r="AP77" i="12"/>
  <c r="AS13" i="14"/>
  <c r="BD90" i="13"/>
  <c r="AS64" i="14"/>
  <c r="AS60" i="14"/>
  <c r="AX11" i="11"/>
  <c r="AP83" i="12"/>
  <c r="AV78" i="1"/>
  <c r="AP48" i="12"/>
  <c r="AP102" i="9"/>
  <c r="AP31" i="9"/>
  <c r="AS8" i="14"/>
  <c r="AP55" i="9"/>
  <c r="BD97" i="13"/>
  <c r="AS99" i="14"/>
  <c r="AP92" i="12"/>
  <c r="BD37" i="13"/>
  <c r="BH52" i="1"/>
  <c r="BD62" i="13"/>
  <c r="AP39" i="9"/>
  <c r="AS47" i="14"/>
  <c r="AP100" i="9"/>
  <c r="AP28" i="9"/>
  <c r="AP67" i="9"/>
  <c r="AS54" i="14"/>
  <c r="AX6" i="11"/>
  <c r="AP47" i="12"/>
  <c r="AP34" i="12"/>
  <c r="AP101" i="9"/>
  <c r="AP95" i="9"/>
  <c r="AX8" i="11"/>
  <c r="AS21" i="14"/>
  <c r="BD29" i="13"/>
  <c r="BD69" i="13"/>
  <c r="AP76" i="12"/>
  <c r="AP81" i="9"/>
  <c r="AV72" i="1"/>
  <c r="AP14" i="12"/>
  <c r="BD32" i="13"/>
  <c r="AP80" i="12"/>
  <c r="AP64" i="12"/>
  <c r="BH51" i="1"/>
  <c r="AS38" i="14"/>
  <c r="AP56" i="12"/>
  <c r="AP41" i="12"/>
  <c r="AP92" i="9"/>
  <c r="AP52" i="12"/>
  <c r="BD72" i="13"/>
  <c r="AP83" i="9"/>
  <c r="AP75" i="9"/>
  <c r="AP8" i="12"/>
  <c r="AS87" i="14"/>
  <c r="AP72" i="9"/>
  <c r="BD18" i="13"/>
  <c r="BD12" i="13"/>
  <c r="BH61" i="1"/>
  <c r="AP32" i="12"/>
  <c r="AS19" i="14"/>
  <c r="BD27" i="13"/>
  <c r="AP35" i="12"/>
  <c r="AS12" i="14"/>
  <c r="BH62" i="1"/>
  <c r="AP91" i="9"/>
  <c r="AP27" i="9"/>
  <c r="AP51" i="12"/>
  <c r="AS56" i="14"/>
  <c r="AS31" i="14"/>
  <c r="BH53" i="1"/>
  <c r="BD65" i="13"/>
  <c r="AS36" i="14"/>
  <c r="AP9" i="9"/>
  <c r="AP88" i="12"/>
  <c r="BD46" i="13"/>
  <c r="AP100" i="12"/>
  <c r="AP13" i="12"/>
  <c r="AP101" i="12"/>
  <c r="AP68" i="9"/>
  <c r="AP20" i="12"/>
  <c r="BD56" i="13"/>
  <c r="AS72" i="14"/>
  <c r="BD57" i="13"/>
  <c r="BD89" i="13"/>
  <c r="AS6" i="14"/>
  <c r="AP14" i="9"/>
  <c r="BD26" i="13"/>
  <c r="BD22" i="13"/>
  <c r="BD104" i="13"/>
  <c r="BD40" i="13"/>
  <c r="AS83" i="14"/>
  <c r="BD35" i="13"/>
  <c r="BH49" i="1"/>
  <c r="AS65" i="14"/>
  <c r="BD91" i="13"/>
  <c r="AP8" i="9"/>
  <c r="BH48" i="1"/>
  <c r="AP22" i="9"/>
  <c r="AP65" i="12"/>
  <c r="AS9" i="14"/>
  <c r="AS30" i="14"/>
  <c r="AP57" i="9"/>
  <c r="AP33" i="12"/>
  <c r="AP39" i="12"/>
  <c r="BD66" i="13"/>
  <c r="AP49" i="9"/>
  <c r="AP84" i="9"/>
  <c r="AX7" i="11"/>
  <c r="AP45" i="9"/>
  <c r="BD96" i="13"/>
  <c r="AS80" i="14"/>
  <c r="AS55" i="14"/>
  <c r="AS48" i="14"/>
  <c r="AS26" i="14"/>
  <c r="AP38" i="12"/>
  <c r="AP91" i="12"/>
  <c r="AP78" i="9"/>
  <c r="AX5" i="11"/>
  <c r="BD80" i="13"/>
  <c r="AP23" i="12"/>
  <c r="AS92" i="14"/>
  <c r="BH63" i="1"/>
  <c r="BD25" i="13"/>
  <c r="AP87" i="9"/>
  <c r="AP25" i="12"/>
  <c r="AP94" i="9"/>
  <c r="AS77" i="14"/>
  <c r="AS7" i="14"/>
  <c r="AP49" i="12"/>
  <c r="AP87" i="12"/>
  <c r="BD64" i="13"/>
  <c r="AS45" i="14"/>
  <c r="AP4" i="9"/>
  <c r="AS91" i="14"/>
  <c r="AP30" i="12"/>
  <c r="BD88" i="13"/>
  <c r="BD23" i="13"/>
  <c r="AS101" i="14"/>
  <c r="AP5" i="9"/>
  <c r="AP19" i="9"/>
  <c r="BD101" i="13"/>
  <c r="AP75" i="12"/>
  <c r="BD67" i="13"/>
  <c r="AL22" i="16"/>
  <c r="AL12" i="15"/>
  <c r="AL19" i="16"/>
  <c r="AL12" i="16"/>
  <c r="AL11" i="15"/>
  <c r="AL19" i="15"/>
  <c r="AL11" i="16"/>
  <c r="AL6" i="16"/>
  <c r="AL6" i="15"/>
  <c r="AL4" i="15"/>
  <c r="AL7" i="16"/>
  <c r="AL7" i="15"/>
  <c r="AO5" i="17"/>
  <c r="DG13" i="11"/>
  <c r="AN34" i="17"/>
  <c r="DG6" i="11"/>
  <c r="AE125" i="1"/>
  <c r="DG7" i="11"/>
  <c r="DG16" i="11"/>
  <c r="DG8" i="11"/>
  <c r="DG12" i="11"/>
  <c r="DG9" i="11"/>
  <c r="DG15" i="11"/>
  <c r="DG11" i="11"/>
  <c r="DG5" i="11"/>
  <c r="DG14" i="11"/>
  <c r="DG4" i="11"/>
  <c r="DG10" i="11"/>
  <c r="AV37" i="1" l="1"/>
  <c r="AS3" i="14"/>
  <c r="AL23" i="15"/>
  <c r="AL23" i="16"/>
  <c r="AL22" i="15"/>
  <c r="AO6" i="17"/>
  <c r="AL8" i="16"/>
  <c r="AL8" i="15"/>
  <c r="AL5" i="16"/>
  <c r="AO3" i="17"/>
  <c r="AL5" i="15"/>
  <c r="BG41" i="1" l="1"/>
  <c r="D122" i="1" a="1"/>
  <c r="D122" i="1" l="1"/>
  <c r="E122" i="1" s="1"/>
  <c r="I122" i="1" s="1"/>
  <c r="AC122" i="1" l="1"/>
  <c r="AD122" i="1"/>
  <c r="AG122" i="1"/>
  <c r="X122" i="1"/>
  <c r="DF3" i="11"/>
  <c r="K122" i="1" l="1"/>
  <c r="AO3" i="12"/>
  <c r="AR3" i="14" l="1"/>
  <c r="AW3" i="11" l="1"/>
  <c r="AO3" i="9"/>
  <c r="AR15" i="14" l="1"/>
  <c r="AO32" i="12"/>
  <c r="AR35" i="14"/>
  <c r="AW16" i="11"/>
  <c r="BC81" i="13"/>
  <c r="AR102" i="14"/>
  <c r="BC70" i="13"/>
  <c r="AO27" i="9"/>
  <c r="AO15" i="12"/>
  <c r="AR98" i="14"/>
  <c r="AR62" i="14"/>
  <c r="AO9" i="12"/>
  <c r="AW12" i="11"/>
  <c r="BC32" i="13"/>
  <c r="AO81" i="9"/>
  <c r="AO33" i="9"/>
  <c r="AO79" i="12"/>
  <c r="AO94" i="12"/>
  <c r="BG46" i="1"/>
  <c r="AO96" i="12"/>
  <c r="BC78" i="13"/>
  <c r="AO27" i="12"/>
  <c r="AO89" i="12"/>
  <c r="AR94" i="14"/>
  <c r="AR74" i="14"/>
  <c r="BC68" i="13"/>
  <c r="AO34" i="12"/>
  <c r="AR60" i="14"/>
  <c r="AO93" i="12"/>
  <c r="BC86" i="13"/>
  <c r="AR50" i="14"/>
  <c r="BC96" i="13"/>
  <c r="AO89" i="9"/>
  <c r="AR101" i="14"/>
  <c r="AO50" i="9"/>
  <c r="BG47" i="1"/>
  <c r="BC47" i="13"/>
  <c r="AO59" i="12"/>
  <c r="AR51" i="14"/>
  <c r="AO91" i="9"/>
  <c r="BC53" i="13"/>
  <c r="BC8" i="13"/>
  <c r="BC7" i="13"/>
  <c r="AO35" i="12"/>
  <c r="AR46" i="14"/>
  <c r="AO64" i="9"/>
  <c r="AR20" i="14"/>
  <c r="BC10" i="13"/>
  <c r="AR25" i="14"/>
  <c r="AO10" i="9"/>
  <c r="BC95" i="13"/>
  <c r="AR59" i="14"/>
  <c r="AO72" i="12"/>
  <c r="BC54" i="13"/>
  <c r="AO92" i="9"/>
  <c r="AO28" i="12"/>
  <c r="AR80" i="14"/>
  <c r="AO75" i="12"/>
  <c r="AO47" i="12"/>
  <c r="AO57" i="12"/>
  <c r="AO24" i="12"/>
  <c r="BG62" i="1"/>
  <c r="BG48" i="1"/>
  <c r="BC69" i="13"/>
  <c r="BC76" i="13"/>
  <c r="BG58" i="1"/>
  <c r="AO6" i="12"/>
  <c r="AR4" i="14"/>
  <c r="AR76" i="14"/>
  <c r="BC37" i="13"/>
  <c r="AO31" i="9"/>
  <c r="AO53" i="12"/>
  <c r="BC101" i="13"/>
  <c r="AO5" i="12"/>
  <c r="AO60" i="12"/>
  <c r="AO38" i="9"/>
  <c r="AR99" i="14"/>
  <c r="AO70" i="12"/>
  <c r="BC84" i="13"/>
  <c r="AO69" i="9"/>
  <c r="AR65" i="14"/>
  <c r="AO56" i="9"/>
  <c r="BC27" i="13"/>
  <c r="AO23" i="9"/>
  <c r="BC49" i="13"/>
  <c r="AO67" i="9"/>
  <c r="AO26" i="9"/>
  <c r="AO59" i="9"/>
  <c r="BC61" i="13"/>
  <c r="AR37" i="14"/>
  <c r="AO66" i="9"/>
  <c r="AU74" i="1"/>
  <c r="AO85" i="9"/>
  <c r="BG49" i="1"/>
  <c r="BI1" i="11"/>
  <c r="AR19" i="14"/>
  <c r="AO51" i="12"/>
  <c r="AO55" i="12"/>
  <c r="BG43" i="1"/>
  <c r="AO39" i="12"/>
  <c r="AO24" i="9"/>
  <c r="AO36" i="12"/>
  <c r="AO45" i="9"/>
  <c r="AR95" i="14"/>
  <c r="AR88" i="14"/>
  <c r="AR58" i="14"/>
  <c r="BC73" i="13"/>
  <c r="AO19" i="12"/>
  <c r="AR24" i="14"/>
  <c r="AO63" i="12"/>
  <c r="AO15" i="9"/>
  <c r="BC93" i="13"/>
  <c r="AR72" i="14"/>
  <c r="AO44" i="9"/>
  <c r="AO12" i="12"/>
  <c r="AO83" i="12"/>
  <c r="AR14" i="14"/>
  <c r="AO29" i="9"/>
  <c r="AU72" i="1"/>
  <c r="AO100" i="12"/>
  <c r="AO76" i="12"/>
  <c r="AO88" i="9"/>
  <c r="AO11" i="12"/>
  <c r="AR5" i="14"/>
  <c r="BC26" i="13"/>
  <c r="BC104" i="13"/>
  <c r="AW14" i="11"/>
  <c r="AR42" i="14"/>
  <c r="AU75" i="1"/>
  <c r="BG52" i="1"/>
  <c r="BC35" i="13"/>
  <c r="AR8" i="14"/>
  <c r="BC65" i="13"/>
  <c r="AO87" i="12"/>
  <c r="BC11" i="13"/>
  <c r="BC79" i="13"/>
  <c r="AO49" i="9"/>
  <c r="AR53" i="14"/>
  <c r="BC19" i="13"/>
  <c r="AR67" i="14"/>
  <c r="AR83" i="14"/>
  <c r="AO76" i="9"/>
  <c r="AO37" i="12"/>
  <c r="AO98" i="12"/>
  <c r="BC9" i="13"/>
  <c r="AR22" i="14"/>
  <c r="AO84" i="12"/>
  <c r="AO31" i="12"/>
  <c r="AO80" i="12"/>
  <c r="AU73" i="1"/>
  <c r="AO87" i="9"/>
  <c r="BG51" i="1"/>
  <c r="BG57" i="1"/>
  <c r="AR92" i="14"/>
  <c r="BC34" i="13"/>
  <c r="AO35" i="9"/>
  <c r="AO16" i="12"/>
  <c r="AW9" i="11"/>
  <c r="AO79" i="9"/>
  <c r="AO69" i="12"/>
  <c r="AO18" i="12"/>
  <c r="BC23" i="13"/>
  <c r="AW6" i="11"/>
  <c r="AO40" i="12"/>
  <c r="BC72" i="13"/>
  <c r="BC89" i="13"/>
  <c r="AR69" i="14"/>
  <c r="BC82" i="13"/>
  <c r="AR77" i="14"/>
  <c r="BC18" i="13"/>
  <c r="AU79" i="1"/>
  <c r="AW7" i="11"/>
  <c r="AO42" i="12"/>
  <c r="AO11" i="9"/>
  <c r="AO9" i="9"/>
  <c r="AO5" i="9"/>
  <c r="AO65" i="9"/>
  <c r="AO102" i="9"/>
  <c r="AO99" i="9"/>
  <c r="AR71" i="14"/>
  <c r="AO77" i="12"/>
  <c r="BC63" i="13"/>
  <c r="AR11" i="14"/>
  <c r="AO48" i="12"/>
  <c r="BC15" i="13"/>
  <c r="BC41" i="13"/>
  <c r="BC51" i="13"/>
  <c r="AO6" i="9"/>
  <c r="BC99" i="13"/>
  <c r="BC12" i="13"/>
  <c r="BC48" i="13"/>
  <c r="BC75" i="13"/>
  <c r="AW8" i="11"/>
  <c r="AO46" i="12"/>
  <c r="AO19" i="9"/>
  <c r="AR6" i="14"/>
  <c r="AO58" i="9"/>
  <c r="AO88" i="12"/>
  <c r="BC40" i="13"/>
  <c r="AO16" i="9"/>
  <c r="AR21" i="14"/>
  <c r="AO52" i="12"/>
  <c r="BC42" i="13"/>
  <c r="AR79" i="14"/>
  <c r="BC57" i="13"/>
  <c r="AO13" i="9"/>
  <c r="BC60" i="13"/>
  <c r="AO52" i="9"/>
  <c r="AO75" i="9"/>
  <c r="AO97" i="12"/>
  <c r="BC105" i="13"/>
  <c r="AR64" i="14"/>
  <c r="AO50" i="12"/>
  <c r="AO81" i="12"/>
  <c r="BC98" i="13"/>
  <c r="AR23" i="14"/>
  <c r="AO18" i="9"/>
  <c r="AO65" i="12"/>
  <c r="AO44" i="12"/>
  <c r="AO96" i="9"/>
  <c r="AO54" i="12"/>
  <c r="BC24" i="13"/>
  <c r="BC38" i="13"/>
  <c r="AR90" i="14"/>
  <c r="AO25" i="9"/>
  <c r="AR36" i="14"/>
  <c r="AW13" i="11"/>
  <c r="AR103" i="14"/>
  <c r="AO43" i="9"/>
  <c r="AR93" i="14"/>
  <c r="AO53" i="9"/>
  <c r="BC67" i="13"/>
  <c r="AR97" i="14"/>
  <c r="AR68" i="14"/>
  <c r="BC36" i="13"/>
  <c r="AR17" i="14"/>
  <c r="AR44" i="14"/>
  <c r="BG64" i="1"/>
  <c r="AO12" i="9"/>
  <c r="BC80" i="13"/>
  <c r="BC91" i="13"/>
  <c r="AO41" i="9"/>
  <c r="AO21" i="9"/>
  <c r="AO38" i="12"/>
  <c r="BC17" i="13"/>
  <c r="AO32" i="9"/>
  <c r="AR12" i="14"/>
  <c r="AO28" i="9"/>
  <c r="AO8" i="12"/>
  <c r="AO20" i="12"/>
  <c r="AR56" i="14"/>
  <c r="AO39" i="9"/>
  <c r="AR43" i="14"/>
  <c r="AR66" i="14"/>
  <c r="BC100" i="13"/>
  <c r="AR18" i="14"/>
  <c r="AO73" i="12"/>
  <c r="AW15" i="11"/>
  <c r="AO72" i="9"/>
  <c r="AR13" i="14"/>
  <c r="AR100" i="14"/>
  <c r="AR89" i="14"/>
  <c r="AR70" i="14"/>
  <c r="AU76" i="1"/>
  <c r="AR81" i="14"/>
  <c r="AR9" i="14"/>
  <c r="AO61" i="9"/>
  <c r="AR27" i="14"/>
  <c r="AO23" i="12"/>
  <c r="AW10" i="11"/>
  <c r="AO84" i="9"/>
  <c r="AU77" i="1"/>
  <c r="BC33" i="13"/>
  <c r="AO48" i="9"/>
  <c r="AO60" i="9"/>
  <c r="AR87" i="14"/>
  <c r="AO4" i="9"/>
  <c r="BC64" i="13"/>
  <c r="AO77" i="9"/>
  <c r="AO103" i="12"/>
  <c r="BG44" i="1"/>
  <c r="AO40" i="9"/>
  <c r="BC43" i="13"/>
  <c r="BC71" i="13"/>
  <c r="AR26" i="14"/>
  <c r="AO90" i="9"/>
  <c r="AO68" i="12"/>
  <c r="AO85" i="12"/>
  <c r="BG50" i="1"/>
  <c r="AO91" i="12"/>
  <c r="AW5" i="11"/>
  <c r="BC103" i="13"/>
  <c r="AR16" i="14"/>
  <c r="AO13" i="12"/>
  <c r="BC30" i="13"/>
  <c r="BG45" i="1"/>
  <c r="AO63" i="9"/>
  <c r="AR34" i="14"/>
  <c r="AR91" i="14"/>
  <c r="AO82" i="12"/>
  <c r="BG55" i="1"/>
  <c r="AR39" i="14"/>
  <c r="AO22" i="9"/>
  <c r="AO71" i="9"/>
  <c r="BC97" i="13"/>
  <c r="BG63" i="1"/>
  <c r="AO97" i="9"/>
  <c r="BC62" i="13"/>
  <c r="AO73" i="9"/>
  <c r="BC31" i="13"/>
  <c r="AR48" i="14"/>
  <c r="AO103" i="9"/>
  <c r="BC66" i="13"/>
  <c r="AO7" i="12"/>
  <c r="BC58" i="13"/>
  <c r="BC14" i="13"/>
  <c r="AO64" i="12"/>
  <c r="AO90" i="12"/>
  <c r="BC90" i="13"/>
  <c r="BC56" i="13"/>
  <c r="AO43" i="12"/>
  <c r="BG53" i="1"/>
  <c r="BC102" i="13"/>
  <c r="AR84" i="14"/>
  <c r="BC83" i="13"/>
  <c r="AO17" i="12"/>
  <c r="AO42" i="9"/>
  <c r="AO74" i="12"/>
  <c r="BC74" i="13"/>
  <c r="AO83" i="9"/>
  <c r="AO78" i="12"/>
  <c r="AR55" i="14"/>
  <c r="BC52" i="13"/>
  <c r="AO95" i="9"/>
  <c r="BC28" i="13"/>
  <c r="AR30" i="14"/>
  <c r="AO94" i="9"/>
  <c r="AO30" i="9"/>
  <c r="AO14" i="12"/>
  <c r="AO101" i="9"/>
  <c r="AO46" i="9"/>
  <c r="AR96" i="14"/>
  <c r="AU71" i="1"/>
  <c r="AR54" i="14"/>
  <c r="BC88" i="13"/>
  <c r="AR33" i="14"/>
  <c r="AO20" i="9"/>
  <c r="AR40" i="14"/>
  <c r="AO92" i="12"/>
  <c r="AR63" i="14"/>
  <c r="BC29" i="13"/>
  <c r="AO95" i="12"/>
  <c r="AO45" i="12"/>
  <c r="AO26" i="12"/>
  <c r="BC94" i="13"/>
  <c r="AR75" i="14"/>
  <c r="BG59" i="1"/>
  <c r="AO4" i="12"/>
  <c r="AO102" i="12"/>
  <c r="BC20" i="13"/>
  <c r="BG61" i="1"/>
  <c r="AR52" i="14"/>
  <c r="BC46" i="13"/>
  <c r="AO70" i="9"/>
  <c r="AW4" i="11"/>
  <c r="AO47" i="9"/>
  <c r="AR49" i="14"/>
  <c r="BG60" i="1"/>
  <c r="AO54" i="9"/>
  <c r="AO98" i="9"/>
  <c r="AO55" i="9"/>
  <c r="AO82" i="9"/>
  <c r="AO56" i="12"/>
  <c r="BC21" i="13"/>
  <c r="AW11" i="11"/>
  <c r="BC87" i="13"/>
  <c r="AO7" i="9"/>
  <c r="AR82" i="14"/>
  <c r="AO37" i="9"/>
  <c r="AR7" i="14"/>
  <c r="AO33" i="12"/>
  <c r="BC39" i="13"/>
  <c r="AO8" i="9"/>
  <c r="BC77" i="13"/>
  <c r="AO71" i="12"/>
  <c r="AO30" i="12"/>
  <c r="AO29" i="12"/>
  <c r="AR85" i="14"/>
  <c r="AO61" i="12"/>
  <c r="AO62" i="9"/>
  <c r="BC22" i="13"/>
  <c r="BC55" i="13"/>
  <c r="AO100" i="9"/>
  <c r="AO36" i="9"/>
  <c r="AO101" i="12"/>
  <c r="AO22" i="12"/>
  <c r="AO78" i="9"/>
  <c r="AO14" i="9"/>
  <c r="BC106" i="13"/>
  <c r="AO74" i="9"/>
  <c r="BC13" i="13"/>
  <c r="AO17" i="9"/>
  <c r="AO41" i="12"/>
  <c r="AO25" i="12"/>
  <c r="AO10" i="12"/>
  <c r="AO58" i="12"/>
  <c r="AR28" i="14"/>
  <c r="AR10" i="14"/>
  <c r="AR61" i="14"/>
  <c r="BC45" i="13"/>
  <c r="BC59" i="13"/>
  <c r="AO80" i="9"/>
  <c r="BC50" i="13"/>
  <c r="AO86" i="12"/>
  <c r="AO66" i="12"/>
  <c r="BG56" i="1"/>
  <c r="AO21" i="12"/>
  <c r="BC85" i="13"/>
  <c r="AO34" i="9"/>
  <c r="AR86" i="14"/>
  <c r="AR57" i="14"/>
  <c r="AR73" i="14"/>
  <c r="AO51" i="9"/>
  <c r="AO57" i="9"/>
  <c r="AR31" i="14"/>
  <c r="BG42" i="1"/>
  <c r="AR47" i="14"/>
  <c r="BC25" i="13"/>
  <c r="AO67" i="12"/>
  <c r="AO93" i="9"/>
  <c r="AR45" i="14"/>
  <c r="AR41" i="14"/>
  <c r="AR38" i="14"/>
  <c r="AO99" i="12"/>
  <c r="BC44" i="13"/>
  <c r="AO62" i="12"/>
  <c r="AR32" i="14"/>
  <c r="BC92" i="13"/>
  <c r="AO86" i="9"/>
  <c r="AO68" i="9"/>
  <c r="BG54" i="1"/>
  <c r="AU78" i="1"/>
  <c r="AR29" i="14"/>
  <c r="BC16" i="13"/>
  <c r="AR78" i="14"/>
  <c r="AO49" i="12"/>
  <c r="AK11" i="16"/>
  <c r="AK12" i="16"/>
  <c r="AK23" i="16"/>
  <c r="AK22" i="15"/>
  <c r="AK23" i="15"/>
  <c r="AK12" i="15"/>
  <c r="AK22" i="16"/>
  <c r="AK11" i="15"/>
  <c r="AK8" i="16"/>
  <c r="AK8" i="15"/>
  <c r="AN6" i="17"/>
  <c r="AK6" i="16"/>
  <c r="AK6" i="15"/>
  <c r="AN3" i="17"/>
  <c r="AK5" i="16"/>
  <c r="AK5" i="15"/>
  <c r="AK7" i="15"/>
  <c r="AK7" i="16"/>
  <c r="AN5" i="17"/>
  <c r="DF11" i="11"/>
  <c r="DF9" i="11"/>
  <c r="DF4" i="11"/>
  <c r="DF12" i="11"/>
  <c r="DF5" i="11"/>
  <c r="DF7" i="11"/>
  <c r="DF14" i="11"/>
  <c r="DF16" i="11"/>
  <c r="DF13" i="11"/>
  <c r="DF6" i="11"/>
  <c r="AE124" i="1"/>
  <c r="DF15" i="11"/>
  <c r="DF10" i="11"/>
  <c r="AM34" i="17"/>
  <c r="DF8" i="11"/>
  <c r="AU37" i="1" l="1"/>
  <c r="BC6" i="13"/>
  <c r="AK19" i="16"/>
  <c r="AK19" i="15"/>
  <c r="AK4" i="15"/>
  <c r="BF41" i="1" l="1"/>
  <c r="D121" i="1" a="1"/>
  <c r="D121" i="1" l="1"/>
  <c r="E121" i="1" s="1"/>
  <c r="I121" i="1" s="1"/>
  <c r="AD121" i="1" l="1"/>
  <c r="AC121" i="1"/>
  <c r="AG121" i="1"/>
  <c r="X121" i="1"/>
  <c r="DE3" i="11"/>
  <c r="K121" i="1" l="1"/>
  <c r="AN3" i="12"/>
  <c r="AN3" i="9"/>
  <c r="AV3" i="11" l="1"/>
  <c r="AQ3" i="14"/>
  <c r="AN71" i="12"/>
  <c r="AQ51" i="14"/>
  <c r="AQ53" i="14"/>
  <c r="AN69" i="9"/>
  <c r="AQ94" i="14"/>
  <c r="AN17" i="9"/>
  <c r="AN88" i="12"/>
  <c r="AQ89" i="14"/>
  <c r="AN35" i="12"/>
  <c r="AN29" i="12"/>
  <c r="AN96" i="12"/>
  <c r="AQ33" i="14"/>
  <c r="AQ26" i="14"/>
  <c r="AN21" i="9"/>
  <c r="AQ91" i="14"/>
  <c r="BB32" i="13"/>
  <c r="AN90" i="12"/>
  <c r="BB75" i="13"/>
  <c r="BB21" i="13"/>
  <c r="BB103" i="13"/>
  <c r="BB12" i="13"/>
  <c r="BB43" i="13"/>
  <c r="AN14" i="12"/>
  <c r="AN76" i="12"/>
  <c r="BB49" i="13"/>
  <c r="BF42" i="1"/>
  <c r="AN20" i="12"/>
  <c r="BF58" i="1"/>
  <c r="AN89" i="12"/>
  <c r="BB44" i="13"/>
  <c r="AN16" i="9"/>
  <c r="AN39" i="9"/>
  <c r="BB29" i="13"/>
  <c r="BB71" i="13"/>
  <c r="AN42" i="9"/>
  <c r="AN67" i="9"/>
  <c r="BF64" i="1"/>
  <c r="BF48" i="1"/>
  <c r="BB7" i="13"/>
  <c r="AN91" i="12"/>
  <c r="AN99" i="9"/>
  <c r="BB46" i="13"/>
  <c r="BB89" i="13"/>
  <c r="AN97" i="9"/>
  <c r="AN12" i="9"/>
  <c r="AN12" i="12"/>
  <c r="AN66" i="9"/>
  <c r="BB31" i="13"/>
  <c r="AN26" i="12"/>
  <c r="BB95" i="13"/>
  <c r="AQ38" i="14"/>
  <c r="AN49" i="12"/>
  <c r="AN16" i="12"/>
  <c r="AQ16" i="14"/>
  <c r="BB81" i="13"/>
  <c r="BB10" i="13"/>
  <c r="BB78" i="13"/>
  <c r="AN4" i="12"/>
  <c r="BB16" i="13"/>
  <c r="AN51" i="12"/>
  <c r="AV9" i="11"/>
  <c r="AN54" i="12"/>
  <c r="AQ55" i="14"/>
  <c r="AV6" i="11"/>
  <c r="AN83" i="12"/>
  <c r="AN61" i="12"/>
  <c r="AQ12" i="14"/>
  <c r="AN62" i="12"/>
  <c r="AN24" i="9"/>
  <c r="AN49" i="9"/>
  <c r="BF61" i="1"/>
  <c r="AV13" i="11"/>
  <c r="BB106" i="13"/>
  <c r="BB27" i="13"/>
  <c r="AN7" i="12"/>
  <c r="AN57" i="12"/>
  <c r="AN69" i="12"/>
  <c r="AN79" i="12"/>
  <c r="BB65" i="13"/>
  <c r="AQ65" i="14"/>
  <c r="AN52" i="12"/>
  <c r="AN74" i="9"/>
  <c r="BB100" i="13"/>
  <c r="BB83" i="13"/>
  <c r="AQ39" i="14"/>
  <c r="AQ90" i="14"/>
  <c r="AN33" i="12"/>
  <c r="AQ6" i="14"/>
  <c r="AN50" i="12"/>
  <c r="AQ60" i="14"/>
  <c r="BB93" i="13"/>
  <c r="BB26" i="13"/>
  <c r="AQ78" i="14"/>
  <c r="AQ14" i="14"/>
  <c r="BF45" i="1"/>
  <c r="AN36" i="9"/>
  <c r="AQ20" i="14"/>
  <c r="AN56" i="9"/>
  <c r="AQ61" i="14"/>
  <c r="AN58" i="9"/>
  <c r="AQ99" i="14"/>
  <c r="AN99" i="12"/>
  <c r="AV7" i="11"/>
  <c r="AN53" i="12"/>
  <c r="AQ34" i="14"/>
  <c r="AN79" i="9"/>
  <c r="BH1" i="11"/>
  <c r="AN73" i="12"/>
  <c r="AN11" i="12"/>
  <c r="AN21" i="12"/>
  <c r="AN95" i="12"/>
  <c r="AQ7" i="14"/>
  <c r="AQ85" i="14"/>
  <c r="AN63" i="12"/>
  <c r="AT74" i="1"/>
  <c r="BB56" i="13"/>
  <c r="AN60" i="9"/>
  <c r="AT73" i="1"/>
  <c r="AN43" i="12"/>
  <c r="AN6" i="9"/>
  <c r="AV11" i="11"/>
  <c r="BF54" i="1"/>
  <c r="AQ102" i="14"/>
  <c r="BB62" i="13"/>
  <c r="AN45" i="9"/>
  <c r="BB80" i="13"/>
  <c r="AT75" i="1"/>
  <c r="BB51" i="13"/>
  <c r="BB64" i="13"/>
  <c r="BB104" i="13"/>
  <c r="BB60" i="13"/>
  <c r="AN10" i="12"/>
  <c r="AT78" i="1"/>
  <c r="AQ82" i="14"/>
  <c r="AQ24" i="14"/>
  <c r="AQ32" i="14"/>
  <c r="AN23" i="9"/>
  <c r="AN24" i="12"/>
  <c r="AT71" i="1"/>
  <c r="AQ18" i="14"/>
  <c r="BB55" i="13"/>
  <c r="AN18" i="12"/>
  <c r="AQ11" i="14"/>
  <c r="AN58" i="12"/>
  <c r="AN17" i="12"/>
  <c r="BF51" i="1"/>
  <c r="BB8" i="13"/>
  <c r="BB92" i="13"/>
  <c r="BB11" i="13"/>
  <c r="AQ8" i="14"/>
  <c r="AN78" i="9"/>
  <c r="BB34" i="13"/>
  <c r="AQ4" i="14"/>
  <c r="BB47" i="13"/>
  <c r="AN15" i="12"/>
  <c r="AQ95" i="14"/>
  <c r="AN100" i="12"/>
  <c r="AN77" i="12"/>
  <c r="AN28" i="9"/>
  <c r="BB45" i="13"/>
  <c r="AQ81" i="14"/>
  <c r="AN89" i="9"/>
  <c r="AN94" i="9"/>
  <c r="AV10" i="11"/>
  <c r="AN63" i="9"/>
  <c r="AN28" i="12"/>
  <c r="BB91" i="13"/>
  <c r="AN60" i="12"/>
  <c r="AN11" i="9"/>
  <c r="AN47" i="12"/>
  <c r="AN32" i="12"/>
  <c r="AN6" i="12"/>
  <c r="AN59" i="12"/>
  <c r="BB97" i="13"/>
  <c r="BF62" i="1"/>
  <c r="AQ47" i="14"/>
  <c r="AQ48" i="14"/>
  <c r="BB48" i="13"/>
  <c r="AN31" i="12"/>
  <c r="AN64" i="12"/>
  <c r="BB88" i="13"/>
  <c r="AN65" i="12"/>
  <c r="AN81" i="9"/>
  <c r="AN56" i="12"/>
  <c r="BB57" i="13"/>
  <c r="BB72" i="13"/>
  <c r="AN78" i="12"/>
  <c r="AQ28" i="14"/>
  <c r="BF52" i="1"/>
  <c r="BF60" i="1"/>
  <c r="AN70" i="9"/>
  <c r="AN22" i="12"/>
  <c r="BB39" i="13"/>
  <c r="AQ29" i="14"/>
  <c r="BB70" i="13"/>
  <c r="AN83" i="9"/>
  <c r="AN98" i="9"/>
  <c r="AN43" i="9"/>
  <c r="AN80" i="9"/>
  <c r="BB86" i="13"/>
  <c r="BB63" i="13"/>
  <c r="AQ63" i="14"/>
  <c r="AQ9" i="14"/>
  <c r="BB74" i="13"/>
  <c r="AQ21" i="14"/>
  <c r="AN54" i="9"/>
  <c r="AN30" i="9"/>
  <c r="AN27" i="9"/>
  <c r="BF44" i="1"/>
  <c r="AN8" i="12"/>
  <c r="AN44" i="9"/>
  <c r="AN61" i="9"/>
  <c r="AN20" i="9"/>
  <c r="AN39" i="12"/>
  <c r="AN100" i="9"/>
  <c r="BB85" i="13"/>
  <c r="AQ36" i="14"/>
  <c r="AN50" i="9"/>
  <c r="AQ68" i="14"/>
  <c r="BB96" i="13"/>
  <c r="AQ69" i="14"/>
  <c r="BB69" i="13"/>
  <c r="AN88" i="9"/>
  <c r="AQ103" i="14"/>
  <c r="BB84" i="13"/>
  <c r="BF57" i="1"/>
  <c r="AQ87" i="14"/>
  <c r="BB98" i="13"/>
  <c r="AQ56" i="14"/>
  <c r="BB25" i="13"/>
  <c r="BB68" i="13"/>
  <c r="AN13" i="12"/>
  <c r="BB15" i="13"/>
  <c r="AQ92" i="14"/>
  <c r="AQ57" i="14"/>
  <c r="AN87" i="12"/>
  <c r="AN46" i="9"/>
  <c r="BB14" i="13"/>
  <c r="AN102" i="9"/>
  <c r="BF47" i="1"/>
  <c r="BB42" i="13"/>
  <c r="BB36" i="13"/>
  <c r="AN65" i="9"/>
  <c r="AQ5" i="14"/>
  <c r="AN5" i="9"/>
  <c r="AN15" i="9"/>
  <c r="AN45" i="12"/>
  <c r="AN40" i="9"/>
  <c r="BB73" i="13"/>
  <c r="AQ98" i="14"/>
  <c r="AN84" i="12"/>
  <c r="AQ46" i="14"/>
  <c r="AQ37" i="14"/>
  <c r="BB18" i="13"/>
  <c r="AV15" i="11"/>
  <c r="AQ30" i="14"/>
  <c r="BB20" i="13"/>
  <c r="BF56" i="1"/>
  <c r="AN34" i="12"/>
  <c r="BB66" i="13"/>
  <c r="AN75" i="9"/>
  <c r="BB33" i="13"/>
  <c r="AQ64" i="14"/>
  <c r="AQ76" i="14"/>
  <c r="AV5" i="11"/>
  <c r="AN55" i="9"/>
  <c r="AN37" i="12"/>
  <c r="AN80" i="12"/>
  <c r="AN81" i="12"/>
  <c r="BB76" i="13"/>
  <c r="BF50" i="1"/>
  <c r="AV14" i="11"/>
  <c r="BB53" i="13"/>
  <c r="AN30" i="12"/>
  <c r="AN25" i="9"/>
  <c r="AQ101" i="14"/>
  <c r="AN103" i="12"/>
  <c r="AN36" i="12"/>
  <c r="AN32" i="9"/>
  <c r="AN48" i="9"/>
  <c r="AV8" i="11"/>
  <c r="AN74" i="12"/>
  <c r="AQ43" i="14"/>
  <c r="BB30" i="13"/>
  <c r="AN85" i="12"/>
  <c r="AQ59" i="14"/>
  <c r="AQ100" i="14"/>
  <c r="BB37" i="13"/>
  <c r="AN72" i="9"/>
  <c r="AN19" i="9"/>
  <c r="AN84" i="9"/>
  <c r="BB59" i="13"/>
  <c r="BB77" i="13"/>
  <c r="BB102" i="13"/>
  <c r="AN41" i="12"/>
  <c r="AN13" i="9"/>
  <c r="AQ70" i="14"/>
  <c r="AN86" i="12"/>
  <c r="BB87" i="13"/>
  <c r="BB38" i="13"/>
  <c r="AN27" i="12"/>
  <c r="AN9" i="9"/>
  <c r="AQ10" i="14"/>
  <c r="AQ80" i="14"/>
  <c r="AQ84" i="14"/>
  <c r="AN93" i="12"/>
  <c r="AQ45" i="14"/>
  <c r="AN93" i="9"/>
  <c r="BB99" i="13"/>
  <c r="AT72" i="1"/>
  <c r="AN95" i="9"/>
  <c r="AQ66" i="14"/>
  <c r="AN5" i="12"/>
  <c r="BF49" i="1"/>
  <c r="AN8" i="9"/>
  <c r="AN97" i="12"/>
  <c r="AQ41" i="14"/>
  <c r="AN62" i="9"/>
  <c r="AQ42" i="14"/>
  <c r="AN33" i="9"/>
  <c r="BB101" i="13"/>
  <c r="AN102" i="12"/>
  <c r="AN38" i="9"/>
  <c r="AN55" i="12"/>
  <c r="AQ79" i="14"/>
  <c r="BB90" i="13"/>
  <c r="AN70" i="12"/>
  <c r="AQ86" i="14"/>
  <c r="BB61" i="13"/>
  <c r="AQ22" i="14"/>
  <c r="AQ96" i="14"/>
  <c r="AN68" i="9"/>
  <c r="AN101" i="12"/>
  <c r="AV16" i="11"/>
  <c r="BB94" i="13"/>
  <c r="AQ17" i="14"/>
  <c r="AN7" i="9"/>
  <c r="AQ77" i="14"/>
  <c r="BB17" i="13"/>
  <c r="AN90" i="9"/>
  <c r="AQ13" i="14"/>
  <c r="BB41" i="13"/>
  <c r="AQ88" i="14"/>
  <c r="AQ52" i="14"/>
  <c r="BF46" i="1"/>
  <c r="AQ97" i="14"/>
  <c r="BF53" i="1"/>
  <c r="AN52" i="9"/>
  <c r="BB105" i="13"/>
  <c r="AN47" i="9"/>
  <c r="AN44" i="12"/>
  <c r="AN37" i="9"/>
  <c r="AN42" i="12"/>
  <c r="AN9" i="12"/>
  <c r="AN19" i="12"/>
  <c r="AN26" i="9"/>
  <c r="BB52" i="13"/>
  <c r="AN82" i="12"/>
  <c r="AN98" i="12"/>
  <c r="AN34" i="9"/>
  <c r="AQ44" i="14"/>
  <c r="AN64" i="9"/>
  <c r="AQ35" i="14"/>
  <c r="AN40" i="12"/>
  <c r="AN67" i="12"/>
  <c r="AN57" i="9"/>
  <c r="AQ31" i="14"/>
  <c r="AQ83" i="14"/>
  <c r="BB28" i="13"/>
  <c r="BB23" i="13"/>
  <c r="AN23" i="12"/>
  <c r="BB67" i="13"/>
  <c r="BF43" i="1"/>
  <c r="AN18" i="9"/>
  <c r="AN92" i="9"/>
  <c r="AQ19" i="14"/>
  <c r="AN71" i="9"/>
  <c r="AN73" i="9"/>
  <c r="AN103" i="9"/>
  <c r="BB22" i="13"/>
  <c r="BB40" i="13"/>
  <c r="BB58" i="13"/>
  <c r="AN86" i="9"/>
  <c r="AN87" i="9"/>
  <c r="AT76" i="1"/>
  <c r="AQ58" i="14"/>
  <c r="AQ15" i="14"/>
  <c r="AT79" i="1"/>
  <c r="AN41" i="9"/>
  <c r="AN82" i="9"/>
  <c r="BF63" i="1"/>
  <c r="AN14" i="9"/>
  <c r="BF55" i="1"/>
  <c r="AN4" i="9"/>
  <c r="BB79" i="13"/>
  <c r="AT77" i="1"/>
  <c r="AN48" i="12"/>
  <c r="AN66" i="12"/>
  <c r="AN85" i="9"/>
  <c r="AN38" i="12"/>
  <c r="BB19" i="13"/>
  <c r="AN77" i="9"/>
  <c r="AQ40" i="14"/>
  <c r="AQ72" i="14"/>
  <c r="AQ50" i="14"/>
  <c r="AN25" i="12"/>
  <c r="AN29" i="9"/>
  <c r="AN101" i="9"/>
  <c r="AQ49" i="14"/>
  <c r="AQ23" i="14"/>
  <c r="BF59" i="1"/>
  <c r="BB9" i="13"/>
  <c r="BB82" i="13"/>
  <c r="AQ62" i="14"/>
  <c r="AN94" i="12"/>
  <c r="AN46" i="12"/>
  <c r="AQ54" i="14"/>
  <c r="AQ74" i="14"/>
  <c r="AQ25" i="14"/>
  <c r="AN92" i="12"/>
  <c r="BB54" i="13"/>
  <c r="AN76" i="9"/>
  <c r="AN59" i="9"/>
  <c r="AN51" i="9"/>
  <c r="AQ73" i="14"/>
  <c r="AN31" i="9"/>
  <c r="BB24" i="13"/>
  <c r="AQ67" i="14"/>
  <c r="AN91" i="9"/>
  <c r="AQ71" i="14"/>
  <c r="AN22" i="9"/>
  <c r="AN96" i="9"/>
  <c r="AQ93" i="14"/>
  <c r="AN10" i="9"/>
  <c r="BB13" i="13"/>
  <c r="AN35" i="9"/>
  <c r="AV4" i="11"/>
  <c r="AN53" i="9"/>
  <c r="AN72" i="12"/>
  <c r="AN68" i="12"/>
  <c r="AQ75" i="14"/>
  <c r="BB50" i="13"/>
  <c r="AN75" i="12"/>
  <c r="AQ27" i="14"/>
  <c r="AV12" i="11"/>
  <c r="BB35" i="13"/>
  <c r="AJ23" i="15"/>
  <c r="AJ11" i="16"/>
  <c r="AJ11" i="15"/>
  <c r="AJ23" i="16"/>
  <c r="AJ22" i="16"/>
  <c r="AJ12" i="16"/>
  <c r="AJ22" i="15"/>
  <c r="AJ12" i="15"/>
  <c r="AJ8" i="16"/>
  <c r="AJ8" i="15"/>
  <c r="AM6" i="17"/>
  <c r="AJ6" i="16"/>
  <c r="AJ6" i="15"/>
  <c r="AJ5" i="16"/>
  <c r="AJ5" i="15"/>
  <c r="AM3" i="17"/>
  <c r="AJ7" i="15"/>
  <c r="AJ7" i="16"/>
  <c r="AM5" i="17"/>
  <c r="DE12" i="11"/>
  <c r="DE14" i="11"/>
  <c r="DE5" i="11"/>
  <c r="DE10" i="11"/>
  <c r="DE9" i="11"/>
  <c r="DE4" i="11"/>
  <c r="DE16" i="11"/>
  <c r="DE8" i="11"/>
  <c r="AE123" i="1"/>
  <c r="DE13" i="11"/>
  <c r="DE6" i="11"/>
  <c r="DE11" i="11"/>
  <c r="AL34" i="17"/>
  <c r="DE7" i="11"/>
  <c r="DE15" i="11"/>
  <c r="AT37" i="1" l="1"/>
  <c r="BB6" i="13"/>
  <c r="AJ19" i="16"/>
  <c r="AJ19" i="15"/>
  <c r="AJ4" i="15"/>
  <c r="BE41" i="1" l="1"/>
  <c r="D120" i="1" a="1"/>
  <c r="D120" i="1" l="1"/>
  <c r="E120" i="1" s="1"/>
  <c r="I120" i="1" s="1"/>
  <c r="D97" i="1" a="1"/>
  <c r="D97" i="1" l="1"/>
  <c r="E97" i="1" s="1"/>
  <c r="O97" i="1" s="1"/>
  <c r="O98" i="1" s="1"/>
  <c r="O99" i="1" s="1"/>
  <c r="O100" i="1" s="1"/>
  <c r="O101" i="1" s="1"/>
  <c r="O102" i="1" s="1"/>
  <c r="O103" i="1" s="1"/>
  <c r="O104" i="1" s="1"/>
  <c r="O105" i="1" s="1"/>
  <c r="O106" i="1" s="1"/>
  <c r="O107" i="1" s="1"/>
  <c r="O108" i="1" s="1"/>
  <c r="O109" i="1" s="1"/>
  <c r="O110" i="1" s="1"/>
  <c r="O111" i="1" s="1"/>
  <c r="O112" i="1" s="1"/>
  <c r="O113" i="1" s="1"/>
  <c r="O114" i="1" s="1"/>
  <c r="O115" i="1" s="1"/>
  <c r="O116" i="1" s="1"/>
  <c r="O117" i="1" s="1"/>
  <c r="X120" i="1"/>
  <c r="AD120" i="1"/>
  <c r="AC120" i="1"/>
  <c r="AG120" i="1"/>
  <c r="R97" i="1" l="1"/>
  <c r="R98" i="1" s="1"/>
  <c r="P97" i="1"/>
  <c r="X97" i="1"/>
  <c r="Q97" i="1"/>
  <c r="Q98" i="1" s="1"/>
  <c r="Q99" i="1" s="1"/>
  <c r="Q100" i="1" s="1"/>
  <c r="Q101" i="1" s="1"/>
  <c r="Q102" i="1" s="1"/>
  <c r="Q103" i="1" s="1"/>
  <c r="Q104" i="1" s="1"/>
  <c r="Q105" i="1" s="1"/>
  <c r="Q106" i="1" s="1"/>
  <c r="Q107" i="1" s="1"/>
  <c r="Q108" i="1" s="1"/>
  <c r="Q109" i="1" s="1"/>
  <c r="Q110" i="1" s="1"/>
  <c r="Q111" i="1" s="1"/>
  <c r="Q112" i="1" s="1"/>
  <c r="Q113" i="1" s="1"/>
  <c r="Q114" i="1" s="1"/>
  <c r="Q115" i="1" s="1"/>
  <c r="Q116" i="1" s="1"/>
  <c r="Q117" i="1" s="1"/>
  <c r="AC97" i="1"/>
  <c r="AG97" i="1"/>
  <c r="AD97" i="1"/>
  <c r="K120" i="1"/>
  <c r="I97" i="1"/>
  <c r="DD3" i="11"/>
  <c r="K97" i="1" l="1"/>
  <c r="J97" i="1" s="1"/>
  <c r="AI97" i="1"/>
  <c r="P98" i="1"/>
  <c r="AI98" i="1" s="1"/>
  <c r="W97" i="1"/>
  <c r="V97" i="1" s="1"/>
  <c r="R99" i="1"/>
  <c r="AM3" i="9"/>
  <c r="R100" i="1" l="1"/>
  <c r="P99" i="1"/>
  <c r="W98" i="1"/>
  <c r="V98" i="1" s="1"/>
  <c r="J98" i="1"/>
  <c r="U97" i="1"/>
  <c r="AM3" i="12"/>
  <c r="S97" i="1" l="1"/>
  <c r="T97" i="1"/>
  <c r="Y97" i="1"/>
  <c r="J99" i="1"/>
  <c r="U98" i="1"/>
  <c r="W99" i="1"/>
  <c r="V99" i="1" s="1"/>
  <c r="P100" i="1"/>
  <c r="AI99" i="1"/>
  <c r="R101" i="1"/>
  <c r="AU3" i="11"/>
  <c r="W100" i="1" l="1"/>
  <c r="V100" i="1" s="1"/>
  <c r="P101" i="1"/>
  <c r="AI101" i="1" s="1"/>
  <c r="R102" i="1"/>
  <c r="U99" i="1"/>
  <c r="J100" i="1"/>
  <c r="Y98" i="1"/>
  <c r="T98" i="1"/>
  <c r="S98" i="1"/>
  <c r="AI100" i="1"/>
  <c r="N98" i="1"/>
  <c r="AF98" i="1" s="1"/>
  <c r="AJ97" i="1"/>
  <c r="BA6" i="13"/>
  <c r="J101" i="1" l="1"/>
  <c r="U100" i="1"/>
  <c r="T99" i="1"/>
  <c r="Y99" i="1"/>
  <c r="S99" i="1"/>
  <c r="R103" i="1"/>
  <c r="N99" i="1"/>
  <c r="AF99" i="1" s="1"/>
  <c r="AJ98" i="1"/>
  <c r="W101" i="1"/>
  <c r="V101" i="1" s="1"/>
  <c r="P102" i="1"/>
  <c r="BA35" i="13"/>
  <c r="AM17" i="9"/>
  <c r="BA27" i="13"/>
  <c r="AM61" i="12"/>
  <c r="AM66" i="9"/>
  <c r="AM100" i="9"/>
  <c r="BE47" i="1"/>
  <c r="BE57" i="1"/>
  <c r="AU4" i="11"/>
  <c r="AM13" i="9"/>
  <c r="AM31" i="12"/>
  <c r="AP95" i="14"/>
  <c r="BE49" i="1"/>
  <c r="AM22" i="9"/>
  <c r="AP9" i="14"/>
  <c r="AP32" i="14"/>
  <c r="AS71" i="1"/>
  <c r="AM23" i="12"/>
  <c r="AM61" i="9"/>
  <c r="BA93" i="13"/>
  <c r="BA17" i="13"/>
  <c r="AM62" i="9"/>
  <c r="AM47" i="9"/>
  <c r="BA23" i="13"/>
  <c r="BA31" i="13"/>
  <c r="BA38" i="13"/>
  <c r="AM28" i="12"/>
  <c r="BA98" i="13"/>
  <c r="BA43" i="13"/>
  <c r="BA22" i="13"/>
  <c r="AU6" i="11"/>
  <c r="AS75" i="1"/>
  <c r="AM80" i="9"/>
  <c r="AM101" i="9"/>
  <c r="BE64" i="1"/>
  <c r="AS74" i="1"/>
  <c r="AP36" i="14"/>
  <c r="AM87" i="12"/>
  <c r="AP100" i="14"/>
  <c r="AM59" i="12"/>
  <c r="AP29" i="14"/>
  <c r="AM64" i="12"/>
  <c r="AM63" i="9"/>
  <c r="AM29" i="12"/>
  <c r="AP30" i="14"/>
  <c r="BA14" i="13"/>
  <c r="AM6" i="9"/>
  <c r="AM46" i="12"/>
  <c r="AM60" i="9"/>
  <c r="AM66" i="12"/>
  <c r="AP102" i="14"/>
  <c r="AP65" i="14"/>
  <c r="AM26" i="12"/>
  <c r="AP99" i="14"/>
  <c r="AP85" i="14"/>
  <c r="AM52" i="9"/>
  <c r="AM32" i="12"/>
  <c r="AM69" i="12"/>
  <c r="AM62" i="12"/>
  <c r="BG1" i="11"/>
  <c r="AM86" i="9"/>
  <c r="AM94" i="9"/>
  <c r="AU15" i="11"/>
  <c r="BA9" i="13"/>
  <c r="BA75" i="13"/>
  <c r="AP39" i="14"/>
  <c r="AU10" i="11"/>
  <c r="BA61" i="13"/>
  <c r="BA26" i="13"/>
  <c r="AP19" i="14"/>
  <c r="AM17" i="12"/>
  <c r="AP47" i="14"/>
  <c r="BE46" i="1"/>
  <c r="BA13" i="13"/>
  <c r="AM9" i="9"/>
  <c r="AP59" i="14"/>
  <c r="BA45" i="13"/>
  <c r="AM29" i="9"/>
  <c r="AM30" i="9"/>
  <c r="AP88" i="14"/>
  <c r="AM21" i="12"/>
  <c r="AP27" i="14"/>
  <c r="AP11" i="14"/>
  <c r="AM43" i="12"/>
  <c r="AM14" i="9"/>
  <c r="AM14" i="12"/>
  <c r="BA90" i="13"/>
  <c r="AM98" i="12"/>
  <c r="BA33" i="13"/>
  <c r="AP28" i="14"/>
  <c r="AM37" i="12"/>
  <c r="AP48" i="14"/>
  <c r="AM36" i="12"/>
  <c r="BE53" i="1"/>
  <c r="BA72" i="13"/>
  <c r="BA99" i="13"/>
  <c r="BE59" i="1"/>
  <c r="AU16" i="11"/>
  <c r="AP23" i="14"/>
  <c r="BA79" i="13"/>
  <c r="AS73" i="1"/>
  <c r="BA74" i="13"/>
  <c r="AM24" i="9"/>
  <c r="AM48" i="9"/>
  <c r="AM101" i="12"/>
  <c r="AM13" i="12"/>
  <c r="AP41" i="14"/>
  <c r="BA86" i="13"/>
  <c r="AM59" i="9"/>
  <c r="AM58" i="12"/>
  <c r="AM102" i="9"/>
  <c r="AM82" i="12"/>
  <c r="AP77" i="14"/>
  <c r="AP8" i="14"/>
  <c r="AU11" i="11"/>
  <c r="BA80" i="13"/>
  <c r="AM33" i="12"/>
  <c r="AP93" i="14"/>
  <c r="AP101" i="14"/>
  <c r="AM33" i="9"/>
  <c r="AM5" i="9"/>
  <c r="BA48" i="13"/>
  <c r="AM93" i="12"/>
  <c r="AM27" i="12"/>
  <c r="AP103" i="14"/>
  <c r="BA71" i="13"/>
  <c r="AM102" i="12"/>
  <c r="AM90" i="12"/>
  <c r="AP98" i="14"/>
  <c r="AM39" i="12"/>
  <c r="AP89" i="14"/>
  <c r="AM95" i="9"/>
  <c r="AP46" i="14"/>
  <c r="AP64" i="14"/>
  <c r="BA73" i="13"/>
  <c r="AM81" i="9"/>
  <c r="AM6" i="12"/>
  <c r="AP73" i="14"/>
  <c r="BA97" i="13"/>
  <c r="AM38" i="9"/>
  <c r="AU5" i="11"/>
  <c r="AM96" i="9"/>
  <c r="AM55" i="12"/>
  <c r="AM85" i="12"/>
  <c r="BA105" i="13"/>
  <c r="BE56" i="1"/>
  <c r="BA60" i="13"/>
  <c r="AM32" i="9"/>
  <c r="AP16" i="14"/>
  <c r="BE42" i="1"/>
  <c r="BA64" i="13"/>
  <c r="AM27" i="9"/>
  <c r="AM67" i="9"/>
  <c r="BA82" i="13"/>
  <c r="AM50" i="9"/>
  <c r="BA83" i="13"/>
  <c r="AM49" i="9"/>
  <c r="AP21" i="14"/>
  <c r="AM54" i="9"/>
  <c r="AP53" i="14"/>
  <c r="BA24" i="13"/>
  <c r="BA18" i="13"/>
  <c r="AM34" i="9"/>
  <c r="BA94" i="13"/>
  <c r="AM76" i="12"/>
  <c r="AP79" i="14"/>
  <c r="AP10" i="14"/>
  <c r="BA100" i="13"/>
  <c r="BA101" i="13"/>
  <c r="AM84" i="12"/>
  <c r="AM83" i="9"/>
  <c r="BA62" i="13"/>
  <c r="AM15" i="12"/>
  <c r="AM93" i="9"/>
  <c r="AP86" i="14"/>
  <c r="AM75" i="12"/>
  <c r="AM69" i="9"/>
  <c r="AM77" i="9"/>
  <c r="BE54" i="1"/>
  <c r="AP62" i="14"/>
  <c r="BE43" i="1"/>
  <c r="BA57" i="13"/>
  <c r="AP91" i="14"/>
  <c r="AP4" i="14"/>
  <c r="AM81" i="12"/>
  <c r="BA58" i="13"/>
  <c r="AM78" i="9"/>
  <c r="AM77" i="12"/>
  <c r="AM47" i="12"/>
  <c r="AM19" i="9"/>
  <c r="AM97" i="9"/>
  <c r="AP34" i="14"/>
  <c r="AU13" i="11"/>
  <c r="BA52" i="13"/>
  <c r="AP84" i="14"/>
  <c r="BA34" i="13"/>
  <c r="BA36" i="13"/>
  <c r="AP7" i="14"/>
  <c r="BA91" i="13"/>
  <c r="AM53" i="12"/>
  <c r="AP97" i="14"/>
  <c r="AP40" i="14"/>
  <c r="BA28" i="13"/>
  <c r="BA11" i="13"/>
  <c r="AM38" i="12"/>
  <c r="AM34" i="12"/>
  <c r="AM11" i="12"/>
  <c r="AM99" i="12"/>
  <c r="AM97" i="12"/>
  <c r="AM24" i="12"/>
  <c r="AM44" i="12"/>
  <c r="BA92" i="13"/>
  <c r="AP14" i="14"/>
  <c r="AM74" i="12"/>
  <c r="AM73" i="12"/>
  <c r="BA53" i="13"/>
  <c r="AM86" i="12"/>
  <c r="BA56" i="13"/>
  <c r="BE52" i="1"/>
  <c r="BA10" i="13"/>
  <c r="AP66" i="14"/>
  <c r="BA39" i="13"/>
  <c r="AM99" i="9"/>
  <c r="BA55" i="13"/>
  <c r="AM44" i="9"/>
  <c r="BA104" i="13"/>
  <c r="AM18" i="9"/>
  <c r="AM68" i="12"/>
  <c r="AM65" i="9"/>
  <c r="BA25" i="13"/>
  <c r="BA76" i="13"/>
  <c r="AM25" i="12"/>
  <c r="AP60" i="14"/>
  <c r="BE51" i="1"/>
  <c r="AM20" i="9"/>
  <c r="AP63" i="14"/>
  <c r="AM82" i="9"/>
  <c r="AP42" i="14"/>
  <c r="AM100" i="12"/>
  <c r="AP22" i="14"/>
  <c r="AM31" i="9"/>
  <c r="AP37" i="14"/>
  <c r="AM64" i="9"/>
  <c r="BA103" i="13"/>
  <c r="BA67" i="13"/>
  <c r="AP96" i="14"/>
  <c r="BE58" i="1"/>
  <c r="AP76" i="14"/>
  <c r="AM37" i="9"/>
  <c r="AM65" i="12"/>
  <c r="AP24" i="14"/>
  <c r="AP25" i="14"/>
  <c r="AM63" i="12"/>
  <c r="BA87" i="13"/>
  <c r="BA70" i="13"/>
  <c r="AU12" i="11"/>
  <c r="AP56" i="14"/>
  <c r="AM35" i="9"/>
  <c r="BA66" i="13"/>
  <c r="AM84" i="9"/>
  <c r="AM7" i="9"/>
  <c r="AM57" i="9"/>
  <c r="AM75" i="9"/>
  <c r="AM8" i="12"/>
  <c r="BA47" i="13"/>
  <c r="AM51" i="12"/>
  <c r="AM92" i="9"/>
  <c r="BE50" i="1"/>
  <c r="AM21" i="9"/>
  <c r="AM10" i="9"/>
  <c r="AM22" i="12"/>
  <c r="BA59" i="13"/>
  <c r="AP15" i="14"/>
  <c r="AP17" i="14"/>
  <c r="AM57" i="12"/>
  <c r="AM67" i="12"/>
  <c r="BA21" i="13"/>
  <c r="AM50" i="12"/>
  <c r="BA54" i="13"/>
  <c r="AM55" i="9"/>
  <c r="AP58" i="14"/>
  <c r="AM71" i="12"/>
  <c r="BA85" i="13"/>
  <c r="BA49" i="13"/>
  <c r="AM4" i="9"/>
  <c r="AM41" i="9"/>
  <c r="AM4" i="12"/>
  <c r="AP90" i="14"/>
  <c r="AP80" i="14"/>
  <c r="BA37" i="13"/>
  <c r="AM95" i="12"/>
  <c r="AP74" i="14"/>
  <c r="BA78" i="13"/>
  <c r="AM8" i="9"/>
  <c r="BA42" i="13"/>
  <c r="AM7" i="12"/>
  <c r="BE45" i="1"/>
  <c r="AP70" i="14"/>
  <c r="BA84" i="13"/>
  <c r="AM91" i="12"/>
  <c r="AM40" i="12"/>
  <c r="AM20" i="12"/>
  <c r="AM26" i="9"/>
  <c r="BA32" i="13"/>
  <c r="AP50" i="14"/>
  <c r="AM35" i="12"/>
  <c r="BA19" i="13"/>
  <c r="AM83" i="12"/>
  <c r="AM18" i="12"/>
  <c r="BE60" i="1"/>
  <c r="AP13" i="14"/>
  <c r="AP43" i="14"/>
  <c r="AM103" i="12"/>
  <c r="AP78" i="14"/>
  <c r="AP12" i="14"/>
  <c r="AP45" i="14"/>
  <c r="AS79" i="1"/>
  <c r="AM23" i="9"/>
  <c r="AP72" i="14"/>
  <c r="AM56" i="9"/>
  <c r="AM52" i="12"/>
  <c r="AM16" i="12"/>
  <c r="BA46" i="13"/>
  <c r="AM96" i="12"/>
  <c r="AP5" i="14"/>
  <c r="AM70" i="9"/>
  <c r="AM30" i="12"/>
  <c r="AP83" i="14"/>
  <c r="AP52" i="14"/>
  <c r="AS77" i="1"/>
  <c r="BA41" i="13"/>
  <c r="AM88" i="9"/>
  <c r="AM103" i="9"/>
  <c r="BA102" i="13"/>
  <c r="AM68" i="9"/>
  <c r="AM25" i="9"/>
  <c r="AP26" i="14"/>
  <c r="AM9" i="12"/>
  <c r="BE48" i="1"/>
  <c r="BA29" i="13"/>
  <c r="AP75" i="14"/>
  <c r="AM53" i="9"/>
  <c r="AM28" i="9"/>
  <c r="BA30" i="13"/>
  <c r="BA20" i="13"/>
  <c r="AM12" i="9"/>
  <c r="AP87" i="14"/>
  <c r="AP49" i="14"/>
  <c r="AU9" i="11"/>
  <c r="AM92" i="12"/>
  <c r="AM56" i="12"/>
  <c r="AP20" i="14"/>
  <c r="AM10" i="12"/>
  <c r="AM78" i="12"/>
  <c r="AM85" i="9"/>
  <c r="AM70" i="12"/>
  <c r="AM88" i="12"/>
  <c r="AM42" i="12"/>
  <c r="BE63" i="1"/>
  <c r="AM58" i="9"/>
  <c r="AP69" i="14"/>
  <c r="AP35" i="14"/>
  <c r="AM74" i="9"/>
  <c r="AM54" i="12"/>
  <c r="AS72" i="1"/>
  <c r="AM19" i="12"/>
  <c r="BA50" i="13"/>
  <c r="AU8" i="11"/>
  <c r="BA96" i="13"/>
  <c r="AP67" i="14"/>
  <c r="AP6" i="14"/>
  <c r="AP18" i="14"/>
  <c r="AS76" i="1"/>
  <c r="AP94" i="14"/>
  <c r="AM42" i="9"/>
  <c r="AM89" i="9"/>
  <c r="BA44" i="13"/>
  <c r="AP31" i="14"/>
  <c r="BA16" i="13"/>
  <c r="AM36" i="9"/>
  <c r="BA81" i="13"/>
  <c r="AM40" i="9"/>
  <c r="AM98" i="9"/>
  <c r="AP81" i="14"/>
  <c r="AM79" i="12"/>
  <c r="BA15" i="13"/>
  <c r="BA68" i="13"/>
  <c r="AP55" i="14"/>
  <c r="AM51" i="9"/>
  <c r="AM76" i="9"/>
  <c r="BA89" i="13"/>
  <c r="AP82" i="14"/>
  <c r="AS78" i="1"/>
  <c r="BA88" i="13"/>
  <c r="AM72" i="12"/>
  <c r="BA69" i="13"/>
  <c r="AM94" i="12"/>
  <c r="AM49" i="12"/>
  <c r="AM48" i="12"/>
  <c r="BE62" i="1"/>
  <c r="BA7" i="13"/>
  <c r="BA40" i="13"/>
  <c r="BE55" i="1"/>
  <c r="AM45" i="12"/>
  <c r="AM72" i="9"/>
  <c r="AU14" i="11"/>
  <c r="AM15" i="9"/>
  <c r="BA8" i="13"/>
  <c r="AP38" i="14"/>
  <c r="AP92" i="14"/>
  <c r="AP71" i="14"/>
  <c r="AP44" i="14"/>
  <c r="BA51" i="13"/>
  <c r="AP61" i="14"/>
  <c r="AM41" i="12"/>
  <c r="AM12" i="12"/>
  <c r="AM90" i="9"/>
  <c r="AM39" i="9"/>
  <c r="BA65" i="13"/>
  <c r="BA106" i="13"/>
  <c r="AM87" i="9"/>
  <c r="AM79" i="9"/>
  <c r="AM91" i="9"/>
  <c r="AP68" i="14"/>
  <c r="AU7" i="11"/>
  <c r="BE61" i="1"/>
  <c r="AM60" i="12"/>
  <c r="AM11" i="9"/>
  <c r="AP57" i="14"/>
  <c r="AM16" i="9"/>
  <c r="AM89" i="12"/>
  <c r="BA63" i="13"/>
  <c r="AM71" i="9"/>
  <c r="BA77" i="13"/>
  <c r="BE44" i="1"/>
  <c r="AM80" i="12"/>
  <c r="AP33" i="14"/>
  <c r="AM43" i="9"/>
  <c r="AM73" i="9"/>
  <c r="AM45" i="9"/>
  <c r="AP54" i="14"/>
  <c r="BA95" i="13"/>
  <c r="AP51" i="14"/>
  <c r="BA12" i="13"/>
  <c r="AM5" i="12"/>
  <c r="AM46" i="9"/>
  <c r="AI19" i="16"/>
  <c r="AI12" i="16"/>
  <c r="AI11" i="16"/>
  <c r="AI19" i="15"/>
  <c r="AI22" i="16"/>
  <c r="AI11" i="15"/>
  <c r="AI12" i="15"/>
  <c r="AI6" i="15"/>
  <c r="AI6" i="16"/>
  <c r="AI4" i="15"/>
  <c r="AL5" i="17"/>
  <c r="AI7" i="16"/>
  <c r="AI7" i="15"/>
  <c r="DD5" i="11"/>
  <c r="DD6" i="11"/>
  <c r="DD14" i="11"/>
  <c r="DD15" i="11"/>
  <c r="DD7" i="11"/>
  <c r="DD4" i="11"/>
  <c r="AE122" i="1"/>
  <c r="DD12" i="11"/>
  <c r="DD16" i="11"/>
  <c r="DD11" i="11"/>
  <c r="AK34" i="17"/>
  <c r="DD13" i="11"/>
  <c r="DD8" i="11"/>
  <c r="DD9" i="11"/>
  <c r="DD10" i="11"/>
  <c r="W102" i="1" l="1"/>
  <c r="V102" i="1" s="1"/>
  <c r="P103" i="1"/>
  <c r="AI103" i="1" s="1"/>
  <c r="AI102" i="1"/>
  <c r="R104" i="1"/>
  <c r="AS37" i="1"/>
  <c r="AJ99" i="1"/>
  <c r="N100" i="1"/>
  <c r="AF100" i="1" s="1"/>
  <c r="Y100" i="1"/>
  <c r="T100" i="1"/>
  <c r="S100" i="1"/>
  <c r="J102" i="1"/>
  <c r="U101" i="1"/>
  <c r="AP3" i="14"/>
  <c r="AI23" i="15"/>
  <c r="AI23" i="16"/>
  <c r="AI22" i="15"/>
  <c r="AL6" i="17"/>
  <c r="AI8" i="16"/>
  <c r="AI8" i="15"/>
  <c r="AL3" i="17"/>
  <c r="AI5" i="16"/>
  <c r="AI5" i="15"/>
  <c r="R105" i="1" l="1"/>
  <c r="W103" i="1"/>
  <c r="V103" i="1" s="1"/>
  <c r="P104" i="1"/>
  <c r="J103" i="1"/>
  <c r="U102" i="1"/>
  <c r="Y101" i="1"/>
  <c r="T101" i="1"/>
  <c r="S101" i="1"/>
  <c r="AJ100" i="1"/>
  <c r="N101" i="1"/>
  <c r="AF101" i="1" s="1"/>
  <c r="BD41" i="1"/>
  <c r="J104" i="1" l="1"/>
  <c r="U103" i="1"/>
  <c r="W104" i="1"/>
  <c r="V104" i="1" s="1"/>
  <c r="P105" i="1"/>
  <c r="AI105" i="1" s="1"/>
  <c r="N102" i="1"/>
  <c r="AF102" i="1" s="1"/>
  <c r="AJ101" i="1"/>
  <c r="R106" i="1"/>
  <c r="Y102" i="1"/>
  <c r="S102" i="1"/>
  <c r="T102" i="1"/>
  <c r="AI104" i="1"/>
  <c r="N103" i="1" l="1"/>
  <c r="AF103" i="1" s="1"/>
  <c r="AJ102" i="1"/>
  <c r="W105" i="1"/>
  <c r="V105" i="1" s="1"/>
  <c r="P106" i="1"/>
  <c r="T103" i="1"/>
  <c r="Y103" i="1"/>
  <c r="S103" i="1"/>
  <c r="R107" i="1"/>
  <c r="U104" i="1"/>
  <c r="J105" i="1"/>
  <c r="D119" i="1" a="1"/>
  <c r="D119" i="1" l="1"/>
  <c r="E119" i="1" s="1"/>
  <c r="I119" i="1" s="1"/>
  <c r="R108" i="1"/>
  <c r="N104" i="1"/>
  <c r="AF104" i="1" s="1"/>
  <c r="AJ103" i="1"/>
  <c r="W106" i="1"/>
  <c r="V106" i="1" s="1"/>
  <c r="P107" i="1"/>
  <c r="S104" i="1"/>
  <c r="Y104" i="1"/>
  <c r="T104" i="1"/>
  <c r="U105" i="1"/>
  <c r="J106" i="1"/>
  <c r="AI106" i="1"/>
  <c r="AX56" i="13"/>
  <c r="AX71" i="13"/>
  <c r="AJ27" i="9"/>
  <c r="AX39" i="13"/>
  <c r="AX26" i="13"/>
  <c r="AX48" i="13"/>
  <c r="AJ103" i="9"/>
  <c r="AX61" i="13"/>
  <c r="AX91" i="13"/>
  <c r="AX82" i="13"/>
  <c r="AP75" i="1"/>
  <c r="AM78" i="14"/>
  <c r="AM24" i="14"/>
  <c r="AJ91" i="12"/>
  <c r="AR4" i="11"/>
  <c r="AJ17" i="12"/>
  <c r="AJ9" i="12"/>
  <c r="AJ38" i="12"/>
  <c r="AJ46" i="12"/>
  <c r="BB49" i="1"/>
  <c r="AJ54" i="9"/>
  <c r="AJ10" i="9"/>
  <c r="AJ94" i="9"/>
  <c r="BB45" i="1"/>
  <c r="AJ60" i="12"/>
  <c r="AM42" i="14"/>
  <c r="AP74" i="1"/>
  <c r="AM10" i="14"/>
  <c r="AX11" i="13"/>
  <c r="AX86" i="13"/>
  <c r="AM48" i="14"/>
  <c r="AM103" i="14"/>
  <c r="AX20" i="13"/>
  <c r="AX73" i="13"/>
  <c r="AX29" i="13"/>
  <c r="AM57" i="14"/>
  <c r="AJ20" i="12"/>
  <c r="AJ6" i="9"/>
  <c r="BB42" i="1"/>
  <c r="AJ59" i="9"/>
  <c r="AM72" i="14"/>
  <c r="AJ60" i="9"/>
  <c r="AJ35" i="12"/>
  <c r="AJ78" i="12"/>
  <c r="AM75" i="14"/>
  <c r="AM94" i="14"/>
  <c r="BB55" i="1"/>
  <c r="AJ17" i="9"/>
  <c r="AJ74" i="9"/>
  <c r="AX41" i="13"/>
  <c r="BB54" i="1"/>
  <c r="AX100" i="13"/>
  <c r="AX34" i="13"/>
  <c r="AJ39" i="9"/>
  <c r="AM32" i="14"/>
  <c r="AJ14" i="9"/>
  <c r="AX85" i="13"/>
  <c r="AX81" i="13"/>
  <c r="AX43" i="13"/>
  <c r="AM93" i="14"/>
  <c r="AJ40" i="9"/>
  <c r="AX8" i="13"/>
  <c r="BB50" i="1"/>
  <c r="AJ26" i="12"/>
  <c r="AJ19" i="9"/>
  <c r="AJ85" i="9"/>
  <c r="AJ70" i="9"/>
  <c r="AM47" i="14"/>
  <c r="AX40" i="13"/>
  <c r="AJ49" i="12"/>
  <c r="AM63" i="14"/>
  <c r="AP79" i="1"/>
  <c r="AJ79" i="9"/>
  <c r="AJ34" i="12"/>
  <c r="AJ21" i="9"/>
  <c r="AM51" i="14"/>
  <c r="AJ55" i="9"/>
  <c r="AX51" i="13"/>
  <c r="AJ76" i="12"/>
  <c r="AJ16" i="9"/>
  <c r="AM55" i="14"/>
  <c r="AJ64" i="12"/>
  <c r="AM88" i="14"/>
  <c r="AX50" i="13"/>
  <c r="AM6" i="14"/>
  <c r="AJ25" i="9"/>
  <c r="AJ99" i="12"/>
  <c r="AM54" i="14"/>
  <c r="AX44" i="13"/>
  <c r="AM95" i="14"/>
  <c r="AJ29" i="9"/>
  <c r="AX80" i="13"/>
  <c r="AX25" i="13"/>
  <c r="AJ92" i="9"/>
  <c r="AJ65" i="9"/>
  <c r="AJ31" i="9"/>
  <c r="AX46" i="13"/>
  <c r="BB64" i="1"/>
  <c r="AM76" i="14"/>
  <c r="AJ33" i="9"/>
  <c r="BB44" i="1"/>
  <c r="AJ73" i="9"/>
  <c r="AJ75" i="12"/>
  <c r="AJ62" i="9"/>
  <c r="AX103" i="13"/>
  <c r="AJ79" i="12"/>
  <c r="AJ63" i="12"/>
  <c r="AJ47" i="9"/>
  <c r="AX68" i="13"/>
  <c r="AJ92" i="12"/>
  <c r="AM40" i="14"/>
  <c r="AJ11" i="12"/>
  <c r="AM9" i="14"/>
  <c r="AJ28" i="9"/>
  <c r="AJ86" i="12"/>
  <c r="AR12" i="11"/>
  <c r="AM19" i="14"/>
  <c r="AX22" i="13"/>
  <c r="AM84" i="14"/>
  <c r="AM35" i="14"/>
  <c r="AJ54" i="12"/>
  <c r="AX19" i="13"/>
  <c r="AJ81" i="9"/>
  <c r="AJ43" i="12"/>
  <c r="AJ22" i="12"/>
  <c r="AJ40" i="12"/>
  <c r="AJ66" i="9"/>
  <c r="AM49" i="14"/>
  <c r="AX95" i="13"/>
  <c r="AJ76" i="9"/>
  <c r="AX70" i="13"/>
  <c r="AJ99" i="9"/>
  <c r="AR7" i="11"/>
  <c r="AM67" i="14"/>
  <c r="AJ81" i="12"/>
  <c r="AJ41" i="9"/>
  <c r="AM26" i="14"/>
  <c r="AJ28" i="12"/>
  <c r="AM7" i="14"/>
  <c r="AJ93" i="12"/>
  <c r="AJ27" i="12"/>
  <c r="AP77" i="1"/>
  <c r="AM18" i="14"/>
  <c r="AJ42" i="9"/>
  <c r="AX16" i="13"/>
  <c r="AX89" i="13"/>
  <c r="AX72" i="13"/>
  <c r="AM71" i="14"/>
  <c r="AM21" i="14"/>
  <c r="AJ21" i="12"/>
  <c r="AR13" i="11"/>
  <c r="AX57" i="13"/>
  <c r="BB53" i="1"/>
  <c r="AX53" i="13"/>
  <c r="AX90" i="13"/>
  <c r="AJ25" i="12"/>
  <c r="AJ101" i="12"/>
  <c r="AJ15" i="12"/>
  <c r="AM12" i="14"/>
  <c r="AR5" i="11"/>
  <c r="AJ48" i="12"/>
  <c r="AJ98" i="9"/>
  <c r="AM90" i="14"/>
  <c r="AJ13" i="12"/>
  <c r="AJ34" i="9"/>
  <c r="AM53" i="14"/>
  <c r="AM28" i="14"/>
  <c r="AX96" i="13"/>
  <c r="AX10" i="13"/>
  <c r="AX106" i="13"/>
  <c r="AM34" i="14"/>
  <c r="AJ61" i="12"/>
  <c r="AJ7" i="12"/>
  <c r="AM17" i="14"/>
  <c r="AJ4" i="12"/>
  <c r="AJ70" i="12"/>
  <c r="AJ87" i="9"/>
  <c r="AX64" i="13"/>
  <c r="AJ10" i="12"/>
  <c r="AX101" i="13"/>
  <c r="BB59" i="1"/>
  <c r="AX37" i="13"/>
  <c r="AM87" i="14"/>
  <c r="AM23" i="14"/>
  <c r="AX104" i="13"/>
  <c r="AX31" i="13"/>
  <c r="AX45" i="13"/>
  <c r="AM80" i="14"/>
  <c r="AJ36" i="9"/>
  <c r="AP76" i="1"/>
  <c r="AJ38" i="9"/>
  <c r="AM56" i="14"/>
  <c r="AJ96" i="9"/>
  <c r="AJ91" i="9"/>
  <c r="AM14" i="14"/>
  <c r="AJ24" i="12"/>
  <c r="AJ53" i="9"/>
  <c r="AJ66" i="12"/>
  <c r="AX62" i="13"/>
  <c r="AJ42" i="12"/>
  <c r="AJ12" i="12"/>
  <c r="AX92" i="13"/>
  <c r="AX78" i="13"/>
  <c r="AM16" i="14"/>
  <c r="AJ23" i="12"/>
  <c r="AJ35" i="9"/>
  <c r="AM44" i="14"/>
  <c r="AJ32" i="9"/>
  <c r="AX30" i="13"/>
  <c r="AX47" i="13"/>
  <c r="AJ89" i="9"/>
  <c r="BB52" i="1"/>
  <c r="AJ75" i="9"/>
  <c r="AJ64" i="9"/>
  <c r="AJ45" i="12"/>
  <c r="AX54" i="13"/>
  <c r="AX63" i="13"/>
  <c r="AX12" i="13"/>
  <c r="AM45" i="14"/>
  <c r="AJ67" i="9"/>
  <c r="AJ86" i="9"/>
  <c r="AJ69" i="12"/>
  <c r="AR8" i="11"/>
  <c r="AJ93" i="9"/>
  <c r="AX66" i="13"/>
  <c r="AM52" i="14"/>
  <c r="AJ71" i="12"/>
  <c r="BB62" i="1"/>
  <c r="AM86" i="14"/>
  <c r="AJ55" i="12"/>
  <c r="AM59" i="14"/>
  <c r="AM73" i="14"/>
  <c r="AM102" i="14"/>
  <c r="AJ69" i="9"/>
  <c r="AM11" i="14"/>
  <c r="AJ80" i="12"/>
  <c r="AJ20" i="9"/>
  <c r="AX9" i="13"/>
  <c r="AX87" i="13"/>
  <c r="AX84" i="13"/>
  <c r="AM43" i="14"/>
  <c r="AJ97" i="9"/>
  <c r="AJ102" i="12"/>
  <c r="AR14" i="11"/>
  <c r="AJ11" i="9"/>
  <c r="AM62" i="14"/>
  <c r="AX59" i="13"/>
  <c r="AM97" i="14"/>
  <c r="AJ57" i="12"/>
  <c r="AR11" i="11"/>
  <c r="AM30" i="14"/>
  <c r="AX99" i="13"/>
  <c r="AX93" i="13"/>
  <c r="AJ77" i="9"/>
  <c r="AM82" i="14"/>
  <c r="AJ18" i="12"/>
  <c r="AJ48" i="9"/>
  <c r="AM96" i="14"/>
  <c r="AJ71" i="9"/>
  <c r="AJ85" i="12"/>
  <c r="AX75" i="13"/>
  <c r="AJ53" i="12"/>
  <c r="AJ31" i="12"/>
  <c r="AM46" i="14"/>
  <c r="AJ80" i="9"/>
  <c r="BB60" i="1"/>
  <c r="AJ19" i="12"/>
  <c r="AM27" i="14"/>
  <c r="AJ94" i="12"/>
  <c r="AM29" i="14"/>
  <c r="AJ82" i="12"/>
  <c r="AJ50" i="12"/>
  <c r="AM41" i="14"/>
  <c r="AM58" i="14"/>
  <c r="AM37" i="14"/>
  <c r="AJ44" i="12"/>
  <c r="AX35" i="13"/>
  <c r="AJ8" i="12"/>
  <c r="AJ63" i="9"/>
  <c r="AJ102" i="9"/>
  <c r="AJ74" i="12"/>
  <c r="AJ43" i="9"/>
  <c r="AM50" i="14"/>
  <c r="AJ30" i="9"/>
  <c r="AM99" i="14"/>
  <c r="AJ90" i="9"/>
  <c r="AM61" i="14"/>
  <c r="AX69" i="13"/>
  <c r="AX76" i="13"/>
  <c r="AP72" i="1"/>
  <c r="AX88" i="13"/>
  <c r="AM74" i="14"/>
  <c r="BB57" i="1"/>
  <c r="AJ56" i="9"/>
  <c r="AJ14" i="12"/>
  <c r="AX67" i="13"/>
  <c r="AM64" i="14"/>
  <c r="AM66" i="14"/>
  <c r="AJ95" i="12"/>
  <c r="AX77" i="13"/>
  <c r="AX79" i="13"/>
  <c r="AJ87" i="12"/>
  <c r="AJ50" i="9"/>
  <c r="AJ78" i="9"/>
  <c r="AJ95" i="9"/>
  <c r="AJ103" i="12"/>
  <c r="AJ30" i="12"/>
  <c r="AR16" i="11"/>
  <c r="AJ26" i="9"/>
  <c r="AJ18" i="9"/>
  <c r="AM31" i="14"/>
  <c r="AJ67" i="12"/>
  <c r="AM36" i="14"/>
  <c r="AJ52" i="9"/>
  <c r="AX28" i="13"/>
  <c r="AJ88" i="12"/>
  <c r="AJ100" i="12"/>
  <c r="AJ49" i="9"/>
  <c r="AX21" i="13"/>
  <c r="AM98" i="14"/>
  <c r="AM91" i="14"/>
  <c r="AX65" i="13"/>
  <c r="AX24" i="13"/>
  <c r="AJ88" i="9"/>
  <c r="AP73" i="1"/>
  <c r="AM8" i="14"/>
  <c r="AJ84" i="9"/>
  <c r="AX15" i="13"/>
  <c r="AJ44" i="9"/>
  <c r="AX23" i="13"/>
  <c r="AM101" i="14"/>
  <c r="AJ15" i="9"/>
  <c r="AJ8" i="9"/>
  <c r="AX97" i="13"/>
  <c r="AJ77" i="12"/>
  <c r="AX7" i="13"/>
  <c r="AJ36" i="12"/>
  <c r="AJ5" i="9"/>
  <c r="AR15" i="11"/>
  <c r="AJ84" i="12"/>
  <c r="AM20" i="14"/>
  <c r="BD1" i="11"/>
  <c r="AJ51" i="9"/>
  <c r="AM77" i="14"/>
  <c r="AM4" i="14"/>
  <c r="AJ24" i="9"/>
  <c r="AR10" i="11"/>
  <c r="BB51" i="1"/>
  <c r="AJ72" i="12"/>
  <c r="AJ83" i="12"/>
  <c r="BB48" i="1"/>
  <c r="AX74" i="13"/>
  <c r="AM92" i="14"/>
  <c r="AM33" i="14"/>
  <c r="AM25" i="14"/>
  <c r="AJ72" i="9"/>
  <c r="AJ58" i="9"/>
  <c r="AJ7" i="9"/>
  <c r="AJ37" i="9"/>
  <c r="AJ59" i="12"/>
  <c r="AX60" i="13"/>
  <c r="AJ62" i="12"/>
  <c r="AJ41" i="12"/>
  <c r="AX18" i="13"/>
  <c r="AJ4" i="9"/>
  <c r="AX13" i="13"/>
  <c r="AJ101" i="9"/>
  <c r="AX36" i="13"/>
  <c r="AX98" i="13"/>
  <c r="AJ29" i="12"/>
  <c r="AJ16" i="12"/>
  <c r="BB46" i="1"/>
  <c r="AX94" i="13"/>
  <c r="AM83" i="14"/>
  <c r="AJ22" i="9"/>
  <c r="AM5" i="14"/>
  <c r="AJ98" i="12"/>
  <c r="AJ12" i="9"/>
  <c r="AJ73" i="12"/>
  <c r="BB43" i="1"/>
  <c r="AJ57" i="9"/>
  <c r="AX49" i="13"/>
  <c r="AJ82" i="9"/>
  <c r="AX32" i="13"/>
  <c r="BB58" i="1"/>
  <c r="AX83" i="13"/>
  <c r="AM89" i="14"/>
  <c r="BB56" i="1"/>
  <c r="AM70" i="14"/>
  <c r="AX17" i="13"/>
  <c r="AM68" i="14"/>
  <c r="AJ100" i="9"/>
  <c r="AM22" i="14"/>
  <c r="AM60" i="14"/>
  <c r="AJ47" i="12"/>
  <c r="AJ96" i="12"/>
  <c r="AJ5" i="12"/>
  <c r="AX102" i="13"/>
  <c r="AJ90" i="12"/>
  <c r="AM79" i="14"/>
  <c r="AJ45" i="9"/>
  <c r="AM65" i="14"/>
  <c r="BB61" i="1"/>
  <c r="AM81" i="14"/>
  <c r="AM69" i="14"/>
  <c r="AM85" i="14"/>
  <c r="AJ37" i="12"/>
  <c r="BB63" i="1"/>
  <c r="AJ61" i="9"/>
  <c r="AJ52" i="12"/>
  <c r="AJ39" i="12"/>
  <c r="AJ33" i="12"/>
  <c r="AM39" i="14"/>
  <c r="AM13" i="14"/>
  <c r="AJ51" i="12"/>
  <c r="AJ89" i="12"/>
  <c r="AX58" i="13"/>
  <c r="AP78" i="1"/>
  <c r="AX27" i="13"/>
  <c r="AJ83" i="9"/>
  <c r="AX38" i="13"/>
  <c r="AJ13" i="9"/>
  <c r="AX52" i="13"/>
  <c r="AM15" i="14"/>
  <c r="AX55" i="13"/>
  <c r="BB47" i="1"/>
  <c r="AJ32" i="12"/>
  <c r="AJ56" i="12"/>
  <c r="AX42" i="13"/>
  <c r="AJ9" i="9"/>
  <c r="AP71" i="1"/>
  <c r="AJ97" i="12"/>
  <c r="AJ23" i="9"/>
  <c r="AM100" i="14"/>
  <c r="AX14" i="13"/>
  <c r="AJ68" i="9"/>
  <c r="AJ65" i="12"/>
  <c r="AR9" i="11"/>
  <c r="AM38" i="14"/>
  <c r="AJ46" i="9"/>
  <c r="AJ58" i="12"/>
  <c r="AR6" i="11"/>
  <c r="AX33" i="13"/>
  <c r="AJ68" i="12"/>
  <c r="AX105" i="13"/>
  <c r="AJ6" i="12"/>
  <c r="AF12" i="15"/>
  <c r="AF22" i="16"/>
  <c r="AF23" i="16"/>
  <c r="AF12" i="16"/>
  <c r="AF19" i="15"/>
  <c r="AF19" i="16"/>
  <c r="AF11" i="15"/>
  <c r="AF22" i="15"/>
  <c r="AF11" i="16"/>
  <c r="AF23" i="15"/>
  <c r="AI6" i="17"/>
  <c r="AF8" i="15"/>
  <c r="AF8" i="16"/>
  <c r="AF6" i="16"/>
  <c r="AF6" i="15"/>
  <c r="AI3" i="17"/>
  <c r="AF5" i="15"/>
  <c r="AF5" i="16"/>
  <c r="AF4" i="15"/>
  <c r="AF7" i="15"/>
  <c r="AF7" i="16"/>
  <c r="AI5" i="17"/>
  <c r="DA16" i="11"/>
  <c r="DA13" i="11"/>
  <c r="DA7" i="11"/>
  <c r="DA11" i="11"/>
  <c r="DA5" i="11"/>
  <c r="DA10" i="11"/>
  <c r="DA14" i="11"/>
  <c r="DA4" i="11"/>
  <c r="DA15" i="11"/>
  <c r="DA9" i="11"/>
  <c r="DA8" i="11"/>
  <c r="DA6" i="11"/>
  <c r="DA12" i="11"/>
  <c r="AE119" i="1"/>
  <c r="T105" i="1" l="1"/>
  <c r="Y105" i="1"/>
  <c r="S105" i="1"/>
  <c r="N105" i="1"/>
  <c r="AF105" i="1" s="1"/>
  <c r="AJ104" i="1"/>
  <c r="W107" i="1"/>
  <c r="V107" i="1" s="1"/>
  <c r="P108" i="1"/>
  <c r="AP37" i="1"/>
  <c r="R109" i="1"/>
  <c r="U106" i="1"/>
  <c r="J107" i="1"/>
  <c r="AI107" i="1"/>
  <c r="X119" i="1"/>
  <c r="K119" i="1" s="1"/>
  <c r="AD119" i="1"/>
  <c r="AG119" i="1"/>
  <c r="AC119" i="1"/>
  <c r="AR3" i="11"/>
  <c r="AH34" i="17"/>
  <c r="W108" i="1" l="1"/>
  <c r="V108" i="1" s="1"/>
  <c r="P109" i="1"/>
  <c r="U107" i="1"/>
  <c r="J108" i="1"/>
  <c r="T106" i="1"/>
  <c r="S106" i="1"/>
  <c r="Y106" i="1"/>
  <c r="AJ105" i="1"/>
  <c r="N106" i="1"/>
  <c r="AF106" i="1" s="1"/>
  <c r="R110" i="1"/>
  <c r="AI108" i="1"/>
  <c r="DC3" i="11"/>
  <c r="U108" i="1" l="1"/>
  <c r="J109" i="1"/>
  <c r="Y107" i="1"/>
  <c r="T107" i="1"/>
  <c r="S107" i="1"/>
  <c r="W109" i="1"/>
  <c r="V109" i="1" s="1"/>
  <c r="P110" i="1"/>
  <c r="AI110" i="1" s="1"/>
  <c r="AI109" i="1"/>
  <c r="AJ106" i="1"/>
  <c r="N107" i="1"/>
  <c r="AF107" i="1" s="1"/>
  <c r="R111" i="1"/>
  <c r="AL3" i="9"/>
  <c r="N108" i="1" l="1"/>
  <c r="AF108" i="1" s="1"/>
  <c r="AJ107" i="1"/>
  <c r="U109" i="1"/>
  <c r="J110" i="1"/>
  <c r="R112" i="1"/>
  <c r="Y108" i="1"/>
  <c r="T108" i="1"/>
  <c r="S108" i="1"/>
  <c r="W110" i="1"/>
  <c r="V110" i="1" s="1"/>
  <c r="P111" i="1"/>
  <c r="AI111" i="1" s="1"/>
  <c r="AT3" i="11"/>
  <c r="U110" i="1" l="1"/>
  <c r="J111" i="1"/>
  <c r="AJ108" i="1"/>
  <c r="N109" i="1"/>
  <c r="AF109" i="1" s="1"/>
  <c r="Y109" i="1"/>
  <c r="S109" i="1"/>
  <c r="T109" i="1"/>
  <c r="R113" i="1"/>
  <c r="W111" i="1"/>
  <c r="V111" i="1" s="1"/>
  <c r="P112" i="1"/>
  <c r="AZ6" i="13"/>
  <c r="W112" i="1" l="1"/>
  <c r="V112" i="1" s="1"/>
  <c r="P113" i="1"/>
  <c r="AI113" i="1" s="1"/>
  <c r="AI112" i="1"/>
  <c r="AJ109" i="1"/>
  <c r="N110" i="1"/>
  <c r="AF110" i="1" s="1"/>
  <c r="R114" i="1"/>
  <c r="U111" i="1"/>
  <c r="J112" i="1"/>
  <c r="S110" i="1"/>
  <c r="Y110" i="1"/>
  <c r="T110" i="1"/>
  <c r="AO3" i="14"/>
  <c r="AJ110" i="1" l="1"/>
  <c r="N111" i="1"/>
  <c r="AF111" i="1" s="1"/>
  <c r="R115" i="1"/>
  <c r="Y111" i="1"/>
  <c r="S111" i="1"/>
  <c r="T111" i="1"/>
  <c r="U112" i="1"/>
  <c r="J113" i="1"/>
  <c r="W113" i="1"/>
  <c r="V113" i="1" s="1"/>
  <c r="P114" i="1"/>
  <c r="AL86" i="9"/>
  <c r="AL63" i="9"/>
  <c r="AO18" i="14"/>
  <c r="AZ56" i="13"/>
  <c r="AO50" i="14"/>
  <c r="AO66" i="14"/>
  <c r="AL58" i="12"/>
  <c r="AL25" i="12"/>
  <c r="AL52" i="9"/>
  <c r="AL103" i="12"/>
  <c r="AL102" i="12"/>
  <c r="AO64" i="14"/>
  <c r="AO102" i="14"/>
  <c r="AO34" i="14"/>
  <c r="AZ93" i="13"/>
  <c r="AO103" i="14"/>
  <c r="AO53" i="14"/>
  <c r="AL77" i="9"/>
  <c r="AL4" i="9"/>
  <c r="AL96" i="9"/>
  <c r="AZ99" i="13"/>
  <c r="AL10" i="12"/>
  <c r="AZ35" i="13"/>
  <c r="AL36" i="12"/>
  <c r="AL66" i="9"/>
  <c r="AZ79" i="13"/>
  <c r="AL38" i="12"/>
  <c r="AL24" i="12"/>
  <c r="AL58" i="9"/>
  <c r="AO5" i="14"/>
  <c r="AL30" i="9"/>
  <c r="AO63" i="14"/>
  <c r="AL38" i="9"/>
  <c r="AZ51" i="13"/>
  <c r="AO101" i="14"/>
  <c r="AZ33" i="13"/>
  <c r="AL59" i="9"/>
  <c r="BD55" i="1"/>
  <c r="AL39" i="12"/>
  <c r="AL89" i="12"/>
  <c r="AZ92" i="13"/>
  <c r="AL77" i="12"/>
  <c r="AO89" i="14"/>
  <c r="AL81" i="9"/>
  <c r="AZ83" i="13"/>
  <c r="AZ14" i="13"/>
  <c r="AO100" i="14"/>
  <c r="AZ43" i="13"/>
  <c r="AL24" i="9"/>
  <c r="AO60" i="14"/>
  <c r="AL60" i="9"/>
  <c r="AO85" i="14"/>
  <c r="AT15" i="11"/>
  <c r="AL45" i="9"/>
  <c r="AO82" i="14"/>
  <c r="AL29" i="12"/>
  <c r="AL27" i="9"/>
  <c r="AZ46" i="13"/>
  <c r="BD46" i="1"/>
  <c r="AL67" i="12"/>
  <c r="AZ61" i="13"/>
  <c r="AL72" i="9"/>
  <c r="AZ78" i="13"/>
  <c r="AO38" i="14"/>
  <c r="AL32" i="12"/>
  <c r="AZ65" i="13"/>
  <c r="AZ28" i="13"/>
  <c r="AO91" i="14"/>
  <c r="AR78" i="1"/>
  <c r="AZ87" i="13"/>
  <c r="AL91" i="9"/>
  <c r="AZ9" i="13"/>
  <c r="AO78" i="14"/>
  <c r="AL35" i="12"/>
  <c r="AL52" i="12"/>
  <c r="AO90" i="14"/>
  <c r="AL51" i="9"/>
  <c r="BD62" i="1"/>
  <c r="AO97" i="14"/>
  <c r="AL16" i="12"/>
  <c r="AL32" i="9"/>
  <c r="AL88" i="12"/>
  <c r="AZ88" i="13"/>
  <c r="AO59" i="14"/>
  <c r="AL18" i="12"/>
  <c r="AT6" i="11"/>
  <c r="AT5" i="11"/>
  <c r="AL42" i="9"/>
  <c r="AZ31" i="13"/>
  <c r="AL10" i="9"/>
  <c r="AL84" i="12"/>
  <c r="AZ18" i="13"/>
  <c r="AZ84" i="13"/>
  <c r="AL47" i="9"/>
  <c r="AZ97" i="13"/>
  <c r="AO19" i="14"/>
  <c r="AL89" i="9"/>
  <c r="AL40" i="9"/>
  <c r="AZ24" i="13"/>
  <c r="AZ20" i="13"/>
  <c r="AL90" i="9"/>
  <c r="AL86" i="12"/>
  <c r="AR77" i="1"/>
  <c r="AZ94" i="13"/>
  <c r="AZ40" i="13"/>
  <c r="AL95" i="9"/>
  <c r="AO62" i="14"/>
  <c r="AZ106" i="13"/>
  <c r="AZ7" i="13"/>
  <c r="AL14" i="12"/>
  <c r="AO95" i="14"/>
  <c r="AZ76" i="13"/>
  <c r="AL12" i="9"/>
  <c r="AO24" i="14"/>
  <c r="AL9" i="12"/>
  <c r="AZ57" i="13"/>
  <c r="AL69" i="9"/>
  <c r="AZ23" i="13"/>
  <c r="AO93" i="14"/>
  <c r="BD61" i="1"/>
  <c r="AL12" i="12"/>
  <c r="AT11" i="11"/>
  <c r="AO23" i="14"/>
  <c r="AO69" i="14"/>
  <c r="AO76" i="14"/>
  <c r="AL26" i="9"/>
  <c r="AL98" i="12"/>
  <c r="AZ12" i="13"/>
  <c r="AZ47" i="13"/>
  <c r="AO22" i="14"/>
  <c r="AZ32" i="13"/>
  <c r="AL22" i="12"/>
  <c r="AZ54" i="13"/>
  <c r="AL26" i="12"/>
  <c r="AZ71" i="13"/>
  <c r="AL65" i="9"/>
  <c r="AL13" i="9"/>
  <c r="AL14" i="9"/>
  <c r="AL49" i="12"/>
  <c r="AO46" i="14"/>
  <c r="AZ64" i="13"/>
  <c r="AO98" i="14"/>
  <c r="AL42" i="12"/>
  <c r="AZ103" i="13"/>
  <c r="AO8" i="14"/>
  <c r="BD53" i="1"/>
  <c r="AO94" i="14"/>
  <c r="AL57" i="9"/>
  <c r="BD50" i="1"/>
  <c r="AL55" i="12"/>
  <c r="AL34" i="12"/>
  <c r="AO72" i="14"/>
  <c r="AL6" i="12"/>
  <c r="AZ62" i="13"/>
  <c r="AT10" i="11"/>
  <c r="BD42" i="1"/>
  <c r="AZ52" i="13"/>
  <c r="AL70" i="9"/>
  <c r="AL49" i="9"/>
  <c r="AO75" i="14"/>
  <c r="AL97" i="9"/>
  <c r="AO99" i="14"/>
  <c r="AL51" i="12"/>
  <c r="AO56" i="14"/>
  <c r="AL60" i="12"/>
  <c r="AZ21" i="13"/>
  <c r="AZ41" i="13"/>
  <c r="AL101" i="9"/>
  <c r="AZ95" i="13"/>
  <c r="AO10" i="14"/>
  <c r="AL44" i="12"/>
  <c r="AZ105" i="13"/>
  <c r="AL81" i="12"/>
  <c r="AL73" i="12"/>
  <c r="BD64" i="1"/>
  <c r="AZ89" i="13"/>
  <c r="AL46" i="12"/>
  <c r="AL19" i="9"/>
  <c r="AL5" i="9"/>
  <c r="AL56" i="9"/>
  <c r="AL48" i="9"/>
  <c r="AL97" i="12"/>
  <c r="AZ66" i="13"/>
  <c r="AZ82" i="13"/>
  <c r="AL21" i="9"/>
  <c r="AT13" i="11"/>
  <c r="AL50" i="12"/>
  <c r="AL33" i="12"/>
  <c r="AL39" i="9"/>
  <c r="AL22" i="9"/>
  <c r="AL64" i="12"/>
  <c r="AL66" i="12"/>
  <c r="AO61" i="14"/>
  <c r="AO49" i="14"/>
  <c r="BD59" i="1"/>
  <c r="AZ70" i="13"/>
  <c r="AL18" i="9"/>
  <c r="AL92" i="12"/>
  <c r="AL85" i="12"/>
  <c r="AT12" i="11"/>
  <c r="BD43" i="1"/>
  <c r="BD52" i="1"/>
  <c r="AO42" i="14"/>
  <c r="AL87" i="9"/>
  <c r="AZ29" i="13"/>
  <c r="AZ25" i="13"/>
  <c r="AL93" i="9"/>
  <c r="AL79" i="9"/>
  <c r="AO67" i="14"/>
  <c r="AZ42" i="13"/>
  <c r="AZ60" i="13"/>
  <c r="AO71" i="14"/>
  <c r="AL56" i="12"/>
  <c r="AL11" i="12"/>
  <c r="AL37" i="9"/>
  <c r="BD58" i="1"/>
  <c r="AO35" i="14"/>
  <c r="AL41" i="9"/>
  <c r="AZ102" i="13"/>
  <c r="AO88" i="14"/>
  <c r="AZ73" i="13"/>
  <c r="AL88" i="9"/>
  <c r="AZ75" i="13"/>
  <c r="AO70" i="14"/>
  <c r="AL53" i="12"/>
  <c r="AL21" i="12"/>
  <c r="AZ22" i="13"/>
  <c r="AO11" i="14"/>
  <c r="BD63" i="1"/>
  <c r="AO41" i="14"/>
  <c r="AL84" i="9"/>
  <c r="AL53" i="9"/>
  <c r="AT16" i="11"/>
  <c r="AO58" i="14"/>
  <c r="AZ96" i="13"/>
  <c r="AL65" i="12"/>
  <c r="AR74" i="1"/>
  <c r="AZ63" i="13"/>
  <c r="AO26" i="14"/>
  <c r="AO37" i="14"/>
  <c r="AO87" i="14"/>
  <c r="AL7" i="12"/>
  <c r="AO29" i="14"/>
  <c r="AZ72" i="13"/>
  <c r="AL41" i="12"/>
  <c r="AZ100" i="13"/>
  <c r="AL85" i="9"/>
  <c r="AO80" i="14"/>
  <c r="AZ77" i="13"/>
  <c r="AL90" i="12"/>
  <c r="AL92" i="9"/>
  <c r="AO45" i="14"/>
  <c r="AL19" i="12"/>
  <c r="AL82" i="12"/>
  <c r="AL96" i="12"/>
  <c r="AO30" i="14"/>
  <c r="AZ67" i="13"/>
  <c r="AL83" i="9"/>
  <c r="AZ45" i="13"/>
  <c r="AL94" i="9"/>
  <c r="AO15" i="14"/>
  <c r="AL68" i="12"/>
  <c r="AO43" i="14"/>
  <c r="AZ15" i="13"/>
  <c r="BD56" i="1"/>
  <c r="AZ74" i="13"/>
  <c r="AL73" i="9"/>
  <c r="AL98" i="9"/>
  <c r="AL46" i="9"/>
  <c r="AZ98" i="13"/>
  <c r="AL93" i="12"/>
  <c r="AL15" i="9"/>
  <c r="AO83" i="14"/>
  <c r="AL54" i="12"/>
  <c r="AO21" i="14"/>
  <c r="AZ91" i="13"/>
  <c r="AT8" i="11"/>
  <c r="AL36" i="9"/>
  <c r="AZ10" i="13"/>
  <c r="AZ101" i="13"/>
  <c r="AL83" i="12"/>
  <c r="AO73" i="14"/>
  <c r="AO51" i="14"/>
  <c r="AZ34" i="13"/>
  <c r="AO57" i="14"/>
  <c r="AL62" i="9"/>
  <c r="AL17" i="12"/>
  <c r="AL13" i="12"/>
  <c r="AO48" i="14"/>
  <c r="AZ85" i="13"/>
  <c r="AL37" i="12"/>
  <c r="AO25" i="14"/>
  <c r="AL61" i="9"/>
  <c r="AL55" i="9"/>
  <c r="AZ26" i="13"/>
  <c r="AZ16" i="13"/>
  <c r="AL34" i="9"/>
  <c r="AO36" i="14"/>
  <c r="AR73" i="1"/>
  <c r="AL48" i="12"/>
  <c r="AL44" i="9"/>
  <c r="AL99" i="9"/>
  <c r="AL78" i="9"/>
  <c r="BF1" i="11"/>
  <c r="AL5" i="12"/>
  <c r="AO12" i="14"/>
  <c r="AO79" i="14"/>
  <c r="AL61" i="12"/>
  <c r="AZ27" i="13"/>
  <c r="AL67" i="9"/>
  <c r="AZ39" i="13"/>
  <c r="AL75" i="9"/>
  <c r="AL76" i="9"/>
  <c r="AT9" i="11"/>
  <c r="AO47" i="14"/>
  <c r="AZ13" i="13"/>
  <c r="BD51" i="1"/>
  <c r="AL57" i="12"/>
  <c r="BD60" i="1"/>
  <c r="AL70" i="12"/>
  <c r="AL33" i="9"/>
  <c r="AL35" i="9"/>
  <c r="AZ38" i="13"/>
  <c r="AO6" i="14"/>
  <c r="AL71" i="12"/>
  <c r="AL69" i="12"/>
  <c r="AL31" i="12"/>
  <c r="AL7" i="9"/>
  <c r="AL87" i="12"/>
  <c r="AL15" i="12"/>
  <c r="AO39" i="14"/>
  <c r="AO40" i="14"/>
  <c r="AL80" i="9"/>
  <c r="AZ50" i="13"/>
  <c r="AO9" i="14"/>
  <c r="AL50" i="9"/>
  <c r="AR71" i="1"/>
  <c r="AL95" i="12"/>
  <c r="AL16" i="9"/>
  <c r="AO74" i="14"/>
  <c r="AL100" i="12"/>
  <c r="AO65" i="14"/>
  <c r="BD49" i="1"/>
  <c r="AZ53" i="13"/>
  <c r="AO81" i="14"/>
  <c r="AL72" i="12"/>
  <c r="AL102" i="9"/>
  <c r="AL91" i="12"/>
  <c r="AR72" i="1"/>
  <c r="AZ11" i="13"/>
  <c r="AL79" i="12"/>
  <c r="AL9" i="9"/>
  <c r="BD57" i="1"/>
  <c r="AO16" i="14"/>
  <c r="AL11" i="9"/>
  <c r="AL94" i="12"/>
  <c r="AL71" i="9"/>
  <c r="AO96" i="14"/>
  <c r="AL76" i="12"/>
  <c r="AT14" i="11"/>
  <c r="AO28" i="14"/>
  <c r="AZ55" i="13"/>
  <c r="AL28" i="9"/>
  <c r="AO14" i="14"/>
  <c r="AL4" i="12"/>
  <c r="AO7" i="14"/>
  <c r="AO92" i="14"/>
  <c r="AT7" i="11"/>
  <c r="AO52" i="14"/>
  <c r="AL59" i="12"/>
  <c r="AO13" i="14"/>
  <c r="AT4" i="11"/>
  <c r="BD48" i="1"/>
  <c r="AL23" i="12"/>
  <c r="AL29" i="9"/>
  <c r="AZ90" i="13"/>
  <c r="AO77" i="14"/>
  <c r="AR79" i="1"/>
  <c r="AZ36" i="13"/>
  <c r="AL64" i="9"/>
  <c r="AZ58" i="13"/>
  <c r="AZ68" i="13"/>
  <c r="AO84" i="14"/>
  <c r="AZ17" i="13"/>
  <c r="AL17" i="9"/>
  <c r="AL74" i="9"/>
  <c r="AL80" i="12"/>
  <c r="AO33" i="14"/>
  <c r="AL54" i="9"/>
  <c r="AL43" i="12"/>
  <c r="AO17" i="14"/>
  <c r="AL99" i="12"/>
  <c r="BD54" i="1"/>
  <c r="BD47" i="1"/>
  <c r="AZ69" i="13"/>
  <c r="AL68" i="9"/>
  <c r="AL40" i="12"/>
  <c r="AL82" i="9"/>
  <c r="AZ44" i="13"/>
  <c r="AL62" i="12"/>
  <c r="AL27" i="12"/>
  <c r="AR75" i="1"/>
  <c r="AL45" i="12"/>
  <c r="AZ37" i="13"/>
  <c r="AL8" i="9"/>
  <c r="AO4" i="14"/>
  <c r="AO20" i="14"/>
  <c r="AL20" i="9"/>
  <c r="AO27" i="14"/>
  <c r="AZ86" i="13"/>
  <c r="AL75" i="12"/>
  <c r="AO86" i="14"/>
  <c r="AZ104" i="13"/>
  <c r="AO31" i="14"/>
  <c r="AZ48" i="13"/>
  <c r="AZ30" i="13"/>
  <c r="AZ59" i="13"/>
  <c r="AL31" i="9"/>
  <c r="AO55" i="14"/>
  <c r="AL30" i="12"/>
  <c r="AR76" i="1"/>
  <c r="AL100" i="9"/>
  <c r="AL63" i="12"/>
  <c r="AL47" i="12"/>
  <c r="AZ49" i="13"/>
  <c r="AL28" i="12"/>
  <c r="AL78" i="12"/>
  <c r="AL74" i="12"/>
  <c r="AO54" i="14"/>
  <c r="AL6" i="9"/>
  <c r="AL43" i="9"/>
  <c r="AZ80" i="13"/>
  <c r="AZ81" i="13"/>
  <c r="AL8" i="12"/>
  <c r="AZ19" i="13"/>
  <c r="AL101" i="12"/>
  <c r="AO44" i="14"/>
  <c r="AL23" i="9"/>
  <c r="AL25" i="9"/>
  <c r="AL103" i="9"/>
  <c r="AL20" i="12"/>
  <c r="BD45" i="1"/>
  <c r="AZ8" i="13"/>
  <c r="AO32" i="14"/>
  <c r="AO68" i="14"/>
  <c r="BD44" i="1"/>
  <c r="AH12" i="16"/>
  <c r="AH11" i="16"/>
  <c r="AH23" i="16"/>
  <c r="AH19" i="16"/>
  <c r="AH22" i="15"/>
  <c r="AH11" i="15"/>
  <c r="AH19" i="15"/>
  <c r="AH23" i="15"/>
  <c r="AH12" i="15"/>
  <c r="AH8" i="16"/>
  <c r="AK6" i="17"/>
  <c r="AH8" i="15"/>
  <c r="AH6" i="16"/>
  <c r="AH6" i="15"/>
  <c r="AK3" i="17"/>
  <c r="AH4" i="15"/>
  <c r="AH7" i="15"/>
  <c r="AK5" i="17"/>
  <c r="AH7" i="16"/>
  <c r="DC13" i="11"/>
  <c r="DC11" i="11"/>
  <c r="DC8" i="11"/>
  <c r="DC7" i="11"/>
  <c r="DC10" i="11"/>
  <c r="DC15" i="11"/>
  <c r="DC14" i="11"/>
  <c r="DC12" i="11"/>
  <c r="AJ34" i="17"/>
  <c r="AE121" i="1"/>
  <c r="DC5" i="11"/>
  <c r="DC4" i="11"/>
  <c r="DC9" i="11"/>
  <c r="DC16" i="11"/>
  <c r="DC6" i="11"/>
  <c r="AR37" i="1" l="1"/>
  <c r="W114" i="1"/>
  <c r="V114" i="1" s="1"/>
  <c r="P115" i="1"/>
  <c r="U113" i="1"/>
  <c r="J114" i="1"/>
  <c r="T112" i="1"/>
  <c r="Y112" i="1"/>
  <c r="S112" i="1"/>
  <c r="AJ111" i="1"/>
  <c r="N112" i="1"/>
  <c r="AF112" i="1" s="1"/>
  <c r="R116" i="1"/>
  <c r="AI114" i="1"/>
  <c r="AL3" i="12"/>
  <c r="AH22" i="16"/>
  <c r="AH5" i="15"/>
  <c r="AH5" i="16"/>
  <c r="N113" i="1" l="1"/>
  <c r="AF113" i="1" s="1"/>
  <c r="AJ112" i="1"/>
  <c r="U114" i="1"/>
  <c r="J115" i="1"/>
  <c r="S113" i="1"/>
  <c r="Y113" i="1"/>
  <c r="T113" i="1"/>
  <c r="W115" i="1"/>
  <c r="V115" i="1" s="1"/>
  <c r="P116" i="1"/>
  <c r="R117" i="1"/>
  <c r="AI115" i="1"/>
  <c r="BC41" i="1"/>
  <c r="W116" i="1" l="1"/>
  <c r="V116" i="1" s="1"/>
  <c r="P117" i="1"/>
  <c r="AI117" i="1" s="1"/>
  <c r="AJ113" i="1"/>
  <c r="N114" i="1"/>
  <c r="AF114" i="1" s="1"/>
  <c r="AI116" i="1"/>
  <c r="U115" i="1"/>
  <c r="J116" i="1"/>
  <c r="T114" i="1"/>
  <c r="S114" i="1"/>
  <c r="Y114" i="1"/>
  <c r="AY25" i="13"/>
  <c r="AK32" i="12"/>
  <c r="AN93" i="14"/>
  <c r="AN21" i="14"/>
  <c r="AK90" i="12"/>
  <c r="AK24" i="9"/>
  <c r="AK11" i="9"/>
  <c r="AN26" i="14"/>
  <c r="AK8" i="12"/>
  <c r="AK34" i="12"/>
  <c r="AN99" i="14"/>
  <c r="AK51" i="9"/>
  <c r="AN36" i="14"/>
  <c r="AK10" i="9"/>
  <c r="AK24" i="12"/>
  <c r="BC43" i="1"/>
  <c r="AK96" i="12"/>
  <c r="AK16" i="9"/>
  <c r="AK98" i="9"/>
  <c r="AN9" i="14"/>
  <c r="AK39" i="9"/>
  <c r="AK79" i="12"/>
  <c r="AS4" i="11"/>
  <c r="AY94" i="13"/>
  <c r="AY24" i="13"/>
  <c r="AY47" i="13"/>
  <c r="AK77" i="9"/>
  <c r="BC54" i="1"/>
  <c r="AN4" i="14"/>
  <c r="AK31" i="9"/>
  <c r="AK81" i="9"/>
  <c r="AN98" i="14"/>
  <c r="BC53" i="1"/>
  <c r="AY41" i="13"/>
  <c r="AY53" i="13"/>
  <c r="AK103" i="12"/>
  <c r="AN94" i="14"/>
  <c r="AY90" i="13"/>
  <c r="AS12" i="11"/>
  <c r="AN12" i="14"/>
  <c r="AN27" i="14"/>
  <c r="AK49" i="9"/>
  <c r="AK48" i="9"/>
  <c r="AY104" i="13"/>
  <c r="AK63" i="9"/>
  <c r="AY61" i="13"/>
  <c r="AK76" i="9"/>
  <c r="AN32" i="14"/>
  <c r="AN42" i="14"/>
  <c r="AY55" i="13"/>
  <c r="AY37" i="13"/>
  <c r="AN92" i="14"/>
  <c r="AN69" i="14"/>
  <c r="AK37" i="12"/>
  <c r="AN51" i="14"/>
  <c r="AK59" i="12"/>
  <c r="AK99" i="12"/>
  <c r="BC56" i="1"/>
  <c r="AK63" i="12"/>
  <c r="AK55" i="12"/>
  <c r="AN86" i="14"/>
  <c r="AK41" i="12"/>
  <c r="AK97" i="12"/>
  <c r="AK16" i="12"/>
  <c r="AK65" i="9"/>
  <c r="AN77" i="14"/>
  <c r="AY73" i="13"/>
  <c r="AY52" i="13"/>
  <c r="AY81" i="13"/>
  <c r="AY48" i="13"/>
  <c r="AY8" i="13"/>
  <c r="BC47" i="1"/>
  <c r="AK15" i="12"/>
  <c r="AK103" i="9"/>
  <c r="AY14" i="13"/>
  <c r="AY106" i="13"/>
  <c r="AK72" i="12"/>
  <c r="AY56" i="13"/>
  <c r="AK26" i="9"/>
  <c r="BC52" i="1"/>
  <c r="AN82" i="14"/>
  <c r="AY68" i="13"/>
  <c r="AY44" i="13"/>
  <c r="AK12" i="9"/>
  <c r="AK20" i="9"/>
  <c r="AK95" i="12"/>
  <c r="BC62" i="1"/>
  <c r="AN53" i="14"/>
  <c r="AS16" i="11"/>
  <c r="AY93" i="13"/>
  <c r="AK91" i="9"/>
  <c r="AY38" i="13"/>
  <c r="AY102" i="13"/>
  <c r="AK21" i="9"/>
  <c r="AK72" i="9"/>
  <c r="AK67" i="12"/>
  <c r="AY19" i="13"/>
  <c r="AK80" i="9"/>
  <c r="AK30" i="12"/>
  <c r="AN18" i="14"/>
  <c r="AK71" i="9"/>
  <c r="AK45" i="12"/>
  <c r="AY64" i="13"/>
  <c r="AN31" i="14"/>
  <c r="AY34" i="13"/>
  <c r="AY76" i="13"/>
  <c r="BC59" i="1"/>
  <c r="AK91" i="12"/>
  <c r="AN96" i="14"/>
  <c r="AN78" i="14"/>
  <c r="AN85" i="14"/>
  <c r="AN63" i="14"/>
  <c r="AY51" i="13"/>
  <c r="AK42" i="9"/>
  <c r="AN29" i="14"/>
  <c r="AK62" i="9"/>
  <c r="AK73" i="12"/>
  <c r="AK85" i="9"/>
  <c r="AK82" i="9"/>
  <c r="AN45" i="14"/>
  <c r="BC63" i="1"/>
  <c r="BC64" i="1"/>
  <c r="AK88" i="9"/>
  <c r="BC48" i="1"/>
  <c r="AY32" i="13"/>
  <c r="AK100" i="9"/>
  <c r="AY65" i="13"/>
  <c r="AK52" i="9"/>
  <c r="AN72" i="14"/>
  <c r="AN64" i="14"/>
  <c r="AY43" i="13"/>
  <c r="AN19" i="14"/>
  <c r="AN17" i="14"/>
  <c r="AY75" i="13"/>
  <c r="AY77" i="13"/>
  <c r="AK86" i="9"/>
  <c r="AK64" i="9"/>
  <c r="AY60" i="13"/>
  <c r="AN33" i="14"/>
  <c r="AY70" i="13"/>
  <c r="AY40" i="13"/>
  <c r="AQ78" i="1"/>
  <c r="AK97" i="9"/>
  <c r="AK101" i="12"/>
  <c r="AK58" i="12"/>
  <c r="BC44" i="1"/>
  <c r="AK94" i="9"/>
  <c r="AS10" i="11"/>
  <c r="AQ73" i="1"/>
  <c r="AK36" i="9"/>
  <c r="AK102" i="12"/>
  <c r="AN79" i="14"/>
  <c r="AK51" i="12"/>
  <c r="AS7" i="11"/>
  <c r="AK84" i="12"/>
  <c r="AK52" i="12"/>
  <c r="AK79" i="9"/>
  <c r="AY39" i="13"/>
  <c r="AN58" i="14"/>
  <c r="AK19" i="12"/>
  <c r="AK87" i="12"/>
  <c r="AN7" i="14"/>
  <c r="AN35" i="14"/>
  <c r="AK67" i="9"/>
  <c r="AK28" i="12"/>
  <c r="AN16" i="14"/>
  <c r="AK96" i="9"/>
  <c r="AN24" i="14"/>
  <c r="AY80" i="13"/>
  <c r="AN62" i="14"/>
  <c r="AY21" i="13"/>
  <c r="AK98" i="12"/>
  <c r="AK80" i="12"/>
  <c r="AK70" i="12"/>
  <c r="AN56" i="14"/>
  <c r="AK55" i="9"/>
  <c r="AN75" i="14"/>
  <c r="AY33" i="13"/>
  <c r="AK54" i="9"/>
  <c r="AK43" i="12"/>
  <c r="AK35" i="9"/>
  <c r="AQ76" i="1"/>
  <c r="AK23" i="9"/>
  <c r="AK54" i="12"/>
  <c r="AN37" i="14"/>
  <c r="AK23" i="12"/>
  <c r="AY66" i="13"/>
  <c r="AK60" i="12"/>
  <c r="AN14" i="14"/>
  <c r="AN41" i="14"/>
  <c r="AK77" i="12"/>
  <c r="AN34" i="14"/>
  <c r="AY69" i="13"/>
  <c r="AK30" i="9"/>
  <c r="AN88" i="14"/>
  <c r="AK4" i="12"/>
  <c r="AK20" i="12"/>
  <c r="AK53" i="9"/>
  <c r="AY27" i="13"/>
  <c r="BC45" i="1"/>
  <c r="AS9" i="11"/>
  <c r="AK21" i="12"/>
  <c r="AK58" i="9"/>
  <c r="AK5" i="12"/>
  <c r="AK33" i="9"/>
  <c r="AY59" i="13"/>
  <c r="AK49" i="12"/>
  <c r="AY11" i="13"/>
  <c r="AK83" i="9"/>
  <c r="AN65" i="14"/>
  <c r="AN22" i="14"/>
  <c r="AK27" i="9"/>
  <c r="AK83" i="12"/>
  <c r="AQ74" i="1"/>
  <c r="AN71" i="14"/>
  <c r="AN76" i="14"/>
  <c r="AK61" i="9"/>
  <c r="AN95" i="14"/>
  <c r="AK22" i="12"/>
  <c r="AN68" i="14"/>
  <c r="AK17" i="9"/>
  <c r="AY105" i="13"/>
  <c r="AK84" i="9"/>
  <c r="AY82" i="13"/>
  <c r="AK57" i="12"/>
  <c r="AY30" i="13"/>
  <c r="AN13" i="14"/>
  <c r="AY88" i="13"/>
  <c r="AN46" i="14"/>
  <c r="AN40" i="14"/>
  <c r="AK38" i="12"/>
  <c r="AY31" i="13"/>
  <c r="AN6" i="14"/>
  <c r="AK35" i="12"/>
  <c r="AY101" i="13"/>
  <c r="AN67" i="14"/>
  <c r="AK89" i="9"/>
  <c r="AN70" i="14"/>
  <c r="AY50" i="13"/>
  <c r="AK86" i="12"/>
  <c r="AY36" i="13"/>
  <c r="AY12" i="13"/>
  <c r="AN81" i="14"/>
  <c r="AK94" i="12"/>
  <c r="AK99" i="9"/>
  <c r="AN89" i="14"/>
  <c r="AQ77" i="1"/>
  <c r="AY45" i="13"/>
  <c r="AY71" i="13"/>
  <c r="AK31" i="12"/>
  <c r="AK22" i="9"/>
  <c r="AN90" i="14"/>
  <c r="AY87" i="13"/>
  <c r="AN60" i="14"/>
  <c r="AK26" i="12"/>
  <c r="AK8" i="9"/>
  <c r="AN103" i="14"/>
  <c r="AK38" i="9"/>
  <c r="AY103" i="13"/>
  <c r="AK101" i="9"/>
  <c r="AN84" i="14"/>
  <c r="AK44" i="12"/>
  <c r="AY16" i="13"/>
  <c r="AK7" i="9"/>
  <c r="AY35" i="13"/>
  <c r="AY86" i="13"/>
  <c r="AN30" i="14"/>
  <c r="AK78" i="12"/>
  <c r="AK6" i="9"/>
  <c r="AK11" i="12"/>
  <c r="AY57" i="13"/>
  <c r="AK40" i="9"/>
  <c r="BC58" i="1"/>
  <c r="AK66" i="9"/>
  <c r="AK89" i="12"/>
  <c r="AK50" i="9"/>
  <c r="AN10" i="14"/>
  <c r="AK29" i="9"/>
  <c r="AK13" i="12"/>
  <c r="AQ79" i="1"/>
  <c r="AK48" i="12"/>
  <c r="AS6" i="11"/>
  <c r="AY26" i="13"/>
  <c r="AK34" i="9"/>
  <c r="AK19" i="9"/>
  <c r="AY49" i="13"/>
  <c r="AN100" i="14"/>
  <c r="AY10" i="13"/>
  <c r="AN39" i="14"/>
  <c r="AY58" i="13"/>
  <c r="AK50" i="12"/>
  <c r="AS13" i="11"/>
  <c r="AK65" i="12"/>
  <c r="AY13" i="13"/>
  <c r="AS8" i="11"/>
  <c r="AQ75" i="1"/>
  <c r="AY17" i="13"/>
  <c r="AY46" i="13"/>
  <c r="AN52" i="14"/>
  <c r="AK32" i="9"/>
  <c r="AK62" i="12"/>
  <c r="AK18" i="9"/>
  <c r="AK56" i="12"/>
  <c r="AK5" i="9"/>
  <c r="AK56" i="9"/>
  <c r="AK47" i="12"/>
  <c r="AY83" i="13"/>
  <c r="AK10" i="12"/>
  <c r="AK15" i="9"/>
  <c r="AK9" i="9"/>
  <c r="AK46" i="12"/>
  <c r="AK46" i="9"/>
  <c r="AK88" i="12"/>
  <c r="AY67" i="13"/>
  <c r="AY62" i="13"/>
  <c r="AK64" i="12"/>
  <c r="AY9" i="13"/>
  <c r="AY91" i="13"/>
  <c r="BC60" i="1"/>
  <c r="AY100" i="13"/>
  <c r="AK39" i="12"/>
  <c r="AY96" i="13"/>
  <c r="AN50" i="14"/>
  <c r="AK59" i="9"/>
  <c r="AY29" i="13"/>
  <c r="AN47" i="14"/>
  <c r="AK18" i="12"/>
  <c r="AN23" i="14"/>
  <c r="AK57" i="9"/>
  <c r="AN66" i="14"/>
  <c r="AK12" i="12"/>
  <c r="AK14" i="12"/>
  <c r="BC50" i="1"/>
  <c r="BC42" i="1"/>
  <c r="AK93" i="9"/>
  <c r="AK41" i="9"/>
  <c r="AK6" i="12"/>
  <c r="AS14" i="11"/>
  <c r="AN38" i="14"/>
  <c r="AN54" i="14"/>
  <c r="AY92" i="13"/>
  <c r="BC49" i="1"/>
  <c r="AK40" i="12"/>
  <c r="AK71" i="12"/>
  <c r="AK68" i="9"/>
  <c r="AK74" i="12"/>
  <c r="AK75" i="12"/>
  <c r="AN5" i="14"/>
  <c r="AK102" i="9"/>
  <c r="AY54" i="13"/>
  <c r="AK92" i="9"/>
  <c r="AN11" i="14"/>
  <c r="AY28" i="13"/>
  <c r="AN97" i="14"/>
  <c r="AK69" i="9"/>
  <c r="AN44" i="14"/>
  <c r="AY95" i="13"/>
  <c r="AN55" i="14"/>
  <c r="BC46" i="1"/>
  <c r="AK81" i="12"/>
  <c r="AN74" i="14"/>
  <c r="BC55" i="1"/>
  <c r="AK13" i="9"/>
  <c r="AK17" i="12"/>
  <c r="AY97" i="13"/>
  <c r="AK9" i="12"/>
  <c r="AK93" i="12"/>
  <c r="AN48" i="14"/>
  <c r="AY15" i="13"/>
  <c r="AK75" i="9"/>
  <c r="AY23" i="13"/>
  <c r="AN28" i="14"/>
  <c r="AK36" i="12"/>
  <c r="AK82" i="12"/>
  <c r="BC51" i="1"/>
  <c r="AN25" i="14"/>
  <c r="AK92" i="12"/>
  <c r="AK14" i="9"/>
  <c r="AK76" i="12"/>
  <c r="AN8" i="14"/>
  <c r="AK66" i="12"/>
  <c r="AK33" i="12"/>
  <c r="BE1" i="11"/>
  <c r="AK53" i="12"/>
  <c r="AN59" i="14"/>
  <c r="AY72" i="13"/>
  <c r="AN91" i="14"/>
  <c r="AN83" i="14"/>
  <c r="AK90" i="9"/>
  <c r="AK60" i="9"/>
  <c r="AN15" i="14"/>
  <c r="AK43" i="9"/>
  <c r="AY78" i="13"/>
  <c r="AK25" i="9"/>
  <c r="AK47" i="9"/>
  <c r="AK70" i="9"/>
  <c r="AN101" i="14"/>
  <c r="AN61" i="14"/>
  <c r="AY98" i="13"/>
  <c r="AK68" i="12"/>
  <c r="BC57" i="1"/>
  <c r="AK100" i="12"/>
  <c r="AK87" i="9"/>
  <c r="AK78" i="9"/>
  <c r="AN80" i="14"/>
  <c r="AK4" i="9"/>
  <c r="AN43" i="14"/>
  <c r="AN57" i="14"/>
  <c r="AY22" i="13"/>
  <c r="AK85" i="12"/>
  <c r="AS11" i="11"/>
  <c r="AK69" i="12"/>
  <c r="AN87" i="14"/>
  <c r="AQ71" i="1"/>
  <c r="AY74" i="13"/>
  <c r="AY85" i="13"/>
  <c r="AK37" i="9"/>
  <c r="AK25" i="12"/>
  <c r="AK28" i="9"/>
  <c r="AY18" i="13"/>
  <c r="AK7" i="12"/>
  <c r="AY63" i="13"/>
  <c r="AK27" i="12"/>
  <c r="AN20" i="14"/>
  <c r="AY89" i="13"/>
  <c r="AY7" i="13"/>
  <c r="AY79" i="13"/>
  <c r="AN49" i="14"/>
  <c r="AS15" i="11"/>
  <c r="AY99" i="13"/>
  <c r="AY42" i="13"/>
  <c r="BC61" i="1"/>
  <c r="AQ72" i="1"/>
  <c r="AN73" i="14"/>
  <c r="AK73" i="9"/>
  <c r="AK74" i="9"/>
  <c r="AK29" i="12"/>
  <c r="AK42" i="12"/>
  <c r="AN102" i="14"/>
  <c r="AS5" i="11"/>
  <c r="AK61" i="12"/>
  <c r="AK95" i="9"/>
  <c r="AY20" i="13"/>
  <c r="AK45" i="9"/>
  <c r="AK44" i="9"/>
  <c r="AY84" i="13"/>
  <c r="AG22" i="16"/>
  <c r="AG23" i="15"/>
  <c r="AG23" i="16"/>
  <c r="AG11" i="16"/>
  <c r="AG19" i="16"/>
  <c r="AG22" i="15"/>
  <c r="AG11" i="15"/>
  <c r="AG19" i="15"/>
  <c r="AG12" i="15"/>
  <c r="AG12" i="16"/>
  <c r="AG8" i="15"/>
  <c r="AG8" i="16"/>
  <c r="AJ6" i="17"/>
  <c r="AG6" i="15"/>
  <c r="AG6" i="16"/>
  <c r="AG5" i="15"/>
  <c r="AG5" i="16"/>
  <c r="AJ3" i="17"/>
  <c r="AG4" i="15"/>
  <c r="AJ5" i="17"/>
  <c r="AG7" i="16"/>
  <c r="AG7" i="15"/>
  <c r="DB13" i="11"/>
  <c r="DB7" i="11"/>
  <c r="DB14" i="11"/>
  <c r="DB10" i="11"/>
  <c r="DB4" i="11"/>
  <c r="DB8" i="11"/>
  <c r="DB15" i="11"/>
  <c r="AE120" i="1"/>
  <c r="DB9" i="11"/>
  <c r="DB16" i="11"/>
  <c r="DB5" i="11"/>
  <c r="DB11" i="11"/>
  <c r="DB12" i="11"/>
  <c r="DB6" i="11"/>
  <c r="AQ37" i="1" l="1"/>
  <c r="N115" i="1"/>
  <c r="AF115" i="1" s="1"/>
  <c r="AJ114" i="1"/>
  <c r="U116" i="1"/>
  <c r="J117" i="1"/>
  <c r="U117" i="1" s="1"/>
  <c r="T115" i="1"/>
  <c r="S115" i="1"/>
  <c r="Y115" i="1"/>
  <c r="W117" i="1"/>
  <c r="V117" i="1" s="1"/>
  <c r="AS3" i="11"/>
  <c r="AI34" i="17"/>
  <c r="N116" i="1" l="1"/>
  <c r="AF116" i="1" s="1"/>
  <c r="AJ115" i="1"/>
  <c r="T117" i="1"/>
  <c r="Y117" i="1"/>
  <c r="S117" i="1"/>
  <c r="Y116" i="1"/>
  <c r="S116" i="1"/>
  <c r="T116" i="1"/>
  <c r="D118" i="1" a="1"/>
  <c r="D118" i="1" l="1"/>
  <c r="E118" i="1" s="1"/>
  <c r="I118" i="1" s="1"/>
  <c r="N118" i="1"/>
  <c r="AF118" i="1" s="1"/>
  <c r="AJ117" i="1"/>
  <c r="AJ116" i="1"/>
  <c r="N117" i="1"/>
  <c r="AF117" i="1" s="1"/>
  <c r="BP29" i="14"/>
  <c r="BM102" i="12"/>
  <c r="BM59" i="9"/>
  <c r="BM47" i="9"/>
  <c r="BM42" i="12"/>
  <c r="BM93" i="12"/>
  <c r="BM80" i="12"/>
  <c r="CA13" i="13"/>
  <c r="CA19" i="13"/>
  <c r="BP28" i="14"/>
  <c r="CA55" i="13"/>
  <c r="CA77" i="13"/>
  <c r="CA57" i="13"/>
  <c r="BM10" i="9"/>
  <c r="BM67" i="12"/>
  <c r="CA89" i="13"/>
  <c r="BM30" i="9"/>
  <c r="BM52" i="12"/>
  <c r="BP8" i="14"/>
  <c r="BP51" i="14"/>
  <c r="CE46" i="1"/>
  <c r="CA11" i="13"/>
  <c r="BM103" i="9"/>
  <c r="BM39" i="12"/>
  <c r="CA80" i="13"/>
  <c r="BM96" i="12"/>
  <c r="BM9" i="9"/>
  <c r="CA73" i="13"/>
  <c r="BM91" i="12"/>
  <c r="BM57" i="12"/>
  <c r="CE63" i="1"/>
  <c r="CA12" i="13"/>
  <c r="BP79" i="14"/>
  <c r="BM71" i="9"/>
  <c r="BM73" i="12"/>
  <c r="BP34" i="14"/>
  <c r="BM20" i="9"/>
  <c r="CE62" i="1"/>
  <c r="CA14" i="13"/>
  <c r="BM35" i="12"/>
  <c r="BP52" i="14"/>
  <c r="BM88" i="12"/>
  <c r="BP35" i="14"/>
  <c r="BM70" i="12"/>
  <c r="BS78" i="1"/>
  <c r="K78" i="1" s="1"/>
  <c r="BM57" i="9"/>
  <c r="BM53" i="12"/>
  <c r="BP15" i="14"/>
  <c r="BM16" i="9"/>
  <c r="BM60" i="9"/>
  <c r="BM36" i="12"/>
  <c r="BU4" i="11"/>
  <c r="CA65" i="13"/>
  <c r="BP99" i="14"/>
  <c r="BM44" i="9"/>
  <c r="CA98" i="13"/>
  <c r="BM76" i="12"/>
  <c r="BM43" i="9"/>
  <c r="BM74" i="12"/>
  <c r="CA22" i="13"/>
  <c r="BM34" i="12"/>
  <c r="BM38" i="9"/>
  <c r="CA44" i="13"/>
  <c r="CA36" i="13"/>
  <c r="BP73" i="14"/>
  <c r="BS72" i="1"/>
  <c r="K72" i="1" s="1"/>
  <c r="CA68" i="13"/>
  <c r="BM97" i="12"/>
  <c r="BM51" i="9"/>
  <c r="BM86" i="9"/>
  <c r="BP14" i="14"/>
  <c r="BM83" i="12"/>
  <c r="BP41" i="14"/>
  <c r="BM4" i="12"/>
  <c r="CA48" i="13"/>
  <c r="BM31" i="9"/>
  <c r="BM73" i="9"/>
  <c r="BM17" i="9"/>
  <c r="BP40" i="14"/>
  <c r="BM9" i="12"/>
  <c r="CA66" i="13"/>
  <c r="CE58" i="1"/>
  <c r="CA61" i="13"/>
  <c r="BM5" i="12"/>
  <c r="BS74" i="1"/>
  <c r="K74" i="1" s="1"/>
  <c r="BM22" i="9"/>
  <c r="BM67" i="9"/>
  <c r="BP89" i="14"/>
  <c r="BP92" i="14"/>
  <c r="BM102" i="9"/>
  <c r="BM100" i="12"/>
  <c r="CA88" i="13"/>
  <c r="BM49" i="12"/>
  <c r="CA29" i="13"/>
  <c r="BS73" i="1"/>
  <c r="K73" i="1" s="1"/>
  <c r="BM19" i="12"/>
  <c r="BM13" i="12"/>
  <c r="BP32" i="14"/>
  <c r="BM83" i="9"/>
  <c r="BP86" i="14"/>
  <c r="CA76" i="13"/>
  <c r="BM90" i="12"/>
  <c r="CE60" i="1"/>
  <c r="CE64" i="1"/>
  <c r="BU11" i="11"/>
  <c r="BP84" i="14"/>
  <c r="BP6" i="14"/>
  <c r="BM81" i="12"/>
  <c r="CA63" i="13"/>
  <c r="BP58" i="14"/>
  <c r="BU6" i="11"/>
  <c r="BP102" i="14"/>
  <c r="BP36" i="14"/>
  <c r="BM74" i="9"/>
  <c r="BP50" i="14"/>
  <c r="BP25" i="14"/>
  <c r="BM58" i="12"/>
  <c r="CA17" i="13"/>
  <c r="BM23" i="9"/>
  <c r="BP43" i="14"/>
  <c r="BP39" i="14"/>
  <c r="CA100" i="13"/>
  <c r="BP7" i="14"/>
  <c r="BS71" i="1"/>
  <c r="CA71" i="13"/>
  <c r="BP12" i="14"/>
  <c r="CA87" i="13"/>
  <c r="BM50" i="9"/>
  <c r="BM12" i="9"/>
  <c r="BM75" i="12"/>
  <c r="BP74" i="14"/>
  <c r="BM77" i="12"/>
  <c r="CE44" i="1"/>
  <c r="BM61" i="12"/>
  <c r="BP33" i="14"/>
  <c r="CA74" i="13"/>
  <c r="BM81" i="9"/>
  <c r="BP47" i="14"/>
  <c r="CA78" i="13"/>
  <c r="CA99" i="13"/>
  <c r="BM45" i="12"/>
  <c r="CE56" i="1"/>
  <c r="BM72" i="9"/>
  <c r="BP53" i="14"/>
  <c r="BM27" i="9"/>
  <c r="BP24" i="14"/>
  <c r="BU15" i="11"/>
  <c r="BM95" i="12"/>
  <c r="BP11" i="14"/>
  <c r="BM100" i="9"/>
  <c r="CA49" i="13"/>
  <c r="CA15" i="13"/>
  <c r="BM21" i="9"/>
  <c r="CE47" i="1"/>
  <c r="BM82" i="9"/>
  <c r="CA58" i="13"/>
  <c r="BM86" i="12"/>
  <c r="BM6" i="9"/>
  <c r="BP54" i="14"/>
  <c r="CA84" i="13"/>
  <c r="BP64" i="14"/>
  <c r="BP80" i="14"/>
  <c r="BM98" i="9"/>
  <c r="BM37" i="9"/>
  <c r="CA75" i="13"/>
  <c r="CE52" i="1"/>
  <c r="BM32" i="12"/>
  <c r="BM64" i="12"/>
  <c r="CE48" i="1"/>
  <c r="BM92" i="12"/>
  <c r="BM26" i="12"/>
  <c r="BM43" i="12"/>
  <c r="CA69" i="13"/>
  <c r="CA62" i="13"/>
  <c r="BP87" i="14"/>
  <c r="BP21" i="14"/>
  <c r="CA96" i="13"/>
  <c r="BM62" i="9"/>
  <c r="BM88" i="9"/>
  <c r="BP61" i="14"/>
  <c r="BM94" i="12"/>
  <c r="BP48" i="14"/>
  <c r="BU9" i="11"/>
  <c r="BP31" i="14"/>
  <c r="BM40" i="9"/>
  <c r="BM26" i="9"/>
  <c r="BM90" i="9"/>
  <c r="BU12" i="11"/>
  <c r="BM72" i="12"/>
  <c r="BM85" i="9"/>
  <c r="BM18" i="12"/>
  <c r="BP71" i="14"/>
  <c r="BM80" i="9"/>
  <c r="BM103" i="12"/>
  <c r="BP19" i="14"/>
  <c r="CA106" i="13"/>
  <c r="BM60" i="12"/>
  <c r="BM14" i="9"/>
  <c r="BU14" i="11"/>
  <c r="BP26" i="14"/>
  <c r="BM45" i="9"/>
  <c r="CA60" i="13"/>
  <c r="CA85" i="13"/>
  <c r="BP69" i="14"/>
  <c r="CA10" i="13"/>
  <c r="BM22" i="12"/>
  <c r="BP66" i="14"/>
  <c r="BM38" i="12"/>
  <c r="CA45" i="13"/>
  <c r="CA90" i="13"/>
  <c r="BM64" i="9"/>
  <c r="BM55" i="12"/>
  <c r="CA102" i="13"/>
  <c r="BM54" i="12"/>
  <c r="BM84" i="12"/>
  <c r="BM79" i="12"/>
  <c r="CE45" i="1"/>
  <c r="BM91" i="9"/>
  <c r="CA18" i="13"/>
  <c r="CE55" i="1"/>
  <c r="CA39" i="13"/>
  <c r="BM37" i="12"/>
  <c r="BM51" i="12"/>
  <c r="CA94" i="13"/>
  <c r="BP76" i="14"/>
  <c r="CE49" i="1"/>
  <c r="BM21" i="12"/>
  <c r="CA41" i="13"/>
  <c r="BM52" i="9"/>
  <c r="BM40" i="12"/>
  <c r="BM70" i="9"/>
  <c r="BP49" i="14"/>
  <c r="CE50" i="1"/>
  <c r="BP5" i="14"/>
  <c r="CA9" i="13"/>
  <c r="BM63" i="12"/>
  <c r="BP72" i="14"/>
  <c r="BM16" i="12"/>
  <c r="BM30" i="12"/>
  <c r="BM31" i="12"/>
  <c r="CA37" i="13"/>
  <c r="CA40" i="13"/>
  <c r="CA42" i="13"/>
  <c r="BM89" i="9"/>
  <c r="BP82" i="14"/>
  <c r="CA70" i="13"/>
  <c r="BM63" i="9"/>
  <c r="CA32" i="13"/>
  <c r="CE57" i="1"/>
  <c r="BM33" i="12"/>
  <c r="BP60" i="14"/>
  <c r="BP91" i="14"/>
  <c r="CA67" i="13"/>
  <c r="CA50" i="13"/>
  <c r="CA31" i="13"/>
  <c r="CA101" i="13"/>
  <c r="BM10" i="12"/>
  <c r="BM55" i="9"/>
  <c r="CE43" i="1"/>
  <c r="BM48" i="9"/>
  <c r="BP96" i="14"/>
  <c r="BM44" i="12"/>
  <c r="BP88" i="14"/>
  <c r="CA46" i="13"/>
  <c r="CA7" i="13"/>
  <c r="BP56" i="14"/>
  <c r="CA47" i="13"/>
  <c r="BP55" i="14"/>
  <c r="CA20" i="13"/>
  <c r="BM41" i="12"/>
  <c r="BP9" i="14"/>
  <c r="BM50" i="12"/>
  <c r="BM19" i="9"/>
  <c r="CA83" i="13"/>
  <c r="BP16" i="14"/>
  <c r="BM24" i="9"/>
  <c r="CA104" i="13"/>
  <c r="BM61" i="9"/>
  <c r="BP78" i="14"/>
  <c r="BM42" i="9"/>
  <c r="BM78" i="9"/>
  <c r="BU10" i="11"/>
  <c r="BU7" i="11"/>
  <c r="CA56" i="13"/>
  <c r="BM46" i="9"/>
  <c r="BP59" i="14"/>
  <c r="BP37" i="14"/>
  <c r="BM76" i="9"/>
  <c r="BM95" i="9"/>
  <c r="BM25" i="9"/>
  <c r="CA53" i="13"/>
  <c r="BM82" i="12"/>
  <c r="BM33" i="9"/>
  <c r="BP81" i="14"/>
  <c r="BM78" i="12"/>
  <c r="BM85" i="12"/>
  <c r="BP100" i="14"/>
  <c r="BM79" i="9"/>
  <c r="CA97" i="13"/>
  <c r="CA30" i="13"/>
  <c r="BM68" i="12"/>
  <c r="BM66" i="12"/>
  <c r="CA92" i="13"/>
  <c r="BM11" i="12"/>
  <c r="BP93" i="14"/>
  <c r="BM65" i="12"/>
  <c r="BM54" i="9"/>
  <c r="BM7" i="9"/>
  <c r="BM17" i="12"/>
  <c r="BP42" i="14"/>
  <c r="BP68" i="14"/>
  <c r="BP70" i="14"/>
  <c r="BM53" i="9"/>
  <c r="BP65" i="14"/>
  <c r="BM94" i="9"/>
  <c r="BM8" i="12"/>
  <c r="CE61" i="1"/>
  <c r="BS79" i="1"/>
  <c r="K79" i="1" s="1"/>
  <c r="CE54" i="1"/>
  <c r="CA35" i="13"/>
  <c r="BM18" i="9"/>
  <c r="BP103" i="14"/>
  <c r="BM7" i="12"/>
  <c r="BM58" i="9"/>
  <c r="BM75" i="9"/>
  <c r="BP22" i="14"/>
  <c r="BP77" i="14"/>
  <c r="BM98" i="12"/>
  <c r="BM96" i="9"/>
  <c r="BM20" i="12"/>
  <c r="BP90" i="14"/>
  <c r="BM49" i="9"/>
  <c r="CA103" i="13"/>
  <c r="BS77" i="1"/>
  <c r="K77" i="1" s="1"/>
  <c r="BM5" i="9"/>
  <c r="BM62" i="12"/>
  <c r="BP18" i="14"/>
  <c r="BM13" i="9"/>
  <c r="BM32" i="9"/>
  <c r="CE42" i="1"/>
  <c r="BM29" i="9"/>
  <c r="CE53" i="1"/>
  <c r="BM99" i="12"/>
  <c r="CA27" i="13"/>
  <c r="CA25" i="13"/>
  <c r="BP67" i="14"/>
  <c r="BM28" i="12"/>
  <c r="BM87" i="9"/>
  <c r="BP63" i="14"/>
  <c r="CA86" i="13"/>
  <c r="BM48" i="12"/>
  <c r="CA23" i="13"/>
  <c r="BM15" i="12"/>
  <c r="BM35" i="9"/>
  <c r="BP101" i="14"/>
  <c r="BP45" i="14"/>
  <c r="CA28" i="13"/>
  <c r="BM69" i="12"/>
  <c r="BP57" i="14"/>
  <c r="BP17" i="14"/>
  <c r="CA72" i="13"/>
  <c r="CA33" i="13"/>
  <c r="BP38" i="14"/>
  <c r="BP95" i="14"/>
  <c r="BP46" i="14"/>
  <c r="BM14" i="12"/>
  <c r="CA82" i="13"/>
  <c r="BM68" i="9"/>
  <c r="CA21" i="13"/>
  <c r="CA16" i="13"/>
  <c r="BU8" i="11"/>
  <c r="BP23" i="14"/>
  <c r="BP75" i="14"/>
  <c r="BP97" i="14"/>
  <c r="CA34" i="13"/>
  <c r="CA79" i="13"/>
  <c r="BM47" i="12"/>
  <c r="BP4" i="14"/>
  <c r="BM15" i="9"/>
  <c r="BM24" i="12"/>
  <c r="BP44" i="14"/>
  <c r="BP10" i="14"/>
  <c r="BM84" i="9"/>
  <c r="CA64" i="13"/>
  <c r="BM27" i="12"/>
  <c r="CA91" i="13"/>
  <c r="CA95" i="13"/>
  <c r="BM101" i="9"/>
  <c r="BM69" i="9"/>
  <c r="BP30" i="14"/>
  <c r="BM11" i="9"/>
  <c r="BM29" i="12"/>
  <c r="BM6" i="12"/>
  <c r="BM65" i="9"/>
  <c r="CA38" i="13"/>
  <c r="CE51" i="1"/>
  <c r="BS75" i="1"/>
  <c r="K75" i="1" s="1"/>
  <c r="BM87" i="12"/>
  <c r="BP27" i="14"/>
  <c r="BM101" i="12"/>
  <c r="BP83" i="14"/>
  <c r="CA105" i="13"/>
  <c r="BP13" i="14"/>
  <c r="BU5" i="11"/>
  <c r="BM39" i="9"/>
  <c r="BM93" i="9"/>
  <c r="CA26" i="13"/>
  <c r="BS76" i="1"/>
  <c r="K76" i="1" s="1"/>
  <c r="CA8" i="13"/>
  <c r="BM66" i="9"/>
  <c r="BM77" i="9"/>
  <c r="BM56" i="12"/>
  <c r="BM23" i="12"/>
  <c r="BP85" i="14"/>
  <c r="BM59" i="12"/>
  <c r="BP98" i="14"/>
  <c r="BM92" i="9"/>
  <c r="BM12" i="12"/>
  <c r="CA52" i="13"/>
  <c r="BM41" i="9"/>
  <c r="BM25" i="12"/>
  <c r="BM34" i="9"/>
  <c r="CE59" i="1"/>
  <c r="CA93" i="13"/>
  <c r="BP94" i="14"/>
  <c r="BM56" i="9"/>
  <c r="CA51" i="13"/>
  <c r="BM97" i="9"/>
  <c r="BM99" i="9"/>
  <c r="CA81" i="13"/>
  <c r="CA24" i="13"/>
  <c r="BM8" i="9"/>
  <c r="BM71" i="12"/>
  <c r="BM36" i="9"/>
  <c r="CA54" i="13"/>
  <c r="BU13" i="11"/>
  <c r="BU16" i="11"/>
  <c r="BP20" i="14"/>
  <c r="BM4" i="9"/>
  <c r="CA59" i="13"/>
  <c r="BM89" i="12"/>
  <c r="CA43" i="13"/>
  <c r="BM28" i="9"/>
  <c r="BP62" i="14"/>
  <c r="BM46" i="12"/>
  <c r="BI11" i="16"/>
  <c r="BI22" i="16"/>
  <c r="BI23" i="16"/>
  <c r="BI19" i="16"/>
  <c r="BI12" i="16"/>
  <c r="BI8" i="16"/>
  <c r="BL6" i="17"/>
  <c r="BI6" i="16"/>
  <c r="BI5" i="16"/>
  <c r="BL3" i="17"/>
  <c r="BL5" i="17"/>
  <c r="BI7" i="16"/>
  <c r="ED8" i="11"/>
  <c r="ED9" i="11"/>
  <c r="ED10" i="11"/>
  <c r="ED11" i="11"/>
  <c r="ED4" i="11"/>
  <c r="ED5" i="11"/>
  <c r="ED16" i="11"/>
  <c r="ED14" i="11"/>
  <c r="ED15" i="11"/>
  <c r="ED12" i="11"/>
  <c r="ED7" i="11"/>
  <c r="ED6" i="11"/>
  <c r="AE148" i="1"/>
  <c r="ED13" i="11"/>
  <c r="M74" i="1" l="1"/>
  <c r="L74" i="1"/>
  <c r="M73" i="1"/>
  <c r="L73" i="1"/>
  <c r="C8" i="1"/>
  <c r="L78" i="1"/>
  <c r="M78" i="1"/>
  <c r="L75" i="1"/>
  <c r="M75" i="1"/>
  <c r="M79" i="1"/>
  <c r="L79" i="1"/>
  <c r="L72" i="1"/>
  <c r="F31" i="1" s="1"/>
  <c r="M72" i="1"/>
  <c r="BS37" i="1"/>
  <c r="K71" i="1"/>
  <c r="M77" i="1"/>
  <c r="L77" i="1"/>
  <c r="M76" i="1"/>
  <c r="L76" i="1"/>
  <c r="AD118" i="1"/>
  <c r="AG118" i="1"/>
  <c r="AC118" i="1"/>
  <c r="X118" i="1"/>
  <c r="O118" i="1"/>
  <c r="O119" i="1" s="1"/>
  <c r="O120" i="1" s="1"/>
  <c r="O121" i="1" s="1"/>
  <c r="O122" i="1" s="1"/>
  <c r="O123" i="1" s="1"/>
  <c r="O124" i="1" s="1"/>
  <c r="O125" i="1" s="1"/>
  <c r="O126" i="1" s="1"/>
  <c r="O127" i="1" s="1"/>
  <c r="O128" i="1" s="1"/>
  <c r="O129" i="1" s="1"/>
  <c r="O130" i="1" s="1"/>
  <c r="O131" i="1" s="1"/>
  <c r="O132" i="1" s="1"/>
  <c r="O133" i="1" s="1"/>
  <c r="O134" i="1" s="1"/>
  <c r="O135" i="1" s="1"/>
  <c r="O136" i="1" s="1"/>
  <c r="O137" i="1" s="1"/>
  <c r="O138" i="1" s="1"/>
  <c r="O139" i="1" s="1"/>
  <c r="O140" i="1" s="1"/>
  <c r="O141" i="1" s="1"/>
  <c r="O142" i="1" s="1"/>
  <c r="O143" i="1" s="1"/>
  <c r="O144" i="1" s="1"/>
  <c r="O145" i="1" s="1"/>
  <c r="O146" i="1" s="1"/>
  <c r="O147" i="1" s="1"/>
  <c r="O148" i="1" s="1"/>
  <c r="O149" i="1" s="1"/>
  <c r="O150" i="1" s="1"/>
  <c r="O151" i="1" s="1"/>
  <c r="O152" i="1" s="1"/>
  <c r="O153" i="1" s="1"/>
  <c r="O154" i="1" s="1"/>
  <c r="O155" i="1" s="1"/>
  <c r="O156" i="1" s="1"/>
  <c r="O157" i="1" s="1"/>
  <c r="O158" i="1" s="1"/>
  <c r="O159" i="1" s="1"/>
  <c r="O160" i="1" s="1"/>
  <c r="O161" i="1" s="1"/>
  <c r="O162" i="1" s="1"/>
  <c r="Q118" i="1"/>
  <c r="Q119" i="1" s="1"/>
  <c r="Q120" i="1" s="1"/>
  <c r="Q121" i="1" s="1"/>
  <c r="Q122" i="1" s="1"/>
  <c r="Q123" i="1" s="1"/>
  <c r="Q124" i="1" s="1"/>
  <c r="Q125" i="1" s="1"/>
  <c r="Q126" i="1" s="1"/>
  <c r="Q127" i="1" s="1"/>
  <c r="Q128" i="1" s="1"/>
  <c r="Q129" i="1" s="1"/>
  <c r="Q130" i="1" s="1"/>
  <c r="Q131" i="1" s="1"/>
  <c r="Q132" i="1" s="1"/>
  <c r="Q133" i="1" s="1"/>
  <c r="Q134" i="1" s="1"/>
  <c r="Q135" i="1" s="1"/>
  <c r="Q136" i="1" s="1"/>
  <c r="Q137" i="1" s="1"/>
  <c r="Q138" i="1" s="1"/>
  <c r="Q139" i="1" s="1"/>
  <c r="Q140" i="1" s="1"/>
  <c r="Q141" i="1" s="1"/>
  <c r="Q142" i="1" s="1"/>
  <c r="Q143" i="1" s="1"/>
  <c r="Q144" i="1" s="1"/>
  <c r="Q145" i="1" s="1"/>
  <c r="Q146" i="1" s="1"/>
  <c r="Q147" i="1" s="1"/>
  <c r="Q148" i="1" s="1"/>
  <c r="Q149" i="1" s="1"/>
  <c r="Q150" i="1" s="1"/>
  <c r="Q151" i="1" s="1"/>
  <c r="Q152" i="1" s="1"/>
  <c r="Q153" i="1" s="1"/>
  <c r="Q154" i="1" s="1"/>
  <c r="Q155" i="1" s="1"/>
  <c r="Q156" i="1" s="1"/>
  <c r="Q157" i="1" s="1"/>
  <c r="Q158" i="1" s="1"/>
  <c r="Q159" i="1" s="1"/>
  <c r="Q160" i="1" s="1"/>
  <c r="Q161" i="1" s="1"/>
  <c r="Q162" i="1" s="1"/>
  <c r="R118" i="1"/>
  <c r="R119" i="1" s="1"/>
  <c r="P118" i="1"/>
  <c r="BU3" i="11"/>
  <c r="BK34" i="17"/>
  <c r="W118" i="1" l="1"/>
  <c r="V118" i="1" s="1"/>
  <c r="P119" i="1"/>
  <c r="AI119" i="1" s="1"/>
  <c r="C12" i="1"/>
  <c r="D8" i="1"/>
  <c r="C16" i="1"/>
  <c r="C17" i="1" s="1"/>
  <c r="C18" i="1" s="1"/>
  <c r="F16" i="1"/>
  <c r="G16" i="1"/>
  <c r="G17" i="1" s="1"/>
  <c r="G18" i="1" s="1"/>
  <c r="H16" i="1"/>
  <c r="H17" i="1" s="1"/>
  <c r="H18" i="1" s="1"/>
  <c r="AI118" i="1"/>
  <c r="K118" i="1"/>
  <c r="J118" i="1" s="1"/>
  <c r="R120" i="1"/>
  <c r="M71" i="1"/>
  <c r="L71" i="1"/>
  <c r="D31" i="1" s="1"/>
  <c r="E16" i="1" l="1"/>
  <c r="E17" i="1" s="1"/>
  <c r="E18" i="1" s="1"/>
  <c r="D16" i="1"/>
  <c r="D17" i="1" s="1"/>
  <c r="D18" i="1" s="1"/>
  <c r="E8" i="1"/>
  <c r="D12" i="1"/>
  <c r="R121" i="1"/>
  <c r="F27" i="1"/>
  <c r="D26" i="1"/>
  <c r="D23" i="1"/>
  <c r="D32" i="1"/>
  <c r="D24" i="1"/>
  <c r="D25" i="1"/>
  <c r="D29" i="1"/>
  <c r="D30" i="1"/>
  <c r="D28" i="1"/>
  <c r="W119" i="1"/>
  <c r="V119" i="1" s="1"/>
  <c r="P120" i="1"/>
  <c r="AI120" i="1" s="1"/>
  <c r="K14" i="1"/>
  <c r="F17" i="1"/>
  <c r="F18" i="1" s="1"/>
  <c r="U118" i="1"/>
  <c r="J119" i="1"/>
  <c r="S118" i="1" l="1"/>
  <c r="T118" i="1"/>
  <c r="Y118" i="1"/>
  <c r="E27" i="1"/>
  <c r="E23" i="1"/>
  <c r="D27" i="1"/>
  <c r="D33" i="1" s="1"/>
  <c r="E34" i="1" s="1"/>
  <c r="E30" i="1"/>
  <c r="E25" i="1"/>
  <c r="E28" i="1"/>
  <c r="E24" i="1"/>
  <c r="E29" i="1"/>
  <c r="E26" i="1"/>
  <c r="E32" i="1"/>
  <c r="F33" i="1"/>
  <c r="E31" i="1"/>
  <c r="U119" i="1"/>
  <c r="J120" i="1"/>
  <c r="R122" i="1"/>
  <c r="W120" i="1"/>
  <c r="V120" i="1" s="1"/>
  <c r="P121" i="1"/>
  <c r="AI121" i="1" s="1"/>
  <c r="F8" i="1"/>
  <c r="E12" i="1"/>
  <c r="R123" i="1" l="1"/>
  <c r="E33" i="1"/>
  <c r="T119" i="1"/>
  <c r="Y119" i="1"/>
  <c r="S119" i="1"/>
  <c r="U120" i="1"/>
  <c r="J121" i="1"/>
  <c r="N119" i="1"/>
  <c r="AF119" i="1" s="1"/>
  <c r="AJ118" i="1"/>
  <c r="G8" i="1"/>
  <c r="F12" i="1"/>
  <c r="W121" i="1"/>
  <c r="V121" i="1" s="1"/>
  <c r="P122" i="1"/>
  <c r="U121" i="1" l="1"/>
  <c r="J122" i="1"/>
  <c r="T120" i="1"/>
  <c r="S120" i="1"/>
  <c r="Y120" i="1"/>
  <c r="AJ119" i="1"/>
  <c r="N120" i="1"/>
  <c r="AF120" i="1" s="1"/>
  <c r="W122" i="1"/>
  <c r="V122" i="1" s="1"/>
  <c r="P123" i="1"/>
  <c r="H8" i="1"/>
  <c r="H12" i="1" s="1"/>
  <c r="G12" i="1"/>
  <c r="AI122" i="1"/>
  <c r="R124" i="1"/>
  <c r="R125" i="1" l="1"/>
  <c r="W123" i="1"/>
  <c r="V123" i="1" s="1"/>
  <c r="P124" i="1"/>
  <c r="AI123" i="1"/>
  <c r="N121" i="1"/>
  <c r="AF121" i="1" s="1"/>
  <c r="AJ120" i="1"/>
  <c r="U122" i="1"/>
  <c r="J123" i="1"/>
  <c r="Y121" i="1"/>
  <c r="S121" i="1"/>
  <c r="T121" i="1"/>
  <c r="W124" i="1" l="1"/>
  <c r="V124" i="1" s="1"/>
  <c r="P125" i="1"/>
  <c r="AI125" i="1" s="1"/>
  <c r="Y122" i="1"/>
  <c r="T122" i="1"/>
  <c r="S122" i="1"/>
  <c r="AI124" i="1"/>
  <c r="R126" i="1"/>
  <c r="N122" i="1"/>
  <c r="AF122" i="1" s="1"/>
  <c r="AJ121" i="1"/>
  <c r="U123" i="1"/>
  <c r="J124" i="1"/>
  <c r="AJ122" i="1" l="1"/>
  <c r="N123" i="1"/>
  <c r="AF123" i="1" s="1"/>
  <c r="R127" i="1"/>
  <c r="U124" i="1"/>
  <c r="J125" i="1"/>
  <c r="T123" i="1"/>
  <c r="S123" i="1"/>
  <c r="Y123" i="1"/>
  <c r="W125" i="1"/>
  <c r="V125" i="1" s="1"/>
  <c r="P126" i="1"/>
  <c r="AI126" i="1" s="1"/>
  <c r="N124" i="1" l="1"/>
  <c r="AF124" i="1" s="1"/>
  <c r="AJ123" i="1"/>
  <c r="T124" i="1"/>
  <c r="Y124" i="1"/>
  <c r="S124" i="1"/>
  <c r="R128" i="1"/>
  <c r="W126" i="1"/>
  <c r="V126" i="1" s="1"/>
  <c r="P127" i="1"/>
  <c r="AI127" i="1" s="1"/>
  <c r="U125" i="1"/>
  <c r="J126" i="1"/>
  <c r="S125" i="1" l="1"/>
  <c r="T125" i="1"/>
  <c r="Y125" i="1"/>
  <c r="R129" i="1"/>
  <c r="U126" i="1"/>
  <c r="J127" i="1"/>
  <c r="AJ124" i="1"/>
  <c r="N125" i="1"/>
  <c r="AF125" i="1" s="1"/>
  <c r="P128" i="1"/>
  <c r="AI128" i="1" s="1"/>
  <c r="W127" i="1"/>
  <c r="V127" i="1" s="1"/>
  <c r="R130" i="1" l="1"/>
  <c r="U127" i="1"/>
  <c r="J128" i="1"/>
  <c r="Y126" i="1"/>
  <c r="T126" i="1"/>
  <c r="S126" i="1"/>
  <c r="P129" i="1"/>
  <c r="W128" i="1"/>
  <c r="V128" i="1" s="1"/>
  <c r="N126" i="1"/>
  <c r="AF126" i="1" s="1"/>
  <c r="AJ125" i="1"/>
  <c r="P130" i="1" l="1"/>
  <c r="AI130" i="1" s="1"/>
  <c r="W129" i="1"/>
  <c r="V129" i="1" s="1"/>
  <c r="AJ126" i="1"/>
  <c r="N127" i="1"/>
  <c r="AF127" i="1" s="1"/>
  <c r="U128" i="1"/>
  <c r="J129" i="1"/>
  <c r="S127" i="1"/>
  <c r="T127" i="1"/>
  <c r="Y127" i="1"/>
  <c r="AI129" i="1"/>
  <c r="R131" i="1"/>
  <c r="U129" i="1" l="1"/>
  <c r="J130" i="1"/>
  <c r="R132" i="1"/>
  <c r="AJ127" i="1"/>
  <c r="N128" i="1"/>
  <c r="AF128" i="1" s="1"/>
  <c r="Y128" i="1"/>
  <c r="T128" i="1"/>
  <c r="S128" i="1"/>
  <c r="P131" i="1"/>
  <c r="AI131" i="1" s="1"/>
  <c r="W130" i="1"/>
  <c r="V130" i="1" s="1"/>
  <c r="N129" i="1" l="1"/>
  <c r="AF129" i="1" s="1"/>
  <c r="AJ128" i="1"/>
  <c r="R133" i="1"/>
  <c r="P132" i="1"/>
  <c r="W131" i="1"/>
  <c r="V131" i="1" s="1"/>
  <c r="U130" i="1"/>
  <c r="J131" i="1"/>
  <c r="T129" i="1"/>
  <c r="S129" i="1"/>
  <c r="Y129" i="1"/>
  <c r="W132" i="1" l="1"/>
  <c r="V132" i="1" s="1"/>
  <c r="P133" i="1"/>
  <c r="AI133" i="1" s="1"/>
  <c r="AI132" i="1"/>
  <c r="R134" i="1"/>
  <c r="Y130" i="1"/>
  <c r="S130" i="1"/>
  <c r="T130" i="1"/>
  <c r="U131" i="1"/>
  <c r="J132" i="1"/>
  <c r="AJ129" i="1"/>
  <c r="N130" i="1"/>
  <c r="AF130" i="1" s="1"/>
  <c r="AJ130" i="1" l="1"/>
  <c r="N131" i="1"/>
  <c r="AF131" i="1" s="1"/>
  <c r="R135" i="1"/>
  <c r="Y131" i="1"/>
  <c r="T131" i="1"/>
  <c r="S131" i="1"/>
  <c r="W133" i="1"/>
  <c r="V133" i="1" s="1"/>
  <c r="P134" i="1"/>
  <c r="AI134" i="1" s="1"/>
  <c r="U132" i="1"/>
  <c r="J133" i="1"/>
  <c r="T132" i="1" l="1"/>
  <c r="Y132" i="1"/>
  <c r="S132" i="1"/>
  <c r="N132" i="1"/>
  <c r="AF132" i="1" s="1"/>
  <c r="AJ131" i="1"/>
  <c r="W134" i="1"/>
  <c r="V134" i="1" s="1"/>
  <c r="P135" i="1"/>
  <c r="R136" i="1"/>
  <c r="J134" i="1"/>
  <c r="U133" i="1"/>
  <c r="R137" i="1" l="1"/>
  <c r="N133" i="1"/>
  <c r="AF133" i="1" s="1"/>
  <c r="AJ132" i="1"/>
  <c r="W135" i="1"/>
  <c r="V135" i="1" s="1"/>
  <c r="P136" i="1"/>
  <c r="AI136" i="1" s="1"/>
  <c r="Y133" i="1"/>
  <c r="T133" i="1"/>
  <c r="S133" i="1"/>
  <c r="U134" i="1"/>
  <c r="J135" i="1"/>
  <c r="AI135" i="1"/>
  <c r="R138" i="1" l="1"/>
  <c r="W136" i="1"/>
  <c r="V136" i="1" s="1"/>
  <c r="P137" i="1"/>
  <c r="U135" i="1"/>
  <c r="J136" i="1"/>
  <c r="T134" i="1"/>
  <c r="S134" i="1"/>
  <c r="Y134" i="1"/>
  <c r="AJ133" i="1"/>
  <c r="N134" i="1"/>
  <c r="AF134" i="1" s="1"/>
  <c r="U136" i="1" l="1"/>
  <c r="J137" i="1"/>
  <c r="Y135" i="1"/>
  <c r="T135" i="1"/>
  <c r="S135" i="1"/>
  <c r="P138" i="1"/>
  <c r="W137" i="1"/>
  <c r="V137" i="1" s="1"/>
  <c r="AJ134" i="1"/>
  <c r="N135" i="1"/>
  <c r="AF135" i="1" s="1"/>
  <c r="R139" i="1"/>
  <c r="AI137" i="1"/>
  <c r="AJ135" i="1" l="1"/>
  <c r="N136" i="1"/>
  <c r="AF136" i="1" s="1"/>
  <c r="W138" i="1"/>
  <c r="V138" i="1" s="1"/>
  <c r="P139" i="1"/>
  <c r="AI139" i="1" s="1"/>
  <c r="R140" i="1"/>
  <c r="AI138" i="1"/>
  <c r="U137" i="1"/>
  <c r="J138" i="1"/>
  <c r="S136" i="1"/>
  <c r="T136" i="1"/>
  <c r="Y136" i="1"/>
  <c r="U138" i="1" l="1"/>
  <c r="J139" i="1"/>
  <c r="W139" i="1"/>
  <c r="V139" i="1" s="1"/>
  <c r="P140" i="1"/>
  <c r="AI140" i="1" s="1"/>
  <c r="R141" i="1"/>
  <c r="N137" i="1"/>
  <c r="AF137" i="1" s="1"/>
  <c r="AJ136" i="1"/>
  <c r="Y137" i="1"/>
  <c r="T137" i="1"/>
  <c r="S137" i="1"/>
  <c r="W140" i="1" l="1"/>
  <c r="V140" i="1" s="1"/>
  <c r="P141" i="1"/>
  <c r="N138" i="1"/>
  <c r="AF138" i="1" s="1"/>
  <c r="AJ137" i="1"/>
  <c r="R142" i="1"/>
  <c r="U139" i="1"/>
  <c r="J140" i="1"/>
  <c r="S138" i="1"/>
  <c r="T138" i="1"/>
  <c r="Y138" i="1"/>
  <c r="U140" i="1" l="1"/>
  <c r="J141" i="1"/>
  <c r="W141" i="1"/>
  <c r="V141" i="1" s="1"/>
  <c r="P142" i="1"/>
  <c r="AI142" i="1" s="1"/>
  <c r="AI141" i="1"/>
  <c r="R143" i="1"/>
  <c r="Y139" i="1"/>
  <c r="T139" i="1"/>
  <c r="S139" i="1"/>
  <c r="N139" i="1"/>
  <c r="AF139" i="1" s="1"/>
  <c r="AJ138" i="1"/>
  <c r="AJ139" i="1" l="1"/>
  <c r="N140" i="1"/>
  <c r="AF140" i="1" s="1"/>
  <c r="R144" i="1"/>
  <c r="W142" i="1"/>
  <c r="V142" i="1" s="1"/>
  <c r="P143" i="1"/>
  <c r="AI143" i="1" s="1"/>
  <c r="U141" i="1"/>
  <c r="J142" i="1"/>
  <c r="S140" i="1"/>
  <c r="Y140" i="1"/>
  <c r="T140" i="1"/>
  <c r="U142" i="1" l="1"/>
  <c r="J143" i="1"/>
  <c r="R145" i="1"/>
  <c r="W143" i="1"/>
  <c r="V143" i="1" s="1"/>
  <c r="P144" i="1"/>
  <c r="S141" i="1"/>
  <c r="Y141" i="1"/>
  <c r="T141" i="1"/>
  <c r="N141" i="1"/>
  <c r="AF141" i="1" s="1"/>
  <c r="AJ140" i="1"/>
  <c r="W144" i="1" l="1"/>
  <c r="V144" i="1" s="1"/>
  <c r="P145" i="1"/>
  <c r="AI145" i="1" s="1"/>
  <c r="AJ141" i="1"/>
  <c r="N142" i="1"/>
  <c r="AF142" i="1" s="1"/>
  <c r="R146" i="1"/>
  <c r="AI144" i="1"/>
  <c r="U143" i="1"/>
  <c r="J144" i="1"/>
  <c r="S142" i="1"/>
  <c r="Y142" i="1"/>
  <c r="T142" i="1"/>
  <c r="T143" i="1" l="1"/>
  <c r="S143" i="1"/>
  <c r="Y143" i="1"/>
  <c r="W145" i="1"/>
  <c r="V145" i="1" s="1"/>
  <c r="P146" i="1"/>
  <c r="AI146" i="1" s="1"/>
  <c r="R147" i="1"/>
  <c r="N143" i="1"/>
  <c r="AF143" i="1" s="1"/>
  <c r="AJ142" i="1"/>
  <c r="U144" i="1"/>
  <c r="J145" i="1"/>
  <c r="U145" i="1" l="1"/>
  <c r="J146" i="1"/>
  <c r="S144" i="1"/>
  <c r="T144" i="1"/>
  <c r="Y144" i="1"/>
  <c r="W146" i="1"/>
  <c r="V146" i="1" s="1"/>
  <c r="P147" i="1"/>
  <c r="AI147" i="1" s="1"/>
  <c r="R148" i="1"/>
  <c r="N144" i="1"/>
  <c r="AF144" i="1" s="1"/>
  <c r="AJ143" i="1"/>
  <c r="R149" i="1" l="1"/>
  <c r="U146" i="1"/>
  <c r="J147" i="1"/>
  <c r="P148" i="1"/>
  <c r="W147" i="1"/>
  <c r="V147" i="1" s="1"/>
  <c r="N145" i="1"/>
  <c r="AF145" i="1" s="1"/>
  <c r="AJ144" i="1"/>
  <c r="T145" i="1"/>
  <c r="Y145" i="1"/>
  <c r="S145" i="1"/>
  <c r="W148" i="1" l="1"/>
  <c r="V148" i="1" s="1"/>
  <c r="P149" i="1"/>
  <c r="AI149" i="1" s="1"/>
  <c r="T146" i="1"/>
  <c r="S146" i="1"/>
  <c r="Y146" i="1"/>
  <c r="U147" i="1"/>
  <c r="J148" i="1"/>
  <c r="AI148" i="1"/>
  <c r="AJ145" i="1"/>
  <c r="N146" i="1"/>
  <c r="AF146" i="1" s="1"/>
  <c r="R150" i="1"/>
  <c r="J149" i="1" l="1"/>
  <c r="U148" i="1"/>
  <c r="T147" i="1"/>
  <c r="Y147" i="1"/>
  <c r="S147" i="1"/>
  <c r="N147" i="1"/>
  <c r="AF147" i="1" s="1"/>
  <c r="AJ146" i="1"/>
  <c r="R151" i="1"/>
  <c r="W149" i="1"/>
  <c r="V149" i="1" s="1"/>
  <c r="P150" i="1"/>
  <c r="P151" i="1" l="1"/>
  <c r="AI151" i="1" s="1"/>
  <c r="W150" i="1"/>
  <c r="V150" i="1" s="1"/>
  <c r="AI150" i="1"/>
  <c r="T148" i="1"/>
  <c r="Y148" i="1"/>
  <c r="S148" i="1"/>
  <c r="R152" i="1"/>
  <c r="N148" i="1"/>
  <c r="AF148" i="1" s="1"/>
  <c r="AJ147" i="1"/>
  <c r="U149" i="1"/>
  <c r="J150" i="1"/>
  <c r="J151" i="1" l="1"/>
  <c r="U150" i="1"/>
  <c r="T149" i="1"/>
  <c r="S149" i="1"/>
  <c r="Y149" i="1"/>
  <c r="N149" i="1"/>
  <c r="AF149" i="1" s="1"/>
  <c r="AJ148" i="1"/>
  <c r="R153" i="1"/>
  <c r="W151" i="1"/>
  <c r="V151" i="1" s="1"/>
  <c r="P152" i="1"/>
  <c r="W152" i="1" l="1"/>
  <c r="V152" i="1" s="1"/>
  <c r="P153" i="1"/>
  <c r="AI153" i="1" s="1"/>
  <c r="AI152" i="1"/>
  <c r="AJ149" i="1"/>
  <c r="N150" i="1"/>
  <c r="AF150" i="1" s="1"/>
  <c r="R154" i="1"/>
  <c r="T150" i="1"/>
  <c r="Y150" i="1"/>
  <c r="S150" i="1"/>
  <c r="U151" i="1"/>
  <c r="J152" i="1"/>
  <c r="N151" i="1" l="1"/>
  <c r="AF151" i="1" s="1"/>
  <c r="AJ150" i="1"/>
  <c r="Y151" i="1"/>
  <c r="S151" i="1"/>
  <c r="T151" i="1"/>
  <c r="J153" i="1"/>
  <c r="U152" i="1"/>
  <c r="W153" i="1"/>
  <c r="V153" i="1" s="1"/>
  <c r="P154" i="1"/>
  <c r="AI154" i="1" s="1"/>
  <c r="R155" i="1"/>
  <c r="W154" i="1" l="1"/>
  <c r="V154" i="1" s="1"/>
  <c r="P155" i="1"/>
  <c r="AI155" i="1" s="1"/>
  <c r="Y152" i="1"/>
  <c r="T152" i="1"/>
  <c r="S152" i="1"/>
  <c r="U153" i="1"/>
  <c r="J154" i="1"/>
  <c r="R156" i="1"/>
  <c r="N152" i="1"/>
  <c r="AF152" i="1" s="1"/>
  <c r="AJ151" i="1"/>
  <c r="R157" i="1" l="1"/>
  <c r="P156" i="1"/>
  <c r="W155" i="1"/>
  <c r="V155" i="1" s="1"/>
  <c r="J155" i="1"/>
  <c r="U154" i="1"/>
  <c r="T153" i="1"/>
  <c r="S153" i="1"/>
  <c r="Y153" i="1"/>
  <c r="N153" i="1"/>
  <c r="AF153" i="1" s="1"/>
  <c r="AJ152" i="1"/>
  <c r="N154" i="1" l="1"/>
  <c r="AF154" i="1" s="1"/>
  <c r="AJ153" i="1"/>
  <c r="J156" i="1"/>
  <c r="U155" i="1"/>
  <c r="S154" i="1"/>
  <c r="T154" i="1"/>
  <c r="Y154" i="1"/>
  <c r="W156" i="1"/>
  <c r="V156" i="1" s="1"/>
  <c r="P157" i="1"/>
  <c r="AI157" i="1" s="1"/>
  <c r="R158" i="1"/>
  <c r="AI156" i="1"/>
  <c r="R159" i="1" l="1"/>
  <c r="U156" i="1"/>
  <c r="J157" i="1"/>
  <c r="N155" i="1"/>
  <c r="AF155" i="1" s="1"/>
  <c r="AJ154" i="1"/>
  <c r="S155" i="1"/>
  <c r="T155" i="1"/>
  <c r="Y155" i="1"/>
  <c r="W157" i="1"/>
  <c r="V157" i="1" s="1"/>
  <c r="P158" i="1"/>
  <c r="N156" i="1" l="1"/>
  <c r="AF156" i="1" s="1"/>
  <c r="AJ155" i="1"/>
  <c r="S156" i="1"/>
  <c r="T156" i="1"/>
  <c r="Y156" i="1"/>
  <c r="R160" i="1"/>
  <c r="W158" i="1"/>
  <c r="V158" i="1" s="1"/>
  <c r="P159" i="1"/>
  <c r="AI159" i="1" s="1"/>
  <c r="J158" i="1"/>
  <c r="U157" i="1"/>
  <c r="AI158" i="1"/>
  <c r="T157" i="1" l="1"/>
  <c r="Y157" i="1"/>
  <c r="S157" i="1"/>
  <c r="J159" i="1"/>
  <c r="U158" i="1"/>
  <c r="R161" i="1"/>
  <c r="N157" i="1"/>
  <c r="AF157" i="1" s="1"/>
  <c r="AJ156" i="1"/>
  <c r="P160" i="1"/>
  <c r="W159" i="1"/>
  <c r="V159" i="1" s="1"/>
  <c r="W160" i="1" l="1"/>
  <c r="V160" i="1" s="1"/>
  <c r="P161" i="1"/>
  <c r="AI161" i="1" s="1"/>
  <c r="AI160" i="1"/>
  <c r="Y158" i="1"/>
  <c r="S158" i="1"/>
  <c r="T158" i="1"/>
  <c r="R162" i="1"/>
  <c r="U159" i="1"/>
  <c r="J160" i="1"/>
  <c r="N158" i="1"/>
  <c r="AF158" i="1" s="1"/>
  <c r="AJ157" i="1"/>
  <c r="U160" i="1" l="1"/>
  <c r="J161" i="1"/>
  <c r="S159" i="1"/>
  <c r="T159" i="1"/>
  <c r="Y159" i="1"/>
  <c r="P162" i="1"/>
  <c r="W162" i="1" s="1"/>
  <c r="V162" i="1" s="1"/>
  <c r="W161" i="1"/>
  <c r="V161" i="1" s="1"/>
  <c r="N159" i="1"/>
  <c r="AF159" i="1" s="1"/>
  <c r="AJ158" i="1"/>
  <c r="J162" i="1" l="1"/>
  <c r="U162" i="1" s="1"/>
  <c r="U161" i="1"/>
  <c r="S160" i="1"/>
  <c r="Y160" i="1"/>
  <c r="T160" i="1"/>
  <c r="AJ159" i="1"/>
  <c r="N160" i="1"/>
  <c r="AF160" i="1" s="1"/>
  <c r="AI162" i="1"/>
  <c r="S161" i="1" l="1"/>
  <c r="T161" i="1"/>
  <c r="Y161" i="1"/>
  <c r="N161" i="1"/>
  <c r="AF161" i="1" s="1"/>
  <c r="AJ160" i="1"/>
  <c r="S162" i="1"/>
  <c r="AJ162" i="1" s="1"/>
  <c r="T162" i="1"/>
  <c r="Y162" i="1"/>
  <c r="AJ161" i="1" l="1"/>
  <c r="N162" i="1"/>
  <c r="AF162" i="1" s="1"/>
  <c r="J26" i="17" l="1"/>
  <c r="I30" i="17"/>
  <c r="H30" i="17"/>
  <c r="I26" i="17" l="1"/>
  <c r="J30" i="17"/>
  <c r="K26" i="17" l="1"/>
  <c r="K30" i="17"/>
  <c r="L26" i="17" l="1"/>
  <c r="BF30" i="17"/>
  <c r="BK30" i="17"/>
  <c r="BC30" i="17"/>
  <c r="BB30" i="17"/>
  <c r="BJ30" i="17"/>
  <c r="S30" i="17"/>
  <c r="BE30" i="17"/>
  <c r="BD30" i="17"/>
  <c r="BA30" i="17"/>
  <c r="AX30" i="17"/>
  <c r="BI30" i="17"/>
  <c r="AW30" i="17"/>
  <c r="BM30" i="17"/>
  <c r="BG30" i="17"/>
  <c r="AZ30" i="17"/>
  <c r="BL30" i="17"/>
  <c r="BH30" i="17"/>
  <c r="AY30" i="17"/>
  <c r="T26" i="17" l="1"/>
  <c r="T30" i="17"/>
  <c r="U26" i="17" l="1"/>
  <c r="U30" i="17"/>
  <c r="V26" i="17" l="1"/>
  <c r="V30" i="17"/>
  <c r="W26" i="17" l="1"/>
  <c r="W30" i="17"/>
  <c r="X26" i="17" l="1"/>
  <c r="X30" i="17"/>
  <c r="Y26" i="17" l="1"/>
  <c r="Z26" i="17"/>
  <c r="Y30" i="17"/>
  <c r="Z30" i="17"/>
  <c r="AA26" i="17" l="1"/>
  <c r="AA30" i="17"/>
  <c r="AB26" i="17" l="1"/>
  <c r="AC26" i="17"/>
  <c r="AD26" i="17"/>
  <c r="AD30" i="17"/>
  <c r="AB30" i="17"/>
  <c r="AC30" i="17"/>
  <c r="AE26" i="17" l="1"/>
  <c r="AE30" i="17"/>
  <c r="AF26" i="17" l="1"/>
  <c r="AF30" i="17"/>
  <c r="AG26" i="17" l="1"/>
  <c r="AG30" i="17"/>
  <c r="AH26" i="17" l="1"/>
  <c r="S26" i="17"/>
  <c r="R26" i="17"/>
  <c r="Q26" i="17"/>
  <c r="P26" i="17"/>
  <c r="O26" i="17"/>
  <c r="N26" i="17"/>
  <c r="C10" i="16"/>
  <c r="BB10" i="16"/>
  <c r="Z10" i="16"/>
  <c r="BC10" i="16"/>
  <c r="J10" i="16"/>
  <c r="AR10" i="16"/>
  <c r="AQ10" i="16"/>
  <c r="BH10" i="16"/>
  <c r="U10" i="16"/>
  <c r="AJ10" i="16"/>
  <c r="X10" i="16"/>
  <c r="AK10" i="16"/>
  <c r="BI10" i="16"/>
  <c r="V10" i="16"/>
  <c r="H10" i="16"/>
  <c r="AX10" i="16"/>
  <c r="AY10" i="16"/>
  <c r="K10" i="16"/>
  <c r="AW10" i="16"/>
  <c r="N10" i="16"/>
  <c r="R10" i="16"/>
  <c r="AI10" i="16"/>
  <c r="E10" i="16"/>
  <c r="L10" i="16"/>
  <c r="O10" i="16"/>
  <c r="BJ10" i="16"/>
  <c r="D10" i="16"/>
  <c r="M10" i="16"/>
  <c r="AS10" i="16"/>
  <c r="AB10" i="16"/>
  <c r="AF10" i="16"/>
  <c r="I10" i="16"/>
  <c r="AU10" i="16"/>
  <c r="G10" i="16"/>
  <c r="AT10" i="16"/>
  <c r="W10" i="16"/>
  <c r="AP10" i="16"/>
  <c r="AE10" i="16"/>
  <c r="AH10" i="16"/>
  <c r="AD10" i="16"/>
  <c r="AO10" i="16"/>
  <c r="AM10" i="16"/>
  <c r="F10" i="16"/>
  <c r="S10" i="16"/>
  <c r="BF10" i="16"/>
  <c r="AG10" i="16"/>
  <c r="AV10" i="16"/>
  <c r="BK10" i="16"/>
  <c r="AC10" i="16"/>
  <c r="AA10" i="16"/>
  <c r="BG10" i="16"/>
  <c r="P10" i="16"/>
  <c r="BE10" i="16"/>
  <c r="BD10" i="16"/>
  <c r="AZ10" i="16"/>
  <c r="BA10" i="16"/>
  <c r="AL10" i="16"/>
  <c r="T10" i="16"/>
  <c r="AN10" i="16"/>
  <c r="Y10" i="16"/>
  <c r="Q10" i="16"/>
  <c r="AR30" i="17"/>
  <c r="M30" i="17"/>
  <c r="AS30" i="17"/>
  <c r="P30" i="17"/>
  <c r="AT30" i="17"/>
  <c r="AP30" i="17"/>
  <c r="AQ30" i="17"/>
  <c r="Q30" i="17"/>
  <c r="AU30" i="17"/>
  <c r="R30" i="17"/>
  <c r="O30" i="17"/>
  <c r="AV30" i="17"/>
  <c r="N30" i="17"/>
  <c r="G29" i="16" l="1"/>
  <c r="D29" i="16"/>
  <c r="E29" i="16"/>
  <c r="F29" i="16"/>
  <c r="H29" i="16"/>
  <c r="I29" i="16"/>
  <c r="O29" i="16"/>
  <c r="N29" i="16"/>
  <c r="M29" i="16"/>
  <c r="L29" i="16"/>
  <c r="K29" i="16"/>
  <c r="J29" i="16"/>
  <c r="M26" i="17"/>
  <c r="AP26" i="17"/>
  <c r="AO26" i="17"/>
  <c r="AN30" i="17"/>
  <c r="AM30" i="17"/>
  <c r="AO30" i="17"/>
  <c r="L30" i="17"/>
  <c r="AN26" i="17" l="1"/>
  <c r="AM26" i="17"/>
  <c r="AL26" i="17"/>
  <c r="AI26" i="17"/>
  <c r="AK26" i="17"/>
  <c r="C10" i="15"/>
  <c r="Q10" i="15"/>
  <c r="Y10" i="15"/>
  <c r="J10" i="15"/>
  <c r="X10" i="15"/>
  <c r="AG10" i="15"/>
  <c r="H10" i="15"/>
  <c r="W10" i="15"/>
  <c r="AD10" i="15"/>
  <c r="AC10" i="15"/>
  <c r="AF10" i="15"/>
  <c r="U10" i="15"/>
  <c r="V10" i="15"/>
  <c r="K10" i="15"/>
  <c r="T10" i="15"/>
  <c r="AJ10" i="15"/>
  <c r="D10" i="15"/>
  <c r="F10" i="15"/>
  <c r="I10" i="15"/>
  <c r="O10" i="15"/>
  <c r="N10" i="15"/>
  <c r="AL10" i="15"/>
  <c r="AK10" i="15"/>
  <c r="Z10" i="15"/>
  <c r="P10" i="15"/>
  <c r="L10" i="15"/>
  <c r="AE10" i="15"/>
  <c r="AI10" i="15"/>
  <c r="R10" i="15"/>
  <c r="M10" i="15"/>
  <c r="AA10" i="15"/>
  <c r="AH10" i="15"/>
  <c r="AM10" i="15"/>
  <c r="S10" i="15"/>
  <c r="AB10" i="15"/>
  <c r="E10" i="15"/>
  <c r="G10" i="15"/>
  <c r="AL30" i="17"/>
  <c r="AJ30" i="17"/>
  <c r="AK30" i="17"/>
  <c r="AH30" i="17"/>
  <c r="G28" i="15" l="1"/>
  <c r="D28" i="15"/>
  <c r="E28" i="15"/>
  <c r="F28" i="15"/>
  <c r="H28" i="15"/>
  <c r="I28" i="15"/>
  <c r="Q28" i="15"/>
  <c r="R28" i="15"/>
  <c r="S28" i="15"/>
  <c r="T28" i="15"/>
  <c r="U28" i="15"/>
  <c r="V28" i="15"/>
  <c r="W28" i="15"/>
  <c r="X28" i="15"/>
  <c r="Y28" i="15"/>
  <c r="Z28" i="15"/>
  <c r="AA28" i="15"/>
  <c r="AB28" i="15"/>
  <c r="AC28" i="15"/>
  <c r="AD28" i="15"/>
  <c r="AE28" i="15"/>
  <c r="P28" i="15"/>
  <c r="O28" i="15"/>
  <c r="N28" i="15"/>
  <c r="M28" i="15"/>
  <c r="L28" i="15"/>
  <c r="K28" i="15"/>
  <c r="J28" i="15"/>
  <c r="AM28" i="15"/>
  <c r="AL28" i="15"/>
  <c r="AK28" i="15"/>
  <c r="AJ28" i="15"/>
  <c r="AI28" i="15"/>
  <c r="AF28" i="15"/>
  <c r="AH28" i="15"/>
  <c r="AG28" i="15"/>
  <c r="AJ26" i="17"/>
  <c r="AI30" i="17"/>
  <c r="G30" i="17"/>
  <c r="H26" i="17" l="1"/>
  <c r="G26" i="17" l="1"/>
  <c r="E34" i="17"/>
  <c r="F32" i="17"/>
  <c r="F33" i="17" s="1"/>
  <c r="G32" i="17"/>
  <c r="G33" i="17" s="1"/>
  <c r="F30" i="17"/>
  <c r="H32" i="17" l="1"/>
  <c r="I32" i="17" l="1"/>
  <c r="H33" i="17"/>
  <c r="J32" i="17" l="1"/>
  <c r="I33" i="17"/>
  <c r="K32" i="17" l="1"/>
  <c r="J33" i="17"/>
  <c r="L32" i="17" l="1"/>
  <c r="K33" i="17"/>
  <c r="L33" i="17" l="1"/>
  <c r="M32" i="17"/>
  <c r="N32" i="17" l="1"/>
  <c r="M33" i="17"/>
  <c r="N33" i="17" l="1"/>
  <c r="O32" i="17"/>
  <c r="O33" i="17" l="1"/>
  <c r="P32" i="17"/>
  <c r="P33" i="17" l="1"/>
  <c r="Q32" i="17"/>
  <c r="Q33" i="17" l="1"/>
  <c r="R32" i="17"/>
  <c r="S32" i="17" l="1"/>
  <c r="R33" i="17"/>
  <c r="T32" i="17" l="1"/>
  <c r="S33" i="17"/>
  <c r="T33" i="17" l="1"/>
  <c r="U32" i="17"/>
  <c r="U33" i="17" l="1"/>
  <c r="V32" i="17"/>
  <c r="W32" i="17" l="1"/>
  <c r="V33" i="17"/>
  <c r="W33" i="17" l="1"/>
  <c r="X32" i="17"/>
  <c r="X33" i="17" l="1"/>
  <c r="Y32" i="17"/>
  <c r="Z32" i="17" l="1"/>
  <c r="Y33" i="17"/>
  <c r="AA32" i="17" l="1"/>
  <c r="Z33" i="17"/>
  <c r="AB32" i="17" l="1"/>
  <c r="AA33" i="17"/>
  <c r="AC32" i="17" l="1"/>
  <c r="AB33" i="17"/>
  <c r="AC33" i="17" l="1"/>
  <c r="AD32" i="17"/>
  <c r="AE32" i="17" l="1"/>
  <c r="AD33" i="17"/>
  <c r="AE33" i="17" l="1"/>
  <c r="AF32" i="17"/>
  <c r="AG32" i="17" l="1"/>
  <c r="AF33" i="17"/>
  <c r="AH32" i="17" l="1"/>
  <c r="AG33" i="17"/>
  <c r="AI32" i="17" l="1"/>
  <c r="AH33" i="17"/>
  <c r="AI33" i="17" l="1"/>
  <c r="AJ32" i="17"/>
  <c r="AK32" i="17" l="1"/>
  <c r="AJ33" i="17"/>
  <c r="AL32" i="17" l="1"/>
  <c r="AK33" i="17"/>
  <c r="AL33" i="17" l="1"/>
  <c r="AM32" i="17"/>
  <c r="AM33" i="17" l="1"/>
  <c r="AN32" i="17"/>
  <c r="AO32" i="17" l="1"/>
  <c r="AN33" i="17"/>
  <c r="AP32" i="17" l="1"/>
  <c r="AO33" i="17"/>
  <c r="AQ32" i="17" l="1"/>
  <c r="AP33" i="17"/>
  <c r="AQ33" i="17" l="1"/>
  <c r="AR32" i="17"/>
  <c r="AR33" i="17" l="1"/>
  <c r="AS32" i="17"/>
  <c r="AT32" i="17" l="1"/>
  <c r="AS33" i="17"/>
  <c r="AT33" i="17" l="1"/>
  <c r="AU32" i="17"/>
  <c r="AU33" i="17" l="1"/>
  <c r="AV32" i="17"/>
  <c r="AV33" i="17" l="1"/>
  <c r="AW32" i="17"/>
  <c r="AW33" i="17" l="1"/>
  <c r="AX32" i="17"/>
  <c r="AY32" i="17" l="1"/>
  <c r="AX33" i="17"/>
  <c r="AY33" i="17" l="1"/>
  <c r="AZ32" i="17"/>
  <c r="AZ33" i="17" l="1"/>
  <c r="BA32" i="17"/>
  <c r="BA33" i="17" l="1"/>
  <c r="BB32" i="17"/>
  <c r="BB33" i="17" l="1"/>
  <c r="BC32" i="17"/>
  <c r="BC33" i="17" l="1"/>
  <c r="BD32" i="17"/>
  <c r="BD33" i="17" l="1"/>
  <c r="BE32" i="17"/>
  <c r="BF32" i="17" l="1"/>
  <c r="BE33" i="17"/>
  <c r="BG32" i="17" l="1"/>
  <c r="BF33" i="17"/>
  <c r="BH32" i="17" l="1"/>
  <c r="BG33" i="17"/>
  <c r="BI32" i="17" l="1"/>
  <c r="BH33" i="17"/>
  <c r="BI33" i="17" l="1"/>
  <c r="BJ32" i="17"/>
  <c r="BK32" i="17" l="1"/>
  <c r="BJ33" i="17"/>
  <c r="BL32" i="17" l="1"/>
  <c r="BK33" i="17"/>
  <c r="BL33" i="17" l="1"/>
  <c r="BM32" i="17"/>
  <c r="BM33"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Slaughter</author>
  </authors>
  <commentList>
    <comment ref="B1" authorId="0" shapeId="0" xr:uid="{D231A1F6-09E6-450F-96AF-7FE6C9CD3511}">
      <text>
        <r>
          <rPr>
            <b/>
            <sz val="9"/>
            <color indexed="81"/>
            <rFont val="Tahoma"/>
            <family val="2"/>
          </rPr>
          <t>Source Tables within this spreadsheep pass their value into the P&amp;L</t>
        </r>
      </text>
    </comment>
    <comment ref="C1" authorId="0" shapeId="0" xr:uid="{CB0D1729-5A03-42A6-9652-8C513F1368DC}">
      <text>
        <r>
          <rPr>
            <b/>
            <sz val="9"/>
            <color indexed="81"/>
            <rFont val="Tahoma"/>
            <family val="2"/>
          </rPr>
          <t xml:space="preserve">Turnung On Includeds the Source Table, Turning Off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Joe Slaughter</author>
    <author>Joseph Slaughter</author>
  </authors>
  <commentList>
    <comment ref="B17" authorId="0" shapeId="0" xr:uid="{3871EA6E-1199-4F1C-A73D-4861DEEE18FE}">
      <text>
        <r>
          <rPr>
            <b/>
            <sz val="9"/>
            <color indexed="81"/>
            <rFont val="Tahoma"/>
            <family val="2"/>
          </rPr>
          <t>If this is not Zero, the ledger is Incomplete and Missing an Entry</t>
        </r>
      </text>
    </comment>
    <comment ref="H17" authorId="0" shapeId="0" xr:uid="{34CC32B4-A29C-433F-BC7D-35A59DF56B64}">
      <text>
        <r>
          <rPr>
            <b/>
            <sz val="9"/>
            <color indexed="81"/>
            <rFont val="Tahoma"/>
            <family val="2"/>
          </rPr>
          <t>Change E55 to 0, to correct overallocated shares by 0.17 and over allocated Value of $1</t>
        </r>
      </text>
    </comment>
    <comment ref="B18" authorId="0" shapeId="0" xr:uid="{A796E0C5-D7A0-409D-AB64-198E0CBD85CB}">
      <text>
        <r>
          <rPr>
            <b/>
            <sz val="9"/>
            <color indexed="81"/>
            <rFont val="Tahoma"/>
            <family val="2"/>
          </rPr>
          <t>If this is not Zero, the ledger is Incomplete and Missing an Entry</t>
        </r>
      </text>
    </comment>
    <comment ref="C40" authorId="1" shapeId="0" xr:uid="{2F382167-39F3-4200-998E-2B4B297F9832}">
      <text/>
    </comment>
    <comment ref="H40" authorId="1" shapeId="0" xr:uid="{A29C1D4E-C002-481F-93F1-35BD1DB4CA85}">
      <text>
        <r>
          <rPr>
            <b/>
            <sz val="9"/>
            <color indexed="81"/>
            <rFont val="Tahoma"/>
            <family val="2"/>
          </rPr>
          <t>A discount is only given before a round is priced. 
It does not make sense to discount unless this money comes in before the round is priced</t>
        </r>
      </text>
    </comment>
    <comment ref="F56" authorId="0" shapeId="0" xr:uid="{04504D85-73A6-4D57-ADDB-921199DEFEB5}">
      <text>
        <r>
          <rPr>
            <b/>
            <sz val="9"/>
            <color indexed="81"/>
            <rFont val="Tahoma"/>
            <family val="2"/>
          </rPr>
          <t>This $1 is responsible for  FY6 showing Incorrect Shares in cap table by 0.17 in Cell H17 which is $1/$6Share Value
Additionaly a warning that D32 isn't "Exactly" 100d</t>
        </r>
      </text>
    </comment>
    <comment ref="N87" authorId="0" shapeId="0" xr:uid="{9D708B04-208F-4558-90AC-06FDAE6F1345}">
      <text>
        <r>
          <rPr>
            <b/>
            <sz val="9"/>
            <color indexed="81"/>
            <rFont val="Tahoma"/>
            <family val="2"/>
          </rPr>
          <t>If this is not Zero, the ledger is Incomplete and Missing an Entry</t>
        </r>
      </text>
    </comment>
    <comment ref="O87" authorId="0" shapeId="0" xr:uid="{2BB6B21F-8CA6-41C5-80FE-58C964FF04CF}">
      <text>
        <r>
          <rPr>
            <b/>
            <sz val="9"/>
            <color indexed="81"/>
            <rFont val="Tahoma"/>
            <family val="2"/>
          </rPr>
          <t>If this is not Zero, the ledger is Incomplete and Missing an Entry</t>
        </r>
      </text>
    </comment>
    <comment ref="AA90" authorId="0" shapeId="0" xr:uid="{1A1F838E-D460-4EC7-A07F-DBF02A1EAE48}">
      <text>
        <r>
          <rPr>
            <b/>
            <sz val="9"/>
            <color indexed="81"/>
            <rFont val="Tahoma"/>
            <family val="2"/>
          </rPr>
          <t>If this is not Zero, the ledger is Incomplete and Missing an Entry</t>
        </r>
      </text>
    </comment>
    <comment ref="AB90" authorId="0" shapeId="0" xr:uid="{897168B4-251F-4314-8CCC-C74A5BE3FF1E}">
      <text>
        <r>
          <rPr>
            <b/>
            <sz val="9"/>
            <color indexed="81"/>
            <rFont val="Tahoma"/>
            <family val="2"/>
          </rPr>
          <t>If this is not Zero, the ledger is Incomplete and Missing an Entry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Joseph Slaughter</author>
  </authors>
  <commentList>
    <comment ref="D5" authorId="0" shapeId="0" xr:uid="{5681C120-B00B-446D-826A-B8985C2FBB18}">
      <text>
        <r>
          <rPr>
            <b/>
            <sz val="9"/>
            <color indexed="81"/>
            <rFont val="Tahoma"/>
            <family val="2"/>
          </rPr>
          <t>Pulls List Price from Product Table</t>
        </r>
      </text>
    </comment>
    <comment ref="H5" authorId="0" shapeId="0" xr:uid="{673452B9-FBDF-4044-A03A-4B2E81B9906C}">
      <text>
        <r>
          <rPr>
            <b/>
            <sz val="9"/>
            <color indexed="81"/>
            <rFont val="Tahoma"/>
            <family val="2"/>
          </rPr>
          <t>Joseph Slaughter:</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Joseph Slaughter</author>
  </authors>
  <commentList>
    <comment ref="C4" authorId="0" shapeId="0" xr:uid="{56316742-3C2D-4BF7-AD67-155265542D56}">
      <text>
        <r>
          <rPr>
            <b/>
            <sz val="9"/>
            <color indexed="81"/>
            <rFont val="Tahoma"/>
            <family val="2"/>
          </rPr>
          <t>Currently Includes alcohol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Joseph Slaughter</author>
  </authors>
  <commentList>
    <comment ref="C4" authorId="0" shapeId="0" xr:uid="{015C1C92-DD5D-4E68-B085-C872FDF3B08C}">
      <text>
        <r>
          <rPr>
            <b/>
            <sz val="9"/>
            <color indexed="81"/>
            <rFont val="Tahoma"/>
            <family val="2"/>
          </rPr>
          <t>Currently Includes alcohol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Joseph Slaughter</author>
  </authors>
  <commentList>
    <comment ref="G2" authorId="0" shapeId="0" xr:uid="{8FAE2375-DC6D-4AB5-B6F6-9ADCE6363CCB}">
      <text>
        <r>
          <rPr>
            <b/>
            <sz val="9"/>
            <color indexed="81"/>
            <rFont val="Tahoma"/>
            <family val="2"/>
          </rPr>
          <t>Enther a Negative Number as these are Subtracting from the Account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<sst xmlns="http://schemas.openxmlformats.org/spreadsheetml/2006/main" count="2610" uniqueCount="1149">
  <si>
    <t>Column1</t>
  </si>
  <si>
    <t>Employee Equity</t>
  </si>
  <si>
    <t>Column2</t>
  </si>
  <si>
    <t>Row or Column Intersection</t>
  </si>
  <si>
    <t>Input</t>
  </si>
  <si>
    <t>Calculation</t>
  </si>
  <si>
    <t>Broken Cell (don’t use)</t>
  </si>
  <si>
    <t>This Example includes
in round 1: $1,000,000 invested (10M shares at $2/Share)
in round 1: Founder sweat equity of 2,000,000 and 500,000 of In Kind Assets
in round 1: $6,000,000 value of shares  (10M shares at $2/Share) Held in Reserves for Future Deployment
in round 1: An employee with $500,000 of share value forgone wages (Debt Convertible Note?)
in round 2: A CTO Vesting 11,500 of value  but taking it out as payment rather than Shares
in round 4:  New Worker Value Generated and Cashout
in Round 4: 2,000,000 shares generated and sold at cost of $4.5 
in Round 6: $1Error to show 0 Sum of calculator for Shares in H16</t>
  </si>
  <si>
    <t>FF</t>
  </si>
  <si>
    <t>Angle</t>
  </si>
  <si>
    <t>Early Seed</t>
  </si>
  <si>
    <t>Seed Plus</t>
  </si>
  <si>
    <t>Pre-Series A</t>
  </si>
  <si>
    <t>Series A</t>
  </si>
  <si>
    <t>Series B</t>
  </si>
  <si>
    <t xml:space="preserve">Cap Table </t>
  </si>
  <si>
    <t>Evaluation By round</t>
  </si>
  <si>
    <t>FY1</t>
  </si>
  <si>
    <t>FY2</t>
  </si>
  <si>
    <t>FY3</t>
  </si>
  <si>
    <t>FY4</t>
  </si>
  <si>
    <t>FY5</t>
  </si>
  <si>
    <t>FY6</t>
  </si>
  <si>
    <t>__PowerAppsId__</t>
  </si>
  <si>
    <t>Begin Year of Round</t>
  </si>
  <si>
    <t>End Year of Round</t>
  </si>
  <si>
    <t>Capital In Round</t>
  </si>
  <si>
    <t>Assets In Round</t>
  </si>
  <si>
    <t>IP in Round</t>
  </si>
  <si>
    <t>Value In Reserves</t>
  </si>
  <si>
    <t>Post Cycle Share price</t>
  </si>
  <si>
    <t>Evaluation</t>
  </si>
  <si>
    <t>Shares</t>
  </si>
  <si>
    <t>Price Per Share</t>
  </si>
  <si>
    <t>Accounted for Shares in Round</t>
  </si>
  <si>
    <t>Validation Shares Zero Check Sum</t>
  </si>
  <si>
    <t>Validation Value Zero Check Sum</t>
  </si>
  <si>
    <t>Table:</t>
  </si>
  <si>
    <t>Calculated_Ownership</t>
  </si>
  <si>
    <t>Name</t>
  </si>
  <si>
    <t>Partner/Investor</t>
  </si>
  <si>
    <t>Total Equity</t>
  </si>
  <si>
    <t>Weighted Equity</t>
  </si>
  <si>
    <t>hares Calculated by Capital Injection/Sales</t>
  </si>
  <si>
    <t>Shares Calculated Partner Equity</t>
  </si>
  <si>
    <t>Vested Shares Founder of :
Company Of Amazement</t>
  </si>
  <si>
    <t>Partners</t>
  </si>
  <si>
    <t>45k investor</t>
  </si>
  <si>
    <t>Investors</t>
  </si>
  <si>
    <t>Founder Reserves</t>
  </si>
  <si>
    <t>New Printed Shares Round 4</t>
  </si>
  <si>
    <t>CTO</t>
  </si>
  <si>
    <t>2nd Investor</t>
  </si>
  <si>
    <t>CEO</t>
  </si>
  <si>
    <t>Shares Held In Reserve (Founder Voting Power)</t>
  </si>
  <si>
    <t>Round  4 New Worker Value Generated and Cashout</t>
  </si>
  <si>
    <t>Options Remainder for sale or Partners</t>
  </si>
  <si>
    <t>Column3</t>
  </si>
  <si>
    <t>Column4</t>
  </si>
  <si>
    <t>Column5</t>
  </si>
  <si>
    <t>Column6</t>
  </si>
  <si>
    <t>Column7</t>
  </si>
  <si>
    <t>Column8</t>
  </si>
  <si>
    <t>Column9</t>
  </si>
  <si>
    <t>Column10</t>
  </si>
  <si>
    <t>Column11</t>
  </si>
  <si>
    <t>Column12</t>
  </si>
  <si>
    <t>FY6_M1</t>
  </si>
  <si>
    <t>FY6_M2</t>
  </si>
  <si>
    <t>FY6_M3</t>
  </si>
  <si>
    <t>FY6_M4</t>
  </si>
  <si>
    <t>FY6_M5</t>
  </si>
  <si>
    <t>FY6_M6</t>
  </si>
  <si>
    <t>FY6_M7</t>
  </si>
  <si>
    <t>FY6_M8</t>
  </si>
  <si>
    <t>FY6_M9</t>
  </si>
  <si>
    <t>FY6_M10</t>
  </si>
  <si>
    <t>FY6_M11</t>
  </si>
  <si>
    <t>FY6_M12</t>
  </si>
  <si>
    <t>Investors_Once</t>
  </si>
  <si>
    <t>One Time Equity for Investment &amp; Partner Vesting Table</t>
  </si>
  <si>
    <t>Equity Name</t>
  </si>
  <si>
    <t>Round</t>
  </si>
  <si>
    <t>Vesting Date with Milestone Clause</t>
  </si>
  <si>
    <t>EOMonth</t>
  </si>
  <si>
    <t>Injected Capital Post Money Evaluation</t>
  </si>
  <si>
    <t>Investment Discounted From Future Priced Round</t>
  </si>
  <si>
    <t>% Discount from Round once the round is Priced</t>
  </si>
  <si>
    <t>Active Investor IP Value Created Equity</t>
  </si>
  <si>
    <t>Sweat Equity IP Value Contributed(alternative to Salary)</t>
  </si>
  <si>
    <t xml:space="preserve">Assets With Position </t>
  </si>
  <si>
    <t>Operations Net</t>
  </si>
  <si>
    <t>Net Asset Appreciation and Depreciation</t>
  </si>
  <si>
    <t>Net Company IP Value Generated</t>
  </si>
  <si>
    <t>Injected Capital Value for Share Calculation</t>
  </si>
  <si>
    <t>Value by Non Capital Investment</t>
  </si>
  <si>
    <t>Shares Calculated by Capital Injection/Sales In Current Round</t>
  </si>
  <si>
    <t>Shares Calculated Partner Equity in Current Round</t>
  </si>
  <si>
    <t>Calculated Operations Shares</t>
  </si>
  <si>
    <t>Calculated Equity by Capital Injection % In Current Round</t>
  </si>
  <si>
    <t>Calculated Partner Equity % in Current Round</t>
  </si>
  <si>
    <t>Commitment Year</t>
  </si>
  <si>
    <t>Commitment Month</t>
  </si>
  <si>
    <t>FY01_M02</t>
  </si>
  <si>
    <t>FY01_M03</t>
  </si>
  <si>
    <t>FY01_M04</t>
  </si>
  <si>
    <t>FY01_M05</t>
  </si>
  <si>
    <t>FY01_M06</t>
  </si>
  <si>
    <t>FY01_M07</t>
  </si>
  <si>
    <t>FY01_M08</t>
  </si>
  <si>
    <t>FY01_M09</t>
  </si>
  <si>
    <t>FY01_M10</t>
  </si>
  <si>
    <t>FY01_M11</t>
  </si>
  <si>
    <t>FY01_M12</t>
  </si>
  <si>
    <t>FY02_M02</t>
  </si>
  <si>
    <t>FY02_M03</t>
  </si>
  <si>
    <t>FY02_M04</t>
  </si>
  <si>
    <t>FY02_M05</t>
  </si>
  <si>
    <t>FY02_M06</t>
  </si>
  <si>
    <t>FY02_M07</t>
  </si>
  <si>
    <t>FY02_M08</t>
  </si>
  <si>
    <t>FY02_M09</t>
  </si>
  <si>
    <t>FY02_M10</t>
  </si>
  <si>
    <t>FY02_M11</t>
  </si>
  <si>
    <t>FY02_M12</t>
  </si>
  <si>
    <t>FY03_M02</t>
  </si>
  <si>
    <t>FY03_M03</t>
  </si>
  <si>
    <t>FY03_M04</t>
  </si>
  <si>
    <t>FY03_M05</t>
  </si>
  <si>
    <t>FY03_M06</t>
  </si>
  <si>
    <t>FY03_M07</t>
  </si>
  <si>
    <t>FY03_M08</t>
  </si>
  <si>
    <t>FY03_M09</t>
  </si>
  <si>
    <t>FY03_M10</t>
  </si>
  <si>
    <t>FY03_M11</t>
  </si>
  <si>
    <t>FY03_M12</t>
  </si>
  <si>
    <t>FY04_M02</t>
  </si>
  <si>
    <t>FY04_M03</t>
  </si>
  <si>
    <t>FY04_M04</t>
  </si>
  <si>
    <t>FY04_M05</t>
  </si>
  <si>
    <t>FY04_M06</t>
  </si>
  <si>
    <t>FY04_M07</t>
  </si>
  <si>
    <t>FY04_M08</t>
  </si>
  <si>
    <t>FY04_M09</t>
  </si>
  <si>
    <t>FY04_M10</t>
  </si>
  <si>
    <t>FY04_M11</t>
  </si>
  <si>
    <t>FY04_M12</t>
  </si>
  <si>
    <t>FY05_M02</t>
  </si>
  <si>
    <t>FY05_M03</t>
  </si>
  <si>
    <t>FY05_M04</t>
  </si>
  <si>
    <t>FY05_M05</t>
  </si>
  <si>
    <t>FY05_M06</t>
  </si>
  <si>
    <t>FY05_M07</t>
  </si>
  <si>
    <t>FY05_M08</t>
  </si>
  <si>
    <t>FY05_M09</t>
  </si>
  <si>
    <t>FY05_M10</t>
  </si>
  <si>
    <t>FY05_M11</t>
  </si>
  <si>
    <t>FY05_M12</t>
  </si>
  <si>
    <t>FY06_M02</t>
  </si>
  <si>
    <t>FY06_M03</t>
  </si>
  <si>
    <t>FY06_M04</t>
  </si>
  <si>
    <t>FY06_M05</t>
  </si>
  <si>
    <t>FY06_M06</t>
  </si>
  <si>
    <t>FY06_M07</t>
  </si>
  <si>
    <t>FY06_M08</t>
  </si>
  <si>
    <t>FY06_M09</t>
  </si>
  <si>
    <t>FY06_M10</t>
  </si>
  <si>
    <t>FY06_M11</t>
  </si>
  <si>
    <t>FY06_M12</t>
  </si>
  <si>
    <t>Round 1</t>
  </si>
  <si>
    <t>Round 2</t>
  </si>
  <si>
    <t>Round 3</t>
  </si>
  <si>
    <t>Round 4</t>
  </si>
  <si>
    <t>Round 1 Ops</t>
  </si>
  <si>
    <t>Company IP Growth</t>
  </si>
  <si>
    <t>Show Error $1 Accounting Error</t>
  </si>
  <si>
    <t>Round 6</t>
  </si>
  <si>
    <t>Investors_Monthly</t>
  </si>
  <si>
    <t>Monthly Stock Purchase by Contributions or payments for Value Added</t>
  </si>
  <si>
    <t>Monthly Investor Name</t>
  </si>
  <si>
    <t>Monthly Capital Committed</t>
  </si>
  <si>
    <t>Injection Start Date</t>
  </si>
  <si>
    <t>EO_InjectionStartDate</t>
  </si>
  <si>
    <t>Injection Stop Date</t>
  </si>
  <si>
    <t>EO_InjectionStopDate</t>
  </si>
  <si>
    <t>Value in Round</t>
  </si>
  <si>
    <t>Shares Calculated</t>
  </si>
  <si>
    <t>Calculated Stock Value</t>
  </si>
  <si>
    <t>FY01_M01</t>
  </si>
  <si>
    <t>FY02_M01</t>
  </si>
  <si>
    <t>FY03_M01</t>
  </si>
  <si>
    <t>FY04_M01</t>
  </si>
  <si>
    <t>FY05_M01</t>
  </si>
  <si>
    <t>FY06_M01</t>
  </si>
  <si>
    <t>Founder 1</t>
  </si>
  <si>
    <t>Set Stock Price</t>
  </si>
  <si>
    <t>Shares Calculated by Capital Injection/Sales In Current Month</t>
  </si>
  <si>
    <t>Monthly_Value</t>
  </si>
  <si>
    <t>Shares_Monthly</t>
  </si>
  <si>
    <t>Monthly Investment Shares or Salary Shares</t>
  </si>
  <si>
    <t>Advisor Name</t>
  </si>
  <si>
    <t>Hour Commitment</t>
  </si>
  <si>
    <t>Meetings to Attend</t>
  </si>
  <si>
    <t>Responsiveness</t>
  </si>
  <si>
    <t>Promotion</t>
  </si>
  <si>
    <t>Recruiting</t>
  </si>
  <si>
    <t>Contacts</t>
  </si>
  <si>
    <t>Projects</t>
  </si>
  <si>
    <t>Idea Stage</t>
  </si>
  <si>
    <t>Startup Stage</t>
  </si>
  <si>
    <t>Growth Stage</t>
  </si>
  <si>
    <t>Standard Performance Level</t>
  </si>
  <si>
    <t>Attend quarterly
strategy meetings and scheduled
Advisory Board meetings.</t>
  </si>
  <si>
    <t>Provide
reasonable response to email
requests by the Company.</t>
  </si>
  <si>
    <t>On top of the regular
advice and insights, Advisor agrees
to actively promote and make
introductions on behalf of the
Company through Advisor’s overall
network of business contacts,
including forwarding the
Company’s business plan and
other materials as requested by the
Company.</t>
  </si>
  <si>
    <t>Strategic Performance Level</t>
  </si>
  <si>
    <t>Advisor agrees to
assist Company in finding
additional, potential founding team
members and employees through
the Advisor’s overall network of
business contacts.</t>
  </si>
  <si>
    <t>Expert Performance Level</t>
  </si>
  <si>
    <t>Attend bi-monthly
strategy meetings, scheduled
Advisory Board meetings, internal
project-related meetings and
meetings with potential customers,
investors, strategic partners,
vendors or employees.</t>
  </si>
  <si>
    <t>Provide quick
responses to email requests and
phone calls from the Company and
from others associated with the
Company.</t>
  </si>
  <si>
    <t>Advisor agrees to make
introductions to and assist in the
acquisition of marquee customers,
strategic partners and key industry
contacts and attend meetings with
such potential customers, partners
and key contacts.</t>
  </si>
  <si>
    <t>Advisor agrees to assist
the Company on at least one
strategic project as requested by
the Company during the term of
this Agreement.</t>
  </si>
  <si>
    <t>Advisor 3</t>
  </si>
  <si>
    <t>Description</t>
  </si>
  <si>
    <t>Series C</t>
  </si>
  <si>
    <t>starting at</t>
  </si>
  <si>
    <t>upto</t>
  </si>
  <si>
    <t>2022</t>
  </si>
  <si>
    <t>2021</t>
  </si>
  <si>
    <t>Failure Rate to next step</t>
  </si>
  <si>
    <t>Success Rate to next step</t>
  </si>
  <si>
    <t>Description2</t>
  </si>
  <si>
    <t>Series A2</t>
  </si>
  <si>
    <t>US Market Size</t>
  </si>
  <si>
    <t>Rollup</t>
  </si>
  <si>
    <t xml:space="preserve">Mergers &amp; Aquisitions </t>
  </si>
  <si>
    <t xml:space="preserve">Evaluation Methodologies </t>
  </si>
  <si>
    <t>Cost to Replicate</t>
  </si>
  <si>
    <t>Team</t>
  </si>
  <si>
    <t>Size of Opporunity</t>
  </si>
  <si>
    <t>Product</t>
  </si>
  <si>
    <t>Tech</t>
  </si>
  <si>
    <t>Sales</t>
  </si>
  <si>
    <t>Partnerships</t>
  </si>
  <si>
    <t>Future Valuation of a Company</t>
  </si>
  <si>
    <t>Like in Kind Replacement</t>
  </si>
  <si>
    <t>Comparables</t>
  </si>
  <si>
    <t>berkus method</t>
  </si>
  <si>
    <t>value</t>
  </si>
  <si>
    <t xml:space="preserve">technology </t>
  </si>
  <si>
    <t>DCF</t>
  </si>
  <si>
    <t>ROI</t>
  </si>
  <si>
    <t>IPO</t>
  </si>
  <si>
    <t>Net Pressent Value</t>
  </si>
  <si>
    <t>Equipment Costs</t>
  </si>
  <si>
    <t>No Value for IP</t>
  </si>
  <si>
    <t>Scorecard Method</t>
  </si>
  <si>
    <t>Momentum</t>
  </si>
  <si>
    <t>Lift</t>
  </si>
  <si>
    <t>Equipment</t>
  </si>
  <si>
    <t>Process</t>
  </si>
  <si>
    <t>Excess</t>
  </si>
  <si>
    <t>Customer Lifetime Value</t>
  </si>
  <si>
    <t>Customer Acquisition Costs</t>
  </si>
  <si>
    <t>Virality</t>
  </si>
  <si>
    <t>Net Promotor Score (Word of Mouth Score)</t>
  </si>
  <si>
    <t>Revenue per Employee</t>
  </si>
  <si>
    <t>Customer Acquisition Cost</t>
  </si>
  <si>
    <t>Lifetime Value of Customer</t>
  </si>
  <si>
    <t xml:space="preserve">Simple Agreement for Future Equity </t>
  </si>
  <si>
    <t>No Maturity Date</t>
  </si>
  <si>
    <t>Valuation is Determined at Next Financing Round if a Discount is Used</t>
  </si>
  <si>
    <t>Most Favored Nations Clause:Typically connected to a Cap</t>
  </si>
  <si>
    <t>Upside Potential</t>
  </si>
  <si>
    <t>Brand</t>
  </si>
  <si>
    <t>Variable</t>
  </si>
  <si>
    <t>Assumptions and Calulations</t>
  </si>
  <si>
    <t>Min</t>
  </si>
  <si>
    <t>Max</t>
  </si>
  <si>
    <t>Target</t>
  </si>
  <si>
    <t>Friction</t>
  </si>
  <si>
    <t>Traction_Static_Leads</t>
  </si>
  <si>
    <t>Traction_Static_Quotes_NormalForce_QuoteResources</t>
  </si>
  <si>
    <t>Traction_Static_Quotes</t>
  </si>
  <si>
    <t>Traction_Static_NormalForce</t>
  </si>
  <si>
    <t>Traction_Static_Stickiness</t>
  </si>
  <si>
    <t>Traction_Static_DealFlow</t>
  </si>
  <si>
    <t>Traction_Static_DealFlow_Angle</t>
  </si>
  <si>
    <t>Traction_Kinetic</t>
  </si>
  <si>
    <t>Traction_Kinetic_NormalForce</t>
  </si>
  <si>
    <t>Traction_Kinetic_Purchase_Order</t>
  </si>
  <si>
    <t>Traction_Kinetic_TimeValueRate</t>
  </si>
  <si>
    <t>Traction_Kinetic_TimeValueNper</t>
  </si>
  <si>
    <t>Traction_Kinetic_TimeValueFV</t>
  </si>
  <si>
    <t>Traction_Kinetic_Friction_CashResistance</t>
  </si>
  <si>
    <t>Traction_Kinetic_Stickiness</t>
  </si>
  <si>
    <t>Traction_Kinetic_DealFlow</t>
  </si>
  <si>
    <t>Traction_Kinetic_DealFlow_Angle</t>
  </si>
  <si>
    <t>Priced Round Estimated Legal Fees</t>
  </si>
  <si>
    <t>Traction_Momentum/Customer</t>
  </si>
  <si>
    <t>By customer MTD Sales</t>
  </si>
  <si>
    <t>Multiple</t>
  </si>
  <si>
    <t>Sales Multiple</t>
  </si>
  <si>
    <t>DCFROR</t>
  </si>
  <si>
    <t>EBITA</t>
  </si>
  <si>
    <t>3X</t>
  </si>
  <si>
    <t>book_Value_of_assets</t>
  </si>
  <si>
    <t>locations_of_distribution</t>
  </si>
  <si>
    <t>locations_of_use</t>
  </si>
  <si>
    <t>Contribution Margin</t>
  </si>
  <si>
    <t>Grose Margin</t>
  </si>
  <si>
    <t>Earnings</t>
  </si>
  <si>
    <t>Tax Depreciation Value of Assets</t>
  </si>
  <si>
    <t>Saas_Users_Per_Month</t>
  </si>
  <si>
    <t>Saas_Users_Per_Day</t>
  </si>
  <si>
    <t>Saas_Users_Per_Week</t>
  </si>
  <si>
    <t>Customer_Desire</t>
  </si>
  <si>
    <t>KPI_Revenue_Per_EE</t>
  </si>
  <si>
    <t>KPI_Monitization_Traction</t>
  </si>
  <si>
    <t>Churn Rate</t>
  </si>
  <si>
    <t>MRR_Monthly_Recurring_Revenue</t>
  </si>
  <si>
    <t>Profesional Services Cost</t>
  </si>
  <si>
    <t>Pivoting costs money because it’s a change of momentum and direction</t>
  </si>
  <si>
    <t>Conversion Rate</t>
  </si>
  <si>
    <t>Sales_Repeat_Customers_Quarter</t>
  </si>
  <si>
    <t>Innovation</t>
  </si>
  <si>
    <t>Addaptability</t>
  </si>
  <si>
    <t>Stickiness to Saas if Market Shifts</t>
  </si>
  <si>
    <t>Stickiness to Tech Solution if Product Sunsets</t>
  </si>
  <si>
    <t>Product Sunset will convert to New Product Selection</t>
  </si>
  <si>
    <t>Loan to Value</t>
  </si>
  <si>
    <t>Software KPI for Consumer Spent Time and Learning</t>
  </si>
  <si>
    <t>Banks care about Subscriptions for Loans against software assets</t>
  </si>
  <si>
    <t>product market fit</t>
  </si>
  <si>
    <t>infighting of founders</t>
  </si>
  <si>
    <t>Transaction Deal ID</t>
  </si>
  <si>
    <t>Traction_Static_Friction_Marking_for_Leads</t>
  </si>
  <si>
    <t>Traction_Static_Quotes_Friction_QuoteResources_Spent_TimeWages</t>
  </si>
  <si>
    <t>Traction_Static_Quotes_NormalForce</t>
  </si>
  <si>
    <t>Traction_Static_Quotes_Angle</t>
  </si>
  <si>
    <t>Traction_Static_Quotes_AppliedForce</t>
  </si>
  <si>
    <t>Traction_Static_DealFlow_AppliedForce</t>
  </si>
  <si>
    <t>DealFlow Churn Rate</t>
  </si>
  <si>
    <t>Work</t>
  </si>
  <si>
    <t>7e581f18-404f-47c2-b92b-90282788d56d</t>
  </si>
  <si>
    <t>d48059ce-3a2d-4f42-a1b1-3a8b8051a17c</t>
  </si>
  <si>
    <t>e4a05c4c-e3bd-476c-98e4-7afc1b0d4e74</t>
  </si>
  <si>
    <t>603a2898-6962-4d6b-97bf-0b0021243a8d</t>
  </si>
  <si>
    <t>f64f0be2-326c-4290-b898-e6ef4fab3f08</t>
  </si>
  <si>
    <t>d0bb6092-5aea-4b20-80b5-db05429af6b9</t>
  </si>
  <si>
    <t>ee95126f-bd3f-432e-8a42-1377aa38aef5</t>
  </si>
  <si>
    <t>883b6aad-65eb-494e-b750-d28c342a6127</t>
  </si>
  <si>
    <t>be13c625-6af2-49ff-a21f-ff8dbd4d2344</t>
  </si>
  <si>
    <t>3ed57bf8-1ceb-4fff-bb62-61bc83dcac60</t>
  </si>
  <si>
    <t>f3fb3dd5-8cf4-46ef-acee-5da640291e75</t>
  </si>
  <si>
    <t>00672a63-d9b2-45df-90bd-8adb49493cf1</t>
  </si>
  <si>
    <t>e134dadb-9d58-4637-9905-87d19cf5fbda</t>
  </si>
  <si>
    <t>2e85c0b6-87d3-4ffe-a43d-d457a3ce1cd4</t>
  </si>
  <si>
    <t>f0cbaf27-88f0-4eb2-8c81-a674e95bc07c</t>
  </si>
  <si>
    <t>f441ea8e-7ac7-4ffb-89f2-b0649b5fc0e4</t>
  </si>
  <si>
    <t>eff41dac-d6db-442d-b038-4330e2f377dc</t>
  </si>
  <si>
    <t>268efb85-e3e4-4663-a0ff-d5ee765ca303</t>
  </si>
  <si>
    <t>3bc7c162-802e-4ae8-b35a-fa2df888fc9b</t>
  </si>
  <si>
    <t>3b4cec51-49ad-4459-8788-656eae455778</t>
  </si>
  <si>
    <t>a74e1c12-1307-4322-8ddc-2aec18b5ec96</t>
  </si>
  <si>
    <t>35dd50ea-d367-4320-9b94-ecd089462d21</t>
  </si>
  <si>
    <t>b50d99d5-5c35-4ef7-b352-27a229de92b2</t>
  </si>
  <si>
    <t>b2054c09-5bc9-4d92-b78e-eeacd887d259</t>
  </si>
  <si>
    <t>e3b3060a-fa36-4a78-b524-5611cfa78862</t>
  </si>
  <si>
    <t>55c20551-7fe6-4c97-bdc7-c4572e3c7455</t>
  </si>
  <si>
    <t>49699579-a2fe-4461-8ead-ea36bf7a43fb</t>
  </si>
  <si>
    <t>c61917e0-2f52-41f3-b614-2c8c11347d5d</t>
  </si>
  <si>
    <t>238b93b7-066d-4db9-a035-eac86ee836b6</t>
  </si>
  <si>
    <t>c2155680-3848-472e-aaa1-ba8231fb6312</t>
  </si>
  <si>
    <t>7988933c-f538-4722-b7d6-9975bb3b51a8</t>
  </si>
  <si>
    <t>67e5a73e-d2d4-4c8d-8d15-6f6d36ef29c2</t>
  </si>
  <si>
    <t>d9e755b2-6ada-4fda-adb7-991848c4ba6e</t>
  </si>
  <si>
    <t>6de2c532-0f10-45fa-9ab1-70f0f65d7765</t>
  </si>
  <si>
    <t>7394fb00-8245-4176-9223-6154dea2cc55</t>
  </si>
  <si>
    <t>5bed5497-2227-418d-ac99-cb5fee17e3f1</t>
  </si>
  <si>
    <t>c237da9e-fa93-4f49-8217-6739a5f7e938</t>
  </si>
  <si>
    <t>fb490386-76a7-4b8f-af42-b477ae3b0cd8</t>
  </si>
  <si>
    <t>5ee39c77-6a36-4ece-b4ec-e603313acb65</t>
  </si>
  <si>
    <t>bc9f66c4-1fad-4bd9-a176-80577496f7df</t>
  </si>
  <si>
    <t>b40903b5-834b-4ce2-903c-39486534879a</t>
  </si>
  <si>
    <t>b3c2a000-3d16-4873-bb2b-a2e8009b6e9c</t>
  </si>
  <si>
    <t>c901bec2-1a55-4015-9600-d2ff52c7d3e0</t>
  </si>
  <si>
    <t>405bf257-110a-491c-a91a-416124e8742f</t>
  </si>
  <si>
    <t>d78f3d34-bf77-42a4-8a62-5aae7e6efe08</t>
  </si>
  <si>
    <t>37b1a7b5-c8e7-415f-9d14-0649148dccf2</t>
  </si>
  <si>
    <t>2dd3b49e-6554-4252-aa0f-32df986dab3c</t>
  </si>
  <si>
    <t>6557da87-19fe-4a50-8768-ee079f57a6f2</t>
  </si>
  <si>
    <t>bf4c227e-dee2-4341-b763-bd9aefcdc44c</t>
  </si>
  <si>
    <t>1004dd8e-acd9-4707-b55f-0cc730c6b4e0</t>
  </si>
  <si>
    <t>d9f7e9bb-614a-4bf4-80b7-fa71e3e4b012</t>
  </si>
  <si>
    <t>ebc2ab98-7148-47c0-a06c-c8c1df9e7aa9</t>
  </si>
  <si>
    <t>6be2caaf-0f02-4bc1-aad1-69b09cf946a6</t>
  </si>
  <si>
    <t>a970b9ed-7e87-4b21-b088-dee28610a4c3</t>
  </si>
  <si>
    <t>a585e9ec-b161-41b9-95e1-dd4174a52518</t>
  </si>
  <si>
    <t>7e9e3367-b0d5-47a2-b615-4e893dace29f</t>
  </si>
  <si>
    <t>9931e0f9-df7b-432d-bd6b-599d89a282ec</t>
  </si>
  <si>
    <t>02781c6b-8444-49ff-8088-f1cc2991d9b3</t>
  </si>
  <si>
    <t>70e078df-1466-4244-a70a-0cd0494281c2</t>
  </si>
  <si>
    <t>8e6ed429-0365-447d-a40f-29dc466ff16c</t>
  </si>
  <si>
    <t>8ab02bc2-d502-4a8a-b3b5-b19c146fac7a</t>
  </si>
  <si>
    <t>9e6f9519-3923-491e-b77f-cd0d652791fb</t>
  </si>
  <si>
    <t>18cfefc6-258e-4455-aa1b-77cd11144416</t>
  </si>
  <si>
    <t>cba1d99f-262a-4346-b8b3-4c2d2b842d6a</t>
  </si>
  <si>
    <t>95512aaa-1449-411a-b48a-226d408f27c3</t>
  </si>
  <si>
    <t>d9f4efe8-3d11-4d95-a9ef-c863fc96ab1d</t>
  </si>
  <si>
    <t>22de1788-58d6-495a-8b36-30907c941381</t>
  </si>
  <si>
    <t>34cd9fcb-d502-483e-ac7e-dcbd2ba75aa5</t>
  </si>
  <si>
    <t>f27dc8bb-8bc0-4728-8492-af15da296c0d</t>
  </si>
  <si>
    <t>dfa2d79b-a25e-40a9-bf74-0c5e58dd8789</t>
  </si>
  <si>
    <t>fd0f85b1-5112-4faa-b97e-fbd2e174f02e</t>
  </si>
  <si>
    <t>5b3c7ef3-30cb-428f-a5ee-8d770b575359</t>
  </si>
  <si>
    <t>Post Cycle Share Price Value With Position</t>
  </si>
  <si>
    <t>Post Cycle Share Price Value Without Position</t>
  </si>
  <si>
    <t xml:space="preserve">Combo </t>
  </si>
  <si>
    <t>Labor (sweat Equity)</t>
  </si>
  <si>
    <t>Startdate Criteria</t>
  </si>
  <si>
    <t>Enddate Criteria</t>
  </si>
  <si>
    <t>Share Price In Position</t>
  </si>
  <si>
    <t>Assets Without Position</t>
  </si>
  <si>
    <t>Reserve Value Without Position</t>
  </si>
  <si>
    <t>Capital Investment Net Change</t>
  </si>
  <si>
    <t>FY_M Tag</t>
  </si>
  <si>
    <t>FY_M Date</t>
  </si>
  <si>
    <t>FY_M EODate</t>
  </si>
  <si>
    <t>Net Capital Change</t>
  </si>
  <si>
    <t>Evaluation With and Without</t>
  </si>
  <si>
    <t xml:space="preserve">TITTLES MATTER! Job titles determine Cost of role for industry standardization. Fake titles </t>
  </si>
  <si>
    <t>Debt Convertible Notes with % of revenue dedicated to payout previous hours paid at a discounted rate</t>
  </si>
  <si>
    <t>Equity at a discounted price</t>
  </si>
  <si>
    <t xml:space="preserve">Sell the outcome </t>
  </si>
  <si>
    <t>milestones of success</t>
  </si>
  <si>
    <t>Retainers based on being accessible</t>
  </si>
  <si>
    <t>1 day a week fractional officer Value: $175-250/hr</t>
  </si>
  <si>
    <t>Outline for spend pathway based on given resources</t>
  </si>
  <si>
    <t>2% VC, and 1 in 15 suceed</t>
  </si>
  <si>
    <t>Price Per Share Last Round</t>
  </si>
  <si>
    <t>Percent of Position Shares</t>
  </si>
  <si>
    <t>Share Price Without Position</t>
  </si>
  <si>
    <t>Net Shares</t>
  </si>
  <si>
    <t>Leasing</t>
  </si>
  <si>
    <t>Member Number</t>
  </si>
  <si>
    <t>Member Name</t>
  </si>
  <si>
    <t>Monthly Invoice</t>
  </si>
  <si>
    <t>Start Date</t>
  </si>
  <si>
    <t>End Date</t>
  </si>
  <si>
    <t>Member 1</t>
  </si>
  <si>
    <t>Member 2</t>
  </si>
  <si>
    <t>Member 3</t>
  </si>
  <si>
    <t>Member 4</t>
  </si>
  <si>
    <t>Member 5</t>
  </si>
  <si>
    <t>Member 6</t>
  </si>
  <si>
    <t>Member 7</t>
  </si>
  <si>
    <t>Member 8</t>
  </si>
  <si>
    <t>Member 9</t>
  </si>
  <si>
    <t>Member 10</t>
  </si>
  <si>
    <t>Member 11</t>
  </si>
  <si>
    <t>Member 12</t>
  </si>
  <si>
    <t>Member 13</t>
  </si>
  <si>
    <t>Member 14</t>
  </si>
  <si>
    <t>Member 15</t>
  </si>
  <si>
    <t>Member 16</t>
  </si>
  <si>
    <t>Member 17</t>
  </si>
  <si>
    <t>Member 18</t>
  </si>
  <si>
    <t>Member 19</t>
  </si>
  <si>
    <t>Member 20</t>
  </si>
  <si>
    <t>Member 21</t>
  </si>
  <si>
    <t>Member 22</t>
  </si>
  <si>
    <t>Member 23</t>
  </si>
  <si>
    <t>Member 24</t>
  </si>
  <si>
    <t>Member 25</t>
  </si>
  <si>
    <t>Member 26</t>
  </si>
  <si>
    <t>Member 27</t>
  </si>
  <si>
    <t>Member 28</t>
  </si>
  <si>
    <t>Member 29</t>
  </si>
  <si>
    <t>Member 30</t>
  </si>
  <si>
    <t>Member 31</t>
  </si>
  <si>
    <t>Member 32</t>
  </si>
  <si>
    <t>Member 33</t>
  </si>
  <si>
    <t>Member 34</t>
  </si>
  <si>
    <t>Member 35</t>
  </si>
  <si>
    <t>Member 36</t>
  </si>
  <si>
    <t>Member 37</t>
  </si>
  <si>
    <t>Member 38</t>
  </si>
  <si>
    <t>Member 39</t>
  </si>
  <si>
    <t>Member 40</t>
  </si>
  <si>
    <t>Member 41</t>
  </si>
  <si>
    <t>Member 42</t>
  </si>
  <si>
    <t>Member 43</t>
  </si>
  <si>
    <t>Member 44</t>
  </si>
  <si>
    <t>Member 45</t>
  </si>
  <si>
    <t>Member 46</t>
  </si>
  <si>
    <t>Member 47</t>
  </si>
  <si>
    <t>Member 48</t>
  </si>
  <si>
    <t>Member 49</t>
  </si>
  <si>
    <t>Member 50</t>
  </si>
  <si>
    <t>Member 51</t>
  </si>
  <si>
    <t>Member 52</t>
  </si>
  <si>
    <t>Member 53</t>
  </si>
  <si>
    <t>Member 54</t>
  </si>
  <si>
    <t>Member 55</t>
  </si>
  <si>
    <t>Member 56</t>
  </si>
  <si>
    <t>Member 57</t>
  </si>
  <si>
    <t>Member 58</t>
  </si>
  <si>
    <t>Member 59</t>
  </si>
  <si>
    <t>Member 60</t>
  </si>
  <si>
    <t>Member 61</t>
  </si>
  <si>
    <t>Member 62</t>
  </si>
  <si>
    <t>Member 63</t>
  </si>
  <si>
    <t>Member 64</t>
  </si>
  <si>
    <t>Member 65</t>
  </si>
  <si>
    <t>Member 66</t>
  </si>
  <si>
    <t>Member 67</t>
  </si>
  <si>
    <t>Member 68</t>
  </si>
  <si>
    <t>Member 69</t>
  </si>
  <si>
    <t>Member 70</t>
  </si>
  <si>
    <t>Member 71</t>
  </si>
  <si>
    <t>Member 72</t>
  </si>
  <si>
    <t>Member 73</t>
  </si>
  <si>
    <t>Member 74</t>
  </si>
  <si>
    <t>Member 75</t>
  </si>
  <si>
    <t>Member 76</t>
  </si>
  <si>
    <t>Member 77</t>
  </si>
  <si>
    <t>Member 78</t>
  </si>
  <si>
    <t>Member 79</t>
  </si>
  <si>
    <t>Member 80</t>
  </si>
  <si>
    <t>Member 81</t>
  </si>
  <si>
    <t>Member 82</t>
  </si>
  <si>
    <t>Member 83</t>
  </si>
  <si>
    <t>Member 84</t>
  </si>
  <si>
    <t>Member 85</t>
  </si>
  <si>
    <t>Member 86</t>
  </si>
  <si>
    <t>Member 87</t>
  </si>
  <si>
    <t>Member 88</t>
  </si>
  <si>
    <t>Member 89</t>
  </si>
  <si>
    <t>Member 90</t>
  </si>
  <si>
    <t>Member 91</t>
  </si>
  <si>
    <t>Member 92</t>
  </si>
  <si>
    <t>Member 93</t>
  </si>
  <si>
    <t>Member 94</t>
  </si>
  <si>
    <t>Member 95</t>
  </si>
  <si>
    <t>Member 96</t>
  </si>
  <si>
    <t>Member 97</t>
  </si>
  <si>
    <t>Member 98</t>
  </si>
  <si>
    <t>Member 99</t>
  </si>
  <si>
    <t>Member 100</t>
  </si>
  <si>
    <t>Member 101</t>
  </si>
  <si>
    <t>Loan Property</t>
  </si>
  <si>
    <t>Loan Provider</t>
  </si>
  <si>
    <t>Loan Origination Date</t>
  </si>
  <si>
    <t>Asset Price</t>
  </si>
  <si>
    <t>Origination Fees</t>
  </si>
  <si>
    <t>Percent Down</t>
  </si>
  <si>
    <t>rate (%)</t>
  </si>
  <si>
    <t>Term Months</t>
  </si>
  <si>
    <t>Property Taxes</t>
  </si>
  <si>
    <t>Yearly Estimated Insurance</t>
  </si>
  <si>
    <t>Origination Total</t>
  </si>
  <si>
    <t>PMT&amp;Escrow</t>
  </si>
  <si>
    <t>Loan Status</t>
  </si>
  <si>
    <t>Projection P&amp;L</t>
  </si>
  <si>
    <t>Projection Local</t>
  </si>
  <si>
    <t>Loan Issued</t>
  </si>
  <si>
    <t>Loan Internal Approved</t>
  </si>
  <si>
    <t>Phone Number</t>
  </si>
  <si>
    <t>Date Invoiced</t>
  </si>
  <si>
    <t>Transaction Name</t>
  </si>
  <si>
    <t>Amount Invoiced</t>
  </si>
  <si>
    <t>'</t>
  </si>
  <si>
    <t>Income Stream Switch On/Off</t>
  </si>
  <si>
    <t>Sources</t>
  </si>
  <si>
    <t>Utilities</t>
  </si>
  <si>
    <t>Loans</t>
  </si>
  <si>
    <t>Investments</t>
  </si>
  <si>
    <t>InvoicesPaid</t>
  </si>
  <si>
    <t>Expense Switch</t>
  </si>
  <si>
    <t>ON OFF Switch</t>
  </si>
  <si>
    <t>Income Switch</t>
  </si>
  <si>
    <t>Off</t>
  </si>
  <si>
    <t>MembershipInvoicing</t>
  </si>
  <si>
    <t>AccountsReceived</t>
  </si>
  <si>
    <t>If cells are showing Error, open the realted spreadsheet under the unzipped folder path</t>
  </si>
  <si>
    <t>Folder Path</t>
  </si>
  <si>
    <t>KPI</t>
  </si>
  <si>
    <t>Table Source</t>
  </si>
  <si>
    <t>Spreadsheet</t>
  </si>
  <si>
    <t>Net Change Projected</t>
  </si>
  <si>
    <t>CoverPage</t>
  </si>
  <si>
    <t>Finance\Assets</t>
  </si>
  <si>
    <t>EO Month Bank TrueUP</t>
  </si>
  <si>
    <t>P&amp;L Account Projection</t>
  </si>
  <si>
    <t xml:space="preserve">True Up Difference </t>
  </si>
  <si>
    <t>P&amp;L-0001 Profits and Losses Master</t>
  </si>
  <si>
    <t>Loan_Equity</t>
  </si>
  <si>
    <t>Assumptions</t>
  </si>
  <si>
    <t>Inputs</t>
  </si>
  <si>
    <t>Start Date Account Balance</t>
  </si>
  <si>
    <t xml:space="preserve">This Spreadsheet Utilizes Excel [Tables]s </t>
  </si>
  <si>
    <t>Output</t>
  </si>
  <si>
    <t>test</t>
  </si>
  <si>
    <t>List Price</t>
  </si>
  <si>
    <t>Shipping Weight</t>
  </si>
  <si>
    <t>SalesOrder</t>
  </si>
  <si>
    <t>QTY at Discount Price</t>
  </si>
  <si>
    <t>QTY at List Price</t>
  </si>
  <si>
    <t>Cost Price</t>
  </si>
  <si>
    <t>Sale_00001</t>
  </si>
  <si>
    <t>Sale_00002</t>
  </si>
  <si>
    <t>Sale_00003</t>
  </si>
  <si>
    <t>Sale_00004</t>
  </si>
  <si>
    <t>Sale_00005</t>
  </si>
  <si>
    <t>Sale_00006</t>
  </si>
  <si>
    <t>Sale_00007</t>
  </si>
  <si>
    <t>Sale_00008</t>
  </si>
  <si>
    <t>Sale_00009</t>
  </si>
  <si>
    <t>Sale_00010</t>
  </si>
  <si>
    <t>Sale_00011</t>
  </si>
  <si>
    <t>Sale_00012</t>
  </si>
  <si>
    <t>Sale_00013</t>
  </si>
  <si>
    <t>Sale_00014</t>
  </si>
  <si>
    <t>Sale_00015</t>
  </si>
  <si>
    <t>Sale_00016</t>
  </si>
  <si>
    <t>Sale_00017</t>
  </si>
  <si>
    <t>Sale_00018</t>
  </si>
  <si>
    <t>Sale_00019</t>
  </si>
  <si>
    <t>Sale_00020</t>
  </si>
  <si>
    <t>Sale_00021</t>
  </si>
  <si>
    <t>Sale_00022</t>
  </si>
  <si>
    <t>Sale_00023</t>
  </si>
  <si>
    <t>Sale_00024</t>
  </si>
  <si>
    <t>Sale_00025</t>
  </si>
  <si>
    <t>Sale_00026</t>
  </si>
  <si>
    <t>Sale_00027</t>
  </si>
  <si>
    <t>Sale_00028</t>
  </si>
  <si>
    <t>Sale_00029</t>
  </si>
  <si>
    <t>Sale_00030</t>
  </si>
  <si>
    <t>Sale_00031</t>
  </si>
  <si>
    <t>Sale_00032</t>
  </si>
  <si>
    <t>Sale_00033</t>
  </si>
  <si>
    <t>Sale_00034</t>
  </si>
  <si>
    <t>Sale_00035</t>
  </si>
  <si>
    <t>Sale_00036</t>
  </si>
  <si>
    <t>Sale_00037</t>
  </si>
  <si>
    <t>Sale_00038</t>
  </si>
  <si>
    <t>Sale_00039</t>
  </si>
  <si>
    <t>Sale_00040</t>
  </si>
  <si>
    <t>Sale_00041</t>
  </si>
  <si>
    <t>Sale_00042</t>
  </si>
  <si>
    <t>Sale_00043</t>
  </si>
  <si>
    <t>Sale_00044</t>
  </si>
  <si>
    <t>Sale_00045</t>
  </si>
  <si>
    <t>Sale_00046</t>
  </si>
  <si>
    <t>Sale_00047</t>
  </si>
  <si>
    <t>Sale_00048</t>
  </si>
  <si>
    <t>Sale_00049</t>
  </si>
  <si>
    <t>Sale_00050</t>
  </si>
  <si>
    <t>Sale_00051</t>
  </si>
  <si>
    <t>Sale_00052</t>
  </si>
  <si>
    <t>Sale_00053</t>
  </si>
  <si>
    <t>Sale_00054</t>
  </si>
  <si>
    <t>Sale_00055</t>
  </si>
  <si>
    <t>Sale_00056</t>
  </si>
  <si>
    <t>Sale_00057</t>
  </si>
  <si>
    <t>Sale_00058</t>
  </si>
  <si>
    <t>Sale_00059</t>
  </si>
  <si>
    <t>Sale_00060</t>
  </si>
  <si>
    <t>Sale_00061</t>
  </si>
  <si>
    <t>Sale_00062</t>
  </si>
  <si>
    <t>Sale_00063</t>
  </si>
  <si>
    <t>Sale_00064</t>
  </si>
  <si>
    <t>Sale_00065</t>
  </si>
  <si>
    <t>Sale_00066</t>
  </si>
  <si>
    <t>Sale_00067</t>
  </si>
  <si>
    <t>Sale_00068</t>
  </si>
  <si>
    <t>Sale_00069</t>
  </si>
  <si>
    <t>Sale_00070</t>
  </si>
  <si>
    <t>Sale_00071</t>
  </si>
  <si>
    <t>Sale_00072</t>
  </si>
  <si>
    <t>Sale_00073</t>
  </si>
  <si>
    <t>Sale_00074</t>
  </si>
  <si>
    <t>Sale_00075</t>
  </si>
  <si>
    <t>Sale_00076</t>
  </si>
  <si>
    <t>Sale_00077</t>
  </si>
  <si>
    <t>Sale_00078</t>
  </si>
  <si>
    <t>Sale_00079</t>
  </si>
  <si>
    <t>Sale_00080</t>
  </si>
  <si>
    <t>Sale_00081</t>
  </si>
  <si>
    <t>Sale_00082</t>
  </si>
  <si>
    <t>Sale_00083</t>
  </si>
  <si>
    <t>Sale_00084</t>
  </si>
  <si>
    <t>Sale_00085</t>
  </si>
  <si>
    <t>Sale_00086</t>
  </si>
  <si>
    <t>Sale_00087</t>
  </si>
  <si>
    <t>Sale_00088</t>
  </si>
  <si>
    <t>Sale_00089</t>
  </si>
  <si>
    <t>Sale_00090</t>
  </si>
  <si>
    <t>Sale_00091</t>
  </si>
  <si>
    <t>Sale_00092</t>
  </si>
  <si>
    <t>Sale_00093</t>
  </si>
  <si>
    <t>Sale_00094</t>
  </si>
  <si>
    <t>Sale_00095</t>
  </si>
  <si>
    <t>Sale_00096</t>
  </si>
  <si>
    <t>Sale_00097</t>
  </si>
  <si>
    <t>Sale_00098</t>
  </si>
  <si>
    <t>Sale_00099</t>
  </si>
  <si>
    <t>Sale_00100</t>
  </si>
  <si>
    <t>Sale_00101</t>
  </si>
  <si>
    <t>Sale_00102</t>
  </si>
  <si>
    <t>Sale_00103</t>
  </si>
  <si>
    <t>Sale_00104</t>
  </si>
  <si>
    <t>Sale_00105</t>
  </si>
  <si>
    <t>Sale_00106</t>
  </si>
  <si>
    <t>Sale_00107</t>
  </si>
  <si>
    <t>Sale_00108</t>
  </si>
  <si>
    <t>Sale_00109</t>
  </si>
  <si>
    <t>Sale_00110</t>
  </si>
  <si>
    <t>Sale_00111</t>
  </si>
  <si>
    <t>Sale_00112</t>
  </si>
  <si>
    <t>Sale_00113</t>
  </si>
  <si>
    <t>Sale_00114</t>
  </si>
  <si>
    <t>Sale_00115</t>
  </si>
  <si>
    <t>Sale_00116</t>
  </si>
  <si>
    <t>Sale_00117</t>
  </si>
  <si>
    <t>Sale_00118</t>
  </si>
  <si>
    <t>Sale_00119</t>
  </si>
  <si>
    <t>Sale_00120</t>
  </si>
  <si>
    <t>Sale_00121</t>
  </si>
  <si>
    <t>Sale_00122</t>
  </si>
  <si>
    <t>Sale_00123</t>
  </si>
  <si>
    <t>Sale_00124</t>
  </si>
  <si>
    <t>Sale_00125</t>
  </si>
  <si>
    <t>Sale_00126</t>
  </si>
  <si>
    <t>Sale_00127</t>
  </si>
  <si>
    <t>Sale_00128</t>
  </si>
  <si>
    <t>Sale_00129</t>
  </si>
  <si>
    <t>Sale_00130</t>
  </si>
  <si>
    <t>Sale_00131</t>
  </si>
  <si>
    <t>Sale_00132</t>
  </si>
  <si>
    <t>Sale_00133</t>
  </si>
  <si>
    <t>Sale_00134</t>
  </si>
  <si>
    <t>Sale_00135</t>
  </si>
  <si>
    <t>Sale_00136</t>
  </si>
  <si>
    <t>Sale_00137</t>
  </si>
  <si>
    <t>Sale_00138</t>
  </si>
  <si>
    <t>Sale_00139</t>
  </si>
  <si>
    <t>Sale_00140</t>
  </si>
  <si>
    <t>Sale_00141</t>
  </si>
  <si>
    <t>Sale_00142</t>
  </si>
  <si>
    <t>Sale_00143</t>
  </si>
  <si>
    <t>Sale_00144</t>
  </si>
  <si>
    <t>Sale_00145</t>
  </si>
  <si>
    <t>Sale_00146</t>
  </si>
  <si>
    <t>Sale_00147</t>
  </si>
  <si>
    <t>Sale_00148</t>
  </si>
  <si>
    <t>Sale_00149</t>
  </si>
  <si>
    <t>Sale_00150</t>
  </si>
  <si>
    <t>Sale_00151</t>
  </si>
  <si>
    <t>Sale_00152</t>
  </si>
  <si>
    <t>Sale_00153</t>
  </si>
  <si>
    <t>Sale_00154</t>
  </si>
  <si>
    <t>Sale_00155</t>
  </si>
  <si>
    <t>Sale_00156</t>
  </si>
  <si>
    <t>Sale_00157</t>
  </si>
  <si>
    <t>Sale_00158</t>
  </si>
  <si>
    <t>Sale_00159</t>
  </si>
  <si>
    <t>Sale_00160</t>
  </si>
  <si>
    <t>Sale_00161</t>
  </si>
  <si>
    <t>Sale_00162</t>
  </si>
  <si>
    <t>Sale_00163</t>
  </si>
  <si>
    <t>Sale_00164</t>
  </si>
  <si>
    <t>Sale_00165</t>
  </si>
  <si>
    <t>Sale_00166</t>
  </si>
  <si>
    <t>Sale_00167</t>
  </si>
  <si>
    <t>Sale_00168</t>
  </si>
  <si>
    <t>Sale_00169</t>
  </si>
  <si>
    <t>Sale_00170</t>
  </si>
  <si>
    <t>Sale_00171</t>
  </si>
  <si>
    <t>Sale_00172</t>
  </si>
  <si>
    <t>Sale_00173</t>
  </si>
  <si>
    <t>Sale_00174</t>
  </si>
  <si>
    <t>Sale_00175</t>
  </si>
  <si>
    <t>Sale_00176</t>
  </si>
  <si>
    <t>Sale_00177</t>
  </si>
  <si>
    <t>Sale_00178</t>
  </si>
  <si>
    <t>Sale_00179</t>
  </si>
  <si>
    <t>Sale_00180</t>
  </si>
  <si>
    <t>Sale_00181</t>
  </si>
  <si>
    <t>Sale_00182</t>
  </si>
  <si>
    <t>Sale_00183</t>
  </si>
  <si>
    <t>Sale_00184</t>
  </si>
  <si>
    <t>Sale_00185</t>
  </si>
  <si>
    <t>Sale_00186</t>
  </si>
  <si>
    <t>Sale_00187</t>
  </si>
  <si>
    <t>Sale_00188</t>
  </si>
  <si>
    <t>Sale_00189</t>
  </si>
  <si>
    <t>Sale_00190</t>
  </si>
  <si>
    <t>Sale_00191</t>
  </si>
  <si>
    <t>Sale_00192</t>
  </si>
  <si>
    <t>Sale_00193</t>
  </si>
  <si>
    <t>Sale_00194</t>
  </si>
  <si>
    <t>Sale_00195</t>
  </si>
  <si>
    <t>Sale_00196</t>
  </si>
  <si>
    <t>Sale_00197</t>
  </si>
  <si>
    <t>Sale_00198</t>
  </si>
  <si>
    <t>Sale_00199</t>
  </si>
  <si>
    <t>Sale_00200</t>
  </si>
  <si>
    <t>Sale_00201</t>
  </si>
  <si>
    <t>Sale_00202</t>
  </si>
  <si>
    <t>Sale_00203</t>
  </si>
  <si>
    <t>Sale_00204</t>
  </si>
  <si>
    <t>Sale_00205</t>
  </si>
  <si>
    <t>Sale_00206</t>
  </si>
  <si>
    <t>Sale_00207</t>
  </si>
  <si>
    <t>Sale_00208</t>
  </si>
  <si>
    <t>Sale_00209</t>
  </si>
  <si>
    <t>Sale_00210</t>
  </si>
  <si>
    <t>Sale_00211</t>
  </si>
  <si>
    <t>Sale_00212</t>
  </si>
  <si>
    <t>Sale_00213</t>
  </si>
  <si>
    <t>Sale_00214</t>
  </si>
  <si>
    <t>Sale_00215</t>
  </si>
  <si>
    <t>Sale_00216</t>
  </si>
  <si>
    <t>Sale_00217</t>
  </si>
  <si>
    <t>Sale_00218</t>
  </si>
  <si>
    <t>Sale_00219</t>
  </si>
  <si>
    <t>Sale_00220</t>
  </si>
  <si>
    <t>Sale_00221</t>
  </si>
  <si>
    <t>Sale_00222</t>
  </si>
  <si>
    <t>Sale_00223</t>
  </si>
  <si>
    <t>Sale_00224</t>
  </si>
  <si>
    <t>Sale_00225</t>
  </si>
  <si>
    <t>Sale_00226</t>
  </si>
  <si>
    <t>Sale_00227</t>
  </si>
  <si>
    <t>Sale_00228</t>
  </si>
  <si>
    <t>Sale_00229</t>
  </si>
  <si>
    <t>Sale_00230</t>
  </si>
  <si>
    <t>Sale_00231</t>
  </si>
  <si>
    <t>Sale_00232</t>
  </si>
  <si>
    <t>Sale_00233</t>
  </si>
  <si>
    <t>Sale_00234</t>
  </si>
  <si>
    <t>Sale_00235</t>
  </si>
  <si>
    <t>Sale_00236</t>
  </si>
  <si>
    <t>Sale_00237</t>
  </si>
  <si>
    <t>Sale_00238</t>
  </si>
  <si>
    <t>Sale_00239</t>
  </si>
  <si>
    <t>Sale_00240</t>
  </si>
  <si>
    <t>Sale_00241</t>
  </si>
  <si>
    <t>Sale_00242</t>
  </si>
  <si>
    <t>Sale_00243</t>
  </si>
  <si>
    <t>Sale_00244</t>
  </si>
  <si>
    <t>Sale_00245</t>
  </si>
  <si>
    <t>Sale_00246</t>
  </si>
  <si>
    <t>Sale_00247</t>
  </si>
  <si>
    <t>Sale_00248</t>
  </si>
  <si>
    <t>Sale_00249</t>
  </si>
  <si>
    <t>Sale_00250</t>
  </si>
  <si>
    <t>Sale_00251</t>
  </si>
  <si>
    <t>Sale_00252</t>
  </si>
  <si>
    <t>Sale_00253</t>
  </si>
  <si>
    <t>Sale_00254</t>
  </si>
  <si>
    <t>Sale_00255</t>
  </si>
  <si>
    <t>Sale_00256</t>
  </si>
  <si>
    <t>Sale_00257</t>
  </si>
  <si>
    <t>Sale_00258</t>
  </si>
  <si>
    <t>Sale_00259</t>
  </si>
  <si>
    <t>Sale_00260</t>
  </si>
  <si>
    <t>Sale_00261</t>
  </si>
  <si>
    <t>Sale_00262</t>
  </si>
  <si>
    <t>Sale_00263</t>
  </si>
  <si>
    <t>Sale_00264</t>
  </si>
  <si>
    <t>Sale_00265</t>
  </si>
  <si>
    <t>Sale_00266</t>
  </si>
  <si>
    <t>Sale_00267</t>
  </si>
  <si>
    <t>Sale_00268</t>
  </si>
  <si>
    <t>Sale_00269</t>
  </si>
  <si>
    <t>Sale_00270</t>
  </si>
  <si>
    <t>Sale_00271</t>
  </si>
  <si>
    <t>Sale_00272</t>
  </si>
  <si>
    <t>Sale_00273</t>
  </si>
  <si>
    <t>Sale_00274</t>
  </si>
  <si>
    <t>Sale_00275</t>
  </si>
  <si>
    <t>Sale_00276</t>
  </si>
  <si>
    <t>Sale_00277</t>
  </si>
  <si>
    <t>Sale_00278</t>
  </si>
  <si>
    <t>Sale_00279</t>
  </si>
  <si>
    <t>Sale_00280</t>
  </si>
  <si>
    <t>Sale_00281</t>
  </si>
  <si>
    <t>Sale_00282</t>
  </si>
  <si>
    <t>Sale_00283</t>
  </si>
  <si>
    <t>Sale_00284</t>
  </si>
  <si>
    <t>Sale_00285</t>
  </si>
  <si>
    <t>Sale_00286</t>
  </si>
  <si>
    <t>Sale_00287</t>
  </si>
  <si>
    <t>Sale_00288</t>
  </si>
  <si>
    <t>Sale_00289</t>
  </si>
  <si>
    <t>Sale_00290</t>
  </si>
  <si>
    <t>Sale_00291</t>
  </si>
  <si>
    <t>Sale_00292</t>
  </si>
  <si>
    <t>Sale_00293</t>
  </si>
  <si>
    <t>Sale_00294</t>
  </si>
  <si>
    <t>Sale_00295</t>
  </si>
  <si>
    <t>Sale_00296</t>
  </si>
  <si>
    <t>Sale_00297</t>
  </si>
  <si>
    <t>Sale_00298</t>
  </si>
  <si>
    <t>Sale_00299</t>
  </si>
  <si>
    <t>Sale_00300</t>
  </si>
  <si>
    <t>Sale_00301</t>
  </si>
  <si>
    <t>Sale_00302</t>
  </si>
  <si>
    <t>Sale_00303</t>
  </si>
  <si>
    <t>Sale_00304</t>
  </si>
  <si>
    <t>Sale_00305</t>
  </si>
  <si>
    <t>Sale_00306</t>
  </si>
  <si>
    <t>Sale_00307</t>
  </si>
  <si>
    <t>Sale_00308</t>
  </si>
  <si>
    <t>Sale_00309</t>
  </si>
  <si>
    <t>Sale_00310</t>
  </si>
  <si>
    <t>Sale_00311</t>
  </si>
  <si>
    <t>Sale_00312</t>
  </si>
  <si>
    <t>Sale_00313</t>
  </si>
  <si>
    <t>Sale_00314</t>
  </si>
  <si>
    <t>Sale_00315</t>
  </si>
  <si>
    <t>Sale_00316</t>
  </si>
  <si>
    <t>Sale_00317</t>
  </si>
  <si>
    <t>Sale_00318</t>
  </si>
  <si>
    <t>Sale_00319</t>
  </si>
  <si>
    <t>Sale_00320</t>
  </si>
  <si>
    <t>Sale_00321</t>
  </si>
  <si>
    <t>Sale_00322</t>
  </si>
  <si>
    <t>Sale_00323</t>
  </si>
  <si>
    <t>Sale_00324</t>
  </si>
  <si>
    <t>Sale_00325</t>
  </si>
  <si>
    <t>Sale_00326</t>
  </si>
  <si>
    <t>Sale_00327</t>
  </si>
  <si>
    <t>Sale_00328</t>
  </si>
  <si>
    <t>Sale_00329</t>
  </si>
  <si>
    <t>Sale_00330</t>
  </si>
  <si>
    <t>Sale_00331</t>
  </si>
  <si>
    <t>Sale_00332</t>
  </si>
  <si>
    <t>Sale_00333</t>
  </si>
  <si>
    <t>Sale_00334</t>
  </si>
  <si>
    <t>Sale_00335</t>
  </si>
  <si>
    <t>Sale_00336</t>
  </si>
  <si>
    <t>Sale_00337</t>
  </si>
  <si>
    <t>Sale_00338</t>
  </si>
  <si>
    <t>Sale_00339</t>
  </si>
  <si>
    <t>Sale_00340</t>
  </si>
  <si>
    <t>Sale_00341</t>
  </si>
  <si>
    <t>Sale_00342</t>
  </si>
  <si>
    <t>Sale_00343</t>
  </si>
  <si>
    <t>Sale_00344</t>
  </si>
  <si>
    <t>Sale_00345</t>
  </si>
  <si>
    <t>Sale_00346</t>
  </si>
  <si>
    <t>Sale_00347</t>
  </si>
  <si>
    <t>Sale_00348</t>
  </si>
  <si>
    <t>Sale_00349</t>
  </si>
  <si>
    <t>Sale_00350</t>
  </si>
  <si>
    <t>Sale_00351</t>
  </si>
  <si>
    <t>Sale_00352</t>
  </si>
  <si>
    <t>Sale_00353</t>
  </si>
  <si>
    <t>Sale_00354</t>
  </si>
  <si>
    <t>Sale_00355</t>
  </si>
  <si>
    <t>Sale_00356</t>
  </si>
  <si>
    <t>Sale_00357</t>
  </si>
  <si>
    <t>Sale_00358</t>
  </si>
  <si>
    <t>Sale_00359</t>
  </si>
  <si>
    <t>Sale_00360</t>
  </si>
  <si>
    <t>Sale_00361</t>
  </si>
  <si>
    <t>Sale_00362</t>
  </si>
  <si>
    <t>Sale_00363</t>
  </si>
  <si>
    <t>Sale_00364</t>
  </si>
  <si>
    <t>Sale_00365</t>
  </si>
  <si>
    <t>Sale_00366</t>
  </si>
  <si>
    <t>Sale_00367</t>
  </si>
  <si>
    <t>Sale_00368</t>
  </si>
  <si>
    <t>Sale_00369</t>
  </si>
  <si>
    <t>Sale_00370</t>
  </si>
  <si>
    <t>Sale_00371</t>
  </si>
  <si>
    <t>Sale_00372</t>
  </si>
  <si>
    <t>Sale_00373</t>
  </si>
  <si>
    <t>Sale_00374</t>
  </si>
  <si>
    <t>Sale_00375</t>
  </si>
  <si>
    <t>Sale_00376</t>
  </si>
  <si>
    <t>Sale_00377</t>
  </si>
  <si>
    <t>Sale_00378</t>
  </si>
  <si>
    <t>Sale_00379</t>
  </si>
  <si>
    <t>Sale_00380</t>
  </si>
  <si>
    <t>Sale_00381</t>
  </si>
  <si>
    <t>Sale_00382</t>
  </si>
  <si>
    <t>Sale_00383</t>
  </si>
  <si>
    <t>Sale_00384</t>
  </si>
  <si>
    <t>Sale_00385</t>
  </si>
  <si>
    <t>Sale_00386</t>
  </si>
  <si>
    <t>Sale_00387</t>
  </si>
  <si>
    <t>Sale_00388</t>
  </si>
  <si>
    <t>Sale_00389</t>
  </si>
  <si>
    <t>Sale_00390</t>
  </si>
  <si>
    <t>Sale_00391</t>
  </si>
  <si>
    <t>Sale_00392</t>
  </si>
  <si>
    <t>Sale_00393</t>
  </si>
  <si>
    <t>Sale_00394</t>
  </si>
  <si>
    <t>Sale_00395</t>
  </si>
  <si>
    <t>Sale_00396</t>
  </si>
  <si>
    <t>Sale_00397</t>
  </si>
  <si>
    <t>Sale_00398</t>
  </si>
  <si>
    <t>Sale_00399</t>
  </si>
  <si>
    <t>Sale_00400</t>
  </si>
  <si>
    <t>Sale_00401</t>
  </si>
  <si>
    <t>Sale_00402</t>
  </si>
  <si>
    <t>Sale_00403</t>
  </si>
  <si>
    <t>Sale_00404</t>
  </si>
  <si>
    <t>Sale_00405</t>
  </si>
  <si>
    <t>Sale_00406</t>
  </si>
  <si>
    <t>Sale_00407</t>
  </si>
  <si>
    <t>Sale_00408</t>
  </si>
  <si>
    <t>Sale_00409</t>
  </si>
  <si>
    <t>Sale_00410</t>
  </si>
  <si>
    <t>Sale_00411</t>
  </si>
  <si>
    <t>Sale_00412</t>
  </si>
  <si>
    <t>Sale_00413</t>
  </si>
  <si>
    <t>Sale_00414</t>
  </si>
  <si>
    <t>Sale_00415</t>
  </si>
  <si>
    <t>Sale_00416</t>
  </si>
  <si>
    <t>Sale_00417</t>
  </si>
  <si>
    <t>Sale_00418</t>
  </si>
  <si>
    <t>Sale_00419</t>
  </si>
  <si>
    <t>Sale_00420</t>
  </si>
  <si>
    <t>Sale_00421</t>
  </si>
  <si>
    <t>Sale_00422</t>
  </si>
  <si>
    <t>Sale_00423</t>
  </si>
  <si>
    <t>Sale_00424</t>
  </si>
  <si>
    <t>Sale_00425</t>
  </si>
  <si>
    <t>Sale_00426</t>
  </si>
  <si>
    <t>Sale_00427</t>
  </si>
  <si>
    <t>Sale_00428</t>
  </si>
  <si>
    <t>Sale_00429</t>
  </si>
  <si>
    <t>Sale_00430</t>
  </si>
  <si>
    <t>Sale_00431</t>
  </si>
  <si>
    <t>Sale_00432</t>
  </si>
  <si>
    <t>Sale_00433</t>
  </si>
  <si>
    <t>Sale_00434</t>
  </si>
  <si>
    <t>Sale_00435</t>
  </si>
  <si>
    <t>Sale_00436</t>
  </si>
  <si>
    <t>Sale_00437</t>
  </si>
  <si>
    <t>Sale_00438</t>
  </si>
  <si>
    <t>Sale_00439</t>
  </si>
  <si>
    <t>Sale_00440</t>
  </si>
  <si>
    <t>Sale_00441</t>
  </si>
  <si>
    <t>Sale_00442</t>
  </si>
  <si>
    <t>Sale_00443</t>
  </si>
  <si>
    <t>Sale_00444</t>
  </si>
  <si>
    <t>Sale_00445</t>
  </si>
  <si>
    <t>Sale_00446</t>
  </si>
  <si>
    <t>Sale_00447</t>
  </si>
  <si>
    <t>Sale_00448</t>
  </si>
  <si>
    <t>Sale_00449</t>
  </si>
  <si>
    <t>Sale_00450</t>
  </si>
  <si>
    <t>Sale_00451</t>
  </si>
  <si>
    <t>Sale_00452</t>
  </si>
  <si>
    <t>Sale_00453</t>
  </si>
  <si>
    <t>Sale_00454</t>
  </si>
  <si>
    <t>Sale_00455</t>
  </si>
  <si>
    <t>Sale_00456</t>
  </si>
  <si>
    <t>Sale_00457</t>
  </si>
  <si>
    <t>Sale_00458</t>
  </si>
  <si>
    <t>Sale_00459</t>
  </si>
  <si>
    <t>Sale_00460</t>
  </si>
  <si>
    <t>Sale_00461</t>
  </si>
  <si>
    <t>Sale_00462</t>
  </si>
  <si>
    <t>Sale_00463</t>
  </si>
  <si>
    <t>Sale_00464</t>
  </si>
  <si>
    <t>Sale_00465</t>
  </si>
  <si>
    <t>Sale_00466</t>
  </si>
  <si>
    <t>Sale_00467</t>
  </si>
  <si>
    <t>Sale_00468</t>
  </si>
  <si>
    <t>Sale_00469</t>
  </si>
  <si>
    <t>Sale_00470</t>
  </si>
  <si>
    <t>Sale_00471</t>
  </si>
  <si>
    <t>Sale_00472</t>
  </si>
  <si>
    <t>Sale_00473</t>
  </si>
  <si>
    <t>Sale_00474</t>
  </si>
  <si>
    <t>Sale_00475</t>
  </si>
  <si>
    <t>Sale_00476</t>
  </si>
  <si>
    <t>Sale_00477</t>
  </si>
  <si>
    <t>Sale_00478</t>
  </si>
  <si>
    <t>Sale_00479</t>
  </si>
  <si>
    <t>Sale_00480</t>
  </si>
  <si>
    <t>Sale_00481</t>
  </si>
  <si>
    <t>Sale_00482</t>
  </si>
  <si>
    <t>Sale_00483</t>
  </si>
  <si>
    <t>Sale_00484</t>
  </si>
  <si>
    <t>Sale_00485</t>
  </si>
  <si>
    <t>Sale_00486</t>
  </si>
  <si>
    <t>Sale_00487</t>
  </si>
  <si>
    <t>Sale_00488</t>
  </si>
  <si>
    <t>Sale_00489</t>
  </si>
  <si>
    <t>Sale_00490</t>
  </si>
  <si>
    <t>Sale_00491</t>
  </si>
  <si>
    <t>Sale_00492</t>
  </si>
  <si>
    <t>Sale_00493</t>
  </si>
  <si>
    <t>Sale_00494</t>
  </si>
  <si>
    <t>Sale_00495</t>
  </si>
  <si>
    <t>Sale_00496</t>
  </si>
  <si>
    <t>Sale_00497</t>
  </si>
  <si>
    <t>Sale_00498</t>
  </si>
  <si>
    <t>Sale_00499</t>
  </si>
  <si>
    <t>Sale_00500</t>
  </si>
  <si>
    <t>Sale_00501</t>
  </si>
  <si>
    <t>Utility Category</t>
  </si>
  <si>
    <t>FY2_M4</t>
  </si>
  <si>
    <t>Electric bill</t>
  </si>
  <si>
    <t>Trash</t>
  </si>
  <si>
    <t>Water</t>
  </si>
  <si>
    <t>Natural Gas</t>
  </si>
  <si>
    <t>Telephone</t>
  </si>
  <si>
    <t>Microsoft</t>
  </si>
  <si>
    <t>Internet</t>
  </si>
  <si>
    <t>Expense</t>
  </si>
  <si>
    <t>Inverse Sign</t>
  </si>
  <si>
    <t>Discount Price</t>
  </si>
  <si>
    <t>Sale_00502</t>
  </si>
  <si>
    <t>Net Per Unit2</t>
  </si>
  <si>
    <t>Line Sub Total</t>
  </si>
  <si>
    <t>Example 1</t>
  </si>
  <si>
    <t>Example 2</t>
  </si>
  <si>
    <t>Example 3</t>
  </si>
  <si>
    <t>Example 4</t>
  </si>
  <si>
    <t>Example 5</t>
  </si>
  <si>
    <t>Line Item Net</t>
  </si>
  <si>
    <t>List Price Margin</t>
  </si>
  <si>
    <t>Ship to Zip Code</t>
  </si>
  <si>
    <t>Taxes</t>
  </si>
  <si>
    <t>Zip Code Taxes</t>
  </si>
  <si>
    <t>Employee Name</t>
  </si>
  <si>
    <t>Salary During Time Period</t>
  </si>
  <si>
    <t>Share Price</t>
  </si>
  <si>
    <t>Salary_Payable_Monthly</t>
  </si>
  <si>
    <t>On</t>
  </si>
  <si>
    <t>Salary During Time Period  Start Date</t>
  </si>
  <si>
    <t>Salary During Time Period Stop Date</t>
  </si>
  <si>
    <t>Stock Option Equivalent Calculated</t>
  </si>
  <si>
    <t>EO_SalaryStartDate</t>
  </si>
  <si>
    <t>EO_SalaryStopDate</t>
  </si>
  <si>
    <t>Future unlink from Round and Link By Month</t>
  </si>
  <si>
    <t>Yes</t>
  </si>
  <si>
    <t>First Employee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</si>
</sst>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8" formatCode="&quot;$&quot;#,##0.00_);[Red]\(&quot;$&quot;#,##0.00\)"/>
    <numFmt numFmtId="44" formatCode="_(&quot;$&quot;* #,##0.00_);_(&quot;$&quot;* \(#,##0.00\);_(&quot;$&quot;* &quot;-&quot;??_);_(@_)"/>
    <numFmt numFmtId="43" formatCode="_(* #,##0.00_);_(* \(#,##0.00\);_(* &quot;-&quot;??_);_(@_)"/>
    <numFmt numFmtId="164" formatCode="0.000%"/>
    <numFmt numFmtId="165" formatCode="0.00000%"/>
    <numFmt numFmtId="166" formatCode="0.0000%"/>
    <numFmt numFmtId="167" formatCode="_(* #,##0.0000_);_(* \(#,##0.0000\);_(* &quot;-&quot;??_);_(@_)"/>
    <numFmt numFmtId="168" formatCode="0.000"/>
  </numFmts>
  <fonts count="20" x14ac:knownFonts="1">
    <font>
      <sz val="11"/>
      <color theme="1"/>
      <name val="Calibri"/>
      <family val="2"/>
      <scheme val="minor"/>
    </font>
    <font>
      <sz val="11"/>
      <color rgb="FF3F3F76"/>
      <name val="Calibri"/>
      <family val="2"/>
      <scheme val="minor"/>
    </font>
    <font>
      <b/>
      <sz val="11"/>
      <color rgb="FFFA7D00"/>
      <name val="Calibri"/>
      <family val="2"/>
      <scheme val="minor"/>
    </font>
    <font>
      <b/>
      <sz val="11"/>
      <color theme="0"/>
      <name val="Calibri"/>
      <family val="2"/>
      <scheme val="minor"/>
    </font>
    <font>
      <sz val="11"/>
      <color rgb="FFFF0000"/>
      <name val="Calibri"/>
      <family val="2"/>
      <scheme val="minor"/>
    </font>
    <font>
      <b/>
      <sz val="11"/>
      <color rgb="FFFFFFFF"/>
      <name val="Calibri"/>
      <family val="2"/>
      <scheme val="minor"/>
    </font>
    <font>
      <sz val="11"/>
      <color theme="1"/>
      <name val="Calibri"/>
      <family val="2"/>
      <scheme val="minor"/>
    </font>
    <font>
      <sz val="8"/>
      <name val="Calibri"/>
      <family val="2"/>
      <scheme val="minor"/>
    </font>
    <font>
      <b/>
      <sz val="9"/>
      <color indexed="81"/>
      <name val="Tahoma"/>
      <family val="2"/>
    </font>
    <font>
      <sz val="9.1999999999999993"/>
      <color rgb="FF072AC7"/>
      <name val="Consolas"/>
      <family val="3"/>
    </font>
    <font>
      <sz val="28"/>
      <color theme="1"/>
      <name val="Calibri"/>
      <family val="2"/>
      <scheme val="minor"/>
    </font>
    <font>
      <b/>
      <sz val="9.1999999999999993"/>
      <color rgb="FF072AC7"/>
      <name val="Consolas"/>
      <family val="3"/>
    </font>
    <font>
      <b/>
      <sz val="11"/>
      <color rgb="FF3F3F3F"/>
      <name val="Calibri"/>
      <family val="2"/>
      <scheme val="minor"/>
    </font>
    <font>
      <sz val="11"/>
      <color rgb="FFFA7D00"/>
      <name val="Calibri"/>
      <family val="2"/>
      <scheme val="minor"/>
    </font>
    <font>
      <sz val="11"/>
      <color theme="0"/>
      <name val="Calibri"/>
      <family val="2"/>
      <scheme val="minor"/>
    </font>
    <font>
      <u/>
      <sz val="11"/>
      <color theme="10"/>
      <name val="Calibri"/>
      <family val="2"/>
      <scheme val="minor"/>
    </font>
    <font>
      <sz val="26"/>
      <color theme="1"/>
      <name val="Calibri"/>
      <family val="2"/>
      <scheme val="minor"/>
    </font>
    <font>
      <b/>
      <sz val="48"/>
      <color theme="1"/>
      <name val="Calibri"/>
      <family val="2"/>
      <scheme val="minor"/>
    </font>
    <font>
      <sz val="9"/>
      <color indexed="81"/>
      <name val="Tahoma"/>
      <family val="2"/>
    </font>
    <font>
      <b/>
      <sz val="11"/>
      <color rgb="FF3F3F76"/>
      <name val="Calibri"/>
      <family val="2"/>
      <scheme val="minor"/>
    </font>
  </fonts>
  <fills count="19">
    <fill>
      <patternFill patternType="none"/>
    </fill>
    <fill>
      <patternFill patternType="gray125"/>
    </fill>
    <fill>
      <patternFill patternType="solid">
        <fgColor rgb="FFFFCC99"/>
      </patternFill>
    </fill>
    <fill>
      <patternFill patternType="solid">
        <fgColor rgb="FFF2F2F2"/>
      </patternFill>
    </fill>
    <fill>
      <patternFill patternType="solid">
        <fgColor rgb="FF4472C4"/>
        <bgColor rgb="FF4472C4"/>
      </patternFill>
    </fill>
    <fill>
      <patternFill patternType="solid">
        <fgColor theme="4"/>
        <bgColor theme="4"/>
      </patternFill>
    </fill>
    <fill>
      <patternFill patternType="solid">
        <fgColor theme="1"/>
        <bgColor indexed="64"/>
      </patternFill>
    </fill>
    <fill>
      <patternFill patternType="solid">
        <fgColor theme="5" tint="0.59999389629810485"/>
        <bgColor indexed="64"/>
      </patternFill>
    </fill>
    <fill>
      <patternFill patternType="solid">
        <fgColor theme="6"/>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2"/>
        <bgColor indexed="64"/>
      </patternFill>
    </fill>
    <fill>
      <patternFill patternType="solid">
        <fgColor rgb="FFA5A5A5"/>
      </patternFill>
    </fill>
    <fill>
      <patternFill patternType="solid">
        <fgColor theme="6"/>
      </patternFill>
    </fill>
    <fill>
      <patternFill patternType="solid">
        <fgColor rgb="FFF2F2F2"/>
        <bgColor indexed="64"/>
      </patternFill>
    </fill>
    <fill>
      <patternFill patternType="solid">
        <fgColor theme="9" tint="0.59999389629810485"/>
        <bgColor indexed="64"/>
      </patternFill>
    </fill>
    <fill>
      <patternFill patternType="solid">
        <fgColor rgb="FFFF0000"/>
        <bgColor indexed="64"/>
      </patternFill>
    </fill>
  </fills>
  <borders count="17">
    <border>
      <left/>
      <right/>
      <top/>
      <bottom/>
      <diagonal/>
    </border>
    <border>
      <left style="thin">
        <color rgb="FF7F7F7F"/>
      </left>
      <right style="thin">
        <color rgb="FF7F7F7F"/>
      </right>
      <top style="thin">
        <color rgb="FF7F7F7F"/>
      </top>
      <bottom style="thin">
        <color rgb="FF7F7F7F"/>
      </bottom>
      <diagonal/>
    </border>
    <border>
      <left/>
      <right/>
      <top style="thin">
        <color theme="4" tint="0.39997558519241921"/>
      </top>
      <bottom style="thin">
        <color rgb="FF8EA9DB"/>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double">
        <color rgb="FF3F3F3F"/>
      </left>
      <right style="thin">
        <color rgb="FF7F7F7F"/>
      </right>
      <top style="thin">
        <color rgb="FF7F7F7F"/>
      </top>
      <bottom style="thin">
        <color rgb="FF7F7F7F"/>
      </bottom>
      <diagonal/>
    </border>
    <border>
      <left style="thin">
        <color theme="4" tint="0.39997558519241921"/>
      </left>
      <right/>
      <top style="thin">
        <color theme="4" tint="0.39997558519241921"/>
      </top>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right/>
      <top/>
      <bottom style="thin">
        <color rgb="FF8EA9DB"/>
      </bottom>
      <diagonal/>
    </border>
    <border>
      <left/>
      <right style="thin">
        <color theme="4" tint="0.39997558519241921"/>
      </right>
      <top/>
      <bottom style="thin">
        <color rgb="FF8EA9DB"/>
      </bottom>
      <diagonal/>
    </border>
    <border>
      <left/>
      <right/>
      <top style="thin">
        <color theme="4" tint="0.39997558519241921"/>
      </top>
      <bottom/>
      <diagonal/>
    </border>
    <border>
      <left style="double">
        <color rgb="FF3F3F3F"/>
      </left>
      <right style="double">
        <color rgb="FF3F3F3F"/>
      </right>
      <top style="double">
        <color rgb="FF3F3F3F"/>
      </top>
      <bottom/>
      <diagonal/>
    </border>
    <border>
      <left style="thin">
        <color rgb="FF7F7F7F"/>
      </left>
      <right style="thin">
        <color rgb="FF7F7F7F"/>
      </right>
      <top style="thin">
        <color rgb="FF7F7F7F"/>
      </top>
      <bottom/>
      <diagonal/>
    </border>
  </borders>
  <cellStyleXfs count="11">
    <xf numFmtId="0" fontId="0" fillId="0" borderId="0"/>
    <xf numFmtId="0" fontId="1" fillId="2" borderId="1" applyNumberFormat="0" applyAlignment="0" applyProtection="0"/>
    <xf numFmtId="0" fontId="2" fillId="3" borderId="1" applyNumberFormat="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2" fillId="3" borderId="7" applyNumberFormat="0" applyAlignment="0" applyProtection="0"/>
    <xf numFmtId="0" fontId="13" fillId="0" borderId="8" applyNumberFormat="0" applyFill="0" applyAlignment="0" applyProtection="0"/>
    <xf numFmtId="0" fontId="3" fillId="14" borderId="9" applyNumberFormat="0" applyAlignment="0" applyProtection="0"/>
    <xf numFmtId="0" fontId="14" fillId="15" borderId="0" applyNumberFormat="0" applyBorder="0" applyAlignment="0" applyProtection="0"/>
    <xf numFmtId="0" fontId="15" fillId="0" borderId="0" applyNumberFormat="0" applyFill="0" applyBorder="0" applyAlignment="0" applyProtection="0"/>
  </cellStyleXfs>
  <cellXfs count="99">
    <xf numFmtId="0" fontId="0" fillId="0" borderId="0" xfId="0"/>
    <xf numFmtId="9" fontId="0" fillId="0" borderId="0" xfId="0" applyNumberFormat="1"/>
    <xf numFmtId="0" fontId="5" fillId="4" borderId="0" xfId="0" applyFont="1" applyFill="1"/>
    <xf numFmtId="0" fontId="3" fillId="5" borderId="2" xfId="0" applyFont="1" applyFill="1" applyBorder="1"/>
    <xf numFmtId="0" fontId="3" fillId="5" borderId="3" xfId="0" applyFont="1" applyFill="1" applyBorder="1"/>
    <xf numFmtId="164" fontId="2" fillId="3" borderId="1" xfId="2" applyNumberFormat="1"/>
    <xf numFmtId="0" fontId="1" fillId="2" borderId="1" xfId="1"/>
    <xf numFmtId="43" fontId="1" fillId="2" borderId="1" xfId="1" applyNumberFormat="1"/>
    <xf numFmtId="165" fontId="2" fillId="3" borderId="1" xfId="2" applyNumberFormat="1"/>
    <xf numFmtId="166" fontId="2" fillId="3" borderId="1" xfId="2" applyNumberFormat="1"/>
    <xf numFmtId="0" fontId="2" fillId="3" borderId="1" xfId="2"/>
    <xf numFmtId="14" fontId="1" fillId="2" borderId="1" xfId="1" applyNumberFormat="1"/>
    <xf numFmtId="0" fontId="3" fillId="5" borderId="3" xfId="0" applyFont="1" applyFill="1" applyBorder="1" applyAlignment="1">
      <alignment wrapText="1"/>
    </xf>
    <xf numFmtId="9" fontId="4" fillId="6" borderId="4" xfId="0" applyNumberFormat="1" applyFont="1" applyFill="1" applyBorder="1"/>
    <xf numFmtId="164" fontId="2" fillId="3" borderId="1" xfId="3" applyNumberFormat="1" applyFont="1" applyFill="1" applyBorder="1"/>
    <xf numFmtId="164" fontId="0" fillId="0" borderId="0" xfId="0" applyNumberFormat="1"/>
    <xf numFmtId="164" fontId="0" fillId="0" borderId="0" xfId="3" applyNumberFormat="1" applyFont="1"/>
    <xf numFmtId="0" fontId="0" fillId="0" borderId="0" xfId="0" applyAlignment="1">
      <alignment wrapText="1"/>
    </xf>
    <xf numFmtId="0" fontId="2" fillId="3" borderId="1" xfId="2" applyNumberFormat="1"/>
    <xf numFmtId="0" fontId="3" fillId="5" borderId="6" xfId="0" applyFont="1" applyFill="1" applyBorder="1"/>
    <xf numFmtId="44" fontId="0" fillId="0" borderId="0" xfId="5" applyFont="1"/>
    <xf numFmtId="49" fontId="0" fillId="0" borderId="0" xfId="4" applyNumberFormat="1" applyFont="1"/>
    <xf numFmtId="49" fontId="0" fillId="0" borderId="0" xfId="5" applyNumberFormat="1" applyFont="1"/>
    <xf numFmtId="0" fontId="3" fillId="5" borderId="4" xfId="0" applyFont="1" applyFill="1" applyBorder="1"/>
    <xf numFmtId="43" fontId="1" fillId="2" borderId="1" xfId="4" applyFont="1" applyFill="1" applyBorder="1"/>
    <xf numFmtId="0" fontId="1" fillId="2" borderId="1" xfId="1" applyAlignment="1">
      <alignment wrapText="1"/>
    </xf>
    <xf numFmtId="9" fontId="0" fillId="0" borderId="0" xfId="5" applyNumberFormat="1" applyFont="1"/>
    <xf numFmtId="43" fontId="1" fillId="2" borderId="5" xfId="4" applyFont="1" applyFill="1" applyBorder="1"/>
    <xf numFmtId="43" fontId="2" fillId="3" borderId="1" xfId="4" applyFont="1" applyFill="1" applyBorder="1"/>
    <xf numFmtId="43" fontId="2" fillId="3" borderId="1" xfId="2" applyNumberFormat="1"/>
    <xf numFmtId="43" fontId="0" fillId="0" borderId="0" xfId="0" applyNumberFormat="1"/>
    <xf numFmtId="9" fontId="1" fillId="2" borderId="1" xfId="3" applyFont="1" applyFill="1" applyBorder="1"/>
    <xf numFmtId="0" fontId="9" fillId="0" borderId="0" xfId="0" applyFont="1" applyAlignment="1">
      <alignment vertical="center"/>
    </xf>
    <xf numFmtId="0" fontId="0" fillId="0" borderId="0" xfId="0" applyAlignment="1">
      <alignment vertical="center"/>
    </xf>
    <xf numFmtId="0" fontId="0" fillId="7" borderId="0" xfId="0" applyFill="1"/>
    <xf numFmtId="0" fontId="0" fillId="8" borderId="0" xfId="0" applyFill="1"/>
    <xf numFmtId="0" fontId="0" fillId="9" borderId="0" xfId="0" applyFill="1"/>
    <xf numFmtId="43" fontId="0" fillId="7" borderId="0" xfId="4" applyFont="1" applyFill="1"/>
    <xf numFmtId="9" fontId="0" fillId="7" borderId="0" xfId="0" applyNumberFormat="1" applyFill="1"/>
    <xf numFmtId="0" fontId="10" fillId="0" borderId="0" xfId="0" applyFont="1"/>
    <xf numFmtId="0" fontId="0" fillId="10" borderId="0" xfId="0" applyFill="1" applyAlignment="1">
      <alignment wrapText="1"/>
    </xf>
    <xf numFmtId="14" fontId="0" fillId="0" borderId="0" xfId="0" applyNumberFormat="1"/>
    <xf numFmtId="0" fontId="0" fillId="8" borderId="3" xfId="0" applyFill="1" applyBorder="1"/>
    <xf numFmtId="0" fontId="11" fillId="5" borderId="3" xfId="0" applyFont="1" applyFill="1" applyBorder="1" applyAlignment="1">
      <alignment vertical="center"/>
    </xf>
    <xf numFmtId="0" fontId="0" fillId="11" borderId="0" xfId="0" applyFill="1"/>
    <xf numFmtId="0" fontId="0" fillId="11" borderId="3" xfId="0" applyFill="1" applyBorder="1"/>
    <xf numFmtId="0" fontId="3" fillId="5" borderId="0" xfId="0" applyFont="1" applyFill="1"/>
    <xf numFmtId="9" fontId="1" fillId="2" borderId="1" xfId="1" applyNumberFormat="1"/>
    <xf numFmtId="14" fontId="1" fillId="12" borderId="1" xfId="1" applyNumberFormat="1" applyFill="1"/>
    <xf numFmtId="11" fontId="0" fillId="0" borderId="0" xfId="0" applyNumberFormat="1"/>
    <xf numFmtId="43" fontId="2" fillId="3" borderId="0" xfId="4" applyFont="1" applyFill="1" applyBorder="1"/>
    <xf numFmtId="11" fontId="2" fillId="3" borderId="0" xfId="4" applyNumberFormat="1" applyFont="1" applyFill="1" applyBorder="1"/>
    <xf numFmtId="43" fontId="0" fillId="0" borderId="0" xfId="4" applyFont="1"/>
    <xf numFmtId="167" fontId="0" fillId="0" borderId="0" xfId="4" applyNumberFormat="1" applyFont="1"/>
    <xf numFmtId="168" fontId="0" fillId="0" borderId="0" xfId="0" applyNumberFormat="1"/>
    <xf numFmtId="49" fontId="1" fillId="2" borderId="1" xfId="4" applyNumberFormat="1" applyFont="1" applyFill="1" applyBorder="1"/>
    <xf numFmtId="14" fontId="0" fillId="0" borderId="0" xfId="4" applyNumberFormat="1" applyFont="1"/>
    <xf numFmtId="0" fontId="1" fillId="13" borderId="1" xfId="1" applyFill="1"/>
    <xf numFmtId="0" fontId="1" fillId="2" borderId="1" xfId="1" applyNumberFormat="1"/>
    <xf numFmtId="0" fontId="2" fillId="16" borderId="1" xfId="0" applyFont="1" applyFill="1" applyBorder="1"/>
    <xf numFmtId="0" fontId="0" fillId="0" borderId="10" xfId="0" applyBorder="1"/>
    <xf numFmtId="0" fontId="3" fillId="5" borderId="11" xfId="0" applyFont="1" applyFill="1" applyBorder="1"/>
    <xf numFmtId="0" fontId="3" fillId="5" borderId="12" xfId="0" applyFont="1" applyFill="1" applyBorder="1"/>
    <xf numFmtId="0" fontId="3" fillId="5" borderId="13" xfId="0" applyFont="1" applyFill="1" applyBorder="1"/>
    <xf numFmtId="8" fontId="1" fillId="2" borderId="1" xfId="1" applyNumberFormat="1"/>
    <xf numFmtId="10" fontId="1" fillId="2" borderId="1" xfId="1" applyNumberFormat="1"/>
    <xf numFmtId="0" fontId="0" fillId="17" borderId="0" xfId="0" applyFill="1"/>
    <xf numFmtId="0" fontId="0" fillId="0" borderId="0" xfId="0" quotePrefix="1"/>
    <xf numFmtId="0" fontId="14" fillId="15" borderId="8" xfId="9" applyBorder="1"/>
    <xf numFmtId="14" fontId="14" fillId="15" borderId="8" xfId="9" applyNumberFormat="1" applyBorder="1"/>
    <xf numFmtId="44" fontId="13" fillId="0" borderId="8" xfId="7" applyNumberFormat="1"/>
    <xf numFmtId="44" fontId="2" fillId="3" borderId="1" xfId="2" applyNumberFormat="1"/>
    <xf numFmtId="44" fontId="0" fillId="0" borderId="0" xfId="0" applyNumberFormat="1"/>
    <xf numFmtId="44" fontId="1" fillId="2" borderId="1" xfId="1" applyNumberFormat="1"/>
    <xf numFmtId="44" fontId="12" fillId="3" borderId="7" xfId="6" applyNumberFormat="1"/>
    <xf numFmtId="0" fontId="12" fillId="3" borderId="7" xfId="6"/>
    <xf numFmtId="0" fontId="12" fillId="3" borderId="7" xfId="6" applyNumberFormat="1"/>
    <xf numFmtId="0" fontId="15" fillId="3" borderId="7" xfId="10" applyNumberFormat="1" applyFill="1" applyBorder="1"/>
    <xf numFmtId="44" fontId="0" fillId="0" borderId="14" xfId="0" applyNumberFormat="1" applyBorder="1"/>
    <xf numFmtId="44" fontId="0" fillId="0" borderId="6" xfId="0" applyNumberFormat="1" applyBorder="1"/>
    <xf numFmtId="0" fontId="15" fillId="0" borderId="0" xfId="10"/>
    <xf numFmtId="0" fontId="16" fillId="0" borderId="0" xfId="0" applyFont="1"/>
    <xf numFmtId="0" fontId="17" fillId="0" borderId="0" xfId="0" applyFont="1"/>
    <xf numFmtId="0" fontId="3" fillId="14" borderId="9" xfId="8"/>
    <xf numFmtId="14" fontId="13" fillId="2" borderId="8" xfId="7" applyNumberFormat="1" applyFill="1"/>
    <xf numFmtId="0" fontId="13" fillId="2" borderId="8" xfId="7" applyFill="1"/>
    <xf numFmtId="14" fontId="12" fillId="3" borderId="7" xfId="6" applyNumberFormat="1" applyAlignment="1">
      <alignment horizontal="right" wrapText="1" indent="1"/>
    </xf>
    <xf numFmtId="0" fontId="3" fillId="14" borderId="15" xfId="8" applyBorder="1"/>
    <xf numFmtId="0" fontId="2" fillId="3" borderId="16" xfId="2" applyNumberFormat="1" applyBorder="1"/>
    <xf numFmtId="0" fontId="1" fillId="2" borderId="16" xfId="1" applyBorder="1"/>
    <xf numFmtId="14" fontId="1" fillId="2" borderId="16" xfId="1" applyNumberFormat="1" applyBorder="1"/>
    <xf numFmtId="44" fontId="0" fillId="0" borderId="10" xfId="0" applyNumberFormat="1" applyBorder="1"/>
    <xf numFmtId="9" fontId="2" fillId="3" borderId="1" xfId="3" applyFont="1" applyFill="1" applyBorder="1"/>
    <xf numFmtId="9" fontId="2" fillId="3" borderId="1" xfId="2" applyNumberFormat="1"/>
    <xf numFmtId="9" fontId="2" fillId="3" borderId="16" xfId="2" applyNumberFormat="1" applyBorder="1"/>
    <xf numFmtId="44" fontId="19" fillId="2" borderId="1" xfId="1" applyNumberFormat="1" applyFont="1"/>
    <xf numFmtId="0" fontId="0" fillId="0" borderId="0" xfId="0" applyAlignment="1">
      <alignment horizontal="center"/>
    </xf>
    <xf numFmtId="0" fontId="0" fillId="18" borderId="0" xfId="0" applyFill="1"/>
    <xf numFmtId="0" fontId="0" fillId="6" borderId="0" xfId="0" applyFill="1"/>
  </cellXfs>
  <cellStyles count="11">
    <cellStyle name="Accent3" xfId="9" builtinId="37"/>
    <cellStyle name="Calculation" xfId="2" builtinId="22"/>
    <cellStyle name="Check Cell" xfId="8" builtinId="23"/>
    <cellStyle name="Comma" xfId="4" builtinId="3"/>
    <cellStyle name="Currency" xfId="5" builtinId="4"/>
    <cellStyle name="Hyperlink" xfId="10" builtinId="8"/>
    <cellStyle name="Input" xfId="1" builtinId="20"/>
    <cellStyle name="Linked Cell" xfId="7" builtinId="24"/>
    <cellStyle name="Normal" xfId="0" builtinId="0"/>
    <cellStyle name="Output" xfId="6" builtinId="21"/>
    <cellStyle name="Percent" xfId="3" builtinId="5"/>
  </cellStyles>
  <dxfs count="1503">
    <dxf>
      <fill>
        <patternFill>
          <bgColor theme="0" tint="-4.9989318521683403E-2"/>
        </patternFill>
      </fill>
    </dxf>
    <dxf>
      <fill>
        <patternFill>
          <bgColor rgb="FFFFC000"/>
        </patternFill>
      </fill>
    </dxf>
    <dxf>
      <font>
        <color theme="0"/>
      </font>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39994506668294322"/>
        </patternFill>
      </fill>
    </dxf>
    <dxf>
      <numFmt numFmtId="34" formatCode="_(&quot;$&quot;* #,##0.00_);_(&quot;$&quot;* \(#,##0.00\);_(&quot;$&quot;* &quot;-&quot;??_);_(@_)"/>
      <border diagonalUp="0" diagonalDown="0" outline="0">
        <left style="thin">
          <color theme="4" tint="0.39997558519241921"/>
        </left>
        <right/>
        <top style="thin">
          <color theme="4" tint="0.39997558519241921"/>
        </top>
        <bottom/>
      </border>
    </dxf>
    <dxf>
      <numFmt numFmtId="34" formatCode="_(&quot;$&quot;* #,##0.00_);_(&quot;$&quot;* \(#,##0.00\);_(&quot;$&quot;* &quot;-&quot;??_);_(@_)"/>
    </dxf>
    <dxf>
      <numFmt numFmtId="34" formatCode="_(&quot;$&quot;* #,##0.00_);_(&quot;$&quot;* \(#,##0.00\);_(&quot;$&quot;* &quot;-&quot;??_);_(@_)"/>
    </dxf>
    <dxf>
      <numFmt numFmtId="34" formatCode="_(&quot;$&quot;* #,##0.00_);_(&quot;$&quot;* \(#,##0.00\);_(&quot;$&quot;* &quot;-&quot;??_);_(@_)"/>
      <border diagonalUp="0" diagonalDown="0" outline="0">
        <left/>
        <right/>
        <top style="thin">
          <color theme="4" tint="0.39997558519241921"/>
        </top>
        <bottom/>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border>
        <left style="thin">
          <color rgb="FF7F7F7F"/>
        </left>
      </border>
    </dxf>
    <dxf>
      <numFmt numFmtId="164" formatCode="0.000%"/>
    </dxf>
    <dxf>
      <border>
        <right style="thin">
          <color rgb="FF7F7F7F"/>
        </right>
      </border>
    </dxf>
    <dxf>
      <numFmt numFmtId="0" formatCode="General"/>
    </dxf>
    <dxf>
      <numFmt numFmtId="0" formatCode="General"/>
      <border outline="0">
        <left style="thin">
          <color rgb="FF7F7F7F"/>
        </left>
      </border>
    </dxf>
    <dxf>
      <numFmt numFmtId="19" formatCode="m/d/yyyy"/>
      <fill>
        <patternFill patternType="solid">
          <fgColor indexed="64"/>
          <bgColor theme="0"/>
        </patternFill>
      </fill>
    </dxf>
    <dxf>
      <border outline="0">
        <left style="thin">
          <color rgb="FF7F7F7F"/>
        </left>
        <right style="thin">
          <color rgb="FF7F7F7F"/>
        </right>
      </border>
    </dxf>
    <dxf>
      <numFmt numFmtId="19" formatCode="m/d/yyyy"/>
      <fill>
        <patternFill patternType="solid">
          <fgColor indexed="64"/>
          <bgColor theme="0"/>
        </patternFill>
      </fill>
    </dxf>
    <dxf>
      <border outline="0">
        <right style="thin">
          <color rgb="FF7F7F7F"/>
        </right>
      </border>
    </dxf>
    <dxf>
      <numFmt numFmtId="169" formatCode="_(* #,##0_);_(* \(#,##0\);_(* &quot;-&quot;??_);_(@_)"/>
    </dxf>
    <dxf>
      <numFmt numFmtId="169" formatCode="_(* #,##0_);_(* \(#,##0\);_(* &quot;-&quot;??_);_(@_)"/>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9" formatCode="m/d/yyyy"/>
    </dxf>
    <dxf>
      <numFmt numFmtId="19" formatCode="m/d/yyyy"/>
    </dxf>
    <dxf>
      <numFmt numFmtId="0" formatCode="General"/>
    </dxf>
    <dxf>
      <numFmt numFmtId="19" formatCode="m/d/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9" formatCode="m/d/yyyy"/>
    </dxf>
    <dxf>
      <numFmt numFmtId="19" formatCode="m/d/yyyy"/>
    </dxf>
    <dxf>
      <numFmt numFmtId="0" formatCode="General"/>
    </dxf>
    <dxf>
      <numFmt numFmtId="19" formatCode="m/d/yyyy"/>
    </dxf>
    <dxf>
      <numFmt numFmtId="0" formatCode="General"/>
    </dxf>
    <dxf>
      <numFmt numFmtId="0" formatCode="General"/>
    </dxf>
    <dxf>
      <numFmt numFmtId="0" formatCode="General"/>
    </dxf>
    <dxf>
      <numFmt numFmtId="0" formatCode="General"/>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border outline="0">
        <bottom style="thin">
          <color rgb="FF8EA9DB"/>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3" formatCode="0%"/>
    </dxf>
    <dxf>
      <numFmt numFmtId="13" formatCode="0%"/>
    </dxf>
    <dxf>
      <numFmt numFmtId="0" formatCode="General"/>
    </dxf>
    <dxf>
      <numFmt numFmtId="0" formatCode="General"/>
    </dxf>
    <dxf>
      <numFmt numFmtId="0" formatCode="General"/>
    </dxf>
    <dxf>
      <numFmt numFmtId="0" formatCode="General"/>
    </dxf>
    <dxf>
      <numFmt numFmtId="0" formatCode="General"/>
    </dxf>
    <dxf>
      <numFmt numFmtId="19" formatCode="m/d/yyyy"/>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9" formatCode="m/d/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border outline="0">
        <top style="thin">
          <color theme="4" tint="0.39997558519241921"/>
        </top>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2" formatCode="&quot;$&quot;#,##0.00_);[Red]\(&quot;$&quot;#,##0.00\)"/>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numFmt numFmtId="0" formatCode="General"/>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numFmt numFmtId="0" formatCode="General"/>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numFmt numFmtId="0" formatCode="General"/>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numFmt numFmtId="0" formatCode="General"/>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numFmt numFmtId="0" formatCode="General"/>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numFmt numFmtId="0" formatCode="General"/>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numFmt numFmtId="0" formatCode="General"/>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numFmt numFmtId="0" formatCode="General"/>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numFmt numFmtId="0" formatCode="General"/>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numFmt numFmtId="0" formatCode="General"/>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numFmt numFmtId="0" formatCode="General"/>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family val="2"/>
        <scheme val="minor"/>
      </font>
      <numFmt numFmtId="0" formatCode="General"/>
      <fill>
        <patternFill patternType="solid">
          <fgColor indexed="64"/>
          <bgColor rgb="FFF2F2F2"/>
        </patternFill>
      </fill>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9" formatCode="m/d/yyyy"/>
    </dxf>
    <dxf>
      <numFmt numFmtId="0" formatCode="General"/>
    </dxf>
    <dxf>
      <numFmt numFmtId="0" formatCode="General"/>
      <fill>
        <patternFill patternType="solid">
          <fgColor indexed="64"/>
          <bgColor theme="6" tint="0.39997558519241921"/>
        </patternFill>
      </fill>
    </dxf>
    <dxf>
      <numFmt numFmtId="0" formatCode="General"/>
      <fill>
        <patternFill patternType="solid">
          <fgColor indexed="64"/>
          <bgColor theme="6" tint="0.39997558519241921"/>
        </patternFill>
      </fill>
    </dxf>
    <dxf>
      <numFmt numFmtId="0" formatCode="General"/>
      <fill>
        <patternFill patternType="solid">
          <fgColor indexed="64"/>
          <bgColor theme="6" tint="0.39997558519241921"/>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theme="6"/>
        </patternFill>
      </fill>
    </dxf>
    <dxf>
      <fill>
        <patternFill patternType="solid">
          <fgColor indexed="64"/>
          <bgColor theme="5" tint="0.59999389629810485"/>
        </patternFill>
      </fill>
    </dxf>
    <dxf>
      <fill>
        <patternFill patternType="solid">
          <fgColor indexed="64"/>
          <bgColor theme="6"/>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0" formatCode="@"/>
    </dxf>
    <dxf>
      <font>
        <b val="0"/>
        <i val="0"/>
        <strike val="0"/>
        <condense val="0"/>
        <extend val="0"/>
        <outline val="0"/>
        <shadow val="0"/>
        <u val="none"/>
        <vertAlign val="baseline"/>
        <sz val="11"/>
        <color theme="1"/>
        <name val="Calibri"/>
        <family val="2"/>
        <scheme val="minor"/>
      </font>
      <numFmt numFmtId="30" formatCode="@"/>
    </dxf>
    <dxf>
      <font>
        <b val="0"/>
        <i val="0"/>
        <strike val="0"/>
        <condense val="0"/>
        <extend val="0"/>
        <outline val="0"/>
        <shadow val="0"/>
        <u val="none"/>
        <vertAlign val="baseline"/>
        <sz val="11"/>
        <color theme="1"/>
        <name val="Calibri"/>
        <family val="2"/>
        <scheme val="minor"/>
      </font>
    </dxf>
    <dxf>
      <numFmt numFmtId="164" formatCode="0.000%"/>
    </dxf>
    <dxf>
      <numFmt numFmtId="164" formatCode="0.000%"/>
    </dxf>
    <dxf>
      <numFmt numFmtId="164" formatCode="0.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font>
        <b/>
      </font>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0" formatCode="General"/>
    </dxf>
    <dxf>
      <numFmt numFmtId="34" formatCode="_(&quot;$&quot;* #,##0.00_);_(&quot;$&quot;* \(#,##0.00\);_(&quot;$&quot;* &quot;-&quot;??_);_(@_)"/>
    </dxf>
    <dxf>
      <numFmt numFmtId="0" formatCode="General"/>
    </dxf>
    <dxf>
      <numFmt numFmtId="34" formatCode="_(&quot;$&quot;* #,##0.00_);_(&quot;$&quot;* \(#,##0.00\);_(&quot;$&quot;* &quot;-&quot;??_);_(@_)"/>
    </dxf>
    <dxf>
      <numFmt numFmtId="0" formatCode="General"/>
    </dxf>
    <dxf>
      <numFmt numFmtId="34" formatCode="_(&quot;$&quot;* #,##0.00_);_(&quot;$&quot;* \(#,##0.00\);_(&quot;$&quot;* &quot;-&quot;??_);_(@_)"/>
    </dxf>
    <dxf>
      <numFmt numFmtId="0" formatCode="General"/>
    </dxf>
    <dxf>
      <numFmt numFmtId="34" formatCode="_(&quot;$&quot;* #,##0.00_);_(&quot;$&quot;* \(#,##0.00\);_(&quot;$&quot;* &quot;-&quot;??_);_(@_)"/>
    </dxf>
    <dxf>
      <numFmt numFmtId="0" formatCode="General"/>
    </dxf>
    <dxf>
      <numFmt numFmtId="34" formatCode="_(&quot;$&quot;* #,##0.00_);_(&quot;$&quot;* \(#,##0.00\);_(&quot;$&quot;* &quot;-&quot;??_);_(@_)"/>
    </dxf>
    <dxf>
      <numFmt numFmtId="0" formatCode="General"/>
    </dxf>
    <dxf>
      <numFmt numFmtId="34" formatCode="_(&quot;$&quot;* #,##0.00_);_(&quot;$&quot;* \(#,##0.00\);_(&quot;$&quot;* &quot;-&quot;??_);_(@_)"/>
    </dxf>
    <dxf>
      <numFmt numFmtId="0" formatCode="General"/>
    </dxf>
    <dxf>
      <numFmt numFmtId="34" formatCode="_(&quot;$&quot;* #,##0.00_);_(&quot;$&quot;* \(#,##0.00\);_(&quot;$&quot;* &quot;-&quot;??_);_(@_)"/>
    </dxf>
    <dxf>
      <numFmt numFmtId="0" formatCode="General"/>
    </dxf>
    <dxf>
      <numFmt numFmtId="34" formatCode="_(&quot;$&quot;* #,##0.00_);_(&quot;$&quot;* \(#,##0.00\);_(&quot;$&quot;* &quot;-&quot;??_);_(@_)"/>
    </dxf>
    <dxf>
      <numFmt numFmtId="0" formatCode="General"/>
    </dxf>
    <dxf>
      <numFmt numFmtId="34" formatCode="_(&quot;$&quot;* #,##0.00_);_(&quot;$&quot;* \(#,##0.00\);_(&quot;$&quot;* &quot;-&quot;??_);_(@_)"/>
    </dxf>
    <dxf>
      <numFmt numFmtId="0" formatCode="General"/>
    </dxf>
    <dxf>
      <numFmt numFmtId="34" formatCode="_(&quot;$&quot;* #,##0.00_);_(&quot;$&quot;* \(#,##0.00\);_(&quot;$&quot;* &quot;-&quot;??_);_(@_)"/>
    </dxf>
    <dxf>
      <numFmt numFmtId="0" formatCode="General"/>
    </dxf>
    <dxf>
      <numFmt numFmtId="34" formatCode="_(&quot;$&quot;* #,##0.00_);_(&quot;$&quot;* \(#,##0.00\);_(&quot;$&quot;* &quot;-&quot;??_);_(@_)"/>
    </dxf>
    <dxf>
      <numFmt numFmtId="34" formatCode="_(&quot;$&quot;* #,##0.00_);_(&quot;$&quot;* \(#,##0.00\);_(&quot;$&quot;* &quot;-&quot;??_);_(@_)"/>
    </dxf>
    <dxf>
      <numFmt numFmtId="34" formatCode="_(&quot;$&quot;* #,##0.00_);_(&quot;$&quot;* \(#,##0.00\);_(&quot;$&quot;* &quot;-&quot;??_);_(@_)"/>
    </dxf>
    <dxf>
      <numFmt numFmtId="0" formatCode="General"/>
    </dxf>
    <dxf>
      <numFmt numFmtId="0" formatCode="General"/>
    </dxf>
    <dxf>
      <numFmt numFmtId="0" formatCode="General"/>
    </dxf>
    <dxf>
      <numFmt numFmtId="35" formatCode="_(* #,##0.00_);_(* \(#,##0.00\);_(* &quot;-&quot;??_);_(@_)"/>
    </dxf>
    <dxf>
      <numFmt numFmtId="0" formatCode="General"/>
    </dxf>
    <dxf>
      <numFmt numFmtId="0" formatCode="General"/>
    </dxf>
    <dxf>
      <numFmt numFmtId="0" formatCode="General"/>
    </dxf>
    <dxf>
      <numFmt numFmtId="0" formatCode="General"/>
    </dxf>
    <dxf>
      <numFmt numFmtId="35" formatCode="_(* #,##0.00_);_(* \(#,##0.00\);_(* &quot;-&quot;??_);_(@_)"/>
    </dxf>
    <dxf>
      <numFmt numFmtId="35" formatCode="_(* #,##0.00_);_(* \(#,##0.00\);_(* &quot;-&quot;??_);_(@_)"/>
    </dxf>
    <dxf>
      <numFmt numFmtId="0" formatCode="General"/>
    </dxf>
    <dxf>
      <numFmt numFmtId="35" formatCode="_(* #,##0.00_);_(* \(#,##0.00\);_(* &quot;-&quot;??_);_(@_)"/>
    </dxf>
    <dxf>
      <numFmt numFmtId="35" formatCode="_(* #,##0.00_);_(* \(#,##0.00\);_(* &quot;-&quot;??_);_(@_)"/>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numFmt numFmtId="35" formatCode="_(* #,##0.00_);_(* \(#,##0.00\);_(* &quot;-&quot;??_);_(@_)"/>
    </dxf>
    <dxf>
      <numFmt numFmtId="19" formatCode="m/d/yyyy"/>
    </dxf>
    <dxf>
      <font>
        <b val="0"/>
        <i val="0"/>
        <strike val="0"/>
        <condense val="0"/>
        <extend val="0"/>
        <outline val="0"/>
        <shadow val="0"/>
        <u val="none"/>
        <vertAlign val="baseline"/>
        <sz val="11"/>
        <color theme="1"/>
        <name val="Calibri"/>
        <family val="2"/>
        <scheme val="minor"/>
      </font>
    </dxf>
    <dxf>
      <numFmt numFmtId="35" formatCode="_(* #,##0.00_);_(* \(#,##0.00\);_(* &quot;-&quot;??_);_(@_)"/>
    </dxf>
    <dxf>
      <numFmt numFmtId="0" formatCode="General"/>
    </dxf>
    <dxf>
      <numFmt numFmtId="0" formatCode="General"/>
    </dxf>
    <dxf>
      <numFmt numFmtId="35" formatCode="_(* #,##0.00_);_(* \(#,##0.00\);_(* &quot;-&quot;??_);_(@_)"/>
    </dxf>
    <dxf>
      <numFmt numFmtId="35" formatCode="_(* #,##0.00_);_(* \(#,##0.00\);_(* &quot;-&quot;??_);_(@_)"/>
    </dxf>
    <dxf>
      <numFmt numFmtId="0" formatCode="General"/>
    </dxf>
    <dxf>
      <numFmt numFmtId="19" formatCode="m/d/yyyy"/>
    </dxf>
    <dxf>
      <numFmt numFmtId="19" formatCode="m/d/yyyy"/>
    </dxf>
    <dxf>
      <numFmt numFmtId="19" formatCode="m/d/yyyy"/>
    </dxf>
    <dxf>
      <numFmt numFmtId="13" formatCode="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border>
        <left style="thin">
          <color rgb="FF7F7F7F"/>
        </left>
      </border>
    </dxf>
    <dxf>
      <numFmt numFmtId="164" formatCode="0.000%"/>
    </dxf>
    <dxf>
      <border>
        <right style="thin">
          <color rgb="FF7F7F7F"/>
        </right>
      </border>
    </dxf>
    <dxf>
      <numFmt numFmtId="0" formatCode="General"/>
    </dxf>
    <dxf>
      <numFmt numFmtId="0" formatCode="General"/>
      <border outline="0">
        <left style="thin">
          <color rgb="FF7F7F7F"/>
        </left>
      </border>
    </dxf>
    <dxf>
      <numFmt numFmtId="19" formatCode="m/d/yyyy"/>
      <fill>
        <patternFill patternType="solid">
          <fgColor indexed="64"/>
          <bgColor theme="0"/>
        </patternFill>
      </fill>
    </dxf>
    <dxf>
      <border outline="0">
        <left style="thin">
          <color rgb="FF7F7F7F"/>
        </left>
        <right style="thin">
          <color rgb="FF7F7F7F"/>
        </right>
      </border>
    </dxf>
    <dxf>
      <numFmt numFmtId="19" formatCode="m/d/yyyy"/>
      <fill>
        <patternFill patternType="solid">
          <fgColor indexed="64"/>
          <bgColor theme="0"/>
        </patternFill>
      </fill>
    </dxf>
    <dxf>
      <border outline="0">
        <right style="thin">
          <color rgb="FF7F7F7F"/>
        </right>
      </border>
    </dxf>
    <dxf>
      <numFmt numFmtId="169" formatCode="_(* #,##0_);_(* \(#,##0\);_(* &quot;-&quot;??_);_(@_)"/>
    </dxf>
    <dxf>
      <numFmt numFmtId="169" formatCode="_(* #,##0_);_(* \(#,##0\);_(* &quot;-&quot;??_);_(@_)"/>
    </dxf>
    <dxf>
      <numFmt numFmtId="13" formatCode="0%"/>
    </dxf>
    <dxf>
      <numFmt numFmtId="13" formatCode="0%"/>
    </dxf>
    <dxf>
      <numFmt numFmtId="13" formatCode="0%"/>
    </dxf>
    <dxf>
      <numFmt numFmtId="13" formatCode="0%"/>
    </dxf>
    <dxf>
      <numFmt numFmtId="13" formatCode="0%"/>
    </dxf>
    <dxf>
      <numFmt numFmtId="13" formatCode="0%"/>
    </dxf>
    <dxf>
      <numFmt numFmtId="13" formatCode="0%"/>
      <border outline="0">
        <left style="double">
          <color rgb="FF3F3F3F"/>
        </left>
      </border>
    </dxf>
    <dxf>
      <font>
        <b/>
        <color theme="0"/>
      </font>
      <fill>
        <patternFill patternType="solid">
          <fgColor theme="4"/>
          <bgColor theme="4"/>
        </patternFill>
      </fill>
      <border diagonalUp="0" diagonalDown="0">
        <left style="thin">
          <color theme="4" tint="0.39997558519241921"/>
        </left>
        <right/>
        <top style="thin">
          <color theme="4" tint="0.39997558519241921"/>
        </top>
        <bottom style="thin">
          <color theme="4" tint="0.39997558519241921"/>
        </bottom>
        <vertical/>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0.0000%"/>
    </dxf>
    <dxf>
      <numFmt numFmtId="165" formatCode="0.00000%"/>
    </dxf>
    <dxf>
      <numFmt numFmtId="0" formatCode="General"/>
    </dxf>
    <dxf>
      <numFmt numFmtId="0" formatCode="General"/>
    </dxf>
    <dxf>
      <numFmt numFmtId="35" formatCode="_(* #,##0.00_);_(* \(#,##0.00\);_(* &quot;-&quot;??_);_(@_)"/>
    </dxf>
    <dxf>
      <numFmt numFmtId="35" formatCode="_(* #,##0.00_);_(* \(#,##0.00\);_(* &quot;-&quot;??_);_(@_)"/>
    </dxf>
    <dxf>
      <numFmt numFmtId="35" formatCode="_(* #,##0.00_);_(* \(#,##0.00\);_(* &quot;-&quot;??_);_(@_)"/>
    </dxf>
    <dxf>
      <font>
        <color rgb="FF3F3F76"/>
      </font>
      <fill>
        <patternFill patternType="solid">
          <fgColor indexed="64"/>
          <bgColor rgb="FFFFCC99"/>
        </patternFill>
      </fill>
      <border diagonalUp="0" diagonalDown="0">
        <left style="thin">
          <color rgb="FF7F7F7F"/>
        </left>
        <right style="thin">
          <color rgb="FF7F7F7F"/>
        </right>
        <top style="thin">
          <color rgb="FF7F7F7F"/>
        </top>
        <bottom style="thin">
          <color rgb="FF7F7F7F"/>
        </bottom>
        <vertical/>
        <horizontal/>
      </border>
    </dxf>
    <dxf>
      <font>
        <b val="0"/>
        <i val="0"/>
        <strike val="0"/>
        <condense val="0"/>
        <extend val="0"/>
        <outline val="0"/>
        <shadow val="0"/>
        <u val="none"/>
        <vertAlign val="baseline"/>
        <sz val="11"/>
        <color rgb="FF3F3F76"/>
        <name val="Calibri"/>
        <family val="2"/>
        <scheme val="minor"/>
      </font>
      <fill>
        <patternFill patternType="solid">
          <fgColor indexed="64"/>
          <bgColor rgb="FFFFCC99"/>
        </patternFill>
      </fill>
      <border diagonalUp="0" diagonalDown="0">
        <left style="thin">
          <color rgb="FF7F7F7F"/>
        </left>
        <right style="thin">
          <color rgb="FF7F7F7F"/>
        </right>
        <top style="thin">
          <color rgb="FF7F7F7F"/>
        </top>
        <bottom style="thin">
          <color rgb="FF7F7F7F"/>
        </bottom>
        <vertical/>
        <horizontal/>
      </border>
    </dxf>
    <dxf>
      <font>
        <color rgb="FF3F3F76"/>
      </font>
      <fill>
        <patternFill patternType="solid">
          <fgColor indexed="64"/>
          <bgColor rgb="FFFFCC99"/>
        </patternFill>
      </fill>
      <border diagonalUp="0" diagonalDown="0" outline="0">
        <left style="thin">
          <color rgb="FF7F7F7F"/>
        </left>
        <right style="thin">
          <color rgb="FF7F7F7F"/>
        </right>
        <top style="thin">
          <color rgb="FF7F7F7F"/>
        </top>
        <bottom style="thin">
          <color rgb="FF7F7F7F"/>
        </bottom>
      </border>
    </dxf>
    <dxf>
      <font>
        <b val="0"/>
        <i val="0"/>
        <strike val="0"/>
        <condense val="0"/>
        <extend val="0"/>
        <outline val="0"/>
        <shadow val="0"/>
        <u val="none"/>
        <vertAlign val="baseline"/>
        <sz val="11"/>
        <color rgb="FF3F3F76"/>
        <name val="Calibri"/>
        <family val="2"/>
        <scheme val="minor"/>
      </font>
      <numFmt numFmtId="30" formatCode="@"/>
      <fill>
        <patternFill patternType="solid">
          <fgColor indexed="64"/>
          <bgColor rgb="FFFFCC99"/>
        </patternFill>
      </fill>
      <border diagonalUp="0" diagonalDown="0" outline="0">
        <left style="thin">
          <color rgb="FF7F7F7F"/>
        </left>
        <right style="thin">
          <color rgb="FF7F7F7F"/>
        </right>
        <top style="thin">
          <color rgb="FF7F7F7F"/>
        </top>
        <bottom style="thin">
          <color rgb="FF7F7F7F"/>
        </bottom>
      </border>
    </dxf>
    <dxf>
      <font>
        <b val="0"/>
        <i val="0"/>
        <strike val="0"/>
        <condense val="0"/>
        <extend val="0"/>
        <outline val="0"/>
        <shadow val="0"/>
        <u val="none"/>
        <vertAlign val="baseline"/>
        <sz val="11"/>
        <color rgb="FF3F3F76"/>
        <name val="Calibri"/>
        <family val="2"/>
        <scheme val="minor"/>
      </font>
      <fill>
        <patternFill patternType="solid">
          <fgColor indexed="64"/>
          <bgColor rgb="FFFFCC99"/>
        </patternFill>
      </fill>
      <border diagonalUp="0" diagonalDown="0" outline="0">
        <left style="thin">
          <color rgb="FF7F7F7F"/>
        </left>
        <right style="thin">
          <color rgb="FF7F7F7F"/>
        </right>
        <top style="thin">
          <color rgb="FF7F7F7F"/>
        </top>
        <bottom style="thin">
          <color rgb="FF7F7F7F"/>
        </bottom>
      </border>
    </dxf>
    <dxf>
      <font>
        <b val="0"/>
        <i val="0"/>
        <strike val="0"/>
        <condense val="0"/>
        <extend val="0"/>
        <outline val="0"/>
        <shadow val="0"/>
        <u val="none"/>
        <vertAlign val="baseline"/>
        <sz val="11"/>
        <color rgb="FF3F3F76"/>
        <name val="Calibri"/>
        <family val="2"/>
        <scheme val="minor"/>
      </font>
      <fill>
        <patternFill patternType="solid">
          <fgColor indexed="64"/>
          <bgColor rgb="FFFFCC99"/>
        </patternFill>
      </fill>
      <border diagonalUp="0" diagonalDown="0">
        <left style="thin">
          <color rgb="FF7F7F7F"/>
        </left>
        <right style="thin">
          <color rgb="FF7F7F7F"/>
        </right>
        <top style="thin">
          <color rgb="FF7F7F7F"/>
        </top>
        <bottom style="thin">
          <color rgb="FF7F7F7F"/>
        </bottom>
        <vertical/>
        <horizontal/>
      </border>
    </dxf>
    <dxf>
      <border outline="0">
        <left style="thin">
          <color rgb="FF7F7F7F"/>
        </left>
      </border>
    </dxf>
    <dxf>
      <numFmt numFmtId="19" formatCode="m/d/yyyy"/>
      <fill>
        <patternFill patternType="solid">
          <fgColor indexed="64"/>
          <bgColor theme="0"/>
        </patternFill>
      </fill>
    </dxf>
    <dxf>
      <numFmt numFmtId="19" formatCode="m/d/yyyy"/>
      <border outline="0">
        <right style="thin">
          <color rgb="FF7F7F7F"/>
        </right>
      </border>
    </dxf>
    <dxf>
      <font>
        <b/>
        <i val="0"/>
        <strike val="0"/>
        <condense val="0"/>
        <extend val="0"/>
        <outline val="0"/>
        <shadow val="0"/>
        <u val="none"/>
        <vertAlign val="baseline"/>
        <sz val="11"/>
        <color rgb="FFFA7D00"/>
        <name val="Calibri"/>
        <family val="2"/>
        <scheme val="minor"/>
      </font>
      <fill>
        <patternFill patternType="solid">
          <fgColor indexed="65"/>
          <bgColor rgb="FFF2F2F2"/>
        </patternFill>
      </fill>
    </dxf>
    <dxf>
      <numFmt numFmtId="35" formatCode="_(* #,##0.00_);_(* \(#,##0.00\);_(* &quot;-&quot;??_);_(@_)"/>
    </dxf>
    <dxf>
      <numFmt numFmtId="35" formatCode="_(* #,##0.00_);_(* \(#,##0.00\);_(* &quot;-&quot;??_);_(@_)"/>
    </dxf>
    <dxf>
      <numFmt numFmtId="35" formatCode="_(* #,##0.00_);_(* \(#,##0.00\);_(* &quot;-&quot;??_);_(@_)"/>
      <border>
        <right style="thin">
          <color rgb="FF7F7F7F"/>
        </right>
      </border>
    </dxf>
    <dxf>
      <numFmt numFmtId="13" formatCode="0%"/>
    </dxf>
    <dxf>
      <numFmt numFmtId="164" formatCode="0.000%"/>
    </dxf>
    <dxf>
      <numFmt numFmtId="164" formatCode="0.000%"/>
    </dxf>
    <dxf>
      <numFmt numFmtId="164" formatCode="0.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4" formatCode="_(&quot;$&quot;* #,##0.00_);_(&quot;$&quot;* \(#,##0.00\);_(&quot;$&quot;* &quot;-&quot;??_);_(@_)"/>
    </dxf>
    <dxf>
      <numFmt numFmtId="34" formatCode="_(&quot;$&quot;* #,##0.00_);_(&quot;$&quot;* \(#,##0.00\);_(&quot;$&quot;* &quot;-&quot;??_);_(@_)"/>
    </dxf>
    <dxf>
      <font>
        <b/>
      </font>
      <numFmt numFmtId="34" formatCode="_(&quot;$&quot;* #,##0.00_);_(&quot;$&quot;* \(#,##0.00\);_(&quot;$&quot;* &quot;-&quot;??_);_(@_)"/>
    </dxf>
  </dxfs>
  <tableStyles count="1" defaultTableStyle="TableStyleMedium2" defaultPivotStyle="PivotStyleLight16">
    <tableStyle name="Invisible" pivot="0" table="0" count="0" xr9:uid="{C587694D-D074-483C-A0C5-2C067DCBA350}"/>
  </tableStyles>
  <colors>
    <mruColors>
      <color rgb="FF000000"/>
      <color rgb="FFFF5B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P&amp;L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Month End</c:v>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'KPI Calculations and Macros'!$F$32:$BM$32</c:f>
              <c:numCache>
                <c:formatCode>General</c:formatCode>
                <c:ptCount val="60"/>
                <c:pt idx="0">
                  <c:v>50000</c:v>
                </c:pt>
                <c:pt idx="1">
                  <c:v>50000</c:v>
                </c:pt>
                <c:pt idx="2">
                  <c:v>50000</c:v>
                </c:pt>
                <c:pt idx="3">
                  <c:v>50000</c:v>
                </c:pt>
                <c:pt idx="4">
                  <c:v>50000</c:v>
                </c:pt>
                <c:pt idx="5">
                  <c:v>50000</c:v>
                </c:pt>
                <c:pt idx="6">
                  <c:v>50000</c:v>
                </c:pt>
                <c:pt idx="7">
                  <c:v>50000</c:v>
                </c:pt>
                <c:pt idx="8">
                  <c:v>50000</c:v>
                </c:pt>
                <c:pt idx="9">
                  <c:v>50000</c:v>
                </c:pt>
                <c:pt idx="10">
                  <c:v>50000</c:v>
                </c:pt>
                <c:pt idx="11">
                  <c:v>50000</c:v>
                </c:pt>
                <c:pt idx="12">
                  <c:v>50000</c:v>
                </c:pt>
                <c:pt idx="13">
                  <c:v>50000</c:v>
                </c:pt>
                <c:pt idx="14">
                  <c:v>50000</c:v>
                </c:pt>
                <c:pt idx="15">
                  <c:v>50000</c:v>
                </c:pt>
                <c:pt idx="16">
                  <c:v>50000</c:v>
                </c:pt>
                <c:pt idx="17">
                  <c:v>49000</c:v>
                </c:pt>
                <c:pt idx="18">
                  <c:v>48000</c:v>
                </c:pt>
                <c:pt idx="19">
                  <c:v>47000</c:v>
                </c:pt>
                <c:pt idx="20">
                  <c:v>46000</c:v>
                </c:pt>
                <c:pt idx="21">
                  <c:v>45000</c:v>
                </c:pt>
                <c:pt idx="22">
                  <c:v>44000</c:v>
                </c:pt>
                <c:pt idx="23">
                  <c:v>43000</c:v>
                </c:pt>
                <c:pt idx="24">
                  <c:v>42000</c:v>
                </c:pt>
                <c:pt idx="25">
                  <c:v>41000</c:v>
                </c:pt>
                <c:pt idx="26">
                  <c:v>40000</c:v>
                </c:pt>
                <c:pt idx="27">
                  <c:v>39000</c:v>
                </c:pt>
                <c:pt idx="28">
                  <c:v>38000</c:v>
                </c:pt>
                <c:pt idx="29">
                  <c:v>37000</c:v>
                </c:pt>
                <c:pt idx="30">
                  <c:v>36000</c:v>
                </c:pt>
                <c:pt idx="31">
                  <c:v>35000</c:v>
                </c:pt>
                <c:pt idx="32">
                  <c:v>34000</c:v>
                </c:pt>
                <c:pt idx="33">
                  <c:v>33000</c:v>
                </c:pt>
                <c:pt idx="34">
                  <c:v>32000</c:v>
                </c:pt>
                <c:pt idx="35">
                  <c:v>31000</c:v>
                </c:pt>
                <c:pt idx="36">
                  <c:v>31000</c:v>
                </c:pt>
                <c:pt idx="37">
                  <c:v>31000</c:v>
                </c:pt>
                <c:pt idx="38">
                  <c:v>31000</c:v>
                </c:pt>
                <c:pt idx="39">
                  <c:v>31000</c:v>
                </c:pt>
                <c:pt idx="40">
                  <c:v>31000</c:v>
                </c:pt>
                <c:pt idx="41">
                  <c:v>31001</c:v>
                </c:pt>
                <c:pt idx="42">
                  <c:v>31001</c:v>
                </c:pt>
                <c:pt idx="43">
                  <c:v>31001</c:v>
                </c:pt>
                <c:pt idx="44">
                  <c:v>31001</c:v>
                </c:pt>
                <c:pt idx="45">
                  <c:v>31001</c:v>
                </c:pt>
                <c:pt idx="46">
                  <c:v>31001</c:v>
                </c:pt>
                <c:pt idx="47">
                  <c:v>31001</c:v>
                </c:pt>
                <c:pt idx="48">
                  <c:v>31001</c:v>
                </c:pt>
                <c:pt idx="49">
                  <c:v>31001</c:v>
                </c:pt>
                <c:pt idx="50">
                  <c:v>31001</c:v>
                </c:pt>
                <c:pt idx="51">
                  <c:v>31001</c:v>
                </c:pt>
                <c:pt idx="52">
                  <c:v>31001</c:v>
                </c:pt>
                <c:pt idx="53">
                  <c:v>31001</c:v>
                </c:pt>
                <c:pt idx="54">
                  <c:v>31001</c:v>
                </c:pt>
                <c:pt idx="55">
                  <c:v>31001</c:v>
                </c:pt>
                <c:pt idx="56">
                  <c:v>31001</c:v>
                </c:pt>
                <c:pt idx="57">
                  <c:v>31001</c:v>
                </c:pt>
                <c:pt idx="58">
                  <c:v>31001</c:v>
                </c:pt>
                <c:pt idx="59">
                  <c:v>31001</c:v>
                </c:pt>
              </c:numCache>
            </c:numRef>
          </c:val>
          <c:smooth val="0"/>
          <c:extLst>
            <c:ext xmlns:c16="http://schemas.microsoft.com/office/drawing/2014/chart" uri="{C3380CC4-5D6E-409C-BE32-E72D297353CC}">
              <c16:uniqueId val="{00000000-CBD6-4040-B0BE-C4A474ACE8A6}"/>
            </c:ext>
          </c:extLst>
        </c:ser>
        <c:ser>
          <c:idx val="1"/>
          <c:order val="1"/>
          <c:tx>
            <c:v>Net Change</c:v>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'KPI Calculations and Macros'!$F$30:$BM$30</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3C-CBD6-4040-B0BE-C4A474ACE8A6}"/>
            </c:ext>
          </c:extLst>
        </c:ser>
        <c:dLbls>
          <c:showLegendKey val="0"/>
          <c:showVal val="0"/>
          <c:showCatName val="0"/>
          <c:showSerName val="0"/>
          <c:showPercent val="0"/>
          <c:showBubbleSize val="0"/>
        </c:dLbls>
        <c:marker val="1"/>
        <c:smooth val="0"/>
        <c:axId val="1489513375"/>
        <c:axId val="1489524895"/>
      </c:lineChart>
      <c:catAx>
        <c:axId val="1489513375"/>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524895"/>
        <c:crosses val="autoZero"/>
        <c:auto val="1"/>
        <c:lblAlgn val="ctr"/>
        <c:lblOffset val="100"/>
        <c:noMultiLvlLbl val="0"/>
      </c:catAx>
      <c:valAx>
        <c:axId val="14895248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5133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Equity PIE</a:t>
            </a:r>
          </a:p>
        </c:rich>
      </c:tx>
      <c:layout>
        <c:manualLayout>
          <c:xMode val="edge"/>
          <c:yMode val="edge"/>
          <c:x val="2.8648461079643563E-2"/>
          <c:y val="2.99943731028411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Investments!$B$23:$B$32</c:f>
              <c:strCache>
                <c:ptCount val="10"/>
                <c:pt idx="0">
                  <c:v>Vested Shares Founder of :
Company Of Amazement</c:v>
                </c:pt>
                <c:pt idx="1">
                  <c:v>45k investor</c:v>
                </c:pt>
                <c:pt idx="2">
                  <c:v>Founder Reserves</c:v>
                </c:pt>
                <c:pt idx="3">
                  <c:v>New Printed Shares Round 4</c:v>
                </c:pt>
                <c:pt idx="4">
                  <c:v>CTO</c:v>
                </c:pt>
                <c:pt idx="5">
                  <c:v>2nd Investor</c:v>
                </c:pt>
                <c:pt idx="6">
                  <c:v>CEO</c:v>
                </c:pt>
                <c:pt idx="7">
                  <c:v>Shares Held In Reserve (Founder Voting Power)</c:v>
                </c:pt>
                <c:pt idx="8">
                  <c:v>Round  4 New Worker Value Generated and Cashout</c:v>
                </c:pt>
                <c:pt idx="9">
                  <c:v>Employee Equity</c:v>
                </c:pt>
              </c:strCache>
            </c:strRef>
          </c:tx>
          <c:explosion val="2"/>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1-6544-488D-8636-74F9C87B2F9C}"/>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5951-4FAE-8BB5-FD87D470075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5951-4FAE-8BB5-FD87D470075A}"/>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5951-4FAE-8BB5-FD87D470075A}"/>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5951-4FAE-8BB5-FD87D470075A}"/>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5951-4FAE-8BB5-FD87D470075A}"/>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5951-4FAE-8BB5-FD87D470075A}"/>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F-5951-4FAE-8BB5-FD87D470075A}"/>
              </c:ext>
            </c:extLst>
          </c:dPt>
          <c:dPt>
            <c:idx val="8"/>
            <c:bubble3D val="0"/>
            <c:spPr>
              <a:solidFill>
                <a:schemeClr val="accent3">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1-5951-4FAE-8BB5-FD87D470075A}"/>
              </c:ext>
            </c:extLst>
          </c:dPt>
          <c:dPt>
            <c:idx val="9"/>
            <c:bubble3D val="0"/>
            <c:spPr>
              <a:solidFill>
                <a:schemeClr val="accent4">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3-E3F4-412A-B092-2EEC567733E4}"/>
              </c:ext>
            </c:extLst>
          </c:dPt>
          <c:dLbls>
            <c:dLbl>
              <c:idx val="0"/>
              <c:spPr>
                <a:solidFill>
                  <a:sysClr val="window" lastClr="FFFFFF"/>
                </a:solidFill>
                <a:ln>
                  <a:solidFill>
                    <a:srgbClr val="4472C4"/>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11-6544-488D-8636-74F9C87B2F9C}"/>
                </c:ext>
              </c:extLst>
            </c:dLbl>
            <c:dLbl>
              <c:idx val="1"/>
              <c:spPr>
                <a:solidFill>
                  <a:sysClr val="window" lastClr="FFFFFF"/>
                </a:solidFill>
                <a:ln>
                  <a:solidFill>
                    <a:srgbClr val="ED7D31"/>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2"/>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5951-4FAE-8BB5-FD87D470075A}"/>
                </c:ext>
              </c:extLst>
            </c:dLbl>
            <c:dLbl>
              <c:idx val="2"/>
              <c:spPr>
                <a:solidFill>
                  <a:sysClr val="window" lastClr="FFFFFF"/>
                </a:solidFill>
                <a:ln>
                  <a:solidFill>
                    <a:srgbClr val="A5A5A5"/>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3"/>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5951-4FAE-8BB5-FD87D470075A}"/>
                </c:ext>
              </c:extLst>
            </c:dLbl>
            <c:dLbl>
              <c:idx val="3"/>
              <c:layout>
                <c:manualLayout>
                  <c:x val="-5.4777478660369638E-2"/>
                  <c:y val="-0.10545378179923648"/>
                </c:manualLayout>
              </c:layout>
              <c:spPr>
                <a:solidFill>
                  <a:sysClr val="window" lastClr="FFFFFF"/>
                </a:solidFill>
                <a:ln>
                  <a:solidFill>
                    <a:srgbClr val="FFC000"/>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5951-4FAE-8BB5-FD87D470075A}"/>
                </c:ext>
              </c:extLst>
            </c:dLbl>
            <c:dLbl>
              <c:idx val="4"/>
              <c:layout>
                <c:manualLayout>
                  <c:x val="9.9672169377659853E-2"/>
                  <c:y val="1.4217585025636302E-2"/>
                </c:manualLayout>
              </c:layout>
              <c:spPr>
                <a:solidFill>
                  <a:sysClr val="window" lastClr="FFFFFF"/>
                </a:solidFill>
                <a:ln>
                  <a:solidFill>
                    <a:srgbClr val="5B9BD5"/>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5"/>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5951-4FAE-8BB5-FD87D470075A}"/>
                </c:ext>
              </c:extLst>
            </c:dLbl>
            <c:dLbl>
              <c:idx val="5"/>
              <c:layout>
                <c:manualLayout>
                  <c:x val="-0.29899978888997386"/>
                  <c:y val="-3.6643882058635981E-2"/>
                </c:manualLayout>
              </c:layout>
              <c:tx>
                <c:rich>
                  <a:bodyPr rot="0" spcFirstLastPara="1" vertOverflow="clip" horzOverflow="clip"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fld id="{C2BB60D0-FC0F-43EC-A4C0-986BBCE6D00C}" type="CATEGORYNAME">
                      <a:rPr lang="en-US"/>
                      <a:pPr>
                        <a:defRPr>
                          <a:solidFill>
                            <a:schemeClr val="accent1"/>
                          </a:solidFill>
                        </a:defRPr>
                      </a:pPr>
                      <a:t>[CATEGORY NAME]</a:t>
                    </a:fld>
                    <a:r>
                      <a:rPr lang="en-US" baseline="0"/>
                      <a:t>, </a:t>
                    </a:r>
                    <a:fld id="{A7DC04FF-E31E-4C41-9DE4-C03947D64D2F}" type="PERCENTAGE">
                      <a:rPr lang="en-US" baseline="0"/>
                      <a:pPr>
                        <a:defRPr>
                          <a:solidFill>
                            <a:schemeClr val="accent1"/>
                          </a:solidFill>
                        </a:defRPr>
                      </a:pPr>
                      <a:t>[PERCENTAGE]</a:t>
                    </a:fld>
                    <a:fld id="{74289457-6CDC-4315-878E-7FB0897F5CC8}" type="SERIESNAME">
                      <a:rPr lang="en-US" baseline="0"/>
                      <a:pPr>
                        <a:defRPr>
                          <a:solidFill>
                            <a:schemeClr val="accent1"/>
                          </a:solidFill>
                        </a:defRPr>
                      </a:pPr>
                      <a:t>[SERIES NAME]</a:t>
                    </a:fld>
                    <a:endParaRPr lang="en-US" baseline="0"/>
                  </a:p>
                </c:rich>
              </c:tx>
              <c:spPr>
                <a:solidFill>
                  <a:sysClr val="window" lastClr="FFFFFF"/>
                </a:solidFill>
                <a:ln>
                  <a:solidFill>
                    <a:srgbClr val="70AD47"/>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B-5951-4FAE-8BB5-FD87D470075A}"/>
                </c:ext>
              </c:extLst>
            </c:dLbl>
            <c:dLbl>
              <c:idx val="6"/>
              <c:layout>
                <c:manualLayout>
                  <c:x val="-0.12419197562998337"/>
                  <c:y val="-3.4576087094644797E-2"/>
                </c:manualLayout>
              </c:layout>
              <c:spPr>
                <a:solidFill>
                  <a:sysClr val="window" lastClr="FFFFFF"/>
                </a:solidFill>
                <a:ln>
                  <a:solidFill>
                    <a:srgbClr val="4472C4">
                      <a:lumMod val="60000"/>
                    </a:srgbClr>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1">
                          <a:lumMod val="60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D-5951-4FAE-8BB5-FD87D470075A}"/>
                </c:ext>
              </c:extLst>
            </c:dLbl>
            <c:dLbl>
              <c:idx val="7"/>
              <c:spPr>
                <a:solidFill>
                  <a:sysClr val="window" lastClr="FFFFFF"/>
                </a:solidFill>
                <a:ln>
                  <a:solidFill>
                    <a:srgbClr val="ED7D31">
                      <a:lumMod val="60000"/>
                    </a:srgbClr>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2">
                          <a:lumMod val="60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F-5951-4FAE-8BB5-FD87D470075A}"/>
                </c:ext>
              </c:extLst>
            </c:dLbl>
            <c:dLbl>
              <c:idx val="8"/>
              <c:spPr>
                <a:solidFill>
                  <a:schemeClr val="lt1"/>
                </a:solidFill>
                <a:ln>
                  <a:solidFill>
                    <a:schemeClr val="accent3">
                      <a:lumMod val="60000"/>
                    </a:schemeClr>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3">
                          <a:lumMod val="60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11-5951-4FAE-8BB5-FD87D470075A}"/>
                </c:ext>
              </c:extLst>
            </c:dLbl>
            <c:dLbl>
              <c:idx val="9"/>
              <c:spPr>
                <a:solidFill>
                  <a:sysClr val="window" lastClr="FFFFFF"/>
                </a:solidFill>
                <a:ln>
                  <a:solidFill>
                    <a:srgbClr val="FFC000">
                      <a:lumMod val="60000"/>
                    </a:srgbClr>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4">
                          <a:lumMod val="60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13-E3F4-412A-B092-2EEC567733E4}"/>
                </c:ext>
              </c:extLst>
            </c:dLbl>
            <c:spPr>
              <a:solidFill>
                <a:sysClr val="window" lastClr="FFFFFF"/>
              </a:solidFill>
              <a:ln>
                <a:solidFill>
                  <a:srgbClr val="4472C4"/>
                </a:solidFill>
              </a:ln>
              <a:effectLst/>
            </c:spPr>
            <c:dLblPos val="outEnd"/>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Investments!$B$23:$B$32</c:f>
              <c:strCache>
                <c:ptCount val="10"/>
                <c:pt idx="0">
                  <c:v>Vested Shares Founder of :
Company Of Amazement</c:v>
                </c:pt>
                <c:pt idx="1">
                  <c:v>45k investor</c:v>
                </c:pt>
                <c:pt idx="2">
                  <c:v>Founder Reserves</c:v>
                </c:pt>
                <c:pt idx="3">
                  <c:v>New Printed Shares Round 4</c:v>
                </c:pt>
                <c:pt idx="4">
                  <c:v>CTO</c:v>
                </c:pt>
                <c:pt idx="5">
                  <c:v>2nd Investor</c:v>
                </c:pt>
                <c:pt idx="6">
                  <c:v>CEO</c:v>
                </c:pt>
                <c:pt idx="7">
                  <c:v>Shares Held In Reserve (Founder Voting Power)</c:v>
                </c:pt>
                <c:pt idx="8">
                  <c:v>Round  4 New Worker Value Generated and Cashout</c:v>
                </c:pt>
                <c:pt idx="9">
                  <c:v>Employee Equity</c:v>
                </c:pt>
              </c:strCache>
            </c:strRef>
          </c:cat>
          <c:val>
            <c:numRef>
              <c:f>Investments!$E$23:$E$32</c:f>
              <c:numCache>
                <c:formatCode>0.000%</c:formatCode>
                <c:ptCount val="10"/>
                <c:pt idx="0">
                  <c:v>0.10416666666666667</c:v>
                </c:pt>
                <c:pt idx="1">
                  <c:v>4.1666666666666664E-2</c:v>
                </c:pt>
                <c:pt idx="2">
                  <c:v>0.25</c:v>
                </c:pt>
                <c:pt idx="3">
                  <c:v>0.16666666666666666</c:v>
                </c:pt>
                <c:pt idx="4">
                  <c:v>1.1059202936141649E-16</c:v>
                </c:pt>
                <c:pt idx="5">
                  <c:v>0</c:v>
                </c:pt>
                <c:pt idx="6">
                  <c:v>0</c:v>
                </c:pt>
                <c:pt idx="7">
                  <c:v>0.41666666666666669</c:v>
                </c:pt>
                <c:pt idx="8">
                  <c:v>0</c:v>
                </c:pt>
                <c:pt idx="9">
                  <c:v>2.0833333333333332E-2</c:v>
                </c:pt>
              </c:numCache>
            </c:numRef>
          </c:val>
          <c:extLst>
            <c:ext xmlns:c16="http://schemas.microsoft.com/office/drawing/2014/chart" uri="{C3380CC4-5D6E-409C-BE32-E72D297353CC}">
              <c16:uniqueId val="{00000000-420A-4110-8AB8-6DE1FC3E2C54}"/>
            </c:ext>
          </c:extLst>
        </c:ser>
        <c:ser>
          <c:idx val="1"/>
          <c:order val="1"/>
          <c:tx>
            <c:strRef>
              <c:f>Investments!$B$13</c:f>
              <c:strCache>
                <c:ptCount val="1"/>
                <c:pt idx="0">
                  <c:v>Evaluation</c:v>
                </c:pt>
              </c:strCache>
              <c:extLst xmlns:c15="http://schemas.microsoft.com/office/drawing/2012/chart"/>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2-6544-488D-8636-74F9C87B2F9C}"/>
              </c:ext>
            </c:extLst>
          </c:dPt>
          <c:dLbls>
            <c:dLbl>
              <c:idx val="0"/>
              <c:spPr>
                <a:solidFill>
                  <a:schemeClr val="lt1"/>
                </a:solidFill>
                <a:ln>
                  <a:solidFill>
                    <a:schemeClr val="accent1"/>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12-6544-488D-8636-74F9C87B2F9C}"/>
                </c:ext>
              </c:extLst>
            </c:dLbl>
            <c:spPr>
              <a:solidFill>
                <a:sysClr val="window" lastClr="FFFFFF"/>
              </a:solidFill>
              <a:ln>
                <a:solidFill>
                  <a:srgbClr val="ED7D31"/>
                </a:solidFill>
              </a:ln>
              <a:effectLst/>
            </c:sp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f>Investments!$B$23:$B$32</c:f>
              <c:strCache>
                <c:ptCount val="10"/>
                <c:pt idx="0">
                  <c:v>Vested Shares Founder of :
Company Of Amazement</c:v>
                </c:pt>
                <c:pt idx="1">
                  <c:v>45k investor</c:v>
                </c:pt>
                <c:pt idx="2">
                  <c:v>Founder Reserves</c:v>
                </c:pt>
                <c:pt idx="3">
                  <c:v>New Printed Shares Round 4</c:v>
                </c:pt>
                <c:pt idx="4">
                  <c:v>CTO</c:v>
                </c:pt>
                <c:pt idx="5">
                  <c:v>2nd Investor</c:v>
                </c:pt>
                <c:pt idx="6">
                  <c:v>CEO</c:v>
                </c:pt>
                <c:pt idx="7">
                  <c:v>Shares Held In Reserve (Founder Voting Power)</c:v>
                </c:pt>
                <c:pt idx="8">
                  <c:v>Round  4 New Worker Value Generated and Cashout</c:v>
                </c:pt>
                <c:pt idx="9">
                  <c:v>Employee Equity</c:v>
                </c:pt>
              </c:strCache>
            </c:strRef>
          </c:cat>
          <c:val>
            <c:numRef>
              <c:f>Investments!$C$13</c:f>
              <c:numCache>
                <c:formatCode>_(* #,##0.00_);_(* \(#,##0.00\);_(* "-"??_);_(@_)</c:formatCode>
                <c:ptCount val="1"/>
                <c:pt idx="0">
                  <c:v>20000000</c:v>
                </c:pt>
              </c:numCache>
            </c:numRef>
          </c:val>
          <c:extLst xmlns:c15="http://schemas.microsoft.com/office/drawing/2012/chart">
            <c:ext xmlns:c16="http://schemas.microsoft.com/office/drawing/2014/chart" uri="{C3380CC4-5D6E-409C-BE32-E72D297353CC}">
              <c16:uniqueId val="{00000022-5951-4FAE-8BB5-FD87D470075A}"/>
            </c:ext>
          </c:extLst>
        </c:ser>
        <c:dLbls>
          <c:showLegendKey val="0"/>
          <c:showVal val="0"/>
          <c:showCatName val="0"/>
          <c:showSerName val="0"/>
          <c:showPercent val="0"/>
          <c:showBubbleSize val="0"/>
          <c:showLeaderLines val="1"/>
        </c:dLbls>
        <c:firstSliceAng val="0"/>
        <c:extLst/>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1976436</xdr:colOff>
      <xdr:row>36</xdr:row>
      <xdr:rowOff>185737</xdr:rowOff>
    </xdr:from>
    <xdr:to>
      <xdr:col>6</xdr:col>
      <xdr:colOff>400049</xdr:colOff>
      <xdr:row>44</xdr:row>
      <xdr:rowOff>228600</xdr:rowOff>
    </xdr:to>
    <xdr:graphicFrame macro="">
      <xdr:nvGraphicFramePr>
        <xdr:cNvPr id="3" name="Chart 2">
          <a:extLst>
            <a:ext uri="{FF2B5EF4-FFF2-40B4-BE49-F238E27FC236}">
              <a16:creationId xmlns:a16="http://schemas.microsoft.com/office/drawing/2014/main" id="{72EB1A56-697B-180A-262B-FAD510610C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1360673</xdr:colOff>
      <xdr:row>0</xdr:row>
      <xdr:rowOff>132789</xdr:rowOff>
    </xdr:from>
    <xdr:to>
      <xdr:col>15</xdr:col>
      <xdr:colOff>2651388</xdr:colOff>
      <xdr:row>28</xdr:row>
      <xdr:rowOff>97465</xdr:rowOff>
    </xdr:to>
    <xdr:graphicFrame macro="">
      <xdr:nvGraphicFramePr>
        <xdr:cNvPr id="2" name="Chart_Ownership">
          <a:extLst>
            <a:ext uri="{FF2B5EF4-FFF2-40B4-BE49-F238E27FC236}">
              <a16:creationId xmlns:a16="http://schemas.microsoft.com/office/drawing/2014/main" id="{7584A9D2-0808-BDED-26C9-E24BF9A1F0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EE6EA00-FED5-4C52-BF82-D47A2A5484F9}" name="Assumptions" displayName="Assumptions" ref="B8:C82" totalsRowShown="0">
  <autoFilter ref="B8:C82" xr:uid="{DEE6EA00-FED5-4C52-BF82-D47A2A5484F9}"/>
  <tableColumns count="2">
    <tableColumn id="1" xr3:uid="{6C254CCC-C906-4520-A205-9F798D6F05F2}" name="Assumptions" dataCellStyle="Check Cell"/>
    <tableColumn id="2" xr3:uid="{2A152020-3A1D-4986-8C8C-5D12C30AC2F0}" name="Inputs" dataCellStyle="Linked Cell"/>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9B596E1-36A5-444D-BC7C-09D943C79294}" name="Table_CapTable_FY_M" displayName="Table_CapTable_FY_M" ref="B90:AK162" totalsRowShown="0">
  <autoFilter ref="B90:AK162" xr:uid="{D9B596E1-36A5-444D-BC7C-09D943C79294}"/>
  <tableColumns count="36">
    <tableColumn id="1" xr3:uid="{33D4556A-6080-4449-B849-C21236FEAA44}" name="FY_M Tag"/>
    <tableColumn id="23" xr3:uid="{557CAA31-CABC-4B81-873C-5E06DAFB2BDB}" name="Round" dataDxfId="1187">
      <calculatedColumnFormula>DATEVALUE(Table_CapTable_FY_M[[#This Row],[FY_M EODate]])</calculatedColumnFormula>
    </tableColumn>
    <tableColumn id="2" xr3:uid="{96EFCB21-63D5-482F-BE17-DE86694ACBAC}" name="FY_M Date" dataDxfId="1186">
      <calculatedColumnFormula array="1">INDIRECT(Table_CapTable_FY_M[[#This Row],[FY_M Tag]],)</calculatedColumnFormula>
    </tableColumn>
    <tableColumn id="3" xr3:uid="{B0316368-60ED-46F3-8F5B-7C3D29F5596D}" name="FY_M EODate" dataDxfId="1185">
      <calculatedColumnFormula>EOMONTH(Table_CapTable_FY_M[[#This Row],[FY_M Date]],0)</calculatedColumnFormula>
    </tableColumn>
    <tableColumn id="33" xr3:uid="{BA753DF4-6DE2-40EA-8E04-C5B06312EF16}" name="Startdate Criteria"/>
    <tableColumn id="34" xr3:uid="{E7584E34-EE48-40DD-BE18-7346CD53A709}" name="Enddate Criteria"/>
    <tableColumn id="16" xr3:uid="{0CAA5A32-7756-474F-8C87-8969DCF6BEA6}" name="Set Stock Price"/>
    <tableColumn id="36" xr3:uid="{D9BCF74C-C99F-49A9-B896-9D85953B8EDD}" name="Capital Investment Net Change" dataDxfId="1184">
      <calculatedColumnFormula>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calculatedColumnFormula>
    </tableColumn>
    <tableColumn id="4" xr3:uid="{19D3D226-3CF4-44B1-BA63-DEEA8403B145}" name="Capital In Round" dataDxfId="1183">
      <calculatedColumnFormula>Table_CapTable_FY_M[[#This Row],[Operations Net]]+IF(ISNUMBER(J90),J90,)+Table_CapTable_FY_M[[#This Row],[Net Capital Change]]</calculatedColumnFormula>
    </tableColumn>
    <tableColumn id="20" xr3:uid="{9A7542DE-F35A-4E4D-9088-BB4CD7BFC472}" name="Net Capital Change" dataDxfId="1182">
      <calculatedColumnFormula>Table_CapTable_FY_M[[#This Row],[Capital Investment Net Change]]+Table_CapTable_FY_M[[#This Row],[Operations Net]]</calculatedColumnFormula>
    </tableColumn>
    <tableColumn id="5" xr3:uid="{1E9C074E-51DB-4820-A512-6E8AED366A27}" name="Net Shares"/>
    <tableColumn id="17" xr3:uid="{0E2D99C5-AC9C-4EE5-A24D-F7BF9C867FFE}" name="Shares Calculated" dataDxfId="1181">
      <calculatedColumnFormula>IF(ISNUMBER(Table_CapTable_FY_M[[#This Row],[Net Shares]]),Table_CapTable_FY_M[[#This Row],[Net Shares]],M90)</calculatedColumnFormula>
    </tableColumn>
    <tableColumn id="6" xr3:uid="{317E832E-4A68-427F-80A0-74F98DB72FB3}" name="Price Per Share Last Round" dataDxfId="1180">
      <calculatedColumnFormula>IF(ISNUMBER(Table_CapTable_FY_M[[#This Row],[Set Stock Price]]),Table_CapTable_FY_M[[#This Row],[Set Stock Price]],S90)</calculatedColumnFormula>
    </tableColumn>
    <tableColumn id="7" xr3:uid="{3674824D-0346-405C-954C-210EDB161048}" name="Assets In Round" dataDxfId="1179" dataCellStyle="Comma">
      <calculatedColumnFormula>IF(ISNUMBER(O90),O90,)+SUMIF(Investors_Once[EOMonth],Table_CapTable_FY_M[[#This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calculatedColumnFormula>
    </tableColumn>
    <tableColumn id="8" xr3:uid="{9A3FB076-B44F-408C-8393-DA6919781E3F}" name="IP in Round" dataCellStyle="Comma">
      <calculatedColumnFormula>IF(ISNUMBER(P90),P90,)+SUMIF(Investors_Once[EOMonth],Table_CapTable_FY_M[[#This Row],[FY_M EODate]],Investors_Once[Active Investor IP Value Created Equity])</calculatedColumnFormula>
    </tableColumn>
    <tableColumn id="31" xr3:uid="{567F566C-9F58-4309-9F42-B2A9AC851C9B}" name="Labor (sweat Equity)" dataDxfId="1178" dataCellStyle="Comma">
      <calculatedColumnFormula>IF(ISNUMBER(Q90),Q90,)+SUMIF(Investors_Once[EOMonth],Table_CapTable_FY_M[[#This Row],[FY_M EODate]],Investors_Once[Sweat Equity IP Value Contributed(alternative to Salary)])</calculatedColumnFormula>
    </tableColumn>
    <tableColumn id="9" xr3:uid="{54AE46CB-E782-44AB-9605-F3C5A3A22022}" name="Value In Reserves" dataDxfId="1177">
      <calculatedColumnFormula>IF(ISNUMBER(R90),R90,)+SUMIF(Investors_Once[EOMonth],Table_CapTable_FY_M[[#This Row],[FY_M EODate]],Investors_Once[Reserve Value Without Position])</calculatedColumnFormula>
    </tableColumn>
    <tableColumn id="35" xr3:uid="{29135AC7-077A-4C07-8926-4D2645542BCF}" name="Share Price In Position" dataDxfId="1176" dataCellStyle="Comma">
      <calculatedColumnFormula>(Table_CapTable_FY_M[[#This Row],[Post Cycle Share Price Value With Position]])/Table_CapTable_FY_M[[#This Row],[Shares Calculated]]</calculatedColumnFormula>
    </tableColumn>
    <tableColumn id="30" xr3:uid="{EF99F8F8-6E23-497A-819B-E16D658585ED}" name="Combo " dataDxfId="1175">
      <calculatedColumnFormula>(Table_CapTable_FY_M[[#This Row],[Post Cycle Share Price Value With Position]]+Table_CapTable_FY_M[[#This Row],[Post Cycle Share Price Value Without Position]])/Table_CapTable_FY_M[[#This Row],[Shares Calculated]]</calculatedColumnFormula>
    </tableColumn>
    <tableColumn id="18" xr3:uid="{4903364D-DC98-42DF-8591-FE3B8076FE89}" name="Post Cycle Share Price Value With Position" dataDxfId="1174">
      <calculatedColumnFormula>(Table_CapTable_FY_M[[#This Row],[Capital In Round]]+Table_CapTable_FY_M[[#This Row],[Assets In Round]])</calculatedColumnFormula>
    </tableColumn>
    <tableColumn id="32" xr3:uid="{08FFCFBA-1F86-4577-9D26-78AC079BC8E0}" name="Share Price Without Position" dataDxfId="1173">
      <calculatedColumnFormula>(Table_CapTable_FY_M[[#This Row],[Post Cycle Share Price Value Without Position]])/Table_CapTable_FY_M[[#This Row],[Shares Calculated]]</calculatedColumnFormula>
    </tableColumn>
    <tableColumn id="29" xr3:uid="{1AB5638E-832B-41CD-BDD2-15F9A74B7825}" name="Post Cycle Share Price Value Without Position" dataDxfId="1172">
      <calculatedColumnFormula>(Table_CapTable_FY_M[[#This Row],[IP in Round]]+Table_CapTable_FY_M[[#This Row],[Value In Reserves]])+Table_CapTable_FY_M[[#This Row],[Labor (sweat Equity)]]</calculatedColumnFormula>
    </tableColumn>
    <tableColumn id="10" xr3:uid="{973B56BA-4ED3-491C-BE77-FF397522255E}" name="Operations Net" dataDxfId="1171">
      <calculatedColumnFormula>SUMIF(Investors_Once[EOMonth],Table_CapTable_FY_M[[#This Row],[FY_M EODate]],Investors_Once[Operations Net])</calculatedColumnFormula>
    </tableColumn>
    <tableColumn id="11" xr3:uid="{63338D2F-88E7-4502-B670-FBCE21AB9E92}" name="Evaluation With and Without" dataDxfId="1170">
      <calculatedColumnFormula>Table_CapTable_FY_M[[#This Row],[Post Cycle Share Price Value With Position]]+Table_CapTable_FY_M[[#This Row],[Post Cycle Share Price Value Without Position]]</calculatedColumnFormula>
    </tableColumn>
    <tableColumn id="12" xr3:uid="{5A75E5B5-EB78-4B17-9031-72B6A748933B}" name="Accounted for Shares in Round"/>
    <tableColumn id="13" xr3:uid="{F7BF57CA-1210-4576-8193-16E31E628614}" name="Validation Shares Zero Check Sum"/>
    <tableColumn id="14" xr3:uid="{177C1A1A-3F3A-4A3E-AC6F-1FDAB426B484}" name="Validation Value Zero Check Sum"/>
    <tableColumn id="19" xr3:uid="{263CA897-C596-4297-A12D-0D7A3AC06977}" name="Shares Calculated by Capital Injection/Sales In Current Month" dataDxfId="1169">
      <calculatedColumnFormula>SUMIFS(Investors_Once[Shares Calculated by Capital Injection/Sales In Current Round],Investors_Once[EOMonth],Table_CapTable_FY_M[[#This Row],[FY_M EODate]])+SUMIFS(Investors_Monthly[],Investors_Once[EOMonth],Table_CapTable_FY_M[[#This Row],[FY_M EODate]])</calculatedColumnFormula>
    </tableColumn>
    <tableColumn id="21" xr3:uid="{BB071C38-1B67-4350-9104-C815BDCFD8ED}" name="Shares Calculated Partner Equity in Current Round" dataDxfId="1168">
      <calculatedColumnFormula>+SUMIFS(Investors_Once[Shares Calculated Partner Equity in Current Round],Investors_Once[EOMonth],Table_CapTable_FY_M[[#This Row],[FY_M EODate]])</calculatedColumnFormula>
    </tableColumn>
    <tableColumn id="24" xr3:uid="{4D155D1C-6AC2-4FBA-90CF-D2BA989896B9}" name="Monthly_Value" dataDxfId="1167">
      <calculatedColumnFormula>SUM(INDIRECT(_xlfn.CONCAT("Investors_Monthly","[",Table_CapTable_FY_M[[#This Row],[FY_M Tag]],"]"),FALSE))</calculatedColumnFormula>
    </tableColumn>
    <tableColumn id="25" xr3:uid="{AE08931C-ECC7-41CD-8883-55273A5FC0F1}" name="Shares_Monthly" dataDxfId="1166">
      <calculatedColumnFormula>IFERROR(Table_CapTable_FY_M[[#This Row],[Monthly_Value]]/Table_CapTable_FY_M[[#This Row],[Price Per Share Last Round]],"")</calculatedColumnFormula>
    </tableColumn>
    <tableColumn id="22" xr3:uid="{CAAC477A-39F7-40C7-9B9F-9C941C83357C}" name="Monthly Investment Shares or Salary Shares" dataDxfId="1165">
      <calculatedColumnFormula>+SUMIFS(Investors_Monthly[Shares Calculated],Investors_Monthly[EO_InjectionStartDate],Table_CapTable_FY_M[[#This Row],[FY_M EODate]])</calculatedColumnFormula>
    </tableColumn>
    <tableColumn id="26" xr3:uid="{AEC1CE87-FA33-4592-984B-50D7923C1A6E}" name="Column2" dataDxfId="1164">
      <calculatedColumnFormula>SUM($AC$91:$AF91)</calculatedColumnFormula>
    </tableColumn>
    <tableColumn id="27" xr3:uid="{ED1F9F55-3CA7-4D64-B400-7DE9A4788D94}" name="Column3" dataDxfId="1163">
      <calculatedColumnFormula>Table_CapTable_FY_M[[#This Row],[Monthly_Value]]+Table_CapTable_FY_M[[#This Row],[Operations Net]]+Table_CapTable_FY_M[[#This Row],[Value In Reserves]]+Table_CapTable_FY_M[[#This Row],[IP in Round]]+Table_CapTable_FY_M[[#This Row],[Assets In Round]]</calculatedColumnFormula>
    </tableColumn>
    <tableColumn id="15" xr3:uid="{0B959870-E9DD-4543-AA08-76C4FC2F8C90}" name="Percent of Position Shares" dataDxfId="1162">
      <calculatedColumnFormula>Table_CapTable_FY_M[[#This Row],[Share Price In Position]]/(Table_CapTable_FY_M[[#This Row],[Share Price In Position]]+Table_CapTable_FY_M[[#This Row],[Share Price Without Position]])</calculatedColumnFormula>
    </tableColumn>
    <tableColumn id="28" xr3:uid="{50C3F440-1D92-45C9-BA1A-EC8DCB681B2D}" name="__PowerAppsId__" dataDxfId="1161"/>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F48B7FE-7C8C-4806-82A9-1301C109A0B0}" name="Utilities" displayName="Utilities" ref="B18:BJ27" totalsRowShown="0">
  <autoFilter ref="B18:BJ27" xr:uid="{BF48B7FE-7C8C-4806-82A9-1301C109A0B0}"/>
  <tableColumns count="61">
    <tableColumn id="37" xr3:uid="{C87B6A9C-D76B-43B0-9C1D-597B22E2E0E6}" name="Utility Category" dataDxfId="1160"/>
    <tableColumn id="1" xr3:uid="{E9EFD0F0-C6C5-4766-9BC0-C55A908B2285}" name="FY01_M01" dataDxfId="1159" totalsRowDxfId="1158" dataCellStyle="Input"/>
    <tableColumn id="2" xr3:uid="{F69049B7-53CE-43CE-B273-9DD15F3BDDFD}" name="FY01_M02" dataDxfId="1157" totalsRowDxfId="1156" dataCellStyle="Input"/>
    <tableColumn id="3" xr3:uid="{7895A6E3-0C4F-480B-A1D2-2CC10FD4642A}" name="FY01_M03" dataDxfId="1155" totalsRowDxfId="1154" dataCellStyle="Input"/>
    <tableColumn id="4" xr3:uid="{4EA74DA1-1A39-4948-B8BC-C8113DBEF7F5}" name="FY01_M04" dataDxfId="1153" totalsRowDxfId="1152" dataCellStyle="Input"/>
    <tableColumn id="5" xr3:uid="{E488EAA7-D3AD-4BD9-83AD-7D122C6DAC10}" name="FY01_M05" dataDxfId="1151" totalsRowDxfId="1150" dataCellStyle="Input"/>
    <tableColumn id="6" xr3:uid="{4CEFC4FB-87F9-4E95-8E71-A95CFAE5D0FA}" name="FY01_M06" dataDxfId="1149" totalsRowDxfId="1148" dataCellStyle="Input"/>
    <tableColumn id="7" xr3:uid="{D0DEDCC5-A500-4621-A802-0F63B36128B7}" name="FY01_M07" dataDxfId="1147" totalsRowDxfId="1146" dataCellStyle="Input"/>
    <tableColumn id="8" xr3:uid="{6945DE59-6BC2-400B-9577-32EC33609366}" name="FY01_M08" dataDxfId="1145" totalsRowDxfId="1144" dataCellStyle="Input"/>
    <tableColumn id="9" xr3:uid="{77C3C783-45A5-4EAF-9B78-607DCAF1997D}" name="FY01_M09" dataDxfId="1143" totalsRowDxfId="1142" dataCellStyle="Input"/>
    <tableColumn id="10" xr3:uid="{EE0B8389-6004-48C6-9E3C-D65ABE0F76E8}" name="FY01_M10" dataDxfId="1141" totalsRowDxfId="1140" dataCellStyle="Input"/>
    <tableColumn id="11" xr3:uid="{640285BC-4D4C-4387-BDA9-0F541D9AB25E}" name="FY01_M11" dataDxfId="1139" totalsRowDxfId="1138" dataCellStyle="Input"/>
    <tableColumn id="12" xr3:uid="{DA58E4A5-0726-482E-B5F1-AE522AE968E4}" name="FY01_M12" dataDxfId="1137" totalsRowDxfId="1136" dataCellStyle="Input"/>
    <tableColumn id="25" xr3:uid="{8F4C55BA-9152-49D6-A7CC-6D0E8AA08A72}" name="FY02_M01" dataDxfId="1135" totalsRowDxfId="1134" dataCellStyle="Input"/>
    <tableColumn id="26" xr3:uid="{C5F11E58-C34C-4E6B-8D6C-929ABD66D48C}" name="FY02_M02" dataDxfId="1133" totalsRowDxfId="1132" dataCellStyle="Input"/>
    <tableColumn id="27" xr3:uid="{410C5B59-A2A3-4D44-9863-B7D2F7CC42C8}" name="FY02_M03" dataDxfId="1131" totalsRowDxfId="1130" dataCellStyle="Input"/>
    <tableColumn id="28" xr3:uid="{D624D5DA-376A-4B05-91F5-9324689ECCB3}" name="FY2_M4" dataDxfId="1129" totalsRowDxfId="1128" dataCellStyle="Input"/>
    <tableColumn id="29" xr3:uid="{01DFEF56-9B72-4C31-8E6A-CAC0A7DE02EE}" name="FY02_M05" dataDxfId="1127" totalsRowDxfId="1126" dataCellStyle="Input"/>
    <tableColumn id="30" xr3:uid="{16043215-98DD-4DCC-B9DB-F164ED38ADCD}" name="FY02_M06" dataDxfId="1125" totalsRowDxfId="1124" dataCellStyle="Input"/>
    <tableColumn id="31" xr3:uid="{51C8F5A3-5847-49FC-A25D-5D2A725364A9}" name="FY02_M07" dataDxfId="1123" totalsRowDxfId="1122" dataCellStyle="Input"/>
    <tableColumn id="32" xr3:uid="{834E11C9-C74B-4666-AB78-F8AFD5FC3D80}" name="FY02_M08" dataDxfId="1121" totalsRowDxfId="1120" dataCellStyle="Input"/>
    <tableColumn id="33" xr3:uid="{F8A89802-657C-4A21-8C4B-B6A88DCFD8B1}" name="FY02_M09" dataDxfId="1119" totalsRowDxfId="1118" dataCellStyle="Input"/>
    <tableColumn id="34" xr3:uid="{A812547D-9784-41F6-A5F2-80D561D98E99}" name="FY02_M10" dataDxfId="1117" totalsRowDxfId="1116" dataCellStyle="Input"/>
    <tableColumn id="35" xr3:uid="{20A4F256-1440-4D9B-A998-F9458C159685}" name="FY02_M11" dataDxfId="1115" totalsRowDxfId="1114" dataCellStyle="Input"/>
    <tableColumn id="36" xr3:uid="{1CF67485-6829-4119-B6E7-4A3C9DC2A838}" name="FY02_M12" dataDxfId="1113" totalsRowDxfId="1112" dataCellStyle="Input"/>
    <tableColumn id="22" xr3:uid="{3FD50133-E06C-4F7A-AE43-B8623233710C}" name="FY03_M01" dataDxfId="1111" totalsRowDxfId="1110" dataCellStyle="Input"/>
    <tableColumn id="23" xr3:uid="{7390F4FC-38CC-4745-AB4F-922396FA47AB}" name="FY03_M02" dataDxfId="1109" totalsRowDxfId="1108" dataCellStyle="Input"/>
    <tableColumn id="24" xr3:uid="{8C951E9D-AA33-4DC5-9AA6-4ABB7766C219}" name="FY03_M03" dataDxfId="1107" totalsRowDxfId="1106" dataCellStyle="Input"/>
    <tableColumn id="19" xr3:uid="{81E9D408-4DD6-40CA-A097-230C08D12DE0}" name="FY03_M04" dataDxfId="1105" totalsRowDxfId="1104" dataCellStyle="Input"/>
    <tableColumn id="20" xr3:uid="{346EA35A-97CF-4453-BD3E-5A13574B19AF}" name="FY03_M05" dataDxfId="1103" totalsRowDxfId="1102" dataCellStyle="Input"/>
    <tableColumn id="21" xr3:uid="{09B7F34A-6A0F-4E52-8067-DD8BC14B2F45}" name="FY03_M06" dataDxfId="1101" totalsRowDxfId="1100" dataCellStyle="Input"/>
    <tableColumn id="16" xr3:uid="{494D88CB-0259-410D-932F-E608F2224E4D}" name="FY03_M07" dataDxfId="1099" totalsRowDxfId="1098" dataCellStyle="Input"/>
    <tableColumn id="17" xr3:uid="{B0F0FD2E-76F6-43C4-9AB1-954F1462077F}" name="FY03_M08" dataDxfId="1097" totalsRowDxfId="1096" dataCellStyle="Input"/>
    <tableColumn id="18" xr3:uid="{01D9A02C-929B-4DCF-B18C-B9186369A012}" name="FY03_M09" dataDxfId="1095" totalsRowDxfId="1094" dataCellStyle="Input"/>
    <tableColumn id="13" xr3:uid="{E23C26B2-25EA-4AA7-8EEB-724C4272C80E}" name="FY03_M10" dataDxfId="1093" totalsRowDxfId="1092" dataCellStyle="Input"/>
    <tableColumn id="14" xr3:uid="{348C21FE-9E55-4CD1-8308-BA3884709847}" name="FY03_M11" dataDxfId="1091" totalsRowDxfId="1090" dataCellStyle="Input"/>
    <tableColumn id="15" xr3:uid="{1E4A7502-5E59-4C87-9B6D-CB71178920E0}" name="FY03_M12" dataDxfId="1089" totalsRowDxfId="1088" dataCellStyle="Input"/>
    <tableColumn id="38" xr3:uid="{C22984B0-AD0E-458B-8CD8-5AB816275DF6}" name="FY04_M01" dataDxfId="1087" totalsRowDxfId="1086" dataCellStyle="Input"/>
    <tableColumn id="39" xr3:uid="{DBC36709-0523-44FF-8031-ADF75CE216D8}" name="FY04_M02" dataDxfId="1085" totalsRowDxfId="1084" dataCellStyle="Input"/>
    <tableColumn id="40" xr3:uid="{33823E86-8C43-4A7D-A528-E98B75CCD20E}" name="FY04_M03" dataDxfId="1083" totalsRowDxfId="1082" dataCellStyle="Input"/>
    <tableColumn id="41" xr3:uid="{3D75677E-0D3A-4487-8199-D90910C2DC1E}" name="FY04_M04" dataDxfId="1081" totalsRowDxfId="1080" dataCellStyle="Input"/>
    <tableColumn id="42" xr3:uid="{A9477178-727A-4EBB-87CD-3EF704598A98}" name="FY04_M05" dataDxfId="1079" totalsRowDxfId="1078" dataCellStyle="Input"/>
    <tableColumn id="43" xr3:uid="{29D04C5A-D9A0-432C-BC70-A23102F319AD}" name="FY04_M06" dataDxfId="1077" totalsRowDxfId="1076" dataCellStyle="Input"/>
    <tableColumn id="44" xr3:uid="{755BDC73-AFE5-4AFF-AD1E-24E273ACB9C0}" name="FY04_M07" dataDxfId="1075" totalsRowDxfId="1074" dataCellStyle="Input"/>
    <tableColumn id="45" xr3:uid="{B6D4E53E-C5A3-43C7-882E-87D42E0527E4}" name="FY04_M08" dataDxfId="1073" totalsRowDxfId="1072" dataCellStyle="Input"/>
    <tableColumn id="46" xr3:uid="{F2B89697-A323-45F1-A447-C78ACFFFC62A}" name="FY04_M09" dataDxfId="1071" totalsRowDxfId="1070" dataCellStyle="Input"/>
    <tableColumn id="47" xr3:uid="{3760A77C-6B02-4AC8-9E74-E2E115BB8581}" name="FY04_M10" dataDxfId="1069" totalsRowDxfId="1068" dataCellStyle="Input"/>
    <tableColumn id="48" xr3:uid="{5C11AE9A-DB3E-46B4-9417-EDC9123AB366}" name="FY04_M11" dataDxfId="1067" totalsRowDxfId="1066" dataCellStyle="Input"/>
    <tableColumn id="49" xr3:uid="{A4AD07B3-D7CE-4320-82E4-A58D8AC520AF}" name="FY04_M12" dataDxfId="1065" totalsRowDxfId="1064" dataCellStyle="Input"/>
    <tableColumn id="50" xr3:uid="{0724B876-A557-4CB9-80EA-01923A81B0AD}" name="FY05_M01" dataDxfId="1063" totalsRowDxfId="1062" dataCellStyle="Input"/>
    <tableColumn id="51" xr3:uid="{05F3E8FB-5F88-4EAC-B915-7AAE16BBAD03}" name="FY05_M02" dataDxfId="1061" totalsRowDxfId="1060" dataCellStyle="Input"/>
    <tableColumn id="52" xr3:uid="{DA5F21E1-5F01-499A-8A09-AD782660FA24}" name="FY05_M03" dataDxfId="1059" totalsRowDxfId="1058" dataCellStyle="Input"/>
    <tableColumn id="53" xr3:uid="{AA4F9429-E107-409A-AAF2-21E8423EE03D}" name="FY05_M04" dataDxfId="1057" totalsRowDxfId="1056" dataCellStyle="Input"/>
    <tableColumn id="54" xr3:uid="{3F43503B-36F7-4F35-B69F-5849C046DB68}" name="FY05_M05" dataDxfId="1055" totalsRowDxfId="1054" dataCellStyle="Input"/>
    <tableColumn id="55" xr3:uid="{8C6D5698-0E30-4267-85C4-82C8817BA0BC}" name="FY05_M06" dataDxfId="1053" totalsRowDxfId="1052" dataCellStyle="Input"/>
    <tableColumn id="56" xr3:uid="{2A5CD8AB-AF67-4C42-B876-2A2355183322}" name="FY05_M07" dataDxfId="1051" totalsRowDxfId="1050" dataCellStyle="Input"/>
    <tableColumn id="57" xr3:uid="{9591CE2E-4008-4DDA-8BAB-81BE7652A0E6}" name="FY05_M08" dataDxfId="1049" totalsRowDxfId="1048" dataCellStyle="Input"/>
    <tableColumn id="58" xr3:uid="{2002003D-A72B-4970-8DCE-37EDE86B4DDC}" name="FY05_M09" dataDxfId="1047" totalsRowDxfId="1046" dataCellStyle="Input"/>
    <tableColumn id="59" xr3:uid="{DF1B384B-F4C0-4141-8032-0C1DD9157DE0}" name="FY05_M10" dataDxfId="1045" totalsRowDxfId="1044" dataCellStyle="Input"/>
    <tableColumn id="60" xr3:uid="{3260FD0C-DE8A-4F9A-9061-796766BB4CDE}" name="FY05_M11" dataDxfId="1043" totalsRowDxfId="1042" dataCellStyle="Input"/>
    <tableColumn id="61" xr3:uid="{7DD22608-7CC3-49AD-81B7-64B9FF006F3F}" name="FY05_M12" dataDxfId="1041" totalsRowDxfId="1040" dataCellStyle="Input"/>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397BDB5-DFBF-4663-B239-912D8232153B}" name="UtilitiesTaxes" displayName="UtilitiesTaxes" ref="BL18:DS28" totalsRowShown="0">
  <autoFilter ref="BL18:DS28" xr:uid="{1397BDB5-DFBF-4663-B239-912D8232153B}"/>
  <tableColumns count="60">
    <tableColumn id="1" xr3:uid="{448C48A3-32CF-4C35-8D5F-E717F253E3C6}" name="FY01_M01" dataDxfId="1039">
      <calculatedColumnFormula>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calculatedColumnFormula>
    </tableColumn>
    <tableColumn id="2" xr3:uid="{ADED7E0C-8353-4FC7-A28D-75982239B307}" name="FY01_M02" dataDxfId="1038">
      <calculatedColumnFormula>IF(AND(Lease_Members[[#This Row],[End Date]]&lt;FY01_M02,IF(ISBLANK(Lease_Members[[#This Row],[End Date]]),FALSE(),TRUE())),0,IF(AND(Lease_Members[[#This Row],[Start Date]]&gt;FY01_M02,Lease_Members[[#This Row],[Start Date]]&lt;EOMONTH(FY01_M02,0)),((EOMONTH(FY01_M02,0)-Lease_Members[[#This Row],[Start Date]])/(EOMONTH(FY01_M02,0)-FY01_M02))*Lease_Members[[#This Row],[Monthly Invoice]],IF(ISBLANK(Lease_Members[[#This Row],[Start Date]]),"-",IF(Lease_Members[[#This Row],[Start Date]]&gt;EOMONTH(FY01_M02,0),0,Lease_Members[[#This Row],[Monthly Invoice]]))))</calculatedColumnFormula>
    </tableColumn>
    <tableColumn id="3" xr3:uid="{8E987440-2F8A-44AA-A5E0-B3A0828542BE}" name="FY01_M03" dataDxfId="1037">
      <calculatedColumnFormula>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calculatedColumnFormula>
    </tableColumn>
    <tableColumn id="4" xr3:uid="{29AAED30-97B0-4ECF-A39F-2AB84D272319}" name="FY01_M04" dataDxfId="1036">
      <calculatedColumnFormula>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calculatedColumnFormula>
    </tableColumn>
    <tableColumn id="5" xr3:uid="{753FCEF9-F4A3-4F4F-812B-D06EBF17681E}" name="FY01_M05" dataDxfId="1035">
      <calculatedColumnFormula>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calculatedColumnFormula>
    </tableColumn>
    <tableColumn id="6" xr3:uid="{E06E9F44-70E3-48A8-B5D9-C4A721FCECAC}" name="FY01_M06" dataDxfId="1034">
      <calculatedColumnFormula>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calculatedColumnFormula>
    </tableColumn>
    <tableColumn id="7" xr3:uid="{58C7B3CB-62A8-4A64-8823-84CEB81FB4CE}" name="FY01_M07" dataDxfId="1033">
      <calculatedColumnFormula>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calculatedColumnFormula>
    </tableColumn>
    <tableColumn id="8" xr3:uid="{46F9FDD7-675E-444C-B3FE-3949B242734B}" name="FY01_M08" dataDxfId="1032">
      <calculatedColumnFormula>IF(AND(Lease_Members[[#This Row],[End Date]]&lt;FY01_M08,IF(ISBLANK(Lease_Members[[#This Row],[End Date]]),FALSE(),TRUE())),0,IF(AND(Lease_Members[[#This Row],[Start Date]]&gt;FY01_M08,Lease_Members[[#This Row],[Start Date]]&lt;EOMONTH(FY01_M08,0)),((EOMONTH(FY01_M08,0)-Lease_Members[[#This Row],[Start Date]])/(EOMONTH(FY01_M08,0)-FY01_M08))*Lease_Members[[#This Row],[Monthly Invoice]],IF(ISBLANK(Lease_Members[[#This Row],[Start Date]]),"-",IF(Lease_Members[[#This Row],[Start Date]]&gt;EOMONTH(FY01_M08,0),0,Lease_Members[[#This Row],[Monthly Invoice]]))))</calculatedColumnFormula>
    </tableColumn>
    <tableColumn id="9" xr3:uid="{E2927055-0288-4B87-8620-940DF32812EF}" name="FY01_M09" dataDxfId="1031">
      <calculatedColumnFormula>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calculatedColumnFormula>
    </tableColumn>
    <tableColumn id="10" xr3:uid="{E2A16494-0DF3-467A-B316-2CBC6012A4E7}" name="FY01_M10" dataDxfId="1030">
      <calculatedColumnFormula>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calculatedColumnFormula>
    </tableColumn>
    <tableColumn id="11" xr3:uid="{466BF01E-4D1E-4107-9C4C-1684DABE9D92}" name="FY01_M11" dataDxfId="1029">
      <calculatedColumnFormula>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calculatedColumnFormula>
    </tableColumn>
    <tableColumn id="12" xr3:uid="{E10640C6-E471-4C0D-807A-42B61898AF6B}" name="FY01_M12" dataDxfId="1028">
      <calculatedColumnFormula>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calculatedColumnFormula>
    </tableColumn>
    <tableColumn id="13" xr3:uid="{AFCFA510-BCA5-409D-8612-E277FB3A0350}" name="FY02_M01" dataDxfId="1027">
      <calculatedColumnFormula>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calculatedColumnFormula>
    </tableColumn>
    <tableColumn id="14" xr3:uid="{F7B8FD4F-3513-4B24-8D80-D9FCC84E7699}" name="FY02_M02" dataDxfId="1026">
      <calculatedColumnFormula>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calculatedColumnFormula>
    </tableColumn>
    <tableColumn id="15" xr3:uid="{BE35752C-2A0A-4BBC-B498-B0723FE02A85}" name="FY02_M03" dataDxfId="1025">
      <calculatedColumnFormula>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calculatedColumnFormula>
    </tableColumn>
    <tableColumn id="16" xr3:uid="{3C9635A5-2D34-47B2-AAC6-DAD6EDAB570A}" name="FY02_M04" dataDxfId="1024">
      <calculatedColumnFormula>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calculatedColumnFormula>
    </tableColumn>
    <tableColumn id="17" xr3:uid="{8555441A-FEDE-49E0-9FBD-AC39CCA9D09E}" name="FY02_M05" dataDxfId="1023">
      <calculatedColumnFormula>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calculatedColumnFormula>
    </tableColumn>
    <tableColumn id="18" xr3:uid="{03AF5586-B5AA-45C7-B88A-D721D2ABBA95}" name="FY02_M06" dataDxfId="1022">
      <calculatedColumnFormula>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calculatedColumnFormula>
    </tableColumn>
    <tableColumn id="19" xr3:uid="{DB8BB66E-20E2-436E-98A4-3533D19A1BBD}" name="FY02_M07" dataDxfId="1021">
      <calculatedColumnFormula>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calculatedColumnFormula>
    </tableColumn>
    <tableColumn id="20" xr3:uid="{DA67F01B-4ED8-4199-AC06-AE12688F41A7}" name="FY02_M08" dataDxfId="1020">
      <calculatedColumnFormula>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calculatedColumnFormula>
    </tableColumn>
    <tableColumn id="21" xr3:uid="{D3249D8E-A072-4719-BC9A-BF5390E930D3}" name="FY02_M09" dataDxfId="1019">
      <calculatedColumnFormula>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calculatedColumnFormula>
    </tableColumn>
    <tableColumn id="22" xr3:uid="{78FA2B60-5345-4816-A157-F31B7EEE1527}" name="FY02_M10" dataDxfId="1018">
      <calculatedColumnFormula>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calculatedColumnFormula>
    </tableColumn>
    <tableColumn id="23" xr3:uid="{03F3C363-402E-4253-A0CB-4C353A9AA5C3}" name="FY02_M11" dataDxfId="1017">
      <calculatedColumnFormula>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calculatedColumnFormula>
    </tableColumn>
    <tableColumn id="24" xr3:uid="{0F800ABD-BC9B-4CE9-BABB-8E46D3D996C6}" name="FY02_M12" dataDxfId="1016">
      <calculatedColumnFormula>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calculatedColumnFormula>
    </tableColumn>
    <tableColumn id="25" xr3:uid="{8C0B1A7B-411E-405A-A1D3-8AC372AE9BCF}" name="FY03_M01" dataDxfId="1015">
      <calculatedColumnFormula>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calculatedColumnFormula>
    </tableColumn>
    <tableColumn id="26" xr3:uid="{BDACCCDC-1AA3-4C3A-9607-B0074F1998A9}" name="FY03_M02" dataDxfId="1014">
      <calculatedColumnFormula>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calculatedColumnFormula>
    </tableColumn>
    <tableColumn id="27" xr3:uid="{9FA93848-3608-4583-A3F7-B7B19E51C016}" name="FY03_M03" dataDxfId="1013">
      <calculatedColumnFormula>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calculatedColumnFormula>
    </tableColumn>
    <tableColumn id="28" xr3:uid="{F2BA4C5A-15DC-4424-8149-293E70E57BB4}" name="FY03_M04" dataDxfId="1012">
      <calculatedColumnFormula>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calculatedColumnFormula>
    </tableColumn>
    <tableColumn id="29" xr3:uid="{CE51FBDC-D082-4FA3-8476-0E34BD63EE80}" name="FY03_M05" dataDxfId="1011">
      <calculatedColumnFormula>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calculatedColumnFormula>
    </tableColumn>
    <tableColumn id="30" xr3:uid="{74173094-5EF0-4A10-8E06-7DF3853DE86B}" name="FY03_M06" dataDxfId="1010">
      <calculatedColumnFormula>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calculatedColumnFormula>
    </tableColumn>
    <tableColumn id="31" xr3:uid="{7EACA4B1-81D3-402B-A3F0-0F93B673B8C6}" name="FY03_M07" dataDxfId="1009">
      <calculatedColumnFormula>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calculatedColumnFormula>
    </tableColumn>
    <tableColumn id="32" xr3:uid="{E47D953D-9DFE-4FB1-BA72-D805D561730A}" name="FY03_M08" dataDxfId="1008">
      <calculatedColumnFormula>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calculatedColumnFormula>
    </tableColumn>
    <tableColumn id="33" xr3:uid="{21E3F7B9-A545-4F4F-A4BE-CD1158169E9F}" name="FY03_M09" dataDxfId="1007">
      <calculatedColumnFormula>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calculatedColumnFormula>
    </tableColumn>
    <tableColumn id="34" xr3:uid="{50F2B02F-C300-48CC-BF34-5B89FCC0D804}" name="FY03_M10" dataDxfId="1006">
      <calculatedColumnFormula>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calculatedColumnFormula>
    </tableColumn>
    <tableColumn id="35" xr3:uid="{A56E3BAB-D21D-4F1C-950B-F441AAFA7B0C}" name="FY03_M11" dataDxfId="1005">
      <calculatedColumnFormula>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calculatedColumnFormula>
    </tableColumn>
    <tableColumn id="36" xr3:uid="{35ADBDE1-F8B3-4DF0-9863-575C8AF029C7}" name="FY03_M12" dataDxfId="1004">
      <calculatedColumnFormula>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calculatedColumnFormula>
    </tableColumn>
    <tableColumn id="37" xr3:uid="{A5FE798D-4714-41E0-979C-A89FF5EBB501}" name="FY04_M01" dataDxfId="1003">
      <calculatedColumnFormula>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calculatedColumnFormula>
    </tableColumn>
    <tableColumn id="38" xr3:uid="{34717D8A-376D-411C-BE33-BCBAA2BA53A8}" name="FY04_M02" dataDxfId="1002">
      <calculatedColumnFormula>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calculatedColumnFormula>
    </tableColumn>
    <tableColumn id="39" xr3:uid="{F07B981F-A8E5-4F8C-8461-BC02BAD6FDF4}" name="FY04_M03" dataDxfId="1001">
      <calculatedColumnFormula>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calculatedColumnFormula>
    </tableColumn>
    <tableColumn id="40" xr3:uid="{6F95E1A1-DD73-491B-84C7-2CD5F58D4E24}" name="FY04_M04" dataDxfId="1000">
      <calculatedColumnFormula>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calculatedColumnFormula>
    </tableColumn>
    <tableColumn id="41" xr3:uid="{5389ADE5-5C0A-46D7-BD47-D2A802B0441F}" name="FY04_M05" dataDxfId="999">
      <calculatedColumnFormula>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calculatedColumnFormula>
    </tableColumn>
    <tableColumn id="42" xr3:uid="{23E42859-270C-4FBB-8AAC-49BF0BAD4DCF}" name="FY04_M06" dataDxfId="998">
      <calculatedColumnFormula>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calculatedColumnFormula>
    </tableColumn>
    <tableColumn id="43" xr3:uid="{A46B3453-EC9F-41B6-B832-39AEE02B4759}" name="FY04_M07" dataDxfId="997">
      <calculatedColumnFormula>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calculatedColumnFormula>
    </tableColumn>
    <tableColumn id="44" xr3:uid="{7CB50496-549B-4F1A-88B3-28F059712A6D}" name="FY04_M08" dataDxfId="996">
      <calculatedColumnFormula>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calculatedColumnFormula>
    </tableColumn>
    <tableColumn id="45" xr3:uid="{5C8B6EA9-A211-40C3-851E-5566A7021641}" name="FY04_M09" dataDxfId="995">
      <calculatedColumnFormula>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calculatedColumnFormula>
    </tableColumn>
    <tableColumn id="46" xr3:uid="{3FFD9BCB-A9D1-43FB-8FC1-2EF0190C2DA2}" name="FY04_M10" dataDxfId="994">
      <calculatedColumnFormula>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calculatedColumnFormula>
    </tableColumn>
    <tableColumn id="47" xr3:uid="{BFCB1628-1AD5-4F13-B504-4D580A922C91}" name="FY04_M11" dataDxfId="993">
      <calculatedColumnFormula>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calculatedColumnFormula>
    </tableColumn>
    <tableColumn id="48" xr3:uid="{183C2C68-4808-469B-BDE6-452061B054C1}" name="FY04_M12" dataDxfId="992">
      <calculatedColumnFormula>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calculatedColumnFormula>
    </tableColumn>
    <tableColumn id="49" xr3:uid="{9EA3E45D-349C-49C9-9A00-532D8520D36E}" name="FY05_M01" dataDxfId="991">
      <calculatedColumnFormula>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calculatedColumnFormula>
    </tableColumn>
    <tableColumn id="50" xr3:uid="{9C84BC68-BE3E-46AA-AAE9-D2B7148409FB}" name="FY05_M02" dataDxfId="990">
      <calculatedColumnFormula>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calculatedColumnFormula>
    </tableColumn>
    <tableColumn id="51" xr3:uid="{172B673D-3084-49E2-A12A-841BCAAAA843}" name="FY05_M03" dataDxfId="989">
      <calculatedColumnFormula>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calculatedColumnFormula>
    </tableColumn>
    <tableColumn id="52" xr3:uid="{5BF2582A-8ECC-442B-87CD-ED15AC975F78}" name="FY05_M04" dataDxfId="988">
      <calculatedColumnFormula>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calculatedColumnFormula>
    </tableColumn>
    <tableColumn id="53" xr3:uid="{D2F41791-829F-4404-8B42-AFE1367B90B5}" name="FY05_M05" dataDxfId="987">
      <calculatedColumnFormula>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calculatedColumnFormula>
    </tableColumn>
    <tableColumn id="54" xr3:uid="{926413D2-BD4D-46FC-AACE-DD710D84C6FF}" name="FY05_M06" dataDxfId="986">
      <calculatedColumnFormula>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calculatedColumnFormula>
    </tableColumn>
    <tableColumn id="55" xr3:uid="{39E24BD6-C0B9-4847-8E5F-D36EFBFA8315}" name="FY05_M07" dataDxfId="985">
      <calculatedColumnFormula>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calculatedColumnFormula>
    </tableColumn>
    <tableColumn id="56" xr3:uid="{6EF66CE9-00C1-4E72-9E2F-FB127F77A614}" name="FY05_M08" dataDxfId="984">
      <calculatedColumnFormula>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calculatedColumnFormula>
    </tableColumn>
    <tableColumn id="57" xr3:uid="{EFDD18CD-DD30-4C7F-9C0D-10FC18033DDF}" name="FY05_M09" dataDxfId="983">
      <calculatedColumnFormula>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calculatedColumnFormula>
    </tableColumn>
    <tableColumn id="58" xr3:uid="{B16D7B5D-F3CD-463F-AB4D-477E38226105}" name="FY05_M10" dataDxfId="982">
      <calculatedColumnFormula>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calculatedColumnFormula>
    </tableColumn>
    <tableColumn id="59" xr3:uid="{CB6A52ED-1C59-4780-AF41-169C3A6F9BFD}" name="FY05_M11" dataDxfId="981">
      <calculatedColumnFormula>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calculatedColumnFormula>
    </tableColumn>
    <tableColumn id="60" xr3:uid="{D22C64B7-5F9C-4774-A3AE-4BE5C0C979BB}" name="FY05_M12" dataDxfId="980">
      <calculatedColumnFormula>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29674FE-DC4B-4EBF-B1E6-7A4C1271033E}" name="Table5" displayName="Table5" ref="B11:L16" totalsRowShown="0">
  <autoFilter ref="B11:L16" xr:uid="{429674FE-DC4B-4EBF-B1E6-7A4C1271033E}"/>
  <tableColumns count="11">
    <tableColumn id="1" xr3:uid="{6FC63275-EB86-4829-A5B6-4CD9FAB07BD3}" name="Advisor Name"/>
    <tableColumn id="2" xr3:uid="{6F1A09CA-A27E-4A31-8268-D485AE625B5E}" name="Hour Commitment"/>
    <tableColumn id="3" xr3:uid="{20D33F4D-BB2F-4BC5-BBAB-00F4FE50B9E6}" name="Meetings to Attend"/>
    <tableColumn id="4" xr3:uid="{358E35BF-8DE6-4EC3-92E6-5C580D300022}" name="Responsiveness"/>
    <tableColumn id="11" xr3:uid="{931EB274-CFDA-4CDA-BACF-89BBB3CA1CD1}" name="Promotion"/>
    <tableColumn id="10" xr3:uid="{EB58132A-3B29-4F90-8718-67237E1C1BB0}" name="Recruiting"/>
    <tableColumn id="5" xr3:uid="{02228267-BE7B-4BAE-94ED-A9F71B11520B}" name="Contacts"/>
    <tableColumn id="6" xr3:uid="{CE98E71D-8F53-4E8D-A6A7-2D76939D307D}" name="Projects"/>
    <tableColumn id="7" xr3:uid="{CD4B0A92-AE2A-4D90-B546-6B84AD39716B}" name="Idea Stage" dataDxfId="979"/>
    <tableColumn id="8" xr3:uid="{9FAEAF33-3845-4248-9C00-A2470F5A3807}" name="Startup Stage" dataDxfId="978"/>
    <tableColumn id="9" xr3:uid="{C481A45B-2174-4F89-ABBA-C1971A994CA4}" name="Growth Stage" dataDxfId="977"/>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C8D517B-4A53-4B3E-BD5B-1CD2A8F8D1BF}" name="Table7" displayName="Table7" ref="A3:J12" totalsRowShown="0" dataDxfId="976" dataCellStyle="Currency">
  <autoFilter ref="A3:J12" xr:uid="{2C8D517B-4A53-4B3E-BD5B-1CD2A8F8D1BF}"/>
  <tableColumns count="10">
    <tableColumn id="9" xr3:uid="{203D4389-6C0C-4D48-9145-A128B06FC38B}" name="Description" dataDxfId="975" dataCellStyle="Currency"/>
    <tableColumn id="10" xr3:uid="{25DF304A-3F96-4EBC-940B-E6195EA0FD50}" name="Column1" dataDxfId="974" dataCellStyle="Currency"/>
    <tableColumn id="1" xr3:uid="{57B514CC-7872-437B-82B3-97D0EA37661C}" name="FF" dataDxfId="973" dataCellStyle="Currency"/>
    <tableColumn id="2" xr3:uid="{6CD0E58F-9CFC-4FF3-B5FD-66889DF53ED5}" name="Angle" dataDxfId="972" dataCellStyle="Currency"/>
    <tableColumn id="3" xr3:uid="{941D9431-A3F9-4EF5-A037-8EA1F705D836}" name="Early Seed" dataDxfId="971" dataCellStyle="Currency"/>
    <tableColumn id="4" xr3:uid="{4D90C44B-1433-49FA-8AAD-6FFE9E0C0A6C}" name="Seed Plus" dataDxfId="970" dataCellStyle="Currency"/>
    <tableColumn id="8" xr3:uid="{CD080B72-8DEC-4C40-B751-1BAACC31BAEB}" name="Pre-Series A" dataDxfId="969" dataCellStyle="Currency"/>
    <tableColumn id="5" xr3:uid="{3ED0F2B2-4484-4691-9ED9-6E1DC7AF24B5}" name="Series A" dataDxfId="968" dataCellStyle="Currency"/>
    <tableColumn id="6" xr3:uid="{EA471DAB-98FD-4683-9A5C-5742334DF390}" name="Series B" dataDxfId="967" dataCellStyle="Currency"/>
    <tableColumn id="7" xr3:uid="{410F547B-17D3-4FC6-8FCD-7784FF51ACA8}" name="Series C" dataDxfId="966" dataCellStyle="Currency"/>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6968C5E-3165-490F-B58F-EC8F56B38DA2}" name="Table9" displayName="Table9" ref="A14:J19" totalsRowShown="0">
  <autoFilter ref="A14:J19" xr:uid="{66968C5E-3165-490F-B58F-EC8F56B38DA2}"/>
  <tableColumns count="10">
    <tableColumn id="1" xr3:uid="{246039C2-4331-4A01-AAAB-2E2FB49724AD}" name="Description"/>
    <tableColumn id="2" xr3:uid="{86AF5655-8F63-4D96-9EB5-F7640A24625D}" name="Description2"/>
    <tableColumn id="3" xr3:uid="{2A65D6C8-5A93-4DEE-8398-F9598DF15CA6}" name="FF"/>
    <tableColumn id="4" xr3:uid="{C809FB75-FFC7-490F-8FAE-CE59D8207D7B}" name="Angle"/>
    <tableColumn id="5" xr3:uid="{622070C5-1ADF-4E9A-95C7-0183B7E38514}" name="Early Seed"/>
    <tableColumn id="6" xr3:uid="{84A080DD-9F44-45AC-858E-398D929CD35C}" name="Seed Plus"/>
    <tableColumn id="7" xr3:uid="{C5CEB508-F006-43C8-8B09-A3BFB24CFCCB}" name="Pre-Series A"/>
    <tableColumn id="8" xr3:uid="{5D9BE323-D7FC-4868-85D0-94613C34E6F8}" name="Series A"/>
    <tableColumn id="9" xr3:uid="{08126BFB-089E-4D13-A3C1-FA43626A458E}" name="Series B"/>
    <tableColumn id="10" xr3:uid="{11151406-6330-4815-A851-F9DA445A2B72}" name="Series A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5AE90F5-2E6A-4AC5-9D9C-574F05655DE1}" name="Table10" displayName="Table10" ref="B27:G64" totalsRowShown="0">
  <autoFilter ref="B27:G64" xr:uid="{D5AE90F5-2E6A-4AC5-9D9C-574F05655DE1}"/>
  <tableColumns count="6">
    <tableColumn id="1" xr3:uid="{7ACE18C6-E471-466F-94F2-09C80A2F3593}" name="Variable" dataDxfId="965"/>
    <tableColumn id="2" xr3:uid="{B98C1239-FE6E-4A17-9B46-5E7DBD8BB6F9}" name="Assumptions and Calulations" dataDxfId="964"/>
    <tableColumn id="3" xr3:uid="{009E2E2D-6504-4932-AD96-56FA899585CC}" name="Description"/>
    <tableColumn id="4" xr3:uid="{FA24AE5D-110B-4ED3-8A1B-CD929EE57411}" name="Min"/>
    <tableColumn id="5" xr3:uid="{1922AC70-B406-45F9-B845-B29A18DD7066}" name="Max"/>
    <tableColumn id="6" xr3:uid="{593C42B8-C6F4-4589-B625-552A5F0BD873}" name="Target"/>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BE2CAF0-4AF4-41C8-934B-827BD5A81935}" name="Table12" displayName="Table12" ref="C2:AV8" totalsRowShown="0" headerRowDxfId="963">
  <autoFilter ref="C2:AV8" xr:uid="{EBE2CAF0-4AF4-41C8-934B-827BD5A81935}"/>
  <tableColumns count="46">
    <tableColumn id="1" xr3:uid="{16C5237E-07DD-4414-8E5A-77731710FDD4}" name="Transaction Deal ID"/>
    <tableColumn id="42" xr3:uid="{114D0FE8-2F5D-4FCB-A805-F0C3BF46BB8D}" name="Traction_Static_Friction_Marking_for_Leads"/>
    <tableColumn id="2" xr3:uid="{4ADDC7FE-6240-4709-A674-145DBD54B764}" name="Traction_Static_Leads"/>
    <tableColumn id="3" xr3:uid="{59205EFE-A7E6-42FC-8602-7FB49427B51A}" name="Traction_Static_Quotes_NormalForce_QuoteResources" dataDxfId="962">
      <calculatedColumnFormula>Table12[[#This Row],[Traction_Static_Quotes_Friction_QuoteResources_Spent_TimeWages]]</calculatedColumnFormula>
    </tableColumn>
    <tableColumn id="41" xr3:uid="{AAD9974F-9ABA-4A2D-9D17-040D30ECC697}" name="Traction_Static_Quotes_Friction_QuoteResources_Spent_TimeWages"/>
    <tableColumn id="43" xr3:uid="{877E67C3-A52D-4CDB-A3C9-93C4A07917E9}" name="Traction_Static_Quotes_NormalForce"/>
    <tableColumn id="44" xr3:uid="{DB257F98-813F-4400-8C01-F0BA0415A65C}" name="Traction_Static_Quotes_Angle"/>
    <tableColumn id="45" xr3:uid="{E4CDBC5B-EF23-4E41-B11C-9EBFCFBD86DF}" name="Traction_Static_Quotes_AppliedForce"/>
    <tableColumn id="4" xr3:uid="{07F0F4D1-5273-4468-AB01-EA2233E7038C}" name="Traction_Static_Quotes"/>
    <tableColumn id="5" xr3:uid="{DB0C677A-D5FD-4E6E-B9AE-E9C59977324C}" name="Traction_Static_NormalForce" dataDxfId="961">
      <calculatedColumnFormula>Table12[[#This Row],[Traction_Static_DealFlow]]*COS(RADIANS(Table12[[#This Row],[Traction_Static_DealFlow_Angle]]))</calculatedColumnFormula>
    </tableColumn>
    <tableColumn id="6" xr3:uid="{BBC3F6A7-C726-4A10-A0E5-0765D6E045BD}" name="Traction_Static_Stickiness"/>
    <tableColumn id="7" xr3:uid="{57FFB7F3-7BFC-41A5-844F-FF92BB737C54}" name="Traction_Static_DealFlow"/>
    <tableColumn id="8" xr3:uid="{7ADD6BE9-3D5F-419B-B726-FBB2CDE1649B}" name="Traction_Static_DealFlow_Angle"/>
    <tableColumn id="46" xr3:uid="{34C24B01-B273-40BF-A814-FFC5541F9D38}" name="Traction_Static_DealFlow_AppliedForce"/>
    <tableColumn id="9" xr3:uid="{7A6D78AC-1D09-45D3-9771-7867DF878DE4}" name="Traction_Kinetic" dataDxfId="960">
      <calculatedColumnFormula>Table12[[#This Row],[Traction_Kinetic_NormalForce]]*Table12[[#This Row],[Traction_Kinetic_Stickiness]]</calculatedColumnFormula>
    </tableColumn>
    <tableColumn id="10" xr3:uid="{63E4D3D0-B1D7-4B5D-A53B-30A64F8EDBA4}" name="Traction_Kinetic_NormalForce" dataDxfId="959">
      <calculatedColumnFormula>Table12[[#This Row],[Traction_Kinetic_DealFlow]]*COS(RADIANS(Table12[[#This Row],[Traction_Kinetic_DealFlow_Angle]]))</calculatedColumnFormula>
    </tableColumn>
    <tableColumn id="11" xr3:uid="{BCC17603-D44C-4F7D-AFB4-35C838D11AF5}" name="Traction_Kinetic_Purchase_Order"/>
    <tableColumn id="12" xr3:uid="{1B21E108-FA63-4A55-A26C-951239136859}" name="Traction_Kinetic_TimeValueRate"/>
    <tableColumn id="13" xr3:uid="{8749B152-3ABE-49B1-AFED-74D59D5FD859}" name="Traction_Kinetic_TimeValueNper"/>
    <tableColumn id="14" xr3:uid="{4B411A59-C56C-405A-8A49-7C2BD9BE844F}" name="Traction_Kinetic_TimeValueFV"/>
    <tableColumn id="15" xr3:uid="{8C74D524-5816-44C6-B1C4-A4A5AF1DD8C6}" name="Traction_Kinetic_Friction_CashResistance"/>
    <tableColumn id="16" xr3:uid="{9F1820B6-41F3-4D9F-86C5-31482DCFA507}" name="Traction_Kinetic_Stickiness"/>
    <tableColumn id="17" xr3:uid="{72BBE7B2-B703-473A-B749-85770B7DA177}" name="Traction_Kinetic_DealFlow"/>
    <tableColumn id="18" xr3:uid="{CD29FF91-EC7F-4A79-B2C4-2AAA0FC32148}" name="Traction_Kinetic_DealFlow_Angle"/>
    <tableColumn id="19" xr3:uid="{2AA4D480-D82E-4569-B362-2255E3F52094}" name="Priced Round Estimated Legal Fees"/>
    <tableColumn id="20" xr3:uid="{87DB116B-EEB8-465F-9527-000A61343DEC}" name="Traction_Momentum/Customer"/>
    <tableColumn id="21" xr3:uid="{79EF0BF1-A28A-43BF-A138-232CAB83F7CB}" name="Multiple"/>
    <tableColumn id="22" xr3:uid="{464C95A0-F41A-4E49-B4BD-C985BB9FBDC3}" name="Sales Multiple"/>
    <tableColumn id="23" xr3:uid="{A0CB7112-7CF5-4642-845F-3E794F19ACC1}" name="DCFROR"/>
    <tableColumn id="24" xr3:uid="{CEC5654B-9633-400E-980A-DD610601B217}" name="EBITA"/>
    <tableColumn id="25" xr3:uid="{E05FE110-22AB-43E4-85EF-9E3CF8A66442}" name="book_Value_of_assets"/>
    <tableColumn id="26" xr3:uid="{65EF11B6-A407-43A9-BDD1-523AD273960E}" name="locations_of_distribution"/>
    <tableColumn id="27" xr3:uid="{5782B86F-35BB-4B5B-AAB5-DE7FEEBBA174}" name="locations_of_use"/>
    <tableColumn id="28" xr3:uid="{EA946C44-8592-40BC-B49D-57E563A0447D}" name="Contribution Margin"/>
    <tableColumn id="29" xr3:uid="{91CEB94D-5672-4045-ADF7-FE85DE5875E5}" name="Grose Margin"/>
    <tableColumn id="30" xr3:uid="{BE49B3D7-B761-48E1-AF68-97BBFC8EC1B9}" name="Earnings"/>
    <tableColumn id="31" xr3:uid="{85837045-D109-4234-9DC0-039B8DD67615}" name="Tax Depreciation Value of Assets"/>
    <tableColumn id="32" xr3:uid="{12EA90E7-ECFB-4B03-B699-9C279CA01DEF}" name="Saas_Users_Per_Month"/>
    <tableColumn id="33" xr3:uid="{EB1B9E2E-5198-4470-928F-9E5E442EC318}" name="Saas_Users_Per_Day"/>
    <tableColumn id="34" xr3:uid="{EDD9D457-050C-48DE-81E0-F69D3AB9C7C7}" name="Saas_Users_Per_Week"/>
    <tableColumn id="35" xr3:uid="{6AC0354B-814E-458B-B08B-663D1A736E77}" name="Customer_Desire"/>
    <tableColumn id="36" xr3:uid="{41C63A9A-3683-4182-974D-C2EDD205686B}" name="KPI_Revenue_Per_EE"/>
    <tableColumn id="37" xr3:uid="{3A5BD2D7-FF15-4967-8B34-507624D1AE12}" name="KPI_Monitization_Traction"/>
    <tableColumn id="38" xr3:uid="{4F846316-2204-42DB-9A0F-8F52071173BF}" name="DealFlow Churn Rate"/>
    <tableColumn id="39" xr3:uid="{D07227F4-243E-42A5-88B2-A3C972E91D3A}" name="Work"/>
    <tableColumn id="40" xr3:uid="{C3B97CC7-340B-47AC-95BC-EF92E19313F2}" name="Column2"/>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A85AFCD-9AAC-425A-A458-7AD44B2A30E8}" name="Lease_Members" displayName="Lease_Members" ref="B2:F103" totalsRowShown="0">
  <autoFilter ref="B2:F103" xr:uid="{8A85AFCD-9AAC-425A-A458-7AD44B2A30E8}"/>
  <tableColumns count="5">
    <tableColumn id="7" xr3:uid="{8F31AE96-D950-4852-BACC-376BCF0AC870}" name="Member Number"/>
    <tableColumn id="8" xr3:uid="{D2330FED-C551-4DF2-A7D4-CD2E67E109E2}" name="Member Name"/>
    <tableColumn id="4" xr3:uid="{C33ED7DE-62C0-4F16-8784-21680EED670A}" name="Monthly Invoice" dataDxfId="958" dataCellStyle="Input"/>
    <tableColumn id="5" xr3:uid="{54E5FF04-0F3C-4D0B-A179-7F38F2110CB3}" name="Start Date" dataCellStyle="Input"/>
    <tableColumn id="6" xr3:uid="{457EB9A1-C948-4BF6-918F-7818D82B7FCF}" name="End Date" dataDxfId="957" dataCellStyle="Input"/>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5E4EEBE-43A0-4ADF-8F47-84AEBE34CF69}" name="Leasing" displayName="Leasing" ref="H2:BO104" totalsRowCount="1" headerRowDxfId="956">
  <autoFilter ref="H2:BO103" xr:uid="{A5E4EEBE-43A0-4ADF-8F47-84AEBE34CF69}"/>
  <tableColumns count="60">
    <tableColumn id="1" xr3:uid="{AE405AFA-CA21-48AC-A756-EC7F849C9431}" name="FY01_M01" totalsRowFunction="custom" dataDxfId="955" totalsRowDxfId="954" dataCellStyle="Calculation">
      <calculatedColumnFormula>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calculatedColumnFormula>
      <totalsRowFormula>SUM(Leasing[FY01_M01])</totalsRowFormula>
    </tableColumn>
    <tableColumn id="2" xr3:uid="{748A3540-6B1D-4254-8C1D-3C51A9D4374D}" name="FY01_M02" totalsRowFunction="custom" dataDxfId="953" totalsRowDxfId="952" dataCellStyle="Calculation">
      <totalsRowFormula>SUM(Leasing[FY01_M02])</totalsRowFormula>
    </tableColumn>
    <tableColumn id="3" xr3:uid="{2B0B6077-7956-4210-B815-F50A2C4329D5}" name="FY01_M03" totalsRowFunction="custom" dataDxfId="951" totalsRowDxfId="950" dataCellStyle="Calculation">
      <calculatedColumnFormula>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calculatedColumnFormula>
      <totalsRowFormula>SUM(Leasing[FY01_M03])</totalsRowFormula>
    </tableColumn>
    <tableColumn id="4" xr3:uid="{BC65857A-F6B1-466B-967F-B0F03DDFBC4B}" name="FY01_M04" totalsRowFunction="custom" dataDxfId="949" totalsRowDxfId="948" dataCellStyle="Calculation">
      <calculatedColumnFormula>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calculatedColumnFormula>
      <totalsRowFormula>SUM(Leasing[FY01_M04])</totalsRowFormula>
    </tableColumn>
    <tableColumn id="5" xr3:uid="{3D9DC5E7-08C5-4A67-B38E-E730364F4F48}" name="FY01_M05" totalsRowFunction="custom" dataDxfId="947" totalsRowDxfId="946" dataCellStyle="Calculation">
      <calculatedColumnFormula>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calculatedColumnFormula>
      <totalsRowFormula>SUM(Leasing[FY01_M05])</totalsRowFormula>
    </tableColumn>
    <tableColumn id="6" xr3:uid="{C5E551A2-1E45-4838-AB0E-A2B7AC73001A}" name="FY01_M06" totalsRowFunction="custom" dataDxfId="945" totalsRowDxfId="944" dataCellStyle="Calculation">
      <calculatedColumnFormula>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calculatedColumnFormula>
      <totalsRowFormula>SUM(Leasing[FY01_M06])</totalsRowFormula>
    </tableColumn>
    <tableColumn id="7" xr3:uid="{B7229916-75B9-4E4D-802E-F3874E0C3E15}" name="FY01_M07" totalsRowFunction="custom" dataDxfId="943" totalsRowDxfId="942" dataCellStyle="Calculation">
      <calculatedColumnFormula>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calculatedColumnFormula>
      <totalsRowFormula>SUM(Leasing[FY01_M07])</totalsRowFormula>
    </tableColumn>
    <tableColumn id="8" xr3:uid="{D98CB3D4-2BD3-444F-B3E5-72D823B2390D}" name="FY01_M08" totalsRowFunction="custom" dataDxfId="941" totalsRowDxfId="940" dataCellStyle="Calculation">
      <totalsRowFormula>SUM(Leasing[FY01_M08])</totalsRowFormula>
    </tableColumn>
    <tableColumn id="9" xr3:uid="{6841FDC4-1F5D-479B-9924-F8044A5EDFC8}" name="FY01_M09" totalsRowFunction="custom" dataDxfId="939" totalsRowDxfId="938" dataCellStyle="Calculation">
      <calculatedColumnFormula>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calculatedColumnFormula>
      <totalsRowFormula>SUM(Leasing[FY01_M09])</totalsRowFormula>
    </tableColumn>
    <tableColumn id="10" xr3:uid="{55A6F8EF-E3DA-41BB-81F9-1081090F2AB8}" name="FY01_M10" totalsRowFunction="custom" dataDxfId="937" totalsRowDxfId="936" dataCellStyle="Calculation">
      <calculatedColumnFormula>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calculatedColumnFormula>
      <totalsRowFormula>SUM(Leasing[FY01_M10])</totalsRowFormula>
    </tableColumn>
    <tableColumn id="11" xr3:uid="{F719C241-0F97-4762-8E47-BA39C345A749}" name="FY01_M11" totalsRowFunction="custom" dataDxfId="935" totalsRowDxfId="934" dataCellStyle="Calculation">
      <calculatedColumnFormula>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calculatedColumnFormula>
      <totalsRowFormula>SUM(Leasing[FY01_M11])</totalsRowFormula>
    </tableColumn>
    <tableColumn id="12" xr3:uid="{AA084932-E417-40E8-A3C8-B6095702ED9C}" name="FY01_M12" totalsRowFunction="custom" dataDxfId="933" totalsRowDxfId="932" dataCellStyle="Calculation">
      <calculatedColumnFormula>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calculatedColumnFormula>
      <totalsRowFormula>SUM(Leasing[FY01_M12])</totalsRowFormula>
    </tableColumn>
    <tableColumn id="13" xr3:uid="{A58DB541-040C-48B9-9048-EF485F50A87D}" name="FY02_M01" dataDxfId="931" totalsRowDxfId="930" dataCellStyle="Calculation">
      <calculatedColumnFormula>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calculatedColumnFormula>
    </tableColumn>
    <tableColumn id="14" xr3:uid="{11A887F4-77C4-4CF3-B333-7E3B9CDC05A5}" name="FY02_M02" dataDxfId="929" totalsRowDxfId="928" dataCellStyle="Calculation">
      <calculatedColumnFormula>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calculatedColumnFormula>
    </tableColumn>
    <tableColumn id="15" xr3:uid="{B52602BF-1397-4FFE-A90F-ACFD85A15999}" name="FY02_M03" dataDxfId="927" totalsRowDxfId="926" dataCellStyle="Calculation">
      <calculatedColumnFormula>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calculatedColumnFormula>
    </tableColumn>
    <tableColumn id="16" xr3:uid="{523907EE-9139-446A-BFE1-5F3BD8367D5E}" name="FY02_M04" dataDxfId="925" totalsRowDxfId="924" dataCellStyle="Calculation">
      <calculatedColumnFormula>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calculatedColumnFormula>
    </tableColumn>
    <tableColumn id="17" xr3:uid="{1322D4A6-26CA-41E0-B3A9-A2461E3CB99C}" name="FY02_M05" dataDxfId="923" totalsRowDxfId="922" dataCellStyle="Calculation">
      <calculatedColumnFormula>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calculatedColumnFormula>
    </tableColumn>
    <tableColumn id="18" xr3:uid="{561ABBFB-5287-4777-ADB1-5E75E72DC5BF}" name="FY02_M06" dataDxfId="921" totalsRowDxfId="920" dataCellStyle="Calculation">
      <calculatedColumnFormula>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calculatedColumnFormula>
    </tableColumn>
    <tableColumn id="19" xr3:uid="{B5FA8447-483F-4780-A602-02311520F8DC}" name="FY02_M07" dataDxfId="919" totalsRowDxfId="918" dataCellStyle="Calculation">
      <calculatedColumnFormula>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calculatedColumnFormula>
    </tableColumn>
    <tableColumn id="20" xr3:uid="{B87D0853-7446-442D-A99E-68BAD64099F5}" name="FY02_M08" dataDxfId="917" totalsRowDxfId="916" dataCellStyle="Calculation">
      <calculatedColumnFormula>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calculatedColumnFormula>
    </tableColumn>
    <tableColumn id="21" xr3:uid="{D412689B-5751-4C45-A56C-01FC77F0CBA4}" name="FY02_M09" dataDxfId="915" totalsRowDxfId="914" dataCellStyle="Calculation">
      <calculatedColumnFormula>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calculatedColumnFormula>
    </tableColumn>
    <tableColumn id="22" xr3:uid="{AD9BFAEA-07A1-477D-89D9-AC8A639AAAB0}" name="FY02_M10" dataDxfId="913" totalsRowDxfId="912" dataCellStyle="Calculation">
      <calculatedColumnFormula>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calculatedColumnFormula>
    </tableColumn>
    <tableColumn id="23" xr3:uid="{65BB7D42-05DB-4044-BAD3-D208B6756472}" name="FY02_M11" dataDxfId="911" totalsRowDxfId="910" dataCellStyle="Calculation">
      <calculatedColumnFormula>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calculatedColumnFormula>
    </tableColumn>
    <tableColumn id="24" xr3:uid="{844992EF-19CE-45C2-B6E3-4E7EFB608619}" name="FY02_M12" dataDxfId="909" totalsRowDxfId="908" dataCellStyle="Calculation">
      <calculatedColumnFormula>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calculatedColumnFormula>
    </tableColumn>
    <tableColumn id="25" xr3:uid="{193083B4-0B55-47E9-A87C-199C405BD876}" name="FY03_M01" dataDxfId="907" totalsRowDxfId="906" dataCellStyle="Calculation">
      <calculatedColumnFormula>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calculatedColumnFormula>
    </tableColumn>
    <tableColumn id="26" xr3:uid="{A4B84C66-1024-4843-BAD2-E409616621AC}" name="FY03_M02" dataDxfId="905" totalsRowDxfId="904" dataCellStyle="Calculation">
      <calculatedColumnFormula>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calculatedColumnFormula>
    </tableColumn>
    <tableColumn id="27" xr3:uid="{52A5FBB1-8FA6-4010-BAF7-BEC4EAEEB811}" name="FY03_M03" dataDxfId="903" totalsRowDxfId="902" dataCellStyle="Calculation">
      <calculatedColumnFormula>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calculatedColumnFormula>
    </tableColumn>
    <tableColumn id="28" xr3:uid="{36AEB9FA-B492-4FDB-8C47-6336A49C881D}" name="FY03_M04" dataDxfId="901" totalsRowDxfId="900" dataCellStyle="Calculation">
      <calculatedColumnFormula>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calculatedColumnFormula>
    </tableColumn>
    <tableColumn id="29" xr3:uid="{1E8DE2BD-3B35-4FF4-981F-4278DF8F5650}" name="FY03_M05" dataDxfId="899" totalsRowDxfId="898" dataCellStyle="Calculation">
      <calculatedColumnFormula>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calculatedColumnFormula>
    </tableColumn>
    <tableColumn id="30" xr3:uid="{97A4D31C-E7F1-4AB5-B210-9D4174F726D3}" name="FY03_M06" dataDxfId="897" totalsRowDxfId="896" dataCellStyle="Calculation">
      <calculatedColumnFormula>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calculatedColumnFormula>
    </tableColumn>
    <tableColumn id="31" xr3:uid="{C0887CA4-993C-40BB-B1E6-B51B84FF1F4F}" name="FY03_M07" dataDxfId="895" totalsRowDxfId="894" dataCellStyle="Calculation">
      <calculatedColumnFormula>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calculatedColumnFormula>
    </tableColumn>
    <tableColumn id="32" xr3:uid="{0A5652C2-7811-40A2-91CA-12B12F6CBC51}" name="FY03_M08" dataDxfId="893" totalsRowDxfId="892" dataCellStyle="Calculation">
      <calculatedColumnFormula>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calculatedColumnFormula>
    </tableColumn>
    <tableColumn id="33" xr3:uid="{E44F0471-C2E9-4EFB-9785-2D7492B7D750}" name="FY03_M09" dataDxfId="891" totalsRowDxfId="890" dataCellStyle="Calculation">
      <calculatedColumnFormula>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calculatedColumnFormula>
    </tableColumn>
    <tableColumn id="34" xr3:uid="{176B224D-FF70-4889-BA0E-692F744C8238}" name="FY03_M10" dataDxfId="889" totalsRowDxfId="888" dataCellStyle="Calculation">
      <calculatedColumnFormula>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calculatedColumnFormula>
    </tableColumn>
    <tableColumn id="35" xr3:uid="{B177142D-9A19-4898-ACA1-00F19B3CBD35}" name="FY03_M11" dataDxfId="887" totalsRowDxfId="886" dataCellStyle="Calculation">
      <calculatedColumnFormula>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calculatedColumnFormula>
    </tableColumn>
    <tableColumn id="36" xr3:uid="{B1EF6CAB-D784-43CE-B20C-8BF2A06E6492}" name="FY03_M12" dataDxfId="885" totalsRowDxfId="884" dataCellStyle="Calculation">
      <calculatedColumnFormula>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calculatedColumnFormula>
    </tableColumn>
    <tableColumn id="37" xr3:uid="{2B13ABCF-329D-48DE-8433-EB4851E06564}" name="FY04_M01" dataDxfId="883" totalsRowDxfId="882" dataCellStyle="Calculation">
      <calculatedColumnFormula>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calculatedColumnFormula>
    </tableColumn>
    <tableColumn id="38" xr3:uid="{C5E1D287-106E-45B8-9313-57F1BEA14757}" name="FY04_M02" dataDxfId="881" totalsRowDxfId="880" dataCellStyle="Calculation">
      <calculatedColumnFormula>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calculatedColumnFormula>
    </tableColumn>
    <tableColumn id="39" xr3:uid="{16440E5E-B91C-4832-8D86-14C6779A00BB}" name="FY04_M03" dataDxfId="879" totalsRowDxfId="878" dataCellStyle="Calculation">
      <calculatedColumnFormula>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calculatedColumnFormula>
    </tableColumn>
    <tableColumn id="40" xr3:uid="{20093773-09E7-4A22-ACA3-E19CBD150004}" name="FY04_M04" dataDxfId="877" totalsRowDxfId="876" dataCellStyle="Calculation">
      <calculatedColumnFormula>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calculatedColumnFormula>
    </tableColumn>
    <tableColumn id="41" xr3:uid="{F8A5AF68-F2D9-45E4-9B3E-B34D370ACAAF}" name="FY04_M05" dataDxfId="875" totalsRowDxfId="874" dataCellStyle="Calculation">
      <calculatedColumnFormula>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calculatedColumnFormula>
    </tableColumn>
    <tableColumn id="42" xr3:uid="{C4D3A20F-EE55-48A8-A9DD-605696B18833}" name="FY04_M06" dataDxfId="873" totalsRowDxfId="872" dataCellStyle="Calculation">
      <calculatedColumnFormula>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calculatedColumnFormula>
    </tableColumn>
    <tableColumn id="43" xr3:uid="{BA73D5AB-1401-484E-938D-BBCFF445FAA7}" name="FY04_M07" dataDxfId="871" totalsRowDxfId="870" dataCellStyle="Calculation">
      <calculatedColumnFormula>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calculatedColumnFormula>
    </tableColumn>
    <tableColumn id="44" xr3:uid="{D5BA6C7D-7DB2-436E-A296-E51CA7D2108E}" name="FY04_M08" dataDxfId="869" totalsRowDxfId="868" dataCellStyle="Calculation">
      <calculatedColumnFormula>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calculatedColumnFormula>
    </tableColumn>
    <tableColumn id="45" xr3:uid="{DCE28E1B-DA7C-4D6E-8E7E-E72A9EFD8BBB}" name="FY04_M09" dataDxfId="867" totalsRowDxfId="866" dataCellStyle="Calculation">
      <calculatedColumnFormula>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calculatedColumnFormula>
    </tableColumn>
    <tableColumn id="46" xr3:uid="{03F3DF28-E7B6-46CA-8D0E-B683942E9C8F}" name="FY04_M10" dataDxfId="865" totalsRowDxfId="864" dataCellStyle="Calculation">
      <calculatedColumnFormula>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calculatedColumnFormula>
    </tableColumn>
    <tableColumn id="47" xr3:uid="{BA8FA285-9783-43AB-A95C-5F1B1A408B11}" name="FY04_M11" dataDxfId="863" totalsRowDxfId="862" dataCellStyle="Calculation">
      <calculatedColumnFormula>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calculatedColumnFormula>
    </tableColumn>
    <tableColumn id="48" xr3:uid="{A152AADB-4792-4526-AA14-BD565D38CB0D}" name="FY04_M12" dataDxfId="861" totalsRowDxfId="860" dataCellStyle="Calculation">
      <calculatedColumnFormula>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calculatedColumnFormula>
    </tableColumn>
    <tableColumn id="49" xr3:uid="{1200C0DE-F729-431A-A88A-8805A4A4A157}" name="FY05_M01" dataDxfId="859" totalsRowDxfId="858" dataCellStyle="Calculation">
      <calculatedColumnFormula>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calculatedColumnFormula>
    </tableColumn>
    <tableColumn id="50" xr3:uid="{FC2E6288-AE7B-4014-8889-D53858AEA6FD}" name="FY05_M02" dataDxfId="857" totalsRowDxfId="856" dataCellStyle="Calculation">
      <calculatedColumnFormula>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calculatedColumnFormula>
    </tableColumn>
    <tableColumn id="51" xr3:uid="{307F8699-0B87-4396-9C08-A0394B34F0DE}" name="FY05_M03" dataDxfId="855" totalsRowDxfId="854" dataCellStyle="Calculation">
      <calculatedColumnFormula>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calculatedColumnFormula>
    </tableColumn>
    <tableColumn id="52" xr3:uid="{83757DB4-3125-44AC-A4D5-852C1FD45CF7}" name="FY05_M04" dataDxfId="853" totalsRowDxfId="852" dataCellStyle="Calculation">
      <calculatedColumnFormula>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calculatedColumnFormula>
    </tableColumn>
    <tableColumn id="53" xr3:uid="{2C4AA244-5632-4617-806A-60CF872EB716}" name="FY05_M05" dataDxfId="851" totalsRowDxfId="850" dataCellStyle="Calculation">
      <calculatedColumnFormula>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calculatedColumnFormula>
    </tableColumn>
    <tableColumn id="54" xr3:uid="{0F0BFB19-013D-4769-82F6-FA2D41997B5B}" name="FY05_M06" dataDxfId="849" totalsRowDxfId="848" dataCellStyle="Calculation">
      <calculatedColumnFormula>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calculatedColumnFormula>
    </tableColumn>
    <tableColumn id="55" xr3:uid="{22A4FDAB-8207-40EE-A272-C49829520F65}" name="FY05_M07" dataDxfId="847" totalsRowDxfId="846" dataCellStyle="Calculation">
      <calculatedColumnFormula>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calculatedColumnFormula>
    </tableColumn>
    <tableColumn id="56" xr3:uid="{558D79E6-9556-4D5F-A305-BA79EE0122EB}" name="FY05_M08" dataDxfId="845" totalsRowDxfId="844" dataCellStyle="Calculation">
      <calculatedColumnFormula>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calculatedColumnFormula>
    </tableColumn>
    <tableColumn id="57" xr3:uid="{FB92BF4F-251D-4B5C-AD3A-2D01AC4B0B05}" name="FY05_M09" dataDxfId="843" totalsRowDxfId="842" dataCellStyle="Calculation">
      <calculatedColumnFormula>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calculatedColumnFormula>
    </tableColumn>
    <tableColumn id="58" xr3:uid="{B134F79A-4B6F-447C-B2CF-8E05D046AF44}" name="FY05_M10" dataDxfId="841" totalsRowDxfId="840" dataCellStyle="Calculation">
      <calculatedColumnFormula>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calculatedColumnFormula>
    </tableColumn>
    <tableColumn id="59" xr3:uid="{CA1DFCAD-3A0E-44CF-8A2F-97CFF2BADAD7}" name="FY05_M11" dataDxfId="839" totalsRowDxfId="838" dataCellStyle="Calculation">
      <calculatedColumnFormula>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calculatedColumnFormula>
    </tableColumn>
    <tableColumn id="60" xr3:uid="{75DCFA87-125C-496E-96AF-71B319BBB8BF}" name="FY05_M12" dataDxfId="837" totalsRowDxfId="836" dataCellStyle="Calculation">
      <calculatedColumnFormula>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AFBAFEC-1FB4-44C8-9033-D67146644880}" name="CoverPage" displayName="CoverPage" ref="B1:BN26" totalsRowCount="1">
  <autoFilter ref="B1:BN25" xr:uid="{BAFBAFEC-1FB4-44C8-9033-D67146644880}"/>
  <tableColumns count="65">
    <tableColumn id="4" xr3:uid="{B9AAAED9-83F5-407F-9200-DC761EA7E3D6}" name="Sources" dataDxfId="1502" totalsRowDxfId="57" dataCellStyle="Input"/>
    <tableColumn id="18" xr3:uid="{C4E08912-4C10-439D-80CF-BC50A6962D86}" name="ON OFF Switch" totalsRowDxfId="56" dataCellStyle="Input"/>
    <tableColumn id="65" xr3:uid="{A81B4671-0957-439E-901A-B04CC8A00D47}" name="Inverse Sign" dataDxfId="1501" totalsRowDxfId="55" dataCellStyle="Input"/>
    <tableColumn id="2" xr3:uid="{4F8DBD8F-E660-4725-8BEB-B4F4E41AB3C7}" name="Income Switch" dataCellStyle="Output">
      <calculatedColumnFormula>CoverPage[[#This Row],[ON OFF Switch]]</calculatedColumnFormula>
    </tableColumn>
    <tableColumn id="3" xr3:uid="{167348DB-5D55-409D-858D-ACF479A60966}" name="Expense Switch" dataDxfId="1500" totalsRowDxfId="54" dataCellStyle="Output">
      <calculatedColumnFormula>CoverPage[[#This Row],[ON OFF Switch]]</calculatedColumnFormula>
    </tableColumn>
    <tableColumn id="6" xr3:uid="{BF0F260A-E7CF-4442-8179-906BCAFA06D9}" name="FY01_M01" totalsRowFunction="custom" dataDxfId="1499" dataCellStyle="Output">
      <calculatedColumnFormula>IF($C2="On",IFERROR(IF($D2="yes",0-1,1)*SUM(INDIRECT(_xlfn.TEXTJOIN(,TRUE,,,$B2,"[",G$1,"]"),)),"-"),"")</calculatedColumnFormula>
      <totalsRowFormula>SUM(CoverPage[FY01_M01])</totalsRowFormula>
    </tableColumn>
    <tableColumn id="7" xr3:uid="{F5A71F17-456E-48B1-A6C5-38195E64E6D0}" name="FY01_M02" totalsRowFunction="custom" dataDxfId="1498" dataCellStyle="Output">
      <calculatedColumnFormula>IF($C2="On",IFERROR(IF($D2="yes",0-1,1)*SUM(INDIRECT(_xlfn.TEXTJOIN(,TRUE,,,$B2,"[",H$1,"]"),)),"-"),"")</calculatedColumnFormula>
      <totalsRowFormula>SUM(CoverPage[FY01_M02])</totalsRowFormula>
    </tableColumn>
    <tableColumn id="8" xr3:uid="{B1FADB9A-A183-478B-8536-44FAED4C18D5}" name="FY01_M03" totalsRowFunction="custom" dataDxfId="1497" dataCellStyle="Output">
      <calculatedColumnFormula>IF($C2="On",IFERROR(IF($D2="yes",0-1,1)*SUM(INDIRECT(_xlfn.TEXTJOIN(,TRUE,,,$B2,"[",I$1,"]"),)),"-"),"")</calculatedColumnFormula>
      <totalsRowFormula>SUM(CoverPage[FY01_M03])</totalsRowFormula>
    </tableColumn>
    <tableColumn id="9" xr3:uid="{578103AF-1A88-4006-BC8E-75813C2893CF}" name="FY01_M04" totalsRowFunction="custom" dataDxfId="1496" dataCellStyle="Output">
      <calculatedColumnFormula>IF($C2="On",IFERROR(IF($D2="yes",0-1,1)*SUM(INDIRECT(_xlfn.TEXTJOIN(,TRUE,,,$B2,"[",J$1,"]"),)),"-"),"")</calculatedColumnFormula>
      <totalsRowFormula>SUM(CoverPage[FY01_M04])</totalsRowFormula>
    </tableColumn>
    <tableColumn id="10" xr3:uid="{6C2D2452-5D1F-4777-8574-ED346E9B47D4}" name="FY01_M05" totalsRowFunction="custom" dataDxfId="1495" dataCellStyle="Output">
      <calculatedColumnFormula>IF($C2="On",IFERROR(IF($D2="yes",0-1,1)*SUM(INDIRECT(_xlfn.TEXTJOIN(,TRUE,,,$B2,"[",K$1,"]"),)),"-"),"")</calculatedColumnFormula>
      <totalsRowFormula>SUM(CoverPage[FY01_M05])</totalsRowFormula>
    </tableColumn>
    <tableColumn id="11" xr3:uid="{A75F3086-C3D3-4FF4-A117-F7893483C644}" name="FY01_M06" totalsRowFunction="custom" dataDxfId="1494" dataCellStyle="Output">
      <calculatedColumnFormula>IF($C2="On",IFERROR(IF($D2="yes",0-1,1)*SUM(INDIRECT(_xlfn.TEXTJOIN(,TRUE,,,$B2,"[",L$1,"]"),)),"-"),"")</calculatedColumnFormula>
      <totalsRowFormula>SUM(CoverPage[FY01_M06])</totalsRowFormula>
    </tableColumn>
    <tableColumn id="12" xr3:uid="{BE675D3F-2DA2-4D80-997A-91D1E1120A1E}" name="FY01_M07" totalsRowFunction="custom" dataDxfId="1493" dataCellStyle="Output">
      <calculatedColumnFormula>IF($C2="On",IFERROR(IF($D2="yes",0-1,1)*SUM(INDIRECT(_xlfn.TEXTJOIN(,TRUE,,,$B2,"[",M$1,"]"),)),"-"),"")</calculatedColumnFormula>
      <totalsRowFormula>SUM(CoverPage[FY01_M07])</totalsRowFormula>
    </tableColumn>
    <tableColumn id="13" xr3:uid="{C953A2C9-FC98-4CA2-A1EB-2D92BB71E2A2}" name="FY01_M08" totalsRowFunction="custom" dataDxfId="1492" dataCellStyle="Output">
      <calculatedColumnFormula>IF($C2="On",IFERROR(IF($D2="yes",0-1,1)*SUM(INDIRECT(_xlfn.TEXTJOIN(,TRUE,,,$B2,"[",N$1,"]"),)),"-"),"")</calculatedColumnFormula>
      <totalsRowFormula>SUM(CoverPage[FY01_M08])</totalsRowFormula>
    </tableColumn>
    <tableColumn id="14" xr3:uid="{F6727349-E651-411D-A880-B6E21C6C4F55}" name="FY01_M09" totalsRowFunction="custom" dataDxfId="1491" dataCellStyle="Output">
      <calculatedColumnFormula>IF($C2="On",IFERROR(IF($D2="yes",0-1,1)*SUM(INDIRECT(_xlfn.TEXTJOIN(,TRUE,,,$B2,"[",O$1,"]"),)),"-"),"")</calculatedColumnFormula>
      <totalsRowFormula>SUM(CoverPage[FY01_M09])</totalsRowFormula>
    </tableColumn>
    <tableColumn id="15" xr3:uid="{6031C1B9-7054-4448-AD1D-E2C75E48C7EC}" name="FY01_M10" totalsRowFunction="custom" dataDxfId="1490" dataCellStyle="Output">
      <calculatedColumnFormula>IF($C2="On",IFERROR(IF($D2="yes",0-1,1)*SUM(INDIRECT(_xlfn.TEXTJOIN(,TRUE,,,$B2,"[",P$1,"]"),)),"-"),"")</calculatedColumnFormula>
      <totalsRowFormula>SUM(CoverPage[FY01_M10])</totalsRowFormula>
    </tableColumn>
    <tableColumn id="16" xr3:uid="{150C9B45-0BC5-42A4-B6A7-199D17681E3A}" name="FY01_M11" totalsRowFunction="custom" dataDxfId="1489" dataCellStyle="Output">
      <calculatedColumnFormula>IF($C2="On",IFERROR(IF($D2="yes",0-1,1)*SUM(INDIRECT(_xlfn.TEXTJOIN(,TRUE,,,$B2,"[",Q$1,"]"),)),"-"),"")</calculatedColumnFormula>
      <totalsRowFormula>SUM(CoverPage[FY01_M11])</totalsRowFormula>
    </tableColumn>
    <tableColumn id="17" xr3:uid="{E09C6ED4-C1C4-4256-8BEB-056BF5CDBE83}" name="FY01_M12" totalsRowFunction="custom" dataDxfId="1488" dataCellStyle="Output">
      <calculatedColumnFormula>IF($C2="On",IFERROR(IF($D2="yes",0-1,1)*SUM(INDIRECT(_xlfn.TEXTJOIN(,TRUE,,,$B2,"[",R$1,"]"),)),"-"),"")</calculatedColumnFormula>
      <totalsRowFormula>SUM(CoverPage[FY01_M12])</totalsRowFormula>
    </tableColumn>
    <tableColumn id="1" xr3:uid="{7FC58237-9DE4-487F-AEF6-7C7836E50B08}" name="FY02_M01" totalsRowFunction="custom" dataDxfId="1487" dataCellStyle="Output">
      <calculatedColumnFormula>IF($C2="On",IFERROR(IF($D2="yes",0-1,1)*SUM(INDIRECT(_xlfn.TEXTJOIN(,TRUE,,,$B2,"[",S$1,"]"),)),"-"),"")</calculatedColumnFormula>
      <totalsRowFormula>SUM(CoverPage[FY02_M01])</totalsRowFormula>
    </tableColumn>
    <tableColumn id="5" xr3:uid="{8C733595-0AC4-473E-94D2-648F7A5A156D}" name="FY02_M02" totalsRowFunction="custom" dataDxfId="1486" dataCellStyle="Output">
      <calculatedColumnFormula>IF($C2="On",IFERROR(IF($D2="yes",0-1,1)*SUM(INDIRECT(_xlfn.TEXTJOIN(,TRUE,,,$B2,"[",T$1,"]"),)),"-"),"")</calculatedColumnFormula>
      <totalsRowFormula>SUM(CoverPage[FY02_M02])</totalsRowFormula>
    </tableColumn>
    <tableColumn id="19" xr3:uid="{E581F463-44AF-4431-91DC-EB3018425ED6}" name="FY02_M03" totalsRowFunction="custom" dataDxfId="1485" dataCellStyle="Output">
      <calculatedColumnFormula>IF($C2="On",IFERROR(IF($D2="yes",0-1,1)*SUM(INDIRECT(_xlfn.TEXTJOIN(,TRUE,,,$B2,"[",U$1,"]"),)),"-"),"")</calculatedColumnFormula>
      <totalsRowFormula>SUM(CoverPage[FY02_M03])</totalsRowFormula>
    </tableColumn>
    <tableColumn id="20" xr3:uid="{49C72EFD-B60B-4BA6-BDB6-A0AA5F101CF6}" name="FY02_M04" totalsRowFunction="custom" dataDxfId="1484" dataCellStyle="Output">
      <calculatedColumnFormula>IF($C2="On",IFERROR(IF($D2="yes",0-1,1)*SUM(INDIRECT(_xlfn.TEXTJOIN(,TRUE,,,$B2,"[",V$1,"]"),)),"-"),"")</calculatedColumnFormula>
      <totalsRowFormula>SUM(CoverPage[FY02_M04])</totalsRowFormula>
    </tableColumn>
    <tableColumn id="21" xr3:uid="{116BBBFB-E543-4FF2-8952-F1FE8E3E5E1D}" name="FY02_M05" totalsRowFunction="custom" dataDxfId="1483" dataCellStyle="Output">
      <calculatedColumnFormula>IF($C2="On",IFERROR(IF($D2="yes",0-1,1)*SUM(INDIRECT(_xlfn.TEXTJOIN(,TRUE,,,$B2,"[",W$1,"]"),)),"-"),"")</calculatedColumnFormula>
      <totalsRowFormula>SUM(CoverPage[FY02_M05])</totalsRowFormula>
    </tableColumn>
    <tableColumn id="22" xr3:uid="{4B764702-ABB3-4242-BCC4-D1E6D5314F1E}" name="FY02_M06" totalsRowFunction="custom" dataDxfId="1482" dataCellStyle="Output">
      <calculatedColumnFormula>IF($C2="On",IFERROR(IF($D2="yes",0-1,1)*SUM(INDIRECT(_xlfn.TEXTJOIN(,TRUE,,,$B2,"[",X$1,"]"),)),"-"),"")</calculatedColumnFormula>
      <totalsRowFormula>SUM(CoverPage[FY02_M06])</totalsRowFormula>
    </tableColumn>
    <tableColumn id="23" xr3:uid="{FC5D6E7D-AA64-45A1-BE0D-DF4690F71C80}" name="FY02_M07" totalsRowFunction="custom" dataDxfId="1481" dataCellStyle="Output">
      <calculatedColumnFormula>IF($C2="On",IFERROR(IF($D2="yes",0-1,1)*SUM(INDIRECT(_xlfn.TEXTJOIN(,TRUE,,,$B2,"[",Y$1,"]"),)),"-"),"")</calculatedColumnFormula>
      <totalsRowFormula>SUM(CoverPage[FY02_M07])</totalsRowFormula>
    </tableColumn>
    <tableColumn id="24" xr3:uid="{8970F6C5-CAAD-45EB-A09C-721C9AED3CD8}" name="FY02_M08" totalsRowFunction="custom" dataDxfId="1480" dataCellStyle="Output">
      <calculatedColumnFormula>IF($C2="On",IFERROR(IF($D2="yes",0-1,1)*SUM(INDIRECT(_xlfn.TEXTJOIN(,TRUE,,,$B2,"[",Z$1,"]"),)),"-"),"")</calculatedColumnFormula>
      <totalsRowFormula>SUM(CoverPage[FY02_M08])</totalsRowFormula>
    </tableColumn>
    <tableColumn id="25" xr3:uid="{7978B03F-AB4A-431B-97E4-6D551E45FAC1}" name="FY02_M09" totalsRowFunction="custom" dataDxfId="1479" dataCellStyle="Output">
      <calculatedColumnFormula>IF($C2="On",IFERROR(IF($D2="yes",0-1,1)*SUM(INDIRECT(_xlfn.TEXTJOIN(,TRUE,,,$B2,"[",AA$1,"]"),)),"-"),"")</calculatedColumnFormula>
      <totalsRowFormula>SUM(CoverPage[FY02_M09])</totalsRowFormula>
    </tableColumn>
    <tableColumn id="26" xr3:uid="{313B9EA4-E8C5-4727-AE75-4FE7355A16E3}" name="FY02_M10" totalsRowFunction="custom" dataDxfId="1478" dataCellStyle="Output">
      <calculatedColumnFormula>IF($C2="On",IFERROR(IF($D2="yes",0-1,1)*SUM(INDIRECT(_xlfn.TEXTJOIN(,TRUE,,,$B2,"[",AB$1,"]"),)),"-"),"")</calculatedColumnFormula>
      <totalsRowFormula>SUM(CoverPage[FY02_M10])</totalsRowFormula>
    </tableColumn>
    <tableColumn id="27" xr3:uid="{A66C344A-8D34-425A-B0FA-E1EF7D0CC604}" name="FY02_M11" totalsRowFunction="custom" dataDxfId="1477" dataCellStyle="Output">
      <calculatedColumnFormula>IF($C2="On",IFERROR(IF($D2="yes",0-1,1)*SUM(INDIRECT(_xlfn.TEXTJOIN(,TRUE,,,$B2,"[",AC$1,"]"),)),"-"),"")</calculatedColumnFormula>
      <totalsRowFormula>SUM(CoverPage[FY02_M11])</totalsRowFormula>
    </tableColumn>
    <tableColumn id="28" xr3:uid="{0CC664B9-86D6-487B-B71C-BC24AB7B4A1B}" name="FY02_M12" totalsRowFunction="custom" dataDxfId="1476" dataCellStyle="Output">
      <calculatedColumnFormula>IF($C2="On",IFERROR(IF($D2="yes",0-1,1)*SUM(INDIRECT(_xlfn.TEXTJOIN(,TRUE,,,$B2,"[",AD$1,"]"),)),"-"),"")</calculatedColumnFormula>
      <totalsRowFormula>SUM(CoverPage[FY02_M12])</totalsRowFormula>
    </tableColumn>
    <tableColumn id="29" xr3:uid="{0C33B266-02C8-45C4-9302-D498E16D4237}" name="FY03_M01" totalsRowFunction="custom" dataDxfId="1475" dataCellStyle="Output">
      <calculatedColumnFormula>IF($C2="On",IFERROR(IF($D2="yes",0-1,1)*SUM(INDIRECT(_xlfn.TEXTJOIN(,TRUE,,,$B2,"[",AE$1,"]"),)),"-"),"")</calculatedColumnFormula>
      <totalsRowFormula>SUM(CoverPage[FY03_M01])</totalsRowFormula>
    </tableColumn>
    <tableColumn id="30" xr3:uid="{96B15827-AD33-4E11-853E-CD685CB8D6CB}" name="FY03_M02" totalsRowFunction="custom" dataDxfId="1474" dataCellStyle="Output">
      <calculatedColumnFormula>IF($C2="On",IFERROR(IF($D2="yes",0-1,1)*SUM(INDIRECT(_xlfn.TEXTJOIN(,TRUE,,,$B2,"[",AF$1,"]"),)),"-"),"")</calculatedColumnFormula>
      <totalsRowFormula>SUM(CoverPage[FY03_M02])</totalsRowFormula>
    </tableColumn>
    <tableColumn id="31" xr3:uid="{1182AEE8-1FFB-4633-8E5B-962BB9EA2115}" name="FY03_M03" totalsRowFunction="custom" dataDxfId="1473" dataCellStyle="Output">
      <calculatedColumnFormula>IF($C2="On",IFERROR(IF($D2="yes",0-1,1)*SUM(INDIRECT(_xlfn.TEXTJOIN(,TRUE,,,$B2,"[",AG$1,"]"),)),"-"),"")</calculatedColumnFormula>
      <totalsRowFormula>SUM(CoverPage[FY03_M03])</totalsRowFormula>
    </tableColumn>
    <tableColumn id="32" xr3:uid="{EEC012CD-B704-4CAA-9163-3856CF8DAD02}" name="FY03_M04" totalsRowFunction="custom" dataDxfId="1472" dataCellStyle="Output">
      <calculatedColumnFormula>IF($C2="On",IFERROR(IF($D2="yes",0-1,1)*SUM(INDIRECT(_xlfn.TEXTJOIN(,TRUE,,,$B2,"[",AH$1,"]"),)),"-"),"")</calculatedColumnFormula>
      <totalsRowFormula>SUM(CoverPage[FY03_M04])</totalsRowFormula>
    </tableColumn>
    <tableColumn id="33" xr3:uid="{845B6751-AFE9-4FE0-BF68-1447DC97475A}" name="FY03_M05" totalsRowFunction="custom" dataDxfId="1471" dataCellStyle="Output">
      <calculatedColumnFormula>IF($C2="On",IFERROR(IF($D2="yes",0-1,1)*SUM(INDIRECT(_xlfn.TEXTJOIN(,TRUE,,,$B2,"[",AI$1,"]"),)),"-"),"")</calculatedColumnFormula>
      <totalsRowFormula>SUM(CoverPage[FY03_M05])</totalsRowFormula>
    </tableColumn>
    <tableColumn id="34" xr3:uid="{FE9B2BEA-EF2E-4858-965E-A34096597087}" name="FY03_M06" totalsRowFunction="custom" dataDxfId="1470" dataCellStyle="Output">
      <calculatedColumnFormula>IF($C2="On",IFERROR(IF($D2="yes",0-1,1)*SUM(INDIRECT(_xlfn.TEXTJOIN(,TRUE,,,$B2,"[",AJ$1,"]"),)),"-"),"")</calculatedColumnFormula>
      <totalsRowFormula>SUM(CoverPage[FY03_M06])</totalsRowFormula>
    </tableColumn>
    <tableColumn id="35" xr3:uid="{7F95CCD1-5EA3-486E-9C54-AC9566E08DF0}" name="FY03_M07" totalsRowFunction="custom" dataDxfId="1469" dataCellStyle="Output">
      <calculatedColumnFormula>IF($C2="On",IFERROR(IF($D2="yes",0-1,1)*SUM(INDIRECT(_xlfn.TEXTJOIN(,TRUE,,,$B2,"[",AK$1,"]"),)),"-"),"")</calculatedColumnFormula>
      <totalsRowFormula>SUM(CoverPage[FY03_M07])</totalsRowFormula>
    </tableColumn>
    <tableColumn id="36" xr3:uid="{9250ED0B-396C-4E15-BDE6-367C5F33C57F}" name="FY03_M08" totalsRowFunction="custom" dataDxfId="1468" dataCellStyle="Output">
      <calculatedColumnFormula>IF($C2="On",IFERROR(IF($D2="yes",0-1,1)*SUM(INDIRECT(_xlfn.TEXTJOIN(,TRUE,,,$B2,"[",AL$1,"]"),)),"-"),"")</calculatedColumnFormula>
      <totalsRowFormula>SUM(CoverPage[FY03_M08])</totalsRowFormula>
    </tableColumn>
    <tableColumn id="37" xr3:uid="{8275512F-0858-41EB-A6FF-5135B0FE7788}" name="FY03_M09" totalsRowFunction="custom" dataDxfId="1467" dataCellStyle="Output">
      <calculatedColumnFormula>IF($C2="On",IFERROR(IF($D2="yes",0-1,1)*SUM(INDIRECT(_xlfn.TEXTJOIN(,TRUE,,,$B2,"[",AM$1,"]"),)),"-"),"")</calculatedColumnFormula>
      <totalsRowFormula>SUM(CoverPage[FY03_M09])</totalsRowFormula>
    </tableColumn>
    <tableColumn id="38" xr3:uid="{8B3ECC6F-0421-46DB-B4C0-24F27FE140B5}" name="FY03_M10" totalsRowFunction="custom" dataDxfId="1466" dataCellStyle="Output">
      <calculatedColumnFormula>IF($C2="On",IFERROR(IF($D2="yes",0-1,1)*SUM(INDIRECT(_xlfn.TEXTJOIN(,TRUE,,,$B2,"[",AN$1,"]"),)),"-"),"")</calculatedColumnFormula>
      <totalsRowFormula>SUM(CoverPage[FY03_M10])</totalsRowFormula>
    </tableColumn>
    <tableColumn id="39" xr3:uid="{C83C3367-B1B6-4636-AE87-2233657998F9}" name="FY03_M11" totalsRowFunction="custom" dataDxfId="1465" dataCellStyle="Output">
      <calculatedColumnFormula>IF($C2="On",IFERROR(IF($D2="yes",0-1,1)*SUM(INDIRECT(_xlfn.TEXTJOIN(,TRUE,,,$B2,"[",AO$1,"]"),)),"-"),"")</calculatedColumnFormula>
      <totalsRowFormula>SUM(CoverPage[FY03_M11])</totalsRowFormula>
    </tableColumn>
    <tableColumn id="40" xr3:uid="{2FC44FC3-77F7-4F3B-944A-FF5C8D5C5D31}" name="FY03_M12" totalsRowFunction="custom" dataDxfId="1464" dataCellStyle="Output">
      <calculatedColumnFormula>IF($C2="On",IFERROR(IF($D2="yes",0-1,1)*SUM(INDIRECT(_xlfn.TEXTJOIN(,TRUE,,,$B2,"[",AP$1,"]"),)),"-"),"")</calculatedColumnFormula>
      <totalsRowFormula>SUM(CoverPage[FY03_M12])</totalsRowFormula>
    </tableColumn>
    <tableColumn id="41" xr3:uid="{9FB58B32-A23C-4174-9799-21984F7C7AAE}" name="FY04_M01" dataDxfId="1463" dataCellStyle="Output">
      <calculatedColumnFormula>IF($C2="On",IFERROR(IF($D2="yes",0-1,1)*SUM(INDIRECT(_xlfn.TEXTJOIN(,TRUE,,,$B2,"[",AQ$1,"]"),)),"-"),"")</calculatedColumnFormula>
    </tableColumn>
    <tableColumn id="42" xr3:uid="{12013A16-96E2-4C54-8BA8-5851BA4F3605}" name="FY04_M02" dataDxfId="1462" dataCellStyle="Output">
      <calculatedColumnFormula>IF($C2="On",IFERROR(IF($D2="yes",0-1,1)*SUM(INDIRECT(_xlfn.TEXTJOIN(,TRUE,,,$B2,"[",AR$1,"]"),)),"-"),"")</calculatedColumnFormula>
    </tableColumn>
    <tableColumn id="43" xr3:uid="{BEC7A5B9-AE7B-4381-9AB8-EE4D3A7C35C8}" name="FY04_M03" dataDxfId="1461" dataCellStyle="Output">
      <calculatedColumnFormula>IF($C2="On",IFERROR(IF($D2="yes",0-1,1)*SUM(INDIRECT(_xlfn.TEXTJOIN(,TRUE,,,$B2,"[",AS$1,"]"),)),"-"),"")</calculatedColumnFormula>
    </tableColumn>
    <tableColumn id="44" xr3:uid="{2CF8CB51-BAF2-4E6E-A6A6-F2D6ABBDCDBF}" name="FY04_M04" dataDxfId="1460" dataCellStyle="Output">
      <calculatedColumnFormula>IF($C2="On",IFERROR(IF($D2="yes",0-1,1)*SUM(INDIRECT(_xlfn.TEXTJOIN(,TRUE,,,$B2,"[",AT$1,"]"),)),"-"),"")</calculatedColumnFormula>
    </tableColumn>
    <tableColumn id="45" xr3:uid="{70076342-C3D0-4AFC-ADE5-583C1CF359DB}" name="FY04_M05" dataDxfId="1459" dataCellStyle="Output">
      <calculatedColumnFormula>IF($C2="On",IFERROR(IF($D2="yes",0-1,1)*SUM(INDIRECT(_xlfn.TEXTJOIN(,TRUE,,,$B2,"[",AU$1,"]"),)),"-"),"")</calculatedColumnFormula>
    </tableColumn>
    <tableColumn id="46" xr3:uid="{412FD72B-739D-45D5-A482-0C32FE15AFD6}" name="FY04_M06" dataDxfId="1458" dataCellStyle="Output">
      <calculatedColumnFormula>IF($C2="On",IFERROR(IF($D2="yes",0-1,1)*SUM(INDIRECT(_xlfn.TEXTJOIN(,TRUE,,,$B2,"[",AV$1,"]"),)),"-"),"")</calculatedColumnFormula>
    </tableColumn>
    <tableColumn id="47" xr3:uid="{9228E386-6F31-45D6-B058-602CEAA9781C}" name="FY04_M07" dataDxfId="1457" dataCellStyle="Output">
      <calculatedColumnFormula>IF($C2="On",IFERROR(IF($D2="yes",0-1,1)*SUM(INDIRECT(_xlfn.TEXTJOIN(,TRUE,,,$B2,"[",AW$1,"]"),)),"-"),"")</calculatedColumnFormula>
    </tableColumn>
    <tableColumn id="48" xr3:uid="{0DF6A5FF-6DA0-43DC-A951-E3AFD46C9CBD}" name="FY04_M08" dataDxfId="1456" dataCellStyle="Output">
      <calculatedColumnFormula>IF($C2="On",IFERROR(IF($D2="yes",0-1,1)*SUM(INDIRECT(_xlfn.TEXTJOIN(,TRUE,,,$B2,"[",AX$1,"]"),)),"-"),"")</calculatedColumnFormula>
    </tableColumn>
    <tableColumn id="49" xr3:uid="{16B777D7-D812-4E9A-9D89-9E95A178FB7F}" name="FY04_M09" dataDxfId="1455" dataCellStyle="Output">
      <calculatedColumnFormula>IF($C2="On",IFERROR(IF($D2="yes",0-1,1)*SUM(INDIRECT(_xlfn.TEXTJOIN(,TRUE,,,$B2,"[",AY$1,"]"),)),"-"),"")</calculatedColumnFormula>
    </tableColumn>
    <tableColumn id="50" xr3:uid="{52D96228-BD13-47D4-A4F2-9771246D9B58}" name="FY04_M10" dataDxfId="1454" dataCellStyle="Output">
      <calculatedColumnFormula>IF($C2="On",IFERROR(IF($D2="yes",0-1,1)*SUM(INDIRECT(_xlfn.TEXTJOIN(,TRUE,,,$B2,"[",AZ$1,"]"),)),"-"),"")</calculatedColumnFormula>
    </tableColumn>
    <tableColumn id="51" xr3:uid="{68D3D526-B880-40E4-878A-0F8286CAC5D6}" name="FY04_M11" dataDxfId="1453" dataCellStyle="Output">
      <calculatedColumnFormula>IF($C2="On",IFERROR(IF($D2="yes",0-1,1)*SUM(INDIRECT(_xlfn.TEXTJOIN(,TRUE,,,$B2,"[",BA$1,"]"),)),"-"),"")</calculatedColumnFormula>
    </tableColumn>
    <tableColumn id="52" xr3:uid="{BFCDCA9A-529C-4904-ABAF-F19C9E9DD5BD}" name="FY04_M12" dataDxfId="1452" dataCellStyle="Output">
      <calculatedColumnFormula>IF($C2="On",IFERROR(IF($D2="yes",0-1,1)*SUM(INDIRECT(_xlfn.TEXTJOIN(,TRUE,,,$B2,"[",BB$1,"]"),)),"-"),"")</calculatedColumnFormula>
    </tableColumn>
    <tableColumn id="53" xr3:uid="{8DD79779-C557-4ADD-BC46-A689E6007E01}" name="FY05_M01" dataDxfId="1451" dataCellStyle="Output">
      <calculatedColumnFormula>IF($C2="On",IFERROR(IF($D2="yes",0-1,1)*SUM(INDIRECT(_xlfn.TEXTJOIN(,TRUE,,,$B2,"[",BC$1,"]"),)),"-"),"")</calculatedColumnFormula>
    </tableColumn>
    <tableColumn id="54" xr3:uid="{208A9487-56EE-4258-844E-681CA98E641D}" name="FY05_M02" dataDxfId="1450" dataCellStyle="Output">
      <calculatedColumnFormula>IF($C2="On",IFERROR(IF($D2="yes",0-1,1)*SUM(INDIRECT(_xlfn.TEXTJOIN(,TRUE,,,$B2,"[",BD$1,"]"),)),"-"),"")</calculatedColumnFormula>
    </tableColumn>
    <tableColumn id="55" xr3:uid="{6F1D0CB5-F4A4-4A2F-B94F-CB5C419A1448}" name="FY05_M03" dataDxfId="1449" dataCellStyle="Output">
      <calculatedColumnFormula>IF($C2="On",IFERROR(IF($D2="yes",0-1,1)*SUM(INDIRECT(_xlfn.TEXTJOIN(,TRUE,,,$B2,"[",BE$1,"]"),)),"-"),"")</calculatedColumnFormula>
    </tableColumn>
    <tableColumn id="56" xr3:uid="{380BBF4C-34A0-4550-BC49-E1B9A16135AF}" name="FY05_M04" dataDxfId="1448" dataCellStyle="Output">
      <calculatedColumnFormula>IF($C2="On",IFERROR(IF($D2="yes",0-1,1)*SUM(INDIRECT(_xlfn.TEXTJOIN(,TRUE,,,$B2,"[",BF$1,"]"),)),"-"),"")</calculatedColumnFormula>
    </tableColumn>
    <tableColumn id="57" xr3:uid="{5AF37196-86C6-461C-956A-A620F920DC23}" name="FY05_M05" dataDxfId="1447" dataCellStyle="Output">
      <calculatedColumnFormula>IF($C2="On",IFERROR(IF($D2="yes",0-1,1)*SUM(INDIRECT(_xlfn.TEXTJOIN(,TRUE,,,$B2,"[",BG$1,"]"),)),"-"),"")</calculatedColumnFormula>
    </tableColumn>
    <tableColumn id="58" xr3:uid="{1150B7DF-15C5-4F5C-AE8F-C89E12F25FFB}" name="FY05_M06" dataDxfId="1446" dataCellStyle="Output">
      <calculatedColumnFormula>IF($C2="On",IFERROR(IF($D2="yes",0-1,1)*SUM(INDIRECT(_xlfn.TEXTJOIN(,TRUE,,,$B2,"[",BH$1,"]"),)),"-"),"")</calculatedColumnFormula>
    </tableColumn>
    <tableColumn id="59" xr3:uid="{4992F2B6-CBED-4A00-A3AF-EB3058C82CB7}" name="FY05_M07" dataDxfId="1445" dataCellStyle="Output">
      <calculatedColumnFormula>IF($C2="On",IFERROR(IF($D2="yes",0-1,1)*SUM(INDIRECT(_xlfn.TEXTJOIN(,TRUE,,,$B2,"[",BI$1,"]"),)),"-"),"")</calculatedColumnFormula>
    </tableColumn>
    <tableColumn id="60" xr3:uid="{E64438A3-9DF6-42B9-9E84-E23426A196C7}" name="FY05_M08" dataDxfId="1444" dataCellStyle="Output">
      <calculatedColumnFormula>IF($C2="On",IFERROR(IF($D2="yes",0-1,1)*SUM(INDIRECT(_xlfn.TEXTJOIN(,TRUE,,,$B2,"[",BJ$1,"]"),)),"-"),"")</calculatedColumnFormula>
    </tableColumn>
    <tableColumn id="61" xr3:uid="{BE16595F-3054-4490-9245-38A6F0A9CB21}" name="FY05_M09" dataDxfId="1443" dataCellStyle="Output">
      <calculatedColumnFormula>IF($C2="On",IFERROR(IF($D2="yes",0-1,1)*SUM(INDIRECT(_xlfn.TEXTJOIN(,TRUE,,,$B2,"[",BK$1,"]"),)),"-"),"")</calculatedColumnFormula>
    </tableColumn>
    <tableColumn id="62" xr3:uid="{4BC18763-84D6-4DEF-A04C-A3A79D374CED}" name="FY05_M10" dataDxfId="1442" dataCellStyle="Output">
      <calculatedColumnFormula>IF($C2="On",IFERROR(IF($D2="yes",0-1,1)*SUM(INDIRECT(_xlfn.TEXTJOIN(,TRUE,,,$B2,"[",BL$1,"]"),)),"-"),"")</calculatedColumnFormula>
    </tableColumn>
    <tableColumn id="63" xr3:uid="{EE765129-A93F-4E23-96C2-9363AF7359A9}" name="FY05_M11" dataDxfId="1441" dataCellStyle="Output">
      <calculatedColumnFormula>IF($C2="On",IFERROR(IF($D2="yes",0-1,1)*SUM(INDIRECT(_xlfn.TEXTJOIN(,TRUE,,,$B2,"[",BM$1,"]"),)),"-"),"")</calculatedColumnFormula>
    </tableColumn>
    <tableColumn id="64" xr3:uid="{BCE6B5C7-8C39-4079-9078-80FD4951196B}" name="FY05_M12" dataDxfId="1440" dataCellStyle="Output">
      <calculatedColumnFormula>IF($C2="On",IFERROR(IF($D2="yes",0-1,1)*SUM(INDIRECT(_xlfn.TEXTJOIN(,TRUE,,,$B2,"[",BN$1,"]"),)),"-"),"")</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400976E-B07F-4551-BD72-3957BD82E29B}" name="Loan_Equity" displayName="Loan_Equity" ref="A2:BW16" totalsRowShown="0">
  <autoFilter ref="A2:BW16" xr:uid="{8400976E-B07F-4551-BD72-3957BD82E29B}"/>
  <tableColumns count="75">
    <tableColumn id="39" xr3:uid="{A56DFCC6-A5D4-494D-B396-172AE85E39F1}" name="Loan Property" dataDxfId="835" dataCellStyle="Input"/>
    <tableColumn id="13" xr3:uid="{CE1256F6-636C-4A5C-8F7B-0CB8F04F6622}" name="Loan Provider" dataCellStyle="Input"/>
    <tableColumn id="31" xr3:uid="{1A8B1A25-0C13-4005-970C-B5BC5C5CB134}" name="Loan Origination Date" dataCellStyle="Input"/>
    <tableColumn id="14" xr3:uid="{F7707C59-ADAF-429B-863C-43224830AC2E}" name="Asset Price" dataCellStyle="Input"/>
    <tableColumn id="38" xr3:uid="{E5104D88-C07D-424B-8CC3-BD92672F2D14}" name="Origination Fees" dataDxfId="834" dataCellStyle="Input"/>
    <tableColumn id="37" xr3:uid="{732F97A4-EE70-4501-8B6B-5F702570F01D}" name="Percent Down" dataCellStyle="Input"/>
    <tableColumn id="15" xr3:uid="{C33B56AC-EF32-4E5A-B442-9941DECC83E1}" name="rate (%)" dataCellStyle="Input"/>
    <tableColumn id="17" xr3:uid="{D2A2C639-79FF-44EB-9691-9623C9B784EE}" name="Term Months" dataDxfId="833" dataCellStyle="Input">
      <calculatedColumnFormula>12*30</calculatedColumnFormula>
    </tableColumn>
    <tableColumn id="32" xr3:uid="{26BC6B93-49DB-470B-AF95-1A023382091B}" name="Property Taxes" dataCellStyle="Input"/>
    <tableColumn id="33" xr3:uid="{DE5FB45F-81D0-4FBE-9D7D-0365E42DF779}" name="Yearly Estimated Insurance" dataDxfId="832" dataCellStyle="Input">
      <calculatedColumnFormula>8000</calculatedColumnFormula>
    </tableColumn>
    <tableColumn id="16" xr3:uid="{3A94DDF7-2E1A-4EF8-AAE6-26E7F5CDC90F}" name="Origination Total" dataDxfId="831" dataCellStyle="Calculation">
      <calculatedColumnFormula>Loan_Equity[[#This Row],[Asset Price]]*Loan_Equity[[#This Row],[Percent Down]]+Loan_Equity[[#This Row],[Origination Fees]]</calculatedColumnFormula>
    </tableColumn>
    <tableColumn id="36" xr3:uid="{0D5C5100-EE94-42D3-A3EB-F168D27A3AAA}" name="PMT&amp;Escrow" dataDxfId="830" dataCellStyle="Calculation">
      <calculatedColumnFormula>IF(ISBLANK(Loan_Equity[[#This Row],[Loan Origination Date]]),"",IFERROR(PMT($G3/12,$H3,$D3-Loan_Equity[[#This Row],[Asset Price]]*Loan_Equity[[#This Row],[Percent Down]],0,1)-$I3/12-$J3/12,""))</calculatedColumnFormula>
    </tableColumn>
    <tableColumn id="35" xr3:uid="{34194236-07D0-4B45-A144-4572A3F1B19B}" name="Column2"/>
    <tableColumn id="34" xr3:uid="{886AB692-5432-44B1-886B-C2174FAB5206}" name="Column1"/>
    <tableColumn id="18" xr3:uid="{C9B4E30F-678E-4F37-A8A5-499167957D25}" name="Loan Status"/>
    <tableColumn id="19" xr3:uid="{02E5EFD9-465B-4861-9166-28015A12266A}" name="FY01_M01" dataDxfId="829" dataCellStyle="Calculation">
      <calculatedColumnFormula>IFERROR(CUMPRINC(Loan_Equity[[#This Row],[rate (%)]]/12,Loan_Equity[[#This Row],[Term Months]],Loan_Equity[[#This Row],[Asset Price]],1,-YEAR(Loan_Equity[[#This Row],[Loan Origination Date]])*12-MONTH(Loan_Equity[[#This Row],[Loan Origination Date]])+YEAR(FY01_M01)*12+MONTH(FY01_M01),0),"")</calculatedColumnFormula>
    </tableColumn>
    <tableColumn id="20" xr3:uid="{9A582D53-B2C5-43BE-983B-20732A63A7ED}" name="FY01_M02" dataDxfId="828" dataCellStyle="Calculation">
      <calculatedColumnFormula>IFERROR(CUMPRINC(Loan_Equity[[#This Row],[rate (%)]]/12,Loan_Equity[[#This Row],[Term Months]],Loan_Equity[[#This Row],[Asset Price]],1,-YEAR(Loan_Equity[[#This Row],[Loan Origination Date]])*12-MONTH(Loan_Equity[[#This Row],[Loan Origination Date]])+YEAR(FY01_M02)*12+MONTH(FY01_M02),0),"")</calculatedColumnFormula>
    </tableColumn>
    <tableColumn id="21" xr3:uid="{D594895C-47A9-485B-83A4-03062753377C}" name="FY01_M03" dataDxfId="827" dataCellStyle="Calculation">
      <calculatedColumnFormula>IFERROR(CUMPRINC(Loan_Equity[[#This Row],[rate (%)]]/12,Loan_Equity[[#This Row],[Term Months]],Loan_Equity[[#This Row],[Asset Price]],1,-YEAR(Loan_Equity[[#This Row],[Loan Origination Date]])*12-MONTH(Loan_Equity[[#This Row],[Loan Origination Date]])+YEAR(FY01_M03)*12+MONTH(FY01_M03),0),"")</calculatedColumnFormula>
    </tableColumn>
    <tableColumn id="22" xr3:uid="{419B4E01-2362-4A85-A788-0C7A7D43F608}" name="FY01_M04" dataDxfId="826" dataCellStyle="Calculation">
      <calculatedColumnFormula>IFERROR(CUMPRINC(Loan_Equity[[#This Row],[rate (%)]]/12,Loan_Equity[[#This Row],[Term Months]],Loan_Equity[[#This Row],[Asset Price]],1,-YEAR(Loan_Equity[[#This Row],[Loan Origination Date]])*12-MONTH(Loan_Equity[[#This Row],[Loan Origination Date]])+YEAR(FY01_M04)*12+MONTH(FY01_M04),0),"")</calculatedColumnFormula>
    </tableColumn>
    <tableColumn id="23" xr3:uid="{CBC1BE80-A909-4EEF-BFC1-E538837FA49B}" name="FY01_M05" dataDxfId="825" dataCellStyle="Calculation">
      <calculatedColumnFormula>IFERROR(CUMPRINC(Loan_Equity[[#This Row],[rate (%)]]/12,Loan_Equity[[#This Row],[Term Months]],Loan_Equity[[#This Row],[Asset Price]],1,-YEAR(Loan_Equity[[#This Row],[Loan Origination Date]])*12-MONTH(Loan_Equity[[#This Row],[Loan Origination Date]])+YEAR(FY01_M05)*12+MONTH(FY01_M05),0),"")</calculatedColumnFormula>
    </tableColumn>
    <tableColumn id="24" xr3:uid="{910105C3-4DF3-4DED-A1CC-088BF29E9A9E}" name="FY01_M06" dataDxfId="824" dataCellStyle="Calculation">
      <calculatedColumnFormula>IFERROR(CUMPRINC(Loan_Equity[[#This Row],[rate (%)]]/12,Loan_Equity[[#This Row],[Term Months]],Loan_Equity[[#This Row],[Asset Price]],1,-YEAR(Loan_Equity[[#This Row],[Loan Origination Date]])*12-MONTH(Loan_Equity[[#This Row],[Loan Origination Date]])+YEAR(FY01_M06)*12+MONTH(FY01_M06),0),"")</calculatedColumnFormula>
    </tableColumn>
    <tableColumn id="25" xr3:uid="{B3922624-2FBB-44C4-ABEF-644899B3843E}" name="FY01_M07" dataDxfId="823" dataCellStyle="Calculation">
      <calculatedColumnFormula>IFERROR(CUMPRINC(Loan_Equity[[#This Row],[rate (%)]]/12,Loan_Equity[[#This Row],[Term Months]],Loan_Equity[[#This Row],[Asset Price]],1,-YEAR(Loan_Equity[[#This Row],[Loan Origination Date]])*12-MONTH(Loan_Equity[[#This Row],[Loan Origination Date]])+YEAR(FY01_M07)*12+MONTH(FY01_M07),0),"")</calculatedColumnFormula>
    </tableColumn>
    <tableColumn id="26" xr3:uid="{3B97CC23-6C22-401B-AA7B-AA0638892B03}" name="FY01_M08" dataDxfId="822" dataCellStyle="Calculation">
      <calculatedColumnFormula>IFERROR(CUMPRINC(Loan_Equity[[#This Row],[rate (%)]]/12,Loan_Equity[[#This Row],[Term Months]],Loan_Equity[[#This Row],[Asset Price]],1,-YEAR(Loan_Equity[[#This Row],[Loan Origination Date]])*12-MONTH(Loan_Equity[[#This Row],[Loan Origination Date]])+YEAR(FY01_M08)*12+MONTH(FY01_M08),0),"")</calculatedColumnFormula>
    </tableColumn>
    <tableColumn id="27" xr3:uid="{BBFFCABC-F0F2-4190-A181-8A62E2BC9EF5}" name="FY01_M09" dataDxfId="821" dataCellStyle="Calculation">
      <calculatedColumnFormula>IFERROR(CUMPRINC(Loan_Equity[[#This Row],[rate (%)]]/12,Loan_Equity[[#This Row],[Term Months]],Loan_Equity[[#This Row],[Asset Price]],1,-YEAR(Loan_Equity[[#This Row],[Loan Origination Date]])*12-MONTH(Loan_Equity[[#This Row],[Loan Origination Date]])+YEAR(FY01_M09)*12+MONTH(FY01_M09),0),"")</calculatedColumnFormula>
    </tableColumn>
    <tableColumn id="28" xr3:uid="{AEB3B642-6CFF-4AD5-8877-ED4472FE71CF}" name="FY01_M10" dataDxfId="820" dataCellStyle="Calculation">
      <calculatedColumnFormula>IFERROR(CUMPRINC(Loan_Equity[[#This Row],[rate (%)]]/12,Loan_Equity[[#This Row],[Term Months]],Loan_Equity[[#This Row],[Asset Price]],1,-YEAR(Loan_Equity[[#This Row],[Loan Origination Date]])*12-MONTH(Loan_Equity[[#This Row],[Loan Origination Date]])+YEAR(FY01_M10)*12+MONTH(FY01_M10),0),"")</calculatedColumnFormula>
    </tableColumn>
    <tableColumn id="29" xr3:uid="{7F218D80-5293-4306-A8F6-4CBAD8C58644}" name="FY01_M11" dataDxfId="819" dataCellStyle="Calculation">
      <calculatedColumnFormula>IFERROR(CUMPRINC(Loan_Equity[[#This Row],[rate (%)]]/12,Loan_Equity[[#This Row],[Term Months]],Loan_Equity[[#This Row],[Asset Price]],1,-YEAR(Loan_Equity[[#This Row],[Loan Origination Date]])*12-MONTH(Loan_Equity[[#This Row],[Loan Origination Date]])+YEAR(FY01_M11)*12+MONTH(FY01_M11),0),"")</calculatedColumnFormula>
    </tableColumn>
    <tableColumn id="30" xr3:uid="{FBCA66F5-8509-47ED-8CF4-86E51D0A4F2C}" name="FY01_M12" dataDxfId="818" dataCellStyle="Calculation">
      <calculatedColumnFormula>IFERROR(CUMPRINC(Loan_Equity[[#This Row],[rate (%)]]/12,Loan_Equity[[#This Row],[Term Months]],Loan_Equity[[#This Row],[Asset Price]],1,-YEAR(Loan_Equity[[#This Row],[Loan Origination Date]])*12-MONTH(Loan_Equity[[#This Row],[Loan Origination Date]])+YEAR(FY01_M12)*12+MONTH(FY01_M12),0),"")</calculatedColumnFormula>
    </tableColumn>
    <tableColumn id="1" xr3:uid="{9E40DFB6-CEA8-4D39-845B-EDDB9FAB3F1D}" name="FY02_M01" dataDxfId="817" dataCellStyle="Calculation">
      <calculatedColumnFormula>IFERROR(CUMPRINC(Loan_Equity[[#This Row],[rate (%)]]/12,Loan_Equity[[#This Row],[Term Months]],Loan_Equity[[#This Row],[Asset Price]],1,-YEAR(Loan_Equity[[#This Row],[Loan Origination Date]])*12-MONTH(Loan_Equity[[#This Row],[Loan Origination Date]])+YEAR(FY02_M01)*12+MONTH(FY02_M01),0),"")</calculatedColumnFormula>
    </tableColumn>
    <tableColumn id="2" xr3:uid="{D439C85E-DD0C-4575-9E94-E0C605E86824}" name="FY02_M02" dataDxfId="816" dataCellStyle="Calculation">
      <calculatedColumnFormula>IFERROR(CUMPRINC(Loan_Equity[[#This Row],[rate (%)]]/12,Loan_Equity[[#This Row],[Term Months]],Loan_Equity[[#This Row],[Asset Price]],1,-YEAR(Loan_Equity[[#This Row],[Loan Origination Date]])*12-MONTH(Loan_Equity[[#This Row],[Loan Origination Date]])+YEAR(FY02_M02)*12+MONTH(FY02_M02),0),"")</calculatedColumnFormula>
    </tableColumn>
    <tableColumn id="3" xr3:uid="{F0FB5E60-3A3F-4B95-BFE1-FE33C17F90E1}" name="FY02_M03" dataDxfId="815" dataCellStyle="Calculation">
      <calculatedColumnFormula>IFERROR(CUMPRINC(Loan_Equity[[#This Row],[rate (%)]]/12,Loan_Equity[[#This Row],[Term Months]],Loan_Equity[[#This Row],[Asset Price]],1,-YEAR(Loan_Equity[[#This Row],[Loan Origination Date]])*12-MONTH(Loan_Equity[[#This Row],[Loan Origination Date]])+YEAR(FY02_M03)*12+MONTH(FY02_M03),0),"")</calculatedColumnFormula>
    </tableColumn>
    <tableColumn id="4" xr3:uid="{324E0E7E-C48F-48AA-9AEF-52040E8E1FA0}" name="FY02_M04" dataDxfId="814" dataCellStyle="Calculation">
      <calculatedColumnFormula>IFERROR(CUMPRINC(Loan_Equity[[#This Row],[rate (%)]]/12,Loan_Equity[[#This Row],[Term Months]],Loan_Equity[[#This Row],[Asset Price]],1,-YEAR(Loan_Equity[[#This Row],[Loan Origination Date]])*12-MONTH(Loan_Equity[[#This Row],[Loan Origination Date]])+YEAR(FY02_M04)*12+MONTH(FY02_M04),0),"")</calculatedColumnFormula>
    </tableColumn>
    <tableColumn id="5" xr3:uid="{21838695-8E6B-4CB8-9EB9-B18D7E646860}" name="FY02_M05" dataDxfId="813" dataCellStyle="Calculation">
      <calculatedColumnFormula>IFERROR(CUMPRINC(Loan_Equity[[#This Row],[rate (%)]]/12,Loan_Equity[[#This Row],[Term Months]],Loan_Equity[[#This Row],[Asset Price]],1,-YEAR(Loan_Equity[[#This Row],[Loan Origination Date]])*12-MONTH(Loan_Equity[[#This Row],[Loan Origination Date]])+YEAR(FY02_M05)*12+MONTH(FY02_M05),0),"")</calculatedColumnFormula>
    </tableColumn>
    <tableColumn id="6" xr3:uid="{C7A9B761-13AD-4B60-BD8D-420C83205E84}" name="FY02_M06" dataDxfId="812" dataCellStyle="Calculation">
      <calculatedColumnFormula>IFERROR(CUMPRINC(Loan_Equity[[#This Row],[rate (%)]]/12,Loan_Equity[[#This Row],[Term Months]],Loan_Equity[[#This Row],[Asset Price]],1,-YEAR(Loan_Equity[[#This Row],[Loan Origination Date]])*12-MONTH(Loan_Equity[[#This Row],[Loan Origination Date]])+YEAR(FY02_M06)*12+MONTH(FY02_M06),0),"")</calculatedColumnFormula>
    </tableColumn>
    <tableColumn id="7" xr3:uid="{48550969-F1E0-455C-BEA6-C00F339F8BE6}" name="FY02_M07" dataDxfId="811" dataCellStyle="Calculation">
      <calculatedColumnFormula>IFERROR(CUMPRINC(Loan_Equity[[#This Row],[rate (%)]]/12,Loan_Equity[[#This Row],[Term Months]],Loan_Equity[[#This Row],[Asset Price]],1,-YEAR(Loan_Equity[[#This Row],[Loan Origination Date]])*12-MONTH(Loan_Equity[[#This Row],[Loan Origination Date]])+YEAR(FY02_M07)*12+MONTH(FY02_M07),0),"")</calculatedColumnFormula>
    </tableColumn>
    <tableColumn id="8" xr3:uid="{A87FCFB7-8E22-4C55-BC0F-2D1A8381CAA3}" name="FY02_M08" dataDxfId="810" dataCellStyle="Calculation">
      <calculatedColumnFormula>IFERROR(CUMPRINC(Loan_Equity[[#This Row],[rate (%)]]/12,Loan_Equity[[#This Row],[Term Months]],Loan_Equity[[#This Row],[Asset Price]],1,-YEAR(Loan_Equity[[#This Row],[Loan Origination Date]])*12-MONTH(Loan_Equity[[#This Row],[Loan Origination Date]])+YEAR(FY02_M08)*12+MONTH(FY02_M08),0),"")</calculatedColumnFormula>
    </tableColumn>
    <tableColumn id="9" xr3:uid="{A9CF23C4-4B8C-493A-B311-753FCB0A47B2}" name="FY02_M09" dataDxfId="809" dataCellStyle="Calculation">
      <calculatedColumnFormula>IFERROR(CUMPRINC(Loan_Equity[[#This Row],[rate (%)]]/12,Loan_Equity[[#This Row],[Term Months]],Loan_Equity[[#This Row],[Asset Price]],1,-YEAR(Loan_Equity[[#This Row],[Loan Origination Date]])*12-MONTH(Loan_Equity[[#This Row],[Loan Origination Date]])+YEAR(FY02_M09)*12+MONTH(FY02_M09),0),"")</calculatedColumnFormula>
    </tableColumn>
    <tableColumn id="10" xr3:uid="{5E97EA89-F779-4977-B70B-4B9700304354}" name="FY02_M10" dataDxfId="808" dataCellStyle="Calculation">
      <calculatedColumnFormula>IFERROR(CUMPRINC(Loan_Equity[[#This Row],[rate (%)]]/12,Loan_Equity[[#This Row],[Term Months]],Loan_Equity[[#This Row],[Asset Price]],1,-YEAR(Loan_Equity[[#This Row],[Loan Origination Date]])*12-MONTH(Loan_Equity[[#This Row],[Loan Origination Date]])+YEAR(FY02_M10)*12+MONTH(FY02_M10),0),"")</calculatedColumnFormula>
    </tableColumn>
    <tableColumn id="11" xr3:uid="{9CEFA396-BF4B-41BC-AEA0-4645C9B68A7E}" name="FY02_M11" dataDxfId="807" dataCellStyle="Calculation">
      <calculatedColumnFormula>IFERROR(CUMPRINC(Loan_Equity[[#This Row],[rate (%)]]/12,Loan_Equity[[#This Row],[Term Months]],Loan_Equity[[#This Row],[Asset Price]],1,-YEAR(Loan_Equity[[#This Row],[Loan Origination Date]])*12-MONTH(Loan_Equity[[#This Row],[Loan Origination Date]])+YEAR(FY02_M11)*12+MONTH(FY02_M11),0),"")</calculatedColumnFormula>
    </tableColumn>
    <tableColumn id="12" xr3:uid="{E5CEC5FA-84CE-40DE-99EC-88A6283073EF}" name="FY02_M12" dataDxfId="806" dataCellStyle="Calculation">
      <calculatedColumnFormula>IFERROR(CUMPRINC(Loan_Equity[[#This Row],[rate (%)]]/12,Loan_Equity[[#This Row],[Term Months]],Loan_Equity[[#This Row],[Asset Price]],1,-YEAR(Loan_Equity[[#This Row],[Loan Origination Date]])*12-MONTH(Loan_Equity[[#This Row],[Loan Origination Date]])+YEAR(FY02_M12)*12+MONTH(FY02_M12),0),"")</calculatedColumnFormula>
    </tableColumn>
    <tableColumn id="40" xr3:uid="{B4D0E03C-75FA-4380-9CCB-23CE1FB7DFED}" name="FY03_M01" dataDxfId="805" dataCellStyle="Calculation">
      <calculatedColumnFormula>IFERROR(CUMPRINC(Loan_Equity[[#This Row],[rate (%)]]/12,Loan_Equity[[#This Row],[Term Months]],Loan_Equity[[#This Row],[Asset Price]],1,-YEAR(Loan_Equity[[#This Row],[Loan Origination Date]])*12-MONTH(Loan_Equity[[#This Row],[Loan Origination Date]])+YEAR(FY03_M01)*12+MONTH(FY03_M01),0),"")</calculatedColumnFormula>
    </tableColumn>
    <tableColumn id="41" xr3:uid="{64238FB7-0E12-48E0-BC4A-21121B0DD4FA}" name="FY03_M02" dataDxfId="804" dataCellStyle="Calculation">
      <calculatedColumnFormula>IFERROR(CUMPRINC(Loan_Equity[[#This Row],[rate (%)]]/12,Loan_Equity[[#This Row],[Term Months]],Loan_Equity[[#This Row],[Asset Price]],1,-YEAR(Loan_Equity[[#This Row],[Loan Origination Date]])*12-MONTH(Loan_Equity[[#This Row],[Loan Origination Date]])+YEAR(FY03_M02)*12+MONTH(FY03_M02),0),"")</calculatedColumnFormula>
    </tableColumn>
    <tableColumn id="42" xr3:uid="{F6B0C493-3807-450D-B276-150AA098A265}" name="FY03_M03" dataDxfId="803" dataCellStyle="Calculation">
      <calculatedColumnFormula>IFERROR(CUMPRINC(Loan_Equity[[#This Row],[rate (%)]]/12,Loan_Equity[[#This Row],[Term Months]],Loan_Equity[[#This Row],[Asset Price]],1,-YEAR(Loan_Equity[[#This Row],[Loan Origination Date]])*12-MONTH(Loan_Equity[[#This Row],[Loan Origination Date]])+YEAR(FY03_M03)*12+MONTH(FY03_M03),0),"")</calculatedColumnFormula>
    </tableColumn>
    <tableColumn id="43" xr3:uid="{918EECE5-D471-4EEB-A607-91AC9088F1A0}" name="FY03_M04" dataDxfId="802" dataCellStyle="Calculation">
      <calculatedColumnFormula>IFERROR(CUMPRINC(Loan_Equity[[#This Row],[rate (%)]]/12,Loan_Equity[[#This Row],[Term Months]],Loan_Equity[[#This Row],[Asset Price]],1,-YEAR(Loan_Equity[[#This Row],[Loan Origination Date]])*12-MONTH(Loan_Equity[[#This Row],[Loan Origination Date]])+YEAR(FY03_M04)*12+MONTH(FY03_M04),0),"")</calculatedColumnFormula>
    </tableColumn>
    <tableColumn id="44" xr3:uid="{12E6F8CC-EE5A-491A-B196-B9FCE84996A8}" name="FY03_M05" dataDxfId="801" dataCellStyle="Calculation">
      <calculatedColumnFormula>IFERROR(CUMPRINC(Loan_Equity[[#This Row],[rate (%)]]/12,Loan_Equity[[#This Row],[Term Months]],Loan_Equity[[#This Row],[Asset Price]],1,-YEAR(Loan_Equity[[#This Row],[Loan Origination Date]])*12-MONTH(Loan_Equity[[#This Row],[Loan Origination Date]])+YEAR(FY03_M05)*12+MONTH(FY03_M05),0),"")</calculatedColumnFormula>
    </tableColumn>
    <tableColumn id="45" xr3:uid="{30EE7A3B-C478-4C90-BDD7-74F4C425A775}" name="FY03_M06" dataDxfId="800" dataCellStyle="Calculation">
      <calculatedColumnFormula>IFERROR(CUMPRINC(Loan_Equity[[#This Row],[rate (%)]]/12,Loan_Equity[[#This Row],[Term Months]],Loan_Equity[[#This Row],[Asset Price]],1,-YEAR(Loan_Equity[[#This Row],[Loan Origination Date]])*12-MONTH(Loan_Equity[[#This Row],[Loan Origination Date]])+YEAR(FY03_M06)*12+MONTH(FY03_M06),0),"")</calculatedColumnFormula>
    </tableColumn>
    <tableColumn id="46" xr3:uid="{4B20243E-E936-40AD-BF39-52AEFEAF7857}" name="FY03_M07" dataDxfId="799" dataCellStyle="Calculation">
      <calculatedColumnFormula>IFERROR(CUMPRINC(Loan_Equity[[#This Row],[rate (%)]]/12,Loan_Equity[[#This Row],[Term Months]],Loan_Equity[[#This Row],[Asset Price]],1,-YEAR(Loan_Equity[[#This Row],[Loan Origination Date]])*12-MONTH(Loan_Equity[[#This Row],[Loan Origination Date]])+YEAR(FY03_M07)*12+MONTH(FY03_M07),0),"")</calculatedColumnFormula>
    </tableColumn>
    <tableColumn id="47" xr3:uid="{7A90435B-BCFC-4347-8988-81C4E9AB746D}" name="FY03_M08" dataDxfId="798" dataCellStyle="Calculation">
      <calculatedColumnFormula>IFERROR(CUMPRINC(Loan_Equity[[#This Row],[rate (%)]]/12,Loan_Equity[[#This Row],[Term Months]],Loan_Equity[[#This Row],[Asset Price]],1,-YEAR(Loan_Equity[[#This Row],[Loan Origination Date]])*12-MONTH(Loan_Equity[[#This Row],[Loan Origination Date]])+YEAR(FY03_M08)*12+MONTH(FY03_M08),0),"")</calculatedColumnFormula>
    </tableColumn>
    <tableColumn id="48" xr3:uid="{7C911D0A-0FA6-4319-8897-EAB1E0636E3B}" name="FY03_M09" dataDxfId="797" dataCellStyle="Calculation">
      <calculatedColumnFormula>IFERROR(CUMPRINC(Loan_Equity[[#This Row],[rate (%)]]/12,Loan_Equity[[#This Row],[Term Months]],Loan_Equity[[#This Row],[Asset Price]],1,-YEAR(Loan_Equity[[#This Row],[Loan Origination Date]])*12-MONTH(Loan_Equity[[#This Row],[Loan Origination Date]])+YEAR(FY03_M09)*12+MONTH(FY03_M09),0),"")</calculatedColumnFormula>
    </tableColumn>
    <tableColumn id="49" xr3:uid="{2639CF59-2A7E-47FC-BC3C-6FDCF375E2B1}" name="FY03_M10" dataDxfId="796" dataCellStyle="Calculation">
      <calculatedColumnFormula>IFERROR(CUMPRINC(Loan_Equity[[#This Row],[rate (%)]]/12,Loan_Equity[[#This Row],[Term Months]],Loan_Equity[[#This Row],[Asset Price]],1,-YEAR(Loan_Equity[[#This Row],[Loan Origination Date]])*12-MONTH(Loan_Equity[[#This Row],[Loan Origination Date]])+YEAR(FY03_M10)*12+MONTH(FY03_M10),0),"")</calculatedColumnFormula>
    </tableColumn>
    <tableColumn id="50" xr3:uid="{17074242-9011-49C7-8B44-C19FB6B61B60}" name="FY03_M11" dataDxfId="795" dataCellStyle="Calculation">
      <calculatedColumnFormula>IFERROR(CUMPRINC(Loan_Equity[[#This Row],[rate (%)]]/12,Loan_Equity[[#This Row],[Term Months]],Loan_Equity[[#This Row],[Asset Price]],1,-YEAR(Loan_Equity[[#This Row],[Loan Origination Date]])*12-MONTH(Loan_Equity[[#This Row],[Loan Origination Date]])+YEAR(FY03_M11)*12+MONTH(FY03_M11),0),"")</calculatedColumnFormula>
    </tableColumn>
    <tableColumn id="51" xr3:uid="{2C9BA0F0-3AB0-4133-B88E-2C6A349AF494}" name="FY03_M12" dataDxfId="794" dataCellStyle="Calculation">
      <calculatedColumnFormula>IFERROR(CUMPRINC(Loan_Equity[[#This Row],[rate (%)]]/12,Loan_Equity[[#This Row],[Term Months]],Loan_Equity[[#This Row],[Asset Price]],1,-YEAR(Loan_Equity[[#This Row],[Loan Origination Date]])*12-MONTH(Loan_Equity[[#This Row],[Loan Origination Date]])+YEAR(FY03_M12)*12+MONTH(FY03_M12),0),"")</calculatedColumnFormula>
    </tableColumn>
    <tableColumn id="52" xr3:uid="{97BB8A94-5E85-47DB-9EE8-397B8766CC03}" name="FY04_M01" dataDxfId="793" dataCellStyle="Calculation">
      <calculatedColumnFormula>IFERROR(CUMPRINC(Loan_Equity[[#This Row],[rate (%)]]/12,Loan_Equity[[#This Row],[Term Months]],Loan_Equity[[#This Row],[Asset Price]],1,-YEAR(Loan_Equity[[#This Row],[Loan Origination Date]])*12-MONTH(Loan_Equity[[#This Row],[Loan Origination Date]])+YEAR(FY04_M01)*12+MONTH(FY04_M01),0),"")</calculatedColumnFormula>
    </tableColumn>
    <tableColumn id="53" xr3:uid="{93A30EA4-1006-4626-9CD0-E0D54159CBDA}" name="FY04_M02" dataDxfId="792" dataCellStyle="Calculation">
      <calculatedColumnFormula>IFERROR(CUMPRINC(Loan_Equity[[#This Row],[rate (%)]]/12,Loan_Equity[[#This Row],[Term Months]],Loan_Equity[[#This Row],[Asset Price]],1,-YEAR(Loan_Equity[[#This Row],[Loan Origination Date]])*12-MONTH(Loan_Equity[[#This Row],[Loan Origination Date]])+YEAR(FY04_M02)*12+MONTH(FY04_M02),0),"")</calculatedColumnFormula>
    </tableColumn>
    <tableColumn id="54" xr3:uid="{A83D4156-730C-4476-B137-EC80377B04C5}" name="FY04_M03" dataDxfId="791" dataCellStyle="Calculation">
      <calculatedColumnFormula>IFERROR(CUMPRINC(Loan_Equity[[#This Row],[rate (%)]]/12,Loan_Equity[[#This Row],[Term Months]],Loan_Equity[[#This Row],[Asset Price]],1,-YEAR(Loan_Equity[[#This Row],[Loan Origination Date]])*12-MONTH(Loan_Equity[[#This Row],[Loan Origination Date]])+YEAR(FY04_M03)*12+MONTH(FY04_M03),0),"")</calculatedColumnFormula>
    </tableColumn>
    <tableColumn id="55" xr3:uid="{1DCC8B81-D6C0-4EAF-ABD4-D041AC4E96FE}" name="FY04_M04" dataDxfId="790" dataCellStyle="Calculation">
      <calculatedColumnFormula>IFERROR(CUMPRINC(Loan_Equity[[#This Row],[rate (%)]]/12,Loan_Equity[[#This Row],[Term Months]],Loan_Equity[[#This Row],[Asset Price]],1,-YEAR(Loan_Equity[[#This Row],[Loan Origination Date]])*12-MONTH(Loan_Equity[[#This Row],[Loan Origination Date]])+YEAR(FY04_M04)*12+MONTH(FY04_M04),0),"")</calculatedColumnFormula>
    </tableColumn>
    <tableColumn id="56" xr3:uid="{A8502F3F-C31A-4435-9444-696CE8190B92}" name="FY04_M05" dataDxfId="789" dataCellStyle="Calculation">
      <calculatedColumnFormula>IFERROR(CUMPRINC(Loan_Equity[[#This Row],[rate (%)]]/12,Loan_Equity[[#This Row],[Term Months]],Loan_Equity[[#This Row],[Asset Price]],1,-YEAR(Loan_Equity[[#This Row],[Loan Origination Date]])*12-MONTH(Loan_Equity[[#This Row],[Loan Origination Date]])+YEAR(FY04_M05)*12+MONTH(FY04_M05),0),"")</calculatedColumnFormula>
    </tableColumn>
    <tableColumn id="57" xr3:uid="{08EC21C5-0F40-41DA-BDAB-87BFD01A8404}" name="FY04_M06" dataDxfId="788" dataCellStyle="Calculation">
      <calculatedColumnFormula>IFERROR(CUMPRINC(Loan_Equity[[#This Row],[rate (%)]]/12,Loan_Equity[[#This Row],[Term Months]],Loan_Equity[[#This Row],[Asset Price]],1,-YEAR(Loan_Equity[[#This Row],[Loan Origination Date]])*12-MONTH(Loan_Equity[[#This Row],[Loan Origination Date]])+YEAR(FY04_M06)*12+MONTH(FY04_M06),0),"")</calculatedColumnFormula>
    </tableColumn>
    <tableColumn id="58" xr3:uid="{8265C3DA-8109-4601-8629-347AAAE2E728}" name="FY04_M07" dataDxfId="787" dataCellStyle="Calculation">
      <calculatedColumnFormula>IFERROR(CUMPRINC(Loan_Equity[[#This Row],[rate (%)]]/12,Loan_Equity[[#This Row],[Term Months]],Loan_Equity[[#This Row],[Asset Price]],1,-YEAR(Loan_Equity[[#This Row],[Loan Origination Date]])*12-MONTH(Loan_Equity[[#This Row],[Loan Origination Date]])+YEAR(FY04_M07)*12+MONTH(FY04_M07),0),"")</calculatedColumnFormula>
    </tableColumn>
    <tableColumn id="59" xr3:uid="{0A724484-3B33-4B42-BB97-7ED752D9DB59}" name="FY04_M08" dataDxfId="786" dataCellStyle="Calculation">
      <calculatedColumnFormula>IFERROR(CUMPRINC(Loan_Equity[[#This Row],[rate (%)]]/12,Loan_Equity[[#This Row],[Term Months]],Loan_Equity[[#This Row],[Asset Price]],1,-YEAR(Loan_Equity[[#This Row],[Loan Origination Date]])*12-MONTH(Loan_Equity[[#This Row],[Loan Origination Date]])+YEAR(FY04_M08)*12+MONTH(FY04_M08),0),"")</calculatedColumnFormula>
    </tableColumn>
    <tableColumn id="60" xr3:uid="{D4F75D81-8146-4C93-922B-72396D49249D}" name="FY04_M09" dataDxfId="785" dataCellStyle="Calculation">
      <calculatedColumnFormula>IFERROR(CUMPRINC(Loan_Equity[[#This Row],[rate (%)]]/12,Loan_Equity[[#This Row],[Term Months]],Loan_Equity[[#This Row],[Asset Price]],1,-YEAR(Loan_Equity[[#This Row],[Loan Origination Date]])*12-MONTH(Loan_Equity[[#This Row],[Loan Origination Date]])+YEAR(FY04_M09)*12+MONTH(FY04_M09),0),"")</calculatedColumnFormula>
    </tableColumn>
    <tableColumn id="61" xr3:uid="{F4F2A6B3-E7C6-4EB1-94BF-5A5CA93AD8B1}" name="FY04_M10" dataDxfId="784" dataCellStyle="Calculation">
      <calculatedColumnFormula>IFERROR(CUMPRINC(Loan_Equity[[#This Row],[rate (%)]]/12,Loan_Equity[[#This Row],[Term Months]],Loan_Equity[[#This Row],[Asset Price]],1,-YEAR(Loan_Equity[[#This Row],[Loan Origination Date]])*12-MONTH(Loan_Equity[[#This Row],[Loan Origination Date]])+YEAR(FY04_M10)*12+MONTH(FY04_M10),0),"")</calculatedColumnFormula>
    </tableColumn>
    <tableColumn id="62" xr3:uid="{9AFF7D2D-D834-40DB-8BDE-D271D00E86D4}" name="FY04_M11" dataDxfId="783" dataCellStyle="Calculation">
      <calculatedColumnFormula>IFERROR(CUMPRINC(Loan_Equity[[#This Row],[rate (%)]]/12,Loan_Equity[[#This Row],[Term Months]],Loan_Equity[[#This Row],[Asset Price]],1,-YEAR(Loan_Equity[[#This Row],[Loan Origination Date]])*12-MONTH(Loan_Equity[[#This Row],[Loan Origination Date]])+YEAR(FY04_M11)*12+MONTH(FY04_M11),0),"")</calculatedColumnFormula>
    </tableColumn>
    <tableColumn id="63" xr3:uid="{4F209EE2-F0F1-4357-9955-3CE08FE052C1}" name="FY04_M12" dataDxfId="782" dataCellStyle="Calculation">
      <calculatedColumnFormula>IFERROR(CUMPRINC(Loan_Equity[[#This Row],[rate (%)]]/12,Loan_Equity[[#This Row],[Term Months]],Loan_Equity[[#This Row],[Asset Price]],1,-YEAR(Loan_Equity[[#This Row],[Loan Origination Date]])*12-MONTH(Loan_Equity[[#This Row],[Loan Origination Date]])+YEAR(FY04_M12)*12+MONTH(FY04_M12),0),"")</calculatedColumnFormula>
    </tableColumn>
    <tableColumn id="64" xr3:uid="{C27AC4C7-02B6-4404-9473-A4DD6E153F4A}" name="FY05_M01" dataDxfId="781" dataCellStyle="Calculation">
      <calculatedColumnFormula>IFERROR(CUMPRINC(Loan_Equity[[#This Row],[rate (%)]]/12,Loan_Equity[[#This Row],[Term Months]],Loan_Equity[[#This Row],[Asset Price]],1,-YEAR(Loan_Equity[[#This Row],[Loan Origination Date]])*12-MONTH(Loan_Equity[[#This Row],[Loan Origination Date]])+YEAR(FY05_M01)*12+MONTH(FY05_M01),0),"")</calculatedColumnFormula>
    </tableColumn>
    <tableColumn id="65" xr3:uid="{BA32F80C-D0D8-4B4F-8FA2-8BC21ABDE946}" name="FY05_M02" dataDxfId="780" dataCellStyle="Calculation">
      <calculatedColumnFormula>IFERROR(CUMPRINC(Loan_Equity[[#This Row],[rate (%)]]/12,Loan_Equity[[#This Row],[Term Months]],Loan_Equity[[#This Row],[Asset Price]],1,-YEAR(Loan_Equity[[#This Row],[Loan Origination Date]])*12-MONTH(Loan_Equity[[#This Row],[Loan Origination Date]])+YEAR(FY05_M02)*12+MONTH(FY05_M02),0),"")</calculatedColumnFormula>
    </tableColumn>
    <tableColumn id="66" xr3:uid="{B80211BC-F8D9-4EBD-AE29-DAD3BF329EA6}" name="FY05_M03" dataDxfId="779" dataCellStyle="Calculation">
      <calculatedColumnFormula>IFERROR(CUMPRINC(Loan_Equity[[#This Row],[rate (%)]]/12,Loan_Equity[[#This Row],[Term Months]],Loan_Equity[[#This Row],[Asset Price]],1,-YEAR(Loan_Equity[[#This Row],[Loan Origination Date]])*12-MONTH(Loan_Equity[[#This Row],[Loan Origination Date]])+YEAR(FY05_M03)*12+MONTH(FY05_M03),0),"")</calculatedColumnFormula>
    </tableColumn>
    <tableColumn id="67" xr3:uid="{C972822D-6764-4B5E-BB9D-58ADE88D4A1C}" name="FY05_M04" dataDxfId="778" dataCellStyle="Calculation">
      <calculatedColumnFormula>IFERROR(CUMPRINC(Loan_Equity[[#This Row],[rate (%)]]/12,Loan_Equity[[#This Row],[Term Months]],Loan_Equity[[#This Row],[Asset Price]],1,-YEAR(Loan_Equity[[#This Row],[Loan Origination Date]])*12-MONTH(Loan_Equity[[#This Row],[Loan Origination Date]])+YEAR(FY05_M04)*12+MONTH(FY05_M04),0),"")</calculatedColumnFormula>
    </tableColumn>
    <tableColumn id="68" xr3:uid="{B2BFF47D-A561-4556-9358-3AD8BF8FA500}" name="FY05_M05" dataDxfId="777" dataCellStyle="Calculation">
      <calculatedColumnFormula>IFERROR(CUMPRINC(Loan_Equity[[#This Row],[rate (%)]]/12,Loan_Equity[[#This Row],[Term Months]],Loan_Equity[[#This Row],[Asset Price]],1,-YEAR(Loan_Equity[[#This Row],[Loan Origination Date]])*12-MONTH(Loan_Equity[[#This Row],[Loan Origination Date]])+YEAR(FY05_M05)*12+MONTH(FY05_M05),0),"")</calculatedColumnFormula>
    </tableColumn>
    <tableColumn id="69" xr3:uid="{1C21C883-7E3D-4F4C-A436-A2E440DD9433}" name="FY05_M06" dataDxfId="776" dataCellStyle="Calculation">
      <calculatedColumnFormula>IFERROR(CUMPRINC(Loan_Equity[[#This Row],[rate (%)]]/12,Loan_Equity[[#This Row],[Term Months]],Loan_Equity[[#This Row],[Asset Price]],1,-YEAR(Loan_Equity[[#This Row],[Loan Origination Date]])*12-MONTH(Loan_Equity[[#This Row],[Loan Origination Date]])+YEAR(FY05_M06)*12+MONTH(FY05_M06),0),"")</calculatedColumnFormula>
    </tableColumn>
    <tableColumn id="70" xr3:uid="{4D7CC56C-FB6D-47E1-A362-382BB6A419AA}" name="FY05_M07" dataDxfId="775" dataCellStyle="Calculation">
      <calculatedColumnFormula>IFERROR(CUMPRINC(Loan_Equity[[#This Row],[rate (%)]]/12,Loan_Equity[[#This Row],[Term Months]],Loan_Equity[[#This Row],[Asset Price]],1,-YEAR(Loan_Equity[[#This Row],[Loan Origination Date]])*12-MONTH(Loan_Equity[[#This Row],[Loan Origination Date]])+YEAR(FY05_M07)*12+MONTH(FY05_M07),0),"")</calculatedColumnFormula>
    </tableColumn>
    <tableColumn id="71" xr3:uid="{8A4C18A1-A83A-428F-A018-648D829D708F}" name="FY05_M08" dataDxfId="774" dataCellStyle="Calculation">
      <calculatedColumnFormula>IFERROR(CUMPRINC(Loan_Equity[[#This Row],[rate (%)]]/12,Loan_Equity[[#This Row],[Term Months]],Loan_Equity[[#This Row],[Asset Price]],1,-YEAR(Loan_Equity[[#This Row],[Loan Origination Date]])*12-MONTH(Loan_Equity[[#This Row],[Loan Origination Date]])+YEAR(FY05_M08)*12+MONTH(FY05_M08),0),"")</calculatedColumnFormula>
    </tableColumn>
    <tableColumn id="72" xr3:uid="{8A25EEC1-01D5-4071-954F-15E72476939D}" name="FY05_M09" dataDxfId="773" dataCellStyle="Calculation">
      <calculatedColumnFormula>IFERROR(CUMPRINC(Loan_Equity[[#This Row],[rate (%)]]/12,Loan_Equity[[#This Row],[Term Months]],Loan_Equity[[#This Row],[Asset Price]],1,-YEAR(Loan_Equity[[#This Row],[Loan Origination Date]])*12-MONTH(Loan_Equity[[#This Row],[Loan Origination Date]])+YEAR(FY05_M09)*12+MONTH(FY05_M09),0),"")</calculatedColumnFormula>
    </tableColumn>
    <tableColumn id="73" xr3:uid="{3BE4F537-B144-43DF-91CD-6014AD2CB364}" name="FY05_M10" dataDxfId="772" dataCellStyle="Calculation">
      <calculatedColumnFormula>IFERROR(CUMPRINC(Loan_Equity[[#This Row],[rate (%)]]/12,Loan_Equity[[#This Row],[Term Months]],Loan_Equity[[#This Row],[Asset Price]],1,-YEAR(Loan_Equity[[#This Row],[Loan Origination Date]])*12-MONTH(Loan_Equity[[#This Row],[Loan Origination Date]])+YEAR(FY05_M10)*12+MONTH(FY05_M10),0),"")</calculatedColumnFormula>
    </tableColumn>
    <tableColumn id="74" xr3:uid="{3A540B02-706C-4E93-B490-E42445443CBB}" name="FY05_M11" dataDxfId="771" dataCellStyle="Calculation">
      <calculatedColumnFormula>IFERROR(CUMPRINC(Loan_Equity[[#This Row],[rate (%)]]/12,Loan_Equity[[#This Row],[Term Months]],Loan_Equity[[#This Row],[Asset Price]],1,-YEAR(Loan_Equity[[#This Row],[Loan Origination Date]])*12-MONTH(Loan_Equity[[#This Row],[Loan Origination Date]])+YEAR(FY05_M11)*12+MONTH(FY05_M11),0),"")</calculatedColumnFormula>
    </tableColumn>
    <tableColumn id="75" xr3:uid="{E9D07AED-C13E-4B2A-8362-C8F90E584D82}" name="FY05_M12" dataDxfId="770" dataCellStyle="Calculation">
      <calculatedColumnFormula>IFERROR(CUMPRINC(Loan_Equity[[#This Row],[rate (%)]]/12,Loan_Equity[[#This Row],[Term Months]],Loan_Equity[[#This Row],[Asset Price]],1,-YEAR(Loan_Equity[[#This Row],[Loan Origination Date]])*12-MONTH(Loan_Equity[[#This Row],[Loan Origination Date]])+YEAR(FY05_M12)*12+MONTH(FY05_M12),0),"")</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EADE700-F253-4D32-9D7A-760B958BF056}" name="Loans" displayName="Loans" ref="BY2:EF16" totalsRowShown="0" headerRowDxfId="769" tableBorderDxfId="768">
  <autoFilter ref="BY2:EF16" xr:uid="{AEADE700-F253-4D32-9D7A-760B958BF056}"/>
  <tableColumns count="60">
    <tableColumn id="1" xr3:uid="{FF225A16-5945-4711-802F-A30C32E584B7}" name="FY01_M01" dataDxfId="767">
      <calculatedColumnFormula>IF(EOMONTH(INDIRECT(BY$2,FALSE),0)=EOMONTH(Loan_Equity[[#This Row],[Loan Origination Date]],0),-Loan_Equity[[#This Row],[Origination Total]],IF(AND(EOMONTH(INDIRECT(BY$2,),0)&gt;EOMONTH(Loan_Equity[[#This Row],[Loan Origination Date]],0),EOMONTH(INDIRECT(BY$2,),0)&lt;EOMONTH(Loan_Equity[[#This Row],[Loan Origination Date]],Loan_Equity[[#This Row],[Term Months]])),Loan_Equity[[#This Row],[PMT&amp;Escrow]],""))</calculatedColumnFormula>
    </tableColumn>
    <tableColumn id="2" xr3:uid="{B2072988-49A2-41AB-A6A2-A357BA5BBDEC}" name="FY01_M02" dataDxfId="766">
      <calculatedColumnFormula>IF(EOMONTH(INDIRECT(BZ$2,FALSE),0)=EOMONTH(Loan_Equity[[#This Row],[Loan Origination Date]],0),-Loan_Equity[[#This Row],[Origination Total]],IF(AND(EOMONTH(INDIRECT(BZ$2,),0)&gt;EOMONTH(Loan_Equity[[#This Row],[Loan Origination Date]],0),EOMONTH(INDIRECT(BZ$2,),0)&lt;EOMONTH(Loan_Equity[[#This Row],[Loan Origination Date]],Loan_Equity[[#This Row],[Term Months]])),Loan_Equity[[#This Row],[PMT&amp;Escrow]],""))</calculatedColumnFormula>
    </tableColumn>
    <tableColumn id="3" xr3:uid="{ED0DAE2F-4BFC-48A4-B5F1-7956A3842876}" name="FY01_M03" dataDxfId="765">
      <calculatedColumnFormula>IF(EOMONTH(INDIRECT(CA$2,FALSE),0)=EOMONTH(Loan_Equity[[#This Row],[Loan Origination Date]],0),-Loan_Equity[[#This Row],[Origination Total]],IF(AND(EOMONTH(INDIRECT(CA$2,),0)&gt;EOMONTH(Loan_Equity[[#This Row],[Loan Origination Date]],0),EOMONTH(INDIRECT(CA$2,),0)&lt;EOMONTH(Loan_Equity[[#This Row],[Loan Origination Date]],Loan_Equity[[#This Row],[Term Months]])),Loan_Equity[[#This Row],[PMT&amp;Escrow]],""))</calculatedColumnFormula>
    </tableColumn>
    <tableColumn id="4" xr3:uid="{A240EEDB-C00C-40A0-8F45-D407453BF88C}" name="FY01_M04" dataDxfId="764">
      <calculatedColumnFormula>IF(EOMONTH(INDIRECT(CB$2,FALSE),0)=EOMONTH(Loan_Equity[[#This Row],[Loan Origination Date]],0),-Loan_Equity[[#This Row],[Origination Total]],IF(AND(EOMONTH(INDIRECT(CB$2,),0)&gt;EOMONTH(Loan_Equity[[#This Row],[Loan Origination Date]],0),EOMONTH(INDIRECT(CB$2,),0)&lt;EOMONTH(Loan_Equity[[#This Row],[Loan Origination Date]],Loan_Equity[[#This Row],[Term Months]])),Loan_Equity[[#This Row],[PMT&amp;Escrow]],""))</calculatedColumnFormula>
    </tableColumn>
    <tableColumn id="5" xr3:uid="{B9F53200-5A1C-4F12-A377-5A3ECDB0F70E}" name="FY01_M05" dataDxfId="763">
      <calculatedColumnFormula>IF(EOMONTH(INDIRECT(CC$2,FALSE),0)=EOMONTH(Loan_Equity[[#This Row],[Loan Origination Date]],0),-Loan_Equity[[#This Row],[Origination Total]],IF(AND(EOMONTH(INDIRECT(CC$2,),0)&gt;EOMONTH(Loan_Equity[[#This Row],[Loan Origination Date]],0),EOMONTH(INDIRECT(CC$2,),0)&lt;EOMONTH(Loan_Equity[[#This Row],[Loan Origination Date]],Loan_Equity[[#This Row],[Term Months]])),Loan_Equity[[#This Row],[PMT&amp;Escrow]],""))</calculatedColumnFormula>
    </tableColumn>
    <tableColumn id="6" xr3:uid="{8B788D19-84BE-4389-8571-FFDEA73A528B}" name="FY01_M06" dataDxfId="762">
      <calculatedColumnFormula>IF(EOMONTH(INDIRECT(CD$2,FALSE),0)=EOMONTH(Loan_Equity[[#This Row],[Loan Origination Date]],0),-Loan_Equity[[#This Row],[Origination Total]],IF(AND(EOMONTH(INDIRECT(CD$2,),0)&gt;EOMONTH(Loan_Equity[[#This Row],[Loan Origination Date]],0),EOMONTH(INDIRECT(CD$2,),0)&lt;EOMONTH(Loan_Equity[[#This Row],[Loan Origination Date]],Loan_Equity[[#This Row],[Term Months]])),Loan_Equity[[#This Row],[PMT&amp;Escrow]],""))</calculatedColumnFormula>
    </tableColumn>
    <tableColumn id="7" xr3:uid="{5833AABA-D9EE-4492-92FF-3A99FC49D7CB}" name="FY01_M07" dataDxfId="761">
      <calculatedColumnFormula>IF(EOMONTH(INDIRECT(CE$2,FALSE),0)=EOMONTH(Loan_Equity[[#This Row],[Loan Origination Date]],0),-Loan_Equity[[#This Row],[Origination Total]],IF(AND(EOMONTH(INDIRECT(CE$2,),0)&gt;EOMONTH(Loan_Equity[[#This Row],[Loan Origination Date]],0),EOMONTH(INDIRECT(CE$2,),0)&lt;EOMONTH(Loan_Equity[[#This Row],[Loan Origination Date]],Loan_Equity[[#This Row],[Term Months]])),Loan_Equity[[#This Row],[PMT&amp;Escrow]],""))</calculatedColumnFormula>
    </tableColumn>
    <tableColumn id="8" xr3:uid="{54EE95AD-0030-4A08-95F7-A44C4E015E7A}" name="FY01_M08" dataDxfId="760">
      <calculatedColumnFormula>IF(EOMONTH(INDIRECT(CF$2,FALSE),0)=EOMONTH(Loan_Equity[[#This Row],[Loan Origination Date]],0),-Loan_Equity[[#This Row],[Origination Total]],IF(AND(EOMONTH(INDIRECT(CF$2,),0)&gt;EOMONTH(Loan_Equity[[#This Row],[Loan Origination Date]],0),EOMONTH(INDIRECT(CF$2,),0)&lt;EOMONTH(Loan_Equity[[#This Row],[Loan Origination Date]],Loan_Equity[[#This Row],[Term Months]])),Loan_Equity[[#This Row],[PMT&amp;Escrow]],""))</calculatedColumnFormula>
    </tableColumn>
    <tableColumn id="9" xr3:uid="{42724831-A10E-4A17-A087-CAE0050A88B5}" name="FY01_M09" dataDxfId="759">
      <calculatedColumnFormula>IF(EOMONTH(INDIRECT(CG$2,FALSE),0)=EOMONTH(Loan_Equity[[#This Row],[Loan Origination Date]],0),-Loan_Equity[[#This Row],[Origination Total]],IF(AND(EOMONTH(INDIRECT(CG$2,),0)&gt;EOMONTH(Loan_Equity[[#This Row],[Loan Origination Date]],0),EOMONTH(INDIRECT(CG$2,),0)&lt;EOMONTH(Loan_Equity[[#This Row],[Loan Origination Date]],Loan_Equity[[#This Row],[Term Months]])),Loan_Equity[[#This Row],[PMT&amp;Escrow]],""))</calculatedColumnFormula>
    </tableColumn>
    <tableColumn id="10" xr3:uid="{BB1F17AF-C2FF-4BBE-B8F0-7F382739E7DE}" name="FY01_M10" dataDxfId="758">
      <calculatedColumnFormula>IF(EOMONTH(INDIRECT(CH$2,FALSE),0)=EOMONTH(Loan_Equity[[#This Row],[Loan Origination Date]],0),-Loan_Equity[[#This Row],[Origination Total]],IF(AND(EOMONTH(INDIRECT(CH$2,),0)&gt;EOMONTH(Loan_Equity[[#This Row],[Loan Origination Date]],0),EOMONTH(INDIRECT(CH$2,),0)&lt;EOMONTH(Loan_Equity[[#This Row],[Loan Origination Date]],Loan_Equity[[#This Row],[Term Months]])),Loan_Equity[[#This Row],[PMT&amp;Escrow]],""))</calculatedColumnFormula>
    </tableColumn>
    <tableColumn id="11" xr3:uid="{39CDC094-8317-4FBC-BBF2-F5DE8A901EB3}" name="FY01_M11" dataDxfId="757">
      <calculatedColumnFormula>IF(EOMONTH(INDIRECT(CI$2,FALSE),0)=EOMONTH(Loan_Equity[[#This Row],[Loan Origination Date]],0),-Loan_Equity[[#This Row],[Origination Total]],IF(AND(EOMONTH(INDIRECT(CI$2,),0)&gt;EOMONTH(Loan_Equity[[#This Row],[Loan Origination Date]],0),EOMONTH(INDIRECT(CI$2,),0)&lt;EOMONTH(Loan_Equity[[#This Row],[Loan Origination Date]],Loan_Equity[[#This Row],[Term Months]])),Loan_Equity[[#This Row],[PMT&amp;Escrow]],""))</calculatedColumnFormula>
    </tableColumn>
    <tableColumn id="12" xr3:uid="{6E930834-0798-48C0-8319-A41DA4ABFAD7}" name="FY01_M12" dataDxfId="756">
      <calculatedColumnFormula>IF(EOMONTH(INDIRECT(CJ$2,FALSE),0)=EOMONTH(Loan_Equity[[#This Row],[Loan Origination Date]],0),-Loan_Equity[[#This Row],[Origination Total]],IF(AND(EOMONTH(INDIRECT(CJ$2,),0)&gt;EOMONTH(Loan_Equity[[#This Row],[Loan Origination Date]],0),EOMONTH(INDIRECT(CJ$2,),0)&lt;EOMONTH(Loan_Equity[[#This Row],[Loan Origination Date]],Loan_Equity[[#This Row],[Term Months]])),Loan_Equity[[#This Row],[PMT&amp;Escrow]],""))</calculatedColumnFormula>
    </tableColumn>
    <tableColumn id="13" xr3:uid="{A8D66B42-3952-4B43-AB7D-8943190752D8}" name="FY02_M01" dataDxfId="755">
      <calculatedColumnFormula>IF(EOMONTH(INDIRECT(CK$2,FALSE),0)=EOMONTH(Loan_Equity[[#This Row],[Loan Origination Date]],0),-Loan_Equity[[#This Row],[Origination Total]],IF(AND(EOMONTH(INDIRECT(CK$2,),0)&gt;EOMONTH(Loan_Equity[[#This Row],[Loan Origination Date]],0),EOMONTH(INDIRECT(CK$2,),0)&lt;EOMONTH(Loan_Equity[[#This Row],[Loan Origination Date]],Loan_Equity[[#This Row],[Term Months]])),Loan_Equity[[#This Row],[PMT&amp;Escrow]],""))</calculatedColumnFormula>
    </tableColumn>
    <tableColumn id="14" xr3:uid="{B6CB9390-AD16-4F12-995D-B6C9AE4DF4F3}" name="FY02_M02" dataDxfId="754">
      <calculatedColumnFormula>IF(EOMONTH(INDIRECT(CL$2,FALSE),0)=EOMONTH(Loan_Equity[[#This Row],[Loan Origination Date]],0),-Loan_Equity[[#This Row],[Origination Total]],IF(AND(EOMONTH(INDIRECT(CL$2,),0)&gt;EOMONTH(Loan_Equity[[#This Row],[Loan Origination Date]],0),EOMONTH(INDIRECT(CL$2,),0)&lt;EOMONTH(Loan_Equity[[#This Row],[Loan Origination Date]],Loan_Equity[[#This Row],[Term Months]])),Loan_Equity[[#This Row],[PMT&amp;Escrow]],""))</calculatedColumnFormula>
    </tableColumn>
    <tableColumn id="15" xr3:uid="{0811C79B-B3BC-4303-A429-66738BEDB8BC}" name="FY02_M03" dataDxfId="753">
      <calculatedColumnFormula>IF(EOMONTH(INDIRECT(CM$2,FALSE),0)=EOMONTH(Loan_Equity[[#This Row],[Loan Origination Date]],0),-Loan_Equity[[#This Row],[Origination Total]],IF(AND(EOMONTH(INDIRECT(CM$2,),0)&gt;EOMONTH(Loan_Equity[[#This Row],[Loan Origination Date]],0),EOMONTH(INDIRECT(CM$2,),0)&lt;EOMONTH(Loan_Equity[[#This Row],[Loan Origination Date]],Loan_Equity[[#This Row],[Term Months]])),Loan_Equity[[#This Row],[PMT&amp;Escrow]],""))</calculatedColumnFormula>
    </tableColumn>
    <tableColumn id="16" xr3:uid="{00E71EE9-8F2F-484E-B47B-93318A12CE06}" name="FY02_M04" dataDxfId="752">
      <calculatedColumnFormula>IF(EOMONTH(INDIRECT(CN$2,FALSE),0)=EOMONTH(Loan_Equity[[#This Row],[Loan Origination Date]],0),-Loan_Equity[[#This Row],[Origination Total]],IF(AND(EOMONTH(INDIRECT(CN$2,),0)&gt;EOMONTH(Loan_Equity[[#This Row],[Loan Origination Date]],0),EOMONTH(INDIRECT(CN$2,),0)&lt;EOMONTH(Loan_Equity[[#This Row],[Loan Origination Date]],Loan_Equity[[#This Row],[Term Months]])),Loan_Equity[[#This Row],[PMT&amp;Escrow]],""))</calculatedColumnFormula>
    </tableColumn>
    <tableColumn id="17" xr3:uid="{AD2B51FE-6900-4EF3-99F7-433B942B2195}" name="FY02_M05" dataDxfId="751">
      <calculatedColumnFormula>IF(EOMONTH(INDIRECT(CO$2,FALSE),0)=EOMONTH(Loan_Equity[[#This Row],[Loan Origination Date]],0),-Loan_Equity[[#This Row],[Origination Total]],IF(AND(EOMONTH(INDIRECT(CO$2,),0)&gt;EOMONTH(Loan_Equity[[#This Row],[Loan Origination Date]],0),EOMONTH(INDIRECT(CO$2,),0)&lt;EOMONTH(Loan_Equity[[#This Row],[Loan Origination Date]],Loan_Equity[[#This Row],[Term Months]])),Loan_Equity[[#This Row],[PMT&amp;Escrow]],""))</calculatedColumnFormula>
    </tableColumn>
    <tableColumn id="18" xr3:uid="{06745971-37E7-4CB3-BC5F-5D5D1876FA8F}" name="FY02_M06" dataDxfId="750">
      <calculatedColumnFormula>IF(EOMONTH(INDIRECT(CP$2,FALSE),0)=EOMONTH(Loan_Equity[[#This Row],[Loan Origination Date]],0),-Loan_Equity[[#This Row],[Origination Total]],IF(AND(EOMONTH(INDIRECT(CP$2,),0)&gt;EOMONTH(Loan_Equity[[#This Row],[Loan Origination Date]],0),EOMONTH(INDIRECT(CP$2,),0)&lt;EOMONTH(Loan_Equity[[#This Row],[Loan Origination Date]],Loan_Equity[[#This Row],[Term Months]])),Loan_Equity[[#This Row],[PMT&amp;Escrow]],""))</calculatedColumnFormula>
    </tableColumn>
    <tableColumn id="19" xr3:uid="{643F6B8B-E6F3-4822-9A3B-F259EABCFDA7}" name="FY02_M07" dataDxfId="749">
      <calculatedColumnFormula>IF(EOMONTH(INDIRECT(CQ$2,FALSE),0)=EOMONTH(Loan_Equity[[#This Row],[Loan Origination Date]],0),-Loan_Equity[[#This Row],[Origination Total]],IF(AND(EOMONTH(INDIRECT(CQ$2,),0)&gt;EOMONTH(Loan_Equity[[#This Row],[Loan Origination Date]],0),EOMONTH(INDIRECT(CQ$2,),0)&lt;EOMONTH(Loan_Equity[[#This Row],[Loan Origination Date]],Loan_Equity[[#This Row],[Term Months]])),Loan_Equity[[#This Row],[PMT&amp;Escrow]],""))</calculatedColumnFormula>
    </tableColumn>
    <tableColumn id="20" xr3:uid="{9D4B277F-B687-457B-A2C8-C1BA7CB2409A}" name="FY02_M08" dataDxfId="748">
      <calculatedColumnFormula>IF(EOMONTH(INDIRECT(CR$2,FALSE),0)=EOMONTH(Loan_Equity[[#This Row],[Loan Origination Date]],0),-Loan_Equity[[#This Row],[Origination Total]],IF(AND(EOMONTH(INDIRECT(CR$2,),0)&gt;EOMONTH(Loan_Equity[[#This Row],[Loan Origination Date]],0),EOMONTH(INDIRECT(CR$2,),0)&lt;EOMONTH(Loan_Equity[[#This Row],[Loan Origination Date]],Loan_Equity[[#This Row],[Term Months]])),Loan_Equity[[#This Row],[PMT&amp;Escrow]],""))</calculatedColumnFormula>
    </tableColumn>
    <tableColumn id="21" xr3:uid="{726B7E59-96E9-44AD-A459-C251D0D36402}" name="FY02_M09" dataDxfId="747">
      <calculatedColumnFormula>IF(EOMONTH(INDIRECT(CS$2,FALSE),0)=EOMONTH(Loan_Equity[[#This Row],[Loan Origination Date]],0),-Loan_Equity[[#This Row],[Origination Total]],IF(AND(EOMONTH(INDIRECT(CS$2,),0)&gt;EOMONTH(Loan_Equity[[#This Row],[Loan Origination Date]],0),EOMONTH(INDIRECT(CS$2,),0)&lt;EOMONTH(Loan_Equity[[#This Row],[Loan Origination Date]],Loan_Equity[[#This Row],[Term Months]])),Loan_Equity[[#This Row],[PMT&amp;Escrow]],""))</calculatedColumnFormula>
    </tableColumn>
    <tableColumn id="22" xr3:uid="{F2164B61-B479-4007-B692-8503DF5BB995}" name="FY02_M10" dataDxfId="746">
      <calculatedColumnFormula>IF(EOMONTH(INDIRECT(CT$2,FALSE),0)=EOMONTH(Loan_Equity[[#This Row],[Loan Origination Date]],0),-Loan_Equity[[#This Row],[Origination Total]],IF(AND(EOMONTH(INDIRECT(CT$2,),0)&gt;EOMONTH(Loan_Equity[[#This Row],[Loan Origination Date]],0),EOMONTH(INDIRECT(CT$2,),0)&lt;EOMONTH(Loan_Equity[[#This Row],[Loan Origination Date]],Loan_Equity[[#This Row],[Term Months]])),Loan_Equity[[#This Row],[PMT&amp;Escrow]],""))</calculatedColumnFormula>
    </tableColumn>
    <tableColumn id="23" xr3:uid="{FF5BEA04-2710-4244-8E32-18823882E0B5}" name="FY02_M11" dataDxfId="745">
      <calculatedColumnFormula>IF(EOMONTH(INDIRECT(CU$2,FALSE),0)=EOMONTH(Loan_Equity[[#This Row],[Loan Origination Date]],0),-Loan_Equity[[#This Row],[Origination Total]],IF(AND(EOMONTH(INDIRECT(CU$2,),0)&gt;EOMONTH(Loan_Equity[[#This Row],[Loan Origination Date]],0),EOMONTH(INDIRECT(CU$2,),0)&lt;EOMONTH(Loan_Equity[[#This Row],[Loan Origination Date]],Loan_Equity[[#This Row],[Term Months]])),Loan_Equity[[#This Row],[PMT&amp;Escrow]],""))</calculatedColumnFormula>
    </tableColumn>
    <tableColumn id="24" xr3:uid="{4997633D-6A77-4524-83BF-15FB3FBD8781}" name="FY02_M12" dataDxfId="744">
      <calculatedColumnFormula>IF(EOMONTH(INDIRECT(CV$2,FALSE),0)=EOMONTH(Loan_Equity[[#This Row],[Loan Origination Date]],0),-Loan_Equity[[#This Row],[Origination Total]],IF(AND(EOMONTH(INDIRECT(CV$2,),0)&gt;EOMONTH(Loan_Equity[[#This Row],[Loan Origination Date]],0),EOMONTH(INDIRECT(CV$2,),0)&lt;EOMONTH(Loan_Equity[[#This Row],[Loan Origination Date]],Loan_Equity[[#This Row],[Term Months]])),Loan_Equity[[#This Row],[PMT&amp;Escrow]],""))</calculatedColumnFormula>
    </tableColumn>
    <tableColumn id="25" xr3:uid="{BA8AF177-0939-4F79-86D8-C59E0667CCB9}" name="FY03_M01" dataDxfId="743">
      <calculatedColumnFormula>IF(EOMONTH(INDIRECT(CW$2,FALSE),0)=EOMONTH(Loan_Equity[[#This Row],[Loan Origination Date]],0),-Loan_Equity[[#This Row],[Origination Total]],IF(AND(EOMONTH(INDIRECT(CW$2,),0)&gt;EOMONTH(Loan_Equity[[#This Row],[Loan Origination Date]],0),EOMONTH(INDIRECT(CW$2,),0)&lt;EOMONTH(Loan_Equity[[#This Row],[Loan Origination Date]],Loan_Equity[[#This Row],[Term Months]])),Loan_Equity[[#This Row],[PMT&amp;Escrow]],""))</calculatedColumnFormula>
    </tableColumn>
    <tableColumn id="26" xr3:uid="{A4684F1B-8CE6-45C6-998B-8F99063BA268}" name="FY03_M02" dataDxfId="742">
      <calculatedColumnFormula>IF(EOMONTH(INDIRECT(CX$2,FALSE),0)=EOMONTH(Loan_Equity[[#This Row],[Loan Origination Date]],0),-Loan_Equity[[#This Row],[Origination Total]],IF(AND(EOMONTH(INDIRECT(CX$2,),0)&gt;EOMONTH(Loan_Equity[[#This Row],[Loan Origination Date]],0),EOMONTH(INDIRECT(CX$2,),0)&lt;EOMONTH(Loan_Equity[[#This Row],[Loan Origination Date]],Loan_Equity[[#This Row],[Term Months]])),Loan_Equity[[#This Row],[PMT&amp;Escrow]],""))</calculatedColumnFormula>
    </tableColumn>
    <tableColumn id="27" xr3:uid="{E6B6EE45-265E-4AE6-8D59-2CA70327DD49}" name="FY03_M03" dataDxfId="741">
      <calculatedColumnFormula>IF(EOMONTH(INDIRECT(CY$2,FALSE),0)=EOMONTH(Loan_Equity[[#This Row],[Loan Origination Date]],0),-Loan_Equity[[#This Row],[Origination Total]],IF(AND(EOMONTH(INDIRECT(CY$2,),0)&gt;EOMONTH(Loan_Equity[[#This Row],[Loan Origination Date]],0),EOMONTH(INDIRECT(CY$2,),0)&lt;EOMONTH(Loan_Equity[[#This Row],[Loan Origination Date]],Loan_Equity[[#This Row],[Term Months]])),Loan_Equity[[#This Row],[PMT&amp;Escrow]],""))</calculatedColumnFormula>
    </tableColumn>
    <tableColumn id="28" xr3:uid="{2121065E-11DC-4C31-8971-A75E1B15D264}" name="FY03_M04" dataDxfId="740">
      <calculatedColumnFormula>IF(EOMONTH(INDIRECT(CZ$2,FALSE),0)=EOMONTH(Loan_Equity[[#This Row],[Loan Origination Date]],0),-Loan_Equity[[#This Row],[Origination Total]],IF(AND(EOMONTH(INDIRECT(CZ$2,),0)&gt;EOMONTH(Loan_Equity[[#This Row],[Loan Origination Date]],0),EOMONTH(INDIRECT(CZ$2,),0)&lt;EOMONTH(Loan_Equity[[#This Row],[Loan Origination Date]],Loan_Equity[[#This Row],[Term Months]])),Loan_Equity[[#This Row],[PMT&amp;Escrow]],""))</calculatedColumnFormula>
    </tableColumn>
    <tableColumn id="29" xr3:uid="{22E8DF21-B397-4908-817E-3CCD0C74CFD8}" name="FY03_M05" dataDxfId="739">
      <calculatedColumnFormula>IF(EOMONTH(INDIRECT(DA$2,FALSE),0)=EOMONTH(Loan_Equity[[#This Row],[Loan Origination Date]],0),-Loan_Equity[[#This Row],[Origination Total]],IF(AND(EOMONTH(INDIRECT(DA$2,),0)&gt;EOMONTH(Loan_Equity[[#This Row],[Loan Origination Date]],0),EOMONTH(INDIRECT(DA$2,),0)&lt;EOMONTH(Loan_Equity[[#This Row],[Loan Origination Date]],Loan_Equity[[#This Row],[Term Months]])),Loan_Equity[[#This Row],[PMT&amp;Escrow]],""))</calculatedColumnFormula>
    </tableColumn>
    <tableColumn id="30" xr3:uid="{6B34C046-4769-487B-98C1-696EBFD9A663}" name="FY03_M06" dataDxfId="738">
      <calculatedColumnFormula>IF(EOMONTH(INDIRECT(DB$2,FALSE),0)=EOMONTH(Loan_Equity[[#This Row],[Loan Origination Date]],0),-Loan_Equity[[#This Row],[Origination Total]],IF(AND(EOMONTH(INDIRECT(DB$2,),0)&gt;EOMONTH(Loan_Equity[[#This Row],[Loan Origination Date]],0),EOMONTH(INDIRECT(DB$2,),0)&lt;EOMONTH(Loan_Equity[[#This Row],[Loan Origination Date]],Loan_Equity[[#This Row],[Term Months]])),Loan_Equity[[#This Row],[PMT&amp;Escrow]],""))</calculatedColumnFormula>
    </tableColumn>
    <tableColumn id="31" xr3:uid="{FCEDE97D-1F4C-4180-8C37-28CD8D20AF5B}" name="FY03_M07" dataDxfId="737">
      <calculatedColumnFormula>IF(EOMONTH(INDIRECT(DC$2,FALSE),0)=EOMONTH(Loan_Equity[[#This Row],[Loan Origination Date]],0),-Loan_Equity[[#This Row],[Origination Total]],IF(AND(EOMONTH(INDIRECT(DC$2,),0)&gt;EOMONTH(Loan_Equity[[#This Row],[Loan Origination Date]],0),EOMONTH(INDIRECT(DC$2,),0)&lt;EOMONTH(Loan_Equity[[#This Row],[Loan Origination Date]],Loan_Equity[[#This Row],[Term Months]])),Loan_Equity[[#This Row],[PMT&amp;Escrow]],""))</calculatedColumnFormula>
    </tableColumn>
    <tableColumn id="32" xr3:uid="{A13C271B-FABD-4FB1-A27A-EF3581FDD800}" name="FY03_M08" dataDxfId="736">
      <calculatedColumnFormula>IF(EOMONTH(INDIRECT(DD$2,FALSE),0)=EOMONTH(Loan_Equity[[#This Row],[Loan Origination Date]],0),-Loan_Equity[[#This Row],[Origination Total]],IF(AND(EOMONTH(INDIRECT(DD$2,),0)&gt;EOMONTH(Loan_Equity[[#This Row],[Loan Origination Date]],0),EOMONTH(INDIRECT(DD$2,),0)&lt;EOMONTH(Loan_Equity[[#This Row],[Loan Origination Date]],Loan_Equity[[#This Row],[Term Months]])),Loan_Equity[[#This Row],[PMT&amp;Escrow]],""))</calculatedColumnFormula>
    </tableColumn>
    <tableColumn id="33" xr3:uid="{289AFCB0-88D0-471B-9E7B-0416984080F3}" name="FY03_M09" dataDxfId="735">
      <calculatedColumnFormula>IF(EOMONTH(INDIRECT(DE$2,FALSE),0)=EOMONTH(Loan_Equity[[#This Row],[Loan Origination Date]],0),-Loan_Equity[[#This Row],[Origination Total]],IF(AND(EOMONTH(INDIRECT(DE$2,),0)&gt;EOMONTH(Loan_Equity[[#This Row],[Loan Origination Date]],0),EOMONTH(INDIRECT(DE$2,),0)&lt;EOMONTH(Loan_Equity[[#This Row],[Loan Origination Date]],Loan_Equity[[#This Row],[Term Months]])),Loan_Equity[[#This Row],[PMT&amp;Escrow]],""))</calculatedColumnFormula>
    </tableColumn>
    <tableColumn id="34" xr3:uid="{D18A5654-036E-44D3-B653-F8AC41154973}" name="FY03_M10" dataDxfId="734">
      <calculatedColumnFormula>IF(EOMONTH(INDIRECT(DF$2,FALSE),0)=EOMONTH(Loan_Equity[[#This Row],[Loan Origination Date]],0),-Loan_Equity[[#This Row],[Origination Total]],IF(AND(EOMONTH(INDIRECT(DF$2,),0)&gt;EOMONTH(Loan_Equity[[#This Row],[Loan Origination Date]],0),EOMONTH(INDIRECT(DF$2,),0)&lt;EOMONTH(Loan_Equity[[#This Row],[Loan Origination Date]],Loan_Equity[[#This Row],[Term Months]])),Loan_Equity[[#This Row],[PMT&amp;Escrow]],""))</calculatedColumnFormula>
    </tableColumn>
    <tableColumn id="35" xr3:uid="{006BF2A4-6232-4BBE-B7AD-5E89543DDEEF}" name="FY03_M11" dataDxfId="733">
      <calculatedColumnFormula>IF(EOMONTH(INDIRECT(DG$2,FALSE),0)=EOMONTH(Loan_Equity[[#This Row],[Loan Origination Date]],0),-Loan_Equity[[#This Row],[Origination Total]],IF(AND(EOMONTH(INDIRECT(DG$2,),0)&gt;EOMONTH(Loan_Equity[[#This Row],[Loan Origination Date]],0),EOMONTH(INDIRECT(DG$2,),0)&lt;EOMONTH(Loan_Equity[[#This Row],[Loan Origination Date]],Loan_Equity[[#This Row],[Term Months]])),Loan_Equity[[#This Row],[PMT&amp;Escrow]],""))</calculatedColumnFormula>
    </tableColumn>
    <tableColumn id="36" xr3:uid="{E94EB483-E4BF-4435-9FFD-4139B91812E3}" name="FY03_M12" dataDxfId="732">
      <calculatedColumnFormula>IF(EOMONTH(INDIRECT(DH$2,FALSE),0)=EOMONTH(Loan_Equity[[#This Row],[Loan Origination Date]],0),-Loan_Equity[[#This Row],[Origination Total]],IF(AND(EOMONTH(INDIRECT(DH$2,),0)&gt;EOMONTH(Loan_Equity[[#This Row],[Loan Origination Date]],0),EOMONTH(INDIRECT(DH$2,),0)&lt;EOMONTH(Loan_Equity[[#This Row],[Loan Origination Date]],Loan_Equity[[#This Row],[Term Months]])),Loan_Equity[[#This Row],[PMT&amp;Escrow]],""))</calculatedColumnFormula>
    </tableColumn>
    <tableColumn id="37" xr3:uid="{8501B38E-3E32-4E8C-875B-2DC86D1F45D6}" name="FY04_M01" dataDxfId="731">
      <calculatedColumnFormula>IF(EOMONTH(INDIRECT(DI$2,FALSE),0)=EOMONTH(Loan_Equity[[#This Row],[Loan Origination Date]],0),-Loan_Equity[[#This Row],[Origination Total]],IF(AND(EOMONTH(INDIRECT(DI$2,),0)&gt;EOMONTH(Loan_Equity[[#This Row],[Loan Origination Date]],0),EOMONTH(INDIRECT(DI$2,),0)&lt;EOMONTH(Loan_Equity[[#This Row],[Loan Origination Date]],Loan_Equity[[#This Row],[Term Months]])),Loan_Equity[[#This Row],[PMT&amp;Escrow]],""))</calculatedColumnFormula>
    </tableColumn>
    <tableColumn id="38" xr3:uid="{C35C2F52-B943-480A-B179-D702D7AD2391}" name="FY04_M02" dataDxfId="730">
      <calculatedColumnFormula>IF(EOMONTH(INDIRECT(DJ$2,FALSE),0)=EOMONTH(Loan_Equity[[#This Row],[Loan Origination Date]],0),-Loan_Equity[[#This Row],[Origination Total]],IF(AND(EOMONTH(INDIRECT(DJ$2,),0)&gt;EOMONTH(Loan_Equity[[#This Row],[Loan Origination Date]],0),EOMONTH(INDIRECT(DJ$2,),0)&lt;EOMONTH(Loan_Equity[[#This Row],[Loan Origination Date]],Loan_Equity[[#This Row],[Term Months]])),Loan_Equity[[#This Row],[PMT&amp;Escrow]],""))</calculatedColumnFormula>
    </tableColumn>
    <tableColumn id="39" xr3:uid="{47FE2BCB-8A5A-4B17-8A37-0C6CD85D5B52}" name="FY04_M03" dataDxfId="729">
      <calculatedColumnFormula>IF(EOMONTH(INDIRECT(DK$2,FALSE),0)=EOMONTH(Loan_Equity[[#This Row],[Loan Origination Date]],0),-Loan_Equity[[#This Row],[Origination Total]],IF(AND(EOMONTH(INDIRECT(DK$2,),0)&gt;EOMONTH(Loan_Equity[[#This Row],[Loan Origination Date]],0),EOMONTH(INDIRECT(DK$2,),0)&lt;EOMONTH(Loan_Equity[[#This Row],[Loan Origination Date]],Loan_Equity[[#This Row],[Term Months]])),Loan_Equity[[#This Row],[PMT&amp;Escrow]],""))</calculatedColumnFormula>
    </tableColumn>
    <tableColumn id="40" xr3:uid="{06BD850D-9E00-4846-8059-482BBD3DBE0A}" name="FY04_M04" dataDxfId="728">
      <calculatedColumnFormula>IF(EOMONTH(INDIRECT(DL$2,FALSE),0)=EOMONTH(Loan_Equity[[#This Row],[Loan Origination Date]],0),-Loan_Equity[[#This Row],[Origination Total]],IF(AND(EOMONTH(INDIRECT(DL$2,),0)&gt;EOMONTH(Loan_Equity[[#This Row],[Loan Origination Date]],0),EOMONTH(INDIRECT(DL$2,),0)&lt;EOMONTH(Loan_Equity[[#This Row],[Loan Origination Date]],Loan_Equity[[#This Row],[Term Months]])),Loan_Equity[[#This Row],[PMT&amp;Escrow]],""))</calculatedColumnFormula>
    </tableColumn>
    <tableColumn id="41" xr3:uid="{097A4AF9-D6FA-4E94-B8EF-2F1D1527A381}" name="FY04_M05" dataDxfId="727">
      <calculatedColumnFormula>IF(EOMONTH(INDIRECT(DM$2,FALSE),0)=EOMONTH(Loan_Equity[[#This Row],[Loan Origination Date]],0),-Loan_Equity[[#This Row],[Origination Total]],IF(AND(EOMONTH(INDIRECT(DM$2,),0)&gt;EOMONTH(Loan_Equity[[#This Row],[Loan Origination Date]],0),EOMONTH(INDIRECT(DM$2,),0)&lt;EOMONTH(Loan_Equity[[#This Row],[Loan Origination Date]],Loan_Equity[[#This Row],[Term Months]])),Loan_Equity[[#This Row],[PMT&amp;Escrow]],""))</calculatedColumnFormula>
    </tableColumn>
    <tableColumn id="42" xr3:uid="{54D4B998-6481-4149-92AC-B5F94AB2D055}" name="FY04_M06" dataDxfId="726">
      <calculatedColumnFormula>IF(EOMONTH(INDIRECT(DN$2,FALSE),0)=EOMONTH(Loan_Equity[[#This Row],[Loan Origination Date]],0),-Loan_Equity[[#This Row],[Origination Total]],IF(AND(EOMONTH(INDIRECT(DN$2,),0)&gt;EOMONTH(Loan_Equity[[#This Row],[Loan Origination Date]],0),EOMONTH(INDIRECT(DN$2,),0)&lt;EOMONTH(Loan_Equity[[#This Row],[Loan Origination Date]],Loan_Equity[[#This Row],[Term Months]])),Loan_Equity[[#This Row],[PMT&amp;Escrow]],""))</calculatedColumnFormula>
    </tableColumn>
    <tableColumn id="43" xr3:uid="{A0EA6420-B0C3-4EB4-8A94-21B052912AC6}" name="FY04_M07" dataDxfId="725">
      <calculatedColumnFormula>IF(EOMONTH(INDIRECT(DO$2,FALSE),0)=EOMONTH(Loan_Equity[[#This Row],[Loan Origination Date]],0),-Loan_Equity[[#This Row],[Origination Total]],IF(AND(EOMONTH(INDIRECT(DO$2,),0)&gt;EOMONTH(Loan_Equity[[#This Row],[Loan Origination Date]],0),EOMONTH(INDIRECT(DO$2,),0)&lt;EOMONTH(Loan_Equity[[#This Row],[Loan Origination Date]],Loan_Equity[[#This Row],[Term Months]])),Loan_Equity[[#This Row],[PMT&amp;Escrow]],""))</calculatedColumnFormula>
    </tableColumn>
    <tableColumn id="44" xr3:uid="{C81FBE81-C522-4F79-85D1-00FF89DF6C49}" name="FY04_M08" dataDxfId="724">
      <calculatedColumnFormula>IF(EOMONTH(INDIRECT(DP$2,FALSE),0)=EOMONTH(Loan_Equity[[#This Row],[Loan Origination Date]],0),-Loan_Equity[[#This Row],[Origination Total]],IF(AND(EOMONTH(INDIRECT(DP$2,),0)&gt;EOMONTH(Loan_Equity[[#This Row],[Loan Origination Date]],0),EOMONTH(INDIRECT(DP$2,),0)&lt;EOMONTH(Loan_Equity[[#This Row],[Loan Origination Date]],Loan_Equity[[#This Row],[Term Months]])),Loan_Equity[[#This Row],[PMT&amp;Escrow]],""))</calculatedColumnFormula>
    </tableColumn>
    <tableColumn id="45" xr3:uid="{87CB9F57-9A1F-49E0-BCC8-91E416924CBC}" name="FY04_M09" dataDxfId="723">
      <calculatedColumnFormula>IF(EOMONTH(INDIRECT(DQ$2,FALSE),0)=EOMONTH(Loan_Equity[[#This Row],[Loan Origination Date]],0),-Loan_Equity[[#This Row],[Origination Total]],IF(AND(EOMONTH(INDIRECT(DQ$2,),0)&gt;EOMONTH(Loan_Equity[[#This Row],[Loan Origination Date]],0),EOMONTH(INDIRECT(DQ$2,),0)&lt;EOMONTH(Loan_Equity[[#This Row],[Loan Origination Date]],Loan_Equity[[#This Row],[Term Months]])),Loan_Equity[[#This Row],[PMT&amp;Escrow]],""))</calculatedColumnFormula>
    </tableColumn>
    <tableColumn id="46" xr3:uid="{85C59BE1-7E1D-4449-A06A-8E2A43D3F847}" name="FY04_M10" dataDxfId="722">
      <calculatedColumnFormula>IF(EOMONTH(INDIRECT(DR$2,FALSE),0)=EOMONTH(Loan_Equity[[#This Row],[Loan Origination Date]],0),-Loan_Equity[[#This Row],[Origination Total]],IF(AND(EOMONTH(INDIRECT(DR$2,),0)&gt;EOMONTH(Loan_Equity[[#This Row],[Loan Origination Date]],0),EOMONTH(INDIRECT(DR$2,),0)&lt;EOMONTH(Loan_Equity[[#This Row],[Loan Origination Date]],Loan_Equity[[#This Row],[Term Months]])),Loan_Equity[[#This Row],[PMT&amp;Escrow]],""))</calculatedColumnFormula>
    </tableColumn>
    <tableColumn id="47" xr3:uid="{D63E5FCE-9900-437D-B965-88CF638ECBD9}" name="FY04_M11" dataDxfId="721">
      <calculatedColumnFormula>IF(EOMONTH(INDIRECT(DS$2,FALSE),0)=EOMONTH(Loan_Equity[[#This Row],[Loan Origination Date]],0),-Loan_Equity[[#This Row],[Origination Total]],IF(AND(EOMONTH(INDIRECT(DS$2,),0)&gt;EOMONTH(Loan_Equity[[#This Row],[Loan Origination Date]],0),EOMONTH(INDIRECT(DS$2,),0)&lt;EOMONTH(Loan_Equity[[#This Row],[Loan Origination Date]],Loan_Equity[[#This Row],[Term Months]])),Loan_Equity[[#This Row],[PMT&amp;Escrow]],""))</calculatedColumnFormula>
    </tableColumn>
    <tableColumn id="48" xr3:uid="{BCA987D1-24F8-4007-BF68-F8EDD8762324}" name="FY04_M12" dataDxfId="720">
      <calculatedColumnFormula>IF(EOMONTH(INDIRECT(DT$2,FALSE),0)=EOMONTH(Loan_Equity[[#This Row],[Loan Origination Date]],0),-Loan_Equity[[#This Row],[Origination Total]],IF(AND(EOMONTH(INDIRECT(DT$2,),0)&gt;EOMONTH(Loan_Equity[[#This Row],[Loan Origination Date]],0),EOMONTH(INDIRECT(DT$2,),0)&lt;EOMONTH(Loan_Equity[[#This Row],[Loan Origination Date]],Loan_Equity[[#This Row],[Term Months]])),Loan_Equity[[#This Row],[PMT&amp;Escrow]],""))</calculatedColumnFormula>
    </tableColumn>
    <tableColumn id="49" xr3:uid="{3961CBC7-A625-4981-B71A-E9F94DA24709}" name="FY05_M01" dataDxfId="719">
      <calculatedColumnFormula>IF(EOMONTH(INDIRECT(DU$2,FALSE),0)=EOMONTH(Loan_Equity[[#This Row],[Loan Origination Date]],0),-Loan_Equity[[#This Row],[Origination Total]],IF(AND(EOMONTH(INDIRECT(DU$2,),0)&gt;EOMONTH(Loan_Equity[[#This Row],[Loan Origination Date]],0),EOMONTH(INDIRECT(DU$2,),0)&lt;EOMONTH(Loan_Equity[[#This Row],[Loan Origination Date]],Loan_Equity[[#This Row],[Term Months]])),Loan_Equity[[#This Row],[PMT&amp;Escrow]],""))</calculatedColumnFormula>
    </tableColumn>
    <tableColumn id="50" xr3:uid="{06777405-B164-478E-9728-82249C02C237}" name="FY05_M02" dataDxfId="718">
      <calculatedColumnFormula>IF(EOMONTH(INDIRECT(DV$2,FALSE),0)=EOMONTH(Loan_Equity[[#This Row],[Loan Origination Date]],0),-Loan_Equity[[#This Row],[Origination Total]],IF(AND(EOMONTH(INDIRECT(DV$2,),0)&gt;EOMONTH(Loan_Equity[[#This Row],[Loan Origination Date]],0),EOMONTH(INDIRECT(DV$2,),0)&lt;EOMONTH(Loan_Equity[[#This Row],[Loan Origination Date]],Loan_Equity[[#This Row],[Term Months]])),Loan_Equity[[#This Row],[PMT&amp;Escrow]],""))</calculatedColumnFormula>
    </tableColumn>
    <tableColumn id="51" xr3:uid="{0C44B1A5-EDD6-453F-8198-0612719E6D4C}" name="FY05_M03" dataDxfId="717">
      <calculatedColumnFormula>IF(EOMONTH(INDIRECT(DW$2,FALSE),0)=EOMONTH(Loan_Equity[[#This Row],[Loan Origination Date]],0),-Loan_Equity[[#This Row],[Origination Total]],IF(AND(EOMONTH(INDIRECT(DW$2,),0)&gt;EOMONTH(Loan_Equity[[#This Row],[Loan Origination Date]],0),EOMONTH(INDIRECT(DW$2,),0)&lt;EOMONTH(Loan_Equity[[#This Row],[Loan Origination Date]],Loan_Equity[[#This Row],[Term Months]])),Loan_Equity[[#This Row],[PMT&amp;Escrow]],""))</calculatedColumnFormula>
    </tableColumn>
    <tableColumn id="52" xr3:uid="{50E54C15-1758-4AF0-9EF4-387FC5DEAAA9}" name="FY05_M04" dataDxfId="716">
      <calculatedColumnFormula>IF(EOMONTH(INDIRECT(DX$2,FALSE),0)=EOMONTH(Loan_Equity[[#This Row],[Loan Origination Date]],0),-Loan_Equity[[#This Row],[Origination Total]],IF(AND(EOMONTH(INDIRECT(DX$2,),0)&gt;EOMONTH(Loan_Equity[[#This Row],[Loan Origination Date]],0),EOMONTH(INDIRECT(DX$2,),0)&lt;EOMONTH(Loan_Equity[[#This Row],[Loan Origination Date]],Loan_Equity[[#This Row],[Term Months]])),Loan_Equity[[#This Row],[PMT&amp;Escrow]],""))</calculatedColumnFormula>
    </tableColumn>
    <tableColumn id="53" xr3:uid="{577AEC66-85AD-4217-BC52-BAA9D54F76BD}" name="FY05_M05" dataDxfId="715">
      <calculatedColumnFormula>IF(EOMONTH(INDIRECT(DY$2,FALSE),0)=EOMONTH(Loan_Equity[[#This Row],[Loan Origination Date]],0),-Loan_Equity[[#This Row],[Origination Total]],IF(AND(EOMONTH(INDIRECT(DY$2,),0)&gt;EOMONTH(Loan_Equity[[#This Row],[Loan Origination Date]],0),EOMONTH(INDIRECT(DY$2,),0)&lt;EOMONTH(Loan_Equity[[#This Row],[Loan Origination Date]],Loan_Equity[[#This Row],[Term Months]])),Loan_Equity[[#This Row],[PMT&amp;Escrow]],""))</calculatedColumnFormula>
    </tableColumn>
    <tableColumn id="54" xr3:uid="{FC0AB574-82DC-4D77-ACF3-0A13D505432D}" name="FY05_M06" dataDxfId="714">
      <calculatedColumnFormula>IF(EOMONTH(INDIRECT(DZ$2,FALSE),0)=EOMONTH(Loan_Equity[[#This Row],[Loan Origination Date]],0),-Loan_Equity[[#This Row],[Origination Total]],IF(AND(EOMONTH(INDIRECT(DZ$2,),0)&gt;EOMONTH(Loan_Equity[[#This Row],[Loan Origination Date]],0),EOMONTH(INDIRECT(DZ$2,),0)&lt;EOMONTH(Loan_Equity[[#This Row],[Loan Origination Date]],Loan_Equity[[#This Row],[Term Months]])),Loan_Equity[[#This Row],[PMT&amp;Escrow]],""))</calculatedColumnFormula>
    </tableColumn>
    <tableColumn id="55" xr3:uid="{0D186BEB-EECD-4692-B294-AC8CC742EC38}" name="FY05_M07" dataDxfId="713">
      <calculatedColumnFormula>IF(EOMONTH(INDIRECT(EA$2,FALSE),0)=EOMONTH(Loan_Equity[[#This Row],[Loan Origination Date]],0),-Loan_Equity[[#This Row],[Origination Total]],IF(AND(EOMONTH(INDIRECT(EA$2,),0)&gt;EOMONTH(Loan_Equity[[#This Row],[Loan Origination Date]],0),EOMONTH(INDIRECT(EA$2,),0)&lt;EOMONTH(Loan_Equity[[#This Row],[Loan Origination Date]],Loan_Equity[[#This Row],[Term Months]])),Loan_Equity[[#This Row],[PMT&amp;Escrow]],""))</calculatedColumnFormula>
    </tableColumn>
    <tableColumn id="56" xr3:uid="{BD64D17E-786E-460A-B95F-E5660AD8F306}" name="FY05_M08" dataDxfId="712">
      <calculatedColumnFormula>IF(EOMONTH(INDIRECT(EB$2,FALSE),0)=EOMONTH(Loan_Equity[[#This Row],[Loan Origination Date]],0),-Loan_Equity[[#This Row],[Origination Total]],IF(AND(EOMONTH(INDIRECT(EB$2,),0)&gt;EOMONTH(Loan_Equity[[#This Row],[Loan Origination Date]],0),EOMONTH(INDIRECT(EB$2,),0)&lt;EOMONTH(Loan_Equity[[#This Row],[Loan Origination Date]],Loan_Equity[[#This Row],[Term Months]])),Loan_Equity[[#This Row],[PMT&amp;Escrow]],""))</calculatedColumnFormula>
    </tableColumn>
    <tableColumn id="57" xr3:uid="{6E52734E-EA06-4AF3-91A2-72B06339B2E1}" name="FY05_M09" dataDxfId="711">
      <calculatedColumnFormula>IF(EOMONTH(INDIRECT(EC$2,FALSE),0)=EOMONTH(Loan_Equity[[#This Row],[Loan Origination Date]],0),-Loan_Equity[[#This Row],[Origination Total]],IF(AND(EOMONTH(INDIRECT(EC$2,),0)&gt;EOMONTH(Loan_Equity[[#This Row],[Loan Origination Date]],0),EOMONTH(INDIRECT(EC$2,),0)&lt;EOMONTH(Loan_Equity[[#This Row],[Loan Origination Date]],Loan_Equity[[#This Row],[Term Months]])),Loan_Equity[[#This Row],[PMT&amp;Escrow]],""))</calculatedColumnFormula>
    </tableColumn>
    <tableColumn id="58" xr3:uid="{08A0765D-0972-4938-905B-6BCEBA68AC90}" name="FY05_M10" dataDxfId="710">
      <calculatedColumnFormula>IF(EOMONTH(INDIRECT(ED$2,FALSE),0)=EOMONTH(Loan_Equity[[#This Row],[Loan Origination Date]],0),-Loan_Equity[[#This Row],[Origination Total]],IF(AND(EOMONTH(INDIRECT(ED$2,),0)&gt;EOMONTH(Loan_Equity[[#This Row],[Loan Origination Date]],0),EOMONTH(INDIRECT(ED$2,),0)&lt;EOMONTH(Loan_Equity[[#This Row],[Loan Origination Date]],Loan_Equity[[#This Row],[Term Months]])),Loan_Equity[[#This Row],[PMT&amp;Escrow]],""))</calculatedColumnFormula>
    </tableColumn>
    <tableColumn id="59" xr3:uid="{B63982CD-7FC6-4607-8DFE-A13198284DC9}" name="FY05_M11" dataDxfId="709">
      <calculatedColumnFormula>IF(EOMONTH(INDIRECT(EE$2,FALSE),0)=EOMONTH(Loan_Equity[[#This Row],[Loan Origination Date]],0),-Loan_Equity[[#This Row],[Origination Total]],IF(AND(EOMONTH(INDIRECT(EE$2,),0)&gt;EOMONTH(Loan_Equity[[#This Row],[Loan Origination Date]],0),EOMONTH(INDIRECT(EE$2,),0)&lt;EOMONTH(Loan_Equity[[#This Row],[Loan Origination Date]],Loan_Equity[[#This Row],[Term Months]])),Loan_Equity[[#This Row],[PMT&amp;Escrow]],""))</calculatedColumnFormula>
    </tableColumn>
    <tableColumn id="60" xr3:uid="{B345EFB8-023E-4AAD-8DAD-386FA567A927}" name="FY05_M12" dataDxfId="708">
      <calculatedColumnFormula>IF(EOMONTH(INDIRECT(EF$2,FALSE),0)=EOMONTH(Loan_Equity[[#This Row],[Loan Origination Date]],0),-Loan_Equity[[#This Row],[Origination Total]],IF(AND(EOMONTH(INDIRECT(EF$2,),0)&gt;EOMONTH(Loan_Equity[[#This Row],[Loan Origination Date]],0),EOMONTH(INDIRECT(EF$2,),0)&lt;EOMONTH(Loan_Equity[[#This Row],[Loan Origination Date]],Loan_Equity[[#This Row],[Term Months]])),Loan_Equity[[#This Row],[PMT&amp;Escrow]],""))</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70ABB5E-CB2F-4CD4-A82E-2A4CDE6FFFA8}" name="Input_MembershipInvoicing" displayName="Input_MembershipInvoicing" ref="B2:F103" totalsRowShown="0">
  <autoFilter ref="B2:F103" xr:uid="{470ABB5E-CB2F-4CD4-A82E-2A4CDE6FFFA8}"/>
  <tableColumns count="5">
    <tableColumn id="7" xr3:uid="{E9979CAC-9436-4500-B4C8-D317DC12EA67}" name="Member Number"/>
    <tableColumn id="8" xr3:uid="{4A8A68DE-1F00-4783-BB87-E39BFCB1CB3C}" name="Member Name"/>
    <tableColumn id="4" xr3:uid="{D45A7581-9FDB-40AB-A60D-963EBBA31E8C}" name="Monthly Invoice" dataDxfId="707" dataCellStyle="Input"/>
    <tableColumn id="5" xr3:uid="{DAF2FE14-E8C5-4029-B95F-19D086D86646}" name="Start Date" dataCellStyle="Input"/>
    <tableColumn id="6" xr3:uid="{8FE0C8F9-3687-45BA-AE88-A6342DB9718B}" name="End Date" dataDxfId="706" dataCellStyle="Input"/>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661202F-0205-4CF4-A74C-C36E236E5001}" name="MembershipInvoicing" displayName="MembershipInvoicing" ref="H2:BO104" totalsRowCount="1" headerRowDxfId="705">
  <autoFilter ref="H2:BO103" xr:uid="{6661202F-0205-4CF4-A74C-C36E236E5001}"/>
  <tableColumns count="60">
    <tableColumn id="1" xr3:uid="{B5D4B246-EDF6-4BEE-87A6-58BAD0744EA7}" name="FY01_M01" totalsRowFunction="custom" dataDxfId="704" totalsRowDxfId="703" dataCellStyle="Calculation">
      <calculatedColumnFormula>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calculatedColumnFormula>
      <totalsRowFormula>SUM(MembershipInvoicing[FY01_M01])</totalsRowFormula>
    </tableColumn>
    <tableColumn id="2" xr3:uid="{BD247822-258A-49BD-B971-F9A2624312A7}" name="FY01_M02" totalsRowFunction="custom" dataDxfId="702" totalsRowDxfId="701" dataCellStyle="Calculation">
      <calculatedColumnFormula>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calculatedColumnFormula>
      <totalsRowFormula>SUM(MembershipInvoicing[FY01_M02])</totalsRowFormula>
    </tableColumn>
    <tableColumn id="3" xr3:uid="{84D6E40E-6ED5-4315-BC0A-04C6D0E027B7}" name="FY01_M03" totalsRowFunction="custom" dataDxfId="700" totalsRowDxfId="699" dataCellStyle="Calculation">
      <calculatedColumnFormula>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calculatedColumnFormula>
      <totalsRowFormula>SUM(MembershipInvoicing[FY01_M03])</totalsRowFormula>
    </tableColumn>
    <tableColumn id="4" xr3:uid="{B17CD41C-7B3E-4A52-8A54-8527767B2924}" name="FY01_M04" totalsRowFunction="custom" dataDxfId="698" totalsRowDxfId="697" dataCellStyle="Calculation">
      <calculatedColumnFormula>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calculatedColumnFormula>
      <totalsRowFormula>SUM(MembershipInvoicing[FY01_M04])</totalsRowFormula>
    </tableColumn>
    <tableColumn id="5" xr3:uid="{DF02998A-A078-40F1-93F8-ED4553A29FED}" name="FY01_M05" totalsRowFunction="custom" dataDxfId="696" totalsRowDxfId="695" dataCellStyle="Calculation">
      <calculatedColumnFormula>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calculatedColumnFormula>
      <totalsRowFormula>SUM(MembershipInvoicing[FY01_M05])</totalsRowFormula>
    </tableColumn>
    <tableColumn id="6" xr3:uid="{6BAB61B2-D9C1-46A8-84CB-0BF896A97E73}" name="FY01_M06" totalsRowFunction="custom" dataDxfId="694" totalsRowDxfId="693" dataCellStyle="Calculation">
      <calculatedColumnFormula>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calculatedColumnFormula>
      <totalsRowFormula>SUM(MembershipInvoicing[FY01_M06])</totalsRowFormula>
    </tableColumn>
    <tableColumn id="7" xr3:uid="{F5DEBD5B-0317-48CB-89C5-396A04F9E46D}" name="FY01_M07" totalsRowFunction="custom" dataDxfId="692" totalsRowDxfId="691" dataCellStyle="Calculation">
      <calculatedColumnFormula>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calculatedColumnFormula>
      <totalsRowFormula>SUM(MembershipInvoicing[FY01_M07])</totalsRowFormula>
    </tableColumn>
    <tableColumn id="8" xr3:uid="{74D3A99F-FF36-40D2-868E-99CE4BB376EF}" name="FY01_M08" totalsRowFunction="custom" dataDxfId="690" totalsRowDxfId="689" dataCellStyle="Calculation">
      <calculatedColumnFormula>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calculatedColumnFormula>
      <totalsRowFormula>SUM(MembershipInvoicing[FY01_M08])</totalsRowFormula>
    </tableColumn>
    <tableColumn id="9" xr3:uid="{EDB9D9A5-A9F4-4CBC-863E-64BDB1295E5F}" name="FY01_M09" totalsRowFunction="custom" dataDxfId="688" totalsRowDxfId="687" dataCellStyle="Calculation">
      <calculatedColumnFormula>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calculatedColumnFormula>
      <totalsRowFormula>SUM(MembershipInvoicing[FY01_M09])</totalsRowFormula>
    </tableColumn>
    <tableColumn id="10" xr3:uid="{FA635D50-0825-4343-96CD-92F25FA89A99}" name="FY01_M10" totalsRowFunction="custom" dataDxfId="686" totalsRowDxfId="685" dataCellStyle="Calculation">
      <calculatedColumnFormula>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calculatedColumnFormula>
      <totalsRowFormula>SUM(MembershipInvoicing[FY01_M10])</totalsRowFormula>
    </tableColumn>
    <tableColumn id="11" xr3:uid="{25BA7529-52C2-44F2-9670-A00D52CCA4E7}" name="FY01_M11" totalsRowFunction="custom" dataDxfId="684" totalsRowDxfId="683" dataCellStyle="Calculation">
      <calculatedColumnFormula>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calculatedColumnFormula>
      <totalsRowFormula>SUM(MembershipInvoicing[FY01_M11])</totalsRowFormula>
    </tableColumn>
    <tableColumn id="12" xr3:uid="{4558914A-DEEB-4C1A-8E68-86FCFF25EEEE}" name="FY01_M12" totalsRowFunction="custom" dataDxfId="682" totalsRowDxfId="681" dataCellStyle="Calculation">
      <calculatedColumnFormula>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calculatedColumnFormula>
      <totalsRowFormula>SUM(MembershipInvoicing[FY01_M12])</totalsRowFormula>
    </tableColumn>
    <tableColumn id="13" xr3:uid="{9D999C2B-C1DF-4DFD-8C43-EFF32DD4BA8B}" name="FY02_M01" dataDxfId="680" totalsRowDxfId="679" dataCellStyle="Calculation">
      <calculatedColumnFormula>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calculatedColumnFormula>
    </tableColumn>
    <tableColumn id="14" xr3:uid="{8A1FABFF-53A8-469C-A68E-42BAA268246A}" name="FY02_M02" dataDxfId="678" totalsRowDxfId="677" dataCellStyle="Calculation">
      <calculatedColumnFormula>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calculatedColumnFormula>
    </tableColumn>
    <tableColumn id="15" xr3:uid="{920E7135-4DE9-404E-B6F2-AB2C5B3F884F}" name="FY02_M03" dataDxfId="676" totalsRowDxfId="675" dataCellStyle="Calculation">
      <calculatedColumnFormula>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calculatedColumnFormula>
    </tableColumn>
    <tableColumn id="16" xr3:uid="{B3E0E80F-39C8-4611-BE1A-6F1FE6C927D5}" name="FY02_M04" dataDxfId="674" totalsRowDxfId="673" dataCellStyle="Calculation">
      <calculatedColumnFormula>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calculatedColumnFormula>
    </tableColumn>
    <tableColumn id="17" xr3:uid="{E2E642A5-102B-49B3-8A4C-D2FECE20512B}" name="FY02_M05" dataDxfId="672" totalsRowDxfId="671" dataCellStyle="Calculation">
      <calculatedColumnFormula>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calculatedColumnFormula>
    </tableColumn>
    <tableColumn id="18" xr3:uid="{1A5DE79B-C8ED-490B-A9C8-906AA50CA977}" name="FY02_M06" dataDxfId="670" totalsRowDxfId="669" dataCellStyle="Calculation">
      <calculatedColumnFormula>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calculatedColumnFormula>
    </tableColumn>
    <tableColumn id="19" xr3:uid="{9722CCC1-AA6E-4AAE-9095-6B997E212F81}" name="FY02_M07" dataDxfId="668" totalsRowDxfId="667" dataCellStyle="Calculation">
      <calculatedColumnFormula>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calculatedColumnFormula>
    </tableColumn>
    <tableColumn id="20" xr3:uid="{E9B101D3-F6BB-4165-8017-BE52B53DA8F1}" name="FY02_M08" dataDxfId="666" totalsRowDxfId="665" dataCellStyle="Calculation">
      <calculatedColumnFormula>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calculatedColumnFormula>
    </tableColumn>
    <tableColumn id="21" xr3:uid="{28CA582A-4ABE-419D-B89E-2557F26DBDDC}" name="FY02_M09" dataDxfId="664" totalsRowDxfId="663" dataCellStyle="Calculation">
      <calculatedColumnFormula>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calculatedColumnFormula>
    </tableColumn>
    <tableColumn id="22" xr3:uid="{176A5EA6-6229-4F77-8363-42CE7993F5FA}" name="FY02_M10" dataDxfId="662" totalsRowDxfId="661" dataCellStyle="Calculation">
      <calculatedColumnFormula>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calculatedColumnFormula>
    </tableColumn>
    <tableColumn id="23" xr3:uid="{C0CC8D13-E7C6-4B38-8D2A-DA249FD2A281}" name="FY02_M11" dataDxfId="660" totalsRowDxfId="659" dataCellStyle="Calculation">
      <calculatedColumnFormula>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calculatedColumnFormula>
    </tableColumn>
    <tableColumn id="24" xr3:uid="{E4F253AE-773D-4559-8600-396172EFAA43}" name="FY02_M12" dataDxfId="658" totalsRowDxfId="657" dataCellStyle="Calculation">
      <calculatedColumnFormula>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calculatedColumnFormula>
    </tableColumn>
    <tableColumn id="25" xr3:uid="{EB44CF3B-F7FB-4CB8-BA9E-FD1034BE97EF}" name="FY03_M01" dataDxfId="656" totalsRowDxfId="655" dataCellStyle="Calculation">
      <calculatedColumnFormula>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calculatedColumnFormula>
    </tableColumn>
    <tableColumn id="26" xr3:uid="{80AC72AD-204D-4FF7-B487-ABB41109E971}" name="FY03_M02" dataDxfId="654" totalsRowDxfId="653" dataCellStyle="Calculation">
      <calculatedColumnFormula>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calculatedColumnFormula>
    </tableColumn>
    <tableColumn id="27" xr3:uid="{B459E383-4F63-4210-B850-A810BA2210A2}" name="FY03_M03" dataDxfId="652" totalsRowDxfId="651" dataCellStyle="Calculation">
      <calculatedColumnFormula>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calculatedColumnFormula>
    </tableColumn>
    <tableColumn id="28" xr3:uid="{D3A9B231-D3DA-4031-8273-3B6371357326}" name="FY03_M04" dataDxfId="650" totalsRowDxfId="649" dataCellStyle="Calculation">
      <calculatedColumnFormula>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calculatedColumnFormula>
    </tableColumn>
    <tableColumn id="29" xr3:uid="{A27B4486-6956-49A9-8A7D-551483FE7809}" name="FY03_M05" dataDxfId="648" totalsRowDxfId="647" dataCellStyle="Calculation">
      <calculatedColumnFormula>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calculatedColumnFormula>
    </tableColumn>
    <tableColumn id="30" xr3:uid="{43A099B1-77D3-4D2D-9182-53684CE3BBA3}" name="FY03_M06" dataDxfId="646" totalsRowDxfId="645" dataCellStyle="Calculation">
      <calculatedColumnFormula>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calculatedColumnFormula>
    </tableColumn>
    <tableColumn id="31" xr3:uid="{CF4D70D0-4331-4BDF-9A2A-060B5F5F1CB0}" name="FY03_M07" dataDxfId="644" totalsRowDxfId="643" dataCellStyle="Calculation">
      <calculatedColumnFormula>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calculatedColumnFormula>
    </tableColumn>
    <tableColumn id="32" xr3:uid="{8E986ABC-842B-4774-8020-00FF546BECFF}" name="FY03_M08" dataDxfId="642" totalsRowDxfId="641" dataCellStyle="Calculation">
      <calculatedColumnFormula>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calculatedColumnFormula>
    </tableColumn>
    <tableColumn id="33" xr3:uid="{77128274-2326-4F7C-B243-88602D9AC6D6}" name="FY03_M09" dataDxfId="640" totalsRowDxfId="639" dataCellStyle="Calculation">
      <calculatedColumnFormula>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calculatedColumnFormula>
    </tableColumn>
    <tableColumn id="34" xr3:uid="{67579EFD-CE30-4BB0-9FC4-A6EB39830AA5}" name="FY03_M10" dataDxfId="638" totalsRowDxfId="637" dataCellStyle="Calculation">
      <calculatedColumnFormula>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calculatedColumnFormula>
    </tableColumn>
    <tableColumn id="35" xr3:uid="{651E74FB-9A5C-494D-A651-EA0070C47017}" name="FY03_M11" dataDxfId="636" totalsRowDxfId="635" dataCellStyle="Calculation">
      <calculatedColumnFormula>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calculatedColumnFormula>
    </tableColumn>
    <tableColumn id="36" xr3:uid="{66861A1D-5950-4297-ACFC-6F422F45E46E}" name="FY03_M12" dataDxfId="634" totalsRowDxfId="633" dataCellStyle="Calculation">
      <calculatedColumnFormula>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calculatedColumnFormula>
    </tableColumn>
    <tableColumn id="37" xr3:uid="{BA06E50A-2263-4770-A878-A336DBBBC801}" name="FY04_M01" dataDxfId="632" totalsRowDxfId="631" dataCellStyle="Calculation">
      <calculatedColumnFormula>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calculatedColumnFormula>
    </tableColumn>
    <tableColumn id="38" xr3:uid="{9548505F-0189-4814-96A0-A4545398750B}" name="FY04_M02" dataDxfId="630" totalsRowDxfId="629" dataCellStyle="Calculation">
      <calculatedColumnFormula>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calculatedColumnFormula>
    </tableColumn>
    <tableColumn id="39" xr3:uid="{17363F97-351F-45A7-8962-8A116E7FE4DA}" name="FY04_M03" dataDxfId="628" totalsRowDxfId="627" dataCellStyle="Calculation">
      <calculatedColumnFormula>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calculatedColumnFormula>
    </tableColumn>
    <tableColumn id="40" xr3:uid="{893CE877-9F3E-42D0-B9FE-1C4FAAA457B2}" name="FY04_M04" dataDxfId="626" totalsRowDxfId="625" dataCellStyle="Calculation">
      <calculatedColumnFormula>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calculatedColumnFormula>
    </tableColumn>
    <tableColumn id="41" xr3:uid="{CEDD57B6-E84E-4FB2-B0B9-BCA66FD0E788}" name="FY04_M05" dataDxfId="624" totalsRowDxfId="623" dataCellStyle="Calculation">
      <calculatedColumnFormula>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calculatedColumnFormula>
    </tableColumn>
    <tableColumn id="42" xr3:uid="{5F7E496D-69D1-4182-B57C-CD186CA69322}" name="FY04_M06" dataDxfId="622" totalsRowDxfId="621" dataCellStyle="Calculation">
      <calculatedColumnFormula>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calculatedColumnFormula>
    </tableColumn>
    <tableColumn id="43" xr3:uid="{ED6C290F-D505-410A-AA30-DC1CB8EB951C}" name="FY04_M07" dataDxfId="620" totalsRowDxfId="619" dataCellStyle="Calculation">
      <calculatedColumnFormula>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calculatedColumnFormula>
    </tableColumn>
    <tableColumn id="44" xr3:uid="{04F5F182-CC37-40C1-8612-E26E7B25E18D}" name="FY04_M08" dataDxfId="618" totalsRowDxfId="617" dataCellStyle="Calculation">
      <calculatedColumnFormula>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calculatedColumnFormula>
    </tableColumn>
    <tableColumn id="45" xr3:uid="{5D14C1C1-6F8E-496B-B223-28B6DB5D3FCB}" name="FY04_M09" dataDxfId="616" totalsRowDxfId="615" dataCellStyle="Calculation">
      <calculatedColumnFormula>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calculatedColumnFormula>
    </tableColumn>
    <tableColumn id="46" xr3:uid="{EF36F77C-F5BA-4B98-8D52-5CE6B0D72EA3}" name="FY04_M10" dataDxfId="614" totalsRowDxfId="613" dataCellStyle="Calculation">
      <calculatedColumnFormula>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calculatedColumnFormula>
    </tableColumn>
    <tableColumn id="47" xr3:uid="{3AFC971B-12F0-4351-9119-6628E198D18A}" name="FY04_M11" dataDxfId="612" totalsRowDxfId="611" dataCellStyle="Calculation">
      <calculatedColumnFormula>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calculatedColumnFormula>
    </tableColumn>
    <tableColumn id="48" xr3:uid="{1C0E1AFA-CF83-4B8F-86FD-C77D83F46929}" name="FY04_M12" dataDxfId="610" totalsRowDxfId="609" dataCellStyle="Calculation">
      <calculatedColumnFormula>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calculatedColumnFormula>
    </tableColumn>
    <tableColumn id="49" xr3:uid="{36E7C921-2ACD-4AFD-ACB4-5DD93CC381AD}" name="FY05_M01" dataDxfId="608" totalsRowDxfId="607" dataCellStyle="Calculation">
      <calculatedColumnFormula>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calculatedColumnFormula>
    </tableColumn>
    <tableColumn id="50" xr3:uid="{D1383D14-E94E-4BBA-91B9-6BE418D5C07B}" name="FY05_M02" dataDxfId="606" totalsRowDxfId="605" dataCellStyle="Calculation">
      <calculatedColumnFormula>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calculatedColumnFormula>
    </tableColumn>
    <tableColumn id="51" xr3:uid="{26E61114-360E-4172-A784-2001AE69EEC5}" name="FY05_M03" dataDxfId="604" totalsRowDxfId="603" dataCellStyle="Calculation">
      <calculatedColumnFormula>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calculatedColumnFormula>
    </tableColumn>
    <tableColumn id="52" xr3:uid="{788F968B-6BD7-4F92-A16C-2B54ABA3A25A}" name="FY05_M04" dataDxfId="602" totalsRowDxfId="601" dataCellStyle="Calculation">
      <calculatedColumnFormula>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calculatedColumnFormula>
    </tableColumn>
    <tableColumn id="53" xr3:uid="{7FD3DB00-650C-492F-A6BE-60A8D471E77F}" name="FY05_M05" dataDxfId="600" totalsRowDxfId="599" dataCellStyle="Calculation">
      <calculatedColumnFormula>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calculatedColumnFormula>
    </tableColumn>
    <tableColumn id="54" xr3:uid="{5923B99D-305A-4FD8-AA09-27D06FBD0A4E}" name="FY05_M06" dataDxfId="598" totalsRowDxfId="597" dataCellStyle="Calculation">
      <calculatedColumnFormula>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calculatedColumnFormula>
    </tableColumn>
    <tableColumn id="55" xr3:uid="{DD472E38-62A1-4EBD-876C-5E380F643A7E}" name="FY05_M07" dataDxfId="596" totalsRowDxfId="595" dataCellStyle="Calculation">
      <calculatedColumnFormula>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calculatedColumnFormula>
    </tableColumn>
    <tableColumn id="56" xr3:uid="{69980316-551B-48B7-BE40-5F01C2B34DDC}" name="FY05_M08" dataDxfId="594" totalsRowDxfId="593" dataCellStyle="Calculation">
      <calculatedColumnFormula>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calculatedColumnFormula>
    </tableColumn>
    <tableColumn id="57" xr3:uid="{3FF9D032-8798-4217-9E39-989848760D63}" name="FY05_M09" dataDxfId="592" totalsRowDxfId="591" dataCellStyle="Calculation">
      <calculatedColumnFormula>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calculatedColumnFormula>
    </tableColumn>
    <tableColumn id="58" xr3:uid="{8ACF8598-AFD2-4C81-AF1C-5C9F38B70A22}" name="FY05_M10" dataDxfId="590" totalsRowDxfId="589" dataCellStyle="Calculation">
      <calculatedColumnFormula>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calculatedColumnFormula>
    </tableColumn>
    <tableColumn id="59" xr3:uid="{7FFB7950-DFED-4F5C-AA3C-424FBD315A04}" name="FY05_M11" dataDxfId="588" totalsRowDxfId="587" dataCellStyle="Calculation">
      <calculatedColumnFormula>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calculatedColumnFormula>
    </tableColumn>
    <tableColumn id="60" xr3:uid="{835AB471-95F2-493C-AD1C-D63991216814}" name="FY05_M12" dataDxfId="586" totalsRowDxfId="585" dataCellStyle="Calculation">
      <calculatedColumnFormula>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calculatedColumnFormula>
    </tableColumn>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4833606-4E47-45DE-AE8E-BA57ADA68C85}" name="SalesOrders_Log" displayName="SalesOrders_Log" ref="B5:T507" totalsRowShown="0">
  <autoFilter ref="B5:T507" xr:uid="{B4833606-4E47-45DE-AE8E-BA57ADA68C85}"/>
  <tableColumns count="19">
    <tableColumn id="7" xr3:uid="{1E3EA087-7DCB-4CD8-93A5-B63EAF110DBF}" name="SalesOrder" dataCellStyle="Input"/>
    <tableColumn id="8" xr3:uid="{B15916DF-B558-4D98-B4BA-9B8563821A2B}" name="Member Name" dataCellStyle="Input"/>
    <tableColumn id="6" xr3:uid="{5C38F304-50C5-482E-99B5-9FC2E871D6D8}" name="Product" dataDxfId="584" dataCellStyle="Input">
      <calculatedColumnFormula>NOW()</calculatedColumnFormula>
    </tableColumn>
    <tableColumn id="9" xr3:uid="{BA6BF2E3-F189-4750-A6CD-0DD23B0FB566}" name="List Price" dataCellStyle="Input"/>
    <tableColumn id="10" xr3:uid="{D85783F5-5C90-4A11-B83B-7C1316718340}" name="Discount Price" dataCellStyle="Input"/>
    <tableColumn id="11" xr3:uid="{EB771597-0590-4E60-ACEF-A8D1663420A9}" name="Cost Price" dataCellStyle="Input"/>
    <tableColumn id="1" xr3:uid="{E167CB2E-47C9-4F3D-9D89-C2CC4D6FF6F6}" name="QTY at List Price" dataCellStyle="Input"/>
    <tableColumn id="2" xr3:uid="{4C496933-1B3C-41B3-9D17-6F5484065A3B}" name="QTY at Discount Price" dataCellStyle="Input"/>
    <tableColumn id="3" xr3:uid="{B0ED9874-45F3-4CF1-9548-3B15F9761D77}" name="Phone Number" dataCellStyle="Input"/>
    <tableColumn id="15" xr3:uid="{6969383F-A456-4F0A-9D28-FDD594351F6A}" name="Shipping Weight" dataCellStyle="Input"/>
    <tableColumn id="4" xr3:uid="{C0A37B0D-59DA-4E84-94AD-07934B887DAE}" name="Line Sub Total" dataDxfId="583" dataCellStyle="Calculation">
      <calculatedColumnFormula>IF(ISBLANK(SalesOrders_Log[[#This Row],[Product]]),"",SalesOrders_Log[[#This Row],[List Price]]*SalesOrders_Log[[#This Row],[QTY at List Price]]+SalesOrders_Log[[#This Row],[Discount Price]]*SalesOrders_Log[[#This Row],[QTY at Discount Price]])</calculatedColumnFormula>
    </tableColumn>
    <tableColumn id="18" xr3:uid="{F469A9FC-2D7F-4E17-986E-A5C1C32BE9D0}" name="Ship to Zip Code" dataDxfId="582" dataCellStyle="Input"/>
    <tableColumn id="19" xr3:uid="{8EA60374-D622-477F-8AAD-59A6A944D29D}" name="Zip Code Taxes" dataCellStyle="Input"/>
    <tableColumn id="17" xr3:uid="{203AB519-F853-4288-ADC4-8A9AF8FA8097}" name="Taxes" dataDxfId="581" dataCellStyle="Calculation">
      <calculatedColumnFormula>IFERROR(SalesOrders_Log[[#This Row],[Line Sub Total]]*SalesOrders_Log[[#This Row],[Zip Code Taxes]],"")</calculatedColumnFormula>
    </tableColumn>
    <tableColumn id="12" xr3:uid="{D4A54038-6156-420C-89E4-0A1A761E94C6}" name="Net Per Unit2" dataDxfId="580" dataCellStyle="Calculation">
      <calculatedColumnFormula>SalesOrders_Log[[#This Row],[List Price]]-SalesOrders_Log[[#This Row],[Cost Price]]</calculatedColumnFormula>
    </tableColumn>
    <tableColumn id="13" xr3:uid="{CE5AD608-0E2E-4E48-AB68-A1346D1DFAC0}" name="Line Item Net" dataDxfId="579" dataCellStyle="Calculation">
      <calculatedColumnFormula>IF(ISBLANK(SalesOrders_Log[[#This Row],[Product]]),"",(SalesOrders_Log[[#This Row],[List Price]]-SalesOrders_Log[[#This Row],[Cost Price]])*SalesOrders_Log[[#This Row],[QTY at List Price]]+(SalesOrders_Log[[#This Row],[Discount Price]]-SalesOrders_Log[[#This Row],[Cost Price]])*SalesOrders_Log[[#This Row],[QTY at Discount Price]])</calculatedColumnFormula>
    </tableColumn>
    <tableColumn id="14" xr3:uid="{63FA0A98-02F2-4159-A7B2-8A4D4E6AA6AE}" name="List Price Margin" dataDxfId="578" dataCellStyle="Calculation">
      <calculatedColumnFormula>IFERROR(SalesOrders_Log[[#This Row],[QTY at List Price]]*SalesOrders_Log[[#This Row],[List Price]]/SalesOrders_Log[[#This Row],[Cost Price]]*SalesOrders_Log[[#This Row],[QTY at List Price]]-IF(SalesOrders_Log[[#This Row],[QTY at List Price]]="","",1),"")</calculatedColumnFormula>
    </tableColumn>
    <tableColumn id="16" xr3:uid="{A25758E3-7CBF-4991-B7D0-00FCBBD308F5}" name="Column1" dataDxfId="577" dataCellStyle="Calculation">
      <calculatedColumnFormula>IFERROR( SalesOrders_Log[[#This Row],[QTY at Discount Price]]*SalesOrders_Log[[#This Row],[Discount Price]]/SalesOrders_Log[[#This Row],[Cost Price]]*SalesOrders_Log[[#This Row],[QTY at Discount Price]]-IF(SalesOrders_Log[[#This Row],[QTY at Discount Price]]="","",1),"")</calculatedColumnFormula>
    </tableColumn>
    <tableColumn id="5" xr3:uid="{3661AC6D-812E-4C18-953C-2A20C624B057}" name="Date Invoiced" dataCellStyle="Input"/>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A97A0BB-7ED3-46E2-A49E-738FCC16A536}" name="SalesOrders" displayName="SalesOrders" ref="V5:CC507" totalsRowCount="1" headerRowDxfId="576">
  <autoFilter ref="V5:CC506" xr:uid="{6A97A0BB-7ED3-46E2-A49E-738FCC16A536}"/>
  <tableColumns count="60">
    <tableColumn id="1" xr3:uid="{244A6C8F-052B-46A7-BF06-B6EED4AB6A14}" name="FY01_M01" totalsRowFunction="custom" dataDxfId="575" totalsRowDxfId="574" dataCellStyle="Calculation">
      <calculatedColumnFormula>IF(SalesOrders_Log[[#This Row],[Date Invoiced]]=FY01_M01,SalesOrders_Log[[#This Row],[Line Sub Total]],0)</calculatedColumnFormula>
      <totalsRowFormula>SUM(SalesOrders[FY01_M01])</totalsRowFormula>
    </tableColumn>
    <tableColumn id="2" xr3:uid="{B83D5E68-D781-48C5-A2B6-F7BF8A926F1B}" name="FY01_M02" totalsRowFunction="custom" dataDxfId="573" totalsRowDxfId="572" dataCellStyle="Calculation">
      <calculatedColumnFormula>IF(SalesOrders_Log[[#This Row],[Date Invoiced]]=FY01_M02,SalesOrders_Log[[#This Row],[Line Sub Total]],0)</calculatedColumnFormula>
      <totalsRowFormula>SUM(SalesOrders[FY01_M02])</totalsRowFormula>
    </tableColumn>
    <tableColumn id="3" xr3:uid="{32F7C9D4-D034-4835-8D09-3868FBF44774}" name="FY01_M03" totalsRowFunction="custom" dataDxfId="571" totalsRowDxfId="570" dataCellStyle="Calculation">
      <calculatedColumnFormula>IF(SalesOrders_Log[[#This Row],[Date Invoiced]]=FY01_M03,SalesOrders_Log[[#This Row],[Line Sub Total]],0)</calculatedColumnFormula>
      <totalsRowFormula>SUM(SalesOrders[FY01_M03])</totalsRowFormula>
    </tableColumn>
    <tableColumn id="4" xr3:uid="{81A075CD-09CE-493B-8AB4-D014A8A6FB47}" name="FY01_M04" totalsRowFunction="custom" dataDxfId="569" totalsRowDxfId="568" dataCellStyle="Calculation">
      <calculatedColumnFormula>IF(SalesOrders_Log[[#This Row],[Date Invoiced]]=FY01_M04,SalesOrders_Log[[#This Row],[Line Sub Total]],0)</calculatedColumnFormula>
      <totalsRowFormula>SUM(SalesOrders[FY01_M04])</totalsRowFormula>
    </tableColumn>
    <tableColumn id="5" xr3:uid="{9D8B06D3-39DC-48C9-A75B-C28BC9296B83}" name="FY01_M05" totalsRowFunction="custom" dataDxfId="567" totalsRowDxfId="566" dataCellStyle="Calculation">
      <calculatedColumnFormula>IF(SalesOrders_Log[[#This Row],[Date Invoiced]]=FY01_M05,SalesOrders_Log[[#This Row],[Line Sub Total]],0)</calculatedColumnFormula>
      <totalsRowFormula>SUM(SalesOrders[FY01_M05])</totalsRowFormula>
    </tableColumn>
    <tableColumn id="6" xr3:uid="{68AFD9D5-4B23-456B-A08E-DB66864552A8}" name="FY01_M06" totalsRowFunction="custom" dataDxfId="565" totalsRowDxfId="564" dataCellStyle="Calculation">
      <calculatedColumnFormula>IF(SalesOrders_Log[[#This Row],[Date Invoiced]]=FY01_M06,SalesOrders_Log[[#This Row],[Line Sub Total]],0)</calculatedColumnFormula>
      <totalsRowFormula>SUM(SalesOrders[FY01_M06])</totalsRowFormula>
    </tableColumn>
    <tableColumn id="7" xr3:uid="{984E0BFB-4D19-4E56-AACA-6F5C970F89A7}" name="FY01_M07" totalsRowFunction="custom" dataDxfId="563" totalsRowDxfId="562" dataCellStyle="Calculation">
      <calculatedColumnFormula>IF(SalesOrders_Log[[#This Row],[Date Invoiced]]=FY01_M07,SalesOrders_Log[[#This Row],[Line Sub Total]],0)</calculatedColumnFormula>
      <totalsRowFormula>SUM(SalesOrders[FY01_M07])</totalsRowFormula>
    </tableColumn>
    <tableColumn id="8" xr3:uid="{342B1972-49D1-4E07-96E9-A06E81313B0D}" name="FY01_M08" totalsRowFunction="custom" dataDxfId="561" totalsRowDxfId="560" dataCellStyle="Calculation">
      <calculatedColumnFormula>IF(SalesOrders_Log[[#This Row],[Date Invoiced]]=FY01_M08,SalesOrders_Log[[#This Row],[Line Sub Total]],0)</calculatedColumnFormula>
      <totalsRowFormula>SUM(SalesOrders[FY01_M08])</totalsRowFormula>
    </tableColumn>
    <tableColumn id="9" xr3:uid="{5EF785F0-53F3-4141-BBC4-A5CA9E778174}" name="FY01_M09" totalsRowFunction="custom" dataDxfId="559" totalsRowDxfId="558" dataCellStyle="Calculation">
      <calculatedColumnFormula>IF(SalesOrders_Log[[#This Row],[Date Invoiced]]=FY01_M09,SalesOrders_Log[[#This Row],[Line Sub Total]],0)</calculatedColumnFormula>
      <totalsRowFormula>SUM(SalesOrders[FY01_M09])</totalsRowFormula>
    </tableColumn>
    <tableColumn id="10" xr3:uid="{D107DA5E-F6BF-464F-9FEA-38A342DF2A3D}" name="FY01_M10" totalsRowFunction="custom" dataDxfId="557" totalsRowDxfId="556" dataCellStyle="Calculation">
      <calculatedColumnFormula>IF(SalesOrders_Log[[#This Row],[Date Invoiced]]=FY01_M10,SalesOrders_Log[[#This Row],[Line Sub Total]],0)</calculatedColumnFormula>
      <totalsRowFormula>SUM(SalesOrders[FY01_M10])</totalsRowFormula>
    </tableColumn>
    <tableColumn id="11" xr3:uid="{EE0C1917-CCAA-438B-B1F6-4C12ADD51D78}" name="FY01_M11" totalsRowFunction="custom" dataDxfId="555" totalsRowDxfId="554" dataCellStyle="Calculation">
      <calculatedColumnFormula>IF(SalesOrders_Log[[#This Row],[Date Invoiced]]=FY01_M11,SalesOrders_Log[[#This Row],[Line Sub Total]],0)</calculatedColumnFormula>
      <totalsRowFormula>SUM(SalesOrders[FY01_M11])</totalsRowFormula>
    </tableColumn>
    <tableColumn id="12" xr3:uid="{BC0000BD-20EB-4806-85B1-29424D06E509}" name="FY01_M12" totalsRowFunction="custom" dataDxfId="553" totalsRowDxfId="552" dataCellStyle="Calculation">
      <calculatedColumnFormula>IF(SalesOrders_Log[[#This Row],[Date Invoiced]]=FY01_M12,SalesOrders_Log[[#This Row],[Line Sub Total]],0)</calculatedColumnFormula>
      <totalsRowFormula>SUM(SalesOrders[FY01_M12])</totalsRowFormula>
    </tableColumn>
    <tableColumn id="13" xr3:uid="{B73589A3-2E88-4265-9A3D-F3B6B13E2342}" name="FY02_M01" dataDxfId="551" totalsRowDxfId="550" dataCellStyle="Calculation">
      <calculatedColumnFormula>IF(SalesOrders_Log[[#This Row],[Date Invoiced]]=FY02_M01,SalesOrders_Log[[#This Row],[Line Sub Total]],0)</calculatedColumnFormula>
    </tableColumn>
    <tableColumn id="14" xr3:uid="{E3027095-239B-40BE-871C-987BEB57CF84}" name="FY02_M02" dataDxfId="549" totalsRowDxfId="548" dataCellStyle="Calculation">
      <calculatedColumnFormula>IF(SalesOrders_Log[[#This Row],[Date Invoiced]]=FY02_M02,SalesOrders_Log[[#This Row],[Line Sub Total]],0)</calculatedColumnFormula>
    </tableColumn>
    <tableColumn id="15" xr3:uid="{6D7ACF16-018E-4B99-A5F8-B547D555C77B}" name="FY02_M03" dataDxfId="547" totalsRowDxfId="546" dataCellStyle="Calculation">
      <calculatedColumnFormula>IF(SalesOrders_Log[[#This Row],[Date Invoiced]]=FY02_M03,SalesOrders_Log[[#This Row],[Line Sub Total]],0)</calculatedColumnFormula>
    </tableColumn>
    <tableColumn id="16" xr3:uid="{739AB4AC-5D02-447E-8532-2B10F75E3294}" name="FY02_M04" dataDxfId="545" totalsRowDxfId="544" dataCellStyle="Calculation">
      <calculatedColumnFormula>IF(SalesOrders_Log[[#This Row],[Date Invoiced]]=FY02_M04,SalesOrders_Log[[#This Row],[Line Sub Total]],0)</calculatedColumnFormula>
    </tableColumn>
    <tableColumn id="17" xr3:uid="{9E30B99D-2DDD-4904-A623-92B08D19DCE3}" name="FY02_M05" dataDxfId="543" totalsRowDxfId="542" dataCellStyle="Calculation">
      <calculatedColumnFormula>IF(SalesOrders_Log[[#This Row],[Date Invoiced]]=FY02_M05,SalesOrders_Log[[#This Row],[Line Sub Total]],0)</calculatedColumnFormula>
    </tableColumn>
    <tableColumn id="18" xr3:uid="{6412115A-C43F-4B90-B017-4AB7B3102BF3}" name="FY02_M06" dataDxfId="541" totalsRowDxfId="540" dataCellStyle="Calculation">
      <calculatedColumnFormula>IF(SalesOrders_Log[[#This Row],[Date Invoiced]]=FY02_M06,SalesOrders_Log[[#This Row],[Line Sub Total]],0)</calculatedColumnFormula>
    </tableColumn>
    <tableColumn id="19" xr3:uid="{1DA215F1-D472-413D-ABF0-036FA7FAD878}" name="FY02_M07" dataDxfId="539" totalsRowDxfId="538" dataCellStyle="Calculation">
      <calculatedColumnFormula>IF(SalesOrders_Log[[#This Row],[Date Invoiced]]=FY02_M07,SalesOrders_Log[[#This Row],[Line Sub Total]],0)</calculatedColumnFormula>
    </tableColumn>
    <tableColumn id="20" xr3:uid="{512C58AD-5537-4E4F-B4B9-EC11DAACDC06}" name="FY02_M08" dataDxfId="537" totalsRowDxfId="536" dataCellStyle="Calculation">
      <calculatedColumnFormula>IF(SalesOrders_Log[[#This Row],[Date Invoiced]]=FY02_M08,SalesOrders_Log[[#This Row],[Line Sub Total]],0)</calculatedColumnFormula>
    </tableColumn>
    <tableColumn id="21" xr3:uid="{D125D10E-BCD7-4063-92B9-A24E765F98A5}" name="FY02_M09" dataDxfId="535" totalsRowDxfId="534" dataCellStyle="Calculation">
      <calculatedColumnFormula>IF(SalesOrders_Log[[#This Row],[Date Invoiced]]=FY02_M09,SalesOrders_Log[[#This Row],[Line Sub Total]],0)</calculatedColumnFormula>
    </tableColumn>
    <tableColumn id="22" xr3:uid="{EA7820AA-6255-4C9A-A6D3-62EF3B919D8C}" name="FY02_M10" dataDxfId="533" totalsRowDxfId="532" dataCellStyle="Calculation">
      <calculatedColumnFormula>IF(SalesOrders_Log[[#This Row],[Date Invoiced]]=FY02_M10,SalesOrders_Log[[#This Row],[Line Sub Total]],0)</calculatedColumnFormula>
    </tableColumn>
    <tableColumn id="23" xr3:uid="{8BA472EC-1CBA-44FA-A369-2520039707AE}" name="FY02_M11" dataDxfId="531" totalsRowDxfId="530" dataCellStyle="Calculation">
      <calculatedColumnFormula>IF(SalesOrders_Log[[#This Row],[Date Invoiced]]=FY02_M11,SalesOrders_Log[[#This Row],[Line Sub Total]],0)</calculatedColumnFormula>
    </tableColumn>
    <tableColumn id="24" xr3:uid="{55E90C3C-C3C8-4048-B1CE-5A4E9B97A61D}" name="FY02_M12" dataDxfId="529" totalsRowDxfId="528" dataCellStyle="Calculation">
      <calculatedColumnFormula>IF(SalesOrders_Log[[#This Row],[Date Invoiced]]=FY02_M12,SalesOrders_Log[[#This Row],[Line Sub Total]],0)</calculatedColumnFormula>
    </tableColumn>
    <tableColumn id="25" xr3:uid="{8333BEAA-8352-4128-A194-27281F1736C8}" name="FY03_M01" dataDxfId="527" totalsRowDxfId="526" dataCellStyle="Calculation">
      <calculatedColumnFormula>IF(SalesOrders_Log[[#This Row],[Date Invoiced]]=FY03_M01,SalesOrders_Log[[#This Row],[Line Sub Total]],0)</calculatedColumnFormula>
    </tableColumn>
    <tableColumn id="26" xr3:uid="{CF714290-3610-4843-9D45-63510E9A7377}" name="FY03_M02" dataDxfId="525" totalsRowDxfId="524" dataCellStyle="Calculation">
      <calculatedColumnFormula>IF(SalesOrders_Log[[#This Row],[Date Invoiced]]=FY03_M02,SalesOrders_Log[[#This Row],[Line Sub Total]],0)</calculatedColumnFormula>
    </tableColumn>
    <tableColumn id="27" xr3:uid="{602F6FA3-13CC-4A6D-A170-425BEA5EE6E1}" name="FY03_M03" dataDxfId="523" totalsRowDxfId="522" dataCellStyle="Calculation">
      <calculatedColumnFormula>IF(SalesOrders_Log[[#This Row],[Date Invoiced]]=FY03_M03,SalesOrders_Log[[#This Row],[Line Sub Total]],0)</calculatedColumnFormula>
    </tableColumn>
    <tableColumn id="28" xr3:uid="{D52AB0A1-AC76-4436-BA3C-E083FF9C2904}" name="FY03_M04" dataDxfId="521" totalsRowDxfId="520" dataCellStyle="Calculation">
      <calculatedColumnFormula>IF(SalesOrders_Log[[#This Row],[Date Invoiced]]=FY03_M04,SalesOrders_Log[[#This Row],[Line Sub Total]],0)</calculatedColumnFormula>
    </tableColumn>
    <tableColumn id="29" xr3:uid="{034411DD-643B-431C-ABE4-7CA37EB4B5A3}" name="FY03_M05" dataDxfId="519" totalsRowDxfId="518" dataCellStyle="Calculation">
      <calculatedColumnFormula>IF(SalesOrders_Log[[#This Row],[Date Invoiced]]=FY03_M05,SalesOrders_Log[[#This Row],[Line Sub Total]],0)</calculatedColumnFormula>
    </tableColumn>
    <tableColumn id="30" xr3:uid="{A7A5B3B6-A073-4A2C-BAB6-1664B30349A9}" name="FY03_M06" dataDxfId="517" totalsRowDxfId="516" dataCellStyle="Calculation">
      <calculatedColumnFormula>IF(SalesOrders_Log[[#This Row],[Date Invoiced]]=FY03_M06,SalesOrders_Log[[#This Row],[Line Sub Total]],0)</calculatedColumnFormula>
    </tableColumn>
    <tableColumn id="31" xr3:uid="{EF8D48C1-D2BF-4057-8BC1-FD8B93C01802}" name="FY03_M07" dataDxfId="515" totalsRowDxfId="514" dataCellStyle="Calculation">
      <calculatedColumnFormula>IF(SalesOrders_Log[[#This Row],[Date Invoiced]]=FY03_M07,SalesOrders_Log[[#This Row],[Line Sub Total]],0)</calculatedColumnFormula>
    </tableColumn>
    <tableColumn id="32" xr3:uid="{71707C1A-3519-4C7C-BAE9-3BCAC0D0BB37}" name="FY03_M08" dataDxfId="513" totalsRowDxfId="512" dataCellStyle="Calculation">
      <calculatedColumnFormula>IF(SalesOrders_Log[[#This Row],[Date Invoiced]]=FY03_M08,SalesOrders_Log[[#This Row],[Line Sub Total]],0)</calculatedColumnFormula>
    </tableColumn>
    <tableColumn id="33" xr3:uid="{D2BFDE2E-10BD-43EF-8C79-9431B60A54DD}" name="FY03_M09" dataDxfId="511" totalsRowDxfId="510" dataCellStyle="Calculation">
      <calculatedColumnFormula>IF(SalesOrders_Log[[#This Row],[Date Invoiced]]=FY03_M09,SalesOrders_Log[[#This Row],[Line Sub Total]],0)</calculatedColumnFormula>
    </tableColumn>
    <tableColumn id="34" xr3:uid="{334AF481-1303-4FD1-A0B1-59DD71B8BA48}" name="FY03_M10" dataDxfId="509" totalsRowDxfId="508" dataCellStyle="Calculation">
      <calculatedColumnFormula>IF(SalesOrders_Log[[#This Row],[Date Invoiced]]=FY03_M10,SalesOrders_Log[[#This Row],[Line Sub Total]],0)</calculatedColumnFormula>
    </tableColumn>
    <tableColumn id="35" xr3:uid="{33FA4A33-E443-45C3-A855-F6B27568FDDF}" name="FY03_M11" dataDxfId="507" totalsRowDxfId="506" dataCellStyle="Calculation">
      <calculatedColumnFormula>IF(SalesOrders_Log[[#This Row],[Date Invoiced]]=FY03_M11,SalesOrders_Log[[#This Row],[Line Sub Total]],0)</calculatedColumnFormula>
    </tableColumn>
    <tableColumn id="36" xr3:uid="{39F971D2-85CD-413E-A12F-0043907C0EA1}" name="FY03_M12" dataDxfId="505" totalsRowDxfId="504" dataCellStyle="Calculation">
      <calculatedColumnFormula>IF(SalesOrders_Log[[#This Row],[Date Invoiced]]=FY03_M12,SalesOrders_Log[[#This Row],[Line Sub Total]],0)</calculatedColumnFormula>
    </tableColumn>
    <tableColumn id="37" xr3:uid="{C6C146D5-E36E-4B3B-9697-0324C50B8719}" name="FY04_M01" dataDxfId="503" totalsRowDxfId="502" dataCellStyle="Calculation">
      <calculatedColumnFormula>IF(SalesOrders_Log[[#This Row],[Product]]=FY04_M01,SalesOrders_Log[[#This Row],[Date Invoiced]],0)</calculatedColumnFormula>
    </tableColumn>
    <tableColumn id="38" xr3:uid="{FC252457-CEE7-43B4-B3EA-9E92DCC90F41}" name="FY04_M02" dataDxfId="501" totalsRowDxfId="500" dataCellStyle="Calculation">
      <calculatedColumnFormula>IF(SalesOrders_Log[[#This Row],[Product]]=FY04_M02,SalesOrders_Log[[#This Row],[Date Invoiced]],0)</calculatedColumnFormula>
    </tableColumn>
    <tableColumn id="39" xr3:uid="{3E46793C-248F-4609-84FC-0178694E2E44}" name="FY04_M03" dataDxfId="499" totalsRowDxfId="498" dataCellStyle="Calculation">
      <calculatedColumnFormula>IF(SalesOrders_Log[[#This Row],[Product]]=FY04_M03,SalesOrders_Log[[#This Row],[Date Invoiced]],0)</calculatedColumnFormula>
    </tableColumn>
    <tableColumn id="40" xr3:uid="{D8B22748-5917-4635-978B-A1B6E81A8B01}" name="FY04_M04" dataDxfId="497" totalsRowDxfId="496" dataCellStyle="Calculation">
      <calculatedColumnFormula>IF(SalesOrders_Log[[#This Row],[Product]]=FY04_M04,SalesOrders_Log[[#This Row],[Date Invoiced]],0)</calculatedColumnFormula>
    </tableColumn>
    <tableColumn id="41" xr3:uid="{DFF3DC2C-7551-4230-A952-3C011C97DF26}" name="FY04_M05" dataDxfId="495" totalsRowDxfId="494" dataCellStyle="Calculation">
      <calculatedColumnFormula>IF(SalesOrders_Log[[#This Row],[Product]]=FY04_M05,SalesOrders_Log[[#This Row],[Date Invoiced]],0)</calculatedColumnFormula>
    </tableColumn>
    <tableColumn id="42" xr3:uid="{DC368C9D-654C-451F-9DF1-B2CD789AC383}" name="FY04_M06" dataDxfId="493" totalsRowDxfId="492" dataCellStyle="Calculation">
      <calculatedColumnFormula>IF(SalesOrders_Log[[#This Row],[Product]]=FY04_M06,SalesOrders_Log[[#This Row],[Date Invoiced]],0)</calculatedColumnFormula>
    </tableColumn>
    <tableColumn id="43" xr3:uid="{7DE21793-1E22-4B36-AD40-8DC2291D7869}" name="FY04_M07" dataDxfId="491" totalsRowDxfId="490" dataCellStyle="Calculation">
      <calculatedColumnFormula>IF(SalesOrders_Log[[#This Row],[Product]]=FY04_M07,SalesOrders_Log[[#This Row],[Date Invoiced]],0)</calculatedColumnFormula>
    </tableColumn>
    <tableColumn id="44" xr3:uid="{56AAFBFE-D06D-4B38-9E7F-100B2D149307}" name="FY04_M08" dataDxfId="489" totalsRowDxfId="488" dataCellStyle="Calculation">
      <calculatedColumnFormula>IF(SalesOrders_Log[[#This Row],[Product]]=FY04_M08,SalesOrders_Log[[#This Row],[Date Invoiced]],0)</calculatedColumnFormula>
    </tableColumn>
    <tableColumn id="45" xr3:uid="{5E11FCAE-400E-45D1-896C-7EB98C396BBE}" name="FY04_M09" dataDxfId="487" totalsRowDxfId="486" dataCellStyle="Calculation">
      <calculatedColumnFormula>IF(SalesOrders_Log[[#This Row],[Product]]=FY04_M09,SalesOrders_Log[[#This Row],[Date Invoiced]],0)</calculatedColumnFormula>
    </tableColumn>
    <tableColumn id="46" xr3:uid="{17A9B1D9-3837-4508-9935-C8C11716D229}" name="FY04_M10" dataDxfId="485" totalsRowDxfId="484" dataCellStyle="Calculation">
      <calculatedColumnFormula>IF(SalesOrders_Log[[#This Row],[Product]]=FY04_M10,SalesOrders_Log[[#This Row],[Date Invoiced]],0)</calculatedColumnFormula>
    </tableColumn>
    <tableColumn id="47" xr3:uid="{9DAD04AA-88D8-4577-982F-ED804973A98D}" name="FY04_M11" dataDxfId="483" totalsRowDxfId="482" dataCellStyle="Calculation">
      <calculatedColumnFormula>IF(SalesOrders_Log[[#This Row],[Product]]=FY04_M11,SalesOrders_Log[[#This Row],[Date Invoiced]],0)</calculatedColumnFormula>
    </tableColumn>
    <tableColumn id="48" xr3:uid="{B78EA9F7-990E-4B91-8681-E3E2B0E73A21}" name="FY04_M12" dataDxfId="481" totalsRowDxfId="480" dataCellStyle="Calculation">
      <calculatedColumnFormula>IF(SalesOrders_Log[[#This Row],[Product]]=FY04_M12,SalesOrders_Log[[#This Row],[Date Invoiced]],0)</calculatedColumnFormula>
    </tableColumn>
    <tableColumn id="49" xr3:uid="{00AA008D-928D-4D95-B0E9-4EB6B834FA98}" name="FY05_M01" dataDxfId="479" totalsRowDxfId="478" dataCellStyle="Calculation">
      <calculatedColumnFormula>IF(SalesOrders_Log[[#This Row],[Product]]=FY05_M01,SalesOrders_Log[[#This Row],[Date Invoiced]],0)</calculatedColumnFormula>
    </tableColumn>
    <tableColumn id="50" xr3:uid="{7CEFED40-A516-4B44-B918-2CBFC480C73E}" name="FY05_M02" dataDxfId="477" totalsRowDxfId="476" dataCellStyle="Calculation">
      <calculatedColumnFormula>IF(SalesOrders_Log[[#This Row],[Product]]=FY05_M02,SalesOrders_Log[[#This Row],[Date Invoiced]],0)</calculatedColumnFormula>
    </tableColumn>
    <tableColumn id="51" xr3:uid="{24709539-C90F-4A3D-ABDA-9C6A4CD997C4}" name="FY05_M03" dataDxfId="475" totalsRowDxfId="474" dataCellStyle="Calculation">
      <calculatedColumnFormula>IF(SalesOrders_Log[[#This Row],[Product]]=FY05_M03,SalesOrders_Log[[#This Row],[Date Invoiced]],0)</calculatedColumnFormula>
    </tableColumn>
    <tableColumn id="52" xr3:uid="{56A39395-304E-46FF-96B7-6AD9B60D60C9}" name="FY05_M04" dataDxfId="473" totalsRowDxfId="472" dataCellStyle="Calculation">
      <calculatedColumnFormula>IF(SalesOrders_Log[[#This Row],[Product]]=FY05_M04,SalesOrders_Log[[#This Row],[Date Invoiced]],0)</calculatedColumnFormula>
    </tableColumn>
    <tableColumn id="53" xr3:uid="{A947B19D-A8BD-434B-AE8B-04E07892D0CE}" name="FY05_M05" dataDxfId="471" totalsRowDxfId="470" dataCellStyle="Calculation">
      <calculatedColumnFormula>IF(SalesOrders_Log[[#This Row],[Product]]=FY05_M05,SalesOrders_Log[[#This Row],[Date Invoiced]],0)</calculatedColumnFormula>
    </tableColumn>
    <tableColumn id="54" xr3:uid="{B52159C3-3A14-49CC-B373-0194F25A7911}" name="FY05_M06" dataDxfId="469" totalsRowDxfId="468" dataCellStyle="Calculation">
      <calculatedColumnFormula>IF(SalesOrders_Log[[#This Row],[Product]]=FY05_M06,SalesOrders_Log[[#This Row],[Date Invoiced]],0)</calculatedColumnFormula>
    </tableColumn>
    <tableColumn id="55" xr3:uid="{1E6BF851-E143-4772-889B-BCE95EB579A9}" name="FY05_M07" dataDxfId="467" totalsRowDxfId="466" dataCellStyle="Calculation">
      <calculatedColumnFormula>IF(SalesOrders_Log[[#This Row],[Product]]=FY05_M07,SalesOrders_Log[[#This Row],[Date Invoiced]],0)</calculatedColumnFormula>
    </tableColumn>
    <tableColumn id="56" xr3:uid="{2309A914-B40C-4B09-9097-D1D75BA4FF5B}" name="FY05_M08" dataDxfId="465" totalsRowDxfId="464" dataCellStyle="Calculation">
      <calculatedColumnFormula>IF(SalesOrders_Log[[#This Row],[Product]]=FY05_M08,SalesOrders_Log[[#This Row],[Date Invoiced]],0)</calculatedColumnFormula>
    </tableColumn>
    <tableColumn id="57" xr3:uid="{1F69F92A-BA99-4EFB-9605-9440ADCC6A62}" name="FY05_M09" dataDxfId="463" totalsRowDxfId="462" dataCellStyle="Calculation">
      <calculatedColumnFormula>IF(SalesOrders_Log[[#This Row],[Product]]=FY05_M09,SalesOrders_Log[[#This Row],[Date Invoiced]],0)</calculatedColumnFormula>
    </tableColumn>
    <tableColumn id="58" xr3:uid="{79C3BE87-1ED9-44F7-BE23-78214107393E}" name="FY05_M10" dataDxfId="461" totalsRowDxfId="460" dataCellStyle="Calculation">
      <calculatedColumnFormula>IF(SalesOrders_Log[[#This Row],[Product]]=FY05_M10,SalesOrders_Log[[#This Row],[Date Invoiced]],0)</calculatedColumnFormula>
    </tableColumn>
    <tableColumn id="59" xr3:uid="{9D08BCB4-D711-4FC3-BF7B-CC4D218455BC}" name="FY05_M11" dataDxfId="459" totalsRowDxfId="458" dataCellStyle="Calculation">
      <calculatedColumnFormula>IF(SalesOrders_Log[[#This Row],[Product]]=FY05_M11,SalesOrders_Log[[#This Row],[Date Invoiced]],0)</calculatedColumnFormula>
    </tableColumn>
    <tableColumn id="60" xr3:uid="{CF61BDA6-95D5-4338-9B2C-F9BC192382D7}" name="FY05_M12" dataDxfId="457" totalsRowDxfId="456" dataCellStyle="Calculation">
      <calculatedColumnFormula>IF(SalesOrders_Log[[#This Row],[Product]]=FY05_M12,SalesOrders_Log[[#This Row],[Date Invoiced]],0)</calculatedColumnFormula>
    </tableColumn>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4C236A0-6A33-4C66-91AF-A3F5D8D26B01}" name="IncomeSources" displayName="IncomeSources" ref="B3:BK28" totalsRowCount="1" headerRowDxfId="455" headerRowBorderDxfId="454">
  <autoFilter ref="B3:BK27" xr:uid="{34C236A0-6A33-4C66-91AF-A3F5D8D26B01}"/>
  <tableColumns count="62">
    <tableColumn id="13" xr3:uid="{F1DCFF1C-BD64-4F62-832B-186A34DE0CA4}" name="Income Stream Switch On/Off" totalsRowDxfId="453" dataCellStyle="Currency">
      <calculatedColumnFormula>'KPI Calculations and Macros'!C2</calculatedColumnFormula>
    </tableColumn>
    <tableColumn id="14" xr3:uid="{8817EE03-341C-4CE6-828B-610D6778C6F2}" name="Sources" totalsRowDxfId="452" dataCellStyle="Currency">
      <calculatedColumnFormula>'KPI Calculations and Macros'!B2</calculatedColumnFormula>
    </tableColumn>
    <tableColumn id="1" xr3:uid="{12926566-F32E-4E6C-9C21-73FC07506231}" name="FY01_M01" totalsRowFunction="custom" dataDxfId="451" totalsRowDxfId="450" dataCellStyle="Calculation">
      <calculatedColumnFormula>IF(IncomeSources[[#This Row],[Income Stream Switch On/Off]]="On",IFERROR(SUMIF(INDIRECT(_xlfn.TEXTJOIN(,TRUE,,,$C4,"[",D$3,"]"),),"&gt;0",INDIRECT(_xlfn.TEXTJOIN(,TRUE,,,$C4,"[",D$3,"]"),)),"-"),"")</calculatedColumnFormula>
      <totalsRowFormula>SUM(IncomeSources[FY01_M01])</totalsRowFormula>
    </tableColumn>
    <tableColumn id="2" xr3:uid="{54F31B70-BE8D-44B7-BC6D-387301985F19}" name="FY01_M02" totalsRowFunction="sum" dataDxfId="449" totalsRowDxfId="448" dataCellStyle="Calculation">
      <calculatedColumnFormula>IF(IncomeSources[[#This Row],[Income Stream Switch On/Off]]="On",IFERROR(SUMIF(INDIRECT(_xlfn.TEXTJOIN(,TRUE,,,$C4,"[",E$3,"]"),),"&gt;0",INDIRECT(_xlfn.TEXTJOIN(,TRUE,,,$C4,"[",E$3,"]"),)),"-"),"")</calculatedColumnFormula>
    </tableColumn>
    <tableColumn id="3" xr3:uid="{F01DE629-4852-4890-AF71-84097491DC93}" name="FY01_M03" totalsRowFunction="sum" dataDxfId="447" totalsRowDxfId="446" dataCellStyle="Calculation">
      <calculatedColumnFormula>IF(IncomeSources[[#This Row],[Income Stream Switch On/Off]]="On",IFERROR(SUMIF(INDIRECT(_xlfn.TEXTJOIN(,TRUE,,,$C4,"[",F$3,"]"),),"&gt;0",INDIRECT(_xlfn.TEXTJOIN(,TRUE,,,$C4,"[",F$3,"]"),)),"-"),"")</calculatedColumnFormula>
    </tableColumn>
    <tableColumn id="4" xr3:uid="{E562BB04-6372-432A-9F91-A9001D8AB2AB}" name="FY01_M04" totalsRowFunction="sum" dataDxfId="445" totalsRowDxfId="444" dataCellStyle="Calculation">
      <calculatedColumnFormula>IF(IncomeSources[[#This Row],[Income Stream Switch On/Off]]="On",IFERROR(SUMIF(INDIRECT(_xlfn.TEXTJOIN(,TRUE,,,$C4,"[",G$3,"]"),),"&gt;0",INDIRECT(_xlfn.TEXTJOIN(,TRUE,,,$C4,"[",G$3,"]"),)),"-"),"")</calculatedColumnFormula>
    </tableColumn>
    <tableColumn id="5" xr3:uid="{562A4B3E-DF22-48FA-94F5-0C982768B81B}" name="FY01_M05" totalsRowFunction="sum" dataDxfId="443" totalsRowDxfId="442" dataCellStyle="Calculation">
      <calculatedColumnFormula>IF(IncomeSources[[#This Row],[Income Stream Switch On/Off]]="On",IFERROR(SUMIF(INDIRECT(_xlfn.TEXTJOIN(,TRUE,,,$C4,"[",H$3,"]"),),"&gt;0",INDIRECT(_xlfn.TEXTJOIN(,TRUE,,,$C4,"[",H$3,"]"),)),"-"),"")</calculatedColumnFormula>
    </tableColumn>
    <tableColumn id="6" xr3:uid="{96C69891-5BE5-40DF-9BA5-878CE769196A}" name="FY01_M06" totalsRowFunction="sum" dataDxfId="441" totalsRowDxfId="440" dataCellStyle="Calculation">
      <calculatedColumnFormula>IF(IncomeSources[[#This Row],[Income Stream Switch On/Off]]="On",IFERROR(SUMIF(INDIRECT(_xlfn.TEXTJOIN(,TRUE,,,$C4,"[",I$3,"]")),"&gt;0",INDIRECT(_xlfn.TEXTJOIN(,TRUE,,,$C4,"[",I$3,"]"),)),"-"),"")</calculatedColumnFormula>
    </tableColumn>
    <tableColumn id="7" xr3:uid="{4174AB9C-B259-4CC6-99FC-F424183A5B18}" name="FY01_M07" totalsRowFunction="sum" dataDxfId="439" totalsRowDxfId="438" dataCellStyle="Calculation">
      <calculatedColumnFormula>IF(IncomeSources[[#This Row],[Income Stream Switch On/Off]]="On",IFERROR(SUMIF(INDIRECT(_xlfn.TEXTJOIN(,TRUE,,,$C4,"[",J$3,"]"),),"&gt;0",INDIRECT(_xlfn.TEXTJOIN(,TRUE,,,$C4,"[",J$3,"]"),)),"-"),"")</calculatedColumnFormula>
    </tableColumn>
    <tableColumn id="8" xr3:uid="{813EF272-B2EA-4062-84DD-674403752336}" name="FY01_M08" totalsRowFunction="sum" dataDxfId="437" totalsRowDxfId="436" dataCellStyle="Calculation">
      <calculatedColumnFormula>IF(IncomeSources[[#This Row],[Income Stream Switch On/Off]]="On",IFERROR(SUMIF(INDIRECT(_xlfn.TEXTJOIN(,TRUE,,,$C4,"[",K$3,"]"),),"&gt;0",INDIRECT(_xlfn.TEXTJOIN(,TRUE,,,$C4,"[",K$3,"]"),)),"-"),"")</calculatedColumnFormula>
    </tableColumn>
    <tableColumn id="9" xr3:uid="{05ED214B-630E-4EFD-9277-D5A49DAF92AA}" name="FY01_M09" totalsRowFunction="sum" dataDxfId="435" totalsRowDxfId="434" dataCellStyle="Calculation">
      <calculatedColumnFormula>IF(IncomeSources[[#This Row],[Income Stream Switch On/Off]]="On",IFERROR(SUMIF(INDIRECT(_xlfn.TEXTJOIN(,TRUE,,,$C4,"[",L$3,"]"),),"&gt;0",INDIRECT(_xlfn.TEXTJOIN(,TRUE,,,$C4,"[",L$3,"]"),)),"-"),"")</calculatedColumnFormula>
    </tableColumn>
    <tableColumn id="10" xr3:uid="{AEDBAF62-2FA5-47C4-B5E1-5E998BD8102E}" name="FY01_M10" totalsRowFunction="sum" dataDxfId="433" totalsRowDxfId="432" dataCellStyle="Calculation">
      <calculatedColumnFormula>IF(IncomeSources[[#This Row],[Income Stream Switch On/Off]]="On",IFERROR(SUMIF(INDIRECT(_xlfn.TEXTJOIN(,TRUE,,,$C4,"[",M$3,"]"),),"&gt;0",INDIRECT(_xlfn.TEXTJOIN(,TRUE,,,$C4,"[",M$3,"]"),)),"-"),"")</calculatedColumnFormula>
    </tableColumn>
    <tableColumn id="11" xr3:uid="{9280B05B-F558-4789-99A2-D66BBB0CF734}" name="FY01_M11" totalsRowFunction="sum" dataDxfId="431" totalsRowDxfId="430" dataCellStyle="Calculation">
      <calculatedColumnFormula>IF(IncomeSources[[#This Row],[Income Stream Switch On/Off]]="On",IFERROR(SUMIF(INDIRECT(_xlfn.TEXTJOIN(,TRUE,,,$C4,"[",N$3,"]"),),"&gt;0",INDIRECT(_xlfn.TEXTJOIN(,TRUE,,,$C4,"[",N$3,"]"),)),"-"),"")</calculatedColumnFormula>
    </tableColumn>
    <tableColumn id="12" xr3:uid="{4922F7A7-29D3-46D1-9E31-DEEE4A6C5A1E}" name="FY01_M12" totalsRowFunction="sum" dataDxfId="429" totalsRowDxfId="428" dataCellStyle="Calculation">
      <calculatedColumnFormula>IF(IncomeSources[[#This Row],[Income Stream Switch On/Off]]="On",IFERROR(SUMIF(INDIRECT(_xlfn.TEXTJOIN(,TRUE,,,$C4,"[",O$3,"]"),),"&gt;0",INDIRECT(_xlfn.TEXTJOIN(,TRUE,,,$C4,"[",O$3,"]"),)),"-"),"")</calculatedColumnFormula>
    </tableColumn>
    <tableColumn id="15" xr3:uid="{5E4235A5-868E-4360-B76C-A29DFBB63212}" name="FY02_M01" totalsRowFunction="sum" dataDxfId="427" totalsRowDxfId="426" dataCellStyle="Calculation">
      <calculatedColumnFormula>IF(IncomeSources[[#This Row],[Income Stream Switch On/Off]]="On",IFERROR(SUMIF(INDIRECT(_xlfn.TEXTJOIN(,TRUE,,,$C4,"[",P$3,"]"),),"&gt;0",INDIRECT(_xlfn.TEXTJOIN(,TRUE,,,$C4,"[",P$3,"]"),)),"-"),"")</calculatedColumnFormula>
    </tableColumn>
    <tableColumn id="16" xr3:uid="{60061D09-CBD5-4853-872F-BF3C8FDADA54}" name="FY02_M02" totalsRowFunction="sum" dataDxfId="425" totalsRowDxfId="424" dataCellStyle="Calculation">
      <calculatedColumnFormula>IF(IncomeSources[[#This Row],[Income Stream Switch On/Off]]="On",IFERROR(SUMIF(INDIRECT(_xlfn.TEXTJOIN(,TRUE,,,$C4,"[",Q$3,"]"),),"&gt;0",INDIRECT(_xlfn.TEXTJOIN(,TRUE,,,$C4,"[",Q$3,"]"),)),"-"),"")</calculatedColumnFormula>
    </tableColumn>
    <tableColumn id="17" xr3:uid="{32150674-F43B-4A0A-BE81-DDA07E29F72E}" name="FY02_M03" totalsRowFunction="sum" dataDxfId="423" totalsRowDxfId="422" dataCellStyle="Calculation">
      <calculatedColumnFormula>IF(IncomeSources[[#This Row],[Income Stream Switch On/Off]]="On",IFERROR(SUMIF(INDIRECT(_xlfn.TEXTJOIN(,TRUE,,,$C4,"[",R$3,"]"),),"&gt;0",INDIRECT(_xlfn.TEXTJOIN(,TRUE,,,$C4,"[",R$3,"]"),)),"-"),"")</calculatedColumnFormula>
    </tableColumn>
    <tableColumn id="18" xr3:uid="{47EA90A8-4FB3-4747-85DB-24EA6C2A06D4}" name="FY02_M04" totalsRowFunction="sum" dataDxfId="421" totalsRowDxfId="420" dataCellStyle="Calculation">
      <calculatedColumnFormula>IF(IncomeSources[[#This Row],[Income Stream Switch On/Off]]="On",IFERROR(SUMIF(INDIRECT(_xlfn.TEXTJOIN(,TRUE,,,$C4,"[",S$3,"]"),),"&gt;0",INDIRECT(_xlfn.TEXTJOIN(,TRUE,,,$C4,"[",S$3,"]"),)),"-"),"")</calculatedColumnFormula>
    </tableColumn>
    <tableColumn id="19" xr3:uid="{01BB1CEA-DC9C-4E0B-BA26-1033257DDCCF}" name="FY02_M05" totalsRowFunction="sum" dataDxfId="419" totalsRowDxfId="418" dataCellStyle="Calculation">
      <calculatedColumnFormula>IF(IncomeSources[[#This Row],[Income Stream Switch On/Off]]="On",IFERROR(SUMIF(INDIRECT(_xlfn.TEXTJOIN(,TRUE,,,$C4,"[",T$3,"]"),),"&gt;0",INDIRECT(_xlfn.TEXTJOIN(,TRUE,,,$C4,"[",T$3,"]"),)),"-"),"")</calculatedColumnFormula>
    </tableColumn>
    <tableColumn id="20" xr3:uid="{61CF5EC0-3FEF-4AEB-9665-53B32AC14691}" name="FY02_M06" totalsRowFunction="sum" dataDxfId="417" totalsRowDxfId="416" dataCellStyle="Calculation">
      <calculatedColumnFormula>IF(IncomeSources[[#This Row],[Income Stream Switch On/Off]]="On",IFERROR(SUMIF(INDIRECT(_xlfn.TEXTJOIN(,TRUE,,,$C4,"[",U$3,"]"),),"&gt;0",INDIRECT(_xlfn.TEXTJOIN(,TRUE,,,$C4,"[",U$3,"]"),)),"-"),"")</calculatedColumnFormula>
    </tableColumn>
    <tableColumn id="21" xr3:uid="{B617E317-19C7-485B-A6C1-748818D1C6DC}" name="FY02_M07" totalsRowFunction="sum" dataDxfId="415" totalsRowDxfId="414" dataCellStyle="Calculation">
      <calculatedColumnFormula>IF(IncomeSources[[#This Row],[Income Stream Switch On/Off]]="On",IFERROR(SUMIF(INDIRECT(_xlfn.TEXTJOIN(,TRUE,,,$C4,"[",V$3,"]"),),"&gt;0",INDIRECT(_xlfn.TEXTJOIN(,TRUE,,,$C4,"[",V$3,"]"),)),"-"),"")</calculatedColumnFormula>
    </tableColumn>
    <tableColumn id="22" xr3:uid="{3007E688-252D-44BE-AFDE-680F2E0D0DC8}" name="FY02_M08" totalsRowFunction="sum" dataDxfId="413" totalsRowDxfId="412" dataCellStyle="Calculation">
      <calculatedColumnFormula>IF(IncomeSources[[#This Row],[Income Stream Switch On/Off]]="On",IFERROR(SUMIF(INDIRECT(_xlfn.TEXTJOIN(,TRUE,,,$C4,"[",W$3,"]"),),"&gt;0",INDIRECT(_xlfn.TEXTJOIN(,TRUE,,,$C4,"[",W$3,"]"),)),"-"),"")</calculatedColumnFormula>
    </tableColumn>
    <tableColumn id="23" xr3:uid="{119356FE-6753-41E5-A17C-B8D59A127DD4}" name="FY02_M09" totalsRowFunction="sum" dataDxfId="411" totalsRowDxfId="410" dataCellStyle="Calculation">
      <calculatedColumnFormula>IF(IncomeSources[[#This Row],[Income Stream Switch On/Off]]="On",IFERROR(SUMIF(INDIRECT(_xlfn.TEXTJOIN(,TRUE,,,$C4,"[",X$3,"]"),),"&gt;0",INDIRECT(_xlfn.TEXTJOIN(,TRUE,,,$C4,"[",X$3,"]"),)),"-"),"")</calculatedColumnFormula>
    </tableColumn>
    <tableColumn id="24" xr3:uid="{3A2E7CEB-76AB-45DC-936D-B9384AB04161}" name="FY02_M10" totalsRowFunction="sum" dataDxfId="409" totalsRowDxfId="408" dataCellStyle="Calculation">
      <calculatedColumnFormula>IF(IncomeSources[[#This Row],[Income Stream Switch On/Off]]="On",IFERROR(SUMIF(INDIRECT(_xlfn.TEXTJOIN(,TRUE,,,$C4,"[",Y$3,"]"),),"&gt;0",INDIRECT(_xlfn.TEXTJOIN(,TRUE,,,$C4,"[",Y$3,"]"),)),"-"),"")</calculatedColumnFormula>
    </tableColumn>
    <tableColumn id="25" xr3:uid="{91428E73-5C0A-4B06-B6A5-B9399299B3F1}" name="FY02_M11" totalsRowFunction="sum" dataDxfId="407" totalsRowDxfId="406" dataCellStyle="Calculation">
      <calculatedColumnFormula>IF(IncomeSources[[#This Row],[Income Stream Switch On/Off]]="On",IFERROR(SUMIF(INDIRECT(_xlfn.TEXTJOIN(,TRUE,,,$C4,"[",Z$3,"]"),),"&gt;0",INDIRECT(_xlfn.TEXTJOIN(,TRUE,,,$C4,"[",Z$3,"]"),)),"-"),"")</calculatedColumnFormula>
    </tableColumn>
    <tableColumn id="26" xr3:uid="{864DE5FF-C63E-4E52-9833-25A98A075E85}" name="FY02_M12" totalsRowFunction="sum" dataDxfId="405" totalsRowDxfId="404" dataCellStyle="Calculation">
      <calculatedColumnFormula>IF(IncomeSources[[#This Row],[Income Stream Switch On/Off]]="On",IFERROR(SUMIF(INDIRECT(_xlfn.TEXTJOIN(,TRUE,,,$C4,"[",AA$3,"]"),),"&gt;0",INDIRECT(_xlfn.TEXTJOIN(,TRUE,,,$C4,"[",AA$3,"]"),)),"-"),"")</calculatedColumnFormula>
    </tableColumn>
    <tableColumn id="27" xr3:uid="{95A457BE-190C-4C7D-B47B-742F209C69AA}" name="FY03_M01" totalsRowFunction="sum" dataDxfId="403" totalsRowDxfId="402" dataCellStyle="Calculation">
      <calculatedColumnFormula>IF(IncomeSources[[#This Row],[Income Stream Switch On/Off]]="On",IFERROR(SUMIF(INDIRECT(_xlfn.TEXTJOIN(,TRUE,,,$C4,"[",AB$3,"]"),),"&gt;0",INDIRECT(_xlfn.TEXTJOIN(,TRUE,,,$C4,"[",AB$3,"]"),)),"-"),"")</calculatedColumnFormula>
    </tableColumn>
    <tableColumn id="28" xr3:uid="{7E539492-8ECB-43D7-8E71-1B8209EA3BE9}" name="FY03_M02" totalsRowFunction="sum" dataDxfId="401" totalsRowDxfId="400" dataCellStyle="Calculation">
      <calculatedColumnFormula>IF(IncomeSources[[#This Row],[Income Stream Switch On/Off]]="On",IFERROR(SUMIF(INDIRECT(_xlfn.TEXTJOIN(,TRUE,,,$C4,"[",AC$3,"]"),),"&gt;0",INDIRECT(_xlfn.TEXTJOIN(,TRUE,,,$C4,"[",AC$3,"]"),)),"-"),"")</calculatedColumnFormula>
    </tableColumn>
    <tableColumn id="29" xr3:uid="{FDAD307F-8C85-455B-8ED7-CB13E7738794}" name="FY03_M03" totalsRowFunction="sum" dataDxfId="399" totalsRowDxfId="398" dataCellStyle="Calculation">
      <calculatedColumnFormula>IF(IncomeSources[[#This Row],[Income Stream Switch On/Off]]="On",IFERROR(SUMIF(INDIRECT(_xlfn.TEXTJOIN(,TRUE,,,$C4,"[",AD$3,"]"),),"&gt;0",INDIRECT(_xlfn.TEXTJOIN(,TRUE,,,$C4,"[",AD$3,"]"),)),"-"),"")</calculatedColumnFormula>
    </tableColumn>
    <tableColumn id="30" xr3:uid="{70E5FEBA-5FB8-4553-B97F-7E70D1B54F62}" name="FY03_M04" totalsRowFunction="sum" dataDxfId="397" totalsRowDxfId="396" dataCellStyle="Calculation">
      <calculatedColumnFormula>IF(IncomeSources[[#This Row],[Income Stream Switch On/Off]]="On",IFERROR(SUMIF(INDIRECT(_xlfn.TEXTJOIN(,TRUE,,,$C4,"[",AE$3,"]"),),"&gt;0",INDIRECT(_xlfn.TEXTJOIN(,TRUE,,,$C4,"[",AE$3,"]"),)),"-"),"")</calculatedColumnFormula>
    </tableColumn>
    <tableColumn id="31" xr3:uid="{D0C82354-BC63-46A7-898F-D9950D695DCE}" name="FY03_M05" totalsRowFunction="sum" dataDxfId="395" totalsRowDxfId="394" dataCellStyle="Calculation">
      <calculatedColumnFormula>IF(IncomeSources[[#This Row],[Income Stream Switch On/Off]]="On",IFERROR(SUMIF(INDIRECT(_xlfn.TEXTJOIN(,TRUE,,,$C4,"[",AF$3,"]"),),"&gt;0",INDIRECT(_xlfn.TEXTJOIN(,TRUE,,,$C4,"[",AF$3,"]"),)),"-"),"")</calculatedColumnFormula>
    </tableColumn>
    <tableColumn id="32" xr3:uid="{F451E410-79CA-41D0-877E-495D59B145F9}" name="FY03_M06" totalsRowFunction="sum" dataDxfId="393" totalsRowDxfId="392" dataCellStyle="Calculation">
      <calculatedColumnFormula>IF(IncomeSources[[#This Row],[Income Stream Switch On/Off]]="On",IFERROR(SUMIF(INDIRECT(_xlfn.TEXTJOIN(,TRUE,,,$C4,"[",AG$3,"]"),),"&gt;0",INDIRECT(_xlfn.TEXTJOIN(,TRUE,,,$C4,"[",AG$3,"]"),)),"-"),"")</calculatedColumnFormula>
    </tableColumn>
    <tableColumn id="33" xr3:uid="{1D9725AA-B682-40D4-99D9-15633B27E80E}" name="FY03_M07" totalsRowFunction="sum" dataDxfId="391" totalsRowDxfId="390" dataCellStyle="Calculation">
      <calculatedColumnFormula>IF(IncomeSources[[#This Row],[Income Stream Switch On/Off]]="On",IFERROR(SUMIF(INDIRECT(_xlfn.TEXTJOIN(,TRUE,,,$C4,"[",AH$3,"]"),),"&gt;0",INDIRECT(_xlfn.TEXTJOIN(,TRUE,,,$C4,"[",AH$3,"]"),)),"-"),"")</calculatedColumnFormula>
    </tableColumn>
    <tableColumn id="34" xr3:uid="{11D834FB-2EFB-4146-96D1-6B740EA03E8F}" name="FY03_M08" totalsRowFunction="sum" dataDxfId="389" totalsRowDxfId="388" dataCellStyle="Calculation">
      <calculatedColumnFormula>IF(IncomeSources[[#This Row],[Income Stream Switch On/Off]]="On",IFERROR(SUMIF(INDIRECT(_xlfn.TEXTJOIN(,TRUE,,,$C4,"[",AI$3,"]"),),"&gt;0",INDIRECT(_xlfn.TEXTJOIN(,TRUE,,,$C4,"[",AI$3,"]"),)),"-"),"")</calculatedColumnFormula>
    </tableColumn>
    <tableColumn id="35" xr3:uid="{641A7E3F-669C-45FC-863F-EB6B03DBEB09}" name="FY03_M09" totalsRowFunction="sum" dataDxfId="387" totalsRowDxfId="386" dataCellStyle="Calculation">
      <calculatedColumnFormula>IF(IncomeSources[[#This Row],[Income Stream Switch On/Off]]="On",IFERROR(SUMIF(INDIRECT(_xlfn.TEXTJOIN(,TRUE,,,$C4,"[",AJ$3,"]"),),"&gt;0",INDIRECT(_xlfn.TEXTJOIN(,TRUE,,,$C4,"[",AJ$3,"]"),)),"-"),"")</calculatedColumnFormula>
    </tableColumn>
    <tableColumn id="36" xr3:uid="{30ACFDBB-6EB2-4745-B6B4-E9FEED15D65E}" name="FY03_M10" totalsRowFunction="sum" dataDxfId="385" totalsRowDxfId="384" dataCellStyle="Calculation">
      <calculatedColumnFormula>IF(IncomeSources[[#This Row],[Income Stream Switch On/Off]]="On",IFERROR(SUMIF(INDIRECT(_xlfn.TEXTJOIN(,TRUE,,,$C4,"[",AK$3,"]"),),"&gt;0",INDIRECT(_xlfn.TEXTJOIN(,TRUE,,,$C4,"[",AK$3,"]"),)),"-"),"")</calculatedColumnFormula>
    </tableColumn>
    <tableColumn id="37" xr3:uid="{FA3CB129-FFF2-40FE-B274-F492CD6CFD5C}" name="FY03_M11" totalsRowFunction="sum" dataDxfId="383" totalsRowDxfId="382" dataCellStyle="Calculation">
      <calculatedColumnFormula>IF(IncomeSources[[#This Row],[Income Stream Switch On/Off]]="On",IFERROR(SUMIF(INDIRECT(_xlfn.TEXTJOIN(,TRUE,,,$C4,"[",AL$3,"]"),),"&gt;0",INDIRECT(_xlfn.TEXTJOIN(,TRUE,,,$C4,"[",AL$3,"]"),)),"-"),"")</calculatedColumnFormula>
    </tableColumn>
    <tableColumn id="38" xr3:uid="{7B0D7075-37B0-496C-BCDE-03B2FC960B75}" name="FY03_M12" totalsRowFunction="sum" dataDxfId="381" totalsRowDxfId="380" dataCellStyle="Calculation">
      <calculatedColumnFormula>IF(IncomeSources[[#This Row],[Income Stream Switch On/Off]]="On",IFERROR(SUMIF(INDIRECT(_xlfn.TEXTJOIN(,TRUE,,,$C4,"[",AM$3,"]"),),"&gt;0",INDIRECT(_xlfn.TEXTJOIN(,TRUE,,,$C4,"[",AM$3,"]"),)),"-"),"")</calculatedColumnFormula>
    </tableColumn>
    <tableColumn id="39" xr3:uid="{90288B50-B6C6-4742-B47B-75778389CF65}" name="FY04_M01" dataDxfId="379" dataCellStyle="Calculation"/>
    <tableColumn id="40" xr3:uid="{91FE2BB0-D874-49E4-A812-7F497F3D0235}" name="FY04_M02" dataDxfId="378" dataCellStyle="Calculation"/>
    <tableColumn id="41" xr3:uid="{78B83CFC-7693-4999-9993-B5DBAAE4C9F5}" name="FY04_M03" dataDxfId="377" dataCellStyle="Calculation"/>
    <tableColumn id="42" xr3:uid="{5BC79C37-C828-43EE-A5BC-6C70FA02E842}" name="FY04_M04" dataDxfId="376" dataCellStyle="Calculation"/>
    <tableColumn id="43" xr3:uid="{F6A7916D-E884-49C4-85BA-C27DA20DC788}" name="FY04_M05" dataDxfId="375" dataCellStyle="Calculation"/>
    <tableColumn id="44" xr3:uid="{0A92F558-5FE6-4A71-83D7-ECE3B8246B83}" name="FY04_M06" dataDxfId="374" dataCellStyle="Calculation"/>
    <tableColumn id="45" xr3:uid="{C16E761F-DAEF-48F2-ABCC-1C7B8A5E86EB}" name="FY04_M07" dataDxfId="373" dataCellStyle="Calculation"/>
    <tableColumn id="46" xr3:uid="{480E5CA0-0AB7-4C2C-A8FD-563C0DC521A4}" name="FY04_M08" dataDxfId="372" dataCellStyle="Calculation"/>
    <tableColumn id="47" xr3:uid="{642B2A0E-3CBE-4348-9A0D-967E5EA5FCAF}" name="FY04_M09" dataDxfId="371" dataCellStyle="Calculation"/>
    <tableColumn id="48" xr3:uid="{F3C5BDFB-FD75-4B0A-9EFC-4A003172C335}" name="FY04_M10" dataDxfId="370" dataCellStyle="Calculation"/>
    <tableColumn id="49" xr3:uid="{848825AE-522E-438F-B40C-AB4F82CF2FA1}" name="FY04_M11" dataDxfId="369" dataCellStyle="Calculation"/>
    <tableColumn id="50" xr3:uid="{95B08FC2-E2F5-4178-ACD1-2360B52D90E4}" name="FY04_M12" dataDxfId="368" dataCellStyle="Calculation"/>
    <tableColumn id="51" xr3:uid="{E98E22DA-BC79-4B96-B2EC-EC76957A2127}" name="FY05_M01" dataDxfId="367" dataCellStyle="Calculation"/>
    <tableColumn id="52" xr3:uid="{83A93075-F822-47BD-9331-C4C42C0B4B40}" name="FY05_M02" dataDxfId="366" dataCellStyle="Calculation"/>
    <tableColumn id="53" xr3:uid="{B1099841-F796-4612-A229-C1E9EC98E89F}" name="FY05_M03" dataDxfId="365" dataCellStyle="Calculation"/>
    <tableColumn id="54" xr3:uid="{1BBBDBB8-6D89-4C85-9561-9F0EAA4CC115}" name="FY05_M04" dataDxfId="364" dataCellStyle="Calculation"/>
    <tableColumn id="55" xr3:uid="{64220F99-8E8C-47E2-9A52-472D9CB8DAB6}" name="FY05_M05" dataDxfId="363" dataCellStyle="Calculation"/>
    <tableColumn id="56" xr3:uid="{FF0E249C-AE90-4FEE-9014-6C240B912E0D}" name="FY05_M06" dataDxfId="362" dataCellStyle="Calculation"/>
    <tableColumn id="57" xr3:uid="{13EA7C70-12D3-4B5C-9E9E-8BA2DFA63462}" name="FY05_M07" dataDxfId="361" dataCellStyle="Calculation"/>
    <tableColumn id="58" xr3:uid="{E0388071-0163-47F2-9562-A3B7773F9815}" name="FY05_M08" dataDxfId="360" dataCellStyle="Calculation"/>
    <tableColumn id="59" xr3:uid="{8C552D41-D908-49A9-A9C2-DACB4C4DE142}" name="FY05_M09" dataDxfId="359" dataCellStyle="Calculation"/>
    <tableColumn id="60" xr3:uid="{118F8982-97F5-414C-836F-EFDC85EC7DBF}" name="FY05_M10" dataDxfId="358" dataCellStyle="Calculation"/>
    <tableColumn id="61" xr3:uid="{8D3E40C8-58AA-45B7-BC25-ED4AD121A0CC}" name="FY05_M11" dataDxfId="357" dataCellStyle="Calculation"/>
    <tableColumn id="62" xr3:uid="{1D2C3AA8-E3CE-4FCF-90D1-2E540ACCB1DD}" name="FY05_M12" dataDxfId="356" dataCellStyle="Calculation"/>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E5BD3EE5-BB4E-4081-9B2A-806B37303243}" name="ExpenseSources" displayName="ExpenseSources" ref="B3:BK29" totalsRowCount="1" headerRowDxfId="355" headerRowBorderDxfId="354">
  <autoFilter ref="B3:BK28" xr:uid="{E5BD3EE5-BB4E-4081-9B2A-806B37303243}"/>
  <tableColumns count="62">
    <tableColumn id="13" xr3:uid="{E8F08198-5F95-4A32-BDC4-3ABA23B32D9E}" name="Expense Switch" dataDxfId="353" totalsRowDxfId="352" dataCellStyle="Calculation">
      <calculatedColumnFormula>'KPI Calculations and Macros'!C2</calculatedColumnFormula>
    </tableColumn>
    <tableColumn id="14" xr3:uid="{43719C5B-BBE6-41AE-BA32-C9C3D45366D6}" name="Sources" totalsRowDxfId="351" dataCellStyle="Currency"/>
    <tableColumn id="1" xr3:uid="{59A856EC-1D30-459D-9EB9-DE1CBB30ABE2}" name="FY01_M01" totalsRowFunction="custom" dataDxfId="350" totalsRowDxfId="349" dataCellStyle="Calculation">
      <calculatedColumnFormula>IF(ExpenseSources[[#This Row],[Expense Switch]]="On",IFERROR(SUMIF(INDIRECT(_xlfn.TEXTJOIN(,TRUE,,,$C4,"[",D$3,"]"),),"&lt;0",INDIRECT(_xlfn.TEXTJOIN(,TRUE,,,$C4,"[",D$3,"]"),)),"-"),"")</calculatedColumnFormula>
      <totalsRowFormula>SUM(ExpenseSources[FY01_M01])</totalsRowFormula>
    </tableColumn>
    <tableColumn id="2" xr3:uid="{4D4F41C8-8B75-472A-8DE4-689347428486}" name="FY01_M02" totalsRowFunction="sum" dataDxfId="348" totalsRowDxfId="347" dataCellStyle="Calculation">
      <calculatedColumnFormula>IF(ExpenseSources[[#This Row],[Expense Switch]]="On",IFERROR(SUMIF(INDIRECT(_xlfn.TEXTJOIN(,TRUE,,,$C4,"[",E$3,"]"),),"&lt;0",INDIRECT(_xlfn.TEXTJOIN(,TRUE,,,$C4,"[",E$3,"]"),)),"-"),"")</calculatedColumnFormula>
    </tableColumn>
    <tableColumn id="3" xr3:uid="{52D27D68-9716-484B-925E-783A5DA4093D}" name="FY01_M03" totalsRowFunction="sum" dataDxfId="346" totalsRowDxfId="345" dataCellStyle="Calculation">
      <calculatedColumnFormula>IF(ExpenseSources[[#This Row],[Expense Switch]]="On",IFERROR(SUMIF(INDIRECT(_xlfn.TEXTJOIN(,TRUE,,,$C4,"[",F$3,"]"),),"&lt;0",INDIRECT(_xlfn.TEXTJOIN(,TRUE,,,$C4,"[",F$3,"]"),)),"-"),"")</calculatedColumnFormula>
    </tableColumn>
    <tableColumn id="4" xr3:uid="{39C576D2-B417-4E88-AEAE-0707373513E8}" name="FY01_M04" totalsRowFunction="sum" dataDxfId="344" totalsRowDxfId="343" dataCellStyle="Calculation">
      <calculatedColumnFormula>IF(ExpenseSources[[#This Row],[Expense Switch]]="On",IFERROR(SUMIF(INDIRECT(_xlfn.TEXTJOIN(,TRUE,,,$C4,"[",G$3,"]"),),"&lt;0",INDIRECT(_xlfn.TEXTJOIN(,TRUE,,,$C4,"[",G$3,"]"),)),"-"),"")</calculatedColumnFormula>
    </tableColumn>
    <tableColumn id="5" xr3:uid="{72ADCB2D-F34F-496B-8DB6-C883809F820D}" name="FY01_M05" totalsRowFunction="sum" dataDxfId="342" totalsRowDxfId="341" dataCellStyle="Calculation">
      <calculatedColumnFormula>IF(ExpenseSources[[#This Row],[Expense Switch]]="On",IFERROR(SUMIF(INDIRECT(_xlfn.TEXTJOIN(,TRUE,,,$C4,"[",H$3,"]"),),"&lt;0",INDIRECT(_xlfn.TEXTJOIN(,TRUE,,,$C4,"[",H$3,"]"),)),"-"),"")</calculatedColumnFormula>
    </tableColumn>
    <tableColumn id="6" xr3:uid="{DE7850A1-FAB2-405E-9ED8-5EA04549A687}" name="FY01_M06" totalsRowFunction="sum" dataDxfId="340" totalsRowDxfId="339" dataCellStyle="Calculation">
      <calculatedColumnFormula>IF(ExpenseSources[[#This Row],[Expense Switch]]="On",IFERROR(SUMIF(INDIRECT(_xlfn.TEXTJOIN(,TRUE,,,$C4,"[",I$3,"]"),),"&lt;0",INDIRECT(_xlfn.TEXTJOIN(,TRUE,,,$C4,"[",I$3,"]"),)),"-"),"")</calculatedColumnFormula>
    </tableColumn>
    <tableColumn id="7" xr3:uid="{BB236C27-3B91-401A-8A6A-C65B50BBC5A9}" name="FY01_M07" totalsRowFunction="sum" dataDxfId="338" totalsRowDxfId="337" dataCellStyle="Calculation">
      <calculatedColumnFormula>IF(ExpenseSources[[#This Row],[Expense Switch]]="On",IFERROR(SUMIF(INDIRECT(_xlfn.TEXTJOIN(,TRUE,,,$C4,"[",J$3,"]"),),"&lt;0",INDIRECT(_xlfn.TEXTJOIN(,TRUE,,,$C4,"[",J$3,"]"),)),"-"),"")</calculatedColumnFormula>
    </tableColumn>
    <tableColumn id="8" xr3:uid="{E633C523-3C3E-4977-B132-F1EEBDB74601}" name="FY01_M08" totalsRowFunction="sum" dataDxfId="336" totalsRowDxfId="335" dataCellStyle="Calculation">
      <calculatedColumnFormula>IF(ExpenseSources[[#This Row],[Expense Switch]]="On",IFERROR(SUMIF(INDIRECT(_xlfn.TEXTJOIN(,TRUE,,,$C4,"[",K$3,"]"),),"&lt;0",INDIRECT(_xlfn.TEXTJOIN(,TRUE,,,$C4,"[",K$3,"]"),)),"-"),"")</calculatedColumnFormula>
    </tableColumn>
    <tableColumn id="9" xr3:uid="{C08851E1-E897-43C4-A140-CC2CB38294E4}" name="FY01_M09" totalsRowFunction="sum" dataDxfId="334" totalsRowDxfId="333" dataCellStyle="Calculation">
      <calculatedColumnFormula>IF(ExpenseSources[[#This Row],[Expense Switch]]="On",IFERROR(SUMIF(INDIRECT(_xlfn.TEXTJOIN(,TRUE,,,$C4,"[",L$3,"]"),),"&lt;0",INDIRECT(_xlfn.TEXTJOIN(,TRUE,,,$C4,"[",L$3,"]"),)),"-"),"")</calculatedColumnFormula>
    </tableColumn>
    <tableColumn id="10" xr3:uid="{45D547F5-7E3E-4A07-8817-DBB90F91EF4B}" name="FY01_M10" totalsRowFunction="sum" dataDxfId="332" totalsRowDxfId="331" dataCellStyle="Calculation">
      <calculatedColumnFormula>IF(ExpenseSources[[#This Row],[Expense Switch]]="On",IFERROR(SUMIF(INDIRECT(_xlfn.TEXTJOIN(,TRUE,,,$C4,"[",M$3,"]"),),"&lt;0",INDIRECT(_xlfn.TEXTJOIN(,TRUE,,,$C4,"[",M$3,"]"),)),"-"),"")</calculatedColumnFormula>
    </tableColumn>
    <tableColumn id="11" xr3:uid="{D7163DC7-0DA7-42E4-B9C0-FD36DB81A9E9}" name="FY01_M11" totalsRowFunction="sum" dataDxfId="330" totalsRowDxfId="329" dataCellStyle="Calculation">
      <calculatedColumnFormula>IF(ExpenseSources[[#This Row],[Expense Switch]]="On",IFERROR(SUMIF(INDIRECT(_xlfn.TEXTJOIN(,TRUE,,,$C4,"[",N$3,"]"),),"&lt;0",INDIRECT(_xlfn.TEXTJOIN(,TRUE,,,$C4,"[",N$3,"]"),)),"-"),"")</calculatedColumnFormula>
    </tableColumn>
    <tableColumn id="12" xr3:uid="{DE8E9F92-0878-45FA-AD0D-B9EAB4364516}" name="FY01_M12" totalsRowFunction="sum" dataDxfId="328" totalsRowDxfId="327" dataCellStyle="Calculation">
      <calculatedColumnFormula>IF(ExpenseSources[[#This Row],[Expense Switch]]="On",IFERROR(SUMIF(INDIRECT(_xlfn.TEXTJOIN(,TRUE,,,$C4,"[",O$3,"]"),),"&lt;0",INDIRECT(_xlfn.TEXTJOIN(,TRUE,,,$C4,"[",O$3,"]"),)),"-"),"")</calculatedColumnFormula>
    </tableColumn>
    <tableColumn id="15" xr3:uid="{C4FA2508-7F09-4A6A-A7BB-754E5AD8BFA3}" name="FY02_M01" dataDxfId="326" dataCellStyle="Calculation">
      <calculatedColumnFormula>IF(ExpenseSources[[#This Row],[Expense Switch]]="On",IFERROR(SUMIF(INDIRECT(_xlfn.TEXTJOIN(,TRUE,,,$C4,"[",P$3,"]"),),"&lt;0",INDIRECT(_xlfn.TEXTJOIN(,TRUE,,,$C4,"[",P$3,"]"),)),"-"),"")</calculatedColumnFormula>
    </tableColumn>
    <tableColumn id="16" xr3:uid="{3A3AFE2D-7309-43D1-8BC4-E0A3B76161B1}" name="FY02_M02" dataDxfId="325" dataCellStyle="Calculation">
      <calculatedColumnFormula>IF(ExpenseSources[[#This Row],[Expense Switch]]="On",IFERROR(SUMIF(INDIRECT(_xlfn.TEXTJOIN(,TRUE,,,$C4,"[",Q$3,"]"),),"&lt;0",INDIRECT(_xlfn.TEXTJOIN(,TRUE,,,$C4,"[",Q$3,"]"),)),"-"),"")</calculatedColumnFormula>
    </tableColumn>
    <tableColumn id="17" xr3:uid="{528B346E-9636-4487-9D38-25265F97293F}" name="FY02_M03" dataDxfId="324" dataCellStyle="Calculation">
      <calculatedColumnFormula>IF(ExpenseSources[[#This Row],[Expense Switch]]="On",IFERROR(SUMIF(INDIRECT(_xlfn.TEXTJOIN(,TRUE,,,$C4,"[",R$3,"]"),),"&lt;0",INDIRECT(_xlfn.TEXTJOIN(,TRUE,,,$C4,"[",R$3,"]"),)),"-"),"")</calculatedColumnFormula>
    </tableColumn>
    <tableColumn id="18" xr3:uid="{B0FDA0B3-1FB7-48A1-9095-5AD822439755}" name="FY02_M04" dataDxfId="323" dataCellStyle="Calculation">
      <calculatedColumnFormula>IF(ExpenseSources[[#This Row],[Expense Switch]]="On",IFERROR(SUMIF(INDIRECT(_xlfn.TEXTJOIN(,TRUE,,,$C4,"[",S$3,"]"),),"&lt;0",INDIRECT(_xlfn.TEXTJOIN(,TRUE,,,$C4,"[",S$3,"]"),)),"-"),"")</calculatedColumnFormula>
    </tableColumn>
    <tableColumn id="19" xr3:uid="{A18C83EE-B3C5-46A8-B2DB-AA7395101416}" name="FY02_M05" dataDxfId="322" dataCellStyle="Calculation">
      <calculatedColumnFormula>IF(ExpenseSources[[#This Row],[Expense Switch]]="On",IFERROR(SUMIF(INDIRECT(_xlfn.TEXTJOIN(,TRUE,,,$C4,"[",T$3,"]"),),"&lt;0",INDIRECT(_xlfn.TEXTJOIN(,TRUE,,,$C4,"[",T$3,"]"),)),"-"),"")</calculatedColumnFormula>
    </tableColumn>
    <tableColumn id="20" xr3:uid="{A46355BF-0BB9-4584-A8A2-E9EBD9220426}" name="FY02_M06" dataDxfId="321" dataCellStyle="Calculation">
      <calculatedColumnFormula>IF(ExpenseSources[[#This Row],[Expense Switch]]="On",IFERROR(SUMIF(INDIRECT(_xlfn.TEXTJOIN(,TRUE,,,$C4,"[",U$3,"]"),),"&lt;0",INDIRECT(_xlfn.TEXTJOIN(,TRUE,,,$C4,"[",U$3,"]"),)),"-"),"")</calculatedColumnFormula>
    </tableColumn>
    <tableColumn id="21" xr3:uid="{278C4AB0-E633-4090-966B-3DDD8B34C501}" name="FY02_M07" dataDxfId="320" dataCellStyle="Calculation">
      <calculatedColumnFormula>IF(ExpenseSources[[#This Row],[Expense Switch]]="On",IFERROR(SUMIF(INDIRECT(_xlfn.TEXTJOIN(,TRUE,,,$C4,"[",V$3,"]"),),"&lt;0",INDIRECT(_xlfn.TEXTJOIN(,TRUE,,,$C4,"[",V$3,"]"),)),"-"),"")</calculatedColumnFormula>
    </tableColumn>
    <tableColumn id="22" xr3:uid="{8C3042AA-5DC1-4F18-8DF8-3A6302030D76}" name="FY02_M08" dataDxfId="319" dataCellStyle="Calculation">
      <calculatedColumnFormula>IF(ExpenseSources[[#This Row],[Expense Switch]]="On",IFERROR(SUMIF(INDIRECT(_xlfn.TEXTJOIN(,TRUE,,,$C4,"[",W$3,"]"),),"&lt;0",INDIRECT(_xlfn.TEXTJOIN(,TRUE,,,$C4,"[",W$3,"]"),)),"-"),"")</calculatedColumnFormula>
    </tableColumn>
    <tableColumn id="23" xr3:uid="{D94BF3B8-42D9-4DB8-B9DB-11831D43CC1A}" name="FY02_M09" dataDxfId="318" dataCellStyle="Calculation">
      <calculatedColumnFormula>IF(ExpenseSources[[#This Row],[Expense Switch]]="On",IFERROR(SUMIF(INDIRECT(_xlfn.TEXTJOIN(,TRUE,,,$C4,"[",X$3,"]"),),"&lt;0",INDIRECT(_xlfn.TEXTJOIN(,TRUE,,,$C4,"[",X$3,"]"),)),"-"),"")</calculatedColumnFormula>
    </tableColumn>
    <tableColumn id="24" xr3:uid="{9B262B69-8909-4DAB-83D1-17D506756C04}" name="FY02_M10" dataDxfId="317" dataCellStyle="Calculation">
      <calculatedColumnFormula>IF(ExpenseSources[[#This Row],[Expense Switch]]="On",IFERROR(SUMIF(INDIRECT(_xlfn.TEXTJOIN(,TRUE,,,$C4,"[",Y$3,"]"),),"&lt;0",INDIRECT(_xlfn.TEXTJOIN(,TRUE,,,$C4,"[",Y$3,"]"),)),"-"),"")</calculatedColumnFormula>
    </tableColumn>
    <tableColumn id="25" xr3:uid="{425B353D-C074-4E58-9737-38139005D32D}" name="FY02_M11" dataDxfId="316" dataCellStyle="Calculation">
      <calculatedColumnFormula>IF(ExpenseSources[[#This Row],[Expense Switch]]="On",IFERROR(SUMIF(INDIRECT(_xlfn.TEXTJOIN(,TRUE,,,$C4,"[",Z$3,"]"),),"&lt;0",INDIRECT(_xlfn.TEXTJOIN(,TRUE,,,$C4,"[",Z$3,"]"),)),"-"),"")</calculatedColumnFormula>
    </tableColumn>
    <tableColumn id="26" xr3:uid="{7FAEA36B-6F49-41B5-B8C0-21A9F3B55620}" name="FY02_M12" dataDxfId="315" dataCellStyle="Calculation">
      <calculatedColumnFormula>IF(ExpenseSources[[#This Row],[Expense Switch]]="On",IFERROR(SUMIF(INDIRECT(_xlfn.TEXTJOIN(,TRUE,,,$C4,"[",AA$3,"]"),),"&lt;0",INDIRECT(_xlfn.TEXTJOIN(,TRUE,,,$C4,"[",AA$3,"]"),)),"-"),"")</calculatedColumnFormula>
    </tableColumn>
    <tableColumn id="27" xr3:uid="{F772D61D-32EC-4E4B-9D0A-EA403A0793B7}" name="FY03_M01" dataDxfId="314" dataCellStyle="Calculation">
      <calculatedColumnFormula>IF(ExpenseSources[[#This Row],[Expense Switch]]="On",IFERROR(SUMIF(INDIRECT(_xlfn.TEXTJOIN(,TRUE,,,$C4,"[",AB$3,"]"),),"&lt;0",INDIRECT(_xlfn.TEXTJOIN(,TRUE,,,$C4,"[",AB$3,"]"),)),"-"),"")</calculatedColumnFormula>
    </tableColumn>
    <tableColumn id="28" xr3:uid="{71C9C5DD-B777-4926-8CEA-E53274336B4A}" name="FY03_M02" dataDxfId="313" dataCellStyle="Calculation">
      <calculatedColumnFormula>IF(ExpenseSources[[#This Row],[Expense Switch]]="On",IFERROR(SUMIF(INDIRECT(_xlfn.TEXTJOIN(,TRUE,,,$C4,"[",AC$3,"]"),),"&lt;0",INDIRECT(_xlfn.TEXTJOIN(,TRUE,,,$C4,"[",AC$3,"]"),)),"-"),"")</calculatedColumnFormula>
    </tableColumn>
    <tableColumn id="29" xr3:uid="{EB565FA3-781C-4AE6-9D63-93AA2229E9FA}" name="FY03_M03" dataDxfId="312" dataCellStyle="Calculation">
      <calculatedColumnFormula>IF(ExpenseSources[[#This Row],[Expense Switch]]="On",IFERROR(SUMIF(INDIRECT(_xlfn.TEXTJOIN(,TRUE,,,$C4,"[",AD$3,"]"),),"&lt;0",INDIRECT(_xlfn.TEXTJOIN(,TRUE,,,$C4,"[",AD$3,"]"),)),"-"),"")</calculatedColumnFormula>
    </tableColumn>
    <tableColumn id="30" xr3:uid="{0B61712F-F721-49C5-8BD3-0C47859F2305}" name="FY03_M04" dataDxfId="311" dataCellStyle="Calculation">
      <calculatedColumnFormula>IF(ExpenseSources[[#This Row],[Expense Switch]]="On",IFERROR(SUMIF(INDIRECT(_xlfn.TEXTJOIN(,TRUE,,,$C4,"[",AE$3,"]"),),"&lt;0",INDIRECT(_xlfn.TEXTJOIN(,TRUE,,,$C4,"[",AE$3,"]"),)),"-"),"")</calculatedColumnFormula>
    </tableColumn>
    <tableColumn id="31" xr3:uid="{E2A2F27A-C002-4AF2-A5C7-A1F7515FCEC4}" name="FY03_M05" dataDxfId="310" dataCellStyle="Calculation">
      <calculatedColumnFormula>IF(ExpenseSources[[#This Row],[Expense Switch]]="On",IFERROR(SUMIF(INDIRECT(_xlfn.TEXTJOIN(,TRUE,,,$C4,"[",AF$3,"]"),),"&lt;0",INDIRECT(_xlfn.TEXTJOIN(,TRUE,,,$C4,"[",AF$3,"]"),)),"-"),"")</calculatedColumnFormula>
    </tableColumn>
    <tableColumn id="32" xr3:uid="{C31E5A8F-6F97-49C4-B4F2-8059C5C03A31}" name="FY03_M06" dataDxfId="309" dataCellStyle="Calculation">
      <calculatedColumnFormula>IF(ExpenseSources[[#This Row],[Expense Switch]]="On",IFERROR(SUMIF(INDIRECT(_xlfn.TEXTJOIN(,TRUE,,,$C4,"[",AG$3,"]"),),"&lt;0",INDIRECT(_xlfn.TEXTJOIN(,TRUE,,,$C4,"[",AG$3,"]"),)),"-"),"")</calculatedColumnFormula>
    </tableColumn>
    <tableColumn id="33" xr3:uid="{16333919-2A9E-414D-B778-2F2B1684B55F}" name="FY03_M07" dataDxfId="308" dataCellStyle="Calculation">
      <calculatedColumnFormula>IF(ExpenseSources[[#This Row],[Expense Switch]]="On",IFERROR(SUMIF(INDIRECT(_xlfn.TEXTJOIN(,TRUE,,,$C4,"[",AH$3,"]"),),"&lt;0",INDIRECT(_xlfn.TEXTJOIN(,TRUE,,,$C4,"[",AH$3,"]"),)),"-"),"")</calculatedColumnFormula>
    </tableColumn>
    <tableColumn id="34" xr3:uid="{A44E35F4-E9FC-415F-9B55-105CE563E22C}" name="FY03_M08" dataDxfId="307" dataCellStyle="Calculation">
      <calculatedColumnFormula>IF(ExpenseSources[[#This Row],[Expense Switch]]="On",IFERROR(SUMIF(INDIRECT(_xlfn.TEXTJOIN(,TRUE,,,$C4,"[",AI$3,"]"),),"&lt;0",INDIRECT(_xlfn.TEXTJOIN(,TRUE,,,$C4,"[",AI$3,"]"),)),"-"),"")</calculatedColumnFormula>
    </tableColumn>
    <tableColumn id="35" xr3:uid="{7E8D36E0-4C0F-40B1-8A9E-0BE40C44988B}" name="FY03_M09" dataDxfId="306" dataCellStyle="Calculation">
      <calculatedColumnFormula>IF(ExpenseSources[[#This Row],[Expense Switch]]="On",IFERROR(SUMIF(INDIRECT(_xlfn.TEXTJOIN(,TRUE,,,$C4,"[",AJ$3,"]"),),"&lt;0",INDIRECT(_xlfn.TEXTJOIN(,TRUE,,,$C4,"[",AJ$3,"]"),)),"-"),"")</calculatedColumnFormula>
    </tableColumn>
    <tableColumn id="36" xr3:uid="{83C0B2B4-CFCA-4C32-A5E1-84138F8E3A22}" name="FY03_M10" dataDxfId="305" dataCellStyle="Calculation">
      <calculatedColumnFormula>IF(ExpenseSources[[#This Row],[Expense Switch]]="On",IFERROR(SUMIF(INDIRECT(_xlfn.TEXTJOIN(,TRUE,,,$C4,"[",AK$3,"]"),),"&lt;0",INDIRECT(_xlfn.TEXTJOIN(,TRUE,,,$C4,"[",AK$3,"]"),)),"-"),"")</calculatedColumnFormula>
    </tableColumn>
    <tableColumn id="37" xr3:uid="{ED034FA8-0E8A-4550-83FD-5CA7600729D6}" name="FY03_M11" dataDxfId="304" dataCellStyle="Calculation">
      <calculatedColumnFormula>IF(ExpenseSources[[#This Row],[Expense Switch]]="On",IFERROR(SUMIF(INDIRECT(_xlfn.TEXTJOIN(,TRUE,,,$C4,"[",AL$3,"]"),),"&lt;0",INDIRECT(_xlfn.TEXTJOIN(,TRUE,,,$C4,"[",AL$3,"]"),)),"-"),"")</calculatedColumnFormula>
    </tableColumn>
    <tableColumn id="38" xr3:uid="{B5E59495-8252-4C1F-A25B-EB1AD70CD8E0}" name="FY03_M12" dataDxfId="303" dataCellStyle="Calculation">
      <calculatedColumnFormula>IF(ExpenseSources[[#This Row],[Expense Switch]]="On",IFERROR(SUMIF(INDIRECT(_xlfn.TEXTJOIN(,TRUE,,,$C4,"[",AM$3,"]"),),"&lt;0",INDIRECT(_xlfn.TEXTJOIN(,TRUE,,,$C4,"[",AM$3,"]"),)),"-"),"")</calculatedColumnFormula>
    </tableColumn>
    <tableColumn id="39" xr3:uid="{736D6297-19F0-4CFD-BE11-FE18CECC54AD}" name="FY04_M01" dataDxfId="302" dataCellStyle="Calculation">
      <calculatedColumnFormula>IF(ExpenseSources[[#This Row],[Expense Switch]]="On",IFERROR(SUMIF(INDIRECT(_xlfn.TEXTJOIN(,TRUE,,,$C4,"[",AN$3,"]"),),"&lt;0",INDIRECT(_xlfn.TEXTJOIN(,TRUE,,,$C4,"[",AN$3,"]"),)),"-"),"")</calculatedColumnFormula>
    </tableColumn>
    <tableColumn id="40" xr3:uid="{1FA211BB-6269-48BF-8C7C-0A20716AF43D}" name="FY04_M02" dataDxfId="301" dataCellStyle="Calculation">
      <calculatedColumnFormula>IF(ExpenseSources[[#This Row],[Expense Switch]]="On",IFERROR(SUMIF(INDIRECT(_xlfn.TEXTJOIN(,TRUE,,,$C4,"[",AO$3,"]"),),"&lt;0",INDIRECT(_xlfn.TEXTJOIN(,TRUE,,,$C4,"[",AO$3,"]"),)),"-"),"")</calculatedColumnFormula>
    </tableColumn>
    <tableColumn id="41" xr3:uid="{31F81512-BDD3-4B2B-865C-DB43B6A57F3A}" name="FY04_M03" dataDxfId="300" dataCellStyle="Calculation">
      <calculatedColumnFormula>IF(ExpenseSources[[#This Row],[Expense Switch]]="On",IFERROR(SUMIF(INDIRECT(_xlfn.TEXTJOIN(,TRUE,,,$C4,"[",AP$3,"]"),),"&lt;0",INDIRECT(_xlfn.TEXTJOIN(,TRUE,,,$C4,"[",AP$3,"]"),)),"-"),"")</calculatedColumnFormula>
    </tableColumn>
    <tableColumn id="42" xr3:uid="{5E3223A7-151C-4D69-A416-430F03AE592B}" name="FY04_M04" dataDxfId="299" dataCellStyle="Calculation">
      <calculatedColumnFormula>IF(ExpenseSources[[#This Row],[Expense Switch]]="On",IFERROR(SUMIF(INDIRECT(_xlfn.TEXTJOIN(,TRUE,,,$C4,"[",AQ$3,"]"),),"&lt;0",INDIRECT(_xlfn.TEXTJOIN(,TRUE,,,$C4,"[",AQ$3,"]"),)),"-"),"")</calculatedColumnFormula>
    </tableColumn>
    <tableColumn id="43" xr3:uid="{658ECEAC-8590-43D3-81D9-3BC073C8505E}" name="FY04_M05" dataDxfId="298" dataCellStyle="Calculation">
      <calculatedColumnFormula>IF(ExpenseSources[[#This Row],[Expense Switch]]="On",IFERROR(SUMIF(INDIRECT(_xlfn.TEXTJOIN(,TRUE,,,$C4,"[",AR$3,"]"),),"&lt;0",INDIRECT(_xlfn.TEXTJOIN(,TRUE,,,$C4,"[",AR$3,"]"),)),"-"),"")</calculatedColumnFormula>
    </tableColumn>
    <tableColumn id="44" xr3:uid="{F995F662-F4B0-4595-8E4C-27392BA76129}" name="FY04_M06" dataDxfId="297" dataCellStyle="Calculation">
      <calculatedColumnFormula>IF(ExpenseSources[[#This Row],[Expense Switch]]="On",IFERROR(SUMIF(INDIRECT(_xlfn.TEXTJOIN(,TRUE,,,$C4,"[",AS$3,"]"),),"&lt;0",INDIRECT(_xlfn.TEXTJOIN(,TRUE,,,$C4,"[",AS$3,"]"),)),"-"),"")</calculatedColumnFormula>
    </tableColumn>
    <tableColumn id="45" xr3:uid="{3353F8D1-3934-4A4A-846F-04BC556C7F4A}" name="FY04_M07" dataDxfId="296" dataCellStyle="Calculation">
      <calculatedColumnFormula>IF(ExpenseSources[[#This Row],[Expense Switch]]="On",IFERROR(SUMIF(INDIRECT(_xlfn.TEXTJOIN(,TRUE,,,$C4,"[",AT$3,"]"),),"&lt;0",INDIRECT(_xlfn.TEXTJOIN(,TRUE,,,$C4,"[",AT$3,"]"),)),"-"),"")</calculatedColumnFormula>
    </tableColumn>
    <tableColumn id="46" xr3:uid="{C7B5B71A-D4F1-4D32-A8BA-182DB4830802}" name="FY04_M08" dataDxfId="295" dataCellStyle="Calculation">
      <calculatedColumnFormula>IF(ExpenseSources[[#This Row],[Expense Switch]]="On",IFERROR(SUMIF(INDIRECT(_xlfn.TEXTJOIN(,TRUE,,,$C4,"[",AU$3,"]"),),"&lt;0",INDIRECT(_xlfn.TEXTJOIN(,TRUE,,,$C4,"[",AU$3,"]"),)),"-"),"")</calculatedColumnFormula>
    </tableColumn>
    <tableColumn id="47" xr3:uid="{24641729-9BDD-4587-B344-87EE2A8AC6B2}" name="FY04_M09" dataDxfId="294" dataCellStyle="Calculation">
      <calculatedColumnFormula>IF(ExpenseSources[[#This Row],[Expense Switch]]="On",IFERROR(SUMIF(INDIRECT(_xlfn.TEXTJOIN(,TRUE,,,$C4,"[",AV$3,"]"),),"&lt;0",INDIRECT(_xlfn.TEXTJOIN(,TRUE,,,$C4,"[",AV$3,"]"),)),"-"),"")</calculatedColumnFormula>
    </tableColumn>
    <tableColumn id="48" xr3:uid="{94A9F4C7-555B-4193-8D9A-74C75A193873}" name="FY04_M10" dataDxfId="293" dataCellStyle="Calculation">
      <calculatedColumnFormula>IF(ExpenseSources[[#This Row],[Expense Switch]]="On",IFERROR(SUMIF(INDIRECT(_xlfn.TEXTJOIN(,TRUE,,,$C4,"[",AW$3,"]"),),"&lt;0",INDIRECT(_xlfn.TEXTJOIN(,TRUE,,,$C4,"[",AW$3,"]"),)),"-"),"")</calculatedColumnFormula>
    </tableColumn>
    <tableColumn id="49" xr3:uid="{61EF63D0-8667-4E02-A6C2-9863D0BE900B}" name="FY04_M11" dataDxfId="292" dataCellStyle="Calculation">
      <calculatedColumnFormula>IF(ExpenseSources[[#This Row],[Expense Switch]]="On",IFERROR(SUMIF(INDIRECT(_xlfn.TEXTJOIN(,TRUE,,,$C4,"[",AX$3,"]"),),"&lt;0",INDIRECT(_xlfn.TEXTJOIN(,TRUE,,,$C4,"[",AX$3,"]"),)),"-"),"")</calculatedColumnFormula>
    </tableColumn>
    <tableColumn id="50" xr3:uid="{6332C1F9-E5BD-4BF4-9E28-093E15878107}" name="FY04_M12" dataDxfId="291" dataCellStyle="Calculation">
      <calculatedColumnFormula>IF(ExpenseSources[[#This Row],[Expense Switch]]="On",IFERROR(SUMIF(INDIRECT(_xlfn.TEXTJOIN(,TRUE,,,$C4,"[",AY$3,"]"),),"&lt;0",INDIRECT(_xlfn.TEXTJOIN(,TRUE,,,$C4,"[",AY$3,"]"),)),"-"),"")</calculatedColumnFormula>
    </tableColumn>
    <tableColumn id="51" xr3:uid="{56E69BB1-6948-41AD-B2A8-60A23AC66323}" name="FY05_M01" dataDxfId="290" dataCellStyle="Calculation">
      <calculatedColumnFormula>IF(ExpenseSources[[#This Row],[Expense Switch]]="On",IFERROR(SUMIF(INDIRECT(_xlfn.TEXTJOIN(,TRUE,,,$C4,"[",AZ$3,"]"),),"&lt;0",INDIRECT(_xlfn.TEXTJOIN(,TRUE,,,$C4,"[",AZ$3,"]"),)),"-"),"")</calculatedColumnFormula>
    </tableColumn>
    <tableColumn id="52" xr3:uid="{A8CD8E9E-D07D-4607-B917-FC427C36CFF0}" name="FY05_M02" dataDxfId="289" dataCellStyle="Calculation">
      <calculatedColumnFormula>IF(ExpenseSources[[#This Row],[Expense Switch]]="On",IFERROR(SUMIF(INDIRECT(_xlfn.TEXTJOIN(,TRUE,,,$C4,"[",BA$3,"]"),),"&lt;0",INDIRECT(_xlfn.TEXTJOIN(,TRUE,,,$C4,"[",BA$3,"]"),)),"-"),"")</calculatedColumnFormula>
    </tableColumn>
    <tableColumn id="53" xr3:uid="{7AABA4C1-3DD9-4B6E-A843-8AD6E4B47D10}" name="FY05_M03" dataDxfId="288" dataCellStyle="Calculation">
      <calculatedColumnFormula>IF(ExpenseSources[[#This Row],[Expense Switch]]="On",IFERROR(SUMIF(INDIRECT(_xlfn.TEXTJOIN(,TRUE,,,$C4,"[",BB$3,"]"),),"&lt;0",INDIRECT(_xlfn.TEXTJOIN(,TRUE,,,$C4,"[",BB$3,"]"),)),"-"),"")</calculatedColumnFormula>
    </tableColumn>
    <tableColumn id="54" xr3:uid="{477F25DC-5787-4CD2-AFDE-1DF08CCA43DA}" name="FY05_M04" dataDxfId="287" dataCellStyle="Calculation">
      <calculatedColumnFormula>IF(ExpenseSources[[#This Row],[Expense Switch]]="On",IFERROR(SUMIF(INDIRECT(_xlfn.TEXTJOIN(,TRUE,,,$C4,"[",BC$3,"]"),),"&lt;0",INDIRECT(_xlfn.TEXTJOIN(,TRUE,,,$C4,"[",BC$3,"]"),)),"-"),"")</calculatedColumnFormula>
    </tableColumn>
    <tableColumn id="55" xr3:uid="{66C43E83-D497-4791-BE11-63D5B3E63850}" name="FY05_M05" dataDxfId="286" dataCellStyle="Calculation">
      <calculatedColumnFormula>IF(ExpenseSources[[#This Row],[Expense Switch]]="On",IFERROR(SUMIF(INDIRECT(_xlfn.TEXTJOIN(,TRUE,,,$C4,"[",BD$3,"]"),),"&lt;0",INDIRECT(_xlfn.TEXTJOIN(,TRUE,,,$C4,"[",BD$3,"]"),)),"-"),"")</calculatedColumnFormula>
    </tableColumn>
    <tableColumn id="56" xr3:uid="{903B0D58-44DC-467F-B795-A536F95C6973}" name="FY05_M06" dataDxfId="285" dataCellStyle="Calculation">
      <calculatedColumnFormula>IF(ExpenseSources[[#This Row],[Expense Switch]]="On",IFERROR(SUMIF(INDIRECT(_xlfn.TEXTJOIN(,TRUE,,,$C4,"[",BE$3,"]"),),"&lt;0",INDIRECT(_xlfn.TEXTJOIN(,TRUE,,,$C4,"[",BE$3,"]"),)),"-"),"")</calculatedColumnFormula>
    </tableColumn>
    <tableColumn id="57" xr3:uid="{B3D58177-3935-4616-B62E-E0E14ED171BE}" name="FY05_M07" dataDxfId="284" dataCellStyle="Calculation">
      <calculatedColumnFormula>IF(ExpenseSources[[#This Row],[Expense Switch]]="On",IFERROR(SUMIF(INDIRECT(_xlfn.TEXTJOIN(,TRUE,,,$C4,"[",BF$3,"]"),),"&lt;0",INDIRECT(_xlfn.TEXTJOIN(,TRUE,,,$C4,"[",BF$3,"]"),)),"-"),"")</calculatedColumnFormula>
    </tableColumn>
    <tableColumn id="58" xr3:uid="{5F5CF877-2331-4374-A93A-22736036A45F}" name="FY05_M08" dataDxfId="283" dataCellStyle="Calculation">
      <calculatedColumnFormula>IF(ExpenseSources[[#This Row],[Expense Switch]]="On",IFERROR(SUMIF(INDIRECT(_xlfn.TEXTJOIN(,TRUE,,,$C4,"[",BG$3,"]"),),"&lt;0",INDIRECT(_xlfn.TEXTJOIN(,TRUE,,,$C4,"[",BG$3,"]"),)),"-"),"")</calculatedColumnFormula>
    </tableColumn>
    <tableColumn id="59" xr3:uid="{4F8E8039-280B-4227-8760-BA1C9A84A3E0}" name="FY05_M09" dataDxfId="282" dataCellStyle="Calculation">
      <calculatedColumnFormula>IF(ExpenseSources[[#This Row],[Expense Switch]]="On",IFERROR(SUMIF(INDIRECT(_xlfn.TEXTJOIN(,TRUE,,,$C4,"[",BH$3,"]"),),"&lt;0",INDIRECT(_xlfn.TEXTJOIN(,TRUE,,,$C4,"[",BH$3,"]"),)),"-"),"")</calculatedColumnFormula>
    </tableColumn>
    <tableColumn id="60" xr3:uid="{98BF9347-78A9-443E-AE06-164B62BA6BBF}" name="FY05_M10" dataDxfId="281" dataCellStyle="Calculation">
      <calculatedColumnFormula>IF(ExpenseSources[[#This Row],[Expense Switch]]="On",IFERROR(SUMIF(INDIRECT(_xlfn.TEXTJOIN(,TRUE,,,$C4,"[",BI$3,"]"),),"&lt;0",INDIRECT(_xlfn.TEXTJOIN(,TRUE,,,$C4,"[",BI$3,"]"),)),"-"),"")</calculatedColumnFormula>
    </tableColumn>
    <tableColumn id="61" xr3:uid="{93B61B47-A635-4A37-97EA-168A83A28F0E}" name="FY05_M11" dataDxfId="280" dataCellStyle="Calculation">
      <calculatedColumnFormula>IF(ExpenseSources[[#This Row],[Expense Switch]]="On",IFERROR(SUMIF(INDIRECT(_xlfn.TEXTJOIN(,TRUE,,,$C4,"[",BJ$3,"]"),),"&lt;0",INDIRECT(_xlfn.TEXTJOIN(,TRUE,,,$C4,"[",BJ$3,"]"),)),"-"),"")</calculatedColumnFormula>
    </tableColumn>
    <tableColumn id="62" xr3:uid="{F29E3341-BBAB-4101-A219-6EEF3014074A}" name="FY05_M12" dataDxfId="279" dataCellStyle="Calculation">
      <calculatedColumnFormula>IF(ExpenseSources[[#This Row],[Expense Switch]]="On",IFERROR(SUMIF(INDIRECT(_xlfn.TEXTJOIN(,TRUE,,,$C4,"[",BK$3,"]"),),"&lt;0",INDIRECT(_xlfn.TEXTJOIN(,TRUE,,,$C4,"[",BK$3,"]"),)),"-"),"")</calculatedColumnFormula>
    </tableColumn>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B5C2DBD-FDF1-48DA-A72B-22FD0B1AD06E}" name="InputAccountsReveived" displayName="InputAccountsReveived" ref="B2:I103" totalsRowShown="0" dataCellStyle="Accent3">
  <autoFilter ref="B2:I103" xr:uid="{8B5C2DBD-FDF1-48DA-A72B-22FD0B1AD06E}"/>
  <tableColumns count="8">
    <tableColumn id="7" xr3:uid="{E1D0A8A4-8FB3-4658-8960-F2ADE317C07A}" name="Transaction Name" dataDxfId="278" dataCellStyle="Accent3"/>
    <tableColumn id="8" xr3:uid="{EB7EF876-3944-45E2-932F-7E75DE8A7F0F}" name="Member Name" dataDxfId="277" dataCellStyle="Input"/>
    <tableColumn id="1" xr3:uid="{FB699B6D-E335-4E51-9640-18DB77537E3D}" name="Column1" dataDxfId="276" dataCellStyle="Accent3"/>
    <tableColumn id="2" xr3:uid="{458CCE71-5A52-4E2A-BB05-DAF61AC5FC12}" name="Column2" dataDxfId="275" dataCellStyle="Accent3"/>
    <tableColumn id="3" xr3:uid="{2915D063-388A-49EB-ACFE-ECEED5DF792D}" name="Date Invoiced" dataDxfId="274" dataCellStyle="Input"/>
    <tableColumn id="4" xr3:uid="{2E597B6A-5ECD-42BB-9C39-74A568F06D89}" name="Amount Invoiced" dataDxfId="273" dataCellStyle="Input"/>
    <tableColumn id="5" xr3:uid="{7AE6547E-0213-4332-A65A-8B75B3A278D0}" name="EOMonth" dataDxfId="272" dataCellStyle="Accent3">
      <calculatedColumnFormula>IF(ISBLANK(InputAccountsReveived[[#This Row],[Date Invoiced]]),"",EOMONTH(InputAccountsReveived[[#This Row],[Date Invoiced]],0))</calculatedColumnFormula>
    </tableColumn>
    <tableColumn id="6" xr3:uid="{910DEBB5-010B-4B27-A676-07F01E7F6F0A}" name="'" dataDxfId="271" dataCellStyle="Accent3">
      <calculatedColumnFormula>NOW()</calculatedColumnFormula>
    </tableColumn>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3324575-18B8-4281-824C-0AFC11703A8D}" name="AccountsReceived" displayName="AccountsReceived" ref="K2:BR104" totalsRowCount="1" headerRowDxfId="270" dataCellStyle="Calculation">
  <autoFilter ref="K2:BR103" xr:uid="{53324575-18B8-4281-824C-0AFC11703A8D}"/>
  <tableColumns count="60">
    <tableColumn id="1" xr3:uid="{0C3BF17A-71AF-40DA-B988-B4B5A1E016F5}" name="FY01_M01" totalsRowFunction="custom" dataDxfId="269" dataCellStyle="Calculation">
      <calculatedColumnFormula>IF(InputAccountsReveived[[#This Row],[EOMonth]]=EOMONTH(FY01_M01,0),InputAccountsReveived[[#This Row],[Amount Invoiced]],0)</calculatedColumnFormula>
      <totalsRowFormula>SUM(AccountsReceived[FY01_M01])</totalsRowFormula>
    </tableColumn>
    <tableColumn id="2" xr3:uid="{D669E36F-1405-4D4A-BDBD-B8ED96E4EC21}" name="FY01_M02" totalsRowFunction="custom" dataDxfId="268" dataCellStyle="Calculation">
      <calculatedColumnFormula>IF(InputAccountsReveived[[#This Row],[EOMonth]]=EOMONTH(FY01_M02,0),InputAccountsReveived[[#This Row],[Amount Invoiced]],0)</calculatedColumnFormula>
      <totalsRowFormula>SUM(AccountsReceived[FY01_M02])</totalsRowFormula>
    </tableColumn>
    <tableColumn id="3" xr3:uid="{0D1CB20B-2C4C-4AF2-948A-78794E17598C}" name="FY01_M03" totalsRowFunction="custom" dataDxfId="267" dataCellStyle="Calculation">
      <calculatedColumnFormula>IF(InputAccountsReveived[[#This Row],[EOMonth]]=EOMONTH(FY01_M03,0),InputAccountsReveived[[#This Row],[Amount Invoiced]],0)</calculatedColumnFormula>
      <totalsRowFormula>SUM(AccountsReceived[FY01_M03])</totalsRowFormula>
    </tableColumn>
    <tableColumn id="4" xr3:uid="{F6CEBC78-2CAF-439E-AF48-489C4A1C09E2}" name="FY01_M04" totalsRowFunction="custom" dataDxfId="266" dataCellStyle="Calculation">
      <calculatedColumnFormula>IF(InputAccountsReveived[[#This Row],[EOMonth]]=EOMONTH(FY01_M04,0),InputAccountsReveived[[#This Row],[Amount Invoiced]],0)</calculatedColumnFormula>
      <totalsRowFormula>SUM(AccountsReceived[FY01_M04])</totalsRowFormula>
    </tableColumn>
    <tableColumn id="5" xr3:uid="{8EB38BF5-4643-4003-B863-2F5D06BBA441}" name="FY01_M05" totalsRowFunction="custom" dataDxfId="265" dataCellStyle="Calculation">
      <calculatedColumnFormula>IF(InputAccountsReveived[[#This Row],[EOMonth]]=EOMONTH(FY01_M05,0),InputAccountsReveived[[#This Row],[Amount Invoiced]],0)</calculatedColumnFormula>
      <totalsRowFormula>SUM(AccountsReceived[FY01_M05])</totalsRowFormula>
    </tableColumn>
    <tableColumn id="6" xr3:uid="{A2B09ECC-D846-4BA7-AE54-9AB4B671F417}" name="FY01_M06" totalsRowFunction="custom" dataDxfId="264" dataCellStyle="Calculation">
      <calculatedColumnFormula>IF(InputAccountsReveived[[#This Row],[EOMonth]]=EOMONTH(FY01_M06,0),InputAccountsReveived[[#This Row],[Amount Invoiced]],0)</calculatedColumnFormula>
      <totalsRowFormula>SUM(AccountsReceived[FY01_M06])</totalsRowFormula>
    </tableColumn>
    <tableColumn id="7" xr3:uid="{252E051A-AB4D-48F4-9A4D-09E7914F2ECC}" name="FY01_M07" totalsRowFunction="custom" dataDxfId="263" dataCellStyle="Calculation">
      <calculatedColumnFormula>IF(InputAccountsReveived[[#This Row],[EOMonth]]=EOMONTH(FY01_M07,0),InputAccountsReveived[[#This Row],[Amount Invoiced]],0)</calculatedColumnFormula>
      <totalsRowFormula>SUM(AccountsReceived[FY01_M07])</totalsRowFormula>
    </tableColumn>
    <tableColumn id="8" xr3:uid="{6E4CFA8F-D1E2-4A40-B321-F1478D7C20E3}" name="FY01_M08" totalsRowFunction="custom" dataDxfId="262" dataCellStyle="Calculation">
      <calculatedColumnFormula>IF(InputAccountsReveived[[#This Row],[EOMonth]]=EOMONTH(FY01_M08,0),InputAccountsReveived[[#This Row],[Amount Invoiced]],0)</calculatedColumnFormula>
      <totalsRowFormula>SUM(AccountsReceived[FY01_M08])</totalsRowFormula>
    </tableColumn>
    <tableColumn id="9" xr3:uid="{2FF85035-380C-474F-A033-9DC3FB28CC33}" name="FY01_M09" totalsRowFunction="custom" dataDxfId="261" dataCellStyle="Calculation">
      <calculatedColumnFormula>IF(InputAccountsReveived[[#This Row],[EOMonth]]=EOMONTH(FY01_M09,0),InputAccountsReveived[[#This Row],[Amount Invoiced]],0)</calculatedColumnFormula>
      <totalsRowFormula>SUM(AccountsReceived[FY01_M09])</totalsRowFormula>
    </tableColumn>
    <tableColumn id="10" xr3:uid="{A7B0C272-5D47-4E3D-A2D9-552A482311AD}" name="FY01_M10" totalsRowFunction="custom" dataDxfId="260" dataCellStyle="Calculation">
      <calculatedColumnFormula>IF(InputAccountsReveived[[#This Row],[EOMonth]]=EOMONTH(FY01_M10,0),InputAccountsReveived[[#This Row],[Amount Invoiced]],0)</calculatedColumnFormula>
      <totalsRowFormula>SUM(AccountsReceived[FY01_M10])</totalsRowFormula>
    </tableColumn>
    <tableColumn id="11" xr3:uid="{121CD366-ED6E-4B23-861B-D9675283061B}" name="FY01_M11" totalsRowFunction="custom" dataDxfId="259" dataCellStyle="Calculation">
      <calculatedColumnFormula>IF(InputAccountsReveived[[#This Row],[EOMonth]]=EOMONTH(FY01_M11,0),InputAccountsReveived[[#This Row],[Amount Invoiced]],0)</calculatedColumnFormula>
      <totalsRowFormula>SUM(AccountsReceived[FY01_M11])</totalsRowFormula>
    </tableColumn>
    <tableColumn id="12" xr3:uid="{6AB5BEDB-5D00-4F77-8FE5-242E3BADE52D}" name="FY01_M12" totalsRowFunction="custom" dataDxfId="258" dataCellStyle="Calculation">
      <calculatedColumnFormula>IF(InputAccountsReveived[[#This Row],[EOMonth]]=EOMONTH(FY01_M12,0),InputAccountsReveived[[#This Row],[Amount Invoiced]],0)</calculatedColumnFormula>
      <totalsRowFormula>SUM(AccountsReceived[FY01_M12])</totalsRowFormula>
    </tableColumn>
    <tableColumn id="13" xr3:uid="{A9AB2A5F-3CAE-4E0C-A7C9-F10F9649891C}" name="FY02_M01" dataDxfId="257" dataCellStyle="Calculation">
      <calculatedColumnFormula>IF(InputAccountsReveived[[#This Row],[EOMonth]]=EOMONTH(FY02_M01,0),InputAccountsReveived[[#This Row],[Amount Invoiced]],0)</calculatedColumnFormula>
    </tableColumn>
    <tableColumn id="14" xr3:uid="{94B8B0E0-2468-4294-BBD3-D544AB568D15}" name="FY02_M02" dataDxfId="256" dataCellStyle="Calculation">
      <calculatedColumnFormula>IF(InputAccountsReveived[[#This Row],[EOMonth]]=EOMONTH(FY02_M02,0),InputAccountsReveived[[#This Row],[Amount Invoiced]],0)</calculatedColumnFormula>
    </tableColumn>
    <tableColumn id="15" xr3:uid="{F47DD1A0-E90F-4D7E-80FF-5136EF830B9B}" name="FY02_M03" dataDxfId="255" dataCellStyle="Calculation">
      <calculatedColumnFormula>IF(InputAccountsReveived[[#This Row],[EOMonth]]=EOMONTH(FY02_M03,0),InputAccountsReveived[[#This Row],[Amount Invoiced]],0)</calculatedColumnFormula>
    </tableColumn>
    <tableColumn id="16" xr3:uid="{278BB18E-85C2-4C50-91FC-2F27AE74824D}" name="FY02_M04" dataDxfId="254" dataCellStyle="Calculation">
      <calculatedColumnFormula>IF(InputAccountsReveived[[#This Row],[EOMonth]]=EOMONTH(FY02_M04,0),InputAccountsReveived[[#This Row],[Amount Invoiced]],0)</calculatedColumnFormula>
    </tableColumn>
    <tableColumn id="17" xr3:uid="{EA862C0E-7DD0-49CE-A25B-601F71BFD5BF}" name="FY02_M05" dataDxfId="253" dataCellStyle="Calculation">
      <calculatedColumnFormula>IF(InputAccountsReveived[[#This Row],[EOMonth]]=EOMONTH(FY02_M05,0),InputAccountsReveived[[#This Row],[Amount Invoiced]],0)</calculatedColumnFormula>
    </tableColumn>
    <tableColumn id="18" xr3:uid="{8426DEC9-3156-40FF-AF63-2CBADD51B67D}" name="FY02_M06" dataDxfId="252" dataCellStyle="Calculation">
      <calculatedColumnFormula>IF(InputAccountsReveived[[#This Row],[EOMonth]]=EOMONTH(FY02_M06,0),InputAccountsReveived[[#This Row],[Amount Invoiced]],0)</calculatedColumnFormula>
    </tableColumn>
    <tableColumn id="19" xr3:uid="{A66CC5D7-E5A0-43D1-B4CF-78DE06C0B2A1}" name="FY02_M07" dataDxfId="251" dataCellStyle="Calculation">
      <calculatedColumnFormula>IF(InputAccountsReveived[[#This Row],[EOMonth]]=EOMONTH(FY02_M07,0),InputAccountsReveived[[#This Row],[Amount Invoiced]],0)</calculatedColumnFormula>
    </tableColumn>
    <tableColumn id="20" xr3:uid="{F8E3F14F-A6E9-4438-9BED-F4A6D3F77D12}" name="FY02_M08" dataDxfId="250" dataCellStyle="Calculation">
      <calculatedColumnFormula>IF(InputAccountsReveived[[#This Row],[EOMonth]]=EOMONTH(FY02_M08,0),InputAccountsReveived[[#This Row],[Amount Invoiced]],0)</calculatedColumnFormula>
    </tableColumn>
    <tableColumn id="21" xr3:uid="{C00D2DAC-7392-447C-A759-7EE0416990C2}" name="FY02_M09" dataDxfId="249" dataCellStyle="Calculation">
      <calculatedColumnFormula>IF(InputAccountsReveived[[#This Row],[EOMonth]]=EOMONTH(FY02_M09,0),InputAccountsReveived[[#This Row],[Amount Invoiced]],0)</calculatedColumnFormula>
    </tableColumn>
    <tableColumn id="22" xr3:uid="{A4075D50-0017-435D-A087-266326FE5F04}" name="FY02_M10" dataDxfId="248" dataCellStyle="Calculation">
      <calculatedColumnFormula>IF(InputAccountsReveived[[#This Row],[EOMonth]]=EOMONTH(FY02_M10,0),InputAccountsReveived[[#This Row],[Amount Invoiced]],0)</calculatedColumnFormula>
    </tableColumn>
    <tableColumn id="23" xr3:uid="{CD638568-75E2-4A29-B2AC-5563F9AEC424}" name="FY02_M11" dataDxfId="247" dataCellStyle="Calculation">
      <calculatedColumnFormula>IF(InputAccountsReveived[[#This Row],[EOMonth]]=EOMONTH(FY02_M11,0),InputAccountsReveived[[#This Row],[Amount Invoiced]],0)</calculatedColumnFormula>
    </tableColumn>
    <tableColumn id="24" xr3:uid="{69406657-DAEC-41EC-AF76-926DC8FF889F}" name="FY02_M12" dataDxfId="246" dataCellStyle="Calculation">
      <calculatedColumnFormula>IF(InputAccountsReveived[[#This Row],[EOMonth]]=EOMONTH(FY02_M12,0),InputAccountsReveived[[#This Row],[Amount Invoiced]],0)</calculatedColumnFormula>
    </tableColumn>
    <tableColumn id="25" xr3:uid="{DDF1C5E8-C331-4B02-AD3D-CAE722F26C44}" name="FY03_M01" dataDxfId="245" dataCellStyle="Calculation">
      <calculatedColumnFormula>IF(InputAccountsReveived[[#This Row],[EOMonth]]=EOMONTH(FY03_M01,0),InputAccountsReveived[[#This Row],[Amount Invoiced]],0)</calculatedColumnFormula>
    </tableColumn>
    <tableColumn id="26" xr3:uid="{9A2C1EA4-6619-4BF8-BA38-4083287AF0C8}" name="FY03_M02" dataDxfId="244" dataCellStyle="Calculation">
      <calculatedColumnFormula>IF(InputAccountsReveived[[#This Row],[EOMonth]]=EOMONTH(FY03_M02,0),InputAccountsReveived[[#This Row],[Amount Invoiced]],0)</calculatedColumnFormula>
    </tableColumn>
    <tableColumn id="27" xr3:uid="{B4793A7E-5F0E-4170-8864-7ABDD53DAAA6}" name="FY03_M03" dataDxfId="243" dataCellStyle="Calculation">
      <calculatedColumnFormula>IF(InputAccountsReveived[[#This Row],[EOMonth]]=EOMONTH(FY03_M03,0),InputAccountsReveived[[#This Row],[Amount Invoiced]],0)</calculatedColumnFormula>
    </tableColumn>
    <tableColumn id="28" xr3:uid="{F0D98BD7-590D-4706-B136-131EE034A19C}" name="FY03_M04" dataDxfId="242" dataCellStyle="Calculation">
      <calculatedColumnFormula>IF(InputAccountsReveived[[#This Row],[EOMonth]]=EOMONTH(FY03_M04,0),InputAccountsReveived[[#This Row],[Amount Invoiced]],0)</calculatedColumnFormula>
    </tableColumn>
    <tableColumn id="29" xr3:uid="{F206CA4F-ECC3-41F6-90B5-E821AAAA34F0}" name="FY03_M05" dataDxfId="241" dataCellStyle="Calculation">
      <calculatedColumnFormula>IF(InputAccountsReveived[[#This Row],[EOMonth]]=EOMONTH(FY03_M05,0),InputAccountsReveived[[#This Row],[Amount Invoiced]],0)</calculatedColumnFormula>
    </tableColumn>
    <tableColumn id="30" xr3:uid="{E71F1B21-55D4-42D6-8187-B26411312EDB}" name="FY03_M06" dataDxfId="240" dataCellStyle="Calculation">
      <calculatedColumnFormula>IF(InputAccountsReveived[[#This Row],[EOMonth]]=EOMONTH(FY03_M06,0),InputAccountsReveived[[#This Row],[Amount Invoiced]],0)</calculatedColumnFormula>
    </tableColumn>
    <tableColumn id="31" xr3:uid="{7C135312-57C6-4E69-B3DA-25CBAD3443AA}" name="FY03_M07" dataDxfId="239" dataCellStyle="Calculation">
      <calculatedColumnFormula>IF(InputAccountsReveived[[#This Row],[EOMonth]]=EOMONTH(FY03_M07,0),InputAccountsReveived[[#This Row],[Amount Invoiced]],0)</calculatedColumnFormula>
    </tableColumn>
    <tableColumn id="32" xr3:uid="{45B0202C-DBCB-4378-9186-4218319B6502}" name="FY03_M08" dataDxfId="238" dataCellStyle="Calculation">
      <calculatedColumnFormula>IF(InputAccountsReveived[[#This Row],[EOMonth]]=EOMONTH(FY03_M08,0),InputAccountsReveived[[#This Row],[Amount Invoiced]],0)</calculatedColumnFormula>
    </tableColumn>
    <tableColumn id="33" xr3:uid="{0C56D83F-52B2-43D4-980E-CF98CDE65DFF}" name="FY03_M09" dataDxfId="237" dataCellStyle="Calculation">
      <calculatedColumnFormula>IF(InputAccountsReveived[[#This Row],[EOMonth]]=EOMONTH(FY03_M09,0),InputAccountsReveived[[#This Row],[Amount Invoiced]],0)</calculatedColumnFormula>
    </tableColumn>
    <tableColumn id="34" xr3:uid="{B3CE563A-1994-4E94-B0EE-E009BE2E440A}" name="FY03_M10" dataDxfId="236" dataCellStyle="Calculation">
      <calculatedColumnFormula>IF(InputAccountsReveived[[#This Row],[EOMonth]]=EOMONTH(FY03_M10,0),InputAccountsReveived[[#This Row],[Amount Invoiced]],0)</calculatedColumnFormula>
    </tableColumn>
    <tableColumn id="35" xr3:uid="{50BBB380-F206-4E84-AC3B-F85E04B9F4CA}" name="FY03_M11" dataDxfId="235" dataCellStyle="Calculation">
      <calculatedColumnFormula>IF(InputAccountsReveived[[#This Row],[EOMonth]]=EOMONTH(FY03_M11,0),InputAccountsReveived[[#This Row],[Amount Invoiced]],0)</calculatedColumnFormula>
    </tableColumn>
    <tableColumn id="36" xr3:uid="{C8F48F20-19F6-417C-9380-8D7F33D5E9AA}" name="FY03_M12" dataDxfId="234" dataCellStyle="Calculation">
      <calculatedColumnFormula>IF(InputAccountsReveived[[#This Row],[EOMonth]]=EOMONTH(FY03_M12,0),InputAccountsReveived[[#This Row],[Amount Invoiced]],0)</calculatedColumnFormula>
    </tableColumn>
    <tableColumn id="37" xr3:uid="{756B352F-E36E-4520-944E-2407BFFEA390}" name="FY04_M01" dataDxfId="233" dataCellStyle="Calculation">
      <calculatedColumnFormula>IF(InputAccountsReveived[[#This Row],[EOMonth]]=EOMONTH(FY04_M01,0),InputAccountsReveived[[#This Row],[Amount Invoiced]],0)</calculatedColumnFormula>
    </tableColumn>
    <tableColumn id="38" xr3:uid="{84459379-3F90-4C0A-A2A9-AC436D43F2DE}" name="FY04_M02" dataDxfId="232" dataCellStyle="Calculation">
      <calculatedColumnFormula>IF(InputAccountsReveived[[#This Row],[EOMonth]]=EOMONTH(FY04_M02,0),InputAccountsReveived[[#This Row],[Amount Invoiced]],0)</calculatedColumnFormula>
    </tableColumn>
    <tableColumn id="39" xr3:uid="{3450F293-485B-459A-B2FE-7D4F7CA85D84}" name="FY04_M03" dataDxfId="231" dataCellStyle="Calculation">
      <calculatedColumnFormula>IF(InputAccountsReveived[[#This Row],[EOMonth]]=EOMONTH(FY04_M03,0),InputAccountsReveived[[#This Row],[Amount Invoiced]],0)</calculatedColumnFormula>
    </tableColumn>
    <tableColumn id="40" xr3:uid="{E426AFDC-0F06-4C01-8E56-30A17346152C}" name="FY04_M04" dataDxfId="230" dataCellStyle="Calculation">
      <calculatedColumnFormula>IF(InputAccountsReveived[[#This Row],[EOMonth]]=EOMONTH(FY04_M04,0),InputAccountsReveived[[#This Row],[Amount Invoiced]],0)</calculatedColumnFormula>
    </tableColumn>
    <tableColumn id="41" xr3:uid="{C26091DA-3D6F-47DF-9DB2-8069AA50BF97}" name="FY04_M05" dataDxfId="229" dataCellStyle="Calculation">
      <calculatedColumnFormula>IF(InputAccountsReveived[[#This Row],[EOMonth]]=EOMONTH(FY04_M05,0),InputAccountsReveived[[#This Row],[Amount Invoiced]],0)</calculatedColumnFormula>
    </tableColumn>
    <tableColumn id="42" xr3:uid="{B52F15D5-2230-46F2-92D9-C20CC4213314}" name="FY04_M06" dataDxfId="228" dataCellStyle="Calculation">
      <calculatedColumnFormula>IF(InputAccountsReveived[[#This Row],[EOMonth]]=EOMONTH(FY04_M06,0),InputAccountsReveived[[#This Row],[Amount Invoiced]],0)</calculatedColumnFormula>
    </tableColumn>
    <tableColumn id="43" xr3:uid="{F0F16C01-73D2-43DF-B90B-1A2BA86B71A1}" name="FY04_M07" dataDxfId="227" dataCellStyle="Calculation">
      <calculatedColumnFormula>IF(InputAccountsReveived[[#This Row],[EOMonth]]=EOMONTH(FY04_M07,0),InputAccountsReveived[[#This Row],[Amount Invoiced]],0)</calculatedColumnFormula>
    </tableColumn>
    <tableColumn id="44" xr3:uid="{981F48A2-5907-4196-987E-5671080C9B95}" name="FY04_M08" dataDxfId="226" dataCellStyle="Calculation">
      <calculatedColumnFormula>IF(InputAccountsReveived[[#This Row],[EOMonth]]=EOMONTH(FY04_M08,0),InputAccountsReveived[[#This Row],[Amount Invoiced]],0)</calculatedColumnFormula>
    </tableColumn>
    <tableColumn id="45" xr3:uid="{90EFFB1B-B462-4AE6-AA63-B33AEDFC464D}" name="FY04_M09" dataDxfId="225" dataCellStyle="Calculation">
      <calculatedColumnFormula>IF(InputAccountsReveived[[#This Row],[EOMonth]]=EOMONTH(FY04_M09,0),InputAccountsReveived[[#This Row],[Amount Invoiced]],0)</calculatedColumnFormula>
    </tableColumn>
    <tableColumn id="46" xr3:uid="{63CD8F66-0B0A-4957-8982-C468D789E10C}" name="FY04_M10" dataDxfId="224" dataCellStyle="Calculation">
      <calculatedColumnFormula>IF(InputAccountsReveived[[#This Row],[EOMonth]]=EOMONTH(FY04_M10,0),InputAccountsReveived[[#This Row],[Amount Invoiced]],0)</calculatedColumnFormula>
    </tableColumn>
    <tableColumn id="47" xr3:uid="{91DDD1EA-FBF8-42DC-80B8-3C40637E78BF}" name="FY04_M11" dataDxfId="223" dataCellStyle="Calculation">
      <calculatedColumnFormula>IF(InputAccountsReveived[[#This Row],[EOMonth]]=EOMONTH(FY04_M11,0),InputAccountsReveived[[#This Row],[Amount Invoiced]],0)</calculatedColumnFormula>
    </tableColumn>
    <tableColumn id="48" xr3:uid="{7419B063-F8E0-46E3-B16D-DF535CF5C66C}" name="FY04_M12" dataDxfId="222" dataCellStyle="Calculation">
      <calculatedColumnFormula>IF(InputAccountsReveived[[#This Row],[EOMonth]]=EOMONTH(FY04_M12,0),InputAccountsReveived[[#This Row],[Amount Invoiced]],0)</calculatedColumnFormula>
    </tableColumn>
    <tableColumn id="49" xr3:uid="{128C0754-D2A9-4B2E-9B0C-11387BDF995E}" name="FY05_M01" dataDxfId="221" dataCellStyle="Calculation">
      <calculatedColumnFormula>IF(InputAccountsReveived[[#This Row],[EOMonth]]=EOMONTH(FY05_M01,0),InputAccountsReveived[[#This Row],[Amount Invoiced]],0)</calculatedColumnFormula>
    </tableColumn>
    <tableColumn id="50" xr3:uid="{2747F0DC-C9A9-4685-B585-8BFDA4E05EA1}" name="FY05_M02" dataDxfId="220" dataCellStyle="Calculation">
      <calculatedColumnFormula>IF(InputAccountsReveived[[#This Row],[EOMonth]]=EOMONTH(FY05_M02,0),InputAccountsReveived[[#This Row],[Amount Invoiced]],0)</calculatedColumnFormula>
    </tableColumn>
    <tableColumn id="51" xr3:uid="{7B3BB47C-8551-4F94-A15A-4B5946FBD898}" name="FY05_M03" dataDxfId="219" dataCellStyle="Calculation">
      <calculatedColumnFormula>IF(InputAccountsReveived[[#This Row],[EOMonth]]=EOMONTH(FY05_M03,0),InputAccountsReveived[[#This Row],[Amount Invoiced]],0)</calculatedColumnFormula>
    </tableColumn>
    <tableColumn id="52" xr3:uid="{1DCE0C0E-64C9-4792-8BFB-248963B892A2}" name="FY05_M04" dataDxfId="218" dataCellStyle="Calculation">
      <calculatedColumnFormula>IF(InputAccountsReveived[[#This Row],[EOMonth]]=EOMONTH(FY05_M04,0),InputAccountsReveived[[#This Row],[Amount Invoiced]],0)</calculatedColumnFormula>
    </tableColumn>
    <tableColumn id="53" xr3:uid="{F1BC88F9-854B-4616-8B38-F52E23A3E9CB}" name="FY05_M05" dataDxfId="217" dataCellStyle="Calculation">
      <calculatedColumnFormula>IF(InputAccountsReveived[[#This Row],[EOMonth]]=EOMONTH(FY05_M05,0),InputAccountsReveived[[#This Row],[Amount Invoiced]],0)</calculatedColumnFormula>
    </tableColumn>
    <tableColumn id="54" xr3:uid="{DCB665E7-7EBF-4D50-9AAC-A365E60E7B6B}" name="FY05_M06" dataDxfId="216" dataCellStyle="Calculation">
      <calculatedColumnFormula>IF(InputAccountsReveived[[#This Row],[EOMonth]]=EOMONTH(FY05_M06,0),InputAccountsReveived[[#This Row],[Amount Invoiced]],0)</calculatedColumnFormula>
    </tableColumn>
    <tableColumn id="55" xr3:uid="{E299AF26-3306-437F-A66D-69DBE398DBEB}" name="FY05_M07" dataDxfId="215" dataCellStyle="Calculation">
      <calculatedColumnFormula>IF(InputAccountsReveived[[#This Row],[EOMonth]]=EOMONTH(FY05_M07,0),InputAccountsReveived[[#This Row],[Amount Invoiced]],0)</calculatedColumnFormula>
    </tableColumn>
    <tableColumn id="56" xr3:uid="{47F65F6E-77C1-4E17-9A65-A2806663532F}" name="FY05_M08" dataDxfId="214" dataCellStyle="Calculation">
      <calculatedColumnFormula>IF(InputAccountsReveived[[#This Row],[EOMonth]]=EOMONTH(FY05_M08,0),InputAccountsReveived[[#This Row],[Amount Invoiced]],0)</calculatedColumnFormula>
    </tableColumn>
    <tableColumn id="57" xr3:uid="{1A0788EF-A676-4962-9EC6-F2D9DBDD6B18}" name="FY05_M09" dataDxfId="213" dataCellStyle="Calculation">
      <calculatedColumnFormula>IF(InputAccountsReveived[[#This Row],[EOMonth]]=EOMONTH(FY05_M09,0),InputAccountsReveived[[#This Row],[Amount Invoiced]],0)</calculatedColumnFormula>
    </tableColumn>
    <tableColumn id="58" xr3:uid="{0B207ECE-03C6-4ED8-98A6-F0BBE06BF6BF}" name="FY05_M10" dataDxfId="212" dataCellStyle="Calculation">
      <calculatedColumnFormula>IF(InputAccountsReveived[[#This Row],[EOMonth]]=EOMONTH(FY05_M10,0),InputAccountsReveived[[#This Row],[Amount Invoiced]],0)</calculatedColumnFormula>
    </tableColumn>
    <tableColumn id="59" xr3:uid="{807B594A-9868-4893-B396-1E157BE9A841}" name="FY05_M11" dataDxfId="211" dataCellStyle="Calculation">
      <calculatedColumnFormula>IF(InputAccountsReveived[[#This Row],[EOMonth]]=EOMONTH(FY05_M11,0),InputAccountsReveived[[#This Row],[Amount Invoiced]],0)</calculatedColumnFormula>
    </tableColumn>
    <tableColumn id="60" xr3:uid="{FAF0A79B-C9FB-49C1-9F75-5005F0155E99}" name="FY05_M12" dataDxfId="210" dataCellStyle="Calculation">
      <calculatedColumnFormula>IF(InputAccountsReveived[[#This Row],[EOMonth]]=EOMONTH(FY05_M12,0),InputAccountsReveived[[#This Row],[Amount Invoiced]],0)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EB8409BB-66BB-4AA2-8D3A-00290CD7F130}" name="ProfitsandLosses" displayName="ProfitsandLosses" ref="A29:BM36" totalsRowShown="0">
  <autoFilter ref="A29:BM36" xr:uid="{EB8409BB-66BB-4AA2-8D3A-00290CD7F130}"/>
  <tableColumns count="65">
    <tableColumn id="41" xr3:uid="{D0CDACE4-C94C-4C82-9063-645E1ADF7F86}" name="Folder Path" dataDxfId="1439" dataCellStyle="Hyperlink"/>
    <tableColumn id="1" xr3:uid="{487B1481-306A-4CA0-AE72-BA0D11795FE8}" name="KPI" dataCellStyle="Input"/>
    <tableColumn id="2" xr3:uid="{01628591-BC43-4D8E-8BA2-290C875B6D5A}" name="Table Source" dataCellStyle="Input"/>
    <tableColumn id="3" xr3:uid="{FDEBA6FC-F69B-41A4-8B73-B7528587FBDF}" name="Spreadsheet"/>
    <tableColumn id="4" xr3:uid="{5F295098-2F83-46A8-8E1F-DEDA9C246D2A}" name="Column1" dataDxfId="1438">
      <calculatedColumnFormula>Input_FY1_AccountBalance</calculatedColumnFormula>
    </tableColumn>
    <tableColumn id="5" xr3:uid="{70B06D8B-0D39-463F-8A68-DC5243FFF58B}" name="FY01_M01" dataDxfId="1437" dataCellStyle="Output">
      <calculatedColumnFormula>IFERROR(SUM(INDIRECT(ProfitsandLosses[[#This Row],[Table Source]]&amp;"["&amp;ProfitsandLosses[[#Headers],[FY01_M01]]&amp;"]",)),"")</calculatedColumnFormula>
    </tableColumn>
    <tableColumn id="6" xr3:uid="{729994B4-11C1-4B43-833F-AA36550E9977}" name="FY01_M02" dataDxfId="1436" dataCellStyle="Output">
      <calculatedColumnFormula>IFERROR(SUM(INDIRECT(ProfitsandLosses[[#This Row],[Table Source]]&amp;"["&amp;ProfitsandLosses[[#Headers],[FY01_M02]]&amp;"]",)),"")</calculatedColumnFormula>
    </tableColumn>
    <tableColumn id="7" xr3:uid="{3CDDC3A1-B526-4A05-8CBF-DE211A7666E9}" name="FY01_M03" dataDxfId="1435" dataCellStyle="Output">
      <calculatedColumnFormula>IFERROR(SUM(INDIRECT(ProfitsandLosses[[#This Row],[Table Source]]&amp;"["&amp;ProfitsandLosses[[#Headers],[FY01_M03]]&amp;"]",)),"")</calculatedColumnFormula>
    </tableColumn>
    <tableColumn id="8" xr3:uid="{DEE30F64-1FFF-40E0-87ED-AC13E8125EF9}" name="FY01_M04" dataDxfId="1434" dataCellStyle="Output">
      <calculatedColumnFormula>IFERROR(SUM(INDIRECT(ProfitsandLosses[[#This Row],[Table Source]]&amp;"["&amp;ProfitsandLosses[[#Headers],[FY01_M04]]&amp;"]",)),"")</calculatedColumnFormula>
    </tableColumn>
    <tableColumn id="9" xr3:uid="{C010F732-8CED-4AC6-9C77-B4C38324B62B}" name="FY01_M05" dataDxfId="1433" dataCellStyle="Output">
      <calculatedColumnFormula>IFERROR(SUM(INDIRECT(ProfitsandLosses[[#This Row],[Table Source]]&amp;"["&amp;ProfitsandLosses[[#Headers],[FY01_M05]]&amp;"]",)),"")</calculatedColumnFormula>
    </tableColumn>
    <tableColumn id="10" xr3:uid="{8C49EAF7-8263-4562-853E-A71014835EC1}" name="FY01_M06" dataDxfId="1432" dataCellStyle="Output">
      <calculatedColumnFormula>IFERROR(SUM(INDIRECT(ProfitsandLosses[[#This Row],[Table Source]]&amp;"["&amp;ProfitsandLosses[[#Headers],[FY01_M06]]&amp;"]",)),"")</calculatedColumnFormula>
    </tableColumn>
    <tableColumn id="11" xr3:uid="{F96E4A8D-D30E-4504-9CC3-0D4CA6AC2081}" name="FY01_M07" dataDxfId="1431" dataCellStyle="Output">
      <calculatedColumnFormula>IFERROR(SUM(INDIRECT(ProfitsandLosses[[#This Row],[Table Source]]&amp;"["&amp;ProfitsandLosses[[#Headers],[FY01_M07]]&amp;"]",)),"")</calculatedColumnFormula>
    </tableColumn>
    <tableColumn id="12" xr3:uid="{1931A836-F2F8-4D33-B987-522D7A5A57A3}" name="FY01_M08" dataDxfId="1430" dataCellStyle="Output">
      <calculatedColumnFormula>IFERROR(SUM(INDIRECT(ProfitsandLosses[[#This Row],[Table Source]]&amp;"["&amp;ProfitsandLosses[[#Headers],[FY01_M08]]&amp;"]",)),"")</calculatedColumnFormula>
    </tableColumn>
    <tableColumn id="13" xr3:uid="{C39694B7-537B-4CAE-8F2D-CF13B8189D82}" name="FY01_M09" dataDxfId="1429" dataCellStyle="Output">
      <calculatedColumnFormula>IFERROR(SUM(INDIRECT(ProfitsandLosses[[#This Row],[Table Source]]&amp;"["&amp;ProfitsandLosses[[#Headers],[FY01_M09]]&amp;"]",)),"")</calculatedColumnFormula>
    </tableColumn>
    <tableColumn id="14" xr3:uid="{6A4829E1-220E-40F4-9D08-1C36473CF94E}" name="FY01_M10" dataDxfId="1428" dataCellStyle="Output">
      <calculatedColumnFormula>IFERROR(SUM(INDIRECT(ProfitsandLosses[[#This Row],[Table Source]]&amp;"["&amp;ProfitsandLosses[[#Headers],[FY01_M10]]&amp;"]",)),"")</calculatedColumnFormula>
    </tableColumn>
    <tableColumn id="15" xr3:uid="{98F13681-49A6-41D8-B299-9CA3AB80508D}" name="FY01_M11" dataDxfId="1427" dataCellStyle="Output">
      <calculatedColumnFormula>IFERROR(SUM(INDIRECT(ProfitsandLosses[[#This Row],[Table Source]]&amp;"["&amp;ProfitsandLosses[[#Headers],[FY01_M11]]&amp;"]",)),"")</calculatedColumnFormula>
    </tableColumn>
    <tableColumn id="16" xr3:uid="{4FE059BC-647F-417F-8678-4BB3A7370BA0}" name="FY01_M12" dataDxfId="1426" dataCellStyle="Output">
      <calculatedColumnFormula>IFERROR(SUM(INDIRECT(ProfitsandLosses[[#This Row],[Table Source]]&amp;"["&amp;ProfitsandLosses[[#Headers],[FY01_M12]]&amp;"]",)),"")</calculatedColumnFormula>
    </tableColumn>
    <tableColumn id="17" xr3:uid="{E2A14D3B-A99A-48F4-AE57-A7DA3C84F60C}" name="FY02_M01" dataDxfId="1425" dataCellStyle="Output">
      <calculatedColumnFormula>IFERROR(SUM(INDIRECT(ProfitsandLosses[[#This Row],[Table Source]]&amp;"["&amp;ProfitsandLosses[[#Headers],[FY01_M12]]&amp;"]",)),"")</calculatedColumnFormula>
    </tableColumn>
    <tableColumn id="18" xr3:uid="{BC645C76-160A-4A28-8DCD-8D91DD12CC18}" name="FY02_M02" dataDxfId="1424" dataCellStyle="Output">
      <calculatedColumnFormula>IFERROR(SUM(INDIRECT(ProfitsandLosses[[#This Row],[Table Source]]&amp;"["&amp;ProfitsandLosses[[#Headers],[FY01_M12]]&amp;"]",)),"")</calculatedColumnFormula>
    </tableColumn>
    <tableColumn id="19" xr3:uid="{CBB9B938-7CC5-4FD8-BA7B-1052A63FCB49}" name="FY02_M03" dataDxfId="1423" dataCellStyle="Output">
      <calculatedColumnFormula>IFERROR(SUM(INDIRECT(ProfitsandLosses[[#This Row],[Table Source]]&amp;"["&amp;ProfitsandLosses[[#Headers],[FY01_M12]]&amp;"]",)),"")</calculatedColumnFormula>
    </tableColumn>
    <tableColumn id="20" xr3:uid="{B6598C04-6144-411F-B63F-D7DA9DBFE4EE}" name="FY02_M04" dataDxfId="1422" dataCellStyle="Output">
      <calculatedColumnFormula>IFERROR(SUM(INDIRECT(ProfitsandLosses[[#This Row],[Table Source]]&amp;"["&amp;ProfitsandLosses[[#Headers],[FY01_M12]]&amp;"]",)),"")</calculatedColumnFormula>
    </tableColumn>
    <tableColumn id="21" xr3:uid="{CA1C8584-7CBF-45AD-9214-89331BE10DDE}" name="FY02_M05" dataDxfId="1421" dataCellStyle="Output">
      <calculatedColumnFormula>IFERROR(SUM(INDIRECT(ProfitsandLosses[[#This Row],[Table Source]]&amp;"["&amp;ProfitsandLosses[[#Headers],[FY01_M12]]&amp;"]",)),"")</calculatedColumnFormula>
    </tableColumn>
    <tableColumn id="22" xr3:uid="{9890F054-C4DD-444A-8B87-3307CDBBB702}" name="FY02_M06" dataDxfId="1420" dataCellStyle="Output">
      <calculatedColumnFormula>IFERROR(SUM(INDIRECT(ProfitsandLosses[[#This Row],[Table Source]]&amp;"["&amp;ProfitsandLosses[[#Headers],[FY01_M12]]&amp;"]",)),"")</calculatedColumnFormula>
    </tableColumn>
    <tableColumn id="23" xr3:uid="{E839D581-9ED3-4D45-B5E3-3E5B40B52065}" name="FY02_M07" dataDxfId="1419" dataCellStyle="Output">
      <calculatedColumnFormula>IFERROR(SUM(INDIRECT(ProfitsandLosses[[#This Row],[Table Source]]&amp;"["&amp;ProfitsandLosses[[#Headers],[FY01_M12]]&amp;"]",)),"")</calculatedColumnFormula>
    </tableColumn>
    <tableColumn id="24" xr3:uid="{88E15A84-D67C-4D47-A941-4F7CB0AD10CC}" name="FY02_M08" dataDxfId="1418" dataCellStyle="Output">
      <calculatedColumnFormula>IFERROR(SUM(INDIRECT(ProfitsandLosses[[#This Row],[Table Source]]&amp;"["&amp;ProfitsandLosses[[#Headers],[FY01_M12]]&amp;"]",)),"")</calculatedColumnFormula>
    </tableColumn>
    <tableColumn id="25" xr3:uid="{FA065C0B-64D3-433E-82DA-0ED1FA54A4F4}" name="FY02_M09" dataDxfId="1417" dataCellStyle="Output">
      <calculatedColumnFormula>IFERROR(SUM(INDIRECT(ProfitsandLosses[[#This Row],[Table Source]]&amp;"["&amp;ProfitsandLosses[[#Headers],[FY01_M12]]&amp;"]",)),"")</calculatedColumnFormula>
    </tableColumn>
    <tableColumn id="26" xr3:uid="{5AB047D5-F9FC-49E9-9EAD-D1319F876E8C}" name="FY02_M10" dataDxfId="1416" dataCellStyle="Output">
      <calculatedColumnFormula>IFERROR(SUM(INDIRECT(ProfitsandLosses[[#This Row],[Table Source]]&amp;"["&amp;ProfitsandLosses[[#Headers],[FY01_M12]]&amp;"]",)),"")</calculatedColumnFormula>
    </tableColumn>
    <tableColumn id="27" xr3:uid="{22CB4445-0DD3-494B-B5D7-D676E3987AF6}" name="FY02_M11" dataDxfId="1415" dataCellStyle="Output">
      <calculatedColumnFormula>IFERROR(SUM(INDIRECT(ProfitsandLosses[[#This Row],[Table Source]]&amp;"["&amp;ProfitsandLosses[[#Headers],[FY01_M12]]&amp;"]",)),"")</calculatedColumnFormula>
    </tableColumn>
    <tableColumn id="28" xr3:uid="{D0F2ACD1-7B6C-4718-B502-989812E406D3}" name="FY02_M12" dataDxfId="1414" dataCellStyle="Output">
      <calculatedColumnFormula>IFERROR(SUM(INDIRECT(ProfitsandLosses[[#This Row],[Table Source]]&amp;"["&amp;ProfitsandLosses[[#Headers],[FY01_M12]]&amp;"]",)),"")</calculatedColumnFormula>
    </tableColumn>
    <tableColumn id="29" xr3:uid="{13411893-1D99-465C-8785-D2F0089221EC}" name="FY03_M01" dataDxfId="1413" dataCellStyle="Output">
      <calculatedColumnFormula>IFERROR(SUM(INDIRECT(ProfitsandLosses[[#This Row],[Table Source]]&amp;"["&amp;ProfitsandLosses[[#Headers],[FY03_M01]]&amp;"]",)),"")</calculatedColumnFormula>
    </tableColumn>
    <tableColumn id="30" xr3:uid="{56DBD8B8-44C1-41D9-B0E6-3C7853CE9B60}" name="FY03_M02" dataDxfId="1412" dataCellStyle="Output">
      <calculatedColumnFormula>IFERROR(SUM(INDIRECT(ProfitsandLosses[[#This Row],[Table Source]]&amp;"["&amp;ProfitsandLosses[[#Headers],[FY03_M02]]&amp;"]",)),"")</calculatedColumnFormula>
    </tableColumn>
    <tableColumn id="31" xr3:uid="{9B102822-B5C3-4521-8527-643E525795EA}" name="FY03_M03" dataDxfId="1411" dataCellStyle="Output">
      <calculatedColumnFormula>IFERROR(SUM(INDIRECT(ProfitsandLosses[[#This Row],[Table Source]]&amp;"["&amp;ProfitsandLosses[[#Headers],[FY03_M03]]&amp;"]",)),"")</calculatedColumnFormula>
    </tableColumn>
    <tableColumn id="32" xr3:uid="{EADD3285-EF06-4F86-A51F-D247B844253B}" name="FY03_M04" dataDxfId="1410" dataCellStyle="Output">
      <calculatedColumnFormula>IFERROR(SUM(INDIRECT(ProfitsandLosses[[#This Row],[Table Source]]&amp;"["&amp;ProfitsandLosses[[#Headers],[FY03_M04]]&amp;"]",)),"")</calculatedColumnFormula>
    </tableColumn>
    <tableColumn id="33" xr3:uid="{6491DC82-1A33-48F3-914B-DC81F06D4B8A}" name="FY03_M05" dataDxfId="1409" dataCellStyle="Output">
      <calculatedColumnFormula>IFERROR(SUM(INDIRECT(ProfitsandLosses[[#This Row],[Table Source]]&amp;"["&amp;ProfitsandLosses[[#Headers],[FY03_M05]]&amp;"]",)),"")</calculatedColumnFormula>
    </tableColumn>
    <tableColumn id="34" xr3:uid="{2AFF85AC-D78F-4095-BDCE-FDA2448A6712}" name="FY03_M06" dataDxfId="1408" dataCellStyle="Output">
      <calculatedColumnFormula>IFERROR(SUM(INDIRECT(ProfitsandLosses[[#This Row],[Table Source]]&amp;"["&amp;ProfitsandLosses[[#Headers],[FY03_M06]]&amp;"]",)),"")</calculatedColumnFormula>
    </tableColumn>
    <tableColumn id="35" xr3:uid="{F4F17EC9-8EE5-4556-B48A-940BF16CB691}" name="FY03_M07" dataDxfId="1407" dataCellStyle="Output">
      <calculatedColumnFormula>IFERROR(SUM(INDIRECT(ProfitsandLosses[[#This Row],[Table Source]]&amp;"["&amp;ProfitsandLosses[[#Headers],[FY03_M07]]&amp;"]",)),"")</calculatedColumnFormula>
    </tableColumn>
    <tableColumn id="36" xr3:uid="{C96BDE34-5EA0-48EC-BA87-4A1893375447}" name="FY03_M08" dataDxfId="1406" dataCellStyle="Output">
      <calculatedColumnFormula>IFERROR(SUM(INDIRECT(ProfitsandLosses[[#This Row],[Table Source]]&amp;"["&amp;ProfitsandLosses[[#Headers],[FY03_M08]]&amp;"]",)),"")</calculatedColumnFormula>
    </tableColumn>
    <tableColumn id="37" xr3:uid="{27283169-CFD5-406E-8450-0AE01D924E34}" name="FY03_M09" dataDxfId="1405" dataCellStyle="Output">
      <calculatedColumnFormula>IFERROR(SUM(INDIRECT(ProfitsandLosses[[#This Row],[Table Source]]&amp;"["&amp;ProfitsandLosses[[#Headers],[FY03_M09]]&amp;"]",)),"")</calculatedColumnFormula>
    </tableColumn>
    <tableColumn id="38" xr3:uid="{DBF02ACD-7A51-4B67-AD6B-E04F7666C821}" name="FY03_M10" dataDxfId="1404" dataCellStyle="Output">
      <calculatedColumnFormula>IFERROR(SUM(INDIRECT(ProfitsandLosses[[#This Row],[Table Source]]&amp;"["&amp;ProfitsandLosses[[#Headers],[FY03_M10]]&amp;"]",)),"")</calculatedColumnFormula>
    </tableColumn>
    <tableColumn id="39" xr3:uid="{5532DC38-66AB-4BB6-8FE4-2408E9BFCCE2}" name="FY03_M11" dataDxfId="1403" dataCellStyle="Output">
      <calculatedColumnFormula>IFERROR(SUM(INDIRECT(ProfitsandLosses[[#This Row],[Table Source]]&amp;"["&amp;ProfitsandLosses[[#Headers],[FY03_M11]]&amp;"]",)),"")</calculatedColumnFormula>
    </tableColumn>
    <tableColumn id="40" xr3:uid="{5E42B82B-3659-4D20-B701-064B40471EC1}" name="FY03_M12" dataDxfId="1402" dataCellStyle="Output">
      <calculatedColumnFormula>IFERROR(SUM(INDIRECT(ProfitsandLosses[[#This Row],[Table Source]]&amp;"["&amp;ProfitsandLosses[[#Headers],[FY03_M12]]&amp;"]",)),"")</calculatedColumnFormula>
    </tableColumn>
    <tableColumn id="42" xr3:uid="{E853B798-92AE-422A-B07D-0401D4256168}" name="FY04_M01" dataDxfId="1401" dataCellStyle="Output"/>
    <tableColumn id="43" xr3:uid="{97055832-17EF-4219-9972-8782C87939D0}" name="FY04_M02" dataDxfId="1400" dataCellStyle="Output"/>
    <tableColumn id="44" xr3:uid="{7ACB619C-A7A8-48B9-96E0-949A2B1AE493}" name="FY04_M03" dataDxfId="1399" dataCellStyle="Output"/>
    <tableColumn id="45" xr3:uid="{D9709624-2E1C-408A-9F4F-3150D769557B}" name="FY04_M04" dataDxfId="1398" dataCellStyle="Output"/>
    <tableColumn id="46" xr3:uid="{B0AE5712-0607-4FE3-A238-DEE751731667}" name="FY04_M05" dataDxfId="1397" dataCellStyle="Output"/>
    <tableColumn id="47" xr3:uid="{78A418E5-2475-4108-90C7-D3077ED3F8B2}" name="FY04_M06" dataDxfId="1396" dataCellStyle="Output"/>
    <tableColumn id="48" xr3:uid="{DE2AE3CD-9601-46C8-BCBD-85E6C3D24690}" name="FY04_M07" dataDxfId="1395" dataCellStyle="Output"/>
    <tableColumn id="49" xr3:uid="{3A3A240F-FB3F-407E-90EE-8AFA58B3090F}" name="FY04_M08" dataDxfId="1394" dataCellStyle="Output"/>
    <tableColumn id="50" xr3:uid="{5CE07879-241E-4430-A96C-4715FB9A3008}" name="FY04_M09" dataDxfId="1393" dataCellStyle="Output"/>
    <tableColumn id="51" xr3:uid="{7F1AFBAC-C28A-459D-AF69-766F968E9951}" name="FY04_M10" dataDxfId="1392" dataCellStyle="Output"/>
    <tableColumn id="52" xr3:uid="{61299BF7-94CE-4F11-9C54-511745BA4EF2}" name="FY04_M11" dataDxfId="1391" dataCellStyle="Output"/>
    <tableColumn id="53" xr3:uid="{2430E56E-7051-4AAD-A166-374870554BFC}" name="FY04_M12" dataDxfId="1390" dataCellStyle="Output"/>
    <tableColumn id="54" xr3:uid="{677C1C39-4E58-4C0A-BC05-77A8C44796EA}" name="FY05_M01" dataDxfId="1389" dataCellStyle="Output"/>
    <tableColumn id="55" xr3:uid="{207845F7-44A4-40A2-9B6B-12BC0E479BFB}" name="FY05_M02" dataDxfId="1388" dataCellStyle="Output"/>
    <tableColumn id="56" xr3:uid="{469287F7-0009-4761-ADA7-83A8D68A6BA5}" name="FY05_M03" dataDxfId="1387" dataCellStyle="Output"/>
    <tableColumn id="57" xr3:uid="{201ABFF5-CCAE-44C5-AF7A-453A5CC0B0EE}" name="FY05_M04" dataDxfId="1386" dataCellStyle="Output"/>
    <tableColumn id="58" xr3:uid="{E1F0C53B-49A9-4472-8A51-9C4ED124FCBC}" name="FY05_M05" dataDxfId="1385" dataCellStyle="Output"/>
    <tableColumn id="59" xr3:uid="{B58DDE69-C3BF-4972-82B9-176480DF12EB}" name="FY05_M06" dataDxfId="1384" dataCellStyle="Output"/>
    <tableColumn id="60" xr3:uid="{825D3084-2CF9-4DD7-A675-325E5C64EACF}" name="FY05_M07" dataDxfId="1383" dataCellStyle="Output"/>
    <tableColumn id="61" xr3:uid="{8D9A9105-1E45-4058-9393-D58B7D2E7C00}" name="FY05_M08" dataDxfId="1382" dataCellStyle="Output"/>
    <tableColumn id="62" xr3:uid="{9BBCE237-07C5-426D-99DC-001ADAA4554E}" name="FY05_M09" dataDxfId="1381" dataCellStyle="Output"/>
    <tableColumn id="63" xr3:uid="{81CE2CC9-C906-40F5-9109-6B43B88338D0}" name="FY05_M10" dataDxfId="1380" dataCellStyle="Output"/>
    <tableColumn id="64" xr3:uid="{832DCC00-FFE6-4685-9490-4E3F81A60114}" name="FY05_M11" dataDxfId="1379" dataCellStyle="Output">
      <calculatedColumnFormula>IFERROR(SUM(INDIRECT(ProfitsandLosses[[#This Row],[Table Source]]&amp;"["&amp;ProfitsandLosses[[#Headers],[FY03_M11]]&amp;"]",)),"")</calculatedColumnFormula>
    </tableColumn>
    <tableColumn id="65" xr3:uid="{B46048E6-6DD2-48A2-8F1F-577C8C6A5EB3}" name="FY05_M12" dataDxfId="1378" dataCellStyle="Output">
      <calculatedColumnFormula>IFERROR(SUM(INDIRECT(ProfitsandLosses[[#This Row],[FY02_M09]]&amp;"["&amp;ProfitsandLosses[[#Headers],[FY05_M12]]&amp;"]",)),"")</calculatedColumnFormula>
    </tableColumn>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A8BB907-9BA0-4E96-BF57-99BD9B01C555}" name="InputInvoicesPaid" displayName="InputInvoicesPaid" ref="B2:I103" totalsRowShown="0" dataCellStyle="Accent3">
  <autoFilter ref="B2:I103" xr:uid="{EA8BB907-9BA0-4E96-BF57-99BD9B01C555}"/>
  <tableColumns count="8">
    <tableColumn id="7" xr3:uid="{B4FB18A6-670B-49D2-B701-5C7800787A07}" name="Transaction Name" dataDxfId="209" dataCellStyle="Accent3"/>
    <tableColumn id="8" xr3:uid="{EC964B55-27A3-430F-8D70-D068DD467759}" name="Member Name" dataDxfId="208" dataCellStyle="Input"/>
    <tableColumn id="1" xr3:uid="{2F473CA6-A011-4BCE-93E1-35171B2BBBB0}" name="Column1" dataDxfId="207" dataCellStyle="Accent3"/>
    <tableColumn id="2" xr3:uid="{65687089-62C5-480D-A2B9-C749CC004C79}" name="Column2" dataDxfId="206" dataCellStyle="Accent3"/>
    <tableColumn id="3" xr3:uid="{FEF89BC5-D774-49A6-BBE4-F0823719CF4A}" name="Date Invoiced" dataDxfId="205" dataCellStyle="Input"/>
    <tableColumn id="4" xr3:uid="{3BDA6AAC-D59A-452E-B16D-ABEFD23C43F2}" name="Amount Invoiced" dataDxfId="204" dataCellStyle="Input"/>
    <tableColumn id="5" xr3:uid="{62FAC750-5F27-4180-86F2-61D8715B3D14}" name="EOMonth" dataDxfId="203" dataCellStyle="Accent3">
      <calculatedColumnFormula>IF(ISBLANK(InputInvoicesPaid[[#This Row],[Date Invoiced]]),"",EOMONTH(InputInvoicesPaid[[#This Row],[Date Invoiced]],0))</calculatedColumnFormula>
    </tableColumn>
    <tableColumn id="6" xr3:uid="{0B1472A5-439D-4DF3-A073-9CE9F6C334F2}" name="'" dataDxfId="202" dataCellStyle="Accent3"/>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D5724FB-BFA2-482D-B27A-47B850977E84}" name="InvoicesPaid" displayName="InvoicesPaid" ref="K2:BR104" totalsRowCount="1" headerRowDxfId="201" dataCellStyle="Calculation">
  <autoFilter ref="K2:BR103" xr:uid="{CD5724FB-BFA2-482D-B27A-47B850977E84}"/>
  <tableColumns count="60">
    <tableColumn id="1" xr3:uid="{C8DDCEC2-AC96-4873-B65D-B282A5623F47}" name="FY01_M01" totalsRowFunction="custom" dataDxfId="200" dataCellStyle="Calculation">
      <calculatedColumnFormula>IF(InputInvoicesPaid[[#This Row],[EOMonth]]=EOMONTH(FY01_M01,0),InputInvoicesPaid[[#This Row],[Amount Invoiced]],0)</calculatedColumnFormula>
      <totalsRowFormula>SUM(InvoicesPaid[FY01_M01])</totalsRowFormula>
    </tableColumn>
    <tableColumn id="2" xr3:uid="{A34BEC25-690B-4BAE-9A6F-39D9B4F97A57}" name="FY01_M02" totalsRowFunction="custom" dataDxfId="199" dataCellStyle="Calculation">
      <calculatedColumnFormula>IF(InputInvoicesPaid[[#This Row],[EOMonth]]=EOMONTH(FY01_M02,0),InputInvoicesPaid[[#This Row],[Amount Invoiced]],0)</calculatedColumnFormula>
      <totalsRowFormula>SUM(InvoicesPaid[FY01_M02])</totalsRowFormula>
    </tableColumn>
    <tableColumn id="3" xr3:uid="{ACB05E40-E484-4AF5-9D1D-7B59827EAA7C}" name="FY01_M03" totalsRowFunction="custom" dataDxfId="198" dataCellStyle="Calculation">
      <calculatedColumnFormula>IF(InputInvoicesPaid[[#This Row],[EOMonth]]=EOMONTH(FY01_M03,0),InputInvoicesPaid[[#This Row],[Amount Invoiced]],0)</calculatedColumnFormula>
      <totalsRowFormula>SUM(InvoicesPaid[FY01_M03])</totalsRowFormula>
    </tableColumn>
    <tableColumn id="4" xr3:uid="{D5810C12-100D-46E6-9A48-3564A69990D4}" name="FY01_M04" totalsRowFunction="custom" dataDxfId="197" dataCellStyle="Calculation">
      <calculatedColumnFormula>IF(InputInvoicesPaid[[#This Row],[EOMonth]]=EOMONTH(FY01_M04,0),InputInvoicesPaid[[#This Row],[Amount Invoiced]],0)</calculatedColumnFormula>
      <totalsRowFormula>SUM(InvoicesPaid[FY01_M04])</totalsRowFormula>
    </tableColumn>
    <tableColumn id="5" xr3:uid="{04BE851F-73E3-4D8C-A71D-5733B2B1CC6A}" name="FY01_M05" totalsRowFunction="custom" dataDxfId="196" dataCellStyle="Calculation">
      <calculatedColumnFormula>IF(InputInvoicesPaid[[#This Row],[EOMonth]]=EOMONTH(FY01_M05,0),InputInvoicesPaid[[#This Row],[Amount Invoiced]],0)</calculatedColumnFormula>
      <totalsRowFormula>SUM(InvoicesPaid[FY01_M05])</totalsRowFormula>
    </tableColumn>
    <tableColumn id="6" xr3:uid="{EB408979-9F91-4D95-88F6-2873BC8991F1}" name="FY01_M06" totalsRowFunction="custom" dataDxfId="195" dataCellStyle="Calculation">
      <calculatedColumnFormula>IF(InputInvoicesPaid[[#This Row],[EOMonth]]=EOMONTH(FY01_M06,0),InputInvoicesPaid[[#This Row],[Amount Invoiced]],0)</calculatedColumnFormula>
      <totalsRowFormula>SUM(InvoicesPaid[FY01_M06])</totalsRowFormula>
    </tableColumn>
    <tableColumn id="7" xr3:uid="{D77AEE74-70A2-4BA2-AB83-F7251D8670E1}" name="FY01_M07" totalsRowFunction="custom" dataDxfId="194" dataCellStyle="Calculation">
      <calculatedColumnFormula>IF(InputInvoicesPaid[[#This Row],[EOMonth]]=EOMONTH(FY01_M07,0),InputInvoicesPaid[[#This Row],[Amount Invoiced]],0)</calculatedColumnFormula>
      <totalsRowFormula>SUM(InvoicesPaid[FY01_M07])</totalsRowFormula>
    </tableColumn>
    <tableColumn id="8" xr3:uid="{68BA5CAA-3F7E-4D40-8DBA-475D5D02AC65}" name="FY01_M08" totalsRowFunction="custom" dataDxfId="193" dataCellStyle="Calculation">
      <calculatedColumnFormula>IF(InputInvoicesPaid[[#This Row],[EOMonth]]=EOMONTH(FY01_M08,0),InputInvoicesPaid[[#This Row],[Amount Invoiced]],0)</calculatedColumnFormula>
      <totalsRowFormula>SUM(InvoicesPaid[FY01_M08])</totalsRowFormula>
    </tableColumn>
    <tableColumn id="9" xr3:uid="{A3D0E20F-6992-4DBE-9982-F8C912BDA6CD}" name="FY01_M09" totalsRowFunction="custom" dataDxfId="192" dataCellStyle="Calculation">
      <calculatedColumnFormula>IF(InputInvoicesPaid[[#This Row],[EOMonth]]=EOMONTH(FY01_M09,0),InputInvoicesPaid[[#This Row],[Amount Invoiced]],0)</calculatedColumnFormula>
      <totalsRowFormula>SUM(InvoicesPaid[FY01_M09])</totalsRowFormula>
    </tableColumn>
    <tableColumn id="10" xr3:uid="{28E86EC5-0E89-4A5B-BEA0-5959B8C04D4A}" name="FY01_M10" totalsRowFunction="custom" dataDxfId="191" dataCellStyle="Calculation">
      <calculatedColumnFormula>IF(InputInvoicesPaid[[#This Row],[EOMonth]]=EOMONTH(FY01_M10,0),InputInvoicesPaid[[#This Row],[Amount Invoiced]],0)</calculatedColumnFormula>
      <totalsRowFormula>SUM(InvoicesPaid[FY01_M10])</totalsRowFormula>
    </tableColumn>
    <tableColumn id="11" xr3:uid="{A03F917D-42C7-4BE8-934C-2A7C20BB3646}" name="FY01_M11" totalsRowFunction="custom" dataDxfId="190" dataCellStyle="Calculation">
      <calculatedColumnFormula>IF(InputInvoicesPaid[[#This Row],[EOMonth]]=EOMONTH(FY01_M11,0),InputInvoicesPaid[[#This Row],[Amount Invoiced]],0)</calculatedColumnFormula>
      <totalsRowFormula>SUM(InvoicesPaid[FY01_M11])</totalsRowFormula>
    </tableColumn>
    <tableColumn id="12" xr3:uid="{7E06B97E-CD5E-443E-83E8-2154B22613F3}" name="FY01_M12" totalsRowFunction="custom" dataDxfId="189" dataCellStyle="Calculation">
      <calculatedColumnFormula>IF(InputInvoicesPaid[[#This Row],[EOMonth]]=EOMONTH(FY01_M12,0),InputInvoicesPaid[[#This Row],[Amount Invoiced]],0)</calculatedColumnFormula>
      <totalsRowFormula>SUM(InvoicesPaid[FY01_M12])</totalsRowFormula>
    </tableColumn>
    <tableColumn id="13" xr3:uid="{40DC521D-ADF0-4A21-B0DD-A792ED2F346C}" name="FY02_M01" dataDxfId="188" dataCellStyle="Calculation">
      <calculatedColumnFormula>IF(InputInvoicesPaid[[#This Row],[EOMonth]]=EOMONTH(FY02_M01,0),InputInvoicesPaid[[#This Row],[Amount Invoiced]],0)</calculatedColumnFormula>
    </tableColumn>
    <tableColumn id="14" xr3:uid="{8B827B51-61BE-4584-AED6-C1AF6BDB5EA6}" name="FY02_M02" dataDxfId="187" dataCellStyle="Calculation">
      <calculatedColumnFormula>IF(InputInvoicesPaid[[#This Row],[EOMonth]]=EOMONTH(FY02_M02,0),InputInvoicesPaid[[#This Row],[Amount Invoiced]],0)</calculatedColumnFormula>
    </tableColumn>
    <tableColumn id="15" xr3:uid="{EF1EDE6C-C45C-4905-863D-DF308EAAF513}" name="FY02_M03" dataDxfId="186" dataCellStyle="Calculation">
      <calculatedColumnFormula>IF(InputInvoicesPaid[[#This Row],[EOMonth]]=EOMONTH(FY02_M03,0),InputInvoicesPaid[[#This Row],[Amount Invoiced]],0)</calculatedColumnFormula>
    </tableColumn>
    <tableColumn id="16" xr3:uid="{D70CAEC2-7849-4E1B-BE24-145A3BB11706}" name="FY02_M04" dataDxfId="185" dataCellStyle="Calculation">
      <calculatedColumnFormula>IF(InputInvoicesPaid[[#This Row],[EOMonth]]=EOMONTH(FY02_M04,0),InputInvoicesPaid[[#This Row],[Amount Invoiced]],0)</calculatedColumnFormula>
    </tableColumn>
    <tableColumn id="17" xr3:uid="{BD160B84-D260-4CEC-84FA-A225B9AD772D}" name="FY02_M05" dataDxfId="184" dataCellStyle="Calculation">
      <calculatedColumnFormula>IF(InputInvoicesPaid[[#This Row],[EOMonth]]=EOMONTH(FY02_M05,0),InputInvoicesPaid[[#This Row],[Amount Invoiced]],0)</calculatedColumnFormula>
    </tableColumn>
    <tableColumn id="18" xr3:uid="{36CBCF76-2A63-415B-992B-ECE9C2DD1CF4}" name="FY02_M06" dataDxfId="183" dataCellStyle="Calculation">
      <calculatedColumnFormula>IF(InputInvoicesPaid[[#This Row],[EOMonth]]=EOMONTH(FY02_M06,0),InputInvoicesPaid[[#This Row],[Amount Invoiced]],0)</calculatedColumnFormula>
    </tableColumn>
    <tableColumn id="19" xr3:uid="{43927859-6631-40EF-8DC2-3B05BA3110DF}" name="FY02_M07" dataDxfId="182" dataCellStyle="Calculation">
      <calculatedColumnFormula>IF(InputInvoicesPaid[[#This Row],[EOMonth]]=EOMONTH(FY02_M07,0),InputInvoicesPaid[[#This Row],[Amount Invoiced]],0)</calculatedColumnFormula>
    </tableColumn>
    <tableColumn id="20" xr3:uid="{F295409D-0DA8-4678-BA64-15619EB8A1E9}" name="FY02_M08" dataDxfId="181" dataCellStyle="Calculation">
      <calculatedColumnFormula>IF(InputInvoicesPaid[[#This Row],[EOMonth]]=EOMONTH(FY02_M08,0),InputInvoicesPaid[[#This Row],[Amount Invoiced]],0)</calculatedColumnFormula>
    </tableColumn>
    <tableColumn id="21" xr3:uid="{584D4FCF-F56B-4BF4-AB06-0AAEA4ADCF9D}" name="FY02_M09" dataDxfId="180" dataCellStyle="Calculation">
      <calculatedColumnFormula>IF(InputInvoicesPaid[[#This Row],[EOMonth]]=EOMONTH(FY02_M09,0),InputInvoicesPaid[[#This Row],[Amount Invoiced]],0)</calculatedColumnFormula>
    </tableColumn>
    <tableColumn id="22" xr3:uid="{29B3B210-FF13-44C2-80BB-9D47AB05B3F9}" name="FY02_M10" dataDxfId="179" dataCellStyle="Calculation">
      <calculatedColumnFormula>IF(InputInvoicesPaid[[#This Row],[EOMonth]]=EOMONTH(FY02_M10,0),InputInvoicesPaid[[#This Row],[Amount Invoiced]],0)</calculatedColumnFormula>
    </tableColumn>
    <tableColumn id="23" xr3:uid="{CB9318CB-A3CF-4E95-B365-E7DDA0127A6E}" name="FY02_M11" dataDxfId="178" dataCellStyle="Calculation">
      <calculatedColumnFormula>IF(InputInvoicesPaid[[#This Row],[EOMonth]]=EOMONTH(FY02_M11,0),InputInvoicesPaid[[#This Row],[Amount Invoiced]],0)</calculatedColumnFormula>
    </tableColumn>
    <tableColumn id="24" xr3:uid="{71F88DF2-D5B0-4FAE-A7AB-3F7EBA72F7CA}" name="FY02_M12" dataDxfId="177" dataCellStyle="Calculation">
      <calculatedColumnFormula>IF(InputInvoicesPaid[[#This Row],[EOMonth]]=EOMONTH(FY02_M12,0),InputInvoicesPaid[[#This Row],[Amount Invoiced]],0)</calculatedColumnFormula>
    </tableColumn>
    <tableColumn id="25" xr3:uid="{6BBF511F-BF43-4B40-A086-E3C7FD7D5641}" name="FY03_M01" dataDxfId="176" dataCellStyle="Calculation">
      <calculatedColumnFormula>IF(InputInvoicesPaid[[#This Row],[EOMonth]]=EOMONTH(FY03_M01,0),InputInvoicesPaid[[#This Row],[Amount Invoiced]],0)</calculatedColumnFormula>
    </tableColumn>
    <tableColumn id="26" xr3:uid="{D9D9E32A-1060-4FA9-BB9F-1FEFA77A008A}" name="FY03_M02" dataDxfId="175" dataCellStyle="Calculation">
      <calculatedColumnFormula>IF(InputInvoicesPaid[[#This Row],[EOMonth]]=EOMONTH(FY03_M02,0),InputInvoicesPaid[[#This Row],[Amount Invoiced]],0)</calculatedColumnFormula>
    </tableColumn>
    <tableColumn id="27" xr3:uid="{DE39D535-7FEE-4851-94E5-FB229507F621}" name="FY03_M03" dataDxfId="174" dataCellStyle="Calculation">
      <calculatedColumnFormula>IF(InputInvoicesPaid[[#This Row],[EOMonth]]=EOMONTH(FY03_M03,0),InputInvoicesPaid[[#This Row],[Amount Invoiced]],0)</calculatedColumnFormula>
    </tableColumn>
    <tableColumn id="28" xr3:uid="{CEF4F44F-E661-494C-B83A-CB48FB236F8A}" name="FY03_M04" dataDxfId="173" dataCellStyle="Calculation">
      <calculatedColumnFormula>IF(InputInvoicesPaid[[#This Row],[EOMonth]]=EOMONTH(FY03_M04,0),InputInvoicesPaid[[#This Row],[Amount Invoiced]],0)</calculatedColumnFormula>
    </tableColumn>
    <tableColumn id="29" xr3:uid="{F1581013-9AAC-4232-9AC0-9CB504241238}" name="FY03_M05" dataDxfId="172" dataCellStyle="Calculation">
      <calculatedColumnFormula>IF(InputInvoicesPaid[[#This Row],[EOMonth]]=EOMONTH(FY03_M05,0),InputInvoicesPaid[[#This Row],[Amount Invoiced]],0)</calculatedColumnFormula>
    </tableColumn>
    <tableColumn id="30" xr3:uid="{5535B821-4B54-4CA0-9658-A9C495B5A4C2}" name="FY03_M06" dataDxfId="171" dataCellStyle="Calculation">
      <calculatedColumnFormula>IF(InputInvoicesPaid[[#This Row],[EOMonth]]=EOMONTH(FY03_M06,0),InputInvoicesPaid[[#This Row],[Amount Invoiced]],0)</calculatedColumnFormula>
    </tableColumn>
    <tableColumn id="31" xr3:uid="{3A8FF2C0-A934-411A-A806-37E0D652EE31}" name="FY03_M07" dataDxfId="170" dataCellStyle="Calculation">
      <calculatedColumnFormula>IF(InputInvoicesPaid[[#This Row],[EOMonth]]=EOMONTH(FY03_M07,0),InputInvoicesPaid[[#This Row],[Amount Invoiced]],0)</calculatedColumnFormula>
    </tableColumn>
    <tableColumn id="32" xr3:uid="{DE9ACA60-2D4B-484B-8275-4FFF98AF3CBD}" name="FY03_M08" dataDxfId="169" dataCellStyle="Calculation">
      <calculatedColumnFormula>IF(InputInvoicesPaid[[#This Row],[EOMonth]]=EOMONTH(FY03_M08,0),InputInvoicesPaid[[#This Row],[Amount Invoiced]],0)</calculatedColumnFormula>
    </tableColumn>
    <tableColumn id="33" xr3:uid="{4227B8F3-8D48-45EF-891F-2D307028FFB9}" name="FY03_M09" dataDxfId="168" dataCellStyle="Calculation">
      <calculatedColumnFormula>IF(InputInvoicesPaid[[#This Row],[EOMonth]]=EOMONTH(FY03_M09,0),InputInvoicesPaid[[#This Row],[Amount Invoiced]],0)</calculatedColumnFormula>
    </tableColumn>
    <tableColumn id="34" xr3:uid="{71B102D7-AF01-41F7-901C-AA3D7811F59D}" name="FY03_M10" dataDxfId="167" dataCellStyle="Calculation">
      <calculatedColumnFormula>IF(InputInvoicesPaid[[#This Row],[EOMonth]]=EOMONTH(FY03_M10,0),InputInvoicesPaid[[#This Row],[Amount Invoiced]],0)</calculatedColumnFormula>
    </tableColumn>
    <tableColumn id="35" xr3:uid="{636E59A3-1CC4-4973-8E41-43FA83D02D66}" name="FY03_M11" dataDxfId="166" dataCellStyle="Calculation">
      <calculatedColumnFormula>IF(InputInvoicesPaid[[#This Row],[EOMonth]]=EOMONTH(FY03_M11,0),InputInvoicesPaid[[#This Row],[Amount Invoiced]],0)</calculatedColumnFormula>
    </tableColumn>
    <tableColumn id="36" xr3:uid="{D3257D47-706D-400F-9406-1AFFB88D2F88}" name="FY03_M12" dataDxfId="165" dataCellStyle="Calculation">
      <calculatedColumnFormula>IF(InputInvoicesPaid[[#This Row],[EOMonth]]=EOMONTH(FY03_M12,0),InputInvoicesPaid[[#This Row],[Amount Invoiced]],0)</calculatedColumnFormula>
    </tableColumn>
    <tableColumn id="37" xr3:uid="{1293BC10-9ACA-42EA-B8C5-7093CA712246}" name="FY04_M01" dataDxfId="164" dataCellStyle="Calculation">
      <calculatedColumnFormula>IF(InputInvoicesPaid[[#This Row],[EOMonth]]=EOMONTH(FY04_M01,0),InputInvoicesPaid[[#This Row],[Amount Invoiced]],0)</calculatedColumnFormula>
    </tableColumn>
    <tableColumn id="38" xr3:uid="{1920FFBA-E7FA-47EA-876F-6AD65B88451A}" name="FY04_M02" dataDxfId="163" dataCellStyle="Calculation">
      <calculatedColumnFormula>IF(InputInvoicesPaid[[#This Row],[EOMonth]]=EOMONTH(FY04_M02,0),InputInvoicesPaid[[#This Row],[Amount Invoiced]],0)</calculatedColumnFormula>
    </tableColumn>
    <tableColumn id="39" xr3:uid="{9031FB5A-97B6-4817-8E37-13517A0DFD03}" name="FY04_M03" dataDxfId="162" dataCellStyle="Calculation">
      <calculatedColumnFormula>IF(InputInvoicesPaid[[#This Row],[EOMonth]]=EOMONTH(FY04_M03,0),InputInvoicesPaid[[#This Row],[Amount Invoiced]],0)</calculatedColumnFormula>
    </tableColumn>
    <tableColumn id="40" xr3:uid="{5A08DD55-9C08-46FC-B057-ADA1ACD40583}" name="FY04_M04" dataDxfId="161" dataCellStyle="Calculation">
      <calculatedColumnFormula>IF(InputInvoicesPaid[[#This Row],[EOMonth]]=EOMONTH(FY04_M04,0),InputInvoicesPaid[[#This Row],[Amount Invoiced]],0)</calculatedColumnFormula>
    </tableColumn>
    <tableColumn id="41" xr3:uid="{48746142-EA7E-41B1-A491-EE0F8FA26309}" name="FY04_M05" dataDxfId="160" dataCellStyle="Calculation">
      <calculatedColumnFormula>IF(InputInvoicesPaid[[#This Row],[EOMonth]]=EOMONTH(FY04_M05,0),InputInvoicesPaid[[#This Row],[Amount Invoiced]],0)</calculatedColumnFormula>
    </tableColumn>
    <tableColumn id="42" xr3:uid="{B200610B-93A0-4B97-8330-1C1BA676E0D9}" name="FY04_M06" dataDxfId="159" dataCellStyle="Calculation">
      <calculatedColumnFormula>IF(InputInvoicesPaid[[#This Row],[EOMonth]]=EOMONTH(FY04_M06,0),InputInvoicesPaid[[#This Row],[Amount Invoiced]],0)</calculatedColumnFormula>
    </tableColumn>
    <tableColumn id="43" xr3:uid="{8F6791DB-3947-4A83-A59B-77DE927D9B36}" name="FY04_M07" dataDxfId="158" dataCellStyle="Calculation">
      <calculatedColumnFormula>IF(InputInvoicesPaid[[#This Row],[EOMonth]]=EOMONTH(FY04_M07,0),InputInvoicesPaid[[#This Row],[Amount Invoiced]],0)</calculatedColumnFormula>
    </tableColumn>
    <tableColumn id="44" xr3:uid="{5D757F99-E60D-4BD1-B292-2EB1968507D8}" name="FY04_M08" dataDxfId="157" dataCellStyle="Calculation">
      <calculatedColumnFormula>IF(InputInvoicesPaid[[#This Row],[EOMonth]]=EOMONTH(FY04_M08,0),InputInvoicesPaid[[#This Row],[Amount Invoiced]],0)</calculatedColumnFormula>
    </tableColumn>
    <tableColumn id="45" xr3:uid="{F5BA032A-9B4A-45B7-B185-10B6F0B7DB19}" name="FY04_M09" dataDxfId="156" dataCellStyle="Calculation">
      <calculatedColumnFormula>IF(InputInvoicesPaid[[#This Row],[EOMonth]]=EOMONTH(FY04_M09,0),InputInvoicesPaid[[#This Row],[Amount Invoiced]],0)</calculatedColumnFormula>
    </tableColumn>
    <tableColumn id="46" xr3:uid="{F577F0B5-8601-4A0B-8F5D-3048066DA87F}" name="FY04_M10" dataDxfId="155" dataCellStyle="Calculation">
      <calculatedColumnFormula>IF(InputInvoicesPaid[[#This Row],[EOMonth]]=EOMONTH(FY04_M10,0),InputInvoicesPaid[[#This Row],[Amount Invoiced]],0)</calculatedColumnFormula>
    </tableColumn>
    <tableColumn id="47" xr3:uid="{56EF91DA-6E4D-4F78-A1AA-EEA0E75F1136}" name="FY04_M11" dataDxfId="154" dataCellStyle="Calculation">
      <calculatedColumnFormula>IF(InputInvoicesPaid[[#This Row],[EOMonth]]=EOMONTH(FY04_M11,0),InputInvoicesPaid[[#This Row],[Amount Invoiced]],0)</calculatedColumnFormula>
    </tableColumn>
    <tableColumn id="48" xr3:uid="{4892F797-9816-4D8C-ADE3-2242A3DEB140}" name="FY04_M12" dataDxfId="153" dataCellStyle="Calculation">
      <calculatedColumnFormula>IF(InputInvoicesPaid[[#This Row],[EOMonth]]=EOMONTH(FY04_M12,0),InputInvoicesPaid[[#This Row],[Amount Invoiced]],0)</calculatedColumnFormula>
    </tableColumn>
    <tableColumn id="49" xr3:uid="{3DB42943-8046-4174-B214-ECF00BE806FE}" name="FY05_M01" dataDxfId="152" dataCellStyle="Calculation">
      <calculatedColumnFormula>IF(InputInvoicesPaid[[#This Row],[EOMonth]]=EOMONTH(FY05_M01,0),InputInvoicesPaid[[#This Row],[Amount Invoiced]],0)</calculatedColumnFormula>
    </tableColumn>
    <tableColumn id="50" xr3:uid="{0FD5DCC6-8FCB-48BA-AF70-1BDCD368C360}" name="FY05_M02" dataDxfId="151" dataCellStyle="Calculation">
      <calculatedColumnFormula>IF(InputInvoicesPaid[[#This Row],[EOMonth]]=EOMONTH(FY05_M02,0),InputInvoicesPaid[[#This Row],[Amount Invoiced]],0)</calculatedColumnFormula>
    </tableColumn>
    <tableColumn id="51" xr3:uid="{404DBF86-A9DA-47CD-A692-EBC9805E360E}" name="FY05_M03" dataDxfId="150" dataCellStyle="Calculation">
      <calculatedColumnFormula>IF(InputInvoicesPaid[[#This Row],[EOMonth]]=EOMONTH(FY05_M03,0),InputInvoicesPaid[[#This Row],[Amount Invoiced]],0)</calculatedColumnFormula>
    </tableColumn>
    <tableColumn id="52" xr3:uid="{96F897E8-5363-4B0F-980F-E6D2EC912924}" name="FY05_M04" dataDxfId="149" dataCellStyle="Calculation">
      <calculatedColumnFormula>IF(InputInvoicesPaid[[#This Row],[EOMonth]]=EOMONTH(FY05_M04,0),InputInvoicesPaid[[#This Row],[Amount Invoiced]],0)</calculatedColumnFormula>
    </tableColumn>
    <tableColumn id="53" xr3:uid="{5F35B88A-21A0-4F7D-8AEE-A2C068B47102}" name="FY05_M05" dataDxfId="148" dataCellStyle="Calculation">
      <calculatedColumnFormula>IF(InputInvoicesPaid[[#This Row],[EOMonth]]=EOMONTH(FY05_M05,0),InputInvoicesPaid[[#This Row],[Amount Invoiced]],0)</calculatedColumnFormula>
    </tableColumn>
    <tableColumn id="54" xr3:uid="{F31ED531-49F5-4F46-ABFB-08AC9C9C01F6}" name="FY05_M06" dataDxfId="147" dataCellStyle="Calculation">
      <calculatedColumnFormula>IF(InputInvoicesPaid[[#This Row],[EOMonth]]=EOMONTH(FY05_M06,0),InputInvoicesPaid[[#This Row],[Amount Invoiced]],0)</calculatedColumnFormula>
    </tableColumn>
    <tableColumn id="55" xr3:uid="{C55EB104-CB35-43A7-A542-664061F269D9}" name="FY05_M07" dataDxfId="146" dataCellStyle="Calculation">
      <calculatedColumnFormula>IF(InputInvoicesPaid[[#This Row],[EOMonth]]=EOMONTH(FY05_M07,0),InputInvoicesPaid[[#This Row],[Amount Invoiced]],0)</calculatedColumnFormula>
    </tableColumn>
    <tableColumn id="56" xr3:uid="{659C5F34-6C5D-40C8-A059-20E7BBC4E6CF}" name="FY05_M08" dataDxfId="145" dataCellStyle="Calculation">
      <calculatedColumnFormula>IF(InputInvoicesPaid[[#This Row],[EOMonth]]=EOMONTH(FY05_M08,0),InputInvoicesPaid[[#This Row],[Amount Invoiced]],0)</calculatedColumnFormula>
    </tableColumn>
    <tableColumn id="57" xr3:uid="{55BBB879-DDAE-4BE9-B32B-34925DBDDD47}" name="FY05_M09" dataDxfId="144" dataCellStyle="Calculation">
      <calculatedColumnFormula>IF(InputInvoicesPaid[[#This Row],[EOMonth]]=EOMONTH(FY05_M09,0),InputInvoicesPaid[[#This Row],[Amount Invoiced]],0)</calculatedColumnFormula>
    </tableColumn>
    <tableColumn id="58" xr3:uid="{379529DC-DF1D-4ADE-8D41-39CB85D8F2BA}" name="FY05_M10" dataDxfId="143" dataCellStyle="Calculation">
      <calculatedColumnFormula>IF(InputInvoicesPaid[[#This Row],[EOMonth]]=EOMONTH(FY05_M10,0),InputInvoicesPaid[[#This Row],[Amount Invoiced]],0)</calculatedColumnFormula>
    </tableColumn>
    <tableColumn id="59" xr3:uid="{8CF5EF0D-71A2-4F9D-9B4A-FFEFD5527EFB}" name="FY05_M11" dataDxfId="142" dataCellStyle="Calculation">
      <calculatedColumnFormula>IF(InputInvoicesPaid[[#This Row],[EOMonth]]=EOMONTH(FY05_M11,0),InputInvoicesPaid[[#This Row],[Amount Invoiced]],0)</calculatedColumnFormula>
    </tableColumn>
    <tableColumn id="60" xr3:uid="{1F2E4788-3E90-4507-9E20-81DC060CC81E}" name="FY05_M12" dataDxfId="141" dataCellStyle="Calculation">
      <calculatedColumnFormula>IF(InputInvoicesPaid[[#This Row],[EOMonth]]=EOMONTH(FY05_M12,0),InputInvoicesPaid[[#This Row],[Amount Invoiced]],0)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6462DACE-3F0D-4CE6-AFDB-AD63898047DF}" name="Salary_Payable_Monthly" displayName="Salary_Payable_Monthly" ref="B3:CI12" totalsRowShown="0">
  <autoFilter ref="B3:CI12" xr:uid="{6462DACE-3F0D-4CE6-AFDB-AD63898047DF}"/>
  <tableColumns count="86">
    <tableColumn id="1" xr3:uid="{7F8D4CFD-D150-4BD2-8ECC-2687B0A7383C}" name="Employee Name" dataCellStyle="Input"/>
    <tableColumn id="2" xr3:uid="{B4FD3734-9CC3-4EA3-AD08-64680671187F}" name="Round" dataDxfId="139" totalsRowDxfId="140" dataCellStyle="Input"/>
    <tableColumn id="3" xr3:uid="{DCC47761-E426-496C-B91A-D3CCC7B1EF2F}" name="Salary During Time Period" dataCellStyle="Input" totalsRowCellStyle="Calculation"/>
    <tableColumn id="86" xr3:uid="{387BA997-3717-4C2E-8953-BBFEA4542E45}" name="Column1" dataCellStyle="Input" totalsRowCellStyle="Calculation"/>
    <tableColumn id="4" xr3:uid="{0BBDE1E5-0996-40CB-AF5A-5ADE0A85D1FD}" name="Salary During Time Period  Start Date" dataDxfId="138" dataCellStyle="Input"/>
    <tableColumn id="85" xr3:uid="{578AD047-5E34-4200-822A-78F9DA74DE6D}" name="EO_SalaryStartDate" dataDxfId="137" dataCellStyle="Input">
      <calculatedColumnFormula>IF(ISBLANK(Salary_Payable_Monthly[[#This Row],[Salary During Time Period  Start Date]]),"",EOMONTH(Salary_Payable_Monthly[[#This Row],[Salary During Time Period  Start Date]],-1)+1)</calculatedColumnFormula>
    </tableColumn>
    <tableColumn id="43" xr3:uid="{80EDD6DA-56F2-41AD-BFB6-7D35FC6D3965}" name="Salary During Time Period Stop Date" dataDxfId="136" dataCellStyle="Input"/>
    <tableColumn id="84" xr3:uid="{D90C99DE-1B94-4A80-97F9-B7D7BB08EC39}" name="EO_SalaryStopDate" dataDxfId="135" dataCellStyle="Input">
      <calculatedColumnFormula>IF(ISBLANK(Salary_Payable_Monthly[[#This Row],[Salary During Time Period  Start Date]]),"",EOMONTH(Salary_Payable_Monthly[[#This Row],[Salary During Time Period Stop Date]],0))</calculatedColumnFormula>
    </tableColumn>
    <tableColumn id="5" xr3:uid="{157CC8D2-EEE9-4F32-B11B-36CD387D2285}" name="Commitment Year" dataDxfId="134" dataCellStyle="Calculation">
      <calculatedColumnFormula>IF(ISBLANK(Salary_Payable_Monthly[[#This Row],[Salary During Time Period  Start Date]]),"",YEAR(Salary_Payable_Monthly[[#This Row],[Salary During Time Period  Start Date]]))</calculatedColumnFormula>
    </tableColumn>
    <tableColumn id="6" xr3:uid="{9B1FB67C-0743-48AD-97CC-312B62C504DC}" name="Commitment Month" dataDxfId="133" dataCellStyle="Calculation">
      <calculatedColumnFormula>IF(ISBLANK(Salary_Payable_Monthly[[#This Row],[Salary During Time Period  Start Date]]),"",MONTH(Salary_Payable_Monthly[[#This Row],[Salary During Time Period  Start Date]]))</calculatedColumnFormula>
    </tableColumn>
    <tableColumn id="44" xr3:uid="{1E03F981-2F1F-4936-909B-28016FD22912}" name="Value in Round" dataDxfId="132" dataCellStyle="Comma">
      <calculatedColumnFormula>SUM(Salary_Payable_Monthly[[#This Row],[FY01_M01]:[FY06_M12]])</calculatedColumnFormula>
    </tableColumn>
    <tableColumn id="82" xr3:uid="{A3EA0FD6-28E0-4B56-8F28-81430B7E3E39}" name="Stock Option Equivalent Calculated" dataCellStyle="Comma">
      <calculatedColumnFormula>IF(Salary_Payable_Monthly[[#This Row],[Round]]="Round 1",Salary_Payable_Monthly[[#This Row],[Value in Round]]/Round1Price,IF(Salary_Payable_Monthly[[#This Row],[Round]]="Round 2",Salary_Payable_Monthly[[#This Row],[Value in Round]]/Round2Price,IF(Salary_Payable_Monthly[[#This Row],[Round]]="Round 3",Salary_Payable_Monthly[[#This Row],[Value in Round]]/Round3Price,IF(Salary_Payable_Monthly[[#This Row],[Round]]="Round 4",Salary_Payable_Monthly[[#This Row],[Value in Round]]/Round4Price,IF(Salary_Payable_Monthly[[#This Row],[Round]]="Round 5",Salary_Payable_Monthly[[#This Row],[Value in Round]]/Round5Price,IF(Salary_Payable_Monthly[[#This Row],[Round]]="Round 6",Salary_Payable_Monthly[[#This Row],[Value in Round]]/Round6Price,"error"))))))</calculatedColumnFormula>
    </tableColumn>
    <tableColumn id="45" xr3:uid="{54E3AB91-F865-46D0-AC52-B936E1CBA57B}" name="Calculated Stock Value" dataDxfId="131" dataCellStyle="Percent">
      <calculatedColumnFormula>IF(Salary_Payable_Monthly[[#This Row],[Round]]="Round 1",Salary_Payable_Monthly[[#This Row],[Value in Round]]/Evaluation1,IF(Salary_Payable_Monthly[[#This Row],[Round]]="Round 2",Salary_Payable_Monthly[[#This Row],[Value in Round]]/Evaluation2,IF(Salary_Payable_Monthly[[#This Row],[Round]]="Round 3",Salary_Payable_Monthly[[#This Row],[Value in Round]]/Evaluation3,IF(Salary_Payable_Monthly[[#This Row],[Round]]="Round 4",Salary_Payable_Monthly[[#This Row],[Value in Round]]/Evaluation4,IF(Salary_Payable_Monthly[[#This Row],[Round]]="Round 5",Salary_Payable_Monthly[[#This Row],[Value in Round]]/Evaluation5,IF(Salary_Payable_Monthly[[#This Row],[Round]]="Round 6",Salary_Payable_Monthly[[#This Row],[Value in Round]]/Evaluation6,"error"))))))</calculatedColumnFormula>
    </tableColumn>
    <tableColumn id="7" xr3:uid="{580688EF-2BBC-47F7-BB7A-B9DF221C25C9}" name="FY01_M01" dataDxfId="130" dataCellStyle="Calculation">
      <calculatedColumnFormula>IFERROR(IF(OR(FY01_M01&gt;=Salary_Payable_Monthly[[#This Row],[EO_SalaryStopDate]],FY01_M01&lt;=Salary_Payable_Monthly[[#This Row],[EO_SalaryStartDate]]),"",Salary_Payable_Monthly[[#This Row],[Salary During Time Period]]),"")</calculatedColumnFormula>
    </tableColumn>
    <tableColumn id="8" xr3:uid="{F9FD859B-51DD-4A69-A561-42B77C4F0B3C}" name="FY01_M02" dataDxfId="129" dataCellStyle="Calculation">
      <calculatedColumnFormula>IFERROR(IF(OR(FY01_M02&gt;=Salary_Payable_Monthly[[#This Row],[EO_SalaryStopDate]],FY01_M02&lt;=Salary_Payable_Monthly[[#This Row],[EO_SalaryStartDate]]),"",Salary_Payable_Monthly[[#This Row],[Salary During Time Period]]),"")</calculatedColumnFormula>
    </tableColumn>
    <tableColumn id="9" xr3:uid="{F9886BE9-F8EB-4E59-8599-7F510F0EA8E2}" name="FY01_M03" dataDxfId="128" dataCellStyle="Calculation">
      <calculatedColumnFormula>IFERROR(IF(OR(FY01_M03&gt;=Salary_Payable_Monthly[[#This Row],[Salary During Time Period Stop Date]],FY01_M03&lt;=Salary_Payable_Monthly[[#This Row],[Salary During Time Period  Start Date]]),"",Salary_Payable_Monthly[[#This Row],[Salary During Time Period]]),"")</calculatedColumnFormula>
    </tableColumn>
    <tableColumn id="10" xr3:uid="{7A99F221-47F3-4BDB-92BC-D17ABB2CC82D}" name="FY01_M04" dataDxfId="127" dataCellStyle="Calculation">
      <calculatedColumnFormula>IFERROR(IF(OR(FY01_M04&gt;=Salary_Payable_Monthly[[#This Row],[Salary During Time Period Stop Date]],FY01_M04&lt;=Salary_Payable_Monthly[[#This Row],[Salary During Time Period  Start Date]]),"",Salary_Payable_Monthly[[#This Row],[Salary During Time Period]]),"")</calculatedColumnFormula>
    </tableColumn>
    <tableColumn id="11" xr3:uid="{8997CC18-EFDF-4C79-834E-8D82DADD3AD4}" name="FY01_M05" dataDxfId="126" dataCellStyle="Calculation">
      <calculatedColumnFormula>IFERROR(IF(OR(FY01_M05&gt;=Salary_Payable_Monthly[[#This Row],[Salary During Time Period Stop Date]],FY01_M05&lt;=Salary_Payable_Monthly[[#This Row],[Salary During Time Period  Start Date]]),"",Salary_Payable_Monthly[[#This Row],[Salary During Time Period]]),"")</calculatedColumnFormula>
    </tableColumn>
    <tableColumn id="12" xr3:uid="{AB3A7FA2-B184-4BD0-8821-D241CCA22D46}" name="FY01_M06" dataDxfId="125" dataCellStyle="Calculation">
      <calculatedColumnFormula>IFERROR(IF(OR(FY01_M06&gt;=Salary_Payable_Monthly[[#This Row],[Salary During Time Period Stop Date]],FY01_M06&lt;=Salary_Payable_Monthly[[#This Row],[Salary During Time Period  Start Date]]),"",Salary_Payable_Monthly[[#This Row],[Salary During Time Period]]),"")</calculatedColumnFormula>
    </tableColumn>
    <tableColumn id="13" xr3:uid="{7D5A9E08-C40A-4436-90A8-CA35280D0A12}" name="FY01_M07" dataDxfId="124" dataCellStyle="Calculation">
      <calculatedColumnFormula>IFERROR(IF(OR(FY01_M07&gt;=Salary_Payable_Monthly[[#This Row],[Salary During Time Period Stop Date]],FY01_M07&lt;=Salary_Payable_Monthly[[#This Row],[Salary During Time Period  Start Date]]),"",Salary_Payable_Monthly[[#This Row],[Salary During Time Period]]),"")</calculatedColumnFormula>
    </tableColumn>
    <tableColumn id="14" xr3:uid="{5B5494D2-2692-4927-95B0-A4B1E155353B}" name="FY01_M08" dataDxfId="123" dataCellStyle="Calculation">
      <calculatedColumnFormula>IFERROR(IF(OR(FY01_M08&gt;=Salary_Payable_Monthly[[#This Row],[Salary During Time Period Stop Date]],FY01_M08&lt;=Salary_Payable_Monthly[[#This Row],[Salary During Time Period  Start Date]]),"",Salary_Payable_Monthly[[#This Row],[Salary During Time Period]]),"")</calculatedColumnFormula>
    </tableColumn>
    <tableColumn id="15" xr3:uid="{7FE0B943-6F38-4BD9-BD94-71DBEFF5E9B3}" name="FY01_M09" dataDxfId="122" dataCellStyle="Calculation">
      <calculatedColumnFormula>IFERROR(IF(OR(FY01_M09&gt;=Salary_Payable_Monthly[[#This Row],[Salary During Time Period Stop Date]],FY01_M09&lt;=Salary_Payable_Monthly[[#This Row],[Salary During Time Period  Start Date]]),"",Salary_Payable_Monthly[[#This Row],[Salary During Time Period]]),"")</calculatedColumnFormula>
    </tableColumn>
    <tableColumn id="16" xr3:uid="{319BBEEE-65DA-45C5-B3AF-4D340159E30F}" name="FY01_M10" dataDxfId="121" dataCellStyle="Calculation">
      <calculatedColumnFormula>IFERROR(IF(OR(FY01_M10&gt;=Salary_Payable_Monthly[[#This Row],[Salary During Time Period Stop Date]],FY01_M10&lt;=Salary_Payable_Monthly[[#This Row],[Salary During Time Period  Start Date]]),"",Salary_Payable_Monthly[[#This Row],[Salary During Time Period]]),"")</calculatedColumnFormula>
    </tableColumn>
    <tableColumn id="17" xr3:uid="{B98DF0A3-CBCA-4F40-B855-E030B413D46F}" name="FY01_M11" dataDxfId="120" dataCellStyle="Calculation">
      <calculatedColumnFormula>IFERROR(IF(OR(FY01_M11&gt;=Salary_Payable_Monthly[[#This Row],[Salary During Time Period Stop Date]],FY01_M11&lt;=Salary_Payable_Monthly[[#This Row],[Salary During Time Period  Start Date]]),"",Salary_Payable_Monthly[[#This Row],[Salary During Time Period]]),"")</calculatedColumnFormula>
    </tableColumn>
    <tableColumn id="18" xr3:uid="{3D8B2ABD-84D4-4EBD-A42F-21103C92C0F7}" name="FY01_M12" dataDxfId="119" dataCellStyle="Calculation">
      <calculatedColumnFormula>IFERROR(IF(OR(FY01_M12&gt;=Salary_Payable_Monthly[[#This Row],[Salary During Time Period Stop Date]],FY01_M12&lt;=Salary_Payable_Monthly[[#This Row],[Salary During Time Period  Start Date]]),"",Salary_Payable_Monthly[[#This Row],[Salary During Time Period]]),"")</calculatedColumnFormula>
    </tableColumn>
    <tableColumn id="19" xr3:uid="{486ED3B5-5D3D-4069-94B5-CEA370A4A239}" name="FY02_M01" dataDxfId="118" dataCellStyle="Calculation">
      <calculatedColumnFormula>IFERROR(IF(OR(FY02_M01&gt;=Salary_Payable_Monthly[[#This Row],[Salary During Time Period Stop Date]],FY02_M01&lt;=Salary_Payable_Monthly[[#This Row],[Salary During Time Period  Start Date]]),"",Salary_Payable_Monthly[[#This Row],[Salary During Time Period]]),"")</calculatedColumnFormula>
    </tableColumn>
    <tableColumn id="20" xr3:uid="{5209E36A-67A1-4C23-8911-6B530BD06C5B}" name="FY02_M02" dataDxfId="117" dataCellStyle="Calculation">
      <calculatedColumnFormula>IFERROR(IF(OR(FY02_M02&gt;=Salary_Payable_Monthly[[#This Row],[Salary During Time Period Stop Date]],FY02_M02&lt;=Salary_Payable_Monthly[[#This Row],[Salary During Time Period  Start Date]]),"",Salary_Payable_Monthly[[#This Row],[Salary During Time Period]]),"")</calculatedColumnFormula>
    </tableColumn>
    <tableColumn id="21" xr3:uid="{31F34410-48AB-4B2F-B034-15895EA3DE21}" name="FY02_M03" dataDxfId="116" dataCellStyle="Calculation">
      <calculatedColumnFormula>IFERROR(IF(OR(FY02_M03&gt;=Salary_Payable_Monthly[[#This Row],[Salary During Time Period Stop Date]],FY02_M03&lt;=Salary_Payable_Monthly[[#This Row],[Salary During Time Period  Start Date]]),"",Salary_Payable_Monthly[[#This Row],[Salary During Time Period]]),"")</calculatedColumnFormula>
    </tableColumn>
    <tableColumn id="22" xr3:uid="{2B06B67D-2751-46F9-A566-2761A91BA2AC}" name="FY02_M04" dataDxfId="115" dataCellStyle="Calculation">
      <calculatedColumnFormula>IFERROR(IF(OR(FY02_M04&gt;=Salary_Payable_Monthly[[#This Row],[Salary During Time Period Stop Date]],FY02_M04&lt;=Salary_Payable_Monthly[[#This Row],[Salary During Time Period  Start Date]]),"",Salary_Payable_Monthly[[#This Row],[Salary During Time Period]]),"")</calculatedColumnFormula>
    </tableColumn>
    <tableColumn id="23" xr3:uid="{8A9F5A10-56E1-4920-A0DF-F3311E400238}" name="FY02_M05" dataDxfId="114" dataCellStyle="Calculation">
      <calculatedColumnFormula>IFERROR(IF(OR(FY02_M05&gt;=Salary_Payable_Monthly[[#This Row],[Salary During Time Period Stop Date]],FY02_M05&lt;=Salary_Payable_Monthly[[#This Row],[Salary During Time Period  Start Date]]),"",Salary_Payable_Monthly[[#This Row],[Salary During Time Period]]),"")</calculatedColumnFormula>
    </tableColumn>
    <tableColumn id="24" xr3:uid="{D28EA497-5B32-4E34-B889-05634B363DAD}" name="FY02_M06" dataDxfId="113" dataCellStyle="Calculation">
      <calculatedColumnFormula>IFERROR(IF(OR(FY02_M06&gt;=Salary_Payable_Monthly[[#This Row],[Salary During Time Period Stop Date]],FY02_M06&lt;=Salary_Payable_Monthly[[#This Row],[Salary During Time Period  Start Date]]),"",Salary_Payable_Monthly[[#This Row],[Salary During Time Period]]),"")</calculatedColumnFormula>
    </tableColumn>
    <tableColumn id="25" xr3:uid="{75E7F28A-DD22-413F-A663-B44BEBB0389C}" name="FY02_M07" dataDxfId="112" dataCellStyle="Calculation">
      <calculatedColumnFormula>IFERROR(IF(OR(FY02_M07&gt;=Salary_Payable_Monthly[[#This Row],[Salary During Time Period Stop Date]],FY02_M07&lt;=Salary_Payable_Monthly[[#This Row],[Salary During Time Period  Start Date]]),"",Salary_Payable_Monthly[[#This Row],[Salary During Time Period]]),"")</calculatedColumnFormula>
    </tableColumn>
    <tableColumn id="26" xr3:uid="{C392F44E-EAE2-4C5D-8168-0A6758BA9034}" name="FY02_M08" dataDxfId="111" dataCellStyle="Calculation">
      <calculatedColumnFormula>IFERROR(IF(OR(FY02_M08&gt;=Salary_Payable_Monthly[[#This Row],[Salary During Time Period Stop Date]],FY02_M08&lt;=Salary_Payable_Monthly[[#This Row],[Salary During Time Period  Start Date]]),"",Salary_Payable_Monthly[[#This Row],[Salary During Time Period]]),"")</calculatedColumnFormula>
    </tableColumn>
    <tableColumn id="27" xr3:uid="{13D9A0AF-5874-435B-A935-7EFFA3D50841}" name="FY02_M09" dataDxfId="110" dataCellStyle="Calculation">
      <calculatedColumnFormula>IFERROR(IF(OR(FY02_M09&gt;=Salary_Payable_Monthly[[#This Row],[Salary During Time Period Stop Date]],FY02_M09&lt;=Salary_Payable_Monthly[[#This Row],[Salary During Time Period  Start Date]]),"",Salary_Payable_Monthly[[#This Row],[Salary During Time Period]]),"")</calculatedColumnFormula>
    </tableColumn>
    <tableColumn id="28" xr3:uid="{8AE7CD29-C06B-4EE3-B5BF-F56ED9F1C5B3}" name="FY02_M10" dataDxfId="109" dataCellStyle="Calculation">
      <calculatedColumnFormula>IFERROR(IF(OR(FY02_M10&gt;=Salary_Payable_Monthly[[#This Row],[Salary During Time Period Stop Date]],FY02_M10&lt;=Salary_Payable_Monthly[[#This Row],[Salary During Time Period  Start Date]]),"",Salary_Payable_Monthly[[#This Row],[Salary During Time Period]]),"")</calculatedColumnFormula>
    </tableColumn>
    <tableColumn id="29" xr3:uid="{109B2F3D-081C-4C72-BAA3-5921CAFF67CD}" name="FY02_M11" dataDxfId="108" dataCellStyle="Calculation">
      <calculatedColumnFormula>IFERROR(IF(OR(FY02_M11&gt;=Salary_Payable_Monthly[[#This Row],[Salary During Time Period Stop Date]],FY02_M11&lt;=Salary_Payable_Monthly[[#This Row],[Salary During Time Period  Start Date]]),"",Salary_Payable_Monthly[[#This Row],[Salary During Time Period]]),"")</calculatedColumnFormula>
    </tableColumn>
    <tableColumn id="30" xr3:uid="{38B910FA-7B1E-493F-8408-24EC0B9E74E5}" name="FY02_M12" dataDxfId="107" dataCellStyle="Calculation">
      <calculatedColumnFormula>IFERROR(IF(OR(FY02_M12&gt;=Salary_Payable_Monthly[[#This Row],[Salary During Time Period Stop Date]],FY02_M12&lt;=Salary_Payable_Monthly[[#This Row],[Salary During Time Period  Start Date]]),"",Salary_Payable_Monthly[[#This Row],[Salary During Time Period]]),"")</calculatedColumnFormula>
    </tableColumn>
    <tableColumn id="31" xr3:uid="{209504E1-14F7-4E66-9276-556C71885039}" name="FY03_M01" dataDxfId="106" dataCellStyle="Calculation">
      <calculatedColumnFormula>IFERROR(IF(OR(FY03_M01&gt;=Salary_Payable_Monthly[[#This Row],[Salary During Time Period Stop Date]],FY03_M01&lt;=Salary_Payable_Monthly[[#This Row],[Salary During Time Period  Start Date]]),"",Salary_Payable_Monthly[[#This Row],[Salary During Time Period]]),"")</calculatedColumnFormula>
    </tableColumn>
    <tableColumn id="32" xr3:uid="{C75875A8-EF13-48EA-837A-95C8D67C8BEA}" name="FY03_M02" dataDxfId="105" dataCellStyle="Calculation">
      <calculatedColumnFormula>IFERROR(IF(OR(FY03_M02&gt;=Salary_Payable_Monthly[[#This Row],[Salary During Time Period Stop Date]],FY03_M02&lt;=Salary_Payable_Monthly[[#This Row],[Salary During Time Period  Start Date]]),"",Salary_Payable_Monthly[[#This Row],[Salary During Time Period]]),"")</calculatedColumnFormula>
    </tableColumn>
    <tableColumn id="33" xr3:uid="{AB493159-7060-4A9E-8D0C-413C3EC2D5E3}" name="FY03_M03" dataDxfId="104" dataCellStyle="Calculation">
      <calculatedColumnFormula>IFERROR(IF(OR(FY03_M03&gt;=Salary_Payable_Monthly[[#This Row],[Salary During Time Period Stop Date]],FY03_M03&lt;=Salary_Payable_Monthly[[#This Row],[Salary During Time Period  Start Date]]),"",Salary_Payable_Monthly[[#This Row],[Salary During Time Period]]),"")</calculatedColumnFormula>
    </tableColumn>
    <tableColumn id="34" xr3:uid="{99B73B36-35C6-4AEF-AB76-2810E0195DE4}" name="FY03_M04" dataDxfId="103" dataCellStyle="Calculation">
      <calculatedColumnFormula>IFERROR(IF(OR(FY03_M04&gt;=Salary_Payable_Monthly[[#This Row],[Salary During Time Period Stop Date]],FY03_M04&lt;=Salary_Payable_Monthly[[#This Row],[Salary During Time Period  Start Date]]),"",Salary_Payable_Monthly[[#This Row],[Salary During Time Period]]),"")</calculatedColumnFormula>
    </tableColumn>
    <tableColumn id="35" xr3:uid="{146EC11F-507B-4CED-9C28-45913BAB2584}" name="FY03_M05" dataDxfId="102" dataCellStyle="Calculation">
      <calculatedColumnFormula>IFERROR(IF(OR(FY03_M05&gt;=Salary_Payable_Monthly[[#This Row],[Salary During Time Period Stop Date]],FY03_M05&lt;=Salary_Payable_Monthly[[#This Row],[Salary During Time Period  Start Date]]),"",Salary_Payable_Monthly[[#This Row],[Salary During Time Period]]),"")</calculatedColumnFormula>
    </tableColumn>
    <tableColumn id="36" xr3:uid="{862B3DB5-4CED-486D-B8D1-FD6867761D20}" name="FY03_M06" dataDxfId="101" dataCellStyle="Calculation">
      <calculatedColumnFormula>IFERROR(IF(OR(FY03_M06&gt;=Salary_Payable_Monthly[[#This Row],[Salary During Time Period Stop Date]],FY03_M06&lt;=Salary_Payable_Monthly[[#This Row],[Salary During Time Period  Start Date]]),"",Salary_Payable_Monthly[[#This Row],[Salary During Time Period]]),"")</calculatedColumnFormula>
    </tableColumn>
    <tableColumn id="37" xr3:uid="{8AF24754-9910-4B3C-8D03-86DD4B389D30}" name="FY03_M07" dataDxfId="100" dataCellStyle="Calculation">
      <calculatedColumnFormula>IFERROR(IF(OR(FY03_M07&gt;=Salary_Payable_Monthly[[#This Row],[Salary During Time Period Stop Date]],FY03_M07&lt;=Salary_Payable_Monthly[[#This Row],[Salary During Time Period  Start Date]]),"",Salary_Payable_Monthly[[#This Row],[Salary During Time Period]]),"")</calculatedColumnFormula>
    </tableColumn>
    <tableColumn id="38" xr3:uid="{BF059E7C-430E-44D2-B09F-98447A645344}" name="FY03_M08" dataDxfId="99" dataCellStyle="Calculation">
      <calculatedColumnFormula>IFERROR(IF(OR(FY03_M08&gt;=Salary_Payable_Monthly[[#This Row],[Salary During Time Period Stop Date]],FY03_M08&lt;=Salary_Payable_Monthly[[#This Row],[Salary During Time Period  Start Date]]),"",Salary_Payable_Monthly[[#This Row],[Salary During Time Period]]),"")</calculatedColumnFormula>
    </tableColumn>
    <tableColumn id="39" xr3:uid="{5E160826-E928-4F96-9C9A-0C2E15640B21}" name="FY03_M09" dataDxfId="98" dataCellStyle="Calculation">
      <calculatedColumnFormula>IFERROR(IF(OR(FY03_M09&gt;=Salary_Payable_Monthly[[#This Row],[Salary During Time Period Stop Date]],FY03_M09&lt;=Salary_Payable_Monthly[[#This Row],[Salary During Time Period  Start Date]]),"",Salary_Payable_Monthly[[#This Row],[Salary During Time Period]]),"")</calculatedColumnFormula>
    </tableColumn>
    <tableColumn id="40" xr3:uid="{B0FD6592-0C23-4336-93EC-D8E0D99772C7}" name="FY03_M10" dataDxfId="97" dataCellStyle="Calculation">
      <calculatedColumnFormula>IFERROR(IF(OR(FY03_M10&gt;=Salary_Payable_Monthly[[#This Row],[Salary During Time Period Stop Date]],FY03_M10&lt;=Salary_Payable_Monthly[[#This Row],[Salary During Time Period  Start Date]]),"",Salary_Payable_Monthly[[#This Row],[Salary During Time Period]]),"")</calculatedColumnFormula>
    </tableColumn>
    <tableColumn id="41" xr3:uid="{C665B259-9E59-4784-BB3A-48AB20F3DB72}" name="FY03_M11" dataDxfId="96" dataCellStyle="Calculation">
      <calculatedColumnFormula>IFERROR(IF(OR(FY03_M11&gt;=Salary_Payable_Monthly[[#This Row],[Salary During Time Period Stop Date]],FY03_M11&lt;=Salary_Payable_Monthly[[#This Row],[Salary During Time Period  Start Date]]),"",Salary_Payable_Monthly[[#This Row],[Salary During Time Period]]),"")</calculatedColumnFormula>
    </tableColumn>
    <tableColumn id="42" xr3:uid="{8B99E3DD-6E44-4812-9D3B-652AC62575DC}" name="FY03_M12" dataDxfId="95" dataCellStyle="Calculation">
      <calculatedColumnFormula>IFERROR(IF(OR(FY03_M12&gt;=Salary_Payable_Monthly[[#This Row],[Salary During Time Period Stop Date]],FY03_M12&lt;=Salary_Payable_Monthly[[#This Row],[Salary During Time Period  Start Date]]),"",Salary_Payable_Monthly[[#This Row],[Salary During Time Period]]),"")</calculatedColumnFormula>
    </tableColumn>
    <tableColumn id="46" xr3:uid="{275C4B58-B947-47E1-A7E7-A9BF3123AC41}" name="FY04_M01" dataDxfId="94" dataCellStyle="Calculation">
      <calculatedColumnFormula array="1">IFERROR(IF(OR(FY4_M1&gt;=Salary_Payable_Monthly[[#This Row],[Salary During Time Period Stop Date]],FY4_M1&lt;=Salary_Payable_Monthly[[#This Row],[Salary During Time Period  Start Date]]),"",Salary_Payable_Monthly[[#This Row],[Salary During Time Period]]),"")</calculatedColumnFormula>
    </tableColumn>
    <tableColumn id="47" xr3:uid="{45E05066-6952-47DE-8963-A63084625448}" name="FY04_M02" dataDxfId="93" dataCellStyle="Calculation">
      <calculatedColumnFormula>IFERROR(IF(OR(FY04_M02&gt;=Salary_Payable_Monthly[[#This Row],[Salary During Time Period Stop Date]],FY04_M02&lt;=Salary_Payable_Monthly[[#This Row],[Salary During Time Period  Start Date]]),"",Salary_Payable_Monthly[[#This Row],[Salary During Time Period]]),"")</calculatedColumnFormula>
    </tableColumn>
    <tableColumn id="48" xr3:uid="{BC881295-E63D-4C1F-B778-F18905D8D8EE}" name="FY04_M03" dataDxfId="92" dataCellStyle="Calculation">
      <calculatedColumnFormula>IFERROR(IF(OR(FY04_M03&gt;=Salary_Payable_Monthly[[#This Row],[Salary During Time Period Stop Date]],FY04_M03&lt;=Salary_Payable_Monthly[[#This Row],[Salary During Time Period  Start Date]]),"",Salary_Payable_Monthly[[#This Row],[Salary During Time Period]]),"")</calculatedColumnFormula>
    </tableColumn>
    <tableColumn id="49" xr3:uid="{1C49B197-C27E-46B8-864D-BDDC8551D3B8}" name="FY04_M04" dataDxfId="91" dataCellStyle="Calculation">
      <calculatedColumnFormula>IFERROR(IF(OR(FY04_M04&gt;=Salary_Payable_Monthly[[#This Row],[Salary During Time Period Stop Date]],FY04_M04&lt;=Salary_Payable_Monthly[[#This Row],[Salary During Time Period  Start Date]]),"",Salary_Payable_Monthly[[#This Row],[Salary During Time Period]]),"")</calculatedColumnFormula>
    </tableColumn>
    <tableColumn id="50" xr3:uid="{567AB3BC-DF4D-4B8E-A807-7005F5D20DA4}" name="FY04_M05" dataDxfId="90" dataCellStyle="Calculation">
      <calculatedColumnFormula>IFERROR(IF(OR(FY04_M05&gt;=Salary_Payable_Monthly[[#This Row],[Salary During Time Period Stop Date]],FY04_M05&lt;=Salary_Payable_Monthly[[#This Row],[Salary During Time Period  Start Date]]),"",Salary_Payable_Monthly[[#This Row],[Salary During Time Period]]),"")</calculatedColumnFormula>
    </tableColumn>
    <tableColumn id="51" xr3:uid="{98B2A42D-A98D-43CF-9966-396D64310BA1}" name="FY04_M06" dataDxfId="89" dataCellStyle="Calculation">
      <calculatedColumnFormula>IFERROR(IF(OR(FY04_M06&gt;=Salary_Payable_Monthly[[#This Row],[Salary During Time Period Stop Date]],FY04_M06&lt;=Salary_Payable_Monthly[[#This Row],[Salary During Time Period  Start Date]]),"",Salary_Payable_Monthly[[#This Row],[Salary During Time Period]]),"")</calculatedColumnFormula>
    </tableColumn>
    <tableColumn id="52" xr3:uid="{D7AC0C5E-BE4F-4350-AA00-85C2FDD756F1}" name="FY04_M07" dataDxfId="88" dataCellStyle="Calculation">
      <calculatedColumnFormula>IFERROR(IF(OR(FY04_M07&gt;=Salary_Payable_Monthly[[#This Row],[Salary During Time Period Stop Date]],FY04_M07&lt;=Salary_Payable_Monthly[[#This Row],[Salary During Time Period  Start Date]]),"",Salary_Payable_Monthly[[#This Row],[Salary During Time Period]]),"")</calculatedColumnFormula>
    </tableColumn>
    <tableColumn id="53" xr3:uid="{3BE2D277-0B71-4048-BBB4-48A1D929EA56}" name="FY04_M08" dataDxfId="87" dataCellStyle="Calculation">
      <calculatedColumnFormula>IFERROR(IF(OR(FY04_M08&gt;=Salary_Payable_Monthly[[#This Row],[Salary During Time Period Stop Date]],FY04_M08&lt;=Salary_Payable_Monthly[[#This Row],[Salary During Time Period  Start Date]]),"",Salary_Payable_Monthly[[#This Row],[Salary During Time Period]]),"")</calculatedColumnFormula>
    </tableColumn>
    <tableColumn id="54" xr3:uid="{C9E8DE7A-BA59-48F1-A61E-7B8360D36B22}" name="FY04_M09" dataDxfId="86" dataCellStyle="Calculation">
      <calculatedColumnFormula>IFERROR(IF(OR(FY04_M09&gt;=Salary_Payable_Monthly[[#This Row],[Salary During Time Period Stop Date]],FY04_M09&lt;=Salary_Payable_Monthly[[#This Row],[Salary During Time Period  Start Date]]),"",Salary_Payable_Monthly[[#This Row],[Salary During Time Period]]),"")</calculatedColumnFormula>
    </tableColumn>
    <tableColumn id="55" xr3:uid="{9FACEF47-444A-4BCD-8BF8-92BCA0D8C4B2}" name="FY04_M10" dataDxfId="85" dataCellStyle="Calculation">
      <calculatedColumnFormula>IFERROR(IF(OR(FY04_M10&gt;=Salary_Payable_Monthly[[#This Row],[Salary During Time Period Stop Date]],FY04_M10&lt;=Salary_Payable_Monthly[[#This Row],[Salary During Time Period  Start Date]]),"",Salary_Payable_Monthly[[#This Row],[Salary During Time Period]]),"")</calculatedColumnFormula>
    </tableColumn>
    <tableColumn id="56" xr3:uid="{B22645E8-6ED8-4777-B948-EF19C96ABCDF}" name="FY04_M11" dataDxfId="84" dataCellStyle="Calculation">
      <calculatedColumnFormula>IFERROR(IF(OR(FY04_M11&gt;=Salary_Payable_Monthly[[#This Row],[Salary During Time Period Stop Date]],FY04_M11&lt;=Salary_Payable_Monthly[[#This Row],[Salary During Time Period  Start Date]]),"",Salary_Payable_Monthly[[#This Row],[Salary During Time Period]]),"")</calculatedColumnFormula>
    </tableColumn>
    <tableColumn id="57" xr3:uid="{DC3B7E35-F193-4067-B18A-0461B785DCFA}" name="FY04_M12" dataDxfId="83" dataCellStyle="Calculation">
      <calculatedColumnFormula>IFERROR(IF(OR(FY04_M12&gt;=Salary_Payable_Monthly[[#This Row],[Salary During Time Period Stop Date]],FY04_M12&lt;=Salary_Payable_Monthly[[#This Row],[Salary During Time Period  Start Date]]),"",Salary_Payable_Monthly[[#This Row],[Salary During Time Period]]),"")</calculatedColumnFormula>
    </tableColumn>
    <tableColumn id="58" xr3:uid="{71027166-342C-4CB4-B1A8-5CEAF184D349}" name="FY05_M01" dataDxfId="82" dataCellStyle="Calculation">
      <calculatedColumnFormula>IFERROR(IF(OR(FY05_M01&gt;=Salary_Payable_Monthly[[#This Row],[Salary During Time Period Stop Date]],FY05_M01&lt;=Salary_Payable_Monthly[[#This Row],[Salary During Time Period  Start Date]]),"",Salary_Payable_Monthly[[#This Row],[Salary During Time Period]]),"")</calculatedColumnFormula>
    </tableColumn>
    <tableColumn id="59" xr3:uid="{54E54819-9B2F-4291-BFC0-04CBD14C12BB}" name="FY05_M02" dataDxfId="81" dataCellStyle="Calculation">
      <calculatedColumnFormula>IFERROR(IF(OR(FY05_M02&gt;=Salary_Payable_Monthly[[#This Row],[Salary During Time Period Stop Date]],FY05_M02&lt;=Salary_Payable_Monthly[[#This Row],[Salary During Time Period  Start Date]]),"",Salary_Payable_Monthly[[#This Row],[Salary During Time Period]]),"")</calculatedColumnFormula>
    </tableColumn>
    <tableColumn id="60" xr3:uid="{A68FE2C6-FFA2-4A2D-9CC9-D8754C288F7E}" name="FY05_M03" dataDxfId="80" dataCellStyle="Calculation">
      <calculatedColumnFormula>IFERROR(IF(OR(FY05_M03&gt;=Salary_Payable_Monthly[[#This Row],[Salary During Time Period Stop Date]],FY05_M03&lt;=Salary_Payable_Monthly[[#This Row],[Salary During Time Period  Start Date]]),"",Salary_Payable_Monthly[[#This Row],[Salary During Time Period]]),"")</calculatedColumnFormula>
    </tableColumn>
    <tableColumn id="61" xr3:uid="{71D4F532-04C5-4DF3-9331-246B9789FC32}" name="FY05_M04" dataDxfId="79" dataCellStyle="Calculation">
      <calculatedColumnFormula>IFERROR(IF(OR(FY05_M04&gt;=Salary_Payable_Monthly[[#This Row],[Salary During Time Period Stop Date]],FY05_M04&lt;=Salary_Payable_Monthly[[#This Row],[Salary During Time Period  Start Date]]),"",Salary_Payable_Monthly[[#This Row],[Salary During Time Period]]),"")</calculatedColumnFormula>
    </tableColumn>
    <tableColumn id="62" xr3:uid="{FEF8902E-071A-4982-8F56-B48C778DE3B1}" name="FY05_M05" dataDxfId="78" dataCellStyle="Calculation">
      <calculatedColumnFormula>IFERROR(IF(OR(FY05_M05&gt;=Salary_Payable_Monthly[[#This Row],[Salary During Time Period Stop Date]],FY05_M05&lt;=Salary_Payable_Monthly[[#This Row],[Salary During Time Period  Start Date]]),"",Salary_Payable_Monthly[[#This Row],[Salary During Time Period]]),"")</calculatedColumnFormula>
    </tableColumn>
    <tableColumn id="63" xr3:uid="{04E35D4A-ACE3-4732-9167-CEE9D0E07DB4}" name="FY05_M06" dataDxfId="77" dataCellStyle="Calculation">
      <calculatedColumnFormula>IFERROR(IF(OR(FY05_M06&gt;=Salary_Payable_Monthly[[#This Row],[Salary During Time Period Stop Date]],FY05_M06&lt;=Salary_Payable_Monthly[[#This Row],[Salary During Time Period  Start Date]]),"",Salary_Payable_Monthly[[#This Row],[Salary During Time Period]]),"")</calculatedColumnFormula>
    </tableColumn>
    <tableColumn id="64" xr3:uid="{4AE85AB7-B66C-48BA-9F61-F3D4D214D3DC}" name="FY05_M07" dataDxfId="76" dataCellStyle="Calculation">
      <calculatedColumnFormula>IFERROR(IF(OR(FY05_M07&gt;=Salary_Payable_Monthly[[#This Row],[Salary During Time Period Stop Date]],FY05_M07&lt;=Salary_Payable_Monthly[[#This Row],[Salary During Time Period  Start Date]]),"",Salary_Payable_Monthly[[#This Row],[Salary During Time Period]]),"")</calculatedColumnFormula>
    </tableColumn>
    <tableColumn id="65" xr3:uid="{46D00804-EDB5-4480-B8A7-3AEA58C32B12}" name="FY05_M08" dataDxfId="75" dataCellStyle="Calculation">
      <calculatedColumnFormula>IFERROR(IF(OR(FY05_M08&gt;=Salary_Payable_Monthly[[#This Row],[Salary During Time Period Stop Date]],FY05_M08&lt;=Salary_Payable_Monthly[[#This Row],[Salary During Time Period  Start Date]]),"",Salary_Payable_Monthly[[#This Row],[Salary During Time Period]]),"")</calculatedColumnFormula>
    </tableColumn>
    <tableColumn id="66" xr3:uid="{A79D46E4-7CB7-4A21-B57B-1D76CC000DA2}" name="FY05_M09" dataDxfId="74" dataCellStyle="Calculation">
      <calculatedColumnFormula>IFERROR(IF(OR(FY05_M09&gt;=Salary_Payable_Monthly[[#This Row],[Salary During Time Period Stop Date]],FY05_M09&lt;=Salary_Payable_Monthly[[#This Row],[Salary During Time Period  Start Date]]),"",Salary_Payable_Monthly[[#This Row],[Salary During Time Period]]),"")</calculatedColumnFormula>
    </tableColumn>
    <tableColumn id="67" xr3:uid="{7EBD5472-2C0B-4CC8-97CC-E841FDBA6C69}" name="FY05_M10" dataDxfId="73" dataCellStyle="Calculation">
      <calculatedColumnFormula>IFERROR(IF(OR(FY05_M10&gt;=Salary_Payable_Monthly[[#This Row],[Salary During Time Period Stop Date]],FY05_M10&lt;=Salary_Payable_Monthly[[#This Row],[Salary During Time Period  Start Date]]),"",Salary_Payable_Monthly[[#This Row],[Salary During Time Period]]),"")</calculatedColumnFormula>
    </tableColumn>
    <tableColumn id="68" xr3:uid="{2F9AC540-4593-4675-99E4-177E9064542A}" name="FY05_M11" dataDxfId="72" dataCellStyle="Calculation">
      <calculatedColumnFormula>IFERROR(IF(OR(FY05_M11&gt;=Salary_Payable_Monthly[[#This Row],[Salary During Time Period Stop Date]],FY05_M11&lt;=Salary_Payable_Monthly[[#This Row],[Salary During Time Period  Start Date]]),"",Salary_Payable_Monthly[[#This Row],[Salary During Time Period]]),"")</calculatedColumnFormula>
    </tableColumn>
    <tableColumn id="69" xr3:uid="{A31CD672-16BC-409D-A94D-697B926FAC3D}" name="FY05_M12" dataDxfId="71" dataCellStyle="Calculation">
      <calculatedColumnFormula>IFERROR(IF(OR(FY05_M12&gt;=Salary_Payable_Monthly[[#This Row],[Salary During Time Period Stop Date]],FY05_M12&lt;=Salary_Payable_Monthly[[#This Row],[Salary During Time Period  Start Date]]),"",Salary_Payable_Monthly[[#This Row],[Salary During Time Period]]),"")</calculatedColumnFormula>
    </tableColumn>
    <tableColumn id="70" xr3:uid="{92BF814A-708A-493C-9B5D-4F73235D1C5E}" name="FY06_M01" dataDxfId="70" dataCellStyle="Calculation">
      <calculatedColumnFormula>IFERROR(IF(OR(FY06_M01&gt;=Salary_Payable_Monthly[[#This Row],[Salary During Time Period Stop Date]],FY06_M01&lt;=Salary_Payable_Monthly[[#This Row],[Salary During Time Period  Start Date]]),"",Salary_Payable_Monthly[[#This Row],[Salary During Time Period]]),"")</calculatedColumnFormula>
    </tableColumn>
    <tableColumn id="71" xr3:uid="{38882714-0D41-4B6D-83CE-C188A96558F2}" name="FY06_M02" dataDxfId="69" dataCellStyle="Calculation">
      <calculatedColumnFormula>IFERROR(IF(OR(FY06_M02&gt;=Salary_Payable_Monthly[[#This Row],[Salary During Time Period Stop Date]],FY06_M02&lt;=Salary_Payable_Monthly[[#This Row],[Salary During Time Period  Start Date]]),"",Salary_Payable_Monthly[[#This Row],[Salary During Time Period]]),"")</calculatedColumnFormula>
    </tableColumn>
    <tableColumn id="72" xr3:uid="{FA6BB958-866B-4D55-A663-26E6FFA82F74}" name="FY06_M03" dataDxfId="68" dataCellStyle="Calculation">
      <calculatedColumnFormula>IFERROR(IF(OR(FY06_M03&gt;=Salary_Payable_Monthly[[#This Row],[Salary During Time Period Stop Date]],FY06_M03&lt;=Salary_Payable_Monthly[[#This Row],[Salary During Time Period  Start Date]]),"",Salary_Payable_Monthly[[#This Row],[Salary During Time Period]]),"")</calculatedColumnFormula>
    </tableColumn>
    <tableColumn id="73" xr3:uid="{7E5C306E-35E9-49C7-8C8F-698C8F49A794}" name="FY06_M04" dataDxfId="67" dataCellStyle="Calculation">
      <calculatedColumnFormula>IFERROR(IF(OR(FY06_M04&gt;=Salary_Payable_Monthly[[#This Row],[Salary During Time Period Stop Date]],FY06_M04&lt;=Salary_Payable_Monthly[[#This Row],[Salary During Time Period  Start Date]]),"",Salary_Payable_Monthly[[#This Row],[Salary During Time Period]]),"")</calculatedColumnFormula>
    </tableColumn>
    <tableColumn id="74" xr3:uid="{91D2C2F3-66D4-443A-97B3-BCE1508F95C9}" name="FY06_M05" dataDxfId="66" dataCellStyle="Calculation">
      <calculatedColumnFormula>IFERROR(IF(OR(FY06_M05&gt;=Salary_Payable_Monthly[[#This Row],[Salary During Time Period Stop Date]],FY06_M05&lt;=Salary_Payable_Monthly[[#This Row],[Salary During Time Period  Start Date]]),"",Salary_Payable_Monthly[[#This Row],[Salary During Time Period]]),"")</calculatedColumnFormula>
    </tableColumn>
    <tableColumn id="75" xr3:uid="{0031F6D5-ACDD-4160-B425-6054089F7F39}" name="FY06_M06" dataDxfId="65" dataCellStyle="Calculation">
      <calculatedColumnFormula>IFERROR(IF(OR(FY06_M06&gt;=Salary_Payable_Monthly[[#This Row],[Salary During Time Period Stop Date]],FY06_M06&lt;=Salary_Payable_Monthly[[#This Row],[Salary During Time Period  Start Date]]),"",Salary_Payable_Monthly[[#This Row],[Salary During Time Period]]),"")</calculatedColumnFormula>
    </tableColumn>
    <tableColumn id="76" xr3:uid="{4CC06B30-1A9A-45F4-A9CA-C3F84227E431}" name="FY06_M07" dataDxfId="64" dataCellStyle="Calculation">
      <calculatedColumnFormula>IFERROR(IF(OR(FY06_M07&gt;=Salary_Payable_Monthly[[#This Row],[Salary During Time Period Stop Date]],FY06_M07&lt;=Salary_Payable_Monthly[[#This Row],[Salary During Time Period  Start Date]]),"",Salary_Payable_Monthly[[#This Row],[Salary During Time Period]]),"")</calculatedColumnFormula>
    </tableColumn>
    <tableColumn id="77" xr3:uid="{FE884CCF-67A6-4623-9ACA-880E86CAFF3D}" name="FY06_M08" dataDxfId="63" dataCellStyle="Calculation">
      <calculatedColumnFormula>IFERROR(IF(OR(FY06_M08&gt;=Salary_Payable_Monthly[[#This Row],[Salary During Time Period Stop Date]],FY06_M08&lt;=Salary_Payable_Monthly[[#This Row],[Salary During Time Period  Start Date]]),"",Salary_Payable_Monthly[[#This Row],[Salary During Time Period]]),"")</calculatedColumnFormula>
    </tableColumn>
    <tableColumn id="78" xr3:uid="{9DF1130F-072C-42A9-8343-D72D81756577}" name="FY06_M09" dataDxfId="62" dataCellStyle="Calculation">
      <calculatedColumnFormula>IFERROR(IF(OR(FY06_M09&gt;=Salary_Payable_Monthly[[#This Row],[Salary During Time Period Stop Date]],FY06_M09&lt;=Salary_Payable_Monthly[[#This Row],[Salary During Time Period  Start Date]]),"",Salary_Payable_Monthly[[#This Row],[Salary During Time Period]]),"")</calculatedColumnFormula>
    </tableColumn>
    <tableColumn id="79" xr3:uid="{9666FBCE-B946-466C-A8F5-44F95D034E5F}" name="FY06_M10" dataDxfId="61" dataCellStyle="Calculation">
      <calculatedColumnFormula>IFERROR(IF(OR(FY06_M10&gt;=Salary_Payable_Monthly[[#This Row],[Salary During Time Period Stop Date]],FY06_M10&lt;=Salary_Payable_Monthly[[#This Row],[Salary During Time Period  Start Date]]),"",Salary_Payable_Monthly[[#This Row],[Salary During Time Period]]),"")</calculatedColumnFormula>
    </tableColumn>
    <tableColumn id="80" xr3:uid="{4852241A-1D0D-4D29-BF03-7442B6BE2FDB}" name="FY06_M11" dataDxfId="60" dataCellStyle="Calculation">
      <calculatedColumnFormula>IFERROR(IF(OR(FY06_M11&gt;=Salary_Payable_Monthly[[#This Row],[Salary During Time Period Stop Date]],FY06_M11&lt;=Salary_Payable_Monthly[[#This Row],[Salary During Time Period  Start Date]]),"",Salary_Payable_Monthly[[#This Row],[Salary During Time Period]]),"")</calculatedColumnFormula>
    </tableColumn>
    <tableColumn id="81" xr3:uid="{73D3811D-91AC-44AF-BF7E-3D724B3B0935}" name="FY06_M12" dataDxfId="59" dataCellStyle="Calculation">
      <calculatedColumnFormula>IFERROR(IF(OR(FY06_M12&gt;=Salary_Payable_Monthly[[#This Row],[Salary During Time Period Stop Date]],FY06_M12&lt;=Salary_Payable_Monthly[[#This Row],[Salary During Time Period  Start Date]]),"",Salary_Payable_Monthly[[#This Row],[Salary During Time Period]]),"")</calculatedColumnFormula>
    </tableColumn>
    <tableColumn id="83" xr3:uid="{4270127B-0FC7-4DCF-A508-399E511726E4}" name="__PowerAppsId__" dataDxfId="58" dataCellStyle="Calculatio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A4F1530-19F9-428B-A44F-C64900133E4E}" name="Calculated_Ownership" displayName="Calculated_Ownership" ref="B22:H33" totalsRowCount="1">
  <autoFilter ref="B22:H32" xr:uid="{FA6FAE81-BC01-4443-8DB4-7A3D7203C43A}"/>
  <tableColumns count="7">
    <tableColumn id="1" xr3:uid="{C962F0EC-5D4E-4F7A-BBEB-7ECCC4E15330}" name="Name" dataCellStyle="Input"/>
    <tableColumn id="2" xr3:uid="{094C032C-8D5A-4AC5-943E-44E5D6473BB3}" name="Partner/Investor" dataCellStyle="Input"/>
    <tableColumn id="3" xr3:uid="{6FB7028A-39DA-43D5-9C2D-73CD054D4E58}" name="Total Equity" totalsRowFunction="sum" dataDxfId="1377" totalsRowDxfId="1376" dataCellStyle="Calculation">
      <calculatedColumnFormula>SUM(Calculated_Ownership[[#This Row],[hares Calculated by Capital Injection/Sales]:[Shares Calculated Partner Equity]])/(SUM(Investors_Once[[Shares Calculated by Capital Injection/Sales In Current Round]:[Shares Calculated Partner Equity in Current Round]])+SUM(Investors_Monthly[Shares Calculated]))</calculatedColumnFormula>
    </tableColumn>
    <tableColumn id="4" xr3:uid="{A56A21BC-C59A-4475-866D-D71A90BE4255}" name="Weighted Equity" totalsRowFunction="sum" dataDxfId="1375" totalsRowDxfId="1374" dataCellStyle="Calculation">
      <calculatedColumnFormula>SUM(Calculated_Ownership[[#This Row],[hares Calculated by Capital Injection/Sales]:[Shares Calculated Partner Equity]])/SUM(Calculated_Ownership[[hares Calculated by Capital Injection/Sales]:[Shares Calculated Partner Equity]])</calculatedColumnFormula>
    </tableColumn>
    <tableColumn id="18" xr3:uid="{50F6643A-0AC7-4200-B8B7-7DBB8D195264}" name="hares Calculated by Capital Injection/Sales" totalsRowFunction="sum" dataDxfId="1373" totalsRowDxfId="1372" dataCellStyle="Comma">
      <calculatedColumnFormula>SUMIF(Investors_Once[Equity Name],Calculated_Ownership[[#This Row],[Name]],Investors_Once[Shares Calculated by Capital Injection/Sales In Current Round])+SUMIF(Investors_Monthly[Monthly Investor Name],Calculated_Ownership[[#This Row],[Name]],Investors_Monthly[Shares Calculated])</calculatedColumnFormula>
    </tableColumn>
    <tableColumn id="17" xr3:uid="{915611F8-5728-4803-815A-4F58BC474E74}" name="Shares Calculated Partner Equity" totalsRowFunction="sum" totalsRowDxfId="1371" dataCellStyle="Comma">
      <calculatedColumnFormula>SUMIF(Investors_Once[Equity Name],Calculated_Ownership[[#This Row],[Name]],Investors_Once[Shares Calculated Partner Equity in Current Round])</calculatedColumnFormula>
    </tableColumn>
    <tableColumn id="5" xr3:uid="{6856F643-D0A6-4CDA-A1D5-C349D997D5DC}" name="Column1" dataDxfId="1370" dataCellStyle="Comm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BD464BC-7398-4A89-8816-30365B626AF8}" name="Investors_Once" displayName="Investors_Once" ref="B40:CS65" totalsRowCount="1">
  <autoFilter ref="B40:CS64" xr:uid="{5894BA74-C75B-4893-8173-4E5C4ABF9CC4}"/>
  <sortState xmlns:xlrd2="http://schemas.microsoft.com/office/spreadsheetml/2017/richdata2" ref="B41:CS64">
    <sortCondition ref="B40:B64"/>
  </sortState>
  <tableColumns count="96">
    <tableColumn id="1" xr3:uid="{CCC62748-3725-45E3-AA56-40C64AE53FB2}" name="Equity Name" dataCellStyle="Input"/>
    <tableColumn id="2" xr3:uid="{2E8B78D7-F183-4926-9BAE-59636144D578}" name="Round" dataCellStyle="Input"/>
    <tableColumn id="7" xr3:uid="{5C379560-B491-4AB9-8DB4-D0871C9EF426}" name="Vesting Date with Milestone Clause" dataDxfId="1369" dataCellStyle="Input"/>
    <tableColumn id="95" xr3:uid="{7AECC804-6D87-4B2D-AB01-7F666C15C194}" name="EOMonth" dataDxfId="1368" dataCellStyle="Input">
      <calculatedColumnFormula>IF(ISBLANK(Investors_Once[[#This Row],[Vesting Date with Milestone Clause]]),"",EOMONTH(Investors_Once[[#This Row],[Vesting Date with Milestone Clause]],0))</calculatedColumnFormula>
    </tableColumn>
    <tableColumn id="3" xr3:uid="{84A4816E-847F-44A3-ABCC-C3923C70BAC2}" name="Injected Capital Post Money Evaluation" dataDxfId="1367" dataCellStyle="Comma"/>
    <tableColumn id="88" xr3:uid="{6743B7C3-8A03-43B4-8CEE-F435B36903EA}" name="Investment Discounted From Future Priced Round" dataDxfId="1366" dataCellStyle="Comma"/>
    <tableColumn id="85" xr3:uid="{02AFC460-DA58-4338-B66B-FF1ED9BC459A}" name="% Discount from Round once the round is Priced" dataCellStyle="Percent"/>
    <tableColumn id="48" xr3:uid="{9619F066-5FE9-4AA5-8E7B-2F7CEAD0378D}" name="Active Investor IP Value Created Equity" dataCellStyle="Comma"/>
    <tableColumn id="4" xr3:uid="{2A888AAD-F529-4DD0-B3FF-B290B68FC452}" name="Sweat Equity IP Value Contributed(alternative to Salary)" dataCellStyle="Comma"/>
    <tableColumn id="47" xr3:uid="{6AD136B2-E61E-4845-944B-7E56F455D4AE}" name="Assets With Position " dataCellStyle="Comma"/>
    <tableColumn id="93" xr3:uid="{81FEEF44-708A-47A5-9513-16480FC5B82E}" name="Reserve Value Without Position" dataDxfId="1365" dataCellStyle="Comma"/>
    <tableColumn id="97" xr3:uid="{5F7859E3-E3F7-480D-AC7A-1A2A0700B728}" name="Assets Without Position" dataDxfId="1364" dataCellStyle="Comma"/>
    <tableColumn id="91" xr3:uid="{E69CA3CF-4F74-45DB-BF69-0B4FF0070CB3}" name="Operations Net" dataDxfId="1363" dataCellStyle="Comma"/>
    <tableColumn id="92" xr3:uid="{6331D9EC-4990-45D9-804B-D9EF7DDC95A7}" name="Net Asset Appreciation and Depreciation" dataDxfId="1362" dataCellStyle="Comma"/>
    <tableColumn id="90" xr3:uid="{27F7387F-C2A1-453C-8F20-FDC32C039293}" name="Net Company IP Value Generated" dataDxfId="1361" dataCellStyle="Comma"/>
    <tableColumn id="89" xr3:uid="{342F0A84-859C-4ADE-928D-7FE92FBDE674}" name="Injected Capital Value for Share Calculation" dataDxfId="1360" dataCellStyle="Calculation">
      <calculatedColumnFormula>Investors_Once[[#This Row],[Injected Capital Post Money Evaluation]]+Investors_Once[[#This Row],[Investment Discounted From Future Priced Round]]/(1-Investors_Once[[#This Row],[% Discount from Round once the round is Priced]])</calculatedColumnFormula>
    </tableColumn>
    <tableColumn id="22" xr3:uid="{494E0DCA-DC93-4EB4-A773-43F95DC48176}" name="Value by Non Capital Investment" dataDxfId="1359" dataCellStyle="Calculation">
      <calculatedColumnFormula>SUM(Investors_Once[[#This Row],[Active Investor IP Value Created Equity]],Investors_Once[[#This Row],[Sweat Equity IP Value Contributed(alternative to Salary)]],Investors_Once[[#This Row],[Assets With Position ]])+Investors_Once[[#This Row],[Reserve Value Without Position]]</calculatedColumnFormula>
    </tableColumn>
    <tableColumn id="87" xr3:uid="{D87E6011-889F-443E-8339-3846DC12DDEF}" name="Shares Calculated by Capital Injection/Sales In Current Round" dataDxfId="1358" dataCellStyle="Calculation">
      <calculatedColumnFormula>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calculatedColumnFormula>
    </tableColumn>
    <tableColumn id="86" xr3:uid="{92870A78-EC68-46CF-BDF1-7539152A777F}" name="Shares Calculated Partner Equity in Current Round" dataDxfId="1357" dataCellStyle="Calculation">
      <calculatedColumnFormula>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calculatedColumnFormula>
    </tableColumn>
    <tableColumn id="96" xr3:uid="{1EDB95B2-2241-41D2-B335-AE95E302EA49}" name="Calculated Operations Shares" dataDxfId="1356" dataCellStyle="Calculation">
      <calculatedColumnFormula>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calculatedColumnFormula>
    </tableColumn>
    <tableColumn id="6" xr3:uid="{359A076D-31C4-4126-B6D1-43A15615635B}" name="Calculated Equity by Capital Injection % In Current Round" dataDxfId="1355" dataCellStyle="Calculation">
      <calculatedColumnFormula>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calculatedColumnFormula>
    </tableColumn>
    <tableColumn id="5" xr3:uid="{9486EBFB-B4D8-4E1F-9DFD-6B3FC1F9E08A}" name="Calculated Partner Equity % in Current Round" dataDxfId="1354" dataCellStyle="Calculation">
      <calculatedColumnFormula>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calculatedColumnFormula>
    </tableColumn>
    <tableColumn id="8" xr3:uid="{D33459A0-E4A9-4026-A981-A6020063578A}" name="Commitment Year" dataDxfId="1353" dataCellStyle="Calculation">
      <calculatedColumnFormula>YEAR(Investors_Once[[#This Row],[Vesting Date with Milestone Clause]])</calculatedColumnFormula>
    </tableColumn>
    <tableColumn id="9" xr3:uid="{9FD1096A-0811-484F-B41A-C1CB7FB02FC1}" name="Commitment Month" dataDxfId="1352" dataCellStyle="Calculation">
      <calculatedColumnFormula>MONTH(Investors_Once[[#This Row],[Vesting Date with Milestone Clause]])</calculatedColumnFormula>
    </tableColumn>
    <tableColumn id="10" xr3:uid="{B1A7BD59-843D-49BE-B976-D9725299D9F6}" name="FY01_M01" dataDxfId="1351" dataCellStyle="Calculation">
      <calculatedColumnFormula>IFERROR(IF(EOMONTH(Investors_Once[[#This Row],[Vesting Date with Milestone Clause]],0)=EOMONTH(FY01_M01,0),Investors_Once[[#This Row],[Injected Capital Post Money Evaluation]],""),"")</calculatedColumnFormula>
    </tableColumn>
    <tableColumn id="11" xr3:uid="{204BF1F5-75EC-41F4-B284-3775B0AA940B}" name="FY01_M02" dataDxfId="1350" dataCellStyle="Calculation">
      <calculatedColumnFormula>IFERROR(IF(EOMONTH(Investors_Once[[#This Row],[Vesting Date with Milestone Clause]],0)=EOMONTH(FY01_M02,0),Investors_Once[[#This Row],[Injected Capital Post Money Evaluation]]+Investors_Once[[#This Row],[Operations Net]],""),"")</calculatedColumnFormula>
    </tableColumn>
    <tableColumn id="12" xr3:uid="{211074E5-217A-49BB-891D-E828D0A924EE}" name="FY01_M03" dataDxfId="1349" dataCellStyle="Calculation">
      <calculatedColumnFormula>IFERROR(IF(EOMONTH(Investors_Once[[#This Row],[Vesting Date with Milestone Clause]],0)=EOMONTH(FY01_M03,0),Investors_Once[[#This Row],[Injected Capital Post Money Evaluation]]+Investors_Once[[#This Row],[Operations Net]],""),"")</calculatedColumnFormula>
    </tableColumn>
    <tableColumn id="13" xr3:uid="{19F33363-EB18-46F4-885C-AABF8AB79678}" name="FY01_M04" dataDxfId="1348" dataCellStyle="Calculation">
      <calculatedColumnFormula>IFERROR(IF(EOMONTH(Investors_Once[[#This Row],[Vesting Date with Milestone Clause]],0)=EOMONTH(FY01_M04,0),Investors_Once[[#This Row],[Injected Capital Post Money Evaluation]]+Investors_Once[[#This Row],[Operations Net]],""),"")</calculatedColumnFormula>
    </tableColumn>
    <tableColumn id="14" xr3:uid="{B42FC448-FD88-4298-94F2-44DC82AD29BE}" name="FY01_M05" dataDxfId="1347" dataCellStyle="Calculation">
      <calculatedColumnFormula>IFERROR(IF(EOMONTH(Investors_Once[[#This Row],[Vesting Date with Milestone Clause]],0)=EOMONTH(FY01_M05,0),Investors_Once[[#This Row],[Injected Capital Post Money Evaluation]]+Investors_Once[[#This Row],[Operations Net]],""),"")</calculatedColumnFormula>
    </tableColumn>
    <tableColumn id="15" xr3:uid="{F068082B-32CA-4F2C-87B7-8A9CBD6A446C}" name="FY01_M06" dataDxfId="1346" dataCellStyle="Calculation">
      <calculatedColumnFormula>IFERROR(IF(EOMONTH(Investors_Once[[#This Row],[Vesting Date with Milestone Clause]],0)=EOMONTH(FY01_M06,0),Investors_Once[[#This Row],[Injected Capital Post Money Evaluation]]+Investors_Once[[#This Row],[Operations Net]],""),"")</calculatedColumnFormula>
    </tableColumn>
    <tableColumn id="16" xr3:uid="{1F1EE421-9A9D-4075-95C2-E890A18B7EF8}" name="FY01_M07" dataDxfId="1345" dataCellStyle="Calculation">
      <calculatedColumnFormula>IFERROR(IF(EOMONTH(Investors_Once[[#This Row],[Vesting Date with Milestone Clause]],0)=EOMONTH(FY01_M07,0),Investors_Once[[#This Row],[Injected Capital Post Money Evaluation]]+Investors_Once[[#This Row],[Operations Net]],""),"")</calculatedColumnFormula>
    </tableColumn>
    <tableColumn id="17" xr3:uid="{086539C0-EF38-4DDD-A3C3-9ACE77E4C27A}" name="FY01_M08" dataDxfId="1344" dataCellStyle="Calculation">
      <calculatedColumnFormula>IFERROR(IF(EOMONTH(Investors_Once[[#This Row],[Vesting Date with Milestone Clause]],0)=EOMONTH(FY01_M08,0),Investors_Once[[#This Row],[Injected Capital Post Money Evaluation]]+Investors_Once[[#This Row],[Operations Net]],""),"")</calculatedColumnFormula>
    </tableColumn>
    <tableColumn id="18" xr3:uid="{D588A21B-8E79-48F3-9725-4C1837E9CF21}" name="FY01_M09" dataDxfId="1343" dataCellStyle="Calculation">
      <calculatedColumnFormula>IFERROR(IF(EOMONTH(Investors_Once[[#This Row],[Vesting Date with Milestone Clause]],0)=EOMONTH(FY01_M09,0),Investors_Once[[#This Row],[Injected Capital Post Money Evaluation]]+Investors_Once[[#This Row],[Operations Net]],""),"")</calculatedColumnFormula>
    </tableColumn>
    <tableColumn id="19" xr3:uid="{6DCF1B48-A9E5-4D4B-8F5A-9D2A252F687A}" name="FY01_M10" dataDxfId="1342" dataCellStyle="Calculation">
      <calculatedColumnFormula>IFERROR(IF(EOMONTH(Investors_Once[[#This Row],[Vesting Date with Milestone Clause]],0)=EOMONTH(FY01_M10,0),Investors_Once[[#This Row],[Injected Capital Post Money Evaluation]]+Investors_Once[[#This Row],[Operations Net]],""),"")</calculatedColumnFormula>
    </tableColumn>
    <tableColumn id="20" xr3:uid="{56D9B4EC-128F-449E-AFFF-70DF962E53A7}" name="FY01_M11" dataDxfId="1341" dataCellStyle="Calculation">
      <calculatedColumnFormula>IFERROR(IF(EOMONTH(Investors_Once[[#This Row],[Vesting Date with Milestone Clause]],0)=EOMONTH(FY01_M11,0),Investors_Once[[#This Row],[Injected Capital Post Money Evaluation]]+Investors_Once[[#This Row],[Operations Net]],""),"")</calculatedColumnFormula>
    </tableColumn>
    <tableColumn id="21" xr3:uid="{7EF6E600-D1A3-4C3D-A73D-8BF36E1F9831}" name="FY01_M12" dataDxfId="1340" dataCellStyle="Calculation">
      <calculatedColumnFormula>IFERROR(IF(EOMONTH(Investors_Once[[#This Row],[Vesting Date with Milestone Clause]],0)=EOMONTH(FY01_M12,0),Investors_Once[[#This Row],[Injected Capital Post Money Evaluation]]+Investors_Once[[#This Row],[Operations Net]],""),"")</calculatedColumnFormula>
    </tableColumn>
    <tableColumn id="23" xr3:uid="{F82F1DCB-C1BD-426C-AA05-47CDFB87E234}" name="FY02_M01" dataDxfId="1339" dataCellStyle="Calculation">
      <calculatedColumnFormula>IFERROR(IF(EOMONTH(Investors_Once[[#This Row],[Vesting Date with Milestone Clause]],0)=EOMONTH(FY02_M01,0),Investors_Once[[#This Row],[Injected Capital Post Money Evaluation]]+Investors_Once[[#This Row],[Operations Net]],""),"")</calculatedColumnFormula>
    </tableColumn>
    <tableColumn id="24" xr3:uid="{73361D23-5938-4F26-B747-5D6F102D78FA}" name="FY02_M02" dataDxfId="1338" dataCellStyle="Calculation">
      <calculatedColumnFormula>IFERROR(IF(EOMONTH(Investors_Once[[#This Row],[Vesting Date with Milestone Clause]],0)=EOMONTH(FY2_M2,0),Investors_Once[[#This Row],[Injected Capital Post Money Evaluation]]+Investors_Once[[#This Row],[Operations Net]],""),"")</calculatedColumnFormula>
    </tableColumn>
    <tableColumn id="25" xr3:uid="{552910BD-DB74-4B5A-A002-B88B1BD0C9D5}" name="FY02_M03" dataDxfId="1337" dataCellStyle="Calculation">
      <calculatedColumnFormula>IFERROR(IF(EOMONTH(Investors_Once[[#This Row],[Vesting Date with Milestone Clause]],0)=EOMONTH(FY2_M3,0),Investors_Once[[#This Row],[Injected Capital Post Money Evaluation]]+Investors_Once[[#This Row],[Operations Net]],""),"")</calculatedColumnFormula>
    </tableColumn>
    <tableColumn id="26" xr3:uid="{DD3FCC2D-AF3B-4672-8711-23DBE830C1BE}" name="FY02_M04" dataDxfId="1336" dataCellStyle="Calculation">
      <calculatedColumnFormula>IFERROR(IF(EOMONTH(Investors_Once[[#This Row],[Vesting Date with Milestone Clause]],0)=EOMONTH(FY2_M4,0),Investors_Once[[#This Row],[Injected Capital Post Money Evaluation]]+Investors_Once[[#This Row],[Operations Net]],""),"")</calculatedColumnFormula>
    </tableColumn>
    <tableColumn id="27" xr3:uid="{89EB82F2-2491-4BB1-87EC-64BD672BB55A}" name="FY02_M05" dataDxfId="1335" dataCellStyle="Calculation">
      <calculatedColumnFormula>IFERROR(IF(EOMONTH(Investors_Once[[#This Row],[Vesting Date with Milestone Clause]],0)=EOMONTH(FY2_M5,0),Investors_Once[[#This Row],[Injected Capital Post Money Evaluation]]+Investors_Once[[#This Row],[Operations Net]],""),"")</calculatedColumnFormula>
    </tableColumn>
    <tableColumn id="28" xr3:uid="{1ED1BE64-C937-4D0C-B6E3-63326196558D}" name="FY02_M06" dataDxfId="1334" dataCellStyle="Calculation">
      <calculatedColumnFormula>IFERROR(IF(EOMONTH(Investors_Once[[#This Row],[Vesting Date with Milestone Clause]],0)=EOMONTH(FY2_M6,0),Investors_Once[[#This Row],[Injected Capital Post Money Evaluation]]+Investors_Once[[#This Row],[Operations Net]],""),"")</calculatedColumnFormula>
    </tableColumn>
    <tableColumn id="29" xr3:uid="{C13ABFDE-A3D4-4908-A2A5-205E4DB310E7}" name="FY02_M07" dataDxfId="1333" dataCellStyle="Calculation">
      <calculatedColumnFormula>IFERROR(IF(EOMONTH(Investors_Once[[#This Row],[Vesting Date with Milestone Clause]],0)=EOMONTH(FY2_M7,0),Investors_Once[[#This Row],[Injected Capital Post Money Evaluation]]+Investors_Once[[#This Row],[Operations Net]],""),"")</calculatedColumnFormula>
    </tableColumn>
    <tableColumn id="30" xr3:uid="{3CA56309-796B-4D75-90AA-2FC6972AF378}" name="FY02_M08" dataDxfId="1332" dataCellStyle="Calculation">
      <calculatedColumnFormula>IFERROR(IF(EOMONTH(Investors_Once[[#This Row],[Vesting Date with Milestone Clause]],0)=EOMONTH(FY2_M8,0),Investors_Once[[#This Row],[Injected Capital Post Money Evaluation]]+Investors_Once[[#This Row],[Operations Net]],""),"")</calculatedColumnFormula>
    </tableColumn>
    <tableColumn id="31" xr3:uid="{8E2738CF-1638-4460-AE17-BECFA7A11B20}" name="FY02_M09" dataDxfId="1331" dataCellStyle="Calculation">
      <calculatedColumnFormula>IFERROR(IF(EOMONTH(Investors_Once[[#This Row],[Vesting Date with Milestone Clause]],0)=EOMONTH(FY2_M9,0),Investors_Once[[#This Row],[Injected Capital Post Money Evaluation]]+Investors_Once[[#This Row],[Operations Net]],""),"")</calculatedColumnFormula>
    </tableColumn>
    <tableColumn id="32" xr3:uid="{AED95C40-2CDE-45B0-8D81-6E394648EFB5}" name="FY02_M10" dataDxfId="1330" dataCellStyle="Calculation">
      <calculatedColumnFormula>IFERROR(IF(EOMONTH(Investors_Once[[#This Row],[Vesting Date with Milestone Clause]],0)=EOMONTH(FY2_M10,0),Investors_Once[[#This Row],[Injected Capital Post Money Evaluation]]+Investors_Once[[#This Row],[Operations Net]],""),"")</calculatedColumnFormula>
    </tableColumn>
    <tableColumn id="33" xr3:uid="{7FEE1D03-3F76-45D6-A0C8-EB513227E00D}" name="FY02_M11" dataDxfId="1329" dataCellStyle="Calculation">
      <calculatedColumnFormula>IFERROR(IF(EOMONTH(Investors_Once[[#This Row],[Vesting Date with Milestone Clause]],0)=EOMONTH(FY2_M11,0),Investors_Once[[#This Row],[Injected Capital Post Money Evaluation]]+Investors_Once[[#This Row],[Operations Net]],""),"")</calculatedColumnFormula>
    </tableColumn>
    <tableColumn id="34" xr3:uid="{6F8A6D4F-55B4-4451-A119-CA8D59CB8DD2}" name="FY02_M12" dataDxfId="1328" dataCellStyle="Calculation">
      <calculatedColumnFormula>IFERROR(IF(EOMONTH(Investors_Once[[#This Row],[Vesting Date with Milestone Clause]],0)=EOMONTH(FY2_M12,0),Investors_Once[[#This Row],[Injected Capital Post Money Evaluation]]+Investors_Once[[#This Row],[Operations Net]],""),"")</calculatedColumnFormula>
    </tableColumn>
    <tableColumn id="35" xr3:uid="{195A06AC-FC57-421A-9740-DD888AC71398}" name="FY03_M01" dataDxfId="1327" dataCellStyle="Calculation">
      <calculatedColumnFormula>IFERROR(IF(EOMONTH(Investors_Once[[#This Row],[Vesting Date with Milestone Clause]],0)=EOMONTH(FY3_M1,0),Investors_Once[[#This Row],[Injected Capital Post Money Evaluation]]+Investors_Once[[#This Row],[Operations Net]],""),"")</calculatedColumnFormula>
    </tableColumn>
    <tableColumn id="36" xr3:uid="{A37E19BD-5F1F-4FDB-90AD-0DE7A119B39F}" name="FY03_M02" dataDxfId="1326" dataCellStyle="Calculation">
      <calculatedColumnFormula>IFERROR(IF(EOMONTH(Investors_Once[[#This Row],[Vesting Date with Milestone Clause]],0)=EOMONTH(FY3_M2,0),Investors_Once[[#This Row],[Injected Capital Post Money Evaluation]]+Investors_Once[[#This Row],[Operations Net]],""),"")</calculatedColumnFormula>
    </tableColumn>
    <tableColumn id="37" xr3:uid="{94E711EF-9C5F-40A7-BE1D-1D299A88C9A5}" name="FY03_M03" dataDxfId="1325" dataCellStyle="Calculation">
      <calculatedColumnFormula>IFERROR(IF(EOMONTH(Investors_Once[[#This Row],[Vesting Date with Milestone Clause]],0)=EOMONTH(FY3_M3,0),Investors_Once[[#This Row],[Injected Capital Post Money Evaluation]]+Investors_Once[[#This Row],[Operations Net]],""),"")</calculatedColumnFormula>
    </tableColumn>
    <tableColumn id="38" xr3:uid="{FC4B1F09-3168-46DC-9561-027EC9E818C8}" name="FY03_M04" dataDxfId="1324" dataCellStyle="Calculation">
      <calculatedColumnFormula>IFERROR(IF(EOMONTH(Investors_Once[[#This Row],[Vesting Date with Milestone Clause]],0)=EOMONTH(FY3_M4,0),Investors_Once[[#This Row],[Injected Capital Post Money Evaluation]]+Investors_Once[[#This Row],[Operations Net]],""),"")</calculatedColumnFormula>
    </tableColumn>
    <tableColumn id="39" xr3:uid="{09989DDF-E6CF-4E8B-8A4C-8A68E3125CBB}" name="FY03_M05" dataDxfId="1323" dataCellStyle="Calculation">
      <calculatedColumnFormula>IFERROR(IF(EOMONTH(Investors_Once[[#This Row],[Vesting Date with Milestone Clause]],0)=EOMONTH(FY3_M5,0),Investors_Once[[#This Row],[Injected Capital Post Money Evaluation]]+Investors_Once[[#This Row],[Operations Net]],""),"")</calculatedColumnFormula>
    </tableColumn>
    <tableColumn id="40" xr3:uid="{D909C9A9-B63D-4847-A273-5A06A40F3211}" name="FY03_M06" dataDxfId="1322" dataCellStyle="Calculation">
      <calculatedColumnFormula>IFERROR(IF(EOMONTH(Investors_Once[[#This Row],[Vesting Date with Milestone Clause]],0)=EOMONTH(FY3_M6,0),Investors_Once[[#This Row],[Injected Capital Post Money Evaluation]]+Investors_Once[[#This Row],[Operations Net]],""),"")</calculatedColumnFormula>
    </tableColumn>
    <tableColumn id="41" xr3:uid="{6A5CA80C-E6DA-4674-AA46-B6208D7868AA}" name="FY03_M07" dataDxfId="1321" dataCellStyle="Calculation">
      <calculatedColumnFormula>IFERROR(IF(EOMONTH(Investors_Once[[#This Row],[Vesting Date with Milestone Clause]],0)=EOMONTH(FY3_M7,0),Investors_Once[[#This Row],[Injected Capital Post Money Evaluation]]+Investors_Once[[#This Row],[Operations Net]],""),"")</calculatedColumnFormula>
    </tableColumn>
    <tableColumn id="42" xr3:uid="{0877288B-4D94-43C1-9CF1-29C0F9FAFDED}" name="FY03_M08" dataDxfId="1320" dataCellStyle="Calculation">
      <calculatedColumnFormula>IFERROR(IF(EOMONTH(Investors_Once[[#This Row],[Vesting Date with Milestone Clause]],0)=EOMONTH(FY3_M8,0),Investors_Once[[#This Row],[Injected Capital Post Money Evaluation]]+Investors_Once[[#This Row],[Operations Net]],""),"")</calculatedColumnFormula>
    </tableColumn>
    <tableColumn id="43" xr3:uid="{5472C4C9-50CF-460E-991D-928B2A5EEFD0}" name="FY03_M09" dataDxfId="1319" dataCellStyle="Calculation">
      <calculatedColumnFormula>IFERROR(IF(EOMONTH(Investors_Once[[#This Row],[Vesting Date with Milestone Clause]],0)=EOMONTH(FY3_M9,0),Investors_Once[[#This Row],[Injected Capital Post Money Evaluation]]+Investors_Once[[#This Row],[Operations Net]],""),"")</calculatedColumnFormula>
    </tableColumn>
    <tableColumn id="44" xr3:uid="{A7B147CA-F914-4EC9-B231-58D1C9AE8F77}" name="FY03_M10" dataDxfId="1318" dataCellStyle="Calculation">
      <calculatedColumnFormula>IFERROR(IF(EOMONTH(Investors_Once[[#This Row],[Vesting Date with Milestone Clause]],0)=EOMONTH(FY3_M10,0),Investors_Once[[#This Row],[Injected Capital Post Money Evaluation]]+Investors_Once[[#This Row],[Operations Net]],""),"")</calculatedColumnFormula>
    </tableColumn>
    <tableColumn id="45" xr3:uid="{4329227E-A0B9-4F91-BF6C-6C9EE3EC6A27}" name="FY03_M11" dataDxfId="1317" dataCellStyle="Calculation">
      <calculatedColumnFormula>IFERROR(IF(EOMONTH(Investors_Once[[#This Row],[Vesting Date with Milestone Clause]],0)=EOMONTH(FY3_M11,0),Investors_Once[[#This Row],[Injected Capital Post Money Evaluation]]+Investors_Once[[#This Row],[Operations Net]],""),"")</calculatedColumnFormula>
    </tableColumn>
    <tableColumn id="46" xr3:uid="{99716E7B-012E-49AF-B7B5-36356CBAEE79}" name="FY03_M12" dataDxfId="1316" dataCellStyle="Calculation">
      <calculatedColumnFormula>IFERROR(IF(EOMONTH(Investors_Once[[#This Row],[Vesting Date with Milestone Clause]],0)=EOMONTH(FY3_M12,0),Investors_Once[[#This Row],[Injected Capital Post Money Evaluation]]+Investors_Once[[#This Row],[Operations Net]],""),"")</calculatedColumnFormula>
    </tableColumn>
    <tableColumn id="49" xr3:uid="{8EC6A509-A2BC-45C6-98CB-3077AA660529}" name="FY04_M01" dataDxfId="1315" dataCellStyle="Calculation">
      <calculatedColumnFormula array="1">IFERROR(IF(EOMONTH(Investors_Once[[#This Row],[Vesting Date with Milestone Clause]],0)=EOMONTH(FY4_M1,0),Investors_Once[[#This Row],[Injected Capital Post Money Evaluation]]+Investors_Once[[#This Row],[Operations Net]],""),"")</calculatedColumnFormula>
    </tableColumn>
    <tableColumn id="50" xr3:uid="{B8CB2582-4B3E-4DF1-BCFF-3C014B14F31C}" name="FY04_M02" dataDxfId="1314" dataCellStyle="Calculation">
      <calculatedColumnFormula array="1">IFERROR(IF(EOMONTH(Investors_Once[[#This Row],[Vesting Date with Milestone Clause]],0)=EOMONTH(FY4_M2,0),Investors_Once[[#This Row],[Injected Capital Post Money Evaluation]]+Investors_Once[[#This Row],[Operations Net]],""),"")</calculatedColumnFormula>
    </tableColumn>
    <tableColumn id="51" xr3:uid="{F60129A0-82C5-4DEF-99CB-D887A3ED0EA1}" name="FY04_M03" dataDxfId="1313" dataCellStyle="Calculation">
      <calculatedColumnFormula array="1">IFERROR(IF(EOMONTH(Investors_Once[[#This Row],[Vesting Date with Milestone Clause]],0)=EOMONTH(FY4_M3,0),Investors_Once[[#This Row],[Injected Capital Post Money Evaluation]]+Investors_Once[[#This Row],[Operations Net]],""),"")</calculatedColumnFormula>
    </tableColumn>
    <tableColumn id="52" xr3:uid="{3DCAC71C-1C0E-4B79-BB79-853E0E23DDD1}" name="FY04_M04" dataDxfId="1312" dataCellStyle="Calculation">
      <calculatedColumnFormula array="1">IFERROR(IF(EOMONTH(Investors_Once[[#This Row],[Vesting Date with Milestone Clause]],0)=EOMONTH(FY4_M4,0),Investors_Once[[#This Row],[Injected Capital Post Money Evaluation]]+Investors_Once[[#This Row],[Operations Net]],""),"")</calculatedColumnFormula>
    </tableColumn>
    <tableColumn id="53" xr3:uid="{C8CBA49D-D55C-441B-8D15-223B389FC5AF}" name="FY04_M05" dataDxfId="1311" dataCellStyle="Calculation">
      <calculatedColumnFormula array="1">IFERROR(IF(EOMONTH(Investors_Once[[#This Row],[Vesting Date with Milestone Clause]],0)=EOMONTH(FY4_M5,0),Investors_Once[[#This Row],[Injected Capital Post Money Evaluation]]+Investors_Once[[#This Row],[Operations Net]],""),"")</calculatedColumnFormula>
    </tableColumn>
    <tableColumn id="54" xr3:uid="{8A22FE00-F8C4-46D5-91E4-8BE91462B153}" name="FY04_M06" dataDxfId="1310" dataCellStyle="Calculation">
      <calculatedColumnFormula array="1">IFERROR(IF(EOMONTH(Investors_Once[[#This Row],[Vesting Date with Milestone Clause]],0)=EOMONTH(FY4_M6,0),Investors_Once[[#This Row],[Injected Capital Post Money Evaluation]]+Investors_Once[[#This Row],[Operations Net]],""),"")</calculatedColumnFormula>
    </tableColumn>
    <tableColumn id="55" xr3:uid="{CD29FA96-1809-44B5-83D3-BBF4AB54B654}" name="FY04_M07" dataDxfId="1309" dataCellStyle="Calculation">
      <calculatedColumnFormula array="1">IFERROR(IF(EOMONTH(Investors_Once[[#This Row],[Vesting Date with Milestone Clause]],0)=EOMONTH(FY4_M7,0),Investors_Once[[#This Row],[Injected Capital Post Money Evaluation]]+Investors_Once[[#This Row],[Operations Net]],""),"")</calculatedColumnFormula>
    </tableColumn>
    <tableColumn id="56" xr3:uid="{D1CEA9DE-1ED1-4CE3-AB7A-458938ADCFDC}" name="FY04_M08" dataDxfId="1308" dataCellStyle="Calculation">
      <calculatedColumnFormula array="1">IFERROR(IF(EOMONTH(Investors_Once[[#This Row],[Vesting Date with Milestone Clause]],0)=EOMONTH(FY4_M8,0),Investors_Once[[#This Row],[Injected Capital Post Money Evaluation]]+Investors_Once[[#This Row],[Operations Net]],""),"")</calculatedColumnFormula>
    </tableColumn>
    <tableColumn id="57" xr3:uid="{32ADA7C2-2C3A-4D21-BDB5-82A705619F77}" name="FY04_M09" dataDxfId="1307" dataCellStyle="Calculation">
      <calculatedColumnFormula array="1">IFERROR(IF(EOMONTH(Investors_Once[[#This Row],[Vesting Date with Milestone Clause]],0)=EOMONTH(FY4_M9,0),Investors_Once[[#This Row],[Injected Capital Post Money Evaluation]]+Investors_Once[[#This Row],[Operations Net]],""),"")</calculatedColumnFormula>
    </tableColumn>
    <tableColumn id="58" xr3:uid="{876B3B87-907B-4FC8-AAC9-EA5FE0715CBF}" name="FY04_M10" dataDxfId="1306" dataCellStyle="Calculation">
      <calculatedColumnFormula array="1">IFERROR(IF(EOMONTH(Investors_Once[[#This Row],[Vesting Date with Milestone Clause]],0)=EOMONTH(FY4_M10,0),Investors_Once[[#This Row],[Injected Capital Post Money Evaluation]]+Investors_Once[[#This Row],[Operations Net]],""),"")</calculatedColumnFormula>
    </tableColumn>
    <tableColumn id="59" xr3:uid="{354F2848-B174-4702-B591-681864107AAC}" name="FY04_M11" dataDxfId="1305" dataCellStyle="Calculation">
      <calculatedColumnFormula array="1">IFERROR(IF(EOMONTH(Investors_Once[[#This Row],[Vesting Date with Milestone Clause]],0)=EOMONTH(FY4_M11,0),Investors_Once[[#This Row],[Injected Capital Post Money Evaluation]]+Investors_Once[[#This Row],[Operations Net]],""),"")</calculatedColumnFormula>
    </tableColumn>
    <tableColumn id="60" xr3:uid="{770BF577-7E86-4994-8628-DB34ED20EE09}" name="FY04_M12" dataDxfId="1304" dataCellStyle="Calculation">
      <calculatedColumnFormula array="1">IFERROR(IF(EOMONTH(Investors_Once[[#This Row],[Vesting Date with Milestone Clause]],0)=EOMONTH(FY4_M12,0),Investors_Once[[#This Row],[Injected Capital Post Money Evaluation]]+Investors_Once[[#This Row],[Operations Net]],""),"")</calculatedColumnFormula>
    </tableColumn>
    <tableColumn id="61" xr3:uid="{AD1A1C1D-AC75-40CE-A88B-36106BE7C43A}" name="FY05_M01" dataDxfId="1303" dataCellStyle="Calculation">
      <calculatedColumnFormula array="1">IFERROR(IF(EOMONTH(Investors_Once[[#This Row],[Vesting Date with Milestone Clause]],0)=EOMONTH(FY5_M1,0),Investors_Once[[#This Row],[Injected Capital Post Money Evaluation]]+Investors_Once[[#This Row],[Operations Net]],""),"")</calculatedColumnFormula>
    </tableColumn>
    <tableColumn id="62" xr3:uid="{5671A6CB-B91D-43D5-A334-500CD11160DB}" name="FY05_M02" dataDxfId="1302" dataCellStyle="Calculation">
      <calculatedColumnFormula array="1">IFERROR(IF(EOMONTH(Investors_Once[[#This Row],[Vesting Date with Milestone Clause]],0)=EOMONTH(FY5_M2,0),Investors_Once[[#This Row],[Injected Capital Post Money Evaluation]]+Investors_Once[[#This Row],[Operations Net]],""),"")</calculatedColumnFormula>
    </tableColumn>
    <tableColumn id="63" xr3:uid="{097B23C6-FC5D-4E6C-B217-8E06C12A98B1}" name="FY05_M03" dataDxfId="1301" dataCellStyle="Calculation">
      <calculatedColumnFormula array="1">IFERROR(IF(EOMONTH(Investors_Once[[#This Row],[Vesting Date with Milestone Clause]],0)=EOMONTH(FY5_M3,0),Investors_Once[[#This Row],[Injected Capital Post Money Evaluation]]+Investors_Once[[#This Row],[Operations Net]],""),"")</calculatedColumnFormula>
    </tableColumn>
    <tableColumn id="64" xr3:uid="{DD12C924-C818-4C9F-9922-53D5AF20DEAC}" name="FY05_M04" dataDxfId="1300" dataCellStyle="Calculation">
      <calculatedColumnFormula array="1">IFERROR(IF(EOMONTH(Investors_Once[[#This Row],[Vesting Date with Milestone Clause]],0)=EOMONTH(FY5_M4,0),Investors_Once[[#This Row],[Injected Capital Post Money Evaluation]]+Investors_Once[[#This Row],[Operations Net]],""),"")</calculatedColumnFormula>
    </tableColumn>
    <tableColumn id="65" xr3:uid="{24DEDA81-EFEA-4CD7-9408-A12290804189}" name="FY05_M05" dataDxfId="1299" dataCellStyle="Calculation">
      <calculatedColumnFormula array="1">IFERROR(IF(EOMONTH(Investors_Once[[#This Row],[Vesting Date with Milestone Clause]],0)=EOMONTH(FY5_M5,0),Investors_Once[[#This Row],[Injected Capital Post Money Evaluation]]+Investors_Once[[#This Row],[Operations Net]],""),"")</calculatedColumnFormula>
    </tableColumn>
    <tableColumn id="66" xr3:uid="{94A65E1F-7DA9-434C-89B2-EC763190284F}" name="FY05_M06" dataDxfId="1298" dataCellStyle="Calculation">
      <calculatedColumnFormula array="1">IFERROR(IF(EOMONTH(Investors_Once[[#This Row],[Vesting Date with Milestone Clause]],0)=EOMONTH(FY5_M6,0),Investors_Once[[#This Row],[Injected Capital Post Money Evaluation]]+Investors_Once[[#This Row],[Operations Net]],""),"")</calculatedColumnFormula>
    </tableColumn>
    <tableColumn id="67" xr3:uid="{36471BA6-3870-4CC5-B6AB-05DCDB3EC3B9}" name="FY05_M07" dataDxfId="1297" dataCellStyle="Calculation">
      <calculatedColumnFormula array="1">IFERROR(IF(EOMONTH(Investors_Once[[#This Row],[Vesting Date with Milestone Clause]],0)=EOMONTH(FY5_M7,0),Investors_Once[[#This Row],[Injected Capital Post Money Evaluation]]+Investors_Once[[#This Row],[Operations Net]],""),"")</calculatedColumnFormula>
    </tableColumn>
    <tableColumn id="68" xr3:uid="{1C6B4991-468C-434D-A55E-25387154C941}" name="FY05_M08" dataDxfId="1296" dataCellStyle="Calculation">
      <calculatedColumnFormula array="1">IFERROR(IF(EOMONTH(Investors_Once[[#This Row],[Vesting Date with Milestone Clause]],0)=EOMONTH(FY5_M8,0),Investors_Once[[#This Row],[Injected Capital Post Money Evaluation]]+Investors_Once[[#This Row],[Operations Net]],""),"")</calculatedColumnFormula>
    </tableColumn>
    <tableColumn id="69" xr3:uid="{C7AFA017-6E35-4F61-9EE9-C948B9BDBE0E}" name="FY05_M09" dataDxfId="1295" dataCellStyle="Calculation">
      <calculatedColumnFormula array="1">IFERROR(IF(EOMONTH(Investors_Once[[#This Row],[Vesting Date with Milestone Clause]],0)=EOMONTH(FY5_M9,0),Investors_Once[[#This Row],[Injected Capital Post Money Evaluation]]+Investors_Once[[#This Row],[Operations Net]],""),"")</calculatedColumnFormula>
    </tableColumn>
    <tableColumn id="70" xr3:uid="{E6F1425D-C23D-4ECD-96B5-74BE94F80520}" name="FY05_M10" dataDxfId="1294" dataCellStyle="Calculation">
      <calculatedColumnFormula array="1">IFERROR(IF(EOMONTH(Investors_Once[[#This Row],[Vesting Date with Milestone Clause]],0)=EOMONTH(FY5_M10,0),Investors_Once[[#This Row],[Injected Capital Post Money Evaluation]]+Investors_Once[[#This Row],[Operations Net]],""),"")</calculatedColumnFormula>
    </tableColumn>
    <tableColumn id="71" xr3:uid="{C6564267-D2BC-4481-8E87-E9B514A48B8F}" name="FY05_M11" dataDxfId="1293" dataCellStyle="Calculation">
      <calculatedColumnFormula array="1">IFERROR(IF(EOMONTH(Investors_Once[[#This Row],[Vesting Date with Milestone Clause]],0)=EOMONTH(FY5_M11,0),Investors_Once[[#This Row],[Injected Capital Post Money Evaluation]]+Investors_Once[[#This Row],[Operations Net]],""),"")</calculatedColumnFormula>
    </tableColumn>
    <tableColumn id="72" xr3:uid="{5412DFF3-B9CA-4D5E-A6D0-F7234C4BD1F5}" name="FY05_M12" dataDxfId="1292" dataCellStyle="Calculation">
      <calculatedColumnFormula array="1">IFERROR(IF(EOMONTH(Investors_Once[[#This Row],[Vesting Date with Milestone Clause]],0)=EOMONTH(FY5_M12,0),Investors_Once[[#This Row],[Injected Capital Post Money Evaluation]]+Investors_Once[[#This Row],[Operations Net]],""),"")</calculatedColumnFormula>
    </tableColumn>
    <tableColumn id="73" xr3:uid="{73E76672-8C31-4A3C-8F83-53B58924F185}" name="FY06_M01" dataDxfId="1291" dataCellStyle="Calculation">
      <calculatedColumnFormula array="1">IFERROR(IF(EOMONTH(Investors_Once[[#This Row],[Vesting Date with Milestone Clause]],0)=EOMONTH(FY6_M1,0),Investors_Once[[#This Row],[Injected Capital Post Money Evaluation]]+Investors_Once[[#This Row],[Operations Net]],""),"")</calculatedColumnFormula>
    </tableColumn>
    <tableColumn id="74" xr3:uid="{178E0927-D439-4F87-B611-8B300052C085}" name="FY06_M02" dataDxfId="1290" dataCellStyle="Calculation">
      <calculatedColumnFormula array="1">IFERROR(IF(EOMONTH(Investors_Once[[#This Row],[Vesting Date with Milestone Clause]],0)=EOMONTH(FY6_M2,0),Investors_Once[[#This Row],[Injected Capital Post Money Evaluation]]+Investors_Once[[#This Row],[Operations Net]],""),"")</calculatedColumnFormula>
    </tableColumn>
    <tableColumn id="75" xr3:uid="{4B26A8F9-C4CE-4925-BF5E-DAED68777590}" name="FY06_M03" dataDxfId="1289" dataCellStyle="Calculation">
      <calculatedColumnFormula array="1">IFERROR(IF(EOMONTH(Investors_Once[[#This Row],[Vesting Date with Milestone Clause]],0)=EOMONTH(FY6_M3,0),Investors_Once[[#This Row],[Injected Capital Post Money Evaluation]]+Investors_Once[[#This Row],[Operations Net]],""),"")</calculatedColumnFormula>
    </tableColumn>
    <tableColumn id="76" xr3:uid="{F1CF0DC5-A29D-4272-9BF1-3322D5FDA18C}" name="FY06_M04" dataDxfId="1288" dataCellStyle="Calculation">
      <calculatedColumnFormula array="1">IFERROR(IF(EOMONTH(Investors_Once[[#This Row],[Vesting Date with Milestone Clause]],0)=EOMONTH(FY6_M4,0),Investors_Once[[#This Row],[Injected Capital Post Money Evaluation]]+Investors_Once[[#This Row],[Operations Net]],""),"")</calculatedColumnFormula>
    </tableColumn>
    <tableColumn id="77" xr3:uid="{C8ADF59E-CDC7-46C4-8C10-48B19FB1B483}" name="FY06_M05" dataDxfId="1287" dataCellStyle="Calculation">
      <calculatedColumnFormula array="1">IFERROR(IF(EOMONTH(Investors_Once[[#This Row],[Vesting Date with Milestone Clause]],0)=EOMONTH(FY6_M5,0),Investors_Once[[#This Row],[Injected Capital Post Money Evaluation]]+Investors_Once[[#This Row],[Operations Net]],""),"")</calculatedColumnFormula>
    </tableColumn>
    <tableColumn id="78" xr3:uid="{D42E10DD-EF97-431E-8FE9-9E6F515118F2}" name="FY06_M06" dataDxfId="1286" dataCellStyle="Calculation">
      <calculatedColumnFormula array="1">IFERROR(IF(EOMONTH(Investors_Once[[#This Row],[Vesting Date with Milestone Clause]],0)=EOMONTH(FY6_M6,0),Investors_Once[[#This Row],[Injected Capital Post Money Evaluation]]+Investors_Once[[#This Row],[Operations Net]],""),"")</calculatedColumnFormula>
    </tableColumn>
    <tableColumn id="79" xr3:uid="{7576C7C3-9305-49B8-AF22-D52433276C01}" name="FY06_M07" dataDxfId="1285" dataCellStyle="Calculation">
      <calculatedColumnFormula array="1">IFERROR(IF(EOMONTH(Investors_Once[[#This Row],[Vesting Date with Milestone Clause]],0)=EOMONTH(FY6_M7,0),Investors_Once[[#This Row],[Injected Capital Post Money Evaluation]]+Investors_Once[[#This Row],[Operations Net]],""),"")</calculatedColumnFormula>
    </tableColumn>
    <tableColumn id="80" xr3:uid="{29713E6B-C2EC-4456-AF22-CEFA43D1E28C}" name="FY06_M08" dataDxfId="1284" dataCellStyle="Calculation">
      <calculatedColumnFormula array="1">IFERROR(IF(EOMONTH(Investors_Once[[#This Row],[Vesting Date with Milestone Clause]],0)=EOMONTH(FY6_M8,0),Investors_Once[[#This Row],[Injected Capital Post Money Evaluation]]+Investors_Once[[#This Row],[Operations Net]],""),"")</calculatedColumnFormula>
    </tableColumn>
    <tableColumn id="81" xr3:uid="{4AC2E521-1AFF-4DBB-B772-485AEF8A9AA1}" name="FY06_M09" dataDxfId="1283" dataCellStyle="Calculation">
      <calculatedColumnFormula array="1">IFERROR(IF(EOMONTH(Investors_Once[[#This Row],[Vesting Date with Milestone Clause]],0)=EOMONTH(FY6_M9,0),Investors_Once[[#This Row],[Injected Capital Post Money Evaluation]]+Investors_Once[[#This Row],[Operations Net]],""),"")</calculatedColumnFormula>
    </tableColumn>
    <tableColumn id="82" xr3:uid="{BAF5EDF8-872D-45E7-B5C4-038CC6C855EE}" name="FY06_M10" dataDxfId="1282" dataCellStyle="Calculation">
      <calculatedColumnFormula array="1">IFERROR(IF(EOMONTH(Investors_Once[[#This Row],[Vesting Date with Milestone Clause]],0)=EOMONTH(FY6_M10,0),Investors_Once[[#This Row],[Injected Capital Post Money Evaluation]]+Investors_Once[[#This Row],[Operations Net]],""),"")</calculatedColumnFormula>
    </tableColumn>
    <tableColumn id="83" xr3:uid="{8988F7EC-2EF9-4FE3-B1E3-AFD32DED1E18}" name="FY06_M11" dataDxfId="1281" dataCellStyle="Calculation">
      <calculatedColumnFormula array="1">IFERROR(IF(EOMONTH(Investors_Once[[#This Row],[Vesting Date with Milestone Clause]],0)=EOMONTH(FY6_M11,0),Investors_Once[[#This Row],[Injected Capital Post Money Evaluation]]+Investors_Once[[#This Row],[Operations Net]],""),"")</calculatedColumnFormula>
    </tableColumn>
    <tableColumn id="84" xr3:uid="{733E7229-F127-4397-A12B-8C5EEE6786A9}" name="FY06_M12" dataDxfId="1280" dataCellStyle="Calculation">
      <calculatedColumnFormula array="1">IFERROR(IF(EOMONTH(Investors_Once[[#This Row],[Vesting Date with Milestone Clause]],0)=EOMONTH(FY6_M12,0),Investors_Once[[#This Row],[Injected Capital Post Money Evaluation]]+Investors_Once[[#This Row],[Operations Net]],""),"")</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5F33655-F348-4DEE-A97A-F7092D6E77C9}" name="Cap_Table" displayName="Cap_Table" ref="B5:I18" totalsRowShown="0">
  <autoFilter ref="B5:I18" xr:uid="{25A45B4C-827B-4D81-899F-62DB7160FC86}"/>
  <tableColumns count="8">
    <tableColumn id="1" xr3:uid="{97EE370F-03D2-4033-A3DD-B085A54C5A88}" name="Evaluation By round" dataDxfId="1279"/>
    <tableColumn id="2" xr3:uid="{520B71D0-2ACB-4E88-8853-5ED66484A8CE}" name="FY1" dataDxfId="1278" dataCellStyle="Input"/>
    <tableColumn id="3" xr3:uid="{BFB114EA-0B55-4A01-9E4D-158D7D8A1DD0}" name="FY2" dataDxfId="1277" dataCellStyle="Input"/>
    <tableColumn id="4" xr3:uid="{C1C1BD96-A233-4481-8F18-01D426AE62C1}" name="FY3" dataDxfId="1276" dataCellStyle="Input"/>
    <tableColumn id="5" xr3:uid="{185195BA-B69C-4162-A688-721C9C819639}" name="FY4" dataDxfId="1275" dataCellStyle="Input"/>
    <tableColumn id="6" xr3:uid="{E493A7EB-46EE-4E99-932B-7B22EADBEBA3}" name="FY5" dataDxfId="1274" dataCellStyle="Input"/>
    <tableColumn id="7" xr3:uid="{2FB86CBF-082A-4032-AF7F-CA78A20CF224}" name="FY6" dataDxfId="1273" dataCellStyle="Input"/>
    <tableColumn id="8" xr3:uid="{0B598555-C679-4908-BA0D-D321D89BB877}" name="Column1" dataDxfId="1272" dataCellStyle="Inpu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BA05247-619E-410E-87E2-6E723A2C71D6}" name="Investors_Monthly" displayName="Investors_Monthly" ref="B69:CH79" totalsRowShown="0">
  <autoFilter ref="B69:CH79" xr:uid="{32AC8FE1-F3F2-4965-8E62-C06E323A39E5}"/>
  <tableColumns count="85">
    <tableColumn id="1" xr3:uid="{E37DEEEC-6900-41CE-8331-293D06C37D18}" name="Monthly Investor Name" dataCellStyle="Input"/>
    <tableColumn id="2" xr3:uid="{338E877D-0C56-42E3-8851-01525485AF69}" name="Round" dataDxfId="1271" totalsRowDxfId="1270" dataCellStyle="Input"/>
    <tableColumn id="3" xr3:uid="{DE397B6A-EC14-4F7A-BAAD-2AB27E6587F2}" name="Monthly Capital Committed" dataCellStyle="Input" totalsRowCellStyle="Calculation"/>
    <tableColumn id="4" xr3:uid="{0C5A1F4A-4A56-4C63-BF58-9EB1E261CB1D}" name="Injection Start Date" dataDxfId="1269" dataCellStyle="Input"/>
    <tableColumn id="85" xr3:uid="{D752B468-DBB0-4334-9D35-EF5B96F1B906}" name="EO_InjectionStartDate" dataDxfId="1268" dataCellStyle="Input">
      <calculatedColumnFormula>IF(ISBLANK(Investors_Monthly[[#This Row],[Injection Start Date]]),"",EOMONTH(Investors_Monthly[[#This Row],[Injection Start Date]],-1)+1)</calculatedColumnFormula>
    </tableColumn>
    <tableColumn id="43" xr3:uid="{0194DF91-C08B-4EFF-84FD-98F4742EC94D}" name="Injection Stop Date" dataDxfId="1267" dataCellStyle="Input"/>
    <tableColumn id="84" xr3:uid="{ACCCD953-F382-487F-99DB-EE16841107AB}" name="EO_InjectionStopDate" dataDxfId="1266" dataCellStyle="Input">
      <calculatedColumnFormula>IF(ISBLANK(Investors_Monthly[[#This Row],[Injection Start Date]]),"",EOMONTH(Investors_Monthly[[#This Row],[Injection Stop Date]],0))</calculatedColumnFormula>
    </tableColumn>
    <tableColumn id="5" xr3:uid="{503ADDD9-21F6-413C-97E8-0EDC711E61A5}" name="Commitment Year" dataDxfId="1265" dataCellStyle="Calculation">
      <calculatedColumnFormula>IF(ISBLANK(Investors_Monthly[[#This Row],[Injection Start Date]]),"",YEAR(Investors_Monthly[[#This Row],[Injection Start Date]]))</calculatedColumnFormula>
    </tableColumn>
    <tableColumn id="6" xr3:uid="{F7DFDAB3-EA89-462A-AD2C-C18C6D532C32}" name="Commitment Month" dataDxfId="1264" dataCellStyle="Calculation">
      <calculatedColumnFormula>IF(ISBLANK(Investors_Monthly[[#This Row],[Injection Start Date]]),"",MONTH(Investors_Monthly[[#This Row],[Injection Start Date]]))</calculatedColumnFormula>
    </tableColumn>
    <tableColumn id="44" xr3:uid="{C150E233-9407-45EA-B8B3-D35CAF3DF281}" name="Value in Round" dataDxfId="1263" dataCellStyle="Comma">
      <calculatedColumnFormula>SUM(Investors_Monthly[[#This Row],[FY01_M01]:[FY06_M12]])</calculatedColumnFormula>
    </tableColumn>
    <tableColumn id="82" xr3:uid="{A04D6D16-B335-42F7-BEBF-F51B76C080DE}" name="Shares Calculated" dataCellStyle="Comma">
      <calculatedColumnFormula>IF(Investors_Monthly[[#This Row],[Round]]="Round 1",Investors_Monthly[[#This Row],[Value in Round]]/Round1Price,IF(Investors_Monthly[[#This Row],[Round]]="Round 2",Investors_Monthly[[#This Row],[Value in Round]]/Round2Price,IF(Investors_Monthly[[#This Row],[Round]]="Round 3",Investors_Monthly[[#This Row],[Value in Round]]/Round3Price,IF(Investors_Monthly[[#This Row],[Round]]="Round 4",Investors_Monthly[[#This Row],[Value in Round]]/Round4Price,IF(Investors_Monthly[[#This Row],[Round]]="Round 5",Investors_Monthly[[#This Row],[Value in Round]]/Round5Price,IF(Investors_Monthly[[#This Row],[Round]]="Round 6",Investors_Monthly[[#This Row],[Value in Round]]/Round6Price,"error"))))))</calculatedColumnFormula>
    </tableColumn>
    <tableColumn id="45" xr3:uid="{ECC25F8A-DAE2-47AA-84DB-90E2C8742BC7}" name="Calculated Stock Value" dataDxfId="1262" dataCellStyle="Percent">
      <calculatedColumnFormula>IF(Investors_Monthly[[#This Row],[Round]]="Round 1",Investors_Monthly[[#This Row],[Value in Round]]/Evaluation1,IF(Investors_Monthly[[#This Row],[Round]]="Round 2",Investors_Monthly[[#This Row],[Value in Round]]/Evaluation2,IF(Investors_Monthly[[#This Row],[Round]]="Round 3",Investors_Monthly[[#This Row],[Value in Round]]/Evaluation3,IF(Investors_Monthly[[#This Row],[Round]]="Round 4",Investors_Monthly[[#This Row],[Value in Round]]/Evaluation4,IF(Investors_Monthly[[#This Row],[Round]]="Round 5",Investors_Monthly[[#This Row],[Value in Round]]/Evaluation5,IF(Investors_Monthly[[#This Row],[Round]]="Round 6",Investors_Monthly[[#This Row],[Value in Round]]/Evaluation6,"error"))))))</calculatedColumnFormula>
    </tableColumn>
    <tableColumn id="7" xr3:uid="{AF2A58BF-97CE-44E0-B6FA-08A18DB6F576}" name="FY01_M01" dataDxfId="1261" dataCellStyle="Calculation">
      <calculatedColumnFormula>IFERROR(IF(OR(FY01_M01&gt;=Investors_Monthly[[#This Row],[EO_InjectionStopDate]],FY01_M01&lt;=Investors_Monthly[[#This Row],[EO_InjectionStartDate]]),"",Investors_Monthly[[#This Row],[Monthly Capital Committed]]),"")</calculatedColumnFormula>
    </tableColumn>
    <tableColumn id="8" xr3:uid="{5DC91E08-1A49-4A4D-B4C8-C99388AD3779}" name="FY01_M02" dataDxfId="1260" dataCellStyle="Calculation">
      <calculatedColumnFormula>IFERROR(IF(OR(FY01_M02&gt;=Investors_Monthly[[#This Row],[EO_InjectionStopDate]],FY01_M02&lt;=Investors_Monthly[[#This Row],[EO_InjectionStartDate]]),"",Investors_Monthly[[#This Row],[Monthly Capital Committed]]),"")</calculatedColumnFormula>
    </tableColumn>
    <tableColumn id="9" xr3:uid="{5BFD17D3-60F0-42CE-A7C4-4B71D80A83C1}" name="FY01_M03" dataDxfId="1259" dataCellStyle="Calculation">
      <calculatedColumnFormula>IFERROR(IF(OR(FY01_M03&gt;=Investors_Monthly[[#This Row],[Injection Stop Date]],FY01_M03&lt;=Investors_Monthly[[#This Row],[Injection Start Date]]),"",Investors_Monthly[[#This Row],[Monthly Capital Committed]]),"")</calculatedColumnFormula>
    </tableColumn>
    <tableColumn id="10" xr3:uid="{7215E029-4924-4D50-8D8B-23E3E85175DD}" name="FY01_M04" dataDxfId="1258" dataCellStyle="Calculation">
      <calculatedColumnFormula>IFERROR(IF(OR(FY01_M04&gt;=Investors_Monthly[[#This Row],[Injection Stop Date]],FY01_M04&lt;=Investors_Monthly[[#This Row],[Injection Start Date]]),"",Investors_Monthly[[#This Row],[Monthly Capital Committed]]),"")</calculatedColumnFormula>
    </tableColumn>
    <tableColumn id="11" xr3:uid="{9800A040-6487-4D9E-AF36-8DE345F25C44}" name="FY01_M05" dataDxfId="1257" dataCellStyle="Calculation">
      <calculatedColumnFormula>IFERROR(IF(OR(FY01_M05&gt;=Investors_Monthly[[#This Row],[Injection Stop Date]],FY01_M05&lt;=Investors_Monthly[[#This Row],[Injection Start Date]]),"",Investors_Monthly[[#This Row],[Monthly Capital Committed]]),"")</calculatedColumnFormula>
    </tableColumn>
    <tableColumn id="12" xr3:uid="{4FC337C0-EBCE-4557-8ABF-69047A96AA93}" name="FY01_M06" dataDxfId="1256" dataCellStyle="Calculation">
      <calculatedColumnFormula>IFERROR(IF(OR(FY01_M06&gt;=Investors_Monthly[[#This Row],[Injection Stop Date]],FY01_M06&lt;=Investors_Monthly[[#This Row],[Injection Start Date]]),"",Investors_Monthly[[#This Row],[Monthly Capital Committed]]),"")</calculatedColumnFormula>
    </tableColumn>
    <tableColumn id="13" xr3:uid="{DDE3C7A8-38DF-454E-8B28-9DA3CD41D35E}" name="FY01_M07" dataDxfId="1255" dataCellStyle="Calculation">
      <calculatedColumnFormula>IFERROR(IF(OR(FY01_M07&gt;=Investors_Monthly[[#This Row],[Injection Stop Date]],FY01_M07&lt;=Investors_Monthly[[#This Row],[Injection Start Date]]),"",Investors_Monthly[[#This Row],[Monthly Capital Committed]]),"")</calculatedColumnFormula>
    </tableColumn>
    <tableColumn id="14" xr3:uid="{BBA6EB23-CFE6-4EC8-8523-8455DF456F97}" name="FY01_M08" dataDxfId="1254" dataCellStyle="Calculation">
      <calculatedColumnFormula>IFERROR(IF(OR(FY01_M08&gt;=Investors_Monthly[[#This Row],[Injection Stop Date]],FY01_M08&lt;=Investors_Monthly[[#This Row],[Injection Start Date]]),"",Investors_Monthly[[#This Row],[Monthly Capital Committed]]),"")</calculatedColumnFormula>
    </tableColumn>
    <tableColumn id="15" xr3:uid="{6A90CB27-4DE6-498A-8A06-B5E73E31B425}" name="FY01_M09" dataDxfId="1253" dataCellStyle="Calculation">
      <calculatedColumnFormula>IFERROR(IF(OR(FY01_M09&gt;=Investors_Monthly[[#This Row],[Injection Stop Date]],FY01_M09&lt;=Investors_Monthly[[#This Row],[Injection Start Date]]),"",Investors_Monthly[[#This Row],[Monthly Capital Committed]]),"")</calculatedColumnFormula>
    </tableColumn>
    <tableColumn id="16" xr3:uid="{0C5C7353-A379-40E8-964A-B6C13DA5D7A2}" name="FY01_M10" dataDxfId="1252" dataCellStyle="Calculation">
      <calculatedColumnFormula>IFERROR(IF(OR(FY01_M10&gt;=Investors_Monthly[[#This Row],[Injection Stop Date]],FY01_M10&lt;=Investors_Monthly[[#This Row],[Injection Start Date]]),"",Investors_Monthly[[#This Row],[Monthly Capital Committed]]),"")</calculatedColumnFormula>
    </tableColumn>
    <tableColumn id="17" xr3:uid="{41816E2C-F550-4937-B3EA-D6885F00A8B6}" name="FY01_M11" dataDxfId="1251" dataCellStyle="Calculation">
      <calculatedColumnFormula>IFERROR(IF(OR(FY01_M11&gt;=Investors_Monthly[[#This Row],[Injection Stop Date]],FY01_M11&lt;=Investors_Monthly[[#This Row],[Injection Start Date]]),"",Investors_Monthly[[#This Row],[Monthly Capital Committed]]),"")</calculatedColumnFormula>
    </tableColumn>
    <tableColumn id="18" xr3:uid="{7F0A12C0-349D-4146-B2CF-8FAE4ED2B752}" name="FY01_M12" dataDxfId="1250" dataCellStyle="Calculation">
      <calculatedColumnFormula>IFERROR(IF(OR(FY01_M12&gt;=Investors_Monthly[[#This Row],[Injection Stop Date]],FY01_M12&lt;=Investors_Monthly[[#This Row],[Injection Start Date]]),"",Investors_Monthly[[#This Row],[Monthly Capital Committed]]),"")</calculatedColumnFormula>
    </tableColumn>
    <tableColumn id="19" xr3:uid="{98AF80ED-D8D4-4F7B-9446-2C0D7133DF04}" name="FY02_M01" dataDxfId="1249" dataCellStyle="Calculation">
      <calculatedColumnFormula>IFERROR(IF(OR(FY02_M01&gt;=Investors_Monthly[[#This Row],[Injection Stop Date]],FY02_M01&lt;=Investors_Monthly[[#This Row],[Injection Start Date]]),"",Investors_Monthly[[#This Row],[Monthly Capital Committed]]),"")</calculatedColumnFormula>
    </tableColumn>
    <tableColumn id="20" xr3:uid="{1FC48C93-50AC-4266-A757-147D61920368}" name="FY02_M02" dataDxfId="1248" dataCellStyle="Calculation">
      <calculatedColumnFormula>IFERROR(IF(OR(FY2_M2&gt;=Investors_Monthly[[#This Row],[Injection Stop Date]],FY2_M2&lt;=Investors_Monthly[[#This Row],[Injection Start Date]]),"",Investors_Monthly[[#This Row],[Monthly Capital Committed]]),"")</calculatedColumnFormula>
    </tableColumn>
    <tableColumn id="21" xr3:uid="{50B159B7-AEF2-40C2-B9B0-7FF40F7D0C71}" name="FY02_M03" dataDxfId="1247" dataCellStyle="Calculation">
      <calculatedColumnFormula>IFERROR(IF(OR(FY2_M3&gt;=Investors_Monthly[[#This Row],[Injection Stop Date]],FY2_M3&lt;=Investors_Monthly[[#This Row],[Injection Start Date]]),"",Investors_Monthly[[#This Row],[Monthly Capital Committed]]),"")</calculatedColumnFormula>
    </tableColumn>
    <tableColumn id="22" xr3:uid="{A70C6E13-3B30-47F6-A91A-0ABD7DD00A08}" name="FY02_M04" dataDxfId="1246" dataCellStyle="Calculation">
      <calculatedColumnFormula>IFERROR(IF(OR(FY2_M4&gt;=Investors_Monthly[[#This Row],[Injection Stop Date]],FY2_M4&lt;=Investors_Monthly[[#This Row],[Injection Start Date]]),"",Investors_Monthly[[#This Row],[Monthly Capital Committed]]),"")</calculatedColumnFormula>
    </tableColumn>
    <tableColumn id="23" xr3:uid="{5FA2F073-2821-40D8-AA27-0D0D561C5541}" name="FY02_M05" dataDxfId="1245" dataCellStyle="Calculation">
      <calculatedColumnFormula>IFERROR(IF(OR(FY2_M5&gt;=Investors_Monthly[[#This Row],[Injection Stop Date]],FY2_M5&lt;=Investors_Monthly[[#This Row],[Injection Start Date]]),"",Investors_Monthly[[#This Row],[Monthly Capital Committed]]),"")</calculatedColumnFormula>
    </tableColumn>
    <tableColumn id="24" xr3:uid="{35CEEFA3-9B43-4268-9BC8-FAA0AB5E10C7}" name="FY02_M06" dataDxfId="1244" dataCellStyle="Calculation">
      <calculatedColumnFormula>IFERROR(IF(OR(FY2_M6&gt;=Investors_Monthly[[#This Row],[Injection Stop Date]],FY2_M6&lt;=Investors_Monthly[[#This Row],[Injection Start Date]]),"",Investors_Monthly[[#This Row],[Monthly Capital Committed]]),"")</calculatedColumnFormula>
    </tableColumn>
    <tableColumn id="25" xr3:uid="{289BE6C6-626F-46A3-A3E0-84D3F433DC3D}" name="FY02_M07" dataDxfId="1243" dataCellStyle="Calculation">
      <calculatedColumnFormula>IFERROR(IF(OR(FY2_M7&gt;=Investors_Monthly[[#This Row],[Injection Stop Date]],FY2_M7&lt;=Investors_Monthly[[#This Row],[Injection Start Date]]),"",Investors_Monthly[[#This Row],[Monthly Capital Committed]]),"")</calculatedColumnFormula>
    </tableColumn>
    <tableColumn id="26" xr3:uid="{32CD760F-4300-4A0E-B75C-9BF19335CD38}" name="FY02_M08" dataDxfId="1242" dataCellStyle="Calculation">
      <calculatedColumnFormula>IFERROR(IF(OR(FY2_M8&gt;=Investors_Monthly[[#This Row],[Injection Stop Date]],FY2_M8&lt;=Investors_Monthly[[#This Row],[Injection Start Date]]),"",Investors_Monthly[[#This Row],[Monthly Capital Committed]]),"")</calculatedColumnFormula>
    </tableColumn>
    <tableColumn id="27" xr3:uid="{9DDFE8FD-B5C5-48C5-AD7D-CD2DE7674120}" name="FY02_M09" dataDxfId="1241" dataCellStyle="Calculation">
      <calculatedColumnFormula>IFERROR(IF(OR(FY2_M9&gt;=Investors_Monthly[[#This Row],[Injection Stop Date]],FY2_M9&lt;=Investors_Monthly[[#This Row],[Injection Start Date]]),"",Investors_Monthly[[#This Row],[Monthly Capital Committed]]),"")</calculatedColumnFormula>
    </tableColumn>
    <tableColumn id="28" xr3:uid="{BA178577-FE2B-4C0E-B4FA-C1D8CAF5E024}" name="FY02_M10" dataDxfId="1240" dataCellStyle="Calculation">
      <calculatedColumnFormula>IFERROR(IF(OR(FY2_M10&gt;=Investors_Monthly[[#This Row],[Injection Stop Date]],FY2_M10&lt;=Investors_Monthly[[#This Row],[Injection Start Date]]),"",Investors_Monthly[[#This Row],[Monthly Capital Committed]]),"")</calculatedColumnFormula>
    </tableColumn>
    <tableColumn id="29" xr3:uid="{C04AB0A5-339C-4C0B-87A3-CA992E810067}" name="FY02_M11" dataDxfId="1239" dataCellStyle="Calculation">
      <calculatedColumnFormula>IFERROR(IF(OR(FY2_M11&gt;=Investors_Monthly[[#This Row],[Injection Stop Date]],FY2_M11&lt;=Investors_Monthly[[#This Row],[Injection Start Date]]),"",Investors_Monthly[[#This Row],[Monthly Capital Committed]]),"")</calculatedColumnFormula>
    </tableColumn>
    <tableColumn id="30" xr3:uid="{28F4C800-7851-4A33-9FFF-8E8789A4B026}" name="FY02_M12" dataDxfId="1238" dataCellStyle="Calculation">
      <calculatedColumnFormula>IFERROR(IF(OR(FY2_M12&gt;=Investors_Monthly[[#This Row],[Injection Stop Date]],FY2_M12&lt;=Investors_Monthly[[#This Row],[Injection Start Date]]),"",Investors_Monthly[[#This Row],[Monthly Capital Committed]]),"")</calculatedColumnFormula>
    </tableColumn>
    <tableColumn id="31" xr3:uid="{0FF3661D-54E8-4883-B238-4EBEDFFEC752}" name="FY03_M01" dataDxfId="1237" dataCellStyle="Calculation">
      <calculatedColumnFormula>IFERROR(IF(OR(FY03_M01&gt;=Investors_Monthly[[#This Row],[Injection Stop Date]],FY03_M01&lt;=Investors_Monthly[[#This Row],[Injection Start Date]]),"",Investors_Monthly[[#This Row],[Monthly Capital Committed]]),"")</calculatedColumnFormula>
    </tableColumn>
    <tableColumn id="32" xr3:uid="{2954DB87-233A-4E72-AB37-DD415A09E30E}" name="FY03_M02" dataDxfId="1236" dataCellStyle="Calculation">
      <calculatedColumnFormula>IFERROR(IF(OR(FY3_M2&gt;=Investors_Monthly[[#This Row],[Injection Stop Date]],FY3_M2&lt;=Investors_Monthly[[#This Row],[Injection Start Date]]),"",Investors_Monthly[[#This Row],[Monthly Capital Committed]]),"")</calculatedColumnFormula>
    </tableColumn>
    <tableColumn id="33" xr3:uid="{033907AF-5069-457E-838F-86663C67059C}" name="FY03_M03" dataDxfId="1235" dataCellStyle="Calculation">
      <calculatedColumnFormula>IFERROR(IF(OR(FY3_M3&gt;=Investors_Monthly[[#This Row],[Injection Stop Date]],FY3_M3&lt;=Investors_Monthly[[#This Row],[Injection Start Date]]),"",Investors_Monthly[[#This Row],[Monthly Capital Committed]]),"")</calculatedColumnFormula>
    </tableColumn>
    <tableColumn id="34" xr3:uid="{41DD17B0-3217-4CCA-9A14-C6E0949DCD3E}" name="FY03_M04" dataDxfId="1234" dataCellStyle="Calculation">
      <calculatedColumnFormula>IFERROR(IF(OR(FY3_M4&gt;=Investors_Monthly[[#This Row],[Injection Stop Date]],FY3_M4&lt;=Investors_Monthly[[#This Row],[Injection Start Date]]),"",Investors_Monthly[[#This Row],[Monthly Capital Committed]]),"")</calculatedColumnFormula>
    </tableColumn>
    <tableColumn id="35" xr3:uid="{C2FFF84D-50EF-4815-BB18-D2B56768EA56}" name="FY03_M05" dataDxfId="1233" dataCellStyle="Calculation">
      <calculatedColumnFormula>IFERROR(IF(OR(FY3_M5&gt;=Investors_Monthly[[#This Row],[Injection Stop Date]],FY3_M5&lt;=Investors_Monthly[[#This Row],[Injection Start Date]]),"",Investors_Monthly[[#This Row],[Monthly Capital Committed]]),"")</calculatedColumnFormula>
    </tableColumn>
    <tableColumn id="36" xr3:uid="{ECA0D0A4-E89C-4C39-B041-C38FD7492B80}" name="FY03_M06" dataDxfId="1232" dataCellStyle="Calculation">
      <calculatedColumnFormula>IFERROR(IF(OR(FY3_M6&gt;=Investors_Monthly[[#This Row],[Injection Stop Date]],FY3_M6&lt;=Investors_Monthly[[#This Row],[Injection Start Date]]),"",Investors_Monthly[[#This Row],[Monthly Capital Committed]]),"")</calculatedColumnFormula>
    </tableColumn>
    <tableColumn id="37" xr3:uid="{89908343-A376-41EC-96C3-FF3C65BF57C3}" name="FY03_M07" dataDxfId="1231" dataCellStyle="Calculation">
      <calculatedColumnFormula>IFERROR(IF(OR(FY3_M7&gt;=Investors_Monthly[[#This Row],[Injection Stop Date]],FY3_M7&lt;=Investors_Monthly[[#This Row],[Injection Start Date]]),"",Investors_Monthly[[#This Row],[Monthly Capital Committed]]),"")</calculatedColumnFormula>
    </tableColumn>
    <tableColumn id="38" xr3:uid="{64A5BC7D-6562-4372-9688-5A6B1422ED14}" name="FY03_M08" dataDxfId="1230" dataCellStyle="Calculation">
      <calculatedColumnFormula>IFERROR(IF(OR(FY3_M8&gt;=Investors_Monthly[[#This Row],[Injection Stop Date]],FY3_M8&lt;=Investors_Monthly[[#This Row],[Injection Start Date]]),"",Investors_Monthly[[#This Row],[Monthly Capital Committed]]),"")</calculatedColumnFormula>
    </tableColumn>
    <tableColumn id="39" xr3:uid="{A123DCAB-7C2C-4C79-8824-22D3CD6BF0F9}" name="FY03_M09" dataDxfId="1229" dataCellStyle="Calculation">
      <calculatedColumnFormula>IFERROR(IF(OR(FY3_M9&gt;=Investors_Monthly[[#This Row],[Injection Stop Date]],FY3_M9&lt;=Investors_Monthly[[#This Row],[Injection Start Date]]),"",Investors_Monthly[[#This Row],[Monthly Capital Committed]]),"")</calculatedColumnFormula>
    </tableColumn>
    <tableColumn id="40" xr3:uid="{87D4A765-6602-4FFD-9CF4-90F85ED0B9CA}" name="FY03_M10" dataDxfId="1228" dataCellStyle="Calculation">
      <calculatedColumnFormula>IFERROR(IF(OR(FY3_M10&gt;=Investors_Monthly[[#This Row],[Injection Stop Date]],FY3_M10&lt;=Investors_Monthly[[#This Row],[Injection Start Date]]),"",Investors_Monthly[[#This Row],[Monthly Capital Committed]]),"")</calculatedColumnFormula>
    </tableColumn>
    <tableColumn id="41" xr3:uid="{E73B785A-2CC0-4F6C-9CF4-0EF365486D4A}" name="FY03_M11" dataDxfId="1227" dataCellStyle="Calculation">
      <calculatedColumnFormula>IFERROR(IF(OR(FY3_M11&gt;=Investors_Monthly[[#This Row],[Injection Stop Date]],FY3_M11&lt;=Investors_Monthly[[#This Row],[Injection Start Date]]),"",Investors_Monthly[[#This Row],[Monthly Capital Committed]]),"")</calculatedColumnFormula>
    </tableColumn>
    <tableColumn id="42" xr3:uid="{20EC9265-9AB2-4BDF-9A32-539352D62459}" name="FY03_M12" dataDxfId="1226" dataCellStyle="Calculation">
      <calculatedColumnFormula>IFERROR(IF(OR(FY3_M12&gt;=Investors_Monthly[[#This Row],[Injection Stop Date]],FY3_M12&lt;=Investors_Monthly[[#This Row],[Injection Start Date]]),"",Investors_Monthly[[#This Row],[Monthly Capital Committed]]),"")</calculatedColumnFormula>
    </tableColumn>
    <tableColumn id="46" xr3:uid="{6F9B80C7-0F8C-47F9-ACF2-F346FFB6550A}" name="FY04_M01" dataDxfId="1225" dataCellStyle="Calculation">
      <calculatedColumnFormula array="1">IFERROR(IF(OR(FY4_M1&gt;=Investors_Monthly[[#This Row],[Injection Stop Date]],FY4_M1&lt;=Investors_Monthly[[#This Row],[Injection Start Date]]),"",Investors_Monthly[[#This Row],[Monthly Capital Committed]]),"")</calculatedColumnFormula>
    </tableColumn>
    <tableColumn id="47" xr3:uid="{99AC95F6-1DC8-4984-8902-3A2D26F3FBB8}" name="FY04_M02" dataDxfId="1224" dataCellStyle="Calculation">
      <calculatedColumnFormula array="1">IFERROR(IF(OR(FY4_M2&gt;=Investors_Monthly[[#This Row],[Injection Stop Date]],FY4_M2&lt;=Investors_Monthly[[#This Row],[Injection Start Date]]),"",Investors_Monthly[[#This Row],[Monthly Capital Committed]]),"")</calculatedColumnFormula>
    </tableColumn>
    <tableColumn id="48" xr3:uid="{6FD5B799-E816-449D-98BF-E9EA8A927C53}" name="FY04_M03" dataDxfId="1223" dataCellStyle="Calculation">
      <calculatedColumnFormula array="1">IFERROR(IF(OR(FY4_M3&gt;=Investors_Monthly[[#This Row],[Injection Stop Date]],FY4_M3&lt;=Investors_Monthly[[#This Row],[Injection Start Date]]),"",Investors_Monthly[[#This Row],[Monthly Capital Committed]]),"")</calculatedColumnFormula>
    </tableColumn>
    <tableColumn id="49" xr3:uid="{1B66CFB6-F60A-48B8-8338-57356522721D}" name="FY04_M04" dataDxfId="1222" dataCellStyle="Calculation">
      <calculatedColumnFormula array="1">IFERROR(IF(OR(FY4_M4&gt;=Investors_Monthly[[#This Row],[Injection Stop Date]],FY4_M4&lt;=Investors_Monthly[[#This Row],[Injection Start Date]]),"",Investors_Monthly[[#This Row],[Monthly Capital Committed]]),"")</calculatedColumnFormula>
    </tableColumn>
    <tableColumn id="50" xr3:uid="{8EB1BAF1-7D16-4085-92F2-4C06D9816C61}" name="FY04_M05" dataDxfId="1221" dataCellStyle="Calculation">
      <calculatedColumnFormula array="1">IFERROR(IF(OR(FY4_M5&gt;=Investors_Monthly[[#This Row],[Injection Stop Date]],FY4_M5&lt;=Investors_Monthly[[#This Row],[Injection Start Date]]),"",Investors_Monthly[[#This Row],[Monthly Capital Committed]]),"")</calculatedColumnFormula>
    </tableColumn>
    <tableColumn id="51" xr3:uid="{46DA1B36-0527-4BAC-B270-2D53F9C6C9CA}" name="FY04_M06" dataDxfId="1220" dataCellStyle="Calculation">
      <calculatedColumnFormula array="1">IFERROR(IF(OR(FY4_M6&gt;=Investors_Monthly[[#This Row],[Injection Stop Date]],FY4_M6&lt;=Investors_Monthly[[#This Row],[Injection Start Date]]),"",Investors_Monthly[[#This Row],[Monthly Capital Committed]]),"")</calculatedColumnFormula>
    </tableColumn>
    <tableColumn id="52" xr3:uid="{FB416A15-A3C2-4FAA-B02B-FB2316F5581D}" name="FY04_M07" dataDxfId="1219" dataCellStyle="Calculation">
      <calculatedColumnFormula array="1">IFERROR(IF(OR(FY4_M7&gt;=Investors_Monthly[[#This Row],[Injection Stop Date]],FY4_M7&lt;=Investors_Monthly[[#This Row],[Injection Start Date]]),"",Investors_Monthly[[#This Row],[Monthly Capital Committed]]),"")</calculatedColumnFormula>
    </tableColumn>
    <tableColumn id="53" xr3:uid="{BCCFA736-A401-4497-A3D2-0A2B4DE80323}" name="FY04_M08" dataDxfId="1218" dataCellStyle="Calculation">
      <calculatedColumnFormula array="1">IFERROR(IF(OR(FY4_M8&gt;=Investors_Monthly[[#This Row],[Injection Stop Date]],FY4_M8&lt;=Investors_Monthly[[#This Row],[Injection Start Date]]),"",Investors_Monthly[[#This Row],[Monthly Capital Committed]]),"")</calculatedColumnFormula>
    </tableColumn>
    <tableColumn id="54" xr3:uid="{89B75690-1683-40A3-A518-51EC75E55678}" name="FY04_M09" dataDxfId="1217" dataCellStyle="Calculation">
      <calculatedColumnFormula array="1">IFERROR(IF(OR(FY4_M9&gt;=Investors_Monthly[[#This Row],[Injection Stop Date]],FY4_M9&lt;=Investors_Monthly[[#This Row],[Injection Start Date]]),"",Investors_Monthly[[#This Row],[Monthly Capital Committed]]),"")</calculatedColumnFormula>
    </tableColumn>
    <tableColumn id="55" xr3:uid="{963D1A6E-E64D-4E29-9C65-3FD45E4522A5}" name="FY04_M10" dataDxfId="1216" dataCellStyle="Calculation">
      <calculatedColumnFormula array="1">IFERROR(IF(OR(FY4_M10&gt;=Investors_Monthly[[#This Row],[Injection Stop Date]],FY4_M10&lt;=Investors_Monthly[[#This Row],[Injection Start Date]]),"",Investors_Monthly[[#This Row],[Monthly Capital Committed]]),"")</calculatedColumnFormula>
    </tableColumn>
    <tableColumn id="56" xr3:uid="{E6B1D64A-3E18-4DA0-9CB4-AA45C0731C67}" name="FY04_M11" dataDxfId="1215" dataCellStyle="Calculation">
      <calculatedColumnFormula array="1">IFERROR(IF(OR(FY4_M11&gt;=Investors_Monthly[[#This Row],[Injection Stop Date]],FY4_M11&lt;=Investors_Monthly[[#This Row],[Injection Start Date]]),"",Investors_Monthly[[#This Row],[Monthly Capital Committed]]),"")</calculatedColumnFormula>
    </tableColumn>
    <tableColumn id="57" xr3:uid="{5C06A977-2149-464E-9D03-B4701B9D9AF0}" name="FY04_M12" dataDxfId="1214" dataCellStyle="Calculation">
      <calculatedColumnFormula array="1">IFERROR(IF(OR(FY4_M12&gt;=Investors_Monthly[[#This Row],[Injection Stop Date]],FY4_M12&lt;=Investors_Monthly[[#This Row],[Injection Start Date]]),"",Investors_Monthly[[#This Row],[Monthly Capital Committed]]),"")</calculatedColumnFormula>
    </tableColumn>
    <tableColumn id="58" xr3:uid="{A6E26E46-FD49-4450-B4C0-D7D7A15BFBA3}" name="FY05_M01" dataDxfId="1213" dataCellStyle="Calculation">
      <calculatedColumnFormula>IFERROR(IF(OR(FY05_M01&gt;=Investors_Monthly[[#This Row],[Injection Stop Date]],FY05_M01&lt;=Investors_Monthly[[#This Row],[Injection Start Date]]),"",Investors_Monthly[[#This Row],[Monthly Capital Committed]]),"")</calculatedColumnFormula>
    </tableColumn>
    <tableColumn id="59" xr3:uid="{656AB786-7245-4CED-9A4B-4E8CA86A25B9}" name="FY05_M02" dataDxfId="1212" dataCellStyle="Calculation">
      <calculatedColumnFormula array="1">IFERROR(IF(OR(FY5_M2&gt;=Investors_Monthly[[#This Row],[Injection Stop Date]],FY5_M2&lt;=Investors_Monthly[[#This Row],[Injection Start Date]]),"",Investors_Monthly[[#This Row],[Monthly Capital Committed]]),"")</calculatedColumnFormula>
    </tableColumn>
    <tableColumn id="60" xr3:uid="{8B808B4F-3D74-49E6-B8DC-4BF037EEF7F5}" name="FY05_M03" dataDxfId="1211" dataCellStyle="Calculation">
      <calculatedColumnFormula array="1">IFERROR(IF(OR(FY5_M3&gt;=Investors_Monthly[[#This Row],[Injection Stop Date]],FY5_M3&lt;=Investors_Monthly[[#This Row],[Injection Start Date]]),"",Investors_Monthly[[#This Row],[Monthly Capital Committed]]),"")</calculatedColumnFormula>
    </tableColumn>
    <tableColumn id="61" xr3:uid="{92D7C7EB-9B3C-496F-B505-AA0DADB3D747}" name="FY05_M04" dataDxfId="1210" dataCellStyle="Calculation">
      <calculatedColumnFormula array="1">IFERROR(IF(OR(FY5_M4&gt;=Investors_Monthly[[#This Row],[Injection Stop Date]],FY5_M4&lt;=Investors_Monthly[[#This Row],[Injection Start Date]]),"",Investors_Monthly[[#This Row],[Monthly Capital Committed]]),"")</calculatedColumnFormula>
    </tableColumn>
    <tableColumn id="62" xr3:uid="{65DDCE4F-C762-4979-87CF-A6C66DC99C78}" name="FY05_M05" dataDxfId="1209" dataCellStyle="Calculation">
      <calculatedColumnFormula array="1">IFERROR(IF(OR(FY5_M5&gt;=Investors_Monthly[[#This Row],[Injection Stop Date]],FY5_M5&lt;=Investors_Monthly[[#This Row],[Injection Start Date]]),"",Investors_Monthly[[#This Row],[Monthly Capital Committed]]),"")</calculatedColumnFormula>
    </tableColumn>
    <tableColumn id="63" xr3:uid="{ED9AD2C8-6AA6-427F-8171-4388E591D1BA}" name="FY05_M06" dataDxfId="1208" dataCellStyle="Calculation">
      <calculatedColumnFormula array="1">IFERROR(IF(OR(FY5_M6&gt;=Investors_Monthly[[#This Row],[Injection Stop Date]],FY5_M6&lt;=Investors_Monthly[[#This Row],[Injection Start Date]]),"",Investors_Monthly[[#This Row],[Monthly Capital Committed]]),"")</calculatedColumnFormula>
    </tableColumn>
    <tableColumn id="64" xr3:uid="{258C43B3-81E6-41BD-8EAA-95D81F81F2DC}" name="FY05_M07" dataDxfId="1207" dataCellStyle="Calculation">
      <calculatedColumnFormula array="1">IFERROR(IF(OR(FY5_M7&gt;=Investors_Monthly[[#This Row],[Injection Stop Date]],FY5_M7&lt;=Investors_Monthly[[#This Row],[Injection Start Date]]),"",Investors_Monthly[[#This Row],[Monthly Capital Committed]]),"")</calculatedColumnFormula>
    </tableColumn>
    <tableColumn id="65" xr3:uid="{33E3D79B-186D-4F94-B761-8B07E240CB48}" name="FY05_M08" dataDxfId="1206" dataCellStyle="Calculation">
      <calculatedColumnFormula array="1">IFERROR(IF(OR(FY5_M8&gt;=Investors_Monthly[[#This Row],[Injection Stop Date]],FY5_M8&lt;=Investors_Monthly[[#This Row],[Injection Start Date]]),"",Investors_Monthly[[#This Row],[Monthly Capital Committed]]),"")</calculatedColumnFormula>
    </tableColumn>
    <tableColumn id="66" xr3:uid="{647C3431-E082-40A7-9393-360272818DB7}" name="FY05_M09" dataDxfId="1205" dataCellStyle="Calculation">
      <calculatedColumnFormula array="1">IFERROR(IF(OR(FY5_M9&gt;=Investors_Monthly[[#This Row],[Injection Stop Date]],FY5_M9&lt;=Investors_Monthly[[#This Row],[Injection Start Date]]),"",Investors_Monthly[[#This Row],[Monthly Capital Committed]]),"")</calculatedColumnFormula>
    </tableColumn>
    <tableColumn id="67" xr3:uid="{C2E1B4FE-DD97-4BE1-BEEE-33AD02D25B37}" name="FY05_M10" dataDxfId="1204" dataCellStyle="Calculation">
      <calculatedColumnFormula array="1">IFERROR(IF(OR(FY5_M10&gt;=Investors_Monthly[[#This Row],[Injection Stop Date]],FY5_M10&lt;=Investors_Monthly[[#This Row],[Injection Start Date]]),"",Investors_Monthly[[#This Row],[Monthly Capital Committed]]),"")</calculatedColumnFormula>
    </tableColumn>
    <tableColumn id="68" xr3:uid="{CA6663A2-FA3E-4EBF-A01B-37BA63A0597F}" name="FY05_M11" dataDxfId="1203" dataCellStyle="Calculation">
      <calculatedColumnFormula array="1">IFERROR(IF(OR(FY5_M11&gt;=Investors_Monthly[[#This Row],[Injection Stop Date]],FY5_M11&lt;=Investors_Monthly[[#This Row],[Injection Start Date]]),"",Investors_Monthly[[#This Row],[Monthly Capital Committed]]),"")</calculatedColumnFormula>
    </tableColumn>
    <tableColumn id="69" xr3:uid="{50B0571C-22AF-45EE-937F-5963F1972785}" name="FY05_M12" dataDxfId="1202" dataCellStyle="Calculation">
      <calculatedColumnFormula array="1">IFERROR(IF(OR(FY5_M12&gt;=Investors_Monthly[[#This Row],[Injection Stop Date]],FY5_M12&lt;=Investors_Monthly[[#This Row],[Injection Start Date]]),"",Investors_Monthly[[#This Row],[Monthly Capital Committed]]),"")</calculatedColumnFormula>
    </tableColumn>
    <tableColumn id="70" xr3:uid="{A46BB316-17FC-4823-8A63-4166636850F6}" name="FY06_M01" dataDxfId="1201" dataCellStyle="Calculation">
      <calculatedColumnFormula>IFERROR(IF(OR(FY06_M01&gt;=Investors_Monthly[[#This Row],[Injection Stop Date]],FY06_M01&lt;=Investors_Monthly[[#This Row],[Injection Start Date]]),"",Investors_Monthly[[#This Row],[Monthly Capital Committed]]),"")</calculatedColumnFormula>
    </tableColumn>
    <tableColumn id="71" xr3:uid="{AD78437E-2E78-4292-9935-8E1A95D9BA29}" name="FY06_M02" dataDxfId="1200" dataCellStyle="Calculation">
      <calculatedColumnFormula array="1">IFERROR(IF(OR(FY6_M2&gt;=Investors_Monthly[[#This Row],[Injection Stop Date]],FY6_M2&lt;=Investors_Monthly[[#This Row],[Injection Start Date]]),"",Investors_Monthly[[#This Row],[Monthly Capital Committed]]),"")</calculatedColumnFormula>
    </tableColumn>
    <tableColumn id="72" xr3:uid="{757617E7-50B2-40A8-BB9C-C42A2B6E3C1B}" name="FY06_M03" dataDxfId="1199" dataCellStyle="Calculation">
      <calculatedColumnFormula array="1">IFERROR(IF(OR(FY6_M3&gt;=Investors_Monthly[[#This Row],[Injection Stop Date]],FY6_M3&lt;=Investors_Monthly[[#This Row],[Injection Start Date]]),"",Investors_Monthly[[#This Row],[Monthly Capital Committed]]),"")</calculatedColumnFormula>
    </tableColumn>
    <tableColumn id="73" xr3:uid="{8F4B35A3-E338-4F8A-B948-BF1B1D155CE9}" name="FY06_M04" dataDxfId="1198" dataCellStyle="Calculation">
      <calculatedColumnFormula array="1">IFERROR(IF(OR(FY6_M4&gt;=Investors_Monthly[[#This Row],[Injection Stop Date]],FY6_M4&lt;=Investors_Monthly[[#This Row],[Injection Start Date]]),"",Investors_Monthly[[#This Row],[Monthly Capital Committed]]),"")</calculatedColumnFormula>
    </tableColumn>
    <tableColumn id="74" xr3:uid="{56529E98-D4BC-49BD-81C2-EB86AD1671F4}" name="FY06_M05" dataDxfId="1197" dataCellStyle="Calculation">
      <calculatedColumnFormula array="1">IFERROR(IF(OR(FY6_M5&gt;=Investors_Monthly[[#This Row],[Injection Stop Date]],FY6_M5&lt;=Investors_Monthly[[#This Row],[Injection Start Date]]),"",Investors_Monthly[[#This Row],[Monthly Capital Committed]]),"")</calculatedColumnFormula>
    </tableColumn>
    <tableColumn id="75" xr3:uid="{7C2D5284-C329-4AFE-9557-A651F348E4D9}" name="FY06_M06" dataDxfId="1196" dataCellStyle="Calculation">
      <calculatedColumnFormula array="1">IFERROR(IF(OR(FY6_M6&gt;=Investors_Monthly[[#This Row],[Injection Stop Date]],FY6_M6&lt;=Investors_Monthly[[#This Row],[Injection Start Date]]),"",Investors_Monthly[[#This Row],[Monthly Capital Committed]]),"")</calculatedColumnFormula>
    </tableColumn>
    <tableColumn id="76" xr3:uid="{4BB768E3-AC0E-4356-A177-0879B0A6EA40}" name="FY06_M07" dataDxfId="1195" dataCellStyle="Calculation">
      <calculatedColumnFormula array="1">IFERROR(IF(OR(FY6_M7&gt;=Investors_Monthly[[#This Row],[Injection Stop Date]],FY6_M7&lt;=Investors_Monthly[[#This Row],[Injection Start Date]]),"",Investors_Monthly[[#This Row],[Monthly Capital Committed]]),"")</calculatedColumnFormula>
    </tableColumn>
    <tableColumn id="77" xr3:uid="{67955999-22BF-42F7-AE50-461003DA5940}" name="FY06_M08" dataDxfId="1194" dataCellStyle="Calculation">
      <calculatedColumnFormula array="1">IFERROR(IF(OR(FY6_M8&gt;=Investors_Monthly[[#This Row],[Injection Stop Date]],FY6_M8&lt;=Investors_Monthly[[#This Row],[Injection Start Date]]),"",Investors_Monthly[[#This Row],[Monthly Capital Committed]]),"")</calculatedColumnFormula>
    </tableColumn>
    <tableColumn id="78" xr3:uid="{55EF6B17-FE84-45EB-962E-514DEF5433C9}" name="FY06_M09" dataDxfId="1193" dataCellStyle="Calculation">
      <calculatedColumnFormula array="1">IFERROR(IF(OR(FY6_M9&gt;=Investors_Monthly[[#This Row],[Injection Stop Date]],FY6_M9&lt;=Investors_Monthly[[#This Row],[Injection Start Date]]),"",Investors_Monthly[[#This Row],[Monthly Capital Committed]]),"")</calculatedColumnFormula>
    </tableColumn>
    <tableColumn id="79" xr3:uid="{F7BF2C3E-E459-4F34-8BE5-696382C608B0}" name="FY06_M10" dataDxfId="1192" dataCellStyle="Calculation">
      <calculatedColumnFormula array="1">IFERROR(IF(OR(FY6_M10&gt;=Investors_Monthly[[#This Row],[Injection Stop Date]],FY6_M10&lt;=Investors_Monthly[[#This Row],[Injection Start Date]]),"",Investors_Monthly[[#This Row],[Monthly Capital Committed]]),"")</calculatedColumnFormula>
    </tableColumn>
    <tableColumn id="80" xr3:uid="{0CC98287-D462-4179-8C46-73DD19C38E3E}" name="FY06_M11" dataDxfId="1191" dataCellStyle="Calculation">
      <calculatedColumnFormula array="1">IFERROR(IF(OR(FY6_M11&gt;=Investors_Monthly[[#This Row],[Injection Stop Date]],FY6_M11&lt;=Investors_Monthly[[#This Row],[Injection Start Date]]),"",Investors_Monthly[[#This Row],[Monthly Capital Committed]]),"")</calculatedColumnFormula>
    </tableColumn>
    <tableColumn id="81" xr3:uid="{1FD1A8A9-C844-49F3-B4EC-5B28EC3F2FDE}" name="FY06_M12" dataDxfId="1190" dataCellStyle="Calculation">
      <calculatedColumnFormula array="1">IFERROR(IF(OR(FY6_M12&gt;=Investors_Monthly[[#This Row],[Injection Stop Date]],FY6_M12&lt;=Investors_Monthly[[#This Row],[Injection Start Date]]),"",Investors_Monthly[[#This Row],[Monthly Capital Committed]]),"")</calculatedColumnFormula>
    </tableColumn>
    <tableColumn id="83" xr3:uid="{30DF0CBD-9523-477E-B395-B04E2F0DEEEB}" name="__PowerAppsId__" dataDxfId="1189" dataCellStyle="Calculatio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A57AE69-D8EE-4E5B-9D44-4AAEC732E0E5}" name="Investments" displayName="Investments" ref="B36:CG37" totalsRowShown="0">
  <autoFilter ref="B36:CG37" xr:uid="{EA57AE69-D8EE-4E5B-9D44-4AAEC732E0E5}"/>
  <tableColumns count="84">
    <tableColumn id="1" xr3:uid="{283919BB-D43B-404A-B6D0-D4F8C1D5CCFF}" name="Column1"/>
    <tableColumn id="2" xr3:uid="{E114A500-D67D-47E2-9FFB-EA4D0C97B0DA}" name="Column2"/>
    <tableColumn id="3" xr3:uid="{E61BAE93-71F5-43AF-8842-21E3E06085F4}" name="Column3" dataDxfId="1188"/>
    <tableColumn id="4" xr3:uid="{B3B21661-2D65-46C1-9787-7044EC54F14F}" name="Column4"/>
    <tableColumn id="5" xr3:uid="{8A26E448-4928-49B2-8609-C125B75FB541}" name="Column5"/>
    <tableColumn id="6" xr3:uid="{9A16488B-05A0-4F02-882D-851ED207D0DC}" name="Column6"/>
    <tableColumn id="7" xr3:uid="{80CEED55-45DD-4E2D-AD1C-F582B18DA66C}" name="Column7"/>
    <tableColumn id="8" xr3:uid="{39BA6BDF-9F5C-412D-B7D3-8800D71582C6}" name="Column8"/>
    <tableColumn id="9" xr3:uid="{44014F61-4247-465C-9B85-2163EDE1A331}" name="Column9"/>
    <tableColumn id="10" xr3:uid="{B156D9AB-B09C-43F3-BFE7-E7B2A277B1DB}" name="Column10"/>
    <tableColumn id="11" xr3:uid="{57A61785-ED40-4395-B966-3DA14DFFBE76}" name="Column11"/>
    <tableColumn id="12" xr3:uid="{203218D5-7F5D-4F46-B56E-2E8BD6AA208B}" name="Column12"/>
    <tableColumn id="13" xr3:uid="{04975D74-DEC7-4C9E-8A88-B6D1EF8E769C}" name="FY01_M01">
      <calculatedColumnFormula>SUM(Investors_Once[FY01_M01])+SUM(Investors_Monthly[FY01_M01])</calculatedColumnFormula>
    </tableColumn>
    <tableColumn id="14" xr3:uid="{E2322591-63B1-43E3-8D27-0CE0FAD5BEC8}" name="FY01_M02">
      <calculatedColumnFormula>SUM(Investors_Once[FY01_M02])+SUM(Investors_Monthly[FY01_M02])</calculatedColumnFormula>
    </tableColumn>
    <tableColumn id="15" xr3:uid="{37CF8B7A-E371-4D2C-AD50-5933BFB6525E}" name="FY01_M03">
      <calculatedColumnFormula>SUM(Investors_Once[FY01_M03])+SUM(Investors_Monthly[FY01_M03])</calculatedColumnFormula>
    </tableColumn>
    <tableColumn id="16" xr3:uid="{842503AC-8A41-4AB5-BCC9-91C9A938F061}" name="FY01_M04">
      <calculatedColumnFormula>SUM(Investors_Once[FY01_M04])+SUM(Investors_Monthly[FY01_M04])</calculatedColumnFormula>
    </tableColumn>
    <tableColumn id="17" xr3:uid="{F8200B6D-4C03-4FC5-9C00-BFBCE7C99DED}" name="FY01_M05">
      <calculatedColumnFormula>SUM(Investors_Once[FY01_M05])+SUM(Investors_Monthly[FY01_M05])</calculatedColumnFormula>
    </tableColumn>
    <tableColumn id="18" xr3:uid="{80DAC075-BE1F-46B8-89A4-25006D99FE65}" name="FY01_M06">
      <calculatedColumnFormula>SUM(Investors_Once[FY01_M06])+SUM(Investors_Monthly[FY01_M06])</calculatedColumnFormula>
    </tableColumn>
    <tableColumn id="19" xr3:uid="{32567D65-E4C9-4D71-A7C7-C8AD131BC6E6}" name="FY01_M07">
      <calculatedColumnFormula>SUM(Investors_Once[FY01_M07])+SUM(Investors_Monthly[FY01_M07])</calculatedColumnFormula>
    </tableColumn>
    <tableColumn id="20" xr3:uid="{C39D828D-06A4-4673-8AC6-1D1ED3F4294C}" name="FY01_M08">
      <calculatedColumnFormula>SUM(Investors_Once[FY01_M08])+SUM(Investors_Monthly[FY01_M08])</calculatedColumnFormula>
    </tableColumn>
    <tableColumn id="21" xr3:uid="{8479D947-D04D-47FB-9483-4D9BC8B3A806}" name="FY01_M09">
      <calculatedColumnFormula>SUM(Investors_Once[FY01_M09])+SUM(Investors_Monthly[FY01_M09])</calculatedColumnFormula>
    </tableColumn>
    <tableColumn id="22" xr3:uid="{45E9BB43-3FB3-4426-BEBE-9C30B4B254D1}" name="FY01_M10">
      <calculatedColumnFormula>SUM(Investors_Once[FY01_M10])+SUM(Investors_Monthly[FY01_M10])</calculatedColumnFormula>
    </tableColumn>
    <tableColumn id="23" xr3:uid="{127E56F7-1A5C-4C9D-B785-07C8DCA5E620}" name="FY01_M11">
      <calculatedColumnFormula>SUM(Investors_Once[FY01_M11])+SUM(Investors_Monthly[FY01_M11])</calculatedColumnFormula>
    </tableColumn>
    <tableColumn id="24" xr3:uid="{F5D50081-3340-4564-A902-F0557106A3E1}" name="FY01_M12">
      <calculatedColumnFormula>SUM(Investors_Once[FY01_M12])+SUM(Investors_Monthly[FY01_M12])</calculatedColumnFormula>
    </tableColumn>
    <tableColumn id="25" xr3:uid="{6F67A488-13BC-4400-8CC3-572575EF3B32}" name="FY02_M01">
      <calculatedColumnFormula>SUM(Investors_Once[FY02_M01])+SUM(Investors_Monthly[FY02_M01])</calculatedColumnFormula>
    </tableColumn>
    <tableColumn id="26" xr3:uid="{FA9365D9-2F67-4111-BA09-D6C4C173854E}" name="FY02_M02">
      <calculatedColumnFormula>SUM(Investors_Once[FY02_M02])+SUM(Investors_Monthly[FY02_M02])</calculatedColumnFormula>
    </tableColumn>
    <tableColumn id="27" xr3:uid="{CE42CBD3-29A1-4E10-83AA-633199E7A4C3}" name="FY02_M03">
      <calculatedColumnFormula>SUM(Investors_Once[FY02_M03])+SUM(Investors_Monthly[FY02_M03])</calculatedColumnFormula>
    </tableColumn>
    <tableColumn id="28" xr3:uid="{43DCA283-4F1B-49F5-B84D-D102A7767126}" name="FY02_M04">
      <calculatedColumnFormula>SUM(Investors_Once[FY02_M04])+SUM(Investors_Monthly[FY02_M04])</calculatedColumnFormula>
    </tableColumn>
    <tableColumn id="29" xr3:uid="{F6907419-64F8-49C9-A79D-F87F1FE553F8}" name="FY02_M05">
      <calculatedColumnFormula>SUM(Investors_Once[FY02_M05])+SUM(Investors_Monthly[FY02_M05])</calculatedColumnFormula>
    </tableColumn>
    <tableColumn id="30" xr3:uid="{BABBCA55-2078-42E8-B609-4B51BC40DA11}" name="FY02_M06">
      <calculatedColumnFormula>SUM(Investors_Once[FY02_M06])+SUM(Investors_Monthly[FY02_M06])</calculatedColumnFormula>
    </tableColumn>
    <tableColumn id="31" xr3:uid="{786B52F5-B40B-43CC-B96D-757DE7E333B5}" name="FY02_M07">
      <calculatedColumnFormula>SUM(Investors_Once[FY02_M07])+SUM(Investors_Monthly[FY02_M07])</calculatedColumnFormula>
    </tableColumn>
    <tableColumn id="32" xr3:uid="{9509B9DE-AE87-4FD4-8A44-E71B000B05FF}" name="FY02_M08">
      <calculatedColumnFormula>SUM(Investors_Once[FY02_M08])+SUM(Investors_Monthly[FY02_M08])</calculatedColumnFormula>
    </tableColumn>
    <tableColumn id="33" xr3:uid="{B740F115-C14B-434A-92C7-2E8A6D6FC649}" name="FY02_M09">
      <calculatedColumnFormula>SUM(Investors_Once[FY02_M09])+SUM(Investors_Monthly[FY02_M09])</calculatedColumnFormula>
    </tableColumn>
    <tableColumn id="34" xr3:uid="{69DBC64A-1AB8-4350-B39E-B83576971DF3}" name="FY02_M10">
      <calculatedColumnFormula>SUM(Investors_Once[FY02_M10])+SUM(Investors_Monthly[FY02_M10])</calculatedColumnFormula>
    </tableColumn>
    <tableColumn id="35" xr3:uid="{38661A91-7EB8-4969-9B36-C82FDD056DB4}" name="FY02_M11">
      <calculatedColumnFormula>SUM(Investors_Once[FY02_M11])+SUM(Investors_Monthly[FY02_M11])</calculatedColumnFormula>
    </tableColumn>
    <tableColumn id="36" xr3:uid="{21D90CDC-D8B6-4870-9F8B-4B90FD958BFC}" name="FY02_M12">
      <calculatedColumnFormula>SUM(Investors_Once[FY02_M12])+SUM(Investors_Monthly[FY02_M12])</calculatedColumnFormula>
    </tableColumn>
    <tableColumn id="37" xr3:uid="{66035354-FB94-4AAF-800F-853B9FCFA1C7}" name="FY03_M01">
      <calculatedColumnFormula>SUM(Investors_Once[FY03_M01])+SUM(Investors_Monthly[FY03_M01])</calculatedColumnFormula>
    </tableColumn>
    <tableColumn id="38" xr3:uid="{6F7A2AF4-428B-4206-A4CF-B88D6E9D76A8}" name="FY03_M02">
      <calculatedColumnFormula>SUM(Investors_Once[FY03_M02])+SUM(Investors_Monthly[FY03_M02])</calculatedColumnFormula>
    </tableColumn>
    <tableColumn id="39" xr3:uid="{BD8688E2-3DF8-43DF-99F8-86274C7350C4}" name="FY03_M03">
      <calculatedColumnFormula>SUM(Investors_Once[FY03_M03])+SUM(Investors_Monthly[FY03_M03])</calculatedColumnFormula>
    </tableColumn>
    <tableColumn id="40" xr3:uid="{3BF12330-311D-49AC-9BED-A6BBA46C94D2}" name="FY03_M04">
      <calculatedColumnFormula>SUM(Investors_Once[FY03_M04])+SUM(Investors_Monthly[FY03_M04])</calculatedColumnFormula>
    </tableColumn>
    <tableColumn id="41" xr3:uid="{385F564A-1A5A-4E97-815F-353DD2274524}" name="FY03_M05">
      <calculatedColumnFormula>SUM(Investors_Once[FY03_M05])+SUM(Investors_Monthly[FY03_M05])</calculatedColumnFormula>
    </tableColumn>
    <tableColumn id="42" xr3:uid="{1D0313FE-8802-4AA0-B95E-D7C17258A4CF}" name="FY03_M06">
      <calculatedColumnFormula>SUM(Investors_Once[FY03_M06])+SUM(Investors_Monthly[FY03_M06])</calculatedColumnFormula>
    </tableColumn>
    <tableColumn id="43" xr3:uid="{91CC350C-840E-40E0-BEE0-793C68A784E8}" name="FY03_M07">
      <calculatedColumnFormula>SUM(Investors_Once[FY03_M07])+SUM(Investors_Monthly[FY03_M07])</calculatedColumnFormula>
    </tableColumn>
    <tableColumn id="44" xr3:uid="{8304CB66-7CD7-4BAF-BA46-8421B90D8A49}" name="FY03_M08">
      <calculatedColumnFormula>SUM(Investors_Once[FY03_M08])+SUM(Investors_Monthly[FY03_M08])</calculatedColumnFormula>
    </tableColumn>
    <tableColumn id="45" xr3:uid="{BA34CFB0-5509-4F61-B9A6-8DB32C7D63AF}" name="FY03_M09">
      <calculatedColumnFormula>SUM(Investors_Once[FY03_M09])+SUM(Investors_Monthly[FY03_M09])</calculatedColumnFormula>
    </tableColumn>
    <tableColumn id="46" xr3:uid="{CD15BE84-CC66-4A9D-8889-012242BE9F16}" name="FY03_M10">
      <calculatedColumnFormula>SUM(Investors_Once[FY03_M10])+SUM(Investors_Monthly[FY03_M10])</calculatedColumnFormula>
    </tableColumn>
    <tableColumn id="47" xr3:uid="{88333C57-33ED-4FA4-A7A1-D729B2485B3D}" name="FY03_M11">
      <calculatedColumnFormula>SUM(Investors_Once[FY03_M11])+SUM(Investors_Monthly[FY03_M11])</calculatedColumnFormula>
    </tableColumn>
    <tableColumn id="48" xr3:uid="{139FDE08-4A35-4643-9098-EA22B4DAADFC}" name="FY03_M12">
      <calculatedColumnFormula>SUM(Investors_Once[FY03_M12])+SUM(Investors_Monthly[FY03_M12])</calculatedColumnFormula>
    </tableColumn>
    <tableColumn id="49" xr3:uid="{140FF088-4752-463B-86F8-844F77867617}" name="FY04_M01">
      <calculatedColumnFormula>SUM(Investors_Once[FY04_M01])+SUM(Investors_Monthly[FY04_M01])</calculatedColumnFormula>
    </tableColumn>
    <tableColumn id="50" xr3:uid="{D5742B23-9160-4ACD-8249-9FB756CFC678}" name="FY04_M02">
      <calculatedColumnFormula>SUM(Investors_Once[FY04_M02])+SUM(Investors_Monthly[FY04_M02])</calculatedColumnFormula>
    </tableColumn>
    <tableColumn id="51" xr3:uid="{BF4DACD1-4FF6-4765-AFE0-43EF3054CED3}" name="FY04_M03">
      <calculatedColumnFormula>SUM(Investors_Once[FY04_M03])+SUM(Investors_Monthly[FY04_M03])</calculatedColumnFormula>
    </tableColumn>
    <tableColumn id="52" xr3:uid="{1882E824-9915-4DBD-905A-FCE290A2E520}" name="FY04_M04">
      <calculatedColumnFormula>SUM(Investors_Once[FY04_M04])+SUM(Investors_Monthly[FY04_M04])</calculatedColumnFormula>
    </tableColumn>
    <tableColumn id="53" xr3:uid="{89985D53-09A0-4858-8FC5-7CC8B70237EB}" name="FY04_M05">
      <calculatedColumnFormula>SUM(Investors_Once[FY04_M05])+SUM(Investors_Monthly[FY04_M05])</calculatedColumnFormula>
    </tableColumn>
    <tableColumn id="54" xr3:uid="{0576CC3E-7CA3-4665-8513-98C0A01FAB8E}" name="FY04_M06">
      <calculatedColumnFormula>SUM(Investors_Once[FY04_M06])+SUM(Investors_Monthly[FY04_M06])</calculatedColumnFormula>
    </tableColumn>
    <tableColumn id="55" xr3:uid="{87782D9D-FFE7-4B7A-B47D-CC3B923A4429}" name="FY04_M07">
      <calculatedColumnFormula>SUM(Investors_Once[FY04_M07])+SUM(Investors_Monthly[FY04_M07])</calculatedColumnFormula>
    </tableColumn>
    <tableColumn id="56" xr3:uid="{064FB095-C837-46F8-B959-6161E043E34A}" name="FY04_M08">
      <calculatedColumnFormula>SUM(Investors_Once[FY04_M08])+SUM(Investors_Monthly[FY04_M08])</calculatedColumnFormula>
    </tableColumn>
    <tableColumn id="57" xr3:uid="{4287A831-1619-4822-BE8A-A71F312F8714}" name="FY04_M09">
      <calculatedColumnFormula>SUM(Investors_Once[FY04_M09])+SUM(Investors_Monthly[FY04_M09])</calculatedColumnFormula>
    </tableColumn>
    <tableColumn id="58" xr3:uid="{E9278E83-7D45-4819-8132-03F1179EDEED}" name="FY04_M10">
      <calculatedColumnFormula>SUM(Investors_Once[FY04_M10])+SUM(Investors_Monthly[FY04_M10])</calculatedColumnFormula>
    </tableColumn>
    <tableColumn id="59" xr3:uid="{17F4C1AC-25AA-4E24-BF4C-57733C4797C2}" name="FY04_M11">
      <calculatedColumnFormula>SUM(Investors_Once[FY04_M11])+SUM(Investors_Monthly[FY04_M11])</calculatedColumnFormula>
    </tableColumn>
    <tableColumn id="60" xr3:uid="{9BD9A004-9777-4EFF-B392-60CA9E1035E4}" name="FY04_M12">
      <calculatedColumnFormula>SUM(Investors_Once[FY04_M12])+SUM(Investors_Monthly[FY04_M12])</calculatedColumnFormula>
    </tableColumn>
    <tableColumn id="61" xr3:uid="{951BA047-61B9-456E-A1D7-C52EFFE7C75C}" name="FY05_M01">
      <calculatedColumnFormula>SUM(Investors_Once[FY05_M01])+SUM(Investors_Monthly[FY05_M01])</calculatedColumnFormula>
    </tableColumn>
    <tableColumn id="62" xr3:uid="{B4957ECD-EE20-4114-86CE-B9F009724A4E}" name="FY05_M02">
      <calculatedColumnFormula>SUM(Investors_Once[FY05_M02])+SUM(Investors_Monthly[FY05_M02])</calculatedColumnFormula>
    </tableColumn>
    <tableColumn id="63" xr3:uid="{B30697D7-2CBB-4639-AA48-ED18C6ECB7A0}" name="FY05_M03">
      <calculatedColumnFormula>SUM(Investors_Once[FY05_M03])+SUM(Investors_Monthly[FY05_M03])</calculatedColumnFormula>
    </tableColumn>
    <tableColumn id="64" xr3:uid="{7706C855-A70D-4C1C-9C19-74BD91BD22C3}" name="FY05_M04">
      <calculatedColumnFormula>SUM(Investors_Once[FY05_M04])+SUM(Investors_Monthly[FY05_M04])</calculatedColumnFormula>
    </tableColumn>
    <tableColumn id="65" xr3:uid="{468CE1D8-72FA-4F62-89B1-959B17F323C7}" name="FY05_M05">
      <calculatedColumnFormula>SUM(Investors_Once[FY05_M05])+SUM(Investors_Monthly[FY05_M05])</calculatedColumnFormula>
    </tableColumn>
    <tableColumn id="66" xr3:uid="{13ED85F6-225B-480F-9237-0487E5C7A70A}" name="FY05_M06">
      <calculatedColumnFormula>SUM(Investors_Once[FY05_M06])+SUM(Investors_Monthly[FY05_M06])</calculatedColumnFormula>
    </tableColumn>
    <tableColumn id="67" xr3:uid="{85A8B5FB-5A34-4147-94A6-F1B4ECD5ACDD}" name="FY05_M07">
      <calculatedColumnFormula>SUM(Investors_Once[FY05_M07])+SUM(Investors_Monthly[FY05_M07])</calculatedColumnFormula>
    </tableColumn>
    <tableColumn id="68" xr3:uid="{5C48E8B9-06B2-4C15-B01C-D9D3083DB6E5}" name="FY05_M08">
      <calculatedColumnFormula>SUM(Investors_Once[FY05_M08])+SUM(Investors_Monthly[FY05_M08])</calculatedColumnFormula>
    </tableColumn>
    <tableColumn id="69" xr3:uid="{04D74FE5-4B38-42F5-B5E5-1560C03DEA41}" name="FY05_M09">
      <calculatedColumnFormula>SUM(Investors_Once[FY05_M09])+SUM(Investors_Monthly[FY05_M09])</calculatedColumnFormula>
    </tableColumn>
    <tableColumn id="70" xr3:uid="{FA5AFA06-B450-47E0-A1EC-BFC4C7C0DBC5}" name="FY05_M10">
      <calculatedColumnFormula>SUM(Investors_Once[FY05_M10])+SUM(Investors_Monthly[FY05_M10])</calculatedColumnFormula>
    </tableColumn>
    <tableColumn id="71" xr3:uid="{16D4E787-7B77-452F-A4F7-4C6CFE4EE026}" name="FY05_M11">
      <calculatedColumnFormula>SUM(Investors_Once[FY05_M11])+SUM(Investors_Monthly[FY05_M11])</calculatedColumnFormula>
    </tableColumn>
    <tableColumn id="72" xr3:uid="{079A3047-4AC3-484B-A9E3-E52B7BF8D10A}" name="FY05_M12">
      <calculatedColumnFormula>SUM(Investors_Once[FY05_M12])+SUM(Investors_Monthly[FY05_M12])</calculatedColumnFormula>
    </tableColumn>
    <tableColumn id="73" xr3:uid="{8CB27C37-344F-439D-8543-98ED785B8978}" name="FY6_M1">
      <calculatedColumnFormula>SUM(Investors_Once[FY06_M01])+SUM(Investors_Monthly[FY06_M01])</calculatedColumnFormula>
    </tableColumn>
    <tableColumn id="74" xr3:uid="{EC2F66EC-FB6D-4717-B398-EC7C365236BD}" name="FY6_M2">
      <calculatedColumnFormula>SUM(Investors_Once[FY06_M02])+SUM(Investors_Monthly[FY06_M02])</calculatedColumnFormula>
    </tableColumn>
    <tableColumn id="75" xr3:uid="{5E9ADF67-D7B5-4B52-BD79-2F31C525BBCD}" name="FY6_M3">
      <calculatedColumnFormula>SUM(Investors_Once[FY06_M03])+SUM(Investors_Monthly[FY06_M03])</calculatedColumnFormula>
    </tableColumn>
    <tableColumn id="76" xr3:uid="{17A5363B-835F-4741-B859-49BD58258529}" name="FY6_M4">
      <calculatedColumnFormula>SUM(Investors_Once[FY06_M04])+SUM(Investors_Monthly[FY06_M04])</calculatedColumnFormula>
    </tableColumn>
    <tableColumn id="77" xr3:uid="{DDA99B26-0B55-406C-B447-7C5DB5DAACF2}" name="FY6_M5">
      <calculatedColumnFormula>SUM(Investors_Once[FY06_M05])+SUM(Investors_Monthly[FY06_M05])</calculatedColumnFormula>
    </tableColumn>
    <tableColumn id="78" xr3:uid="{ED5E9DF1-836F-4B2F-B13C-EB87D48B5DB1}" name="FY6_M6">
      <calculatedColumnFormula>SUM(Investors_Once[FY06_M06])+SUM(Investors_Monthly[FY06_M06])</calculatedColumnFormula>
    </tableColumn>
    <tableColumn id="79" xr3:uid="{B607C807-4EE2-46C8-9BAC-315A1F32972A}" name="FY6_M7">
      <calculatedColumnFormula>SUM(Investors_Once[FY06_M07])+SUM(Investors_Monthly[FY06_M07])</calculatedColumnFormula>
    </tableColumn>
    <tableColumn id="80" xr3:uid="{033915DD-3B1C-4293-9D7E-01553E3430BF}" name="FY6_M8">
      <calculatedColumnFormula>SUM(Investors_Once[FY06_M08])+SUM(Investors_Monthly[FY06_M08])</calculatedColumnFormula>
    </tableColumn>
    <tableColumn id="81" xr3:uid="{5F510B1B-899A-43A4-A403-494A2AD4FC49}" name="FY6_M9">
      <calculatedColumnFormula>SUM(Investors_Once[FY06_M09])+SUM(Investors_Monthly[FY06_M09])</calculatedColumnFormula>
    </tableColumn>
    <tableColumn id="82" xr3:uid="{0A8EDDC4-99C9-458D-B9B0-0E9E1B01CC15}" name="FY6_M10">
      <calculatedColumnFormula>SUM(Investors_Once[FY06_M10])+SUM(Investors_Monthly[FY06_M10])</calculatedColumnFormula>
    </tableColumn>
    <tableColumn id="83" xr3:uid="{0152D7A0-3A11-4033-8DAE-40A0A535D232}" name="FY6_M11">
      <calculatedColumnFormula>SUM(Investors_Once[FY06_M11])+SUM(Investors_Monthly[FY06_M11])</calculatedColumnFormula>
    </tableColumn>
    <tableColumn id="84" xr3:uid="{FD83D6BB-30E3-4A13-A59D-8F3F9B984703}" name="FY6_M12">
      <calculatedColumnFormula>SUM(Investors_Once[FY06_M12])+SUM(Investors_Monthly[FY06_M12])</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table" Target="../tables/table18.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table" Target="../tables/table20.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table" Target="../tables/table22.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table" Target="../tables/table24.xml"/><Relationship Id="rId1" Type="http://schemas.openxmlformats.org/officeDocument/2006/relationships/vmlDrawing" Target="../drawings/vmlDrawing3.vml"/><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26.xml"/><Relationship Id="rId1"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27.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table" Target="../tables/table28.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table" Target="../tables/table30.xml"/><Relationship Id="rId1" Type="http://schemas.openxmlformats.org/officeDocument/2006/relationships/vmlDrawing" Target="../drawings/vmlDrawing6.vml"/><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drawing" Target="../drawings/drawing1.xml"/><Relationship Id="rId5" Type="http://schemas.openxmlformats.org/officeDocument/2006/relationships/comments" Target="../comments1.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4.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vmlDrawing" Target="../drawings/vmlDrawing2.vml"/><Relationship Id="rId7" Type="http://schemas.openxmlformats.org/officeDocument/2006/relationships/table" Target="../tables/table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7.xml"/><Relationship Id="rId5" Type="http://schemas.openxmlformats.org/officeDocument/2006/relationships/table" Target="../tables/table6.xml"/><Relationship Id="rId10" Type="http://schemas.openxmlformats.org/officeDocument/2006/relationships/comments" Target="../comments2.xml"/><Relationship Id="rId4" Type="http://schemas.openxmlformats.org/officeDocument/2006/relationships/table" Target="../tables/table5.xml"/><Relationship Id="rId9" Type="http://schemas.openxmlformats.org/officeDocument/2006/relationships/table" Target="../tables/table10.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table" Target="../tables/table1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table" Target="../tables/table1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2F98B-4EA7-441D-B2CE-75AEE859B404}">
  <sheetPr codeName="Sheet1">
    <tabColor rgb="FFFFC000"/>
  </sheetPr>
  <dimension ref="B1:C100"/>
  <sheetViews>
    <sheetView zoomScale="160" zoomScaleNormal="160" workbookViewId="0">
      <selection activeCell="C10" sqref="C10"/>
    </sheetView>
  </sheetViews>
  <sheetFormatPr defaultRowHeight="15" x14ac:dyDescent="0.25"/>
  <cols>
    <col min="2" max="2" width="34.42578125" bestFit="1" customWidth="1"/>
    <col min="3" max="3" width="21.7109375" customWidth="1"/>
    <col min="7" max="7" width="10.85546875" bestFit="1" customWidth="1"/>
  </cols>
  <sheetData>
    <row r="1" spans="2:3" x14ac:dyDescent="0.25">
      <c r="B1" t="s">
        <v>601</v>
      </c>
    </row>
    <row r="2" spans="2:3" x14ac:dyDescent="0.25">
      <c r="B2" s="6" t="s">
        <v>4</v>
      </c>
    </row>
    <row r="3" spans="2:3" x14ac:dyDescent="0.25">
      <c r="B3" s="10" t="s">
        <v>5</v>
      </c>
    </row>
    <row r="4" spans="2:3" x14ac:dyDescent="0.25">
      <c r="B4" s="75" t="s">
        <v>602</v>
      </c>
    </row>
    <row r="8" spans="2:3" ht="15.75" thickBot="1" x14ac:dyDescent="0.3">
      <c r="B8" t="s">
        <v>598</v>
      </c>
      <c r="C8" t="s">
        <v>599</v>
      </c>
    </row>
    <row r="9" spans="2:3" ht="16.5" thickTop="1" thickBot="1" x14ac:dyDescent="0.3">
      <c r="B9" s="83" t="s">
        <v>448</v>
      </c>
      <c r="C9" s="84">
        <v>45292</v>
      </c>
    </row>
    <row r="10" spans="2:3" ht="16.5" thickTop="1" thickBot="1" x14ac:dyDescent="0.3">
      <c r="B10" s="83" t="s">
        <v>600</v>
      </c>
      <c r="C10" s="85">
        <v>50000</v>
      </c>
    </row>
    <row r="11" spans="2:3" ht="16.5" thickTop="1" thickBot="1" x14ac:dyDescent="0.3">
      <c r="B11" s="83" t="s">
        <v>188</v>
      </c>
      <c r="C11" s="86">
        <f>FY001_M001</f>
        <v>45292</v>
      </c>
    </row>
    <row r="12" spans="2:3" ht="16.5" thickTop="1" thickBot="1" x14ac:dyDescent="0.3">
      <c r="B12" s="83" t="s">
        <v>103</v>
      </c>
      <c r="C12" s="86">
        <f>EOMONTH(FY01_M01,0)+1</f>
        <v>45323</v>
      </c>
    </row>
    <row r="13" spans="2:3" ht="16.5" thickTop="1" thickBot="1" x14ac:dyDescent="0.3">
      <c r="B13" s="83" t="s">
        <v>104</v>
      </c>
      <c r="C13" s="86">
        <f>EOMONTH(FY01_M02,0)+1</f>
        <v>45352</v>
      </c>
    </row>
    <row r="14" spans="2:3" ht="16.5" thickTop="1" thickBot="1" x14ac:dyDescent="0.3">
      <c r="B14" s="83" t="s">
        <v>105</v>
      </c>
      <c r="C14" s="86">
        <f>EOMONTH(FY01_M03,0)+1</f>
        <v>45383</v>
      </c>
    </row>
    <row r="15" spans="2:3" ht="16.5" thickTop="1" thickBot="1" x14ac:dyDescent="0.3">
      <c r="B15" s="83" t="s">
        <v>106</v>
      </c>
      <c r="C15" s="86">
        <f>EOMONTH(FY01_M04,0)+1</f>
        <v>45413</v>
      </c>
    </row>
    <row r="16" spans="2:3" ht="16.5" thickTop="1" thickBot="1" x14ac:dyDescent="0.3">
      <c r="B16" s="83" t="s">
        <v>107</v>
      </c>
      <c r="C16" s="86">
        <f>EOMONTH(FY01_M05,0)+1</f>
        <v>45444</v>
      </c>
    </row>
    <row r="17" spans="2:3" ht="16.5" thickTop="1" thickBot="1" x14ac:dyDescent="0.3">
      <c r="B17" s="83" t="s">
        <v>108</v>
      </c>
      <c r="C17" s="86">
        <f>EOMONTH(FY01_M06,0)+1</f>
        <v>45474</v>
      </c>
    </row>
    <row r="18" spans="2:3" ht="16.5" thickTop="1" thickBot="1" x14ac:dyDescent="0.3">
      <c r="B18" s="83" t="s">
        <v>109</v>
      </c>
      <c r="C18" s="86">
        <f>EOMONTH(FY01_M07,0)+1</f>
        <v>45505</v>
      </c>
    </row>
    <row r="19" spans="2:3" ht="16.5" thickTop="1" thickBot="1" x14ac:dyDescent="0.3">
      <c r="B19" s="83" t="s">
        <v>110</v>
      </c>
      <c r="C19" s="86">
        <f>EOMONTH(FY01_M08,0)+1</f>
        <v>45536</v>
      </c>
    </row>
    <row r="20" spans="2:3" ht="16.5" thickTop="1" thickBot="1" x14ac:dyDescent="0.3">
      <c r="B20" s="83" t="s">
        <v>111</v>
      </c>
      <c r="C20" s="86">
        <f>EOMONTH(FY01_M09,0)+1</f>
        <v>45566</v>
      </c>
    </row>
    <row r="21" spans="2:3" ht="16.5" thickTop="1" thickBot="1" x14ac:dyDescent="0.3">
      <c r="B21" s="83" t="s">
        <v>112</v>
      </c>
      <c r="C21" s="86">
        <f>EOMONTH(FY01_M10,0)+1</f>
        <v>45597</v>
      </c>
    </row>
    <row r="22" spans="2:3" ht="16.5" thickTop="1" thickBot="1" x14ac:dyDescent="0.3">
      <c r="B22" s="83" t="s">
        <v>113</v>
      </c>
      <c r="C22" s="86">
        <f>EOMONTH(FY01_M11,0)+1</f>
        <v>45627</v>
      </c>
    </row>
    <row r="23" spans="2:3" ht="16.5" thickTop="1" thickBot="1" x14ac:dyDescent="0.3">
      <c r="B23" s="83" t="s">
        <v>189</v>
      </c>
      <c r="C23" s="86">
        <f>EOMONTH(FY01_M12,0)+1</f>
        <v>45658</v>
      </c>
    </row>
    <row r="24" spans="2:3" ht="16.5" thickTop="1" thickBot="1" x14ac:dyDescent="0.3">
      <c r="B24" s="83" t="s">
        <v>114</v>
      </c>
      <c r="C24" s="86">
        <f>EOMONTH(FY02_M01,0)+1</f>
        <v>45689</v>
      </c>
    </row>
    <row r="25" spans="2:3" ht="16.5" thickTop="1" thickBot="1" x14ac:dyDescent="0.3">
      <c r="B25" s="83" t="s">
        <v>115</v>
      </c>
      <c r="C25" s="86">
        <f>EOMONTH(FY02_M02,0)+1</f>
        <v>45717</v>
      </c>
    </row>
    <row r="26" spans="2:3" ht="16.5" thickTop="1" thickBot="1" x14ac:dyDescent="0.3">
      <c r="B26" s="83" t="s">
        <v>116</v>
      </c>
      <c r="C26" s="86">
        <f>EOMONTH(FY02_M03,0)+1</f>
        <v>45748</v>
      </c>
    </row>
    <row r="27" spans="2:3" ht="16.5" thickTop="1" thickBot="1" x14ac:dyDescent="0.3">
      <c r="B27" s="83" t="s">
        <v>117</v>
      </c>
      <c r="C27" s="86">
        <f>EOMONTH(FY02_M04,0)+1</f>
        <v>45778</v>
      </c>
    </row>
    <row r="28" spans="2:3" ht="16.5" thickTop="1" thickBot="1" x14ac:dyDescent="0.3">
      <c r="B28" s="83" t="s">
        <v>118</v>
      </c>
      <c r="C28" s="86">
        <f>EOMONTH(FY02_M05,0)+1</f>
        <v>45809</v>
      </c>
    </row>
    <row r="29" spans="2:3" ht="16.5" thickTop="1" thickBot="1" x14ac:dyDescent="0.3">
      <c r="B29" s="83" t="s">
        <v>119</v>
      </c>
      <c r="C29" s="86">
        <f>EOMONTH(FY02_M06,0)+1</f>
        <v>45839</v>
      </c>
    </row>
    <row r="30" spans="2:3" ht="16.5" thickTop="1" thickBot="1" x14ac:dyDescent="0.3">
      <c r="B30" s="83" t="s">
        <v>120</v>
      </c>
      <c r="C30" s="86">
        <f>EOMONTH(FY02_M07,0)+1</f>
        <v>45870</v>
      </c>
    </row>
    <row r="31" spans="2:3" ht="16.5" thickTop="1" thickBot="1" x14ac:dyDescent="0.3">
      <c r="B31" s="83" t="s">
        <v>121</v>
      </c>
      <c r="C31" s="86">
        <f>EOMONTH(FY02_M08,0)+1</f>
        <v>45901</v>
      </c>
    </row>
    <row r="32" spans="2:3" ht="16.5" thickTop="1" thickBot="1" x14ac:dyDescent="0.3">
      <c r="B32" s="83" t="s">
        <v>122</v>
      </c>
      <c r="C32" s="86">
        <f>EOMONTH(FY02_M09,0)+1</f>
        <v>45931</v>
      </c>
    </row>
    <row r="33" spans="2:3" ht="16.5" thickTop="1" thickBot="1" x14ac:dyDescent="0.3">
      <c r="B33" s="83" t="s">
        <v>123</v>
      </c>
      <c r="C33" s="86">
        <f>EOMONTH(FY02_M10,0)+1</f>
        <v>45962</v>
      </c>
    </row>
    <row r="34" spans="2:3" ht="16.5" thickTop="1" thickBot="1" x14ac:dyDescent="0.3">
      <c r="B34" s="83" t="s">
        <v>124</v>
      </c>
      <c r="C34" s="86">
        <f>EOMONTH(FY02_M11,0)+1</f>
        <v>45992</v>
      </c>
    </row>
    <row r="35" spans="2:3" ht="16.5" thickTop="1" thickBot="1" x14ac:dyDescent="0.3">
      <c r="B35" s="83" t="s">
        <v>190</v>
      </c>
      <c r="C35" s="86">
        <f>EOMONTH(FY02_M12,0)+1</f>
        <v>46023</v>
      </c>
    </row>
    <row r="36" spans="2:3" ht="16.5" thickTop="1" thickBot="1" x14ac:dyDescent="0.3">
      <c r="B36" s="83" t="s">
        <v>125</v>
      </c>
      <c r="C36" s="86">
        <f>EOMONTH(FY03_M01,0)+1</f>
        <v>46054</v>
      </c>
    </row>
    <row r="37" spans="2:3" ht="16.5" thickTop="1" thickBot="1" x14ac:dyDescent="0.3">
      <c r="B37" s="83" t="s">
        <v>126</v>
      </c>
      <c r="C37" s="86">
        <f>EOMONTH(FY03_M02,0)+1</f>
        <v>46082</v>
      </c>
    </row>
    <row r="38" spans="2:3" ht="16.5" thickTop="1" thickBot="1" x14ac:dyDescent="0.3">
      <c r="B38" s="83" t="s">
        <v>127</v>
      </c>
      <c r="C38" s="86">
        <f>EOMONTH(FY03_M03,0)+1</f>
        <v>46113</v>
      </c>
    </row>
    <row r="39" spans="2:3" ht="16.5" thickTop="1" thickBot="1" x14ac:dyDescent="0.3">
      <c r="B39" s="83" t="s">
        <v>128</v>
      </c>
      <c r="C39" s="86">
        <f>EOMONTH(FY03_M04,0)+1</f>
        <v>46143</v>
      </c>
    </row>
    <row r="40" spans="2:3" ht="16.5" thickTop="1" thickBot="1" x14ac:dyDescent="0.3">
      <c r="B40" s="83" t="s">
        <v>129</v>
      </c>
      <c r="C40" s="86">
        <f>EOMONTH(FY03_M05,0)+1</f>
        <v>46174</v>
      </c>
    </row>
    <row r="41" spans="2:3" ht="16.5" thickTop="1" thickBot="1" x14ac:dyDescent="0.3">
      <c r="B41" s="83" t="s">
        <v>130</v>
      </c>
      <c r="C41" s="86">
        <f>EOMONTH(FY03_M06,0)+1</f>
        <v>46204</v>
      </c>
    </row>
    <row r="42" spans="2:3" ht="16.5" thickTop="1" thickBot="1" x14ac:dyDescent="0.3">
      <c r="B42" s="83" t="s">
        <v>131</v>
      </c>
      <c r="C42" s="86">
        <f>EOMONTH(FY03_M07,0)+1</f>
        <v>46235</v>
      </c>
    </row>
    <row r="43" spans="2:3" ht="16.5" thickTop="1" thickBot="1" x14ac:dyDescent="0.3">
      <c r="B43" s="83" t="s">
        <v>132</v>
      </c>
      <c r="C43" s="86">
        <f>EOMONTH(FY03_M08,0)+1</f>
        <v>46266</v>
      </c>
    </row>
    <row r="44" spans="2:3" ht="16.5" thickTop="1" thickBot="1" x14ac:dyDescent="0.3">
      <c r="B44" s="83" t="s">
        <v>133</v>
      </c>
      <c r="C44" s="86">
        <f>EOMONTH(FY03_M09,0)+1</f>
        <v>46296</v>
      </c>
    </row>
    <row r="45" spans="2:3" ht="16.5" thickTop="1" thickBot="1" x14ac:dyDescent="0.3">
      <c r="B45" s="83" t="s">
        <v>134</v>
      </c>
      <c r="C45" s="86">
        <f>EOMONTH(FY03_M10,0)+1</f>
        <v>46327</v>
      </c>
    </row>
    <row r="46" spans="2:3" ht="16.5" thickTop="1" thickBot="1" x14ac:dyDescent="0.3">
      <c r="B46" s="83" t="s">
        <v>135</v>
      </c>
      <c r="C46" s="86">
        <f>EOMONTH(FY03_M11,0)+1</f>
        <v>46357</v>
      </c>
    </row>
    <row r="47" spans="2:3" ht="16.5" thickTop="1" thickBot="1" x14ac:dyDescent="0.3">
      <c r="B47" s="83" t="s">
        <v>191</v>
      </c>
      <c r="C47" s="86">
        <f>EOMONTH(FY03_M12,0)+1</f>
        <v>46388</v>
      </c>
    </row>
    <row r="48" spans="2:3" ht="16.5" thickTop="1" thickBot="1" x14ac:dyDescent="0.3">
      <c r="B48" s="83" t="s">
        <v>136</v>
      </c>
      <c r="C48" s="86">
        <f>EOMONTH(FY04_M01,0)+1</f>
        <v>46419</v>
      </c>
    </row>
    <row r="49" spans="2:3" ht="16.5" thickTop="1" thickBot="1" x14ac:dyDescent="0.3">
      <c r="B49" s="83" t="s">
        <v>137</v>
      </c>
      <c r="C49" s="86">
        <f>EOMONTH(FY04_M02,0)+1</f>
        <v>46447</v>
      </c>
    </row>
    <row r="50" spans="2:3" ht="16.5" thickTop="1" thickBot="1" x14ac:dyDescent="0.3">
      <c r="B50" s="83" t="s">
        <v>138</v>
      </c>
      <c r="C50" s="86">
        <f>EOMONTH(FY04_M03,0)+1</f>
        <v>46478</v>
      </c>
    </row>
    <row r="51" spans="2:3" ht="16.5" thickTop="1" thickBot="1" x14ac:dyDescent="0.3">
      <c r="B51" s="83" t="s">
        <v>139</v>
      </c>
      <c r="C51" s="86">
        <f>EOMONTH(FY04_M04,0)+1</f>
        <v>46508</v>
      </c>
    </row>
    <row r="52" spans="2:3" ht="16.5" thickTop="1" thickBot="1" x14ac:dyDescent="0.3">
      <c r="B52" s="83" t="s">
        <v>140</v>
      </c>
      <c r="C52" s="86">
        <f>EOMONTH(FY04_M05,0)+1</f>
        <v>46539</v>
      </c>
    </row>
    <row r="53" spans="2:3" ht="16.5" thickTop="1" thickBot="1" x14ac:dyDescent="0.3">
      <c r="B53" s="83" t="s">
        <v>141</v>
      </c>
      <c r="C53" s="86">
        <f>EOMONTH(FY04_M06,0)+1</f>
        <v>46569</v>
      </c>
    </row>
    <row r="54" spans="2:3" ht="16.5" thickTop="1" thickBot="1" x14ac:dyDescent="0.3">
      <c r="B54" s="83" t="s">
        <v>142</v>
      </c>
      <c r="C54" s="86">
        <f>EOMONTH(FY04_M07,0)+1</f>
        <v>46600</v>
      </c>
    </row>
    <row r="55" spans="2:3" ht="16.5" thickTop="1" thickBot="1" x14ac:dyDescent="0.3">
      <c r="B55" s="83" t="s">
        <v>143</v>
      </c>
      <c r="C55" s="86">
        <f>EOMONTH(FY04_M08,0)+1</f>
        <v>46631</v>
      </c>
    </row>
    <row r="56" spans="2:3" ht="16.5" thickTop="1" thickBot="1" x14ac:dyDescent="0.3">
      <c r="B56" s="83" t="s">
        <v>144</v>
      </c>
      <c r="C56" s="86">
        <f>EOMONTH(FY04_M09,0)+1</f>
        <v>46661</v>
      </c>
    </row>
    <row r="57" spans="2:3" ht="16.5" thickTop="1" thickBot="1" x14ac:dyDescent="0.3">
      <c r="B57" s="83" t="s">
        <v>145</v>
      </c>
      <c r="C57" s="86">
        <f>EOMONTH(FY04_M10,0)+1</f>
        <v>46692</v>
      </c>
    </row>
    <row r="58" spans="2:3" ht="16.5" thickTop="1" thickBot="1" x14ac:dyDescent="0.3">
      <c r="B58" s="83" t="s">
        <v>146</v>
      </c>
      <c r="C58" s="86">
        <f>EOMONTH(FY04_M11,0)+1</f>
        <v>46722</v>
      </c>
    </row>
    <row r="59" spans="2:3" ht="16.5" thickTop="1" thickBot="1" x14ac:dyDescent="0.3">
      <c r="B59" s="87" t="s">
        <v>192</v>
      </c>
      <c r="C59" s="86">
        <f>EOMONTH(FY04_M12,0)+1</f>
        <v>46753</v>
      </c>
    </row>
    <row r="60" spans="2:3" ht="16.5" thickTop="1" thickBot="1" x14ac:dyDescent="0.3">
      <c r="B60" s="87" t="s">
        <v>147</v>
      </c>
      <c r="C60" s="86">
        <f>EOMONTH(FY05_M01,0)+1</f>
        <v>46784</v>
      </c>
    </row>
    <row r="61" spans="2:3" ht="16.5" thickTop="1" thickBot="1" x14ac:dyDescent="0.3">
      <c r="B61" s="87" t="s">
        <v>148</v>
      </c>
      <c r="C61" s="86">
        <f>EOMONTH(FY05_M02,0)+1</f>
        <v>46813</v>
      </c>
    </row>
    <row r="62" spans="2:3" ht="16.5" thickTop="1" thickBot="1" x14ac:dyDescent="0.3">
      <c r="B62" s="87" t="s">
        <v>149</v>
      </c>
      <c r="C62" s="86">
        <f>EOMONTH(FY05_M03,0)+1</f>
        <v>46844</v>
      </c>
    </row>
    <row r="63" spans="2:3" ht="16.5" thickTop="1" thickBot="1" x14ac:dyDescent="0.3">
      <c r="B63" s="87" t="s">
        <v>150</v>
      </c>
      <c r="C63" s="86">
        <f>EOMONTH(FY05_M04,0)+1</f>
        <v>46874</v>
      </c>
    </row>
    <row r="64" spans="2:3" ht="16.5" thickTop="1" thickBot="1" x14ac:dyDescent="0.3">
      <c r="B64" s="87" t="s">
        <v>151</v>
      </c>
      <c r="C64" s="86">
        <f>EOMONTH(FY05_M05,0)+1</f>
        <v>46905</v>
      </c>
    </row>
    <row r="65" spans="2:3" ht="16.5" thickTop="1" thickBot="1" x14ac:dyDescent="0.3">
      <c r="B65" s="87" t="s">
        <v>152</v>
      </c>
      <c r="C65" s="86">
        <f>EOMONTH(FY05_M06,0)+1</f>
        <v>46935</v>
      </c>
    </row>
    <row r="66" spans="2:3" ht="16.5" thickTop="1" thickBot="1" x14ac:dyDescent="0.3">
      <c r="B66" s="87" t="s">
        <v>153</v>
      </c>
      <c r="C66" s="86">
        <f>EOMONTH(FY05_M07,0)+1</f>
        <v>46966</v>
      </c>
    </row>
    <row r="67" spans="2:3" ht="16.5" thickTop="1" thickBot="1" x14ac:dyDescent="0.3">
      <c r="B67" s="87" t="s">
        <v>154</v>
      </c>
      <c r="C67" s="86">
        <f>EOMONTH(FY05_M08,0)+1</f>
        <v>46997</v>
      </c>
    </row>
    <row r="68" spans="2:3" ht="16.5" thickTop="1" thickBot="1" x14ac:dyDescent="0.3">
      <c r="B68" s="87" t="s">
        <v>155</v>
      </c>
      <c r="C68" s="86">
        <f>EOMONTH(FY05_M09,0)+1</f>
        <v>47027</v>
      </c>
    </row>
    <row r="69" spans="2:3" ht="16.5" thickTop="1" thickBot="1" x14ac:dyDescent="0.3">
      <c r="B69" s="87" t="s">
        <v>156</v>
      </c>
      <c r="C69" s="86">
        <f>EOMONTH(FY05_M10,0)+1</f>
        <v>47058</v>
      </c>
    </row>
    <row r="70" spans="2:3" ht="16.5" thickTop="1" thickBot="1" x14ac:dyDescent="0.3">
      <c r="B70" s="87" t="s">
        <v>157</v>
      </c>
      <c r="C70" s="86">
        <f>EOMONTH(FY05_M11,0)+1</f>
        <v>47088</v>
      </c>
    </row>
    <row r="71" spans="2:3" ht="16.5" thickTop="1" thickBot="1" x14ac:dyDescent="0.3">
      <c r="B71" s="87" t="s">
        <v>193</v>
      </c>
      <c r="C71" s="86">
        <f>EOMONTH(FY05_M12,0)+1</f>
        <v>47119</v>
      </c>
    </row>
    <row r="72" spans="2:3" ht="16.5" thickTop="1" thickBot="1" x14ac:dyDescent="0.3">
      <c r="B72" s="87" t="s">
        <v>158</v>
      </c>
      <c r="C72" s="86">
        <f>EOMONTH(FY06_M01,0)+1</f>
        <v>47150</v>
      </c>
    </row>
    <row r="73" spans="2:3" ht="16.5" thickTop="1" thickBot="1" x14ac:dyDescent="0.3">
      <c r="B73" s="87" t="s">
        <v>159</v>
      </c>
      <c r="C73" s="86">
        <f>EOMONTH(FY06_M02,0)+1</f>
        <v>47178</v>
      </c>
    </row>
    <row r="74" spans="2:3" ht="16.5" thickTop="1" thickBot="1" x14ac:dyDescent="0.3">
      <c r="B74" s="87" t="s">
        <v>160</v>
      </c>
      <c r="C74" s="86">
        <f>EOMONTH(FY06_M03,0)+1</f>
        <v>47209</v>
      </c>
    </row>
    <row r="75" spans="2:3" ht="16.5" thickTop="1" thickBot="1" x14ac:dyDescent="0.3">
      <c r="B75" s="87" t="s">
        <v>161</v>
      </c>
      <c r="C75" s="86">
        <f>EOMONTH(FY06_M04,0)+1</f>
        <v>47239</v>
      </c>
    </row>
    <row r="76" spans="2:3" ht="16.5" thickTop="1" thickBot="1" x14ac:dyDescent="0.3">
      <c r="B76" s="87" t="s">
        <v>162</v>
      </c>
      <c r="C76" s="86">
        <f>EOMONTH(FY06_M05,0)+1</f>
        <v>47270</v>
      </c>
    </row>
    <row r="77" spans="2:3" ht="16.5" thickTop="1" thickBot="1" x14ac:dyDescent="0.3">
      <c r="B77" s="87" t="s">
        <v>163</v>
      </c>
      <c r="C77" s="86">
        <f>EOMONTH(FY06_M06,0)+1</f>
        <v>47300</v>
      </c>
    </row>
    <row r="78" spans="2:3" ht="16.5" thickTop="1" thickBot="1" x14ac:dyDescent="0.3">
      <c r="B78" s="87" t="s">
        <v>164</v>
      </c>
      <c r="C78" s="86">
        <f>EOMONTH(FY06_M07,0)+1</f>
        <v>47331</v>
      </c>
    </row>
    <row r="79" spans="2:3" ht="16.5" thickTop="1" thickBot="1" x14ac:dyDescent="0.3">
      <c r="B79" s="87" t="s">
        <v>165</v>
      </c>
      <c r="C79" s="86">
        <f>EOMONTH(FY06_M08,0)+1</f>
        <v>47362</v>
      </c>
    </row>
    <row r="80" spans="2:3" ht="16.5" thickTop="1" thickBot="1" x14ac:dyDescent="0.3">
      <c r="B80" s="87" t="s">
        <v>166</v>
      </c>
      <c r="C80" s="86">
        <f>EOMONTH(FY06_M09,0)+1</f>
        <v>47392</v>
      </c>
    </row>
    <row r="81" spans="2:3" ht="16.5" thickTop="1" thickBot="1" x14ac:dyDescent="0.3">
      <c r="B81" s="87" t="s">
        <v>167</v>
      </c>
      <c r="C81" s="86">
        <f>EOMONTH(FY06_M10,0)+1</f>
        <v>47423</v>
      </c>
    </row>
    <row r="82" spans="2:3" ht="15.75" thickTop="1" x14ac:dyDescent="0.25">
      <c r="B82" s="87" t="s">
        <v>168</v>
      </c>
      <c r="C82" s="86">
        <f>EOMONTH(FY06_M11,0)+1</f>
        <v>47453</v>
      </c>
    </row>
    <row r="97" customFormat="1" x14ac:dyDescent="0.25"/>
    <row r="98" customFormat="1" x14ac:dyDescent="0.25"/>
    <row r="99" customFormat="1" x14ac:dyDescent="0.25"/>
    <row r="100" customFormat="1" x14ac:dyDescent="0.25"/>
  </sheetData>
  <phoneticPr fontId="7" type="noConversion"/>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beginsWith" priority="1" operator="beginsWith" id="{340B0BC2-F137-4405-A3A7-411ADAFB0CB0}">
            <xm:f>LEFT(C11,LEN("="))="="</xm:f>
            <xm:f>"="</xm:f>
            <x14:dxf>
              <fill>
                <patternFill>
                  <bgColor theme="6" tint="0.39994506668294322"/>
                </patternFill>
              </fill>
            </x14:dxf>
          </x14:cfRule>
          <xm:sqref>C11:C82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6AB9E-9FC8-4344-99F8-E4DC22636DF8}">
  <sheetPr>
    <tabColor theme="5" tint="0.59999389629810485"/>
  </sheetPr>
  <dimension ref="A1"/>
  <sheetViews>
    <sheetView workbookViewId="0">
      <selection activeCell="E25" sqref="E25"/>
    </sheetView>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4752-6587-400F-A1A2-261268086B7A}">
  <sheetPr>
    <tabColor theme="8" tint="0.59999389629810485"/>
  </sheetPr>
  <dimension ref="B1:BO104"/>
  <sheetViews>
    <sheetView workbookViewId="0">
      <selection activeCell="E5" sqref="E5"/>
    </sheetView>
  </sheetViews>
  <sheetFormatPr defaultRowHeight="15" x14ac:dyDescent="0.25"/>
  <cols>
    <col min="2" max="2" width="16.42578125" bestFit="1" customWidth="1"/>
    <col min="3" max="3" width="15.5703125" customWidth="1"/>
    <col min="4" max="4" width="17.85546875" bestFit="1" customWidth="1"/>
    <col min="5" max="5" width="11" customWidth="1"/>
    <col min="6" max="6" width="11.85546875" bestFit="1" customWidth="1"/>
    <col min="8" max="13" width="11" customWidth="1"/>
    <col min="14" max="14" width="8.42578125" bestFit="1" customWidth="1"/>
    <col min="15" max="16" width="11" customWidth="1"/>
    <col min="17" max="19" width="12" customWidth="1"/>
    <col min="50" max="50" width="17.5703125" customWidth="1"/>
    <col min="61" max="61" width="17" customWidth="1"/>
    <col min="62" max="62" width="12" bestFit="1" customWidth="1"/>
  </cols>
  <sheetData>
    <row r="1" spans="2:67" ht="15" customHeight="1" x14ac:dyDescent="0.25">
      <c r="H1" s="41">
        <f>FY01_M01</f>
        <v>45292</v>
      </c>
      <c r="I1" s="41">
        <f>FY01_M02</f>
        <v>45323</v>
      </c>
      <c r="J1" s="41">
        <f t="shared" ref="J1:AQ1" si="0">EOMONTH(I1,0)+1</f>
        <v>45352</v>
      </c>
      <c r="K1" s="41">
        <f t="shared" si="0"/>
        <v>45383</v>
      </c>
      <c r="L1" s="41">
        <f t="shared" si="0"/>
        <v>45413</v>
      </c>
      <c r="M1" s="41">
        <f t="shared" si="0"/>
        <v>45444</v>
      </c>
      <c r="N1" s="41">
        <f t="shared" si="0"/>
        <v>45474</v>
      </c>
      <c r="O1" s="41">
        <f t="shared" si="0"/>
        <v>45505</v>
      </c>
      <c r="P1" s="41">
        <f t="shared" si="0"/>
        <v>45536</v>
      </c>
      <c r="Q1" s="41">
        <f t="shared" si="0"/>
        <v>45566</v>
      </c>
      <c r="R1" s="41">
        <f t="shared" si="0"/>
        <v>45597</v>
      </c>
      <c r="S1" s="41">
        <f t="shared" si="0"/>
        <v>45627</v>
      </c>
      <c r="T1" s="41">
        <f t="shared" si="0"/>
        <v>45658</v>
      </c>
      <c r="U1" s="41">
        <f t="shared" si="0"/>
        <v>45689</v>
      </c>
      <c r="V1" s="41">
        <f t="shared" si="0"/>
        <v>45717</v>
      </c>
      <c r="W1" s="41">
        <f t="shared" si="0"/>
        <v>45748</v>
      </c>
      <c r="X1" s="41">
        <f t="shared" si="0"/>
        <v>45778</v>
      </c>
      <c r="Y1" s="41">
        <f t="shared" si="0"/>
        <v>45809</v>
      </c>
      <c r="Z1" s="41">
        <f t="shared" si="0"/>
        <v>45839</v>
      </c>
      <c r="AA1" s="41">
        <f t="shared" si="0"/>
        <v>45870</v>
      </c>
      <c r="AB1" s="41">
        <f t="shared" si="0"/>
        <v>45901</v>
      </c>
      <c r="AC1" s="41">
        <f t="shared" si="0"/>
        <v>45931</v>
      </c>
      <c r="AD1" s="41">
        <f t="shared" si="0"/>
        <v>45962</v>
      </c>
      <c r="AE1" s="41">
        <f t="shared" si="0"/>
        <v>45992</v>
      </c>
      <c r="AF1" s="41">
        <f t="shared" si="0"/>
        <v>46023</v>
      </c>
      <c r="AG1" s="41">
        <f t="shared" si="0"/>
        <v>46054</v>
      </c>
      <c r="AH1" s="41">
        <f t="shared" si="0"/>
        <v>46082</v>
      </c>
      <c r="AI1" s="41">
        <f t="shared" si="0"/>
        <v>46113</v>
      </c>
      <c r="AJ1" s="41">
        <f t="shared" si="0"/>
        <v>46143</v>
      </c>
      <c r="AK1" s="41">
        <f t="shared" si="0"/>
        <v>46174</v>
      </c>
      <c r="AL1" s="41">
        <f t="shared" si="0"/>
        <v>46204</v>
      </c>
      <c r="AM1" s="41">
        <f t="shared" si="0"/>
        <v>46235</v>
      </c>
      <c r="AN1" s="41">
        <f t="shared" si="0"/>
        <v>46266</v>
      </c>
      <c r="AO1" s="41">
        <f t="shared" si="0"/>
        <v>46296</v>
      </c>
      <c r="AP1" s="41">
        <f t="shared" si="0"/>
        <v>46327</v>
      </c>
      <c r="AQ1" s="41">
        <f t="shared" si="0"/>
        <v>46357</v>
      </c>
    </row>
    <row r="2" spans="2:67" x14ac:dyDescent="0.25">
      <c r="B2" t="s">
        <v>445</v>
      </c>
      <c r="C2" s="41" t="s">
        <v>446</v>
      </c>
      <c r="D2" t="s">
        <v>447</v>
      </c>
      <c r="E2" t="s">
        <v>448</v>
      </c>
      <c r="F2" t="s">
        <v>449</v>
      </c>
      <c r="H2" s="23" t="s">
        <v>188</v>
      </c>
      <c r="I2" s="23" t="s">
        <v>103</v>
      </c>
      <c r="J2" s="23" t="s">
        <v>104</v>
      </c>
      <c r="K2" s="23" t="s">
        <v>105</v>
      </c>
      <c r="L2" s="23" t="s">
        <v>106</v>
      </c>
      <c r="M2" s="23" t="s">
        <v>107</v>
      </c>
      <c r="N2" s="23" t="s">
        <v>108</v>
      </c>
      <c r="O2" s="23" t="s">
        <v>109</v>
      </c>
      <c r="P2" s="23" t="s">
        <v>110</v>
      </c>
      <c r="Q2" s="23" t="s">
        <v>111</v>
      </c>
      <c r="R2" s="23" t="s">
        <v>112</v>
      </c>
      <c r="S2" s="23" t="s">
        <v>113</v>
      </c>
      <c r="T2" s="3" t="s">
        <v>189</v>
      </c>
      <c r="U2" s="3" t="s">
        <v>114</v>
      </c>
      <c r="V2" s="3" t="s">
        <v>115</v>
      </c>
      <c r="W2" s="3" t="s">
        <v>116</v>
      </c>
      <c r="X2" s="3" t="s">
        <v>117</v>
      </c>
      <c r="Y2" s="3" t="s">
        <v>118</v>
      </c>
      <c r="Z2" s="3" t="s">
        <v>119</v>
      </c>
      <c r="AA2" s="3" t="s">
        <v>120</v>
      </c>
      <c r="AB2" s="3" t="s">
        <v>121</v>
      </c>
      <c r="AC2" s="3" t="s">
        <v>122</v>
      </c>
      <c r="AD2" s="3" t="s">
        <v>123</v>
      </c>
      <c r="AE2" s="3" t="s">
        <v>124</v>
      </c>
      <c r="AF2" s="3" t="s">
        <v>190</v>
      </c>
      <c r="AG2" s="3" t="s">
        <v>125</v>
      </c>
      <c r="AH2" s="3" t="s">
        <v>126</v>
      </c>
      <c r="AI2" s="3" t="s">
        <v>127</v>
      </c>
      <c r="AJ2" s="3" t="s">
        <v>128</v>
      </c>
      <c r="AK2" s="3" t="s">
        <v>129</v>
      </c>
      <c r="AL2" s="3" t="s">
        <v>130</v>
      </c>
      <c r="AM2" s="3" t="s">
        <v>131</v>
      </c>
      <c r="AN2" s="3" t="s">
        <v>132</v>
      </c>
      <c r="AO2" s="3" t="s">
        <v>133</v>
      </c>
      <c r="AP2" s="3" t="s">
        <v>134</v>
      </c>
      <c r="AQ2" s="3" t="s">
        <v>135</v>
      </c>
      <c r="AR2" s="3" t="s">
        <v>191</v>
      </c>
      <c r="AS2" s="3" t="s">
        <v>136</v>
      </c>
      <c r="AT2" s="3" t="s">
        <v>137</v>
      </c>
      <c r="AU2" s="3" t="s">
        <v>138</v>
      </c>
      <c r="AV2" s="3" t="s">
        <v>139</v>
      </c>
      <c r="AW2" s="3" t="s">
        <v>140</v>
      </c>
      <c r="AX2" s="3" t="s">
        <v>141</v>
      </c>
      <c r="AY2" s="3" t="s">
        <v>142</v>
      </c>
      <c r="AZ2" s="3" t="s">
        <v>143</v>
      </c>
      <c r="BA2" s="3" t="s">
        <v>144</v>
      </c>
      <c r="BB2" s="3" t="s">
        <v>145</v>
      </c>
      <c r="BC2" s="3" t="s">
        <v>146</v>
      </c>
      <c r="BD2" s="3" t="s">
        <v>192</v>
      </c>
      <c r="BE2" s="3" t="s">
        <v>147</v>
      </c>
      <c r="BF2" s="3" t="s">
        <v>148</v>
      </c>
      <c r="BG2" s="3" t="s">
        <v>149</v>
      </c>
      <c r="BH2" s="3" t="s">
        <v>150</v>
      </c>
      <c r="BI2" s="3" t="s">
        <v>151</v>
      </c>
      <c r="BJ2" s="3" t="s">
        <v>152</v>
      </c>
      <c r="BK2" s="3" t="s">
        <v>153</v>
      </c>
      <c r="BL2" s="3" t="s">
        <v>154</v>
      </c>
      <c r="BM2" s="3" t="s">
        <v>155</v>
      </c>
      <c r="BN2" s="3" t="s">
        <v>156</v>
      </c>
      <c r="BO2" s="3" t="s">
        <v>157</v>
      </c>
    </row>
    <row r="3" spans="2:67" x14ac:dyDescent="0.25">
      <c r="B3" t="s">
        <v>450</v>
      </c>
      <c r="D3" s="6">
        <v>1000</v>
      </c>
      <c r="E3" s="11">
        <v>45508</v>
      </c>
      <c r="F3" s="11"/>
      <c r="H3" s="10">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0</v>
      </c>
      <c r="I3" s="10">
        <f>IF(AND(Lease_Members[[#This Row],[End Date]]&lt;FY01_M02,IF(ISBLANK(Lease_Members[[#This Row],[End Date]]),FALSE(),TRUE())),0,IF(AND(Lease_Members[[#This Row],[Start Date]]&gt;FY01_M02,Lease_Members[[#This Row],[Start Date]]&lt;EOMONTH(FY01_M02,0)),((EOMONTH(FY01_M02,0)-Lease_Members[[#This Row],[Start Date]])/(EOMONTH(FY01_M02,0)-FY01_M02))*Lease_Members[[#This Row],[Monthly Invoice]],IF(ISBLANK(Lease_Members[[#This Row],[Start Date]]),"-",IF(Lease_Members[[#This Row],[Start Date]]&gt;EOMONTH(FY01_M02,0),0,Lease_Members[[#This Row],[Monthly Invoice]]))))</f>
        <v>0</v>
      </c>
      <c r="J3" s="10">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0</v>
      </c>
      <c r="K3" s="10">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0</v>
      </c>
      <c r="L3" s="10">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0</v>
      </c>
      <c r="M3" s="10">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0</v>
      </c>
      <c r="N3" s="10">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0</v>
      </c>
      <c r="O3" s="10">
        <f>IF(AND(Lease_Members[[#This Row],[End Date]]&lt;FY01_M08,IF(ISBLANK(Lease_Members[[#This Row],[End Date]]),FALSE(),TRUE())),0,IF(AND(Lease_Members[[#This Row],[Start Date]]&gt;FY01_M08,Lease_Members[[#This Row],[Start Date]]&lt;EOMONTH(FY01_M08,0)),((EOMONTH(FY01_M08,0)-Lease_Members[[#This Row],[Start Date]])/(EOMONTH(FY01_M08,0)-FY01_M08))*Lease_Members[[#This Row],[Monthly Invoice]],IF(ISBLANK(Lease_Members[[#This Row],[Start Date]]),"-",IF(Lease_Members[[#This Row],[Start Date]]&gt;EOMONTH(FY01_M08,0),0,Lease_Members[[#This Row],[Monthly Invoice]]))))</f>
        <v>900</v>
      </c>
      <c r="P3" s="10">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1000</v>
      </c>
      <c r="Q3" s="10">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1000</v>
      </c>
      <c r="R3" s="10">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1000</v>
      </c>
      <c r="S3" s="10">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1000</v>
      </c>
      <c r="T3" s="10">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1000</v>
      </c>
      <c r="U3" s="10">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1000</v>
      </c>
      <c r="V3" s="10">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1000</v>
      </c>
      <c r="W3" s="10">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1000</v>
      </c>
      <c r="X3" s="10">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1000</v>
      </c>
      <c r="Y3" s="10">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1000</v>
      </c>
      <c r="Z3" s="10">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1000</v>
      </c>
      <c r="AA3" s="10">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1000</v>
      </c>
      <c r="AB3" s="10">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1000</v>
      </c>
      <c r="AC3" s="10">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1000</v>
      </c>
      <c r="AD3" s="10">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1000</v>
      </c>
      <c r="AE3" s="10">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1000</v>
      </c>
      <c r="AF3" s="10">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1000</v>
      </c>
      <c r="AG3" s="10">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1000</v>
      </c>
      <c r="AH3" s="10">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1000</v>
      </c>
      <c r="AI3" s="10">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1000</v>
      </c>
      <c r="AJ3" s="10">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1000</v>
      </c>
      <c r="AK3" s="10">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1000</v>
      </c>
      <c r="AL3" s="10">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1000</v>
      </c>
      <c r="AM3" s="10">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1000</v>
      </c>
      <c r="AN3" s="10">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1000</v>
      </c>
      <c r="AO3" s="10">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1000</v>
      </c>
      <c r="AP3" s="10">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1000</v>
      </c>
      <c r="AQ3" s="10">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1000</v>
      </c>
      <c r="AR3" s="10">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1000</v>
      </c>
      <c r="AS3" s="10">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1000</v>
      </c>
      <c r="AT3" s="10">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1000</v>
      </c>
      <c r="AU3" s="10">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1000</v>
      </c>
      <c r="AV3" s="10">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1000</v>
      </c>
      <c r="AW3" s="10">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1000</v>
      </c>
      <c r="AX3" s="10">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1000</v>
      </c>
      <c r="AY3" s="10">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1000</v>
      </c>
      <c r="AZ3" s="10">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1000</v>
      </c>
      <c r="BA3" s="10">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1000</v>
      </c>
      <c r="BB3" s="10">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1000</v>
      </c>
      <c r="BC3" s="10">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1000</v>
      </c>
      <c r="BD3" s="10">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1000</v>
      </c>
      <c r="BE3" s="10">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1000</v>
      </c>
      <c r="BF3" s="10">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1000</v>
      </c>
      <c r="BG3" s="10">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1000</v>
      </c>
      <c r="BH3" s="10">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1000</v>
      </c>
      <c r="BI3" s="10">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1000</v>
      </c>
      <c r="BJ3" s="10">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1000</v>
      </c>
      <c r="BK3" s="10">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1000</v>
      </c>
      <c r="BL3" s="10">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1000</v>
      </c>
      <c r="BM3" s="10">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1000</v>
      </c>
      <c r="BN3" s="10">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1000</v>
      </c>
      <c r="BO3" s="10">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1000</v>
      </c>
    </row>
    <row r="4" spans="2:67" x14ac:dyDescent="0.25">
      <c r="B4" t="s">
        <v>451</v>
      </c>
      <c r="D4" s="6">
        <v>500</v>
      </c>
      <c r="E4" s="11">
        <v>45569</v>
      </c>
      <c r="F4" s="11"/>
      <c r="H4" s="10">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0</v>
      </c>
      <c r="I4" s="10">
        <f>IF(AND(Lease_Members[[#This Row],[End Date]]&lt;FY01_M02,IF(ISBLANK(Lease_Members[[#This Row],[End Date]]),FALSE(),TRUE())),0,IF(AND(Lease_Members[[#This Row],[Start Date]]&gt;FY01_M02,Lease_Members[[#This Row],[Start Date]]&lt;EOMONTH(FY01_M02,0)),((EOMONTH(FY01_M02,0)-Lease_Members[[#This Row],[Start Date]])/(EOMONTH(FY01_M02,0)-FY01_M02))*Lease_Members[[#This Row],[Monthly Invoice]],IF(ISBLANK(Lease_Members[[#This Row],[Start Date]]),"-",IF(Lease_Members[[#This Row],[Start Date]]&gt;EOMONTH(FY01_M02,0),0,Lease_Members[[#This Row],[Monthly Invoice]]))))</f>
        <v>0</v>
      </c>
      <c r="J4" s="10">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0</v>
      </c>
      <c r="K4" s="10">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0</v>
      </c>
      <c r="L4" s="10">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0</v>
      </c>
      <c r="M4" s="10">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0</v>
      </c>
      <c r="N4" s="10">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0</v>
      </c>
      <c r="O4" s="10">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0</v>
      </c>
      <c r="P4" s="10">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0</v>
      </c>
      <c r="Q4" s="10">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450</v>
      </c>
      <c r="R4" s="10">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500</v>
      </c>
      <c r="S4" s="10">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500</v>
      </c>
      <c r="T4" s="18">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500</v>
      </c>
      <c r="U4" s="18">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500</v>
      </c>
      <c r="V4" s="18">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500</v>
      </c>
      <c r="W4" s="10">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500</v>
      </c>
      <c r="X4" s="10">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500</v>
      </c>
      <c r="Y4" s="10">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500</v>
      </c>
      <c r="Z4" s="10">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500</v>
      </c>
      <c r="AA4" s="10">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500</v>
      </c>
      <c r="AB4" s="10">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500</v>
      </c>
      <c r="AC4" s="10">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500</v>
      </c>
      <c r="AD4" s="10">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500</v>
      </c>
      <c r="AE4" s="10">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500</v>
      </c>
      <c r="AF4" s="10">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500</v>
      </c>
      <c r="AG4" s="10">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500</v>
      </c>
      <c r="AH4" s="10">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500</v>
      </c>
      <c r="AI4" s="10">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500</v>
      </c>
      <c r="AJ4" s="10">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500</v>
      </c>
      <c r="AK4" s="10">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500</v>
      </c>
      <c r="AL4" s="10">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500</v>
      </c>
      <c r="AM4" s="10">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500</v>
      </c>
      <c r="AN4" s="10">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500</v>
      </c>
      <c r="AO4" s="10">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500</v>
      </c>
      <c r="AP4" s="10">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500</v>
      </c>
      <c r="AQ4" s="10">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500</v>
      </c>
      <c r="AR4" s="10">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500</v>
      </c>
      <c r="AS4" s="10">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500</v>
      </c>
      <c r="AT4" s="10">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500</v>
      </c>
      <c r="AU4" s="10">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500</v>
      </c>
      <c r="AV4" s="10">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500</v>
      </c>
      <c r="AW4" s="10">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500</v>
      </c>
      <c r="AX4" s="10">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500</v>
      </c>
      <c r="AY4" s="10">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500</v>
      </c>
      <c r="AZ4" s="10">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500</v>
      </c>
      <c r="BA4" s="10">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500</v>
      </c>
      <c r="BB4" s="10">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500</v>
      </c>
      <c r="BC4" s="10">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500</v>
      </c>
      <c r="BD4" s="10">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500</v>
      </c>
      <c r="BE4" s="10">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500</v>
      </c>
      <c r="BF4" s="10">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500</v>
      </c>
      <c r="BG4" s="10">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500</v>
      </c>
      <c r="BH4" s="10">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500</v>
      </c>
      <c r="BI4" s="10">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500</v>
      </c>
      <c r="BJ4" s="10">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500</v>
      </c>
      <c r="BK4" s="10">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500</v>
      </c>
      <c r="BL4" s="10">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500</v>
      </c>
      <c r="BM4" s="10">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500</v>
      </c>
      <c r="BN4" s="10">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500</v>
      </c>
      <c r="BO4" s="10">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500</v>
      </c>
    </row>
    <row r="5" spans="2:67" x14ac:dyDescent="0.25">
      <c r="B5" t="s">
        <v>452</v>
      </c>
      <c r="D5" s="6"/>
      <c r="E5" s="11">
        <v>45142</v>
      </c>
      <c r="F5" s="11"/>
      <c r="H5" s="10">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0</v>
      </c>
      <c r="I5" s="10">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0</v>
      </c>
      <c r="J5" s="10">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0</v>
      </c>
      <c r="K5" s="10">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0</v>
      </c>
      <c r="L5" s="10">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0</v>
      </c>
      <c r="M5" s="10">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0</v>
      </c>
      <c r="N5" s="10">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0</v>
      </c>
      <c r="O5" s="10">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0</v>
      </c>
      <c r="P5" s="10">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0</v>
      </c>
      <c r="Q5" s="10">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0</v>
      </c>
      <c r="R5" s="10">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0</v>
      </c>
      <c r="S5" s="10">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0</v>
      </c>
      <c r="T5" s="18">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0</v>
      </c>
      <c r="U5" s="18">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0</v>
      </c>
      <c r="V5" s="18">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0</v>
      </c>
      <c r="W5" s="10">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0</v>
      </c>
      <c r="X5" s="10">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0</v>
      </c>
      <c r="Y5" s="10">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0</v>
      </c>
      <c r="Z5" s="10">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0</v>
      </c>
      <c r="AA5" s="10">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0</v>
      </c>
      <c r="AB5" s="10">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0</v>
      </c>
      <c r="AC5" s="10">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0</v>
      </c>
      <c r="AD5" s="10">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0</v>
      </c>
      <c r="AE5" s="10">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0</v>
      </c>
      <c r="AF5" s="10">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0</v>
      </c>
      <c r="AG5" s="10">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0</v>
      </c>
      <c r="AH5" s="10">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0</v>
      </c>
      <c r="AI5" s="10">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0</v>
      </c>
      <c r="AJ5" s="10">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0</v>
      </c>
      <c r="AK5" s="10">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0</v>
      </c>
      <c r="AL5" s="10">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0</v>
      </c>
      <c r="AM5" s="10">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0</v>
      </c>
      <c r="AN5" s="10">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0</v>
      </c>
      <c r="AO5" s="10">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0</v>
      </c>
      <c r="AP5" s="10">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0</v>
      </c>
      <c r="AQ5" s="10">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0</v>
      </c>
      <c r="AR5" s="10">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0</v>
      </c>
      <c r="AS5" s="10">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0</v>
      </c>
      <c r="AT5" s="10">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0</v>
      </c>
      <c r="AU5" s="10">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0</v>
      </c>
      <c r="AV5" s="10">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0</v>
      </c>
      <c r="AW5" s="10">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0</v>
      </c>
      <c r="AX5" s="10">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0</v>
      </c>
      <c r="AY5" s="10">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0</v>
      </c>
      <c r="AZ5" s="10">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0</v>
      </c>
      <c r="BA5" s="10">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0</v>
      </c>
      <c r="BB5" s="10">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0</v>
      </c>
      <c r="BC5" s="10">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0</v>
      </c>
      <c r="BD5" s="10">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0</v>
      </c>
      <c r="BE5" s="10">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0</v>
      </c>
      <c r="BF5" s="10">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0</v>
      </c>
      <c r="BG5" s="10">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0</v>
      </c>
      <c r="BH5" s="10">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0</v>
      </c>
      <c r="BI5" s="10">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0</v>
      </c>
      <c r="BJ5" s="10">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0</v>
      </c>
      <c r="BK5" s="10">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0</v>
      </c>
      <c r="BL5" s="10">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0</v>
      </c>
      <c r="BM5" s="10">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0</v>
      </c>
      <c r="BN5" s="10">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0</v>
      </c>
      <c r="BO5" s="10">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0</v>
      </c>
    </row>
    <row r="6" spans="2:67" x14ac:dyDescent="0.25">
      <c r="B6" t="s">
        <v>453</v>
      </c>
      <c r="D6" s="6"/>
      <c r="E6" s="11">
        <v>45142</v>
      </c>
      <c r="F6" s="11"/>
      <c r="H6" s="10">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0</v>
      </c>
      <c r="I6" s="10">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0</v>
      </c>
      <c r="J6" s="10">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0</v>
      </c>
      <c r="K6" s="10">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0</v>
      </c>
      <c r="L6" s="10">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0</v>
      </c>
      <c r="M6" s="10">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0</v>
      </c>
      <c r="N6" s="10">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0</v>
      </c>
      <c r="O6" s="10">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0</v>
      </c>
      <c r="P6" s="10">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0</v>
      </c>
      <c r="Q6" s="10">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0</v>
      </c>
      <c r="R6" s="10">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0</v>
      </c>
      <c r="S6" s="10">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0</v>
      </c>
      <c r="T6" s="18">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0</v>
      </c>
      <c r="U6" s="18">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0</v>
      </c>
      <c r="V6" s="18">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0</v>
      </c>
      <c r="W6" s="10">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0</v>
      </c>
      <c r="X6" s="10">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0</v>
      </c>
      <c r="Y6" s="10">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0</v>
      </c>
      <c r="Z6" s="10">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0</v>
      </c>
      <c r="AA6" s="10">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0</v>
      </c>
      <c r="AB6" s="10">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0</v>
      </c>
      <c r="AC6" s="10">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0</v>
      </c>
      <c r="AD6" s="10">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0</v>
      </c>
      <c r="AE6" s="10">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0</v>
      </c>
      <c r="AF6" s="10">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0</v>
      </c>
      <c r="AG6" s="10">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0</v>
      </c>
      <c r="AH6" s="10">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0</v>
      </c>
      <c r="AI6" s="10">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0</v>
      </c>
      <c r="AJ6" s="10">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0</v>
      </c>
      <c r="AK6" s="10">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0</v>
      </c>
      <c r="AL6" s="10">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0</v>
      </c>
      <c r="AM6" s="10">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0</v>
      </c>
      <c r="AN6" s="10">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0</v>
      </c>
      <c r="AO6" s="10">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0</v>
      </c>
      <c r="AP6" s="10">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0</v>
      </c>
      <c r="AQ6" s="10">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0</v>
      </c>
      <c r="AR6" s="10">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0</v>
      </c>
      <c r="AS6" s="10">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0</v>
      </c>
      <c r="AT6" s="10">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0</v>
      </c>
      <c r="AU6" s="10">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0</v>
      </c>
      <c r="AV6" s="10">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0</v>
      </c>
      <c r="AW6" s="10">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0</v>
      </c>
      <c r="AX6" s="10">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0</v>
      </c>
      <c r="AY6" s="10">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0</v>
      </c>
      <c r="AZ6" s="10">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0</v>
      </c>
      <c r="BA6" s="10">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0</v>
      </c>
      <c r="BB6" s="10">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0</v>
      </c>
      <c r="BC6" s="10">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0</v>
      </c>
      <c r="BD6" s="10">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0</v>
      </c>
      <c r="BE6" s="10">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0</v>
      </c>
      <c r="BF6" s="10">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0</v>
      </c>
      <c r="BG6" s="10">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0</v>
      </c>
      <c r="BH6" s="10">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0</v>
      </c>
      <c r="BI6" s="10">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0</v>
      </c>
      <c r="BJ6" s="10">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0</v>
      </c>
      <c r="BK6" s="10">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0</v>
      </c>
      <c r="BL6" s="10">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0</v>
      </c>
      <c r="BM6" s="10">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0</v>
      </c>
      <c r="BN6" s="10">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0</v>
      </c>
      <c r="BO6" s="10">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0</v>
      </c>
    </row>
    <row r="7" spans="2:67" x14ac:dyDescent="0.25">
      <c r="B7" t="s">
        <v>454</v>
      </c>
      <c r="D7" s="6"/>
      <c r="E7" s="11"/>
      <c r="F7" s="11"/>
      <c r="H7"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7"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7"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7"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7"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7"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7"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7"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7"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7"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7"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7"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7"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7"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7"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7"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7"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7"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7"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7"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7"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7"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7"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7"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7"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7"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7"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7"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7"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7"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7"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7"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7"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7"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7"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7"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7"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7"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7"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7"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7"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7"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7"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7"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7"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7"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7"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7"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7"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7"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7"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7"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7"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7"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7"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7"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7"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7"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7"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7"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8" spans="2:67" x14ac:dyDescent="0.25">
      <c r="B8" t="s">
        <v>455</v>
      </c>
      <c r="D8" s="6"/>
      <c r="E8" s="11"/>
      <c r="F8" s="11"/>
      <c r="H8"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8"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8"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8"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8"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8"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8"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8"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8"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8"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8"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8"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8"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8"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8"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8"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8"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8"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8"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8"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8"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8"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8"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8"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8"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8"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8"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8"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8"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8"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8"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8"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8"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8"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8"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8"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8"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8"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8"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8"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8"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8"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8"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8"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8"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8"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8"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8"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8"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8"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8"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8"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8"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8"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8"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8"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8"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8"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8"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8"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9" spans="2:67" x14ac:dyDescent="0.25">
      <c r="B9" t="s">
        <v>456</v>
      </c>
      <c r="D9" s="6"/>
      <c r="E9" s="11"/>
      <c r="F9" s="11"/>
      <c r="H9"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9"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9"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9"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9"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9"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9"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9"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9"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9"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9"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9"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9"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9"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9"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9"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9"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9"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9"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9"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9"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9"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9"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9"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9"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9"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9"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9"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9"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9"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9"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9"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9"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9"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9"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9"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9"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9"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9"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9"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9"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9"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9"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9"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9"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9"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9"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9"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9"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9"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9"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9"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9"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9"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9"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9"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9"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9"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9"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9"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10" spans="2:67" x14ac:dyDescent="0.25">
      <c r="B10" t="s">
        <v>457</v>
      </c>
      <c r="D10" s="6"/>
      <c r="E10" s="11"/>
      <c r="F10" s="11"/>
      <c r="H10"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10"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10"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10"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10"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10"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10"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10"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10"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10"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10"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10"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10"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10"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10"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10"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10"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10"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10"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10"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10"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10"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10"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10"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10"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10"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10"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10"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10"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10"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10"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10"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10"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10"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10"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10"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10"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10"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10"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10"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10"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10"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10"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10"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10"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10"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10"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10"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10"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10"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10"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10"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10"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10"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10"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10"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10"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10"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10"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10"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11" spans="2:67" x14ac:dyDescent="0.25">
      <c r="B11" t="s">
        <v>458</v>
      </c>
      <c r="D11" s="6"/>
      <c r="E11" s="11"/>
      <c r="F11" s="11"/>
      <c r="H11"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11"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11"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11"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11"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11"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11"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11"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11"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11"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11"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11"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11"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11"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11"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11"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11"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11"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11"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11"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11"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11"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11"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11"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11"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11"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11"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11"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11"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11"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11"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11"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11"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11"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11"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11"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11"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11"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11"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11"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11"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11"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11"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11"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11"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11"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11"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11"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11"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11"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11"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11"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11"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11"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11"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11"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11"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11"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11"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11"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12" spans="2:67" x14ac:dyDescent="0.25">
      <c r="B12" t="s">
        <v>459</v>
      </c>
      <c r="D12" s="6"/>
      <c r="E12" s="11"/>
      <c r="F12" s="11"/>
      <c r="H12"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12"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12"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12"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12"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12"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12"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12"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12"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12"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12"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12"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12"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12"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12"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12"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12"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12"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12"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12"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12"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12"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12"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12"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12"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12"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12"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12"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12"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12"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12"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12"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12"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12"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12"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12"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12"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12"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12"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12"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12"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12"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12"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12"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12"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12"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12"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12"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12"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12"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12"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12"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12"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12"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12"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12"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12"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12"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12"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12"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13" spans="2:67" x14ac:dyDescent="0.25">
      <c r="B13" t="s">
        <v>460</v>
      </c>
      <c r="D13" s="6"/>
      <c r="E13" s="11"/>
      <c r="F13" s="11"/>
      <c r="H13"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13"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13"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13"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13"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13"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13"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13"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13"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13"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13"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13"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13"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13"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13"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13"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13"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13"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13"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13"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13"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13"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13"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13"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13"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13"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13"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13"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13"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13"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13"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13"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13"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13"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13"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13"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13"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13"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13"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13"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13"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13"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13"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13"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13"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13"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13"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13"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13"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13"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13"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13"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13"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13"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13"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13"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13"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13"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13"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13"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14" spans="2:67" x14ac:dyDescent="0.25">
      <c r="B14" t="s">
        <v>461</v>
      </c>
      <c r="D14" s="6"/>
      <c r="E14" s="11"/>
      <c r="F14" s="11"/>
      <c r="H14"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14"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14"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14"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14"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14"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14"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14"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14"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14"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14"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14"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14"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14"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14"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14"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14"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14"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14"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14"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14"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14"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14"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14"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14"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14"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14"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14"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14"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14"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14"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14"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14"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14"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14"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14"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14"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14"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14"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14"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14"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14"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14"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14"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14"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14"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14"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14"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14"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14"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14"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14"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14"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14"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14"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14"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14"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14"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14"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14"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15" spans="2:67" x14ac:dyDescent="0.25">
      <c r="B15" t="s">
        <v>462</v>
      </c>
      <c r="D15" s="6"/>
      <c r="E15" s="11"/>
      <c r="F15" s="11"/>
      <c r="H15"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15"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15"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15"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15"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15"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15"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15"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15"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15"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15"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15"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15"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15"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15"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15"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15"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15"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15"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15"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15"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15"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15"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15"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15"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15"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15"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15"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15"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15"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15"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15"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15"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15"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15"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15"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15"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15"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15"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15"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15"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15"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15"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15"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15"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15"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15"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15"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15"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15"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15"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15"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15"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15"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15"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15"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15"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15"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15"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15"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16" spans="2:67" x14ac:dyDescent="0.25">
      <c r="B16" t="s">
        <v>463</v>
      </c>
      <c r="D16" s="6"/>
      <c r="E16" s="11"/>
      <c r="F16" s="11"/>
      <c r="H16"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16"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16"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16"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16"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16"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16"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16"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16"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16"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16"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16"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16"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16"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16"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16"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16"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16"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16"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16"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16"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16"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16"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16"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16"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16"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16"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16"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16"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16"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16"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16"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16"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16"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16"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16"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16"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16"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16"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16"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16"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16"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16"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16"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16"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16"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16"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16"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16"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16"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16"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16"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16"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16"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16"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16"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16"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16"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16"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16"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17" spans="2:67" x14ac:dyDescent="0.25">
      <c r="B17" t="s">
        <v>464</v>
      </c>
      <c r="D17" s="6"/>
      <c r="E17" s="11"/>
      <c r="F17" s="11"/>
      <c r="H17"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17"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17"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17"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17"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17"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17"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17"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17"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17"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17"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17"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17"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17"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17"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17"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17"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17"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17"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17"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17"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17"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17"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17"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17"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17"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17"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17"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17"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17"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17"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17"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17"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17"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17"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17"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17"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17"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17"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17"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17"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17"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17"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17"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17"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17"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17"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17"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17"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17"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17"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17"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17"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17"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17"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17"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17"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17"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17"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17"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18" spans="2:67" x14ac:dyDescent="0.25">
      <c r="B18" t="s">
        <v>465</v>
      </c>
      <c r="D18" s="58"/>
      <c r="E18" s="11"/>
      <c r="F18" s="11"/>
      <c r="H18"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18"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18"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18"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18"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18"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18"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18"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18"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18"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18"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18"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18"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18"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18"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18"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18"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18"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18"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18"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18"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18"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18"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18"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18"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18"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18"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18"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18"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18"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18"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18"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18"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18"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18"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18"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18"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18"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18"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18"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18"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18"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18"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18"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18"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18"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18"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18"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18"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18"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18"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18"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18"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18"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18"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18"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18"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18"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18"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18"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19" spans="2:67" x14ac:dyDescent="0.25">
      <c r="B19" t="s">
        <v>466</v>
      </c>
      <c r="D19" s="6"/>
      <c r="E19" s="11"/>
      <c r="F19" s="11"/>
      <c r="H19"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19"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19"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19"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19"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19"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19"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19"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19"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19"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19"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19"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19"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19"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19"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19"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19"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19"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19"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19"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19"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19"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19"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19"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19"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19"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19"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19"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19"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19"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19"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19"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19"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19"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19"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19"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19"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19"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19"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19"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19"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19"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19"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19"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19"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19"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19"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19"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19"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19"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19"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19"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19"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19"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19"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19"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19"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19"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19"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19"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0" spans="2:67" x14ac:dyDescent="0.25">
      <c r="B20" t="s">
        <v>467</v>
      </c>
      <c r="D20" s="6"/>
      <c r="E20" s="11"/>
      <c r="F20" s="11"/>
      <c r="H20"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20"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20"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20"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20"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20"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20"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20"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20"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20"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20"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20"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20"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20"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20"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20"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20"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20"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20"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20"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20"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20"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20"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20"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20"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20"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20"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20"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20"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20"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20"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20"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20"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20"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20"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20"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20"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20"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20"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20"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20"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20"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20"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20"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20"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20"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20"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20"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20"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20"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20"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20"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20"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20"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20"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20"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20"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20"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20"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20"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1" spans="2:67" x14ac:dyDescent="0.25">
      <c r="B21" t="s">
        <v>468</v>
      </c>
      <c r="D21" s="6"/>
      <c r="E21" s="11"/>
      <c r="F21" s="11"/>
      <c r="H21"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21"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21"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21"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21"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21"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21"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21"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21"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21"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21"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21"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21"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21"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21"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21"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21"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21"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21"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21"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21"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21"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21"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21"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21"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21"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21"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21"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21"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21"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21"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21"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21"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21"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21"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21"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21"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21"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21"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21"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21"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21"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21"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21"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21"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21"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21"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21"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21"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21"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21"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21"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21"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21"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21"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21"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21"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21"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21"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21"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2" spans="2:67" x14ac:dyDescent="0.25">
      <c r="B22" t="s">
        <v>469</v>
      </c>
      <c r="D22" s="6"/>
      <c r="E22" s="11"/>
      <c r="F22" s="11"/>
      <c r="H22"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22"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22"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22"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22"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22"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22"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22"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22"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22"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22"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22"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22"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22"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22"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22"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22"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22"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22"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22"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22"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22"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22"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22"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22"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22"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22"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22"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22"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22"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22"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22"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22"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22"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22"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22"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22"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22"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22"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22"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22"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22"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22"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22"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22"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22"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22"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22"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22"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22"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22"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22"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22"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22"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22"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22"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22"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22"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22"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22"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3" spans="2:67" x14ac:dyDescent="0.25">
      <c r="B23" t="s">
        <v>470</v>
      </c>
      <c r="D23" s="58"/>
      <c r="E23" s="11"/>
      <c r="F23" s="11"/>
      <c r="H23"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23"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23"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23"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23"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23"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23"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23"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23"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23"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23"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23"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23"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23"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23"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23"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23"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23"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23"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23"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23"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23"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23"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23"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23"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23"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23"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23"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23"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23"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23"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23"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23"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23"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23"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23"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23"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23"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23"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23"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23"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23"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23"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23"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23"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23"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23"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23"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23"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23"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23"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23"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23"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23"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23"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23"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23"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23"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23"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23"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4" spans="2:67" x14ac:dyDescent="0.25">
      <c r="B24" t="s">
        <v>471</v>
      </c>
      <c r="D24" s="58"/>
      <c r="E24" s="11"/>
      <c r="F24" s="11"/>
      <c r="H24"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24"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24"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24"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24"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24"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24"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24"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24"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24"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24"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24"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24"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24"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24"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24"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24"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24"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24"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24"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24"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24"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24"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24"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24"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24"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24"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24"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24"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24"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24"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24"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24"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24"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24"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24"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24"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24"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24"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24"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24"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24"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24"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24"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24"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24"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24"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24"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24"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24"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24"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24"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24"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24"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24"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24"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24"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24"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24"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24"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5" spans="2:67" x14ac:dyDescent="0.25">
      <c r="B25" t="s">
        <v>472</v>
      </c>
      <c r="D25" s="58"/>
      <c r="E25" s="11"/>
      <c r="F25" s="11"/>
      <c r="H25"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25"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25"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25"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25"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25"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25"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25"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25"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25"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25"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25"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25"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25"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25"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25"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25"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25"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25"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25"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25"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25"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25"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25"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25"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25"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25"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25"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25"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25"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25"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25"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25"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25"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25"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25"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25"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25"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25"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25"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25"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25"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25"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25"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25"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25"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25"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25"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25"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25"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25"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25"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25"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25"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25"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25"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25"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25"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25"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25"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6" spans="2:67" x14ac:dyDescent="0.25">
      <c r="B26" t="s">
        <v>473</v>
      </c>
      <c r="D26" s="58"/>
      <c r="E26" s="11"/>
      <c r="F26" s="11"/>
      <c r="H26"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26"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26"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26"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26"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26"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26"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26"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26"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26"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26"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26"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26"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26"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26"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26"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26"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26"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26"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26"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26"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26"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26"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26"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26"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26"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26"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26"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26"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26"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26"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26"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26"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26"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26"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26"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26"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26"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26"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26"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26"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26"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26"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26"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26"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26"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26"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26"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26"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26"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26"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26"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26"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26"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26"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26"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26"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26"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26"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26"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7" spans="2:67" x14ac:dyDescent="0.25">
      <c r="B27" t="s">
        <v>474</v>
      </c>
      <c r="D27" s="58"/>
      <c r="E27" s="11"/>
      <c r="F27" s="11"/>
      <c r="H27"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27"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27"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27"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27"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27"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27"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27"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27"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27"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27"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27"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27"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27"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27"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27"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27"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27"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27"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27"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27"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27"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27"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27"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27"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27"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27"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27"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27"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27"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27"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27"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27"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27"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27"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27"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27"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27"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27"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27"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27"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27"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27"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27"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27"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27"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27"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27"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27"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27"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27"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27"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27"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27"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27"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27"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27"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27"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27"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27"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8" spans="2:67" x14ac:dyDescent="0.25">
      <c r="B28" t="s">
        <v>475</v>
      </c>
      <c r="D28" s="58"/>
      <c r="E28" s="11"/>
      <c r="F28" s="11"/>
      <c r="H28"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28"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28"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28"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28"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28"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28"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28"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28"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28"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28"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28"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28"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28"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28"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28"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28"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28"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28"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28"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28"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28"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28"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28"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28"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28"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28"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28"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28"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28"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28"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28"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28"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28"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28"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28"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28"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28"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28"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28"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28"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28"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28"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28"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28"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28"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28"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28"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28"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28"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28"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28"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28"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28"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28"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28"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28"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28"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28"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28"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9" spans="2:67" x14ac:dyDescent="0.25">
      <c r="B29" t="s">
        <v>476</v>
      </c>
      <c r="D29" s="58"/>
      <c r="E29" s="11"/>
      <c r="F29" s="11"/>
      <c r="H29"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29"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29"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29"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29"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29"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29"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29"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29"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29"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29"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29"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29"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29"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29"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29"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29"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29"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29"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29"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29"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29"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29"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29"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29"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29"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29"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29"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29"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29"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29"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29"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29"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29"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29"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29"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29"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29"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29"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29"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29"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29"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29"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29"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29"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29"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29"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29"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29"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29"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29"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29"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29"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29"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29"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29"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29"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29"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29"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29"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30" spans="2:67" x14ac:dyDescent="0.25">
      <c r="B30" t="s">
        <v>477</v>
      </c>
      <c r="D30" s="58"/>
      <c r="E30" s="11"/>
      <c r="F30" s="11"/>
      <c r="H30"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30"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30"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30"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30"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30"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30"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30"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30"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30"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30"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30"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30"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30"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30"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30"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30"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30"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30"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30"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30"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30"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30"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30"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30"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30"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30"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30"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30"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30"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30"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30"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30"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30"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30"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30"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30"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30"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30"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30"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30"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30"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30"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30"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30"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30"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30"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30"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30"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30"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30"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30"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30"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30"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30"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30"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30"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30"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30"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30"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31" spans="2:67" x14ac:dyDescent="0.25">
      <c r="B31" t="s">
        <v>478</v>
      </c>
      <c r="D31" s="58"/>
      <c r="E31" s="11"/>
      <c r="F31" s="11"/>
      <c r="H31"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31"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31"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31"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31"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31"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31"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31"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31"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31"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31"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31"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31"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31"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31"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31"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31"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31"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31"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31"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31"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31"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31"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31"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31"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31"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31"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31"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31"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31"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31"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31"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31"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31"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31"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31"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31"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31"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31"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31"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31"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31"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31"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31"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31"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31"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31"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31"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31"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31"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31"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31"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31"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31"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31"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31"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31"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31"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31"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31"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32" spans="2:67" x14ac:dyDescent="0.25">
      <c r="B32" t="s">
        <v>479</v>
      </c>
      <c r="D32" s="58"/>
      <c r="E32" s="11"/>
      <c r="F32" s="11"/>
      <c r="H32"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32"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32"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32"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32"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32"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32"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32"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32"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32"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32"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32"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32"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32"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32"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32"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32"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32"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32"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32"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32"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32"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32"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32"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32"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32"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32"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32"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32"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32"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32"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32"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32"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32"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32"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32"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32"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32"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32"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32"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32"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32"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32"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32"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32"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32"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32"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32"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32"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32"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32"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32"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32"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32"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32"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32"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32"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32"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32"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32"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33" spans="2:67" x14ac:dyDescent="0.25">
      <c r="B33" t="s">
        <v>480</v>
      </c>
      <c r="D33" s="58"/>
      <c r="E33" s="11"/>
      <c r="F33" s="11"/>
      <c r="H33"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33"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33"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33"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33"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33"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33"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33"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33"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33"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33"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33"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33"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33"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33"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33"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33"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33"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33"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33"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33"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33"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33"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33"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33"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33"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33"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33"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33"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33"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33"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33"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33"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33"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33"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33"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33"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33"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33"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33"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33"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33"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33"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33"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33"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33"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33"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33"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33"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33"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33"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33"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33"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33"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33"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33"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33"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33"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33"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33"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34" spans="2:67" x14ac:dyDescent="0.25">
      <c r="B34" t="s">
        <v>481</v>
      </c>
      <c r="D34" s="58"/>
      <c r="E34" s="11"/>
      <c r="F34" s="11"/>
      <c r="H34"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34"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34"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34"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34"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34"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34"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34"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34"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34"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34"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34"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34"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34"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34"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34"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34"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34"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34"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34"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34"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34"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34"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34"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34"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34"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34"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34"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34"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34"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34"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34"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34"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34"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34"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34"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34"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34"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34"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34"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34"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34"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34"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34"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34"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34"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34"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34"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34"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34"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34"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34"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34"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34"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34"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34"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34"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34"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34"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34"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35" spans="2:67" x14ac:dyDescent="0.25">
      <c r="B35" t="s">
        <v>482</v>
      </c>
      <c r="D35" s="58"/>
      <c r="E35" s="11"/>
      <c r="F35" s="11"/>
      <c r="H35"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35"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35"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35"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35"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35"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35"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35"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35"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35"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35"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35"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35"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35"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35"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35"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35"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35"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35"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35"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35"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35"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35"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35"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35"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35"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35"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35"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35"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35"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35"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35"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35"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35"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35"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35"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35"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35"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35"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35"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35"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35"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35"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35"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35"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35"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35"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35"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35"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35"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35"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35"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35"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35"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35"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35"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35"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35"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35"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35"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36" spans="2:67" x14ac:dyDescent="0.25">
      <c r="B36" t="s">
        <v>483</v>
      </c>
      <c r="D36" s="58"/>
      <c r="E36" s="11"/>
      <c r="F36" s="11"/>
      <c r="H36"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36"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36"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36"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36"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36"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36"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36"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36"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36"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36"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36"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36"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36"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36"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36"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36"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36"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36"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36"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36"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36"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36"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36"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36"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36"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36"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36"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36"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36"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36"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36"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36"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36"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36"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36"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36"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36"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36"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36"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36"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36"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36"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36"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36"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36"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36"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36"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36"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36"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36"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36"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36"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36"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36"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36"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36"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36"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36"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36"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37" spans="2:67" x14ac:dyDescent="0.25">
      <c r="B37" t="s">
        <v>484</v>
      </c>
      <c r="D37" s="58"/>
      <c r="E37" s="11"/>
      <c r="F37" s="11"/>
      <c r="H37"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37"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37"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37"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37"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37"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37"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37"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37"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37"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37"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37"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37"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37"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37"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37"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37"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37"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37"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37"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37"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37"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37"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37"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37"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37"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37"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37"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37"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37"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37"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37"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37"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37"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37"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37"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37"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37"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37"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37"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37"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37"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37"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37"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37"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37"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37"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37"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37"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37"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37"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37"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37"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37"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37"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37"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37"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37"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37"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37"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38" spans="2:67" x14ac:dyDescent="0.25">
      <c r="B38" t="s">
        <v>485</v>
      </c>
      <c r="D38" s="58"/>
      <c r="E38" s="11"/>
      <c r="F38" s="11"/>
      <c r="H38"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38"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38"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38"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38"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38"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38"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38"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38"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38"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38"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38"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38"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38"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38"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38"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38"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38"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38"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38"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38"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38"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38"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38"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38"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38"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38"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38"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38"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38"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38"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38"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38"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38"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38"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38"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38"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38"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38"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38"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38"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38"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38"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38"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38"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38"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38"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38"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38"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38"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38"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38"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38"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38"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38"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38"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38"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38"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38"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38"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39" spans="2:67" x14ac:dyDescent="0.25">
      <c r="B39" t="s">
        <v>486</v>
      </c>
      <c r="D39" s="58"/>
      <c r="E39" s="11"/>
      <c r="F39" s="11"/>
      <c r="H39"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39"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39"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39"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39"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39"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39"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39"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39"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39"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39"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39"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39"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39"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39"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39"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39"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39"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39"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39"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39"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39"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39"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39"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39"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39"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39"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39"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39"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39"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39"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39"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39"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39"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39"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39"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39"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39"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39"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39"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39"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39"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39"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39"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39"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39"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39"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39"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39"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39"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39"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39"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39"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39"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39"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39"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39"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39"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39"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39"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40" spans="2:67" x14ac:dyDescent="0.25">
      <c r="B40" t="s">
        <v>487</v>
      </c>
      <c r="D40" s="58"/>
      <c r="E40" s="11"/>
      <c r="F40" s="11"/>
      <c r="H40"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40"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40"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40"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40"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40"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40"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40"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40"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40"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40"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40"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40"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40"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40"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40"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40"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40"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40"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40"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40"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40"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40"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40"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40"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40"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40"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40"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40"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40"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40"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40"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40"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40"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40"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40"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40"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40"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40"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40"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40"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40"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40"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40"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40"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40"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40"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40"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40"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40"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40"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40"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40"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40"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40"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40"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40"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40"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40"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40"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41" spans="2:67" x14ac:dyDescent="0.25">
      <c r="B41" t="s">
        <v>488</v>
      </c>
      <c r="D41" s="58"/>
      <c r="E41" s="11"/>
      <c r="F41" s="11"/>
      <c r="H41"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41"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41"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41"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41"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41"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41"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41"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41"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41"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41"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41"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41"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41"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41"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41"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41"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41"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41"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41"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41"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41"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41"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41"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41"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41"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41"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41"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41"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41"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41"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41"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41"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41"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41"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41"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41"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41"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41"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41"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41"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41"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41"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41"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41"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41"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41"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41"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41"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41"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41"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41"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41"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41"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41"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41"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41"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41"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41"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41"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42" spans="2:67" x14ac:dyDescent="0.25">
      <c r="B42" t="s">
        <v>489</v>
      </c>
      <c r="D42" s="58"/>
      <c r="E42" s="11"/>
      <c r="F42" s="11"/>
      <c r="H42"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42"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42"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42"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42"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42"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42"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42"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42"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42"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42"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42"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42"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42"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42"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42"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42"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42"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42"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42"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42"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42"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42"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42"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42"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42"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42"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42"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42"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42"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42"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42"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42"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42"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42"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42"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42"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42"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42"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42"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42"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42"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42"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42"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42"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42"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42"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42"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42"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42"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42"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42"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42"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42"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42"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42"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42"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42"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42"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42"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43" spans="2:67" x14ac:dyDescent="0.25">
      <c r="B43" t="s">
        <v>490</v>
      </c>
      <c r="D43" s="58"/>
      <c r="E43" s="11"/>
      <c r="F43" s="11"/>
      <c r="H43"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43"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43"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43"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43"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43"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43"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43"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43"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43"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43"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43"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43"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43"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43"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43"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43"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43"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43"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43"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43"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43"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43"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43"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43"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43"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43"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43"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43"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43"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43"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43"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43"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43"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43"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43"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43"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43"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43"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43"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43"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43"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43"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43"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43"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43"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43"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43"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43"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43"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43"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43"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43"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43"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43"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43"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43"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43"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43"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43"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44" spans="2:67" x14ac:dyDescent="0.25">
      <c r="B44" t="s">
        <v>491</v>
      </c>
      <c r="D44" s="58"/>
      <c r="E44" s="11"/>
      <c r="F44" s="11"/>
      <c r="H44"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44"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44"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44"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44"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44"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44"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44"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44"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44"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44"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44"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44"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44"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44"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44"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44"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44"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44"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44"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44"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44"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44"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44"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44"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44"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44"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44"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44"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44"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44"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44"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44"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44"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44"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44"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44"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44"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44"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44"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44"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44"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44"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44"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44"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44"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44"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44"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44"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44"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44"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44"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44"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44"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44"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44"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44"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44"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44"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44"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45" spans="2:67" x14ac:dyDescent="0.25">
      <c r="B45" t="s">
        <v>492</v>
      </c>
      <c r="D45" s="58"/>
      <c r="E45" s="11"/>
      <c r="F45" s="11"/>
      <c r="H45"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45"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45"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45"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45"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45"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45"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45"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45"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45"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45"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45"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45"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45"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45"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45"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45"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45"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45"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45"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45"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45"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45"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45"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45"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45"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45"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45"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45"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45"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45"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45"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45"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45"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45"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45"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45"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45"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45"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45"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45"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45"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45"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45"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45"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45"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45"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45"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45"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45"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45"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45"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45"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45"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45"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45"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45"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45"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45"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45"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46" spans="2:67" x14ac:dyDescent="0.25">
      <c r="B46" t="s">
        <v>493</v>
      </c>
      <c r="D46" s="58"/>
      <c r="E46" s="11"/>
      <c r="F46" s="11"/>
      <c r="H46"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46"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46"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46"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46"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46"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46"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46"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46"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46"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46"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46"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46"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46"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46"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46"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46"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46"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46"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46"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46"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46"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46"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46"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46"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46"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46"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46"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46"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46"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46"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46"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46"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46"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46"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46"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46"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46"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46"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46"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46"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46"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46"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46"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46"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46"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46"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46"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46"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46"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46"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46"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46"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46"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46"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46"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46"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46"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46"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46"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47" spans="2:67" x14ac:dyDescent="0.25">
      <c r="B47" t="s">
        <v>494</v>
      </c>
      <c r="D47" s="58"/>
      <c r="E47" s="11"/>
      <c r="F47" s="11"/>
      <c r="H47"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47"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47"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47"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47"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47"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47"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47"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47"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47"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47"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47"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47"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47"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47"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47"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47"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47"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47"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47"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47"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47"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47"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47"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47"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47"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47"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47"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47"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47"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47"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47"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47"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47"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47"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47"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47"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47"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47"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47"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47"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47"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47"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47"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47"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47"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47"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47"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47"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47"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47"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47"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47"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47"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47"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47"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47"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47"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47"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47"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48" spans="2:67" x14ac:dyDescent="0.25">
      <c r="B48" t="s">
        <v>495</v>
      </c>
      <c r="D48" s="58"/>
      <c r="E48" s="11"/>
      <c r="F48" s="11"/>
      <c r="H48"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48"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48"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48"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48"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48"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48"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48"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48"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48"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48"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48"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48"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48"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48"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48"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48"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48"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48"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48"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48"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48"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48"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48"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48"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48"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48"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48"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48"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48"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48"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48"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48"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48"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48"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48"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48"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48"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48"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48"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48"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48"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48"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48"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48"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48"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48"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48"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48"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48"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48"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48"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48"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48"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48"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48"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48"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48"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48"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48"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49" spans="2:67" x14ac:dyDescent="0.25">
      <c r="B49" t="s">
        <v>496</v>
      </c>
      <c r="D49" s="58"/>
      <c r="E49" s="11"/>
      <c r="F49" s="11"/>
      <c r="H49"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49"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49"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49"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49"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49"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49"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49"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49"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49"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49"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49"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49"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49"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49"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49"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49"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49"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49"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49"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49"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49"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49"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49"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49"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49"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49"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49"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49"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49"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49"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49"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49"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49"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49"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49"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49"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49"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49"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49"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49"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49"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49"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49"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49"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49"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49"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49"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49"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49"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49"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49"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49"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49"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49"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49"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49"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49"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49"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49"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50" spans="2:67" x14ac:dyDescent="0.25">
      <c r="B50" t="s">
        <v>497</v>
      </c>
      <c r="D50" s="58"/>
      <c r="E50" s="11"/>
      <c r="F50" s="11"/>
      <c r="H50"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50"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50"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50"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50"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50"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50"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50"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50"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50"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50"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50"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50"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50"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50"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50"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50"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50"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50"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50"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50"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50"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50"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50"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50"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50"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50"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50"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50"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50"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50"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50"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50"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50"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50"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50"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50"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50"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50"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50"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50"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50"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50"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50"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50"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50"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50"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50"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50"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50"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50"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50"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50"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50"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50"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50"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50"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50"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50"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50"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51" spans="2:67" x14ac:dyDescent="0.25">
      <c r="B51" t="s">
        <v>498</v>
      </c>
      <c r="D51" s="58"/>
      <c r="E51" s="11"/>
      <c r="F51" s="11"/>
      <c r="H51"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51"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51"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51"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51"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51"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51"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51"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51"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51"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51"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51"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51"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51"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51"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51"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51"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51"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51"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51"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51"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51"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51"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51"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51"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51"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51"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51"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51"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51"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51"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51"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51"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51"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51"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51"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51"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51"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51"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51"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51"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51"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51"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51"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51"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51"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51"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51"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51"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51"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51"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51"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51"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51"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51"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51"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51"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51"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51"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51"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52" spans="2:67" x14ac:dyDescent="0.25">
      <c r="B52" t="s">
        <v>499</v>
      </c>
      <c r="D52" s="58"/>
      <c r="E52" s="11"/>
      <c r="F52" s="11"/>
      <c r="H52"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52"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52"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52"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52"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52"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52"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52"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52"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52"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52"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52"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52"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52"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52"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52"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52"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52"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52"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52"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52"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52"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52"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52"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52"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52"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52"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52"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52"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52"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52"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52"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52"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52"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52"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52"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52"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52"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52"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52"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52"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52"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52"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52"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52"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52"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52"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52"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52"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52"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52"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52"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52"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52"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52"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52"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52"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52"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52"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52"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53" spans="2:67" x14ac:dyDescent="0.25">
      <c r="B53" t="s">
        <v>500</v>
      </c>
      <c r="D53" s="58"/>
      <c r="E53" s="11"/>
      <c r="F53" s="11"/>
      <c r="H53"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53"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53"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53"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53"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53"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53"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53"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53"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53"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53"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53"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53"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53"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53"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53"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53"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53"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53"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53"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53"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53"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53"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53"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53"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53"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53"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53"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53"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53"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53"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53"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53"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53"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53"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53"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53"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53"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53"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53"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53"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53"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53"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53"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53"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53"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53"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53"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53"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53"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53"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53"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53"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53"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53"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53"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53"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53"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53"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53"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54" spans="2:67" x14ac:dyDescent="0.25">
      <c r="B54" t="s">
        <v>501</v>
      </c>
      <c r="D54" s="58"/>
      <c r="E54" s="11"/>
      <c r="F54" s="11"/>
      <c r="H54"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54"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54"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54"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54"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54"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54"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54"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54"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54"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54"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54"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54"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54"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54"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54"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54"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54"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54"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54"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54"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54"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54"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54"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54"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54"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54"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54"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54"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54"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54"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54"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54"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54"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54"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54"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54"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54"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54"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54"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54"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54"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54"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54"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54"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54"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54"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54"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54"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54"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54"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54"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54"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54"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54"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54"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54"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54"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54"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54"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55" spans="2:67" x14ac:dyDescent="0.25">
      <c r="B55" t="s">
        <v>502</v>
      </c>
      <c r="D55" s="58"/>
      <c r="E55" s="11"/>
      <c r="F55" s="11"/>
      <c r="H55"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55"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55"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55"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55"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55"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55"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55"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55"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55"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55"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55"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55"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55"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55"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55"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55"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55"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55"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55"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55"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55"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55"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55"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55"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55"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55"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55"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55"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55"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55"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55"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55"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55"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55"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55"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55"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55"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55"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55"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55"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55"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55"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55"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55"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55"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55"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55"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55"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55"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55"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55"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55"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55"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55"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55"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55"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55"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55"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55"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56" spans="2:67" x14ac:dyDescent="0.25">
      <c r="B56" t="s">
        <v>503</v>
      </c>
      <c r="D56" s="58"/>
      <c r="E56" s="11"/>
      <c r="F56" s="11"/>
      <c r="H56"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56"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56"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56"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56"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56"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56"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56"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56"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56"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56"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56"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56"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56"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56"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56"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56"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56"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56"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56"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56"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56"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56"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56"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56"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56"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56"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56"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56"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56"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56"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56"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56"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56"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56"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56"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56"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56"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56"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56"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56"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56"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56"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56"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56"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56"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56"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56"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56"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56"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56"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56"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56"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56"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56"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56"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56"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56"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56"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56"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57" spans="2:67" x14ac:dyDescent="0.25">
      <c r="B57" t="s">
        <v>504</v>
      </c>
      <c r="D57" s="58"/>
      <c r="E57" s="11"/>
      <c r="F57" s="11"/>
      <c r="H57"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57"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57"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57"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57"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57"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57"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57"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57"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57"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57"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57"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57"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57"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57"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57"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57"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57"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57"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57"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57"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57"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57"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57"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57"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57"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57"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57"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57"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57"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57"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57"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57"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57"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57"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57"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57"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57"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57"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57"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57"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57"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57"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57"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57"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57"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57"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57"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57"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57"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57"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57"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57"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57"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57"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57"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57"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57"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57"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57"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58" spans="2:67" x14ac:dyDescent="0.25">
      <c r="B58" t="s">
        <v>505</v>
      </c>
      <c r="D58" s="58"/>
      <c r="E58" s="11"/>
      <c r="F58" s="11"/>
      <c r="H58"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58"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58"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58"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58"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58"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58"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58"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58"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58"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58"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58"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58"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58"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58"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58"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58"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58"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58"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58"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58"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58"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58"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58"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58"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58"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58"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58"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58"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58"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58"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58"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58"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58"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58"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58"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58"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58"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58"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58"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58"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58"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58"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58"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58"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58"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58"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58"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58"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58"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58"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58"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58"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58"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58"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58"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58"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58"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58"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58"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59" spans="2:67" x14ac:dyDescent="0.25">
      <c r="B59" t="s">
        <v>506</v>
      </c>
      <c r="D59" s="58"/>
      <c r="E59" s="11"/>
      <c r="F59" s="11"/>
      <c r="H59"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59"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59"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59"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59"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59"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59"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59"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59"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59"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59"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59"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59"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59"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59"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59"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59"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59"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59"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59"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59"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59"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59"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59"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59"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59"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59"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59"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59"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59"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59"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59"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59"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59"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59"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59"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59"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59"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59"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59"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59"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59"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59"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59"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59"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59"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59"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59"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59"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59"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59"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59"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59"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59"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59"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59"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59"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59"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59"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59"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60" spans="2:67" x14ac:dyDescent="0.25">
      <c r="B60" t="s">
        <v>507</v>
      </c>
      <c r="D60" s="58"/>
      <c r="E60" s="11"/>
      <c r="F60" s="11"/>
      <c r="H60"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60"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60"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60"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60"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60"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60"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60"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60"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60"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60"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60"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60"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60"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60"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60"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60"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60"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60"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60"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60"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60"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60"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60"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60"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60"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60"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60"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60"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60"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60"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60"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60"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60"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60"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60"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60"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60"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60"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60"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60"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60"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60"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60"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60"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60"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60"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60"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60"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60"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60"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60"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60"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60"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60"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60"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60"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60"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60"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60"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61" spans="2:67" x14ac:dyDescent="0.25">
      <c r="B61" t="s">
        <v>508</v>
      </c>
      <c r="D61" s="58"/>
      <c r="E61" s="11"/>
      <c r="F61" s="11"/>
      <c r="H61"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61"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61"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61"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61"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61"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61"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61"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61"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61"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61"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61"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61"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61"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61"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61"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61"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61"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61"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61"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61"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61"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61"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61"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61"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61"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61"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61"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61"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61"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61"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61"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61"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61"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61"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61"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61"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61"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61"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61"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61"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61"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61"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61"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61"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61"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61"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61"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61"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61"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61"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61"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61"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61"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61"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61"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61"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61"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61"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61"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62" spans="2:67" x14ac:dyDescent="0.25">
      <c r="B62" t="s">
        <v>509</v>
      </c>
      <c r="D62" s="58"/>
      <c r="E62" s="11"/>
      <c r="F62" s="11"/>
      <c r="H62"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62"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62"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62"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62"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62"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62"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62"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62"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62"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62"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62"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62"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62"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62"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62"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62"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62"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62"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62"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62"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62"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62"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62"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62"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62"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62"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62"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62"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62"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62"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62"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62"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62"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62"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62"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62"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62"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62"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62"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62"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62"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62"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62"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62"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62"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62"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62"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62"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62"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62"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62"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62"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62"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62"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62"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62"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62"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62"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62"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63" spans="2:67" x14ac:dyDescent="0.25">
      <c r="B63" t="s">
        <v>510</v>
      </c>
      <c r="D63" s="58"/>
      <c r="E63" s="11"/>
      <c r="F63" s="11"/>
      <c r="H63"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63"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63"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63"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63"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63"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63"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63"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63"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63"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63"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63"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63"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63"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63"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63"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63"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63"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63"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63"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63"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63"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63"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63"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63"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63"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63"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63"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63"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63"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63"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63"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63"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63"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63"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63"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63"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63"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63"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63"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63"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63"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63"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63"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63"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63"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63"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63"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63"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63"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63"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63"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63"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63"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63"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63"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63"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63"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63"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63"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64" spans="2:67" x14ac:dyDescent="0.25">
      <c r="B64" t="s">
        <v>511</v>
      </c>
      <c r="D64" s="58"/>
      <c r="E64" s="11"/>
      <c r="F64" s="11"/>
      <c r="H64"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64"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64"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64"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64"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64"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64"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64"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64"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64"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64"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64"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64"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64"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64"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64"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64"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64"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64"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64"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64"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64"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64"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64"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64"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64"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64"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64"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64"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64"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64"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64"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64"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64"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64"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64"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64"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64"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64"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64"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64"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64"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64"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64"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64"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64"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64"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64"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64"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64"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64"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64"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64"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64"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64"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64"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64"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64"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64"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64"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65" spans="2:67" x14ac:dyDescent="0.25">
      <c r="B65" t="s">
        <v>512</v>
      </c>
      <c r="D65" s="58"/>
      <c r="E65" s="11"/>
      <c r="F65" s="11"/>
      <c r="H65"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65"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65"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65"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65"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65"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65"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65"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65"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65"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65"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65"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65"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65"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65"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65"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65"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65"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65"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65"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65"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65"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65"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65"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65"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65"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65"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65"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65"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65"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65"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65"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65"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65"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65"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65"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65"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65"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65"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65"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65"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65"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65"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65"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65"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65"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65"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65"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65"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65"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65"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65"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65"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65"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65"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65"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65"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65"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65"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65"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66" spans="2:67" x14ac:dyDescent="0.25">
      <c r="B66" t="s">
        <v>513</v>
      </c>
      <c r="D66" s="58"/>
      <c r="E66" s="11"/>
      <c r="F66" s="11"/>
      <c r="H66"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66"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66"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66"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66"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66"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66"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66"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66"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66"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66"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66"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66"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66"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66"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66"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66"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66"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66"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66"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66"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66"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66"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66"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66"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66"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66"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66"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66"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66"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66"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66"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66"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66"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66"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66"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66"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66"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66"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66"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66"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66"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66"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66"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66"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66"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66"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66"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66"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66"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66"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66"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66"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66"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66"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66"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66"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66"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66"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66"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67" spans="2:67" x14ac:dyDescent="0.25">
      <c r="B67" t="s">
        <v>514</v>
      </c>
      <c r="D67" s="58"/>
      <c r="E67" s="11"/>
      <c r="F67" s="11"/>
      <c r="H67"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67"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67"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67"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67"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67"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67"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67"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67"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67"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67"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67"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67"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67"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67"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67"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67"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67"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67"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67"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67"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67"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67"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67"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67"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67"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67"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67"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67"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67"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67"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67"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67"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67"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67"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67"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67"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67"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67"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67"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67"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67"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67"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67"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67"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67"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67"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67"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67"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67"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67"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67"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67"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67"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67"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67"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67"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67"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67"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67"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68" spans="2:67" x14ac:dyDescent="0.25">
      <c r="B68" t="s">
        <v>515</v>
      </c>
      <c r="D68" s="58"/>
      <c r="E68" s="11"/>
      <c r="F68" s="11"/>
      <c r="H68"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68"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68"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68"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68"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68"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68"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68"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68"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68"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68"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68"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68"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68"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68"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68"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68"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68"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68"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68"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68"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68"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68"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68"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68"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68"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68"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68"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68"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68"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68"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68"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68"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68"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68"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68"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68"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68"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68"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68"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68"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68"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68"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68"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68"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68"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68"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68"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68"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68"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68"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68"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68"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68"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68"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68"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68"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68"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68"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68"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69" spans="2:67" x14ac:dyDescent="0.25">
      <c r="B69" t="s">
        <v>516</v>
      </c>
      <c r="D69" s="58"/>
      <c r="E69" s="6"/>
      <c r="F69" s="11"/>
      <c r="H69"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69"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69"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69"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69"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69"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69"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69"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69"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69"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69"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69"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69"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69"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69"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69"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69"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69"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69"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69"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69"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69"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69"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69"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69"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69"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69"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69"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69"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69"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69"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69"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69"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69"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69"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69"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69"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69"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69"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69"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69"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69"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69"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69"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69"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69"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69"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69"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69"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69"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69"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69"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69"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69"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69"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69"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69"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69"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69"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69"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70" spans="2:67" x14ac:dyDescent="0.25">
      <c r="B70" t="s">
        <v>517</v>
      </c>
      <c r="D70" s="58"/>
      <c r="E70" s="6"/>
      <c r="F70" s="11"/>
      <c r="H70"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70"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70"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70"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70"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70"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70"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70"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70"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70"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70"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70"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70"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70"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70"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70"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70"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70"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70"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70"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70"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70"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70"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70"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70"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70"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70"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70"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70"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70"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70"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70"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70"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70"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70"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70"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70"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70"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70"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70"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70"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70"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70"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70"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70"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70"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70"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70"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70"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70"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70"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70"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70"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70"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70"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70"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70"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70"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70"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70"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71" spans="2:67" x14ac:dyDescent="0.25">
      <c r="B71" t="s">
        <v>518</v>
      </c>
      <c r="D71" s="58"/>
      <c r="E71" s="6"/>
      <c r="F71" s="11"/>
      <c r="H71"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71"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71"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71"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71"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71"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71"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71"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71"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71"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71"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71"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71"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71"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71"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71"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71"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71"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71"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71"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71"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71"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71"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71"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71"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71"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71"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71"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71"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71"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71"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71"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71"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71"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71"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71"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71"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71"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71"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71"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71"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71"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71"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71"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71"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71"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71"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71"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71"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71"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71"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71"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71"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71"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71"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71"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71"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71"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71"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71"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72" spans="2:67" x14ac:dyDescent="0.25">
      <c r="B72" t="s">
        <v>519</v>
      </c>
      <c r="D72" s="58"/>
      <c r="E72" s="6"/>
      <c r="F72" s="11"/>
      <c r="H72"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72"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72"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72"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72"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72"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72"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72"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72"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72"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72"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72"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72"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72"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72"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72"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72"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72"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72"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72"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72"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72"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72"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72"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72"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72"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72"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72"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72"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72"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72"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72"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72"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72"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72"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72"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72"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72"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72"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72"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72"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72"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72"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72"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72"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72"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72"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72"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72"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72"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72"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72"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72"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72"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72"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72"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72"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72"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72"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72"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73" spans="2:67" x14ac:dyDescent="0.25">
      <c r="B73" t="s">
        <v>520</v>
      </c>
      <c r="D73" s="58"/>
      <c r="E73" s="6"/>
      <c r="F73" s="11"/>
      <c r="H73"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73"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73"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73"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73"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73"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73"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73"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73"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73"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73"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73"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73"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73"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73"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73"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73"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73"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73"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73"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73"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73"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73"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73"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73"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73"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73"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73"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73"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73"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73"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73"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73"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73"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73"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73"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73"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73"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73"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73"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73"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73"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73"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73"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73"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73"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73"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73"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73"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73"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73"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73"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73"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73"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73"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73"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73"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73"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73"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73"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74" spans="2:67" x14ac:dyDescent="0.25">
      <c r="B74" t="s">
        <v>521</v>
      </c>
      <c r="D74" s="58"/>
      <c r="E74" s="6"/>
      <c r="F74" s="11"/>
      <c r="H74"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74"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74"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74"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74"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74"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74"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74"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74"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74"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74"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74"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74"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74"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74"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74"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74"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74"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74"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74"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74"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74"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74"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74"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74"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74"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74"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74"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74"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74"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74"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74"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74"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74"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74"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74"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74"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74"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74"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74"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74"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74"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74"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74"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74"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74"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74"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74"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74"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74"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74"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74"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74"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74"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74"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74"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74"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74"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74"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74"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75" spans="2:67" x14ac:dyDescent="0.25">
      <c r="B75" t="s">
        <v>522</v>
      </c>
      <c r="D75" s="58"/>
      <c r="E75" s="6"/>
      <c r="F75" s="11"/>
      <c r="H75"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75"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75"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75"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75"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75"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75"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75"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75"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75"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75"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75"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75"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75"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75"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75"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75"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75"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75"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75"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75"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75"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75"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75"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75"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75"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75"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75"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75"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75"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75"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75"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75"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75"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75"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75"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75"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75"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75"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75"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75"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75"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75"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75"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75"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75"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75"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75"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75"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75"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75"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75"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75"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75"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75"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75"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75"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75"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75"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75"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76" spans="2:67" x14ac:dyDescent="0.25">
      <c r="B76" t="s">
        <v>523</v>
      </c>
      <c r="D76" s="58"/>
      <c r="E76" s="6"/>
      <c r="F76" s="11"/>
      <c r="H76"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76"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76"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76"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76"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76"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76"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76"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76"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76"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76"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76"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76"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76"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76"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76"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76"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76"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76"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76"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76"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76"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76"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76"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76"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76"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76"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76"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76"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76"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76"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76"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76"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76"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76"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76"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76"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76"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76"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76"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76"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76"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76"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76"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76"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76"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76"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76"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76"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76"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76"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76"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76"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76"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76"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76"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76"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76"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76"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76"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77" spans="2:67" x14ac:dyDescent="0.25">
      <c r="B77" t="s">
        <v>524</v>
      </c>
      <c r="D77" s="58"/>
      <c r="E77" s="6"/>
      <c r="F77" s="11"/>
      <c r="H77"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77"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77"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77"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77"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77"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77"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77"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77"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77"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77"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77"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77"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77"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77"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77"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77"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77"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77"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77"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77"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77"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77"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77"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77"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77"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77"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77"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77"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77"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77"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77"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77"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77"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77"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77"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77"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77"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77"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77"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77"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77"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77"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77"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77"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77"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77"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77"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77"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77"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77"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77"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77"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77"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77"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77"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77"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77"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77"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77"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78" spans="2:67" x14ac:dyDescent="0.25">
      <c r="B78" t="s">
        <v>525</v>
      </c>
      <c r="D78" s="58"/>
      <c r="E78" s="6"/>
      <c r="F78" s="11"/>
      <c r="H78"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78"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78"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78"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78"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78"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78"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78"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78"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78"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78"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78"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78"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78"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78"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78"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78"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78"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78"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78"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78"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78"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78"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78"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78"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78"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78"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78"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78"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78"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78"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78"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78"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78"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78"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78"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78"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78"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78"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78"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78"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78"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78"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78"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78"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78"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78"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78"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78"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78"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78"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78"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78"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78"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78"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78"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78"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78"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78"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78"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79" spans="2:67" x14ac:dyDescent="0.25">
      <c r="B79" t="s">
        <v>526</v>
      </c>
      <c r="D79" s="58"/>
      <c r="E79" s="6"/>
      <c r="F79" s="11"/>
      <c r="H79"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79"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79"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79"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79"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79"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79"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79"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79"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79"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79"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79"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79"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79"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79"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79"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79"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79"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79"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79"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79"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79"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79"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79"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79"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79"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79"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79"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79"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79"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79"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79"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79"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79"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79"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79"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79"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79"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79"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79"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79"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79"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79"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79"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79"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79"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79"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79"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79"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79"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79"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79"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79"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79"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79"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79"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79"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79"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79"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79"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80" spans="2:67" x14ac:dyDescent="0.25">
      <c r="B80" t="s">
        <v>527</v>
      </c>
      <c r="D80" s="58"/>
      <c r="E80" s="6"/>
      <c r="F80" s="11"/>
      <c r="H80"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80"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80"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80"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80"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80"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80"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80"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80"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80"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80"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80"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80"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80"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80"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80"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80"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80"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80"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80"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80"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80"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80"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80"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80"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80"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80"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80"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80"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80"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80"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80"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80"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80"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80"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80"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80"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80"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80"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80"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80"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80"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80"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80"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80"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80"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80"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80"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80"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80"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80"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80"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80"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80"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80"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80"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80"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80"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80"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80"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81" spans="2:67" x14ac:dyDescent="0.25">
      <c r="B81" t="s">
        <v>528</v>
      </c>
      <c r="D81" s="58"/>
      <c r="E81" s="6"/>
      <c r="F81" s="11"/>
      <c r="H81"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81"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81"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81"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81"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81"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81"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81"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81"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81"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81"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81"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81"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81"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81"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81"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81"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81"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81"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81"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81"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81"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81"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81"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81"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81"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81"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81"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81"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81"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81"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81"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81"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81"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81"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81"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81"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81"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81"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81"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81"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81"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81"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81"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81"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81"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81"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81"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81"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81"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81"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81"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81"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81"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81"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81"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81"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81"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81"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81"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82" spans="2:67" x14ac:dyDescent="0.25">
      <c r="B82" t="s">
        <v>529</v>
      </c>
      <c r="D82" s="58"/>
      <c r="E82" s="6"/>
      <c r="F82" s="11"/>
      <c r="H82"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82"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82"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82"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82"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82"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82"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82"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82"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82"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82"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82"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82"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82"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82"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82"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82"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82"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82"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82"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82"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82"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82"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82"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82"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82"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82"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82"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82"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82"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82"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82"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82"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82"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82"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82"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82"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82"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82"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82"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82"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82"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82"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82"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82"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82"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82"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82"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82"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82"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82"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82"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82"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82"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82"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82"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82"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82"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82"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82"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83" spans="2:67" x14ac:dyDescent="0.25">
      <c r="B83" t="s">
        <v>530</v>
      </c>
      <c r="D83" s="58"/>
      <c r="E83" s="6"/>
      <c r="F83" s="11"/>
      <c r="H83"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83"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83"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83"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83"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83"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83"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83"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83"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83"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83"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83"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83"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83"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83"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83"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83"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83"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83"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83"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83"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83"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83"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83"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83"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83"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83"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83"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83"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83"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83"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83"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83"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83"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83"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83"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83"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83"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83"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83"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83"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83"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83"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83"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83"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83"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83"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83"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83"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83"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83"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83"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83"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83"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83"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83"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83"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83"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83"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83"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84" spans="2:67" x14ac:dyDescent="0.25">
      <c r="B84" t="s">
        <v>531</v>
      </c>
      <c r="D84" s="58"/>
      <c r="E84" s="6"/>
      <c r="F84" s="11"/>
      <c r="H84"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84"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84"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84"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84"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84"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84"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84"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84"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84"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84"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84"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84"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84"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84"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84"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84"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84"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84"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84"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84"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84"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84"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84"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84"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84"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84"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84"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84"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84"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84"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84"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84"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84"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84"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84"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84"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84"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84"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84"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84"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84"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84"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84"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84"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84"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84"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84"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84"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84"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84"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84"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84"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84"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84"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84"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84"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84"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84"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84"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85" spans="2:67" x14ac:dyDescent="0.25">
      <c r="B85" t="s">
        <v>532</v>
      </c>
      <c r="D85" s="58"/>
      <c r="E85" s="11"/>
      <c r="F85" s="11"/>
      <c r="H85"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85"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85"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85"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85"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85"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85"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85"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85"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85"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85"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85"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85"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85"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85"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85"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85"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85"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85"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85"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85"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85"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85"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85"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85"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85"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85"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85"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85"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85"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85"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85"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85"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85"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85"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85"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85"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85"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85"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85"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85"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85"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85"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85"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85"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85"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85"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85"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85"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85"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85"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85"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85"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85"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85"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85"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85"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85"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85"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85"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86" spans="2:67" x14ac:dyDescent="0.25">
      <c r="B86" t="s">
        <v>533</v>
      </c>
      <c r="D86" s="58"/>
      <c r="E86" s="11"/>
      <c r="F86" s="11"/>
      <c r="H86"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86"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86"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86"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86"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86"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86"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86"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86"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86"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86"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86"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86"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86"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86"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86"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86"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86"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86"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86"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86"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86"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86"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86"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86"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86"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86"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86"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86"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86"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86"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86"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86"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86"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86"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86"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86"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86"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86"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86"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86"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86"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86"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86"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86"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86"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86"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86"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86"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86"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86"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86"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86"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86"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86"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86"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86"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86"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86"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86"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87" spans="2:67" x14ac:dyDescent="0.25">
      <c r="B87" t="s">
        <v>534</v>
      </c>
      <c r="D87" s="58"/>
      <c r="E87" s="11"/>
      <c r="F87" s="11"/>
      <c r="H87"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87"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87"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87"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87"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87"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87"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87"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87"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87"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87"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87"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87"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87"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87"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87"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87"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87"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87"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87"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87"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87"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87"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87"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87"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87"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87"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87"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87"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87"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87"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87"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87"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87"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87"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87"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87"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87"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87"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87"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87"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87"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87"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87"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87"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87"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87"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87"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87"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87"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87"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87"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87"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87"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87"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87"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87"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87"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87"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87"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88" spans="2:67" x14ac:dyDescent="0.25">
      <c r="B88" t="s">
        <v>535</v>
      </c>
      <c r="D88" s="58"/>
      <c r="E88" s="11"/>
      <c r="F88" s="11"/>
      <c r="H88"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88"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88"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88"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88"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88"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88"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88"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88"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88"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88"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88"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88"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88"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88"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88"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88"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88"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88"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88"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88"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88"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88"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88"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88"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88"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88"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88"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88"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88"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88"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88"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88"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88"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88"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88"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88"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88"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88"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88"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88"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88"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88"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88"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88"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88"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88"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88"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88"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88"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88"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88"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88"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88"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88"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88"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88"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88"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88"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88"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89" spans="2:67" x14ac:dyDescent="0.25">
      <c r="B89" t="s">
        <v>536</v>
      </c>
      <c r="D89" s="58"/>
      <c r="E89" s="11"/>
      <c r="F89" s="11"/>
      <c r="H89"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89"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89"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89"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89"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89"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89"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89"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89"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89"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89"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89"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89"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89"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89"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89"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89"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89"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89"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89"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89"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89"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89"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89"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89"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89"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89"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89"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89"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89"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89"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89"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89"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89"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89"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89"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89"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89"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89"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89"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89"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89"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89"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89"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89"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89"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89"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89"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89"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89"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89"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89"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89"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89"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89"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89"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89"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89"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89"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89"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90" spans="2:67" x14ac:dyDescent="0.25">
      <c r="B90" t="s">
        <v>537</v>
      </c>
      <c r="D90" s="58"/>
      <c r="E90" s="11"/>
      <c r="F90" s="11"/>
      <c r="H90"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90"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90"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90"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90"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90"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90"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90"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90"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90"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90"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90"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90"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90"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90"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90"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90"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90"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90"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90"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90"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90"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90"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90"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90"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90"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90"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90"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90"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90"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90"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90"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90"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90"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90"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90"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90"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90"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90"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90"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90"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90"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90"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90"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90"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90"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90"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90"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90"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90"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90"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90"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90"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90"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90"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90"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90"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90"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90"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90"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91" spans="2:67" x14ac:dyDescent="0.25">
      <c r="B91" t="s">
        <v>538</v>
      </c>
      <c r="D91" s="58"/>
      <c r="E91" s="11"/>
      <c r="F91" s="11"/>
      <c r="H91"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91"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91"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91"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91"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91"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91"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91"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91"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91"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91"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91"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91"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91"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91"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91"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91"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91"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91"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91"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91"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91"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91"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91"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91"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91"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91"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91"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91"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91"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91"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91"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91"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91"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91"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91"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91"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91"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91"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91"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91"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91"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91"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91"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91"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91"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91"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91"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91"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91"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91"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91"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91"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91"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91"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91"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91"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91"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91"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91"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92" spans="2:67" x14ac:dyDescent="0.25">
      <c r="B92" t="s">
        <v>539</v>
      </c>
      <c r="D92" s="58"/>
      <c r="E92" s="11"/>
      <c r="F92" s="11"/>
      <c r="H92"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92"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92"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92"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92"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92"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92"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92"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92"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92"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92"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92"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92"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92"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92"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92"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92"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92"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92"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92"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92"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92"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92"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92"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92"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92"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92"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92"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92"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92"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92"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92"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92"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92"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92"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92"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92"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92"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92"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92"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92"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92"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92"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92"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92"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92"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92"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92"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92"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92"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92"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92"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92"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92"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92"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92"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92"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92"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92"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92"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93" spans="2:67" x14ac:dyDescent="0.25">
      <c r="B93" t="s">
        <v>540</v>
      </c>
      <c r="D93" s="58"/>
      <c r="E93" s="11"/>
      <c r="F93" s="11"/>
      <c r="H93"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93"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93"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93"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93"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93"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93"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93"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93"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93"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93"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93"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93"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93"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93"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93"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93"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93"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93"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93"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93"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93"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93"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93"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93"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93"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93"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93"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93"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93"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93"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93"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93"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93"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93"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93"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93"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93"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93"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93"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93"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93"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93"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93"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93"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93"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93"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93"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93"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93"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93"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93"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93"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93"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93"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93"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93"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93"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93"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93"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94" spans="2:67" x14ac:dyDescent="0.25">
      <c r="B94" t="s">
        <v>541</v>
      </c>
      <c r="D94" s="58"/>
      <c r="E94" s="11"/>
      <c r="F94" s="11"/>
      <c r="H94"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94"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94"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94"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94"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94"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94"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94"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94"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94"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94"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94"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94"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94"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94"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94"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94"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94"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94"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94"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94"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94"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94"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94"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94"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94"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94"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94"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94"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94"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94"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94"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94"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94"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94"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94"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94"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94"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94"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94"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94"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94"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94"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94"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94"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94"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94"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94"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94"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94"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94"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94"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94"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94"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94"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94"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94"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94"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94"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94"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95" spans="2:67" x14ac:dyDescent="0.25">
      <c r="B95" t="s">
        <v>542</v>
      </c>
      <c r="D95" s="58"/>
      <c r="E95" s="11"/>
      <c r="F95" s="11"/>
      <c r="H95"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95"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95"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95"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95"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95"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95"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95"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95"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95"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95"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95"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95"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95"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95"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95"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95"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95"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95"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95"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95"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95"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95"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95"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95"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95"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95"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95"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95"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95"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95"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95"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95"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95"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95"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95"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95"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95"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95"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95"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95"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95"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95"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95"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95"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95"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95"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95"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95"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95"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95"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95"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95"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95"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95"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95"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95"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95"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95"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95"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96" spans="2:67" x14ac:dyDescent="0.25">
      <c r="B96" t="s">
        <v>543</v>
      </c>
      <c r="D96" s="58"/>
      <c r="E96" s="11"/>
      <c r="F96" s="11"/>
      <c r="H96"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96"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96"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96"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96"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96"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96"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96"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96"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96"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96"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96"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96"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96"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96"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96"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96"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96"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96"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96"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96"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96"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96"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96"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96"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96"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96"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96"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96"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96"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96"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96"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96"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96"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96"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96"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96"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96"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96"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96"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96"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96"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96"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96"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96"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96"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96"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96"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96"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96"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96"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96"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96"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96"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96"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96"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96"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96"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96"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96"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97" spans="2:67" x14ac:dyDescent="0.25">
      <c r="B97" t="s">
        <v>544</v>
      </c>
      <c r="D97" s="58"/>
      <c r="E97" s="11"/>
      <c r="F97" s="11"/>
      <c r="H97"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97"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97"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97"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97"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97"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97"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97"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97"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97"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97"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97"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97"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97"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97"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97"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97"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97"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97"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97"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97"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97"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97"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97"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97"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97"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97"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97"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97"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97"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97"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97"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97"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97"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97"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97"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97"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97"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97"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97"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97"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97"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97"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97"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97"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97"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97"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97"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97"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97"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97"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97"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97"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97"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97"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97"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97"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97"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97"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97"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98" spans="2:67" x14ac:dyDescent="0.25">
      <c r="B98" t="s">
        <v>545</v>
      </c>
      <c r="D98" s="58"/>
      <c r="E98" s="11"/>
      <c r="F98" s="11"/>
      <c r="H98"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98"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98"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98"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98"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98"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98"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98"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98"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98"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98"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98"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98"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98"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98"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98"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98"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98"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98"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98"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98"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98"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98"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98"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98"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98"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98"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98"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98"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98"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98"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98"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98"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98"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98"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98"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98"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98"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98"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98"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98"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98"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98"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98"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98"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98"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98"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98"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98"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98"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98"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98"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98"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98"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98"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98"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98"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98"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98"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98"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99" spans="2:67" x14ac:dyDescent="0.25">
      <c r="B99" t="s">
        <v>546</v>
      </c>
      <c r="D99" s="58"/>
      <c r="E99" s="6"/>
      <c r="F99" s="11"/>
      <c r="H99"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99"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99"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99"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99"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99"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99"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99"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99"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99"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99"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99"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99"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99"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99"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99"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99"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99"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99"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99"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99"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99"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99"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99"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99"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99"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99"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99"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99"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99"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99"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99"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99"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99"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99"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99"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99"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99"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99"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99"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99"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99"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99"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99"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99"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99"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99"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99"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99"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99"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99"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99"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99"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99"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99"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99"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99"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99"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99"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99"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100" spans="2:67" x14ac:dyDescent="0.25">
      <c r="B100" t="s">
        <v>547</v>
      </c>
      <c r="D100" s="58"/>
      <c r="E100" s="6"/>
      <c r="F100" s="11"/>
      <c r="H100"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100"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100"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100"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100"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100"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100"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100"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100"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100"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100"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100"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100"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100"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100"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100"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100"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100"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100"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100"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100"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100"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100"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100"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100"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100"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100"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100"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100"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100"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100"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100"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100"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100"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100"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100"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100"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100"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100"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100"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100"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100"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100"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100"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100"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100"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100"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100"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100"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100"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100"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100"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100"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100"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100"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100"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100"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100"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100"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100"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101" spans="2:67" x14ac:dyDescent="0.25">
      <c r="B101" t="s">
        <v>548</v>
      </c>
      <c r="D101" s="58"/>
      <c r="E101" s="6"/>
      <c r="F101" s="11"/>
      <c r="H101"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101"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101"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101"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101"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101"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101"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101"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101"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101"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101"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101"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101"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101"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101"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101"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101"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101"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101"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101"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101"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101"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101"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101"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101"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101"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101"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101"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101"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101"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101"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101"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101"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101"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101"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101"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101"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101"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101"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101"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101"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101"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101"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101"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101"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101"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101"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101"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101"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101"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101"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101"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101"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101"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101"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101"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101"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101"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101"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101"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102" spans="2:67" x14ac:dyDescent="0.25">
      <c r="B102" t="s">
        <v>549</v>
      </c>
      <c r="D102" s="58"/>
      <c r="E102" s="6"/>
      <c r="F102" s="11"/>
      <c r="H102"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102"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102"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102"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102"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102"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102"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102"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102"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102"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102"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102"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102"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102"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102"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102"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102"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102"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102"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102"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102"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102"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102"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102"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102"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102"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102"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102"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102"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102"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102"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102"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102"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102"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102"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102"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102"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102"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102"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102"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102"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102"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102"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102"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102"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102"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102"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102"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102"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102"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102"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102"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102"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102"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102"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102"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102"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102"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102"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102"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103" spans="2:67" x14ac:dyDescent="0.25">
      <c r="B103" t="s">
        <v>550</v>
      </c>
      <c r="D103" s="58"/>
      <c r="E103" s="6"/>
      <c r="F103" s="11"/>
      <c r="H103"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I103" s="10" t="str">
        <f>IF(AND(Lease_Members[[#This Row],[End Date]]&lt;I$1,IF(ISBLANK(Lease_Members[[#This Row],[End Date]]),FALSE(),TRUE())),0,IF(AND(Lease_Members[[#This Row],[Start Date]]&gt;I$1,Lease_Members[[#This Row],[Start Date]]&lt;EOMONTH(I$1,0)),((EOMONTH(I$1,0)-Lease_Members[[#This Row],[Start Date]])/(EOMONTH(I$1,0)-I$1))*Lease_Members[[#This Row],[Monthly Invoice]],IF(ISBLANK(Lease_Members[[#This Row],[Start Date]]),"-",IF(Lease_Members[[#This Row],[Start Date]]&gt;EOMONTH(I$1,0),0,Lease_Members[[#This Row],[Monthly Invoice]]))))</f>
        <v>-</v>
      </c>
      <c r="J103"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K103"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L103"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M103"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N103"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O103" s="10" t="str">
        <f>IF(AND(Lease_Members[[#This Row],[End Date]]&lt;O$1,IF(ISBLANK(Lease_Members[[#This Row],[End Date]]),FALSE(),TRUE())),0,IF(AND(Lease_Members[[#This Row],[Start Date]]&gt;O$1,Lease_Members[[#This Row],[Start Date]]&lt;EOMONTH(O$1,0)),((EOMONTH(O$1,0)-Lease_Members[[#This Row],[Start Date]])/(EOMONTH(O$1,0)-O$1))*Lease_Members[[#This Row],[Monthly Invoice]],IF(ISBLANK(Lease_Members[[#This Row],[Start Date]]),"-",IF(Lease_Members[[#This Row],[Start Date]]&gt;EOMONTH(O$1,0),0,Lease_Members[[#This Row],[Monthly Invoice]]))))</f>
        <v>-</v>
      </c>
      <c r="P103"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Q103"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R103"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S103"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T103"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U103"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V103"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W103" s="1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X103" s="1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Y103" s="1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Z103" s="1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AA103" s="1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AB103" s="1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AC103" s="1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AD103" s="1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AE103" s="1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AF103" s="1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AG103" s="1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AH103" s="1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AI103" s="1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AJ103" s="1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AK103" s="1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AL103" s="1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AM103" s="1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AN103" s="1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AO103" s="1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AP103" s="1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AQ103" s="1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AR103" s="1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AS103" s="1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AT103" s="1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AU103" s="1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AV103" s="1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AW103" s="1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AX103" s="1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AY103" s="1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AZ103" s="1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BA103" s="1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BB103" s="1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BC103" s="1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BD103" s="1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BE103" s="1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BF103" s="1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BG103" s="1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BH103" s="1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BI103" s="1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BJ103" s="1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BK103" s="1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BL103" s="1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BM103" s="1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BN103" s="1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BO103" s="1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104" spans="2:67" x14ac:dyDescent="0.25">
      <c r="H104" s="59">
        <f>SUM(Leasing[FY01_M01])</f>
        <v>0</v>
      </c>
      <c r="I104" s="59">
        <f>SUM(Leasing[FY01_M02])</f>
        <v>0</v>
      </c>
      <c r="J104" s="59">
        <f>SUM(Leasing[FY01_M03])</f>
        <v>0</v>
      </c>
      <c r="K104" s="59">
        <f>SUM(Leasing[FY01_M04])</f>
        <v>0</v>
      </c>
      <c r="L104" s="59">
        <f>SUM(Leasing[FY01_M05])</f>
        <v>0</v>
      </c>
      <c r="M104" s="59">
        <f>SUM(Leasing[FY01_M06])</f>
        <v>0</v>
      </c>
      <c r="N104" s="59">
        <f>SUM(Leasing[FY01_M07])</f>
        <v>0</v>
      </c>
      <c r="O104" s="59">
        <f>SUM(Leasing[FY01_M08])</f>
        <v>900</v>
      </c>
      <c r="P104" s="59">
        <f>SUM(Leasing[FY01_M09])</f>
        <v>1000</v>
      </c>
      <c r="Q104" s="59">
        <f>SUM(Leasing[FY01_M10])</f>
        <v>1450</v>
      </c>
      <c r="R104" s="59">
        <f>SUM(Leasing[FY01_M11])</f>
        <v>1500</v>
      </c>
      <c r="S104" s="59">
        <f>SUM(Leasing[FY01_M12])</f>
        <v>1500</v>
      </c>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row>
  </sheetData>
  <pageMargins left="0.7" right="0.7" top="0.75" bottom="0.75" header="0.3" footer="0.3"/>
  <tableParts count="2">
    <tablePart r:id="rId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6CD0F-FB40-4D7B-80A6-8124F2CE2AAD}">
  <sheetPr>
    <tabColor rgb="FF7030A0"/>
  </sheetPr>
  <dimension ref="A1:EF36"/>
  <sheetViews>
    <sheetView workbookViewId="0">
      <selection activeCell="J3" sqref="J3"/>
    </sheetView>
  </sheetViews>
  <sheetFormatPr defaultRowHeight="15" x14ac:dyDescent="0.25"/>
  <cols>
    <col min="1" max="1" width="20.5703125" bestFit="1" customWidth="1"/>
    <col min="2" max="2" width="14.5703125" bestFit="1" customWidth="1"/>
    <col min="3" max="3" width="9.7109375" bestFit="1" customWidth="1"/>
    <col min="4" max="4" width="12.28515625" bestFit="1" customWidth="1"/>
    <col min="5" max="5" width="16.7109375" bestFit="1" customWidth="1"/>
    <col min="6" max="6" width="19.5703125" bestFit="1" customWidth="1"/>
    <col min="8" max="8" width="17.28515625" bestFit="1" customWidth="1"/>
    <col min="9" max="9" width="13.85546875" customWidth="1"/>
    <col min="10" max="10" width="22" bestFit="1" customWidth="1"/>
    <col min="11" max="13" width="13.85546875" customWidth="1"/>
    <col min="18" max="18" width="9.28515625" bestFit="1" customWidth="1"/>
    <col min="19" max="19" width="10.28515625" bestFit="1" customWidth="1"/>
    <col min="20" max="20" width="19.140625" bestFit="1" customWidth="1"/>
    <col min="21" max="22" width="9.28515625" bestFit="1" customWidth="1"/>
    <col min="23" max="25" width="9.42578125" bestFit="1" customWidth="1"/>
    <col min="26" max="26" width="11.28515625" bestFit="1" customWidth="1"/>
    <col min="27" max="27" width="11.5703125" bestFit="1" customWidth="1"/>
    <col min="28" max="29" width="11.140625" bestFit="1" customWidth="1"/>
    <col min="30" max="33" width="11.28515625" bestFit="1" customWidth="1"/>
    <col min="34" max="34" width="11.5703125" bestFit="1" customWidth="1"/>
    <col min="35" max="37" width="12.28515625" bestFit="1" customWidth="1"/>
    <col min="38" max="38" width="12.140625" customWidth="1"/>
    <col min="39" max="39" width="10.85546875" bestFit="1" customWidth="1"/>
    <col min="40" max="40" width="11.5703125" bestFit="1" customWidth="1"/>
    <col min="41" max="46" width="10.5703125" bestFit="1" customWidth="1"/>
    <col min="47" max="63" width="10.140625" bestFit="1" customWidth="1"/>
    <col min="77" max="136" width="10.42578125" customWidth="1"/>
  </cols>
  <sheetData>
    <row r="1" spans="1:136" x14ac:dyDescent="0.25">
      <c r="P1" s="41">
        <f>FY01_M01</f>
        <v>45292</v>
      </c>
      <c r="Q1" s="41">
        <f>FY01_M02</f>
        <v>45323</v>
      </c>
      <c r="R1" s="41">
        <f>FY01_M03</f>
        <v>45352</v>
      </c>
      <c r="S1" s="41">
        <f>FY01_M04</f>
        <v>45383</v>
      </c>
      <c r="T1" s="41">
        <f>FY01_M05</f>
        <v>45413</v>
      </c>
      <c r="U1" s="41">
        <f>FY01_M06</f>
        <v>45444</v>
      </c>
      <c r="V1" s="41">
        <f>FY01_M07</f>
        <v>45474</v>
      </c>
      <c r="W1" s="41">
        <f>FY01_M08</f>
        <v>45505</v>
      </c>
      <c r="X1" s="41">
        <f>FY01_M09</f>
        <v>45536</v>
      </c>
      <c r="Y1" s="41">
        <f>FY01_M10</f>
        <v>45566</v>
      </c>
      <c r="Z1" s="41">
        <f>FY01_M11</f>
        <v>45597</v>
      </c>
      <c r="AA1" s="41">
        <f>FY01_M12</f>
        <v>45627</v>
      </c>
      <c r="AB1" s="41">
        <f>FY01_M01</f>
        <v>45292</v>
      </c>
      <c r="AC1" s="41">
        <f>FY01_M02</f>
        <v>45323</v>
      </c>
      <c r="AD1" s="41">
        <f>FY01_M03</f>
        <v>45352</v>
      </c>
      <c r="AE1" s="41">
        <f>FY01_M04</f>
        <v>45383</v>
      </c>
      <c r="AF1" s="41">
        <f>FY01_M05</f>
        <v>45413</v>
      </c>
      <c r="AG1" s="41">
        <f>FY01_M06</f>
        <v>45444</v>
      </c>
      <c r="AH1" s="41">
        <f>FY01_M07</f>
        <v>45474</v>
      </c>
      <c r="AI1" s="41">
        <f>FY01_M08</f>
        <v>45505</v>
      </c>
      <c r="AJ1" s="41">
        <f>FY01_M09</f>
        <v>45536</v>
      </c>
      <c r="AK1" s="41">
        <f>FY01_M10</f>
        <v>45566</v>
      </c>
      <c r="AL1" s="41">
        <f>FY01_M11</f>
        <v>45597</v>
      </c>
      <c r="AM1" s="41">
        <f>FY01_M12</f>
        <v>45627</v>
      </c>
      <c r="AN1" s="41">
        <f>FY02_M01</f>
        <v>45658</v>
      </c>
      <c r="AO1" s="41">
        <f>FY02_M02</f>
        <v>45689</v>
      </c>
      <c r="AP1" s="41">
        <f>FY02_M03</f>
        <v>45717</v>
      </c>
      <c r="AQ1" s="41">
        <f>FY02_M04</f>
        <v>45748</v>
      </c>
      <c r="AR1" s="41">
        <f>FY02_M05</f>
        <v>45778</v>
      </c>
      <c r="AS1" s="41">
        <f>FY02_M06</f>
        <v>45809</v>
      </c>
      <c r="AT1" s="41">
        <f>FY02_M07</f>
        <v>45839</v>
      </c>
      <c r="AU1" s="41">
        <f>FY02_M08</f>
        <v>45870</v>
      </c>
      <c r="AV1" s="41">
        <f>FY02_M09</f>
        <v>45901</v>
      </c>
      <c r="AW1" s="41">
        <f>FY02_M10</f>
        <v>45931</v>
      </c>
      <c r="AX1" s="41">
        <f>FY02_M11</f>
        <v>45962</v>
      </c>
      <c r="AY1" s="41">
        <f>FY02_M12</f>
        <v>45992</v>
      </c>
      <c r="AZ1" s="41">
        <f>FY03_M01</f>
        <v>46023</v>
      </c>
      <c r="BA1" s="41">
        <f>FY03_M02</f>
        <v>46054</v>
      </c>
      <c r="BB1" s="41">
        <f>FY03_M03</f>
        <v>46082</v>
      </c>
      <c r="BC1" s="41">
        <f>FY03_M04</f>
        <v>46113</v>
      </c>
      <c r="BD1" s="41">
        <f>FY03_M05</f>
        <v>46143</v>
      </c>
      <c r="BE1" s="41">
        <f>FY03_M06</f>
        <v>46174</v>
      </c>
      <c r="BF1" s="41">
        <f>FY03_M07</f>
        <v>46204</v>
      </c>
      <c r="BG1" s="41">
        <f>FY03_M08</f>
        <v>46235</v>
      </c>
      <c r="BH1" s="41">
        <f>FY03_M09</f>
        <v>46266</v>
      </c>
      <c r="BI1" s="41">
        <f>FY03_M10</f>
        <v>46296</v>
      </c>
      <c r="BJ1" s="41">
        <f>FY03_M11</f>
        <v>46327</v>
      </c>
      <c r="BK1" s="41">
        <f>FY03_M12</f>
        <v>46357</v>
      </c>
    </row>
    <row r="2" spans="1:136" x14ac:dyDescent="0.25">
      <c r="A2" s="60" t="s">
        <v>551</v>
      </c>
      <c r="B2" s="60" t="s">
        <v>552</v>
      </c>
      <c r="C2" s="60" t="s">
        <v>553</v>
      </c>
      <c r="D2" s="60" t="s">
        <v>554</v>
      </c>
      <c r="E2" s="60" t="s">
        <v>555</v>
      </c>
      <c r="F2" s="60" t="s">
        <v>556</v>
      </c>
      <c r="G2" s="60" t="s">
        <v>557</v>
      </c>
      <c r="H2" s="60" t="s">
        <v>558</v>
      </c>
      <c r="I2" t="s">
        <v>559</v>
      </c>
      <c r="J2" t="s">
        <v>560</v>
      </c>
      <c r="K2" s="60" t="s">
        <v>561</v>
      </c>
      <c r="L2" t="s">
        <v>562</v>
      </c>
      <c r="M2" t="s">
        <v>2</v>
      </c>
      <c r="N2" t="s">
        <v>0</v>
      </c>
      <c r="O2" t="s">
        <v>563</v>
      </c>
      <c r="P2" s="23" t="s">
        <v>188</v>
      </c>
      <c r="Q2" s="23" t="s">
        <v>103</v>
      </c>
      <c r="R2" s="23" t="s">
        <v>104</v>
      </c>
      <c r="S2" s="23" t="s">
        <v>105</v>
      </c>
      <c r="T2" s="23" t="s">
        <v>106</v>
      </c>
      <c r="U2" s="23" t="s">
        <v>107</v>
      </c>
      <c r="V2" s="23" t="s">
        <v>108</v>
      </c>
      <c r="W2" s="23" t="s">
        <v>109</v>
      </c>
      <c r="X2" s="23" t="s">
        <v>110</v>
      </c>
      <c r="Y2" s="23" t="s">
        <v>111</v>
      </c>
      <c r="Z2" s="23" t="s">
        <v>112</v>
      </c>
      <c r="AA2" s="23" t="s">
        <v>113</v>
      </c>
      <c r="AB2" s="3" t="s">
        <v>189</v>
      </c>
      <c r="AC2" s="3" t="s">
        <v>114</v>
      </c>
      <c r="AD2" s="3" t="s">
        <v>115</v>
      </c>
      <c r="AE2" s="3" t="s">
        <v>116</v>
      </c>
      <c r="AF2" s="3" t="s">
        <v>117</v>
      </c>
      <c r="AG2" s="3" t="s">
        <v>118</v>
      </c>
      <c r="AH2" s="3" t="s">
        <v>119</v>
      </c>
      <c r="AI2" s="3" t="s">
        <v>120</v>
      </c>
      <c r="AJ2" s="3" t="s">
        <v>121</v>
      </c>
      <c r="AK2" s="3" t="s">
        <v>122</v>
      </c>
      <c r="AL2" s="3" t="s">
        <v>123</v>
      </c>
      <c r="AM2" s="3" t="s">
        <v>124</v>
      </c>
      <c r="AN2" s="3" t="s">
        <v>190</v>
      </c>
      <c r="AO2" s="3" t="s">
        <v>125</v>
      </c>
      <c r="AP2" s="3" t="s">
        <v>126</v>
      </c>
      <c r="AQ2" s="3" t="s">
        <v>127</v>
      </c>
      <c r="AR2" s="3" t="s">
        <v>128</v>
      </c>
      <c r="AS2" s="3" t="s">
        <v>129</v>
      </c>
      <c r="AT2" s="3" t="s">
        <v>130</v>
      </c>
      <c r="AU2" s="3" t="s">
        <v>131</v>
      </c>
      <c r="AV2" s="3" t="s">
        <v>132</v>
      </c>
      <c r="AW2" s="3" t="s">
        <v>133</v>
      </c>
      <c r="AX2" s="3" t="s">
        <v>134</v>
      </c>
      <c r="AY2" s="3" t="s">
        <v>135</v>
      </c>
      <c r="AZ2" s="3" t="s">
        <v>191</v>
      </c>
      <c r="BA2" s="3" t="s">
        <v>136</v>
      </c>
      <c r="BB2" s="3" t="s">
        <v>137</v>
      </c>
      <c r="BC2" s="3" t="s">
        <v>138</v>
      </c>
      <c r="BD2" s="3" t="s">
        <v>139</v>
      </c>
      <c r="BE2" s="3" t="s">
        <v>140</v>
      </c>
      <c r="BF2" s="3" t="s">
        <v>141</v>
      </c>
      <c r="BG2" s="3" t="s">
        <v>142</v>
      </c>
      <c r="BH2" s="3" t="s">
        <v>143</v>
      </c>
      <c r="BI2" s="3" t="s">
        <v>144</v>
      </c>
      <c r="BJ2" s="3" t="s">
        <v>145</v>
      </c>
      <c r="BK2" s="3" t="s">
        <v>146</v>
      </c>
      <c r="BL2" s="3" t="s">
        <v>192</v>
      </c>
      <c r="BM2" s="3" t="s">
        <v>147</v>
      </c>
      <c r="BN2" s="3" t="s">
        <v>148</v>
      </c>
      <c r="BO2" s="3" t="s">
        <v>149</v>
      </c>
      <c r="BP2" s="3" t="s">
        <v>150</v>
      </c>
      <c r="BQ2" s="3" t="s">
        <v>151</v>
      </c>
      <c r="BR2" s="3" t="s">
        <v>152</v>
      </c>
      <c r="BS2" s="3" t="s">
        <v>153</v>
      </c>
      <c r="BT2" s="3" t="s">
        <v>154</v>
      </c>
      <c r="BU2" s="3" t="s">
        <v>155</v>
      </c>
      <c r="BV2" s="3" t="s">
        <v>156</v>
      </c>
      <c r="BW2" s="3" t="s">
        <v>157</v>
      </c>
      <c r="BY2" s="61" t="s">
        <v>188</v>
      </c>
      <c r="BZ2" s="61" t="s">
        <v>103</v>
      </c>
      <c r="CA2" s="61" t="s">
        <v>104</v>
      </c>
      <c r="CB2" s="61" t="s">
        <v>105</v>
      </c>
      <c r="CC2" s="61" t="s">
        <v>106</v>
      </c>
      <c r="CD2" s="61" t="s">
        <v>107</v>
      </c>
      <c r="CE2" s="61" t="s">
        <v>108</v>
      </c>
      <c r="CF2" s="61" t="s">
        <v>109</v>
      </c>
      <c r="CG2" s="61" t="s">
        <v>110</v>
      </c>
      <c r="CH2" s="61" t="s">
        <v>111</v>
      </c>
      <c r="CI2" s="61" t="s">
        <v>112</v>
      </c>
      <c r="CJ2" s="61" t="s">
        <v>113</v>
      </c>
      <c r="CK2" s="62" t="s">
        <v>189</v>
      </c>
      <c r="CL2" s="62" t="s">
        <v>114</v>
      </c>
      <c r="CM2" s="62" t="s">
        <v>115</v>
      </c>
      <c r="CN2" s="62" t="s">
        <v>116</v>
      </c>
      <c r="CO2" s="62" t="s">
        <v>117</v>
      </c>
      <c r="CP2" s="62" t="s">
        <v>118</v>
      </c>
      <c r="CQ2" s="62" t="s">
        <v>119</v>
      </c>
      <c r="CR2" s="62" t="s">
        <v>120</v>
      </c>
      <c r="CS2" s="62" t="s">
        <v>121</v>
      </c>
      <c r="CT2" s="62" t="s">
        <v>122</v>
      </c>
      <c r="CU2" s="62" t="s">
        <v>123</v>
      </c>
      <c r="CV2" s="62" t="s">
        <v>124</v>
      </c>
      <c r="CW2" s="62" t="s">
        <v>190</v>
      </c>
      <c r="CX2" s="62" t="s">
        <v>125</v>
      </c>
      <c r="CY2" s="62" t="s">
        <v>126</v>
      </c>
      <c r="CZ2" s="62" t="s">
        <v>127</v>
      </c>
      <c r="DA2" s="62" t="s">
        <v>128</v>
      </c>
      <c r="DB2" s="62" t="s">
        <v>129</v>
      </c>
      <c r="DC2" s="62" t="s">
        <v>130</v>
      </c>
      <c r="DD2" s="62" t="s">
        <v>131</v>
      </c>
      <c r="DE2" s="62" t="s">
        <v>132</v>
      </c>
      <c r="DF2" s="62" t="s">
        <v>133</v>
      </c>
      <c r="DG2" s="62" t="s">
        <v>134</v>
      </c>
      <c r="DH2" s="62" t="s">
        <v>135</v>
      </c>
      <c r="DI2" s="62" t="s">
        <v>191</v>
      </c>
      <c r="DJ2" s="62" t="s">
        <v>136</v>
      </c>
      <c r="DK2" s="62" t="s">
        <v>137</v>
      </c>
      <c r="DL2" s="62" t="s">
        <v>138</v>
      </c>
      <c r="DM2" s="62" t="s">
        <v>139</v>
      </c>
      <c r="DN2" s="62" t="s">
        <v>140</v>
      </c>
      <c r="DO2" s="62" t="s">
        <v>141</v>
      </c>
      <c r="DP2" s="62" t="s">
        <v>142</v>
      </c>
      <c r="DQ2" s="62" t="s">
        <v>143</v>
      </c>
      <c r="DR2" s="62" t="s">
        <v>144</v>
      </c>
      <c r="DS2" s="62" t="s">
        <v>145</v>
      </c>
      <c r="DT2" s="62" t="s">
        <v>146</v>
      </c>
      <c r="DU2" s="62" t="s">
        <v>192</v>
      </c>
      <c r="DV2" s="62" t="s">
        <v>147</v>
      </c>
      <c r="DW2" s="62" t="s">
        <v>148</v>
      </c>
      <c r="DX2" s="62" t="s">
        <v>149</v>
      </c>
      <c r="DY2" s="62" t="s">
        <v>150</v>
      </c>
      <c r="DZ2" s="62" t="s">
        <v>151</v>
      </c>
      <c r="EA2" s="62" t="s">
        <v>152</v>
      </c>
      <c r="EB2" s="62" t="s">
        <v>153</v>
      </c>
      <c r="EC2" s="62" t="s">
        <v>154</v>
      </c>
      <c r="ED2" s="62" t="s">
        <v>155</v>
      </c>
      <c r="EE2" s="62" t="s">
        <v>156</v>
      </c>
      <c r="EF2" s="63" t="s">
        <v>157</v>
      </c>
    </row>
    <row r="3" spans="1:136" x14ac:dyDescent="0.25">
      <c r="A3" s="64">
        <v>700</v>
      </c>
      <c r="B3" s="6"/>
      <c r="C3" s="11">
        <v>45508</v>
      </c>
      <c r="D3" s="6">
        <v>430000</v>
      </c>
      <c r="E3" s="6">
        <v>20000</v>
      </c>
      <c r="F3" s="47">
        <v>0.25</v>
      </c>
      <c r="G3" s="65">
        <v>0.08</v>
      </c>
      <c r="H3" s="6">
        <v>360</v>
      </c>
      <c r="I3" s="6">
        <v>10000</v>
      </c>
      <c r="J3" s="6">
        <v>8000</v>
      </c>
      <c r="K3" s="10">
        <f>Loan_Equity[[#This Row],[Asset Price]]*Loan_Equity[[#This Row],[Percent Down]]+Loan_Equity[[#This Row],[Origination Fees]]</f>
        <v>127500</v>
      </c>
      <c r="L3" s="10">
        <f>IF(ISBLANK(Loan_Equity[[#This Row],[Loan Origination Date]]),"",IFERROR(PMT($G3/12,$H3,$D3-Loan_Equity[[#This Row],[Asset Price]]*Loan_Equity[[#This Row],[Percent Down]],0,1)-$I3/12-$J3/12,""))</f>
        <v>-3850.7192888354189</v>
      </c>
      <c r="O3" t="s">
        <v>564</v>
      </c>
      <c r="P3" s="10" t="str">
        <f>IFERROR(CUMPRINC(Loan_Equity[[#This Row],[rate (%)]]/12,Loan_Equity[[#This Row],[Term Months]],Loan_Equity[[#This Row],[Asset Price]],1,-YEAR(Loan_Equity[[#This Row],[Loan Origination Date]])*12-MONTH(Loan_Equity[[#This Row],[Loan Origination Date]])+YEAR(FY01_M01)*12+MONTH(FY01_M01),0),"")</f>
        <v/>
      </c>
      <c r="Q3" s="10" t="str">
        <f>IFERROR(CUMPRINC(Loan_Equity[[#This Row],[rate (%)]]/12,Loan_Equity[[#This Row],[Term Months]],Loan_Equity[[#This Row],[Asset Price]],1,-YEAR(Loan_Equity[[#This Row],[Loan Origination Date]])*12-MONTH(Loan_Equity[[#This Row],[Loan Origination Date]])+YEAR(FY01_M02)*12+MONTH(FY01_M02),0),"")</f>
        <v/>
      </c>
      <c r="R3" s="10" t="str">
        <f>IFERROR(CUMPRINC(Loan_Equity[[#This Row],[rate (%)]]/12,Loan_Equity[[#This Row],[Term Months]],Loan_Equity[[#This Row],[Asset Price]],1,-YEAR(Loan_Equity[[#This Row],[Loan Origination Date]])*12-MONTH(Loan_Equity[[#This Row],[Loan Origination Date]])+YEAR(FY01_M03)*12+MONTH(FY01_M03),0),"")</f>
        <v/>
      </c>
      <c r="S3" s="10" t="str">
        <f>IFERROR(CUMPRINC(Loan_Equity[[#This Row],[rate (%)]]/12,Loan_Equity[[#This Row],[Term Months]],Loan_Equity[[#This Row],[Asset Price]],1,-YEAR(Loan_Equity[[#This Row],[Loan Origination Date]])*12-MONTH(Loan_Equity[[#This Row],[Loan Origination Date]])+YEAR(FY01_M04)*12+MONTH(FY01_M04),0),"")</f>
        <v/>
      </c>
      <c r="T3" s="10" t="str">
        <f>IFERROR(CUMPRINC(Loan_Equity[[#This Row],[rate (%)]]/12,Loan_Equity[[#This Row],[Term Months]],Loan_Equity[[#This Row],[Asset Price]],1,-YEAR(Loan_Equity[[#This Row],[Loan Origination Date]])*12-MONTH(Loan_Equity[[#This Row],[Loan Origination Date]])+YEAR(FY01_M05)*12+MONTH(FY01_M05),0),"")</f>
        <v/>
      </c>
      <c r="U3" s="10" t="str">
        <f>IFERROR(CUMPRINC(Loan_Equity[[#This Row],[rate (%)]]/12,Loan_Equity[[#This Row],[Term Months]],Loan_Equity[[#This Row],[Asset Price]],1,-YEAR(Loan_Equity[[#This Row],[Loan Origination Date]])*12-MONTH(Loan_Equity[[#This Row],[Loan Origination Date]])+YEAR(FY01_M06)*12+MONTH(FY01_M06),0),"")</f>
        <v/>
      </c>
      <c r="V3" s="10" t="str">
        <f>IFERROR(CUMPRINC(Loan_Equity[[#This Row],[rate (%)]]/12,Loan_Equity[[#This Row],[Term Months]],Loan_Equity[[#This Row],[Asset Price]],1,-YEAR(Loan_Equity[[#This Row],[Loan Origination Date]])*12-MONTH(Loan_Equity[[#This Row],[Loan Origination Date]])+YEAR(FY01_M07)*12+MONTH(FY01_M07),0),"")</f>
        <v/>
      </c>
      <c r="W3" s="10" t="str">
        <f>IFERROR(CUMPRINC(Loan_Equity[[#This Row],[rate (%)]]/12,Loan_Equity[[#This Row],[Term Months]],Loan_Equity[[#This Row],[Asset Price]],1,-YEAR(Loan_Equity[[#This Row],[Loan Origination Date]])*12-MONTH(Loan_Equity[[#This Row],[Loan Origination Date]])+YEAR(FY01_M08)*12+MONTH(FY01_M08),0),"")</f>
        <v/>
      </c>
      <c r="X3" s="10">
        <f>IFERROR(CUMPRINC(Loan_Equity[[#This Row],[rate (%)]]/12,Loan_Equity[[#This Row],[Term Months]],Loan_Equity[[#This Row],[Asset Price]],1,-YEAR(Loan_Equity[[#This Row],[Loan Origination Date]])*12-MONTH(Loan_Equity[[#This Row],[Loan Origination Date]])+YEAR(FY01_M09)*12+MONTH(FY01_M09),0),"")</f>
        <v>-288.52100101465061</v>
      </c>
      <c r="Y3" s="10">
        <f>IFERROR(CUMPRINC(Loan_Equity[[#This Row],[rate (%)]]/12,Loan_Equity[[#This Row],[Term Months]],Loan_Equity[[#This Row],[Asset Price]],1,-YEAR(Loan_Equity[[#This Row],[Loan Origination Date]])*12-MONTH(Loan_Equity[[#This Row],[Loan Origination Date]])+YEAR(FY01_M10)*12+MONTH(FY01_M10),0),"")</f>
        <v>-578.96547536939863</v>
      </c>
      <c r="Z3" s="10">
        <f>IFERROR(CUMPRINC(Loan_Equity[[#This Row],[rate (%)]]/12,Loan_Equity[[#This Row],[Term Months]],Loan_Equity[[#This Row],[Asset Price]],1,-YEAR(Loan_Equity[[#This Row],[Loan Origination Date]])*12-MONTH(Loan_Equity[[#This Row],[Loan Origination Date]])+YEAR(FY01_M11)*12+MONTH(FY01_M11),0),"")</f>
        <v>-871.3462462198454</v>
      </c>
      <c r="AA3" s="10">
        <f>IFERROR(CUMPRINC(Loan_Equity[[#This Row],[rate (%)]]/12,Loan_Equity[[#This Row],[Term Months]],Loan_Equity[[#This Row],[Asset Price]],1,-YEAR(Loan_Equity[[#This Row],[Loan Origination Date]])*12-MONTH(Loan_Equity[[#This Row],[Loan Origination Date]])+YEAR(FY01_M12)*12+MONTH(FY01_M12),0),"")</f>
        <v>-1165.6762222092952</v>
      </c>
      <c r="AB3" s="10">
        <f>IFERROR(CUMPRINC(Loan_Equity[[#This Row],[rate (%)]]/12,Loan_Equity[[#This Row],[Term Months]],Loan_Equity[[#This Row],[Asset Price]],1,-YEAR(Loan_Equity[[#This Row],[Loan Origination Date]])*12-MONTH(Loan_Equity[[#This Row],[Loan Origination Date]])+YEAR(FY02_M01)*12+MONTH(FY02_M01),0),"")</f>
        <v>-1461.9683980386742</v>
      </c>
      <c r="AC3" s="10">
        <f>IFERROR(CUMPRINC(Loan_Equity[[#This Row],[rate (%)]]/12,Loan_Equity[[#This Row],[Term Months]],Loan_Equity[[#This Row],[Asset Price]],1,-YEAR(Loan_Equity[[#This Row],[Loan Origination Date]])*12-MONTH(Loan_Equity[[#This Row],[Loan Origination Date]])+YEAR(FY02_M02)*12+MONTH(FY02_M02),0),"")</f>
        <v>-1760.2358550402496</v>
      </c>
      <c r="AD3" s="10">
        <f>IFERROR(CUMPRINC(Loan_Equity[[#This Row],[rate (%)]]/12,Loan_Equity[[#This Row],[Term Months]],Loan_Equity[[#This Row],[Asset Price]],1,-YEAR(Loan_Equity[[#This Row],[Loan Origination Date]])*12-MONTH(Loan_Equity[[#This Row],[Loan Origination Date]])+YEAR(FY02_M03)*12+MONTH(FY02_M03),0),"")</f>
        <v>-2060.4917617551678</v>
      </c>
      <c r="AE3" s="10">
        <f>IFERROR(CUMPRINC(Loan_Equity[[#This Row],[rate (%)]]/12,Loan_Equity[[#This Row],[Term Months]],Loan_Equity[[#This Row],[Asset Price]],1,-YEAR(Loan_Equity[[#This Row],[Loan Origination Date]])*12-MONTH(Loan_Equity[[#This Row],[Loan Origination Date]])+YEAR(FY02_M04)*12+MONTH(FY02_M04),0),"")</f>
        <v>-2362.7493745148531</v>
      </c>
      <c r="AF3" s="10">
        <f>IFERROR(CUMPRINC(Loan_Equity[[#This Row],[rate (%)]]/12,Loan_Equity[[#This Row],[Term Months]],Loan_Equity[[#This Row],[Asset Price]],1,-YEAR(Loan_Equity[[#This Row],[Loan Origination Date]])*12-MONTH(Loan_Equity[[#This Row],[Loan Origination Date]])+YEAR(FY02_M05)*12+MONTH(FY02_M05),0),"")</f>
        <v>-2667.0220380262685</v>
      </c>
      <c r="AG3" s="10">
        <f>IFERROR(CUMPRINC(Loan_Equity[[#This Row],[rate (%)]]/12,Loan_Equity[[#This Row],[Term Months]],Loan_Equity[[#This Row],[Asset Price]],1,-YEAR(Loan_Equity[[#This Row],[Loan Origination Date]])*12-MONTH(Loan_Equity[[#This Row],[Loan Origination Date]])+YEAR(FY02_M06)*12+MONTH(FY02_M06),0),"")</f>
        <v>-2973.3231859610955</v>
      </c>
      <c r="AH3" s="10">
        <f>IFERROR(CUMPRINC(Loan_Equity[[#This Row],[rate (%)]]/12,Loan_Equity[[#This Row],[Term Months]],Loan_Equity[[#This Row],[Asset Price]],1,-YEAR(Loan_Equity[[#This Row],[Loan Origination Date]])*12-MONTH(Loan_Equity[[#This Row],[Loan Origination Date]])+YEAR(FY02_M07)*12+MONTH(FY02_M07),0),"")</f>
        <v>-3281.6663415488206</v>
      </c>
      <c r="AI3" s="10">
        <f>IFERROR(CUMPRINC(Loan_Equity[[#This Row],[rate (%)]]/12,Loan_Equity[[#This Row],[Term Months]],Loan_Equity[[#This Row],[Asset Price]],1,-YEAR(Loan_Equity[[#This Row],[Loan Origination Date]])*12-MONTH(Loan_Equity[[#This Row],[Loan Origination Date]])+YEAR(FY02_M08)*12+MONTH(FY02_M08),0),"")</f>
        <v>-3592.0651181737953</v>
      </c>
      <c r="AJ3" s="10">
        <f>IFERROR(CUMPRINC(Loan_Equity[[#This Row],[rate (%)]]/12,Loan_Equity[[#This Row],[Term Months]],Loan_Equity[[#This Row],[Asset Price]],1,-YEAR(Loan_Equity[[#This Row],[Loan Origination Date]])*12-MONTH(Loan_Equity[[#This Row],[Loan Origination Date]])+YEAR(FY02_M09)*12+MONTH(FY02_M09),0),"")</f>
        <v>-3904.5332199762715</v>
      </c>
      <c r="AK3" s="10">
        <f>IFERROR(CUMPRINC(Loan_Equity[[#This Row],[rate (%)]]/12,Loan_Equity[[#This Row],[Term Months]],Loan_Equity[[#This Row],[Asset Price]],1,-YEAR(Loan_Equity[[#This Row],[Loan Origination Date]])*12-MONTH(Loan_Equity[[#This Row],[Loan Origination Date]])+YEAR(FY02_M10)*12+MONTH(FY02_M10),0),"")</f>
        <v>-4219.0844424574298</v>
      </c>
      <c r="AL3" s="10">
        <f>IFERROR(CUMPRINC(Loan_Equity[[#This Row],[rate (%)]]/12,Loan_Equity[[#This Row],[Term Months]],Loan_Equity[[#This Row],[Asset Price]],1,-YEAR(Loan_Equity[[#This Row],[Loan Origination Date]])*12-MONTH(Loan_Equity[[#This Row],[Loan Origination Date]])+YEAR(FY02_M11)*12+MONTH(FY02_M11),0),"")</f>
        <v>-4535.7326730884643</v>
      </c>
      <c r="AM3" s="10">
        <f>IFERROR(CUMPRINC(Loan_Equity[[#This Row],[rate (%)]]/12,Loan_Equity[[#This Row],[Term Months]],Loan_Equity[[#This Row],[Asset Price]],1,-YEAR(Loan_Equity[[#This Row],[Loan Origination Date]])*12-MONTH(Loan_Equity[[#This Row],[Loan Origination Date]])+YEAR(FY02_M12)*12+MONTH(FY02_M12),0),"")</f>
        <v>-4854.4918919237052</v>
      </c>
      <c r="AN3" s="10">
        <f>IFERROR(CUMPRINC(Loan_Equity[[#This Row],[rate (%)]]/12,Loan_Equity[[#This Row],[Term Months]],Loan_Equity[[#This Row],[Asset Price]],1,-YEAR(Loan_Equity[[#This Row],[Loan Origination Date]])*12-MONTH(Loan_Equity[[#This Row],[Loan Origination Date]])+YEAR(FY03_M01)*12+MONTH(FY03_M01),0),"")</f>
        <v>-5175.376172217846</v>
      </c>
      <c r="AO3" s="10">
        <f>IFERROR(CUMPRINC(Loan_Equity[[#This Row],[rate (%)]]/12,Loan_Equity[[#This Row],[Term Months]],Loan_Equity[[#This Row],[Asset Price]],1,-YEAR(Loan_Equity[[#This Row],[Loan Origination Date]])*12-MONTH(Loan_Equity[[#This Row],[Loan Origination Date]])+YEAR(FY03_M02)*12+MONTH(FY03_M02),0),"")</f>
        <v>-5498.3996810472836</v>
      </c>
      <c r="AP3" s="10">
        <f>IFERROR(CUMPRINC(Loan_Equity[[#This Row],[rate (%)]]/12,Loan_Equity[[#This Row],[Term Months]],Loan_Equity[[#This Row],[Asset Price]],1,-YEAR(Loan_Equity[[#This Row],[Loan Origination Date]])*12-MONTH(Loan_Equity[[#This Row],[Loan Origination Date]])+YEAR(FY03_M03)*12+MONTH(FY03_M03),0),"")</f>
        <v>-5823.5766799355806</v>
      </c>
      <c r="AQ3" s="10">
        <f>IFERROR(CUMPRINC(Loan_Equity[[#This Row],[rate (%)]]/12,Loan_Equity[[#This Row],[Term Months]],Loan_Equity[[#This Row],[Asset Price]],1,-YEAR(Loan_Equity[[#This Row],[Loan Origination Date]])*12-MONTH(Loan_Equity[[#This Row],[Loan Origination Date]])+YEAR(FY03_M04)*12+MONTH(FY03_M04),0),"")</f>
        <v>-6150.921525483137</v>
      </c>
      <c r="AR3" s="10">
        <f>IFERROR(CUMPRINC(Loan_Equity[[#This Row],[rate (%)]]/12,Loan_Equity[[#This Row],[Term Months]],Loan_Equity[[#This Row],[Asset Price]],1,-YEAR(Loan_Equity[[#This Row],[Loan Origination Date]])*12-MONTH(Loan_Equity[[#This Row],[Loan Origination Date]])+YEAR(FY03_M05)*12+MONTH(FY03_M05),0),"")</f>
        <v>-6480.4486700010066</v>
      </c>
      <c r="AS3" s="10">
        <f>IFERROR(CUMPRINC(Loan_Equity[[#This Row],[rate (%)]]/12,Loan_Equity[[#This Row],[Term Months]],Loan_Equity[[#This Row],[Asset Price]],1,-YEAR(Loan_Equity[[#This Row],[Loan Origination Date]])*12-MONTH(Loan_Equity[[#This Row],[Loan Origination Date]])+YEAR(FY03_M06)*12+MONTH(FY03_M06),0),"")</f>
        <v>-6812.1726621489988</v>
      </c>
      <c r="AT3" s="10">
        <f>IFERROR(CUMPRINC(Loan_Equity[[#This Row],[rate (%)]]/12,Loan_Equity[[#This Row],[Term Months]],Loan_Equity[[#This Row],[Asset Price]],1,-YEAR(Loan_Equity[[#This Row],[Loan Origination Date]])*12-MONTH(Loan_Equity[[#This Row],[Loan Origination Date]])+YEAR(FY03_M07)*12+MONTH(FY03_M07),0),"")</f>
        <v>-7146.1081475779765</v>
      </c>
      <c r="AU3" s="10">
        <f>IFERROR(CUMPRINC(Loan_Equity[[#This Row],[rate (%)]]/12,Loan_Equity[[#This Row],[Term Months]],Loan_Equity[[#This Row],[Asset Price]],1,-YEAR(Loan_Equity[[#This Row],[Loan Origination Date]])*12-MONTH(Loan_Equity[[#This Row],[Loan Origination Date]])+YEAR(FY03_M08)*12+MONTH(FY03_M08),0),"")</f>
        <v>-7482.2698695764793</v>
      </c>
      <c r="AV3" s="10">
        <f>IFERROR(CUMPRINC(Loan_Equity[[#This Row],[rate (%)]]/12,Loan_Equity[[#This Row],[Term Months]],Loan_Equity[[#This Row],[Asset Price]],1,-YEAR(Loan_Equity[[#This Row],[Loan Origination Date]])*12-MONTH(Loan_Equity[[#This Row],[Loan Origination Date]])+YEAR(FY03_M09)*12+MONTH(FY03_M09),0),"")</f>
        <v>-7820.6726697216418</v>
      </c>
      <c r="AW3" s="10">
        <f>IFERROR(CUMPRINC(Loan_Equity[[#This Row],[rate (%)]]/12,Loan_Equity[[#This Row],[Term Months]],Loan_Equity[[#This Row],[Asset Price]],1,-YEAR(Loan_Equity[[#This Row],[Loan Origination Date]])*12-MONTH(Loan_Equity[[#This Row],[Loan Origination Date]])+YEAR(FY03_M10)*12+MONTH(FY03_M10),0),"")</f>
        <v>-8161.3314885344344</v>
      </c>
      <c r="AX3" s="10">
        <f>IFERROR(CUMPRINC(Loan_Equity[[#This Row],[rate (%)]]/12,Loan_Equity[[#This Row],[Term Months]],Loan_Equity[[#This Row],[Asset Price]],1,-YEAR(Loan_Equity[[#This Row],[Loan Origination Date]])*12-MONTH(Loan_Equity[[#This Row],[Loan Origination Date]])+YEAR(FY03_M11)*12+MONTH(FY03_M11),0),"")</f>
        <v>-8504.2613661393152</v>
      </c>
      <c r="AY3" s="10">
        <f>IFERROR(CUMPRINC(Loan_Equity[[#This Row],[rate (%)]]/12,Loan_Equity[[#This Row],[Term Months]],Loan_Equity[[#This Row],[Asset Price]],1,-YEAR(Loan_Equity[[#This Row],[Loan Origination Date]])*12-MONTH(Loan_Equity[[#This Row],[Loan Origination Date]])+YEAR(FY03_M12)*12+MONTH(FY03_M12),0),"")</f>
        <v>-8849.4774429282261</v>
      </c>
      <c r="AZ3" s="10">
        <f>IFERROR(CUMPRINC(Loan_Equity[[#This Row],[rate (%)]]/12,Loan_Equity[[#This Row],[Term Months]],Loan_Equity[[#This Row],[Asset Price]],1,-YEAR(Loan_Equity[[#This Row],[Loan Origination Date]])*12-MONTH(Loan_Equity[[#This Row],[Loan Origination Date]])+YEAR(FY04_M01)*12+MONTH(FY04_M01),0),"")</f>
        <v>-9196.9949602290671</v>
      </c>
      <c r="BA3" s="10">
        <f>IFERROR(CUMPRINC(Loan_Equity[[#This Row],[rate (%)]]/12,Loan_Equity[[#This Row],[Term Months]],Loan_Equity[[#This Row],[Asset Price]],1,-YEAR(Loan_Equity[[#This Row],[Loan Origination Date]])*12-MONTH(Loan_Equity[[#This Row],[Loan Origination Date]])+YEAR(FY04_M02)*12+MONTH(FY04_M02),0),"")</f>
        <v>-9546.8292609785804</v>
      </c>
      <c r="BB3" s="10">
        <f>IFERROR(CUMPRINC(Loan_Equity[[#This Row],[rate (%)]]/12,Loan_Equity[[#This Row],[Term Months]],Loan_Equity[[#This Row],[Asset Price]],1,-YEAR(Loan_Equity[[#This Row],[Loan Origination Date]])*12-MONTH(Loan_Equity[[#This Row],[Loan Origination Date]])+YEAR(FY04_M03)*12+MONTH(FY04_M03),0),"")</f>
        <v>-9898.9957903997511</v>
      </c>
      <c r="BC3" s="10">
        <f>IFERROR(CUMPRINC(Loan_Equity[[#This Row],[rate (%)]]/12,Loan_Equity[[#This Row],[Term Months]],Loan_Equity[[#This Row],[Asset Price]],1,-YEAR(Loan_Equity[[#This Row],[Loan Origination Date]])*12-MONTH(Loan_Equity[[#This Row],[Loan Origination Date]])+YEAR(FY04_M04)*12+MONTH(FY04_M04),0),"")</f>
        <v>-10253.510096683733</v>
      </c>
      <c r="BD3" s="10">
        <f>IFERROR(CUMPRINC(Loan_Equity[[#This Row],[rate (%)]]/12,Loan_Equity[[#This Row],[Term Months]],Loan_Equity[[#This Row],[Asset Price]],1,-YEAR(Loan_Equity[[#This Row],[Loan Origination Date]])*12-MONTH(Loan_Equity[[#This Row],[Loan Origination Date]])+YEAR(FY04_M05)*12+MONTH(FY04_M05),0),"")</f>
        <v>-10610.387831676275</v>
      </c>
      <c r="BE3" s="10">
        <f>IFERROR(CUMPRINC(Loan_Equity[[#This Row],[rate (%)]]/12,Loan_Equity[[#This Row],[Term Months]],Loan_Equity[[#This Row],[Asset Price]],1,-YEAR(Loan_Equity[[#This Row],[Loan Origination Date]])*12-MONTH(Loan_Equity[[#This Row],[Loan Origination Date]])+YEAR(FY04_M06)*12+MONTH(FY04_M06),0),"")</f>
        <v>-10969.644751568767</v>
      </c>
      <c r="BF3" s="10">
        <f>IFERROR(CUMPRINC(Loan_Equity[[#This Row],[rate (%)]]/12,Loan_Equity[[#This Row],[Term Months]],Loan_Equity[[#This Row],[Asset Price]],1,-YEAR(Loan_Equity[[#This Row],[Loan Origination Date]])*12-MONTH(Loan_Equity[[#This Row],[Loan Origination Date]])+YEAR(FY04_M07)*12+MONTH(FY04_M07),0),"")</f>
        <v>-11331.296717593881</v>
      </c>
      <c r="BG3" s="10">
        <f>IFERROR(CUMPRINC(Loan_Equity[[#This Row],[rate (%)]]/12,Loan_Equity[[#This Row],[Term Months]],Loan_Equity[[#This Row],[Asset Price]],1,-YEAR(Loan_Equity[[#This Row],[Loan Origination Date]])*12-MONTH(Loan_Equity[[#This Row],[Loan Origination Date]])+YEAR(FY04_M08)*12+MONTH(FY04_M08),0),"")</f>
        <v>-11695.35969672582</v>
      </c>
      <c r="BH3" s="10">
        <f>IFERROR(CUMPRINC(Loan_Equity[[#This Row],[rate (%)]]/12,Loan_Equity[[#This Row],[Term Months]],Loan_Equity[[#This Row],[Asset Price]],1,-YEAR(Loan_Equity[[#This Row],[Loan Origination Date]])*12-MONTH(Loan_Equity[[#This Row],[Loan Origination Date]])+YEAR(FY04_M09)*12+MONTH(FY04_M09),0),"")</f>
        <v>-12061.849762385311</v>
      </c>
      <c r="BI3" s="10">
        <f>IFERROR(CUMPRINC(Loan_Equity[[#This Row],[rate (%)]]/12,Loan_Equity[[#This Row],[Term Months]],Loan_Equity[[#This Row],[Asset Price]],1,-YEAR(Loan_Equity[[#This Row],[Loan Origination Date]])*12-MONTH(Loan_Equity[[#This Row],[Loan Origination Date]])+YEAR(FY04_M10)*12+MONTH(FY04_M10),0),"")</f>
        <v>-12430.783095149194</v>
      </c>
      <c r="BJ3" s="10">
        <f>IFERROR(CUMPRINC(Loan_Equity[[#This Row],[rate (%)]]/12,Loan_Equity[[#This Row],[Term Months]],Loan_Equity[[#This Row],[Asset Price]],1,-YEAR(Loan_Equity[[#This Row],[Loan Origination Date]])*12-MONTH(Loan_Equity[[#This Row],[Loan Origination Date]])+YEAR(FY04_M11)*12+MONTH(FY04_M11),0),"")</f>
        <v>-12802.17598346484</v>
      </c>
      <c r="BK3" s="10">
        <f>IFERROR(CUMPRINC(Loan_Equity[[#This Row],[rate (%)]]/12,Loan_Equity[[#This Row],[Term Months]],Loan_Equity[[#This Row],[Asset Price]],1,-YEAR(Loan_Equity[[#This Row],[Loan Origination Date]])*12-MONTH(Loan_Equity[[#This Row],[Loan Origination Date]])+YEAR(FY04_M12)*12+MONTH(FY04_M12),0),"")</f>
        <v>-13176.044824369255</v>
      </c>
      <c r="BL3" s="10">
        <f>IFERROR(CUMPRINC(Loan_Equity[[#This Row],[rate (%)]]/12,Loan_Equity[[#This Row],[Term Months]],Loan_Equity[[#This Row],[Asset Price]],1,-YEAR(Loan_Equity[[#This Row],[Loan Origination Date]])*12-MONTH(Loan_Equity[[#This Row],[Loan Origination Date]])+YEAR(FY05_M01)*12+MONTH(FY05_M01),0),"")</f>
        <v>-13552.406124213039</v>
      </c>
      <c r="BM3" s="10">
        <f>IFERROR(CUMPRINC(Loan_Equity[[#This Row],[rate (%)]]/12,Loan_Equity[[#This Row],[Term Months]],Loan_Equity[[#This Row],[Asset Price]],1,-YEAR(Loan_Equity[[#This Row],[Loan Origination Date]])*12-MONTH(Loan_Equity[[#This Row],[Loan Origination Date]])+YEAR(FY05_M02)*12+MONTH(FY05_M02),0),"")</f>
        <v>-13931.276499389111</v>
      </c>
      <c r="BN3" s="10">
        <f>IFERROR(CUMPRINC(Loan_Equity[[#This Row],[rate (%)]]/12,Loan_Equity[[#This Row],[Term Months]],Loan_Equity[[#This Row],[Asset Price]],1,-YEAR(Loan_Equity[[#This Row],[Loan Origination Date]])*12-MONTH(Loan_Equity[[#This Row],[Loan Origination Date]])+YEAR(FY05_M03)*12+MONTH(FY05_M03),0),"")</f>
        <v>-14312.672677066355</v>
      </c>
      <c r="BO3" s="10">
        <f>IFERROR(CUMPRINC(Loan_Equity[[#This Row],[rate (%)]]/12,Loan_Equity[[#This Row],[Term Months]],Loan_Equity[[#This Row],[Asset Price]],1,-YEAR(Loan_Equity[[#This Row],[Loan Origination Date]])*12-MONTH(Loan_Equity[[#This Row],[Loan Origination Date]])+YEAR(FY05_M04)*12+MONTH(FY05_M04),0),"")</f>
        <v>-14696.611495928115</v>
      </c>
      <c r="BP3" s="10">
        <f>IFERROR(CUMPRINC(Loan_Equity[[#This Row],[rate (%)]]/12,Loan_Equity[[#This Row],[Term Months]],Loan_Equity[[#This Row],[Asset Price]],1,-YEAR(Loan_Equity[[#This Row],[Loan Origination Date]])*12-MONTH(Loan_Equity[[#This Row],[Loan Origination Date]])+YEAR(FY05_M05)*12+MONTH(FY05_M05),0),"")</f>
        <v>-15083.109906915613</v>
      </c>
      <c r="BQ3" s="10">
        <f>IFERROR(CUMPRINC(Loan_Equity[[#This Row],[rate (%)]]/12,Loan_Equity[[#This Row],[Term Months]],Loan_Equity[[#This Row],[Asset Price]],1,-YEAR(Loan_Equity[[#This Row],[Loan Origination Date]])*12-MONTH(Loan_Equity[[#This Row],[Loan Origination Date]])+YEAR(FY05_M06)*12+MONTH(FY05_M06),0),"")</f>
        <v>-15472.184973976375</v>
      </c>
      <c r="BR3" s="10">
        <f>IFERROR(CUMPRINC(Loan_Equity[[#This Row],[rate (%)]]/12,Loan_Equity[[#This Row],[Term Months]],Loan_Equity[[#This Row],[Asset Price]],1,-YEAR(Loan_Equity[[#This Row],[Loan Origination Date]])*12-MONTH(Loan_Equity[[#This Row],[Loan Origination Date]])+YEAR(FY05_M07)*12+MONTH(FY05_M07),0),"")</f>
        <v>-15863.853874817529</v>
      </c>
      <c r="BS3" s="10">
        <f>IFERROR(CUMPRINC(Loan_Equity[[#This Row],[rate (%)]]/12,Loan_Equity[[#This Row],[Term Months]],Loan_Equity[[#This Row],[Asset Price]],1,-YEAR(Loan_Equity[[#This Row],[Loan Origination Date]])*12-MONTH(Loan_Equity[[#This Row],[Loan Origination Date]])+YEAR(FY05_M08)*12+MONTH(FY05_M08),0),"")</f>
        <v>-16258.133901664296</v>
      </c>
      <c r="BT3" s="10">
        <f>IFERROR(CUMPRINC(Loan_Equity[[#This Row],[rate (%)]]/12,Loan_Equity[[#This Row],[Term Months]],Loan_Equity[[#This Row],[Asset Price]],1,-YEAR(Loan_Equity[[#This Row],[Loan Origination Date]])*12-MONTH(Loan_Equity[[#This Row],[Loan Origination Date]])+YEAR(FY05_M09)*12+MONTH(FY05_M09),0),"")</f>
        <v>-16655.042462023383</v>
      </c>
      <c r="BU3" s="10">
        <f>IFERROR(CUMPRINC(Loan_Equity[[#This Row],[rate (%)]]/12,Loan_Equity[[#This Row],[Term Months]],Loan_Equity[[#This Row],[Asset Price]],1,-YEAR(Loan_Equity[[#This Row],[Loan Origination Date]])*12-MONTH(Loan_Equity[[#This Row],[Loan Origination Date]])+YEAR(FY05_M10)*12+MONTH(FY05_M10),0),"")</f>
        <v>-17054.597079451516</v>
      </c>
      <c r="BV3" s="10">
        <f>IFERROR(CUMPRINC(Loan_Equity[[#This Row],[rate (%)]]/12,Loan_Equity[[#This Row],[Term Months]],Loan_Equity[[#This Row],[Asset Price]],1,-YEAR(Loan_Equity[[#This Row],[Loan Origination Date]])*12-MONTH(Loan_Equity[[#This Row],[Loan Origination Date]])+YEAR(FY05_M11)*12+MONTH(FY05_M11),0),"")</f>
        <v>-17456.81539432918</v>
      </c>
      <c r="BW3" s="10">
        <f>IFERROR(CUMPRINC(Loan_Equity[[#This Row],[rate (%)]]/12,Loan_Equity[[#This Row],[Term Months]],Loan_Equity[[#This Row],[Asset Price]],1,-YEAR(Loan_Equity[[#This Row],[Loan Origination Date]])*12-MONTH(Loan_Equity[[#This Row],[Loan Origination Date]])+YEAR(FY05_M12)*12+MONTH(FY05_M12),0),"")</f>
        <v>-17861.715164639354</v>
      </c>
      <c r="BY3" s="10" t="str">
        <f ca="1">IF(EOMONTH(INDIRECT(BY$2,FALSE),0)=EOMONTH(Loan_Equity[[#This Row],[Loan Origination Date]],0),-Loan_Equity[[#This Row],[Origination Total]],IF(AND(EOMONTH(INDIRECT(BY$2,),0)&gt;EOMONTH(Loan_Equity[[#This Row],[Loan Origination Date]],0),EOMONTH(INDIRECT(BY$2,),0)&lt;EOMONTH(Loan_Equity[[#This Row],[Loan Origination Date]],Loan_Equity[[#This Row],[Term Months]])),Loan_Equity[[#This Row],[PMT&amp;Escrow]],""))</f>
        <v/>
      </c>
      <c r="BZ3" s="10" t="str">
        <f ca="1">IF(EOMONTH(INDIRECT(BZ$2,FALSE),0)=EOMONTH(Loan_Equity[[#This Row],[Loan Origination Date]],0),-Loan_Equity[[#This Row],[Origination Total]],IF(AND(EOMONTH(INDIRECT(BZ$2,),0)&gt;EOMONTH(Loan_Equity[[#This Row],[Loan Origination Date]],0),EOMONTH(INDIRECT(BZ$2,),0)&lt;EOMONTH(Loan_Equity[[#This Row],[Loan Origination Date]],Loan_Equity[[#This Row],[Term Months]])),Loan_Equity[[#This Row],[PMT&amp;Escrow]],""))</f>
        <v/>
      </c>
      <c r="CA3" s="10" t="str">
        <f ca="1">IF(EOMONTH(INDIRECT(CA$2,FALSE),0)=EOMONTH(Loan_Equity[[#This Row],[Loan Origination Date]],0),-Loan_Equity[[#This Row],[Origination Total]],IF(AND(EOMONTH(INDIRECT(CA$2,),0)&gt;EOMONTH(Loan_Equity[[#This Row],[Loan Origination Date]],0),EOMONTH(INDIRECT(CA$2,),0)&lt;EOMONTH(Loan_Equity[[#This Row],[Loan Origination Date]],Loan_Equity[[#This Row],[Term Months]])),Loan_Equity[[#This Row],[PMT&amp;Escrow]],""))</f>
        <v/>
      </c>
      <c r="CB3" s="10" t="str">
        <f ca="1">IF(EOMONTH(INDIRECT(CB$2,FALSE),0)=EOMONTH(Loan_Equity[[#This Row],[Loan Origination Date]],0),-Loan_Equity[[#This Row],[Origination Total]],IF(AND(EOMONTH(INDIRECT(CB$2,),0)&gt;EOMONTH(Loan_Equity[[#This Row],[Loan Origination Date]],0),EOMONTH(INDIRECT(CB$2,),0)&lt;EOMONTH(Loan_Equity[[#This Row],[Loan Origination Date]],Loan_Equity[[#This Row],[Term Months]])),Loan_Equity[[#This Row],[PMT&amp;Escrow]],""))</f>
        <v/>
      </c>
      <c r="CC3" s="10" t="str">
        <f ca="1">IF(EOMONTH(INDIRECT(CC$2,FALSE),0)=EOMONTH(Loan_Equity[[#This Row],[Loan Origination Date]],0),-Loan_Equity[[#This Row],[Origination Total]],IF(AND(EOMONTH(INDIRECT(CC$2,),0)&gt;EOMONTH(Loan_Equity[[#This Row],[Loan Origination Date]],0),EOMONTH(INDIRECT(CC$2,),0)&lt;EOMONTH(Loan_Equity[[#This Row],[Loan Origination Date]],Loan_Equity[[#This Row],[Term Months]])),Loan_Equity[[#This Row],[PMT&amp;Escrow]],""))</f>
        <v/>
      </c>
      <c r="CD3" s="10" t="str">
        <f ca="1">IF(EOMONTH(INDIRECT(CD$2,FALSE),0)=EOMONTH(Loan_Equity[[#This Row],[Loan Origination Date]],0),-Loan_Equity[[#This Row],[Origination Total]],IF(AND(EOMONTH(INDIRECT(CD$2,),0)&gt;EOMONTH(Loan_Equity[[#This Row],[Loan Origination Date]],0),EOMONTH(INDIRECT(CD$2,),0)&lt;EOMONTH(Loan_Equity[[#This Row],[Loan Origination Date]],Loan_Equity[[#This Row],[Term Months]])),Loan_Equity[[#This Row],[PMT&amp;Escrow]],""))</f>
        <v/>
      </c>
      <c r="CE3" s="10" t="str">
        <f ca="1">IF(EOMONTH(INDIRECT(CE$2,FALSE),0)=EOMONTH(Loan_Equity[[#This Row],[Loan Origination Date]],0),-Loan_Equity[[#This Row],[Origination Total]],IF(AND(EOMONTH(INDIRECT(CE$2,),0)&gt;EOMONTH(Loan_Equity[[#This Row],[Loan Origination Date]],0),EOMONTH(INDIRECT(CE$2,),0)&lt;EOMONTH(Loan_Equity[[#This Row],[Loan Origination Date]],Loan_Equity[[#This Row],[Term Months]])),Loan_Equity[[#This Row],[PMT&amp;Escrow]],""))</f>
        <v/>
      </c>
      <c r="CF3" s="10">
        <f ca="1">IF(EOMONTH(INDIRECT(CF$2,FALSE),0)=EOMONTH(Loan_Equity[[#This Row],[Loan Origination Date]],0),-Loan_Equity[[#This Row],[Origination Total]],IF(AND(EOMONTH(INDIRECT(CF$2,),0)&gt;EOMONTH(Loan_Equity[[#This Row],[Loan Origination Date]],0),EOMONTH(INDIRECT(CF$2,),0)&lt;EOMONTH(Loan_Equity[[#This Row],[Loan Origination Date]],Loan_Equity[[#This Row],[Term Months]])),Loan_Equity[[#This Row],[PMT&amp;Escrow]],""))</f>
        <v>-127500</v>
      </c>
      <c r="CG3" s="10">
        <f ca="1">IF(EOMONTH(INDIRECT(CG$2,FALSE),0)=EOMONTH(Loan_Equity[[#This Row],[Loan Origination Date]],0),-Loan_Equity[[#This Row],[Origination Total]],IF(AND(EOMONTH(INDIRECT(CG$2,),0)&gt;EOMONTH(Loan_Equity[[#This Row],[Loan Origination Date]],0),EOMONTH(INDIRECT(CG$2,),0)&lt;EOMONTH(Loan_Equity[[#This Row],[Loan Origination Date]],Loan_Equity[[#This Row],[Term Months]])),Loan_Equity[[#This Row],[PMT&amp;Escrow]],""))</f>
        <v>-3850.7192888354189</v>
      </c>
      <c r="CH3" s="10">
        <f ca="1">IF(EOMONTH(INDIRECT(CH$2,FALSE),0)=EOMONTH(Loan_Equity[[#This Row],[Loan Origination Date]],0),-Loan_Equity[[#This Row],[Origination Total]],IF(AND(EOMONTH(INDIRECT(CH$2,),0)&gt;EOMONTH(Loan_Equity[[#This Row],[Loan Origination Date]],0),EOMONTH(INDIRECT(CH$2,),0)&lt;EOMONTH(Loan_Equity[[#This Row],[Loan Origination Date]],Loan_Equity[[#This Row],[Term Months]])),Loan_Equity[[#This Row],[PMT&amp;Escrow]],""))</f>
        <v>-3850.7192888354189</v>
      </c>
      <c r="CI3" s="10">
        <f ca="1">IF(EOMONTH(INDIRECT(CI$2,FALSE),0)=EOMONTH(Loan_Equity[[#This Row],[Loan Origination Date]],0),-Loan_Equity[[#This Row],[Origination Total]],IF(AND(EOMONTH(INDIRECT(CI$2,),0)&gt;EOMONTH(Loan_Equity[[#This Row],[Loan Origination Date]],0),EOMONTH(INDIRECT(CI$2,),0)&lt;EOMONTH(Loan_Equity[[#This Row],[Loan Origination Date]],Loan_Equity[[#This Row],[Term Months]])),Loan_Equity[[#This Row],[PMT&amp;Escrow]],""))</f>
        <v>-3850.7192888354189</v>
      </c>
      <c r="CJ3" s="10">
        <f ca="1">IF(EOMONTH(INDIRECT(CJ$2,FALSE),0)=EOMONTH(Loan_Equity[[#This Row],[Loan Origination Date]],0),-Loan_Equity[[#This Row],[Origination Total]],IF(AND(EOMONTH(INDIRECT(CJ$2,),0)&gt;EOMONTH(Loan_Equity[[#This Row],[Loan Origination Date]],0),EOMONTH(INDIRECT(CJ$2,),0)&lt;EOMONTH(Loan_Equity[[#This Row],[Loan Origination Date]],Loan_Equity[[#This Row],[Term Months]])),Loan_Equity[[#This Row],[PMT&amp;Escrow]],""))</f>
        <v>-3850.7192888354189</v>
      </c>
      <c r="CK3" s="10">
        <f ca="1">IF(EOMONTH(INDIRECT(CK$2,FALSE),0)=EOMONTH(Loan_Equity[[#This Row],[Loan Origination Date]],0),-Loan_Equity[[#This Row],[Origination Total]],IF(AND(EOMONTH(INDIRECT(CK$2,),0)&gt;EOMONTH(Loan_Equity[[#This Row],[Loan Origination Date]],0),EOMONTH(INDIRECT(CK$2,),0)&lt;EOMONTH(Loan_Equity[[#This Row],[Loan Origination Date]],Loan_Equity[[#This Row],[Term Months]])),Loan_Equity[[#This Row],[PMT&amp;Escrow]],""))</f>
        <v>-3850.7192888354189</v>
      </c>
      <c r="CL3" s="10">
        <f ca="1">IF(EOMONTH(INDIRECT(CL$2,FALSE),0)=EOMONTH(Loan_Equity[[#This Row],[Loan Origination Date]],0),-Loan_Equity[[#This Row],[Origination Total]],IF(AND(EOMONTH(INDIRECT(CL$2,),0)&gt;EOMONTH(Loan_Equity[[#This Row],[Loan Origination Date]],0),EOMONTH(INDIRECT(CL$2,),0)&lt;EOMONTH(Loan_Equity[[#This Row],[Loan Origination Date]],Loan_Equity[[#This Row],[Term Months]])),Loan_Equity[[#This Row],[PMT&amp;Escrow]],""))</f>
        <v>-3850.7192888354189</v>
      </c>
      <c r="CM3" s="10">
        <f ca="1">IF(EOMONTH(INDIRECT(CM$2,FALSE),0)=EOMONTH(Loan_Equity[[#This Row],[Loan Origination Date]],0),-Loan_Equity[[#This Row],[Origination Total]],IF(AND(EOMONTH(INDIRECT(CM$2,),0)&gt;EOMONTH(Loan_Equity[[#This Row],[Loan Origination Date]],0),EOMONTH(INDIRECT(CM$2,),0)&lt;EOMONTH(Loan_Equity[[#This Row],[Loan Origination Date]],Loan_Equity[[#This Row],[Term Months]])),Loan_Equity[[#This Row],[PMT&amp;Escrow]],""))</f>
        <v>-3850.7192888354189</v>
      </c>
      <c r="CN3" s="10">
        <f ca="1">IF(EOMONTH(INDIRECT(CN$2,FALSE),0)=EOMONTH(Loan_Equity[[#This Row],[Loan Origination Date]],0),-Loan_Equity[[#This Row],[Origination Total]],IF(AND(EOMONTH(INDIRECT(CN$2,),0)&gt;EOMONTH(Loan_Equity[[#This Row],[Loan Origination Date]],0),EOMONTH(INDIRECT(CN$2,),0)&lt;EOMONTH(Loan_Equity[[#This Row],[Loan Origination Date]],Loan_Equity[[#This Row],[Term Months]])),Loan_Equity[[#This Row],[PMT&amp;Escrow]],""))</f>
        <v>-3850.7192888354189</v>
      </c>
      <c r="CO3" s="10">
        <f ca="1">IF(EOMONTH(INDIRECT(CO$2,FALSE),0)=EOMONTH(Loan_Equity[[#This Row],[Loan Origination Date]],0),-Loan_Equity[[#This Row],[Origination Total]],IF(AND(EOMONTH(INDIRECT(CO$2,),0)&gt;EOMONTH(Loan_Equity[[#This Row],[Loan Origination Date]],0),EOMONTH(INDIRECT(CO$2,),0)&lt;EOMONTH(Loan_Equity[[#This Row],[Loan Origination Date]],Loan_Equity[[#This Row],[Term Months]])),Loan_Equity[[#This Row],[PMT&amp;Escrow]],""))</f>
        <v>-3850.7192888354189</v>
      </c>
      <c r="CP3" s="10">
        <f ca="1">IF(EOMONTH(INDIRECT(CP$2,FALSE),0)=EOMONTH(Loan_Equity[[#This Row],[Loan Origination Date]],0),-Loan_Equity[[#This Row],[Origination Total]],IF(AND(EOMONTH(INDIRECT(CP$2,),0)&gt;EOMONTH(Loan_Equity[[#This Row],[Loan Origination Date]],0),EOMONTH(INDIRECT(CP$2,),0)&lt;EOMONTH(Loan_Equity[[#This Row],[Loan Origination Date]],Loan_Equity[[#This Row],[Term Months]])),Loan_Equity[[#This Row],[PMT&amp;Escrow]],""))</f>
        <v>-3850.7192888354189</v>
      </c>
      <c r="CQ3" s="10">
        <f ca="1">IF(EOMONTH(INDIRECT(CQ$2,FALSE),0)=EOMONTH(Loan_Equity[[#This Row],[Loan Origination Date]],0),-Loan_Equity[[#This Row],[Origination Total]],IF(AND(EOMONTH(INDIRECT(CQ$2,),0)&gt;EOMONTH(Loan_Equity[[#This Row],[Loan Origination Date]],0),EOMONTH(INDIRECT(CQ$2,),0)&lt;EOMONTH(Loan_Equity[[#This Row],[Loan Origination Date]],Loan_Equity[[#This Row],[Term Months]])),Loan_Equity[[#This Row],[PMT&amp;Escrow]],""))</f>
        <v>-3850.7192888354189</v>
      </c>
      <c r="CR3" s="10">
        <f ca="1">IF(EOMONTH(INDIRECT(CR$2,FALSE),0)=EOMONTH(Loan_Equity[[#This Row],[Loan Origination Date]],0),-Loan_Equity[[#This Row],[Origination Total]],IF(AND(EOMONTH(INDIRECT(CR$2,),0)&gt;EOMONTH(Loan_Equity[[#This Row],[Loan Origination Date]],0),EOMONTH(INDIRECT(CR$2,),0)&lt;EOMONTH(Loan_Equity[[#This Row],[Loan Origination Date]],Loan_Equity[[#This Row],[Term Months]])),Loan_Equity[[#This Row],[PMT&amp;Escrow]],""))</f>
        <v>-3850.7192888354189</v>
      </c>
      <c r="CS3" s="10">
        <f ca="1">IF(EOMONTH(INDIRECT(CS$2,FALSE),0)=EOMONTH(Loan_Equity[[#This Row],[Loan Origination Date]],0),-Loan_Equity[[#This Row],[Origination Total]],IF(AND(EOMONTH(INDIRECT(CS$2,),0)&gt;EOMONTH(Loan_Equity[[#This Row],[Loan Origination Date]],0),EOMONTH(INDIRECT(CS$2,),0)&lt;EOMONTH(Loan_Equity[[#This Row],[Loan Origination Date]],Loan_Equity[[#This Row],[Term Months]])),Loan_Equity[[#This Row],[PMT&amp;Escrow]],""))</f>
        <v>-3850.7192888354189</v>
      </c>
      <c r="CT3" s="10">
        <f ca="1">IF(EOMONTH(INDIRECT(CT$2,FALSE),0)=EOMONTH(Loan_Equity[[#This Row],[Loan Origination Date]],0),-Loan_Equity[[#This Row],[Origination Total]],IF(AND(EOMONTH(INDIRECT(CT$2,),0)&gt;EOMONTH(Loan_Equity[[#This Row],[Loan Origination Date]],0),EOMONTH(INDIRECT(CT$2,),0)&lt;EOMONTH(Loan_Equity[[#This Row],[Loan Origination Date]],Loan_Equity[[#This Row],[Term Months]])),Loan_Equity[[#This Row],[PMT&amp;Escrow]],""))</f>
        <v>-3850.7192888354189</v>
      </c>
      <c r="CU3" s="10">
        <f ca="1">IF(EOMONTH(INDIRECT(CU$2,FALSE),0)=EOMONTH(Loan_Equity[[#This Row],[Loan Origination Date]],0),-Loan_Equity[[#This Row],[Origination Total]],IF(AND(EOMONTH(INDIRECT(CU$2,),0)&gt;EOMONTH(Loan_Equity[[#This Row],[Loan Origination Date]],0),EOMONTH(INDIRECT(CU$2,),0)&lt;EOMONTH(Loan_Equity[[#This Row],[Loan Origination Date]],Loan_Equity[[#This Row],[Term Months]])),Loan_Equity[[#This Row],[PMT&amp;Escrow]],""))</f>
        <v>-3850.7192888354189</v>
      </c>
      <c r="CV3" s="10">
        <f ca="1">IF(EOMONTH(INDIRECT(CV$2,FALSE),0)=EOMONTH(Loan_Equity[[#This Row],[Loan Origination Date]],0),-Loan_Equity[[#This Row],[Origination Total]],IF(AND(EOMONTH(INDIRECT(CV$2,),0)&gt;EOMONTH(Loan_Equity[[#This Row],[Loan Origination Date]],0),EOMONTH(INDIRECT(CV$2,),0)&lt;EOMONTH(Loan_Equity[[#This Row],[Loan Origination Date]],Loan_Equity[[#This Row],[Term Months]])),Loan_Equity[[#This Row],[PMT&amp;Escrow]],""))</f>
        <v>-3850.7192888354189</v>
      </c>
      <c r="CW3" s="10">
        <f ca="1">IF(EOMONTH(INDIRECT(CW$2,FALSE),0)=EOMONTH(Loan_Equity[[#This Row],[Loan Origination Date]],0),-Loan_Equity[[#This Row],[Origination Total]],IF(AND(EOMONTH(INDIRECT(CW$2,),0)&gt;EOMONTH(Loan_Equity[[#This Row],[Loan Origination Date]],0),EOMONTH(INDIRECT(CW$2,),0)&lt;EOMONTH(Loan_Equity[[#This Row],[Loan Origination Date]],Loan_Equity[[#This Row],[Term Months]])),Loan_Equity[[#This Row],[PMT&amp;Escrow]],""))</f>
        <v>-3850.7192888354189</v>
      </c>
      <c r="CX3" s="10">
        <f ca="1">IF(EOMONTH(INDIRECT(CX$2,FALSE),0)=EOMONTH(Loan_Equity[[#This Row],[Loan Origination Date]],0),-Loan_Equity[[#This Row],[Origination Total]],IF(AND(EOMONTH(INDIRECT(CX$2,),0)&gt;EOMONTH(Loan_Equity[[#This Row],[Loan Origination Date]],0),EOMONTH(INDIRECT(CX$2,),0)&lt;EOMONTH(Loan_Equity[[#This Row],[Loan Origination Date]],Loan_Equity[[#This Row],[Term Months]])),Loan_Equity[[#This Row],[PMT&amp;Escrow]],""))</f>
        <v>-3850.7192888354189</v>
      </c>
      <c r="CY3" s="10">
        <f ca="1">IF(EOMONTH(INDIRECT(CY$2,FALSE),0)=EOMONTH(Loan_Equity[[#This Row],[Loan Origination Date]],0),-Loan_Equity[[#This Row],[Origination Total]],IF(AND(EOMONTH(INDIRECT(CY$2,),0)&gt;EOMONTH(Loan_Equity[[#This Row],[Loan Origination Date]],0),EOMONTH(INDIRECT(CY$2,),0)&lt;EOMONTH(Loan_Equity[[#This Row],[Loan Origination Date]],Loan_Equity[[#This Row],[Term Months]])),Loan_Equity[[#This Row],[PMT&amp;Escrow]],""))</f>
        <v>-3850.7192888354189</v>
      </c>
      <c r="CZ3" s="10">
        <f ca="1">IF(EOMONTH(INDIRECT(CZ$2,FALSE),0)=EOMONTH(Loan_Equity[[#This Row],[Loan Origination Date]],0),-Loan_Equity[[#This Row],[Origination Total]],IF(AND(EOMONTH(INDIRECT(CZ$2,),0)&gt;EOMONTH(Loan_Equity[[#This Row],[Loan Origination Date]],0),EOMONTH(INDIRECT(CZ$2,),0)&lt;EOMONTH(Loan_Equity[[#This Row],[Loan Origination Date]],Loan_Equity[[#This Row],[Term Months]])),Loan_Equity[[#This Row],[PMT&amp;Escrow]],""))</f>
        <v>-3850.7192888354189</v>
      </c>
      <c r="DA3" s="10">
        <f ca="1">IF(EOMONTH(INDIRECT(DA$2,FALSE),0)=EOMONTH(Loan_Equity[[#This Row],[Loan Origination Date]],0),-Loan_Equity[[#This Row],[Origination Total]],IF(AND(EOMONTH(INDIRECT(DA$2,),0)&gt;EOMONTH(Loan_Equity[[#This Row],[Loan Origination Date]],0),EOMONTH(INDIRECT(DA$2,),0)&lt;EOMONTH(Loan_Equity[[#This Row],[Loan Origination Date]],Loan_Equity[[#This Row],[Term Months]])),Loan_Equity[[#This Row],[PMT&amp;Escrow]],""))</f>
        <v>-3850.7192888354189</v>
      </c>
      <c r="DB3" s="10">
        <f ca="1">IF(EOMONTH(INDIRECT(DB$2,FALSE),0)=EOMONTH(Loan_Equity[[#This Row],[Loan Origination Date]],0),-Loan_Equity[[#This Row],[Origination Total]],IF(AND(EOMONTH(INDIRECT(DB$2,),0)&gt;EOMONTH(Loan_Equity[[#This Row],[Loan Origination Date]],0),EOMONTH(INDIRECT(DB$2,),0)&lt;EOMONTH(Loan_Equity[[#This Row],[Loan Origination Date]],Loan_Equity[[#This Row],[Term Months]])),Loan_Equity[[#This Row],[PMT&amp;Escrow]],""))</f>
        <v>-3850.7192888354189</v>
      </c>
      <c r="DC3" s="10">
        <f ca="1">IF(EOMONTH(INDIRECT(DC$2,FALSE),0)=EOMONTH(Loan_Equity[[#This Row],[Loan Origination Date]],0),-Loan_Equity[[#This Row],[Origination Total]],IF(AND(EOMONTH(INDIRECT(DC$2,),0)&gt;EOMONTH(Loan_Equity[[#This Row],[Loan Origination Date]],0),EOMONTH(INDIRECT(DC$2,),0)&lt;EOMONTH(Loan_Equity[[#This Row],[Loan Origination Date]],Loan_Equity[[#This Row],[Term Months]])),Loan_Equity[[#This Row],[PMT&amp;Escrow]],""))</f>
        <v>-3850.7192888354189</v>
      </c>
      <c r="DD3" s="10">
        <f ca="1">IF(EOMONTH(INDIRECT(DD$2,FALSE),0)=EOMONTH(Loan_Equity[[#This Row],[Loan Origination Date]],0),-Loan_Equity[[#This Row],[Origination Total]],IF(AND(EOMONTH(INDIRECT(DD$2,),0)&gt;EOMONTH(Loan_Equity[[#This Row],[Loan Origination Date]],0),EOMONTH(INDIRECT(DD$2,),0)&lt;EOMONTH(Loan_Equity[[#This Row],[Loan Origination Date]],Loan_Equity[[#This Row],[Term Months]])),Loan_Equity[[#This Row],[PMT&amp;Escrow]],""))</f>
        <v>-3850.7192888354189</v>
      </c>
      <c r="DE3" s="10">
        <f ca="1">IF(EOMONTH(INDIRECT(DE$2,FALSE),0)=EOMONTH(Loan_Equity[[#This Row],[Loan Origination Date]],0),-Loan_Equity[[#This Row],[Origination Total]],IF(AND(EOMONTH(INDIRECT(DE$2,),0)&gt;EOMONTH(Loan_Equity[[#This Row],[Loan Origination Date]],0),EOMONTH(INDIRECT(DE$2,),0)&lt;EOMONTH(Loan_Equity[[#This Row],[Loan Origination Date]],Loan_Equity[[#This Row],[Term Months]])),Loan_Equity[[#This Row],[PMT&amp;Escrow]],""))</f>
        <v>-3850.7192888354189</v>
      </c>
      <c r="DF3" s="10">
        <f ca="1">IF(EOMONTH(INDIRECT(DF$2,FALSE),0)=EOMONTH(Loan_Equity[[#This Row],[Loan Origination Date]],0),-Loan_Equity[[#This Row],[Origination Total]],IF(AND(EOMONTH(INDIRECT(DF$2,),0)&gt;EOMONTH(Loan_Equity[[#This Row],[Loan Origination Date]],0),EOMONTH(INDIRECT(DF$2,),0)&lt;EOMONTH(Loan_Equity[[#This Row],[Loan Origination Date]],Loan_Equity[[#This Row],[Term Months]])),Loan_Equity[[#This Row],[PMT&amp;Escrow]],""))</f>
        <v>-3850.7192888354189</v>
      </c>
      <c r="DG3" s="10">
        <f ca="1">IF(EOMONTH(INDIRECT(DG$2,FALSE),0)=EOMONTH(Loan_Equity[[#This Row],[Loan Origination Date]],0),-Loan_Equity[[#This Row],[Origination Total]],IF(AND(EOMONTH(INDIRECT(DG$2,),0)&gt;EOMONTH(Loan_Equity[[#This Row],[Loan Origination Date]],0),EOMONTH(INDIRECT(DG$2,),0)&lt;EOMONTH(Loan_Equity[[#This Row],[Loan Origination Date]],Loan_Equity[[#This Row],[Term Months]])),Loan_Equity[[#This Row],[PMT&amp;Escrow]],""))</f>
        <v>-3850.7192888354189</v>
      </c>
      <c r="DH3" s="10">
        <f ca="1">IF(EOMONTH(INDIRECT(DH$2,FALSE),0)=EOMONTH(Loan_Equity[[#This Row],[Loan Origination Date]],0),-Loan_Equity[[#This Row],[Origination Total]],IF(AND(EOMONTH(INDIRECT(DH$2,),0)&gt;EOMONTH(Loan_Equity[[#This Row],[Loan Origination Date]],0),EOMONTH(INDIRECT(DH$2,),0)&lt;EOMONTH(Loan_Equity[[#This Row],[Loan Origination Date]],Loan_Equity[[#This Row],[Term Months]])),Loan_Equity[[#This Row],[PMT&amp;Escrow]],""))</f>
        <v>-3850.7192888354189</v>
      </c>
      <c r="DI3" s="10">
        <f ca="1">IF(EOMONTH(INDIRECT(DI$2,FALSE),0)=EOMONTH(Loan_Equity[[#This Row],[Loan Origination Date]],0),-Loan_Equity[[#This Row],[Origination Total]],IF(AND(EOMONTH(INDIRECT(DI$2,),0)&gt;EOMONTH(Loan_Equity[[#This Row],[Loan Origination Date]],0),EOMONTH(INDIRECT(DI$2,),0)&lt;EOMONTH(Loan_Equity[[#This Row],[Loan Origination Date]],Loan_Equity[[#This Row],[Term Months]])),Loan_Equity[[#This Row],[PMT&amp;Escrow]],""))</f>
        <v>-3850.7192888354189</v>
      </c>
      <c r="DJ3" s="10">
        <f ca="1">IF(EOMONTH(INDIRECT(DJ$2,FALSE),0)=EOMONTH(Loan_Equity[[#This Row],[Loan Origination Date]],0),-Loan_Equity[[#This Row],[Origination Total]],IF(AND(EOMONTH(INDIRECT(DJ$2,),0)&gt;EOMONTH(Loan_Equity[[#This Row],[Loan Origination Date]],0),EOMONTH(INDIRECT(DJ$2,),0)&lt;EOMONTH(Loan_Equity[[#This Row],[Loan Origination Date]],Loan_Equity[[#This Row],[Term Months]])),Loan_Equity[[#This Row],[PMT&amp;Escrow]],""))</f>
        <v>-3850.7192888354189</v>
      </c>
      <c r="DK3" s="10">
        <f ca="1">IF(EOMONTH(INDIRECT(DK$2,FALSE),0)=EOMONTH(Loan_Equity[[#This Row],[Loan Origination Date]],0),-Loan_Equity[[#This Row],[Origination Total]],IF(AND(EOMONTH(INDIRECT(DK$2,),0)&gt;EOMONTH(Loan_Equity[[#This Row],[Loan Origination Date]],0),EOMONTH(INDIRECT(DK$2,),0)&lt;EOMONTH(Loan_Equity[[#This Row],[Loan Origination Date]],Loan_Equity[[#This Row],[Term Months]])),Loan_Equity[[#This Row],[PMT&amp;Escrow]],""))</f>
        <v>-3850.7192888354189</v>
      </c>
      <c r="DL3" s="10">
        <f ca="1">IF(EOMONTH(INDIRECT(DL$2,FALSE),0)=EOMONTH(Loan_Equity[[#This Row],[Loan Origination Date]],0),-Loan_Equity[[#This Row],[Origination Total]],IF(AND(EOMONTH(INDIRECT(DL$2,),0)&gt;EOMONTH(Loan_Equity[[#This Row],[Loan Origination Date]],0),EOMONTH(INDIRECT(DL$2,),0)&lt;EOMONTH(Loan_Equity[[#This Row],[Loan Origination Date]],Loan_Equity[[#This Row],[Term Months]])),Loan_Equity[[#This Row],[PMT&amp;Escrow]],""))</f>
        <v>-3850.7192888354189</v>
      </c>
      <c r="DM3" s="10">
        <f ca="1">IF(EOMONTH(INDIRECT(DM$2,FALSE),0)=EOMONTH(Loan_Equity[[#This Row],[Loan Origination Date]],0),-Loan_Equity[[#This Row],[Origination Total]],IF(AND(EOMONTH(INDIRECT(DM$2,),0)&gt;EOMONTH(Loan_Equity[[#This Row],[Loan Origination Date]],0),EOMONTH(INDIRECT(DM$2,),0)&lt;EOMONTH(Loan_Equity[[#This Row],[Loan Origination Date]],Loan_Equity[[#This Row],[Term Months]])),Loan_Equity[[#This Row],[PMT&amp;Escrow]],""))</f>
        <v>-3850.7192888354189</v>
      </c>
      <c r="DN3" s="10">
        <f ca="1">IF(EOMONTH(INDIRECT(DN$2,FALSE),0)=EOMONTH(Loan_Equity[[#This Row],[Loan Origination Date]],0),-Loan_Equity[[#This Row],[Origination Total]],IF(AND(EOMONTH(INDIRECT(DN$2,),0)&gt;EOMONTH(Loan_Equity[[#This Row],[Loan Origination Date]],0),EOMONTH(INDIRECT(DN$2,),0)&lt;EOMONTH(Loan_Equity[[#This Row],[Loan Origination Date]],Loan_Equity[[#This Row],[Term Months]])),Loan_Equity[[#This Row],[PMT&amp;Escrow]],""))</f>
        <v>-3850.7192888354189</v>
      </c>
      <c r="DO3" s="10">
        <f ca="1">IF(EOMONTH(INDIRECT(DO$2,FALSE),0)=EOMONTH(Loan_Equity[[#This Row],[Loan Origination Date]],0),-Loan_Equity[[#This Row],[Origination Total]],IF(AND(EOMONTH(INDIRECT(DO$2,),0)&gt;EOMONTH(Loan_Equity[[#This Row],[Loan Origination Date]],0),EOMONTH(INDIRECT(DO$2,),0)&lt;EOMONTH(Loan_Equity[[#This Row],[Loan Origination Date]],Loan_Equity[[#This Row],[Term Months]])),Loan_Equity[[#This Row],[PMT&amp;Escrow]],""))</f>
        <v>-3850.7192888354189</v>
      </c>
      <c r="DP3" s="10">
        <f ca="1">IF(EOMONTH(INDIRECT(DP$2,FALSE),0)=EOMONTH(Loan_Equity[[#This Row],[Loan Origination Date]],0),-Loan_Equity[[#This Row],[Origination Total]],IF(AND(EOMONTH(INDIRECT(DP$2,),0)&gt;EOMONTH(Loan_Equity[[#This Row],[Loan Origination Date]],0),EOMONTH(INDIRECT(DP$2,),0)&lt;EOMONTH(Loan_Equity[[#This Row],[Loan Origination Date]],Loan_Equity[[#This Row],[Term Months]])),Loan_Equity[[#This Row],[PMT&amp;Escrow]],""))</f>
        <v>-3850.7192888354189</v>
      </c>
      <c r="DQ3" s="10">
        <f ca="1">IF(EOMONTH(INDIRECT(DQ$2,FALSE),0)=EOMONTH(Loan_Equity[[#This Row],[Loan Origination Date]],0),-Loan_Equity[[#This Row],[Origination Total]],IF(AND(EOMONTH(INDIRECT(DQ$2,),0)&gt;EOMONTH(Loan_Equity[[#This Row],[Loan Origination Date]],0),EOMONTH(INDIRECT(DQ$2,),0)&lt;EOMONTH(Loan_Equity[[#This Row],[Loan Origination Date]],Loan_Equity[[#This Row],[Term Months]])),Loan_Equity[[#This Row],[PMT&amp;Escrow]],""))</f>
        <v>-3850.7192888354189</v>
      </c>
      <c r="DR3" s="10">
        <f ca="1">IF(EOMONTH(INDIRECT(DR$2,FALSE),0)=EOMONTH(Loan_Equity[[#This Row],[Loan Origination Date]],0),-Loan_Equity[[#This Row],[Origination Total]],IF(AND(EOMONTH(INDIRECT(DR$2,),0)&gt;EOMONTH(Loan_Equity[[#This Row],[Loan Origination Date]],0),EOMONTH(INDIRECT(DR$2,),0)&lt;EOMONTH(Loan_Equity[[#This Row],[Loan Origination Date]],Loan_Equity[[#This Row],[Term Months]])),Loan_Equity[[#This Row],[PMT&amp;Escrow]],""))</f>
        <v>-3850.7192888354189</v>
      </c>
      <c r="DS3" s="10">
        <f ca="1">IF(EOMONTH(INDIRECT(DS$2,FALSE),0)=EOMONTH(Loan_Equity[[#This Row],[Loan Origination Date]],0),-Loan_Equity[[#This Row],[Origination Total]],IF(AND(EOMONTH(INDIRECT(DS$2,),0)&gt;EOMONTH(Loan_Equity[[#This Row],[Loan Origination Date]],0),EOMONTH(INDIRECT(DS$2,),0)&lt;EOMONTH(Loan_Equity[[#This Row],[Loan Origination Date]],Loan_Equity[[#This Row],[Term Months]])),Loan_Equity[[#This Row],[PMT&amp;Escrow]],""))</f>
        <v>-3850.7192888354189</v>
      </c>
      <c r="DT3" s="10">
        <f ca="1">IF(EOMONTH(INDIRECT(DT$2,FALSE),0)=EOMONTH(Loan_Equity[[#This Row],[Loan Origination Date]],0),-Loan_Equity[[#This Row],[Origination Total]],IF(AND(EOMONTH(INDIRECT(DT$2,),0)&gt;EOMONTH(Loan_Equity[[#This Row],[Loan Origination Date]],0),EOMONTH(INDIRECT(DT$2,),0)&lt;EOMONTH(Loan_Equity[[#This Row],[Loan Origination Date]],Loan_Equity[[#This Row],[Term Months]])),Loan_Equity[[#This Row],[PMT&amp;Escrow]],""))</f>
        <v>-3850.7192888354189</v>
      </c>
      <c r="DU3" s="10">
        <f ca="1">IF(EOMONTH(INDIRECT(DU$2,FALSE),0)=EOMONTH(Loan_Equity[[#This Row],[Loan Origination Date]],0),-Loan_Equity[[#This Row],[Origination Total]],IF(AND(EOMONTH(INDIRECT(DU$2,),0)&gt;EOMONTH(Loan_Equity[[#This Row],[Loan Origination Date]],0),EOMONTH(INDIRECT(DU$2,),0)&lt;EOMONTH(Loan_Equity[[#This Row],[Loan Origination Date]],Loan_Equity[[#This Row],[Term Months]])),Loan_Equity[[#This Row],[PMT&amp;Escrow]],""))</f>
        <v>-3850.7192888354189</v>
      </c>
      <c r="DV3" s="10">
        <f ca="1">IF(EOMONTH(INDIRECT(DV$2,FALSE),0)=EOMONTH(Loan_Equity[[#This Row],[Loan Origination Date]],0),-Loan_Equity[[#This Row],[Origination Total]],IF(AND(EOMONTH(INDIRECT(DV$2,),0)&gt;EOMONTH(Loan_Equity[[#This Row],[Loan Origination Date]],0),EOMONTH(INDIRECT(DV$2,),0)&lt;EOMONTH(Loan_Equity[[#This Row],[Loan Origination Date]],Loan_Equity[[#This Row],[Term Months]])),Loan_Equity[[#This Row],[PMT&amp;Escrow]],""))</f>
        <v>-3850.7192888354189</v>
      </c>
      <c r="DW3" s="10">
        <f ca="1">IF(EOMONTH(INDIRECT(DW$2,FALSE),0)=EOMONTH(Loan_Equity[[#This Row],[Loan Origination Date]],0),-Loan_Equity[[#This Row],[Origination Total]],IF(AND(EOMONTH(INDIRECT(DW$2,),0)&gt;EOMONTH(Loan_Equity[[#This Row],[Loan Origination Date]],0),EOMONTH(INDIRECT(DW$2,),0)&lt;EOMONTH(Loan_Equity[[#This Row],[Loan Origination Date]],Loan_Equity[[#This Row],[Term Months]])),Loan_Equity[[#This Row],[PMT&amp;Escrow]],""))</f>
        <v>-3850.7192888354189</v>
      </c>
      <c r="DX3" s="10">
        <f ca="1">IF(EOMONTH(INDIRECT(DX$2,FALSE),0)=EOMONTH(Loan_Equity[[#This Row],[Loan Origination Date]],0),-Loan_Equity[[#This Row],[Origination Total]],IF(AND(EOMONTH(INDIRECT(DX$2,),0)&gt;EOMONTH(Loan_Equity[[#This Row],[Loan Origination Date]],0),EOMONTH(INDIRECT(DX$2,),0)&lt;EOMONTH(Loan_Equity[[#This Row],[Loan Origination Date]],Loan_Equity[[#This Row],[Term Months]])),Loan_Equity[[#This Row],[PMT&amp;Escrow]],""))</f>
        <v>-3850.7192888354189</v>
      </c>
      <c r="DY3" s="10">
        <f ca="1">IF(EOMONTH(INDIRECT(DY$2,FALSE),0)=EOMONTH(Loan_Equity[[#This Row],[Loan Origination Date]],0),-Loan_Equity[[#This Row],[Origination Total]],IF(AND(EOMONTH(INDIRECT(DY$2,),0)&gt;EOMONTH(Loan_Equity[[#This Row],[Loan Origination Date]],0),EOMONTH(INDIRECT(DY$2,),0)&lt;EOMONTH(Loan_Equity[[#This Row],[Loan Origination Date]],Loan_Equity[[#This Row],[Term Months]])),Loan_Equity[[#This Row],[PMT&amp;Escrow]],""))</f>
        <v>-3850.7192888354189</v>
      </c>
      <c r="DZ3" s="10">
        <f ca="1">IF(EOMONTH(INDIRECT(DZ$2,FALSE),0)=EOMONTH(Loan_Equity[[#This Row],[Loan Origination Date]],0),-Loan_Equity[[#This Row],[Origination Total]],IF(AND(EOMONTH(INDIRECT(DZ$2,),0)&gt;EOMONTH(Loan_Equity[[#This Row],[Loan Origination Date]],0),EOMONTH(INDIRECT(DZ$2,),0)&lt;EOMONTH(Loan_Equity[[#This Row],[Loan Origination Date]],Loan_Equity[[#This Row],[Term Months]])),Loan_Equity[[#This Row],[PMT&amp;Escrow]],""))</f>
        <v>-3850.7192888354189</v>
      </c>
      <c r="EA3" s="10">
        <f ca="1">IF(EOMONTH(INDIRECT(EA$2,FALSE),0)=EOMONTH(Loan_Equity[[#This Row],[Loan Origination Date]],0),-Loan_Equity[[#This Row],[Origination Total]],IF(AND(EOMONTH(INDIRECT(EA$2,),0)&gt;EOMONTH(Loan_Equity[[#This Row],[Loan Origination Date]],0),EOMONTH(INDIRECT(EA$2,),0)&lt;EOMONTH(Loan_Equity[[#This Row],[Loan Origination Date]],Loan_Equity[[#This Row],[Term Months]])),Loan_Equity[[#This Row],[PMT&amp;Escrow]],""))</f>
        <v>-3850.7192888354189</v>
      </c>
      <c r="EB3" s="10">
        <f ca="1">IF(EOMONTH(INDIRECT(EB$2,FALSE),0)=EOMONTH(Loan_Equity[[#This Row],[Loan Origination Date]],0),-Loan_Equity[[#This Row],[Origination Total]],IF(AND(EOMONTH(INDIRECT(EB$2,),0)&gt;EOMONTH(Loan_Equity[[#This Row],[Loan Origination Date]],0),EOMONTH(INDIRECT(EB$2,),0)&lt;EOMONTH(Loan_Equity[[#This Row],[Loan Origination Date]],Loan_Equity[[#This Row],[Term Months]])),Loan_Equity[[#This Row],[PMT&amp;Escrow]],""))</f>
        <v>-3850.7192888354189</v>
      </c>
      <c r="EC3" s="10">
        <f ca="1">IF(EOMONTH(INDIRECT(EC$2,FALSE),0)=EOMONTH(Loan_Equity[[#This Row],[Loan Origination Date]],0),-Loan_Equity[[#This Row],[Origination Total]],IF(AND(EOMONTH(INDIRECT(EC$2,),0)&gt;EOMONTH(Loan_Equity[[#This Row],[Loan Origination Date]],0),EOMONTH(INDIRECT(EC$2,),0)&lt;EOMONTH(Loan_Equity[[#This Row],[Loan Origination Date]],Loan_Equity[[#This Row],[Term Months]])),Loan_Equity[[#This Row],[PMT&amp;Escrow]],""))</f>
        <v>-3850.7192888354189</v>
      </c>
      <c r="ED3" s="10">
        <f ca="1">IF(EOMONTH(INDIRECT(ED$2,FALSE),0)=EOMONTH(Loan_Equity[[#This Row],[Loan Origination Date]],0),-Loan_Equity[[#This Row],[Origination Total]],IF(AND(EOMONTH(INDIRECT(ED$2,),0)&gt;EOMONTH(Loan_Equity[[#This Row],[Loan Origination Date]],0),EOMONTH(INDIRECT(ED$2,),0)&lt;EOMONTH(Loan_Equity[[#This Row],[Loan Origination Date]],Loan_Equity[[#This Row],[Term Months]])),Loan_Equity[[#This Row],[PMT&amp;Escrow]],""))</f>
        <v>-3850.7192888354189</v>
      </c>
      <c r="EE3" s="10">
        <f ca="1">IF(EOMONTH(INDIRECT(EE$2,FALSE),0)=EOMONTH(Loan_Equity[[#This Row],[Loan Origination Date]],0),-Loan_Equity[[#This Row],[Origination Total]],IF(AND(EOMONTH(INDIRECT(EE$2,),0)&gt;EOMONTH(Loan_Equity[[#This Row],[Loan Origination Date]],0),EOMONTH(INDIRECT(EE$2,),0)&lt;EOMONTH(Loan_Equity[[#This Row],[Loan Origination Date]],Loan_Equity[[#This Row],[Term Months]])),Loan_Equity[[#This Row],[PMT&amp;Escrow]],""))</f>
        <v>-3850.7192888354189</v>
      </c>
      <c r="EF3" s="10">
        <f ca="1">IF(EOMONTH(INDIRECT(EF$2,FALSE),0)=EOMONTH(Loan_Equity[[#This Row],[Loan Origination Date]],0),-Loan_Equity[[#This Row],[Origination Total]],IF(AND(EOMONTH(INDIRECT(EF$2,),0)&gt;EOMONTH(Loan_Equity[[#This Row],[Loan Origination Date]],0),EOMONTH(INDIRECT(EF$2,),0)&lt;EOMONTH(Loan_Equity[[#This Row],[Loan Origination Date]],Loan_Equity[[#This Row],[Term Months]])),Loan_Equity[[#This Row],[PMT&amp;Escrow]],""))</f>
        <v>-3850.7192888354189</v>
      </c>
    </row>
    <row r="4" spans="1:136" x14ac:dyDescent="0.25">
      <c r="A4" s="64"/>
      <c r="B4" s="6"/>
      <c r="C4" s="11"/>
      <c r="D4" s="6"/>
      <c r="E4" s="6"/>
      <c r="F4" s="6"/>
      <c r="G4" s="65">
        <v>0.08</v>
      </c>
      <c r="H4" s="6">
        <f>12*10</f>
        <v>120</v>
      </c>
      <c r="I4" s="6"/>
      <c r="J4" s="6"/>
      <c r="K4" s="10">
        <f>Loan_Equity[[#This Row],[Asset Price]]*Loan_Equity[[#This Row],[Percent Down]]+Loan_Equity[[#This Row],[Origination Fees]]</f>
        <v>0</v>
      </c>
      <c r="L4" s="10" t="str">
        <f>IF(ISBLANK(Loan_Equity[[#This Row],[Loan Origination Date]]),"",IFERROR(PMT($G4/12,$H4,$D4-Loan_Equity[[#This Row],[Asset Price]]*Loan_Equity[[#This Row],[Percent Down]],0,1)-$I4/12-$J4/12,""))</f>
        <v/>
      </c>
      <c r="O4" t="s">
        <v>564</v>
      </c>
      <c r="P4" s="10" t="str">
        <f>IFERROR(CUMPRINC(Loan_Equity[[#This Row],[rate (%)]]/12,Loan_Equity[[#This Row],[Term Months]],Loan_Equity[[#This Row],[Asset Price]],1,-YEAR(Loan_Equity[[#This Row],[Loan Origination Date]])*12-MONTH(Loan_Equity[[#This Row],[Loan Origination Date]])+YEAR(FY01_M01)*12+MONTH(FY01_M01),0),"")</f>
        <v/>
      </c>
      <c r="Q4" s="10" t="str">
        <f>IFERROR(CUMPRINC(Loan_Equity[[#This Row],[rate (%)]]/12,Loan_Equity[[#This Row],[Term Months]],Loan_Equity[[#This Row],[Asset Price]],1,-YEAR(Loan_Equity[[#This Row],[Loan Origination Date]])*12-MONTH(Loan_Equity[[#This Row],[Loan Origination Date]])+YEAR(FY01_M02)*12+MONTH(FY01_M02),0),"")</f>
        <v/>
      </c>
      <c r="R4" s="10" t="str">
        <f>IFERROR(CUMPRINC(Loan_Equity[[#This Row],[rate (%)]]/12,Loan_Equity[[#This Row],[Term Months]],Loan_Equity[[#This Row],[Asset Price]],1,-YEAR(Loan_Equity[[#This Row],[Loan Origination Date]])*12-MONTH(Loan_Equity[[#This Row],[Loan Origination Date]])+YEAR(FY01_M03)*12+MONTH(FY01_M03),0),"")</f>
        <v/>
      </c>
      <c r="S4" s="10" t="str">
        <f>IFERROR(CUMPRINC(Loan_Equity[[#This Row],[rate (%)]]/12,Loan_Equity[[#This Row],[Term Months]],Loan_Equity[[#This Row],[Asset Price]],1,-YEAR(Loan_Equity[[#This Row],[Loan Origination Date]])*12-MONTH(Loan_Equity[[#This Row],[Loan Origination Date]])+YEAR(FY01_M04)*12+MONTH(FY01_M04),0),"")</f>
        <v/>
      </c>
      <c r="T4" s="10" t="str">
        <f>IFERROR(CUMPRINC(Loan_Equity[[#This Row],[rate (%)]]/12,Loan_Equity[[#This Row],[Term Months]],Loan_Equity[[#This Row],[Asset Price]],1,-YEAR(Loan_Equity[[#This Row],[Loan Origination Date]])*12-MONTH(Loan_Equity[[#This Row],[Loan Origination Date]])+YEAR(FY01_M05)*12+MONTH(FY01_M05),0),"")</f>
        <v/>
      </c>
      <c r="U4" s="10" t="str">
        <f>IFERROR(CUMPRINC(Loan_Equity[[#This Row],[rate (%)]]/12,Loan_Equity[[#This Row],[Term Months]],Loan_Equity[[#This Row],[Asset Price]],1,-YEAR(Loan_Equity[[#This Row],[Loan Origination Date]])*12-MONTH(Loan_Equity[[#This Row],[Loan Origination Date]])+YEAR(FY01_M06)*12+MONTH(FY01_M06),0),"")</f>
        <v/>
      </c>
      <c r="V4" s="10" t="str">
        <f>IFERROR(CUMPRINC(Loan_Equity[[#This Row],[rate (%)]]/12,Loan_Equity[[#This Row],[Term Months]],Loan_Equity[[#This Row],[Asset Price]],1,-YEAR(Loan_Equity[[#This Row],[Loan Origination Date]])*12-MONTH(Loan_Equity[[#This Row],[Loan Origination Date]])+YEAR(FY01_M07)*12+MONTH(FY01_M07),0),"")</f>
        <v/>
      </c>
      <c r="W4" s="10" t="str">
        <f>IFERROR(CUMPRINC(Loan_Equity[[#This Row],[rate (%)]]/12,Loan_Equity[[#This Row],[Term Months]],Loan_Equity[[#This Row],[Asset Price]],1,-YEAR(Loan_Equity[[#This Row],[Loan Origination Date]])*12-MONTH(Loan_Equity[[#This Row],[Loan Origination Date]])+YEAR(FY01_M08)*12+MONTH(FY01_M08),0),"")</f>
        <v/>
      </c>
      <c r="X4" s="10" t="str">
        <f>IFERROR(CUMPRINC(Loan_Equity[[#This Row],[rate (%)]]/12,Loan_Equity[[#This Row],[Term Months]],Loan_Equity[[#This Row],[Asset Price]],1,-YEAR(Loan_Equity[[#This Row],[Loan Origination Date]])*12-MONTH(Loan_Equity[[#This Row],[Loan Origination Date]])+YEAR(FY01_M09)*12+MONTH(FY01_M09),0),"")</f>
        <v/>
      </c>
      <c r="Y4" s="10" t="str">
        <f>IFERROR(CUMPRINC(Loan_Equity[[#This Row],[rate (%)]]/12,Loan_Equity[[#This Row],[Term Months]],Loan_Equity[[#This Row],[Asset Price]],1,-YEAR(Loan_Equity[[#This Row],[Loan Origination Date]])*12-MONTH(Loan_Equity[[#This Row],[Loan Origination Date]])+YEAR(FY01_M10)*12+MONTH(FY01_M10),0),"")</f>
        <v/>
      </c>
      <c r="Z4" s="10" t="str">
        <f>IFERROR(CUMPRINC(Loan_Equity[[#This Row],[rate (%)]]/12,Loan_Equity[[#This Row],[Term Months]],Loan_Equity[[#This Row],[Asset Price]],1,-YEAR(Loan_Equity[[#This Row],[Loan Origination Date]])*12-MONTH(Loan_Equity[[#This Row],[Loan Origination Date]])+YEAR(FY01_M11)*12+MONTH(FY01_M11),0),"")</f>
        <v/>
      </c>
      <c r="AA4" s="10" t="str">
        <f>IFERROR(CUMPRINC(Loan_Equity[[#This Row],[rate (%)]]/12,Loan_Equity[[#This Row],[Term Months]],Loan_Equity[[#This Row],[Asset Price]],1,-YEAR(Loan_Equity[[#This Row],[Loan Origination Date]])*12-MONTH(Loan_Equity[[#This Row],[Loan Origination Date]])+YEAR(FY01_M12)*12+MONTH(FY01_M12),0),"")</f>
        <v/>
      </c>
      <c r="AB4" s="10" t="str">
        <f>IFERROR(CUMPRINC(Loan_Equity[[#This Row],[rate (%)]]/12,Loan_Equity[[#This Row],[Term Months]],Loan_Equity[[#This Row],[Asset Price]],1,-YEAR(Loan_Equity[[#This Row],[Loan Origination Date]])*12-MONTH(Loan_Equity[[#This Row],[Loan Origination Date]])+YEAR(FY02_M01)*12+MONTH(FY02_M01),0),"")</f>
        <v/>
      </c>
      <c r="AC4" s="10" t="str">
        <f>IFERROR(CUMPRINC(Loan_Equity[[#This Row],[rate (%)]]/12,Loan_Equity[[#This Row],[Term Months]],Loan_Equity[[#This Row],[Asset Price]],1,-YEAR(Loan_Equity[[#This Row],[Loan Origination Date]])*12-MONTH(Loan_Equity[[#This Row],[Loan Origination Date]])+YEAR(FY02_M02)*12+MONTH(FY02_M02),0),"")</f>
        <v/>
      </c>
      <c r="AD4" s="10" t="str">
        <f>IFERROR(CUMPRINC(Loan_Equity[[#This Row],[rate (%)]]/12,Loan_Equity[[#This Row],[Term Months]],Loan_Equity[[#This Row],[Asset Price]],1,-YEAR(Loan_Equity[[#This Row],[Loan Origination Date]])*12-MONTH(Loan_Equity[[#This Row],[Loan Origination Date]])+YEAR(FY02_M03)*12+MONTH(FY02_M03),0),"")</f>
        <v/>
      </c>
      <c r="AE4" s="10" t="str">
        <f>IFERROR(CUMPRINC(Loan_Equity[[#This Row],[rate (%)]]/12,Loan_Equity[[#This Row],[Term Months]],Loan_Equity[[#This Row],[Asset Price]],1,-YEAR(Loan_Equity[[#This Row],[Loan Origination Date]])*12-MONTH(Loan_Equity[[#This Row],[Loan Origination Date]])+YEAR(FY02_M04)*12+MONTH(FY02_M04),0),"")</f>
        <v/>
      </c>
      <c r="AF4" s="10" t="str">
        <f>IFERROR(CUMPRINC(Loan_Equity[[#This Row],[rate (%)]]/12,Loan_Equity[[#This Row],[Term Months]],Loan_Equity[[#This Row],[Asset Price]],1,-YEAR(Loan_Equity[[#This Row],[Loan Origination Date]])*12-MONTH(Loan_Equity[[#This Row],[Loan Origination Date]])+YEAR(FY02_M05)*12+MONTH(FY02_M05),0),"")</f>
        <v/>
      </c>
      <c r="AG4" s="10" t="str">
        <f>IFERROR(CUMPRINC(Loan_Equity[[#This Row],[rate (%)]]/12,Loan_Equity[[#This Row],[Term Months]],Loan_Equity[[#This Row],[Asset Price]],1,-YEAR(Loan_Equity[[#This Row],[Loan Origination Date]])*12-MONTH(Loan_Equity[[#This Row],[Loan Origination Date]])+YEAR(FY02_M06)*12+MONTH(FY02_M06),0),"")</f>
        <v/>
      </c>
      <c r="AH4" s="10" t="str">
        <f>IFERROR(CUMPRINC(Loan_Equity[[#This Row],[rate (%)]]/12,Loan_Equity[[#This Row],[Term Months]],Loan_Equity[[#This Row],[Asset Price]],1,-YEAR(Loan_Equity[[#This Row],[Loan Origination Date]])*12-MONTH(Loan_Equity[[#This Row],[Loan Origination Date]])+YEAR(FY02_M07)*12+MONTH(FY02_M07),0),"")</f>
        <v/>
      </c>
      <c r="AI4" s="10" t="str">
        <f>IFERROR(CUMPRINC(Loan_Equity[[#This Row],[rate (%)]]/12,Loan_Equity[[#This Row],[Term Months]],Loan_Equity[[#This Row],[Asset Price]],1,-YEAR(Loan_Equity[[#This Row],[Loan Origination Date]])*12-MONTH(Loan_Equity[[#This Row],[Loan Origination Date]])+YEAR(FY02_M08)*12+MONTH(FY02_M08),0),"")</f>
        <v/>
      </c>
      <c r="AJ4" s="10" t="str">
        <f>IFERROR(CUMPRINC(Loan_Equity[[#This Row],[rate (%)]]/12,Loan_Equity[[#This Row],[Term Months]],Loan_Equity[[#This Row],[Asset Price]],1,-YEAR(Loan_Equity[[#This Row],[Loan Origination Date]])*12-MONTH(Loan_Equity[[#This Row],[Loan Origination Date]])+YEAR(FY02_M09)*12+MONTH(FY02_M09),0),"")</f>
        <v/>
      </c>
      <c r="AK4" s="10" t="str">
        <f>IFERROR(CUMPRINC(Loan_Equity[[#This Row],[rate (%)]]/12,Loan_Equity[[#This Row],[Term Months]],Loan_Equity[[#This Row],[Asset Price]],1,-YEAR(Loan_Equity[[#This Row],[Loan Origination Date]])*12-MONTH(Loan_Equity[[#This Row],[Loan Origination Date]])+YEAR(FY02_M10)*12+MONTH(FY02_M10),0),"")</f>
        <v/>
      </c>
      <c r="AL4" s="10" t="str">
        <f>IFERROR(CUMPRINC(Loan_Equity[[#This Row],[rate (%)]]/12,Loan_Equity[[#This Row],[Term Months]],Loan_Equity[[#This Row],[Asset Price]],1,-YEAR(Loan_Equity[[#This Row],[Loan Origination Date]])*12-MONTH(Loan_Equity[[#This Row],[Loan Origination Date]])+YEAR(FY02_M11)*12+MONTH(FY02_M11),0),"")</f>
        <v/>
      </c>
      <c r="AM4" s="10" t="str">
        <f>IFERROR(CUMPRINC(Loan_Equity[[#This Row],[rate (%)]]/12,Loan_Equity[[#This Row],[Term Months]],Loan_Equity[[#This Row],[Asset Price]],1,-YEAR(Loan_Equity[[#This Row],[Loan Origination Date]])*12-MONTH(Loan_Equity[[#This Row],[Loan Origination Date]])+YEAR(FY02_M12)*12+MONTH(FY02_M12),0),"")</f>
        <v/>
      </c>
      <c r="AN4" s="10" t="str">
        <f>IFERROR(CUMPRINC(Loan_Equity[[#This Row],[rate (%)]]/12,Loan_Equity[[#This Row],[Term Months]],Loan_Equity[[#This Row],[Asset Price]],1,-YEAR(Loan_Equity[[#This Row],[Loan Origination Date]])*12-MONTH(Loan_Equity[[#This Row],[Loan Origination Date]])+YEAR(FY03_M01)*12+MONTH(FY03_M01),0),"")</f>
        <v/>
      </c>
      <c r="AO4" s="10" t="str">
        <f>IFERROR(CUMPRINC(Loan_Equity[[#This Row],[rate (%)]]/12,Loan_Equity[[#This Row],[Term Months]],Loan_Equity[[#This Row],[Asset Price]],1,-YEAR(Loan_Equity[[#This Row],[Loan Origination Date]])*12-MONTH(Loan_Equity[[#This Row],[Loan Origination Date]])+YEAR(FY03_M02)*12+MONTH(FY03_M02),0),"")</f>
        <v/>
      </c>
      <c r="AP4" s="10" t="str">
        <f>IFERROR(CUMPRINC(Loan_Equity[[#This Row],[rate (%)]]/12,Loan_Equity[[#This Row],[Term Months]],Loan_Equity[[#This Row],[Asset Price]],1,-YEAR(Loan_Equity[[#This Row],[Loan Origination Date]])*12-MONTH(Loan_Equity[[#This Row],[Loan Origination Date]])+YEAR(FY03_M03)*12+MONTH(FY03_M03),0),"")</f>
        <v/>
      </c>
      <c r="AQ4" s="10" t="str">
        <f>IFERROR(CUMPRINC(Loan_Equity[[#This Row],[rate (%)]]/12,Loan_Equity[[#This Row],[Term Months]],Loan_Equity[[#This Row],[Asset Price]],1,-YEAR(Loan_Equity[[#This Row],[Loan Origination Date]])*12-MONTH(Loan_Equity[[#This Row],[Loan Origination Date]])+YEAR(FY03_M04)*12+MONTH(FY03_M04),0),"")</f>
        <v/>
      </c>
      <c r="AR4" s="10" t="str">
        <f>IFERROR(CUMPRINC(Loan_Equity[[#This Row],[rate (%)]]/12,Loan_Equity[[#This Row],[Term Months]],Loan_Equity[[#This Row],[Asset Price]],1,-YEAR(Loan_Equity[[#This Row],[Loan Origination Date]])*12-MONTH(Loan_Equity[[#This Row],[Loan Origination Date]])+YEAR(FY03_M05)*12+MONTH(FY03_M05),0),"")</f>
        <v/>
      </c>
      <c r="AS4" s="10" t="str">
        <f>IFERROR(CUMPRINC(Loan_Equity[[#This Row],[rate (%)]]/12,Loan_Equity[[#This Row],[Term Months]],Loan_Equity[[#This Row],[Asset Price]],1,-YEAR(Loan_Equity[[#This Row],[Loan Origination Date]])*12-MONTH(Loan_Equity[[#This Row],[Loan Origination Date]])+YEAR(FY03_M06)*12+MONTH(FY03_M06),0),"")</f>
        <v/>
      </c>
      <c r="AT4" s="10" t="str">
        <f>IFERROR(CUMPRINC(Loan_Equity[[#This Row],[rate (%)]]/12,Loan_Equity[[#This Row],[Term Months]],Loan_Equity[[#This Row],[Asset Price]],1,-YEAR(Loan_Equity[[#This Row],[Loan Origination Date]])*12-MONTH(Loan_Equity[[#This Row],[Loan Origination Date]])+YEAR(FY03_M07)*12+MONTH(FY03_M07),0),"")</f>
        <v/>
      </c>
      <c r="AU4" s="10" t="str">
        <f>IFERROR(CUMPRINC(Loan_Equity[[#This Row],[rate (%)]]/12,Loan_Equity[[#This Row],[Term Months]],Loan_Equity[[#This Row],[Asset Price]],1,-YEAR(Loan_Equity[[#This Row],[Loan Origination Date]])*12-MONTH(Loan_Equity[[#This Row],[Loan Origination Date]])+YEAR(FY03_M08)*12+MONTH(FY03_M08),0),"")</f>
        <v/>
      </c>
      <c r="AV4" s="10" t="str">
        <f>IFERROR(CUMPRINC(Loan_Equity[[#This Row],[rate (%)]]/12,Loan_Equity[[#This Row],[Term Months]],Loan_Equity[[#This Row],[Asset Price]],1,-YEAR(Loan_Equity[[#This Row],[Loan Origination Date]])*12-MONTH(Loan_Equity[[#This Row],[Loan Origination Date]])+YEAR(FY03_M09)*12+MONTH(FY03_M09),0),"")</f>
        <v/>
      </c>
      <c r="AW4" s="10" t="str">
        <f>IFERROR(CUMPRINC(Loan_Equity[[#This Row],[rate (%)]]/12,Loan_Equity[[#This Row],[Term Months]],Loan_Equity[[#This Row],[Asset Price]],1,-YEAR(Loan_Equity[[#This Row],[Loan Origination Date]])*12-MONTH(Loan_Equity[[#This Row],[Loan Origination Date]])+YEAR(FY03_M10)*12+MONTH(FY03_M10),0),"")</f>
        <v/>
      </c>
      <c r="AX4" s="10" t="str">
        <f>IFERROR(CUMPRINC(Loan_Equity[[#This Row],[rate (%)]]/12,Loan_Equity[[#This Row],[Term Months]],Loan_Equity[[#This Row],[Asset Price]],1,-YEAR(Loan_Equity[[#This Row],[Loan Origination Date]])*12-MONTH(Loan_Equity[[#This Row],[Loan Origination Date]])+YEAR(FY03_M11)*12+MONTH(FY03_M11),0),"")</f>
        <v/>
      </c>
      <c r="AY4" s="10" t="str">
        <f>IFERROR(CUMPRINC(Loan_Equity[[#This Row],[rate (%)]]/12,Loan_Equity[[#This Row],[Term Months]],Loan_Equity[[#This Row],[Asset Price]],1,-YEAR(Loan_Equity[[#This Row],[Loan Origination Date]])*12-MONTH(Loan_Equity[[#This Row],[Loan Origination Date]])+YEAR(FY03_M12)*12+MONTH(FY03_M12),0),"")</f>
        <v/>
      </c>
      <c r="AZ4" s="10" t="str">
        <f>IFERROR(CUMPRINC(Loan_Equity[[#This Row],[rate (%)]]/12,Loan_Equity[[#This Row],[Term Months]],Loan_Equity[[#This Row],[Asset Price]],1,-YEAR(Loan_Equity[[#This Row],[Loan Origination Date]])*12-MONTH(Loan_Equity[[#This Row],[Loan Origination Date]])+YEAR(FY04_M01)*12+MONTH(FY04_M01),0),"")</f>
        <v/>
      </c>
      <c r="BA4" s="10" t="str">
        <f>IFERROR(CUMPRINC(Loan_Equity[[#This Row],[rate (%)]]/12,Loan_Equity[[#This Row],[Term Months]],Loan_Equity[[#This Row],[Asset Price]],1,-YEAR(Loan_Equity[[#This Row],[Loan Origination Date]])*12-MONTH(Loan_Equity[[#This Row],[Loan Origination Date]])+YEAR(FY04_M02)*12+MONTH(FY04_M02),0),"")</f>
        <v/>
      </c>
      <c r="BB4" s="10" t="str">
        <f>IFERROR(CUMPRINC(Loan_Equity[[#This Row],[rate (%)]]/12,Loan_Equity[[#This Row],[Term Months]],Loan_Equity[[#This Row],[Asset Price]],1,-YEAR(Loan_Equity[[#This Row],[Loan Origination Date]])*12-MONTH(Loan_Equity[[#This Row],[Loan Origination Date]])+YEAR(FY04_M03)*12+MONTH(FY04_M03),0),"")</f>
        <v/>
      </c>
      <c r="BC4" s="10" t="str">
        <f>IFERROR(CUMPRINC(Loan_Equity[[#This Row],[rate (%)]]/12,Loan_Equity[[#This Row],[Term Months]],Loan_Equity[[#This Row],[Asset Price]],1,-YEAR(Loan_Equity[[#This Row],[Loan Origination Date]])*12-MONTH(Loan_Equity[[#This Row],[Loan Origination Date]])+YEAR(FY04_M04)*12+MONTH(FY04_M04),0),"")</f>
        <v/>
      </c>
      <c r="BD4" s="10" t="str">
        <f>IFERROR(CUMPRINC(Loan_Equity[[#This Row],[rate (%)]]/12,Loan_Equity[[#This Row],[Term Months]],Loan_Equity[[#This Row],[Asset Price]],1,-YEAR(Loan_Equity[[#This Row],[Loan Origination Date]])*12-MONTH(Loan_Equity[[#This Row],[Loan Origination Date]])+YEAR(FY04_M05)*12+MONTH(FY04_M05),0),"")</f>
        <v/>
      </c>
      <c r="BE4" s="10" t="str">
        <f>IFERROR(CUMPRINC(Loan_Equity[[#This Row],[rate (%)]]/12,Loan_Equity[[#This Row],[Term Months]],Loan_Equity[[#This Row],[Asset Price]],1,-YEAR(Loan_Equity[[#This Row],[Loan Origination Date]])*12-MONTH(Loan_Equity[[#This Row],[Loan Origination Date]])+YEAR(FY04_M06)*12+MONTH(FY04_M06),0),"")</f>
        <v/>
      </c>
      <c r="BF4" s="10" t="str">
        <f>IFERROR(CUMPRINC(Loan_Equity[[#This Row],[rate (%)]]/12,Loan_Equity[[#This Row],[Term Months]],Loan_Equity[[#This Row],[Asset Price]],1,-YEAR(Loan_Equity[[#This Row],[Loan Origination Date]])*12-MONTH(Loan_Equity[[#This Row],[Loan Origination Date]])+YEAR(FY04_M07)*12+MONTH(FY04_M07),0),"")</f>
        <v/>
      </c>
      <c r="BG4" s="10" t="str">
        <f>IFERROR(CUMPRINC(Loan_Equity[[#This Row],[rate (%)]]/12,Loan_Equity[[#This Row],[Term Months]],Loan_Equity[[#This Row],[Asset Price]],1,-YEAR(Loan_Equity[[#This Row],[Loan Origination Date]])*12-MONTH(Loan_Equity[[#This Row],[Loan Origination Date]])+YEAR(FY04_M08)*12+MONTH(FY04_M08),0),"")</f>
        <v/>
      </c>
      <c r="BH4" s="10" t="str">
        <f>IFERROR(CUMPRINC(Loan_Equity[[#This Row],[rate (%)]]/12,Loan_Equity[[#This Row],[Term Months]],Loan_Equity[[#This Row],[Asset Price]],1,-YEAR(Loan_Equity[[#This Row],[Loan Origination Date]])*12-MONTH(Loan_Equity[[#This Row],[Loan Origination Date]])+YEAR(FY04_M09)*12+MONTH(FY04_M09),0),"")</f>
        <v/>
      </c>
      <c r="BI4" s="10" t="str">
        <f>IFERROR(CUMPRINC(Loan_Equity[[#This Row],[rate (%)]]/12,Loan_Equity[[#This Row],[Term Months]],Loan_Equity[[#This Row],[Asset Price]],1,-YEAR(Loan_Equity[[#This Row],[Loan Origination Date]])*12-MONTH(Loan_Equity[[#This Row],[Loan Origination Date]])+YEAR(FY04_M10)*12+MONTH(FY04_M10),0),"")</f>
        <v/>
      </c>
      <c r="BJ4" s="10" t="str">
        <f>IFERROR(CUMPRINC(Loan_Equity[[#This Row],[rate (%)]]/12,Loan_Equity[[#This Row],[Term Months]],Loan_Equity[[#This Row],[Asset Price]],1,-YEAR(Loan_Equity[[#This Row],[Loan Origination Date]])*12-MONTH(Loan_Equity[[#This Row],[Loan Origination Date]])+YEAR(FY04_M11)*12+MONTH(FY04_M11),0),"")</f>
        <v/>
      </c>
      <c r="BK4" s="10" t="str">
        <f>IFERROR(CUMPRINC(Loan_Equity[[#This Row],[rate (%)]]/12,Loan_Equity[[#This Row],[Term Months]],Loan_Equity[[#This Row],[Asset Price]],1,-YEAR(Loan_Equity[[#This Row],[Loan Origination Date]])*12-MONTH(Loan_Equity[[#This Row],[Loan Origination Date]])+YEAR(FY04_M12)*12+MONTH(FY04_M12),0),"")</f>
        <v/>
      </c>
      <c r="BL4" s="10" t="str">
        <f>IFERROR(CUMPRINC(Loan_Equity[[#This Row],[rate (%)]]/12,Loan_Equity[[#This Row],[Term Months]],Loan_Equity[[#This Row],[Asset Price]],1,-YEAR(Loan_Equity[[#This Row],[Loan Origination Date]])*12-MONTH(Loan_Equity[[#This Row],[Loan Origination Date]])+YEAR(FY05_M01)*12+MONTH(FY05_M01),0),"")</f>
        <v/>
      </c>
      <c r="BM4" s="10" t="str">
        <f>IFERROR(CUMPRINC(Loan_Equity[[#This Row],[rate (%)]]/12,Loan_Equity[[#This Row],[Term Months]],Loan_Equity[[#This Row],[Asset Price]],1,-YEAR(Loan_Equity[[#This Row],[Loan Origination Date]])*12-MONTH(Loan_Equity[[#This Row],[Loan Origination Date]])+YEAR(FY05_M02)*12+MONTH(FY05_M02),0),"")</f>
        <v/>
      </c>
      <c r="BN4" s="10" t="str">
        <f>IFERROR(CUMPRINC(Loan_Equity[[#This Row],[rate (%)]]/12,Loan_Equity[[#This Row],[Term Months]],Loan_Equity[[#This Row],[Asset Price]],1,-YEAR(Loan_Equity[[#This Row],[Loan Origination Date]])*12-MONTH(Loan_Equity[[#This Row],[Loan Origination Date]])+YEAR(FY05_M03)*12+MONTH(FY05_M03),0),"")</f>
        <v/>
      </c>
      <c r="BO4" s="10" t="str">
        <f>IFERROR(CUMPRINC(Loan_Equity[[#This Row],[rate (%)]]/12,Loan_Equity[[#This Row],[Term Months]],Loan_Equity[[#This Row],[Asset Price]],1,-YEAR(Loan_Equity[[#This Row],[Loan Origination Date]])*12-MONTH(Loan_Equity[[#This Row],[Loan Origination Date]])+YEAR(FY05_M04)*12+MONTH(FY05_M04),0),"")</f>
        <v/>
      </c>
      <c r="BP4" s="10" t="str">
        <f>IFERROR(CUMPRINC(Loan_Equity[[#This Row],[rate (%)]]/12,Loan_Equity[[#This Row],[Term Months]],Loan_Equity[[#This Row],[Asset Price]],1,-YEAR(Loan_Equity[[#This Row],[Loan Origination Date]])*12-MONTH(Loan_Equity[[#This Row],[Loan Origination Date]])+YEAR(FY05_M05)*12+MONTH(FY05_M05),0),"")</f>
        <v/>
      </c>
      <c r="BQ4" s="10" t="str">
        <f>IFERROR(CUMPRINC(Loan_Equity[[#This Row],[rate (%)]]/12,Loan_Equity[[#This Row],[Term Months]],Loan_Equity[[#This Row],[Asset Price]],1,-YEAR(Loan_Equity[[#This Row],[Loan Origination Date]])*12-MONTH(Loan_Equity[[#This Row],[Loan Origination Date]])+YEAR(FY05_M06)*12+MONTH(FY05_M06),0),"")</f>
        <v/>
      </c>
      <c r="BR4" s="10" t="str">
        <f>IFERROR(CUMPRINC(Loan_Equity[[#This Row],[rate (%)]]/12,Loan_Equity[[#This Row],[Term Months]],Loan_Equity[[#This Row],[Asset Price]],1,-YEAR(Loan_Equity[[#This Row],[Loan Origination Date]])*12-MONTH(Loan_Equity[[#This Row],[Loan Origination Date]])+YEAR(FY05_M07)*12+MONTH(FY05_M07),0),"")</f>
        <v/>
      </c>
      <c r="BS4" s="10" t="str">
        <f>IFERROR(CUMPRINC(Loan_Equity[[#This Row],[rate (%)]]/12,Loan_Equity[[#This Row],[Term Months]],Loan_Equity[[#This Row],[Asset Price]],1,-YEAR(Loan_Equity[[#This Row],[Loan Origination Date]])*12-MONTH(Loan_Equity[[#This Row],[Loan Origination Date]])+YEAR(FY05_M08)*12+MONTH(FY05_M08),0),"")</f>
        <v/>
      </c>
      <c r="BT4" s="10" t="str">
        <f>IFERROR(CUMPRINC(Loan_Equity[[#This Row],[rate (%)]]/12,Loan_Equity[[#This Row],[Term Months]],Loan_Equity[[#This Row],[Asset Price]],1,-YEAR(Loan_Equity[[#This Row],[Loan Origination Date]])*12-MONTH(Loan_Equity[[#This Row],[Loan Origination Date]])+YEAR(FY05_M09)*12+MONTH(FY05_M09),0),"")</f>
        <v/>
      </c>
      <c r="BU4" s="10" t="str">
        <f>IFERROR(CUMPRINC(Loan_Equity[[#This Row],[rate (%)]]/12,Loan_Equity[[#This Row],[Term Months]],Loan_Equity[[#This Row],[Asset Price]],1,-YEAR(Loan_Equity[[#This Row],[Loan Origination Date]])*12-MONTH(Loan_Equity[[#This Row],[Loan Origination Date]])+YEAR(FY05_M10)*12+MONTH(FY05_M10),0),"")</f>
        <v/>
      </c>
      <c r="BV4" s="10" t="str">
        <f>IFERROR(CUMPRINC(Loan_Equity[[#This Row],[rate (%)]]/12,Loan_Equity[[#This Row],[Term Months]],Loan_Equity[[#This Row],[Asset Price]],1,-YEAR(Loan_Equity[[#This Row],[Loan Origination Date]])*12-MONTH(Loan_Equity[[#This Row],[Loan Origination Date]])+YEAR(FY05_M11)*12+MONTH(FY05_M11),0),"")</f>
        <v/>
      </c>
      <c r="BW4" s="10" t="str">
        <f>IFERROR(CUMPRINC(Loan_Equity[[#This Row],[rate (%)]]/12,Loan_Equity[[#This Row],[Term Months]],Loan_Equity[[#This Row],[Asset Price]],1,-YEAR(Loan_Equity[[#This Row],[Loan Origination Date]])*12-MONTH(Loan_Equity[[#This Row],[Loan Origination Date]])+YEAR(FY05_M12)*12+MONTH(FY05_M12),0),"")</f>
        <v/>
      </c>
      <c r="BY4" t="str">
        <f ca="1">IF(EOMONTH(INDIRECT(BY$2,FALSE),0)=EOMONTH(Loan_Equity[[#This Row],[Loan Origination Date]],0),-Loan_Equity[[#This Row],[Origination Total]],IF(AND(EOMONTH(INDIRECT(BY$2,),0)&gt;EOMONTH(Loan_Equity[[#This Row],[Loan Origination Date]],0),EOMONTH(INDIRECT(BY$2,),0)&lt;EOMONTH(Loan_Equity[[#This Row],[Loan Origination Date]],Loan_Equity[[#This Row],[Term Months]])),Loan_Equity[[#This Row],[PMT&amp;Escrow]],""))</f>
        <v/>
      </c>
      <c r="BZ4" t="str">
        <f ca="1">IF(EOMONTH(INDIRECT(BZ$2,FALSE),0)=EOMONTH(Loan_Equity[[#This Row],[Loan Origination Date]],0),-Loan_Equity[[#This Row],[Origination Total]],IF(AND(EOMONTH(INDIRECT(BZ$2,),0)&gt;EOMONTH(Loan_Equity[[#This Row],[Loan Origination Date]],0),EOMONTH(INDIRECT(BZ$2,),0)&lt;EOMONTH(Loan_Equity[[#This Row],[Loan Origination Date]],Loan_Equity[[#This Row],[Term Months]])),Loan_Equity[[#This Row],[PMT&amp;Escrow]],""))</f>
        <v/>
      </c>
      <c r="CA4" t="str">
        <f ca="1">IF(EOMONTH(INDIRECT(CA$2,FALSE),0)=EOMONTH(Loan_Equity[[#This Row],[Loan Origination Date]],0),-Loan_Equity[[#This Row],[Origination Total]],IF(AND(EOMONTH(INDIRECT(CA$2,),0)&gt;EOMONTH(Loan_Equity[[#This Row],[Loan Origination Date]],0),EOMONTH(INDIRECT(CA$2,),0)&lt;EOMONTH(Loan_Equity[[#This Row],[Loan Origination Date]],Loan_Equity[[#This Row],[Term Months]])),Loan_Equity[[#This Row],[PMT&amp;Escrow]],""))</f>
        <v/>
      </c>
      <c r="CB4" t="str">
        <f ca="1">IF(EOMONTH(INDIRECT(CB$2,FALSE),0)=EOMONTH(Loan_Equity[[#This Row],[Loan Origination Date]],0),-Loan_Equity[[#This Row],[Origination Total]],IF(AND(EOMONTH(INDIRECT(CB$2,),0)&gt;EOMONTH(Loan_Equity[[#This Row],[Loan Origination Date]],0),EOMONTH(INDIRECT(CB$2,),0)&lt;EOMONTH(Loan_Equity[[#This Row],[Loan Origination Date]],Loan_Equity[[#This Row],[Term Months]])),Loan_Equity[[#This Row],[PMT&amp;Escrow]],""))</f>
        <v/>
      </c>
      <c r="CC4" t="str">
        <f ca="1">IF(EOMONTH(INDIRECT(CC$2,FALSE),0)=EOMONTH(Loan_Equity[[#This Row],[Loan Origination Date]],0),-Loan_Equity[[#This Row],[Origination Total]],IF(AND(EOMONTH(INDIRECT(CC$2,),0)&gt;EOMONTH(Loan_Equity[[#This Row],[Loan Origination Date]],0),EOMONTH(INDIRECT(CC$2,),0)&lt;EOMONTH(Loan_Equity[[#This Row],[Loan Origination Date]],Loan_Equity[[#This Row],[Term Months]])),Loan_Equity[[#This Row],[PMT&amp;Escrow]],""))</f>
        <v/>
      </c>
      <c r="CD4" t="str">
        <f ca="1">IF(EOMONTH(INDIRECT(CD$2,FALSE),0)=EOMONTH(Loan_Equity[[#This Row],[Loan Origination Date]],0),-Loan_Equity[[#This Row],[Origination Total]],IF(AND(EOMONTH(INDIRECT(CD$2,),0)&gt;EOMONTH(Loan_Equity[[#This Row],[Loan Origination Date]],0),EOMONTH(INDIRECT(CD$2,),0)&lt;EOMONTH(Loan_Equity[[#This Row],[Loan Origination Date]],Loan_Equity[[#This Row],[Term Months]])),Loan_Equity[[#This Row],[PMT&amp;Escrow]],""))</f>
        <v/>
      </c>
      <c r="CE4" t="str">
        <f ca="1">IF(EOMONTH(INDIRECT(CE$2,FALSE),0)=EOMONTH(Loan_Equity[[#This Row],[Loan Origination Date]],0),-Loan_Equity[[#This Row],[Origination Total]],IF(AND(EOMONTH(INDIRECT(CE$2,),0)&gt;EOMONTH(Loan_Equity[[#This Row],[Loan Origination Date]],0),EOMONTH(INDIRECT(CE$2,),0)&lt;EOMONTH(Loan_Equity[[#This Row],[Loan Origination Date]],Loan_Equity[[#This Row],[Term Months]])),Loan_Equity[[#This Row],[PMT&amp;Escrow]],""))</f>
        <v/>
      </c>
      <c r="CF4" t="str">
        <f ca="1">IF(EOMONTH(INDIRECT(CF$2,FALSE),0)=EOMONTH(Loan_Equity[[#This Row],[Loan Origination Date]],0),-Loan_Equity[[#This Row],[Origination Total]],IF(AND(EOMONTH(INDIRECT(CF$2,),0)&gt;EOMONTH(Loan_Equity[[#This Row],[Loan Origination Date]],0),EOMONTH(INDIRECT(CF$2,),0)&lt;EOMONTH(Loan_Equity[[#This Row],[Loan Origination Date]],Loan_Equity[[#This Row],[Term Months]])),Loan_Equity[[#This Row],[PMT&amp;Escrow]],""))</f>
        <v/>
      </c>
      <c r="CG4" t="str">
        <f ca="1">IF(EOMONTH(INDIRECT(CG$2,FALSE),0)=EOMONTH(Loan_Equity[[#This Row],[Loan Origination Date]],0),-Loan_Equity[[#This Row],[Origination Total]],IF(AND(EOMONTH(INDIRECT(CG$2,),0)&gt;EOMONTH(Loan_Equity[[#This Row],[Loan Origination Date]],0),EOMONTH(INDIRECT(CG$2,),0)&lt;EOMONTH(Loan_Equity[[#This Row],[Loan Origination Date]],Loan_Equity[[#This Row],[Term Months]])),Loan_Equity[[#This Row],[PMT&amp;Escrow]],""))</f>
        <v/>
      </c>
      <c r="CH4" t="str">
        <f ca="1">IF(EOMONTH(INDIRECT(CH$2,FALSE),0)=EOMONTH(Loan_Equity[[#This Row],[Loan Origination Date]],0),-Loan_Equity[[#This Row],[Origination Total]],IF(AND(EOMONTH(INDIRECT(CH$2,),0)&gt;EOMONTH(Loan_Equity[[#This Row],[Loan Origination Date]],0),EOMONTH(INDIRECT(CH$2,),0)&lt;EOMONTH(Loan_Equity[[#This Row],[Loan Origination Date]],Loan_Equity[[#This Row],[Term Months]])),Loan_Equity[[#This Row],[PMT&amp;Escrow]],""))</f>
        <v/>
      </c>
      <c r="CI4" t="str">
        <f ca="1">IF(EOMONTH(INDIRECT(CI$2,FALSE),0)=EOMONTH(Loan_Equity[[#This Row],[Loan Origination Date]],0),-Loan_Equity[[#This Row],[Origination Total]],IF(AND(EOMONTH(INDIRECT(CI$2,),0)&gt;EOMONTH(Loan_Equity[[#This Row],[Loan Origination Date]],0),EOMONTH(INDIRECT(CI$2,),0)&lt;EOMONTH(Loan_Equity[[#This Row],[Loan Origination Date]],Loan_Equity[[#This Row],[Term Months]])),Loan_Equity[[#This Row],[PMT&amp;Escrow]],""))</f>
        <v/>
      </c>
      <c r="CJ4" t="str">
        <f ca="1">IF(EOMONTH(INDIRECT(CJ$2,FALSE),0)=EOMONTH(Loan_Equity[[#This Row],[Loan Origination Date]],0),-Loan_Equity[[#This Row],[Origination Total]],IF(AND(EOMONTH(INDIRECT(CJ$2,),0)&gt;EOMONTH(Loan_Equity[[#This Row],[Loan Origination Date]],0),EOMONTH(INDIRECT(CJ$2,),0)&lt;EOMONTH(Loan_Equity[[#This Row],[Loan Origination Date]],Loan_Equity[[#This Row],[Term Months]])),Loan_Equity[[#This Row],[PMT&amp;Escrow]],""))</f>
        <v/>
      </c>
      <c r="CK4" t="str">
        <f ca="1">IF(EOMONTH(INDIRECT(CK$2,FALSE),0)=EOMONTH(Loan_Equity[[#This Row],[Loan Origination Date]],0),-Loan_Equity[[#This Row],[Origination Total]],IF(AND(EOMONTH(INDIRECT(CK$2,),0)&gt;EOMONTH(Loan_Equity[[#This Row],[Loan Origination Date]],0),EOMONTH(INDIRECT(CK$2,),0)&lt;EOMONTH(Loan_Equity[[#This Row],[Loan Origination Date]],Loan_Equity[[#This Row],[Term Months]])),Loan_Equity[[#This Row],[PMT&amp;Escrow]],""))</f>
        <v/>
      </c>
      <c r="CL4" t="str">
        <f ca="1">IF(EOMONTH(INDIRECT(CL$2,FALSE),0)=EOMONTH(Loan_Equity[[#This Row],[Loan Origination Date]],0),-Loan_Equity[[#This Row],[Origination Total]],IF(AND(EOMONTH(INDIRECT(CL$2,),0)&gt;EOMONTH(Loan_Equity[[#This Row],[Loan Origination Date]],0),EOMONTH(INDIRECT(CL$2,),0)&lt;EOMONTH(Loan_Equity[[#This Row],[Loan Origination Date]],Loan_Equity[[#This Row],[Term Months]])),Loan_Equity[[#This Row],[PMT&amp;Escrow]],""))</f>
        <v/>
      </c>
      <c r="CM4" t="str">
        <f ca="1">IF(EOMONTH(INDIRECT(CM$2,FALSE),0)=EOMONTH(Loan_Equity[[#This Row],[Loan Origination Date]],0),-Loan_Equity[[#This Row],[Origination Total]],IF(AND(EOMONTH(INDIRECT(CM$2,),0)&gt;EOMONTH(Loan_Equity[[#This Row],[Loan Origination Date]],0),EOMONTH(INDIRECT(CM$2,),0)&lt;EOMONTH(Loan_Equity[[#This Row],[Loan Origination Date]],Loan_Equity[[#This Row],[Term Months]])),Loan_Equity[[#This Row],[PMT&amp;Escrow]],""))</f>
        <v/>
      </c>
      <c r="CN4" t="str">
        <f ca="1">IF(EOMONTH(INDIRECT(CN$2,FALSE),0)=EOMONTH(Loan_Equity[[#This Row],[Loan Origination Date]],0),-Loan_Equity[[#This Row],[Origination Total]],IF(AND(EOMONTH(INDIRECT(CN$2,),0)&gt;EOMONTH(Loan_Equity[[#This Row],[Loan Origination Date]],0),EOMONTH(INDIRECT(CN$2,),0)&lt;EOMONTH(Loan_Equity[[#This Row],[Loan Origination Date]],Loan_Equity[[#This Row],[Term Months]])),Loan_Equity[[#This Row],[PMT&amp;Escrow]],""))</f>
        <v/>
      </c>
      <c r="CO4" t="str">
        <f ca="1">IF(EOMONTH(INDIRECT(CO$2,FALSE),0)=EOMONTH(Loan_Equity[[#This Row],[Loan Origination Date]],0),-Loan_Equity[[#This Row],[Origination Total]],IF(AND(EOMONTH(INDIRECT(CO$2,),0)&gt;EOMONTH(Loan_Equity[[#This Row],[Loan Origination Date]],0),EOMONTH(INDIRECT(CO$2,),0)&lt;EOMONTH(Loan_Equity[[#This Row],[Loan Origination Date]],Loan_Equity[[#This Row],[Term Months]])),Loan_Equity[[#This Row],[PMT&amp;Escrow]],""))</f>
        <v/>
      </c>
      <c r="CP4" t="str">
        <f ca="1">IF(EOMONTH(INDIRECT(CP$2,FALSE),0)=EOMONTH(Loan_Equity[[#This Row],[Loan Origination Date]],0),-Loan_Equity[[#This Row],[Origination Total]],IF(AND(EOMONTH(INDIRECT(CP$2,),0)&gt;EOMONTH(Loan_Equity[[#This Row],[Loan Origination Date]],0),EOMONTH(INDIRECT(CP$2,),0)&lt;EOMONTH(Loan_Equity[[#This Row],[Loan Origination Date]],Loan_Equity[[#This Row],[Term Months]])),Loan_Equity[[#This Row],[PMT&amp;Escrow]],""))</f>
        <v/>
      </c>
      <c r="CQ4" t="str">
        <f ca="1">IF(EOMONTH(INDIRECT(CQ$2,FALSE),0)=EOMONTH(Loan_Equity[[#This Row],[Loan Origination Date]],0),-Loan_Equity[[#This Row],[Origination Total]],IF(AND(EOMONTH(INDIRECT(CQ$2,),0)&gt;EOMONTH(Loan_Equity[[#This Row],[Loan Origination Date]],0),EOMONTH(INDIRECT(CQ$2,),0)&lt;EOMONTH(Loan_Equity[[#This Row],[Loan Origination Date]],Loan_Equity[[#This Row],[Term Months]])),Loan_Equity[[#This Row],[PMT&amp;Escrow]],""))</f>
        <v/>
      </c>
      <c r="CR4" t="str">
        <f ca="1">IF(EOMONTH(INDIRECT(CR$2,FALSE),0)=EOMONTH(Loan_Equity[[#This Row],[Loan Origination Date]],0),-Loan_Equity[[#This Row],[Origination Total]],IF(AND(EOMONTH(INDIRECT(CR$2,),0)&gt;EOMONTH(Loan_Equity[[#This Row],[Loan Origination Date]],0),EOMONTH(INDIRECT(CR$2,),0)&lt;EOMONTH(Loan_Equity[[#This Row],[Loan Origination Date]],Loan_Equity[[#This Row],[Term Months]])),Loan_Equity[[#This Row],[PMT&amp;Escrow]],""))</f>
        <v/>
      </c>
      <c r="CS4" t="str">
        <f ca="1">IF(EOMONTH(INDIRECT(CS$2,FALSE),0)=EOMONTH(Loan_Equity[[#This Row],[Loan Origination Date]],0),-Loan_Equity[[#This Row],[Origination Total]],IF(AND(EOMONTH(INDIRECT(CS$2,),0)&gt;EOMONTH(Loan_Equity[[#This Row],[Loan Origination Date]],0),EOMONTH(INDIRECT(CS$2,),0)&lt;EOMONTH(Loan_Equity[[#This Row],[Loan Origination Date]],Loan_Equity[[#This Row],[Term Months]])),Loan_Equity[[#This Row],[PMT&amp;Escrow]],""))</f>
        <v/>
      </c>
      <c r="CT4" t="str">
        <f ca="1">IF(EOMONTH(INDIRECT(CT$2,FALSE),0)=EOMONTH(Loan_Equity[[#This Row],[Loan Origination Date]],0),-Loan_Equity[[#This Row],[Origination Total]],IF(AND(EOMONTH(INDIRECT(CT$2,),0)&gt;EOMONTH(Loan_Equity[[#This Row],[Loan Origination Date]],0),EOMONTH(INDIRECT(CT$2,),0)&lt;EOMONTH(Loan_Equity[[#This Row],[Loan Origination Date]],Loan_Equity[[#This Row],[Term Months]])),Loan_Equity[[#This Row],[PMT&amp;Escrow]],""))</f>
        <v/>
      </c>
      <c r="CU4" t="str">
        <f ca="1">IF(EOMONTH(INDIRECT(CU$2,FALSE),0)=EOMONTH(Loan_Equity[[#This Row],[Loan Origination Date]],0),-Loan_Equity[[#This Row],[Origination Total]],IF(AND(EOMONTH(INDIRECT(CU$2,),0)&gt;EOMONTH(Loan_Equity[[#This Row],[Loan Origination Date]],0),EOMONTH(INDIRECT(CU$2,),0)&lt;EOMONTH(Loan_Equity[[#This Row],[Loan Origination Date]],Loan_Equity[[#This Row],[Term Months]])),Loan_Equity[[#This Row],[PMT&amp;Escrow]],""))</f>
        <v/>
      </c>
      <c r="CV4" t="str">
        <f ca="1">IF(EOMONTH(INDIRECT(CV$2,FALSE),0)=EOMONTH(Loan_Equity[[#This Row],[Loan Origination Date]],0),-Loan_Equity[[#This Row],[Origination Total]],IF(AND(EOMONTH(INDIRECT(CV$2,),0)&gt;EOMONTH(Loan_Equity[[#This Row],[Loan Origination Date]],0),EOMONTH(INDIRECT(CV$2,),0)&lt;EOMONTH(Loan_Equity[[#This Row],[Loan Origination Date]],Loan_Equity[[#This Row],[Term Months]])),Loan_Equity[[#This Row],[PMT&amp;Escrow]],""))</f>
        <v/>
      </c>
      <c r="CW4" t="str">
        <f ca="1">IF(EOMONTH(INDIRECT(CW$2,FALSE),0)=EOMONTH(Loan_Equity[[#This Row],[Loan Origination Date]],0),-Loan_Equity[[#This Row],[Origination Total]],IF(AND(EOMONTH(INDIRECT(CW$2,),0)&gt;EOMONTH(Loan_Equity[[#This Row],[Loan Origination Date]],0),EOMONTH(INDIRECT(CW$2,),0)&lt;EOMONTH(Loan_Equity[[#This Row],[Loan Origination Date]],Loan_Equity[[#This Row],[Term Months]])),Loan_Equity[[#This Row],[PMT&amp;Escrow]],""))</f>
        <v/>
      </c>
      <c r="CX4" t="str">
        <f ca="1">IF(EOMONTH(INDIRECT(CX$2,FALSE),0)=EOMONTH(Loan_Equity[[#This Row],[Loan Origination Date]],0),-Loan_Equity[[#This Row],[Origination Total]],IF(AND(EOMONTH(INDIRECT(CX$2,),0)&gt;EOMONTH(Loan_Equity[[#This Row],[Loan Origination Date]],0),EOMONTH(INDIRECT(CX$2,),0)&lt;EOMONTH(Loan_Equity[[#This Row],[Loan Origination Date]],Loan_Equity[[#This Row],[Term Months]])),Loan_Equity[[#This Row],[PMT&amp;Escrow]],""))</f>
        <v/>
      </c>
      <c r="CY4" t="str">
        <f ca="1">IF(EOMONTH(INDIRECT(CY$2,FALSE),0)=EOMONTH(Loan_Equity[[#This Row],[Loan Origination Date]],0),-Loan_Equity[[#This Row],[Origination Total]],IF(AND(EOMONTH(INDIRECT(CY$2,),0)&gt;EOMONTH(Loan_Equity[[#This Row],[Loan Origination Date]],0),EOMONTH(INDIRECT(CY$2,),0)&lt;EOMONTH(Loan_Equity[[#This Row],[Loan Origination Date]],Loan_Equity[[#This Row],[Term Months]])),Loan_Equity[[#This Row],[PMT&amp;Escrow]],""))</f>
        <v/>
      </c>
      <c r="CZ4" t="str">
        <f ca="1">IF(EOMONTH(INDIRECT(CZ$2,FALSE),0)=EOMONTH(Loan_Equity[[#This Row],[Loan Origination Date]],0),-Loan_Equity[[#This Row],[Origination Total]],IF(AND(EOMONTH(INDIRECT(CZ$2,),0)&gt;EOMONTH(Loan_Equity[[#This Row],[Loan Origination Date]],0),EOMONTH(INDIRECT(CZ$2,),0)&lt;EOMONTH(Loan_Equity[[#This Row],[Loan Origination Date]],Loan_Equity[[#This Row],[Term Months]])),Loan_Equity[[#This Row],[PMT&amp;Escrow]],""))</f>
        <v/>
      </c>
      <c r="DA4" t="str">
        <f ca="1">IF(EOMONTH(INDIRECT(DA$2,FALSE),0)=EOMONTH(Loan_Equity[[#This Row],[Loan Origination Date]],0),-Loan_Equity[[#This Row],[Origination Total]],IF(AND(EOMONTH(INDIRECT(DA$2,),0)&gt;EOMONTH(Loan_Equity[[#This Row],[Loan Origination Date]],0),EOMONTH(INDIRECT(DA$2,),0)&lt;EOMONTH(Loan_Equity[[#This Row],[Loan Origination Date]],Loan_Equity[[#This Row],[Term Months]])),Loan_Equity[[#This Row],[PMT&amp;Escrow]],""))</f>
        <v/>
      </c>
      <c r="DB4" t="str">
        <f ca="1">IF(EOMONTH(INDIRECT(DB$2,FALSE),0)=EOMONTH(Loan_Equity[[#This Row],[Loan Origination Date]],0),-Loan_Equity[[#This Row],[Origination Total]],IF(AND(EOMONTH(INDIRECT(DB$2,),0)&gt;EOMONTH(Loan_Equity[[#This Row],[Loan Origination Date]],0),EOMONTH(INDIRECT(DB$2,),0)&lt;EOMONTH(Loan_Equity[[#This Row],[Loan Origination Date]],Loan_Equity[[#This Row],[Term Months]])),Loan_Equity[[#This Row],[PMT&amp;Escrow]],""))</f>
        <v/>
      </c>
      <c r="DC4" t="str">
        <f ca="1">IF(EOMONTH(INDIRECT(DC$2,FALSE),0)=EOMONTH(Loan_Equity[[#This Row],[Loan Origination Date]],0),-Loan_Equity[[#This Row],[Origination Total]],IF(AND(EOMONTH(INDIRECT(DC$2,),0)&gt;EOMONTH(Loan_Equity[[#This Row],[Loan Origination Date]],0),EOMONTH(INDIRECT(DC$2,),0)&lt;EOMONTH(Loan_Equity[[#This Row],[Loan Origination Date]],Loan_Equity[[#This Row],[Term Months]])),Loan_Equity[[#This Row],[PMT&amp;Escrow]],""))</f>
        <v/>
      </c>
      <c r="DD4" t="str">
        <f ca="1">IF(EOMONTH(INDIRECT(DD$2,FALSE),0)=EOMONTH(Loan_Equity[[#This Row],[Loan Origination Date]],0),-Loan_Equity[[#This Row],[Origination Total]],IF(AND(EOMONTH(INDIRECT(DD$2,),0)&gt;EOMONTH(Loan_Equity[[#This Row],[Loan Origination Date]],0),EOMONTH(INDIRECT(DD$2,),0)&lt;EOMONTH(Loan_Equity[[#This Row],[Loan Origination Date]],Loan_Equity[[#This Row],[Term Months]])),Loan_Equity[[#This Row],[PMT&amp;Escrow]],""))</f>
        <v/>
      </c>
      <c r="DE4" t="str">
        <f ca="1">IF(EOMONTH(INDIRECT(DE$2,FALSE),0)=EOMONTH(Loan_Equity[[#This Row],[Loan Origination Date]],0),-Loan_Equity[[#This Row],[Origination Total]],IF(AND(EOMONTH(INDIRECT(DE$2,),0)&gt;EOMONTH(Loan_Equity[[#This Row],[Loan Origination Date]],0),EOMONTH(INDIRECT(DE$2,),0)&lt;EOMONTH(Loan_Equity[[#This Row],[Loan Origination Date]],Loan_Equity[[#This Row],[Term Months]])),Loan_Equity[[#This Row],[PMT&amp;Escrow]],""))</f>
        <v/>
      </c>
      <c r="DF4" t="str">
        <f ca="1">IF(EOMONTH(INDIRECT(DF$2,FALSE),0)=EOMONTH(Loan_Equity[[#This Row],[Loan Origination Date]],0),-Loan_Equity[[#This Row],[Origination Total]],IF(AND(EOMONTH(INDIRECT(DF$2,),0)&gt;EOMONTH(Loan_Equity[[#This Row],[Loan Origination Date]],0),EOMONTH(INDIRECT(DF$2,),0)&lt;EOMONTH(Loan_Equity[[#This Row],[Loan Origination Date]],Loan_Equity[[#This Row],[Term Months]])),Loan_Equity[[#This Row],[PMT&amp;Escrow]],""))</f>
        <v/>
      </c>
      <c r="DG4" t="str">
        <f ca="1">IF(EOMONTH(INDIRECT(DG$2,FALSE),0)=EOMONTH(Loan_Equity[[#This Row],[Loan Origination Date]],0),-Loan_Equity[[#This Row],[Origination Total]],IF(AND(EOMONTH(INDIRECT(DG$2,),0)&gt;EOMONTH(Loan_Equity[[#This Row],[Loan Origination Date]],0),EOMONTH(INDIRECT(DG$2,),0)&lt;EOMONTH(Loan_Equity[[#This Row],[Loan Origination Date]],Loan_Equity[[#This Row],[Term Months]])),Loan_Equity[[#This Row],[PMT&amp;Escrow]],""))</f>
        <v/>
      </c>
      <c r="DH4" t="str">
        <f ca="1">IF(EOMONTH(INDIRECT(DH$2,FALSE),0)=EOMONTH(Loan_Equity[[#This Row],[Loan Origination Date]],0),-Loan_Equity[[#This Row],[Origination Total]],IF(AND(EOMONTH(INDIRECT(DH$2,),0)&gt;EOMONTH(Loan_Equity[[#This Row],[Loan Origination Date]],0),EOMONTH(INDIRECT(DH$2,),0)&lt;EOMONTH(Loan_Equity[[#This Row],[Loan Origination Date]],Loan_Equity[[#This Row],[Term Months]])),Loan_Equity[[#This Row],[PMT&amp;Escrow]],""))</f>
        <v/>
      </c>
      <c r="DI4" t="str">
        <f ca="1">IF(EOMONTH(INDIRECT(DI$2,FALSE),0)=EOMONTH(Loan_Equity[[#This Row],[Loan Origination Date]],0),-Loan_Equity[[#This Row],[Origination Total]],IF(AND(EOMONTH(INDIRECT(DI$2,),0)&gt;EOMONTH(Loan_Equity[[#This Row],[Loan Origination Date]],0),EOMONTH(INDIRECT(DI$2,),0)&lt;EOMONTH(Loan_Equity[[#This Row],[Loan Origination Date]],Loan_Equity[[#This Row],[Term Months]])),Loan_Equity[[#This Row],[PMT&amp;Escrow]],""))</f>
        <v/>
      </c>
      <c r="DJ4" t="str">
        <f ca="1">IF(EOMONTH(INDIRECT(DJ$2,FALSE),0)=EOMONTH(Loan_Equity[[#This Row],[Loan Origination Date]],0),-Loan_Equity[[#This Row],[Origination Total]],IF(AND(EOMONTH(INDIRECT(DJ$2,),0)&gt;EOMONTH(Loan_Equity[[#This Row],[Loan Origination Date]],0),EOMONTH(INDIRECT(DJ$2,),0)&lt;EOMONTH(Loan_Equity[[#This Row],[Loan Origination Date]],Loan_Equity[[#This Row],[Term Months]])),Loan_Equity[[#This Row],[PMT&amp;Escrow]],""))</f>
        <v/>
      </c>
      <c r="DK4" t="str">
        <f ca="1">IF(EOMONTH(INDIRECT(DK$2,FALSE),0)=EOMONTH(Loan_Equity[[#This Row],[Loan Origination Date]],0),-Loan_Equity[[#This Row],[Origination Total]],IF(AND(EOMONTH(INDIRECT(DK$2,),0)&gt;EOMONTH(Loan_Equity[[#This Row],[Loan Origination Date]],0),EOMONTH(INDIRECT(DK$2,),0)&lt;EOMONTH(Loan_Equity[[#This Row],[Loan Origination Date]],Loan_Equity[[#This Row],[Term Months]])),Loan_Equity[[#This Row],[PMT&amp;Escrow]],""))</f>
        <v/>
      </c>
      <c r="DL4" t="str">
        <f ca="1">IF(EOMONTH(INDIRECT(DL$2,FALSE),0)=EOMONTH(Loan_Equity[[#This Row],[Loan Origination Date]],0),-Loan_Equity[[#This Row],[Origination Total]],IF(AND(EOMONTH(INDIRECT(DL$2,),0)&gt;EOMONTH(Loan_Equity[[#This Row],[Loan Origination Date]],0),EOMONTH(INDIRECT(DL$2,),0)&lt;EOMONTH(Loan_Equity[[#This Row],[Loan Origination Date]],Loan_Equity[[#This Row],[Term Months]])),Loan_Equity[[#This Row],[PMT&amp;Escrow]],""))</f>
        <v/>
      </c>
      <c r="DM4" t="str">
        <f ca="1">IF(EOMONTH(INDIRECT(DM$2,FALSE),0)=EOMONTH(Loan_Equity[[#This Row],[Loan Origination Date]],0),-Loan_Equity[[#This Row],[Origination Total]],IF(AND(EOMONTH(INDIRECT(DM$2,),0)&gt;EOMONTH(Loan_Equity[[#This Row],[Loan Origination Date]],0),EOMONTH(INDIRECT(DM$2,),0)&lt;EOMONTH(Loan_Equity[[#This Row],[Loan Origination Date]],Loan_Equity[[#This Row],[Term Months]])),Loan_Equity[[#This Row],[PMT&amp;Escrow]],""))</f>
        <v/>
      </c>
      <c r="DN4" t="str">
        <f ca="1">IF(EOMONTH(INDIRECT(DN$2,FALSE),0)=EOMONTH(Loan_Equity[[#This Row],[Loan Origination Date]],0),-Loan_Equity[[#This Row],[Origination Total]],IF(AND(EOMONTH(INDIRECT(DN$2,),0)&gt;EOMONTH(Loan_Equity[[#This Row],[Loan Origination Date]],0),EOMONTH(INDIRECT(DN$2,),0)&lt;EOMONTH(Loan_Equity[[#This Row],[Loan Origination Date]],Loan_Equity[[#This Row],[Term Months]])),Loan_Equity[[#This Row],[PMT&amp;Escrow]],""))</f>
        <v/>
      </c>
      <c r="DO4" t="str">
        <f ca="1">IF(EOMONTH(INDIRECT(DO$2,FALSE),0)=EOMONTH(Loan_Equity[[#This Row],[Loan Origination Date]],0),-Loan_Equity[[#This Row],[Origination Total]],IF(AND(EOMONTH(INDIRECT(DO$2,),0)&gt;EOMONTH(Loan_Equity[[#This Row],[Loan Origination Date]],0),EOMONTH(INDIRECT(DO$2,),0)&lt;EOMONTH(Loan_Equity[[#This Row],[Loan Origination Date]],Loan_Equity[[#This Row],[Term Months]])),Loan_Equity[[#This Row],[PMT&amp;Escrow]],""))</f>
        <v/>
      </c>
      <c r="DP4" t="str">
        <f ca="1">IF(EOMONTH(INDIRECT(DP$2,FALSE),0)=EOMONTH(Loan_Equity[[#This Row],[Loan Origination Date]],0),-Loan_Equity[[#This Row],[Origination Total]],IF(AND(EOMONTH(INDIRECT(DP$2,),0)&gt;EOMONTH(Loan_Equity[[#This Row],[Loan Origination Date]],0),EOMONTH(INDIRECT(DP$2,),0)&lt;EOMONTH(Loan_Equity[[#This Row],[Loan Origination Date]],Loan_Equity[[#This Row],[Term Months]])),Loan_Equity[[#This Row],[PMT&amp;Escrow]],""))</f>
        <v/>
      </c>
      <c r="DQ4" t="str">
        <f ca="1">IF(EOMONTH(INDIRECT(DQ$2,FALSE),0)=EOMONTH(Loan_Equity[[#This Row],[Loan Origination Date]],0),-Loan_Equity[[#This Row],[Origination Total]],IF(AND(EOMONTH(INDIRECT(DQ$2,),0)&gt;EOMONTH(Loan_Equity[[#This Row],[Loan Origination Date]],0),EOMONTH(INDIRECT(DQ$2,),0)&lt;EOMONTH(Loan_Equity[[#This Row],[Loan Origination Date]],Loan_Equity[[#This Row],[Term Months]])),Loan_Equity[[#This Row],[PMT&amp;Escrow]],""))</f>
        <v/>
      </c>
      <c r="DR4" t="str">
        <f ca="1">IF(EOMONTH(INDIRECT(DR$2,FALSE),0)=EOMONTH(Loan_Equity[[#This Row],[Loan Origination Date]],0),-Loan_Equity[[#This Row],[Origination Total]],IF(AND(EOMONTH(INDIRECT(DR$2,),0)&gt;EOMONTH(Loan_Equity[[#This Row],[Loan Origination Date]],0),EOMONTH(INDIRECT(DR$2,),0)&lt;EOMONTH(Loan_Equity[[#This Row],[Loan Origination Date]],Loan_Equity[[#This Row],[Term Months]])),Loan_Equity[[#This Row],[PMT&amp;Escrow]],""))</f>
        <v/>
      </c>
      <c r="DS4" t="str">
        <f ca="1">IF(EOMONTH(INDIRECT(DS$2,FALSE),0)=EOMONTH(Loan_Equity[[#This Row],[Loan Origination Date]],0),-Loan_Equity[[#This Row],[Origination Total]],IF(AND(EOMONTH(INDIRECT(DS$2,),0)&gt;EOMONTH(Loan_Equity[[#This Row],[Loan Origination Date]],0),EOMONTH(INDIRECT(DS$2,),0)&lt;EOMONTH(Loan_Equity[[#This Row],[Loan Origination Date]],Loan_Equity[[#This Row],[Term Months]])),Loan_Equity[[#This Row],[PMT&amp;Escrow]],""))</f>
        <v/>
      </c>
      <c r="DT4" t="str">
        <f ca="1">IF(EOMONTH(INDIRECT(DT$2,FALSE),0)=EOMONTH(Loan_Equity[[#This Row],[Loan Origination Date]],0),-Loan_Equity[[#This Row],[Origination Total]],IF(AND(EOMONTH(INDIRECT(DT$2,),0)&gt;EOMONTH(Loan_Equity[[#This Row],[Loan Origination Date]],0),EOMONTH(INDIRECT(DT$2,),0)&lt;EOMONTH(Loan_Equity[[#This Row],[Loan Origination Date]],Loan_Equity[[#This Row],[Term Months]])),Loan_Equity[[#This Row],[PMT&amp;Escrow]],""))</f>
        <v/>
      </c>
      <c r="DU4" t="str">
        <f ca="1">IF(EOMONTH(INDIRECT(DU$2,FALSE),0)=EOMONTH(Loan_Equity[[#This Row],[Loan Origination Date]],0),-Loan_Equity[[#This Row],[Origination Total]],IF(AND(EOMONTH(INDIRECT(DU$2,),0)&gt;EOMONTH(Loan_Equity[[#This Row],[Loan Origination Date]],0),EOMONTH(INDIRECT(DU$2,),0)&lt;EOMONTH(Loan_Equity[[#This Row],[Loan Origination Date]],Loan_Equity[[#This Row],[Term Months]])),Loan_Equity[[#This Row],[PMT&amp;Escrow]],""))</f>
        <v/>
      </c>
      <c r="DV4" t="str">
        <f ca="1">IF(EOMONTH(INDIRECT(DV$2,FALSE),0)=EOMONTH(Loan_Equity[[#This Row],[Loan Origination Date]],0),-Loan_Equity[[#This Row],[Origination Total]],IF(AND(EOMONTH(INDIRECT(DV$2,),0)&gt;EOMONTH(Loan_Equity[[#This Row],[Loan Origination Date]],0),EOMONTH(INDIRECT(DV$2,),0)&lt;EOMONTH(Loan_Equity[[#This Row],[Loan Origination Date]],Loan_Equity[[#This Row],[Term Months]])),Loan_Equity[[#This Row],[PMT&amp;Escrow]],""))</f>
        <v/>
      </c>
      <c r="DW4" t="str">
        <f ca="1">IF(EOMONTH(INDIRECT(DW$2,FALSE),0)=EOMONTH(Loan_Equity[[#This Row],[Loan Origination Date]],0),-Loan_Equity[[#This Row],[Origination Total]],IF(AND(EOMONTH(INDIRECT(DW$2,),0)&gt;EOMONTH(Loan_Equity[[#This Row],[Loan Origination Date]],0),EOMONTH(INDIRECT(DW$2,),0)&lt;EOMONTH(Loan_Equity[[#This Row],[Loan Origination Date]],Loan_Equity[[#This Row],[Term Months]])),Loan_Equity[[#This Row],[PMT&amp;Escrow]],""))</f>
        <v/>
      </c>
      <c r="DX4" t="str">
        <f ca="1">IF(EOMONTH(INDIRECT(DX$2,FALSE),0)=EOMONTH(Loan_Equity[[#This Row],[Loan Origination Date]],0),-Loan_Equity[[#This Row],[Origination Total]],IF(AND(EOMONTH(INDIRECT(DX$2,),0)&gt;EOMONTH(Loan_Equity[[#This Row],[Loan Origination Date]],0),EOMONTH(INDIRECT(DX$2,),0)&lt;EOMONTH(Loan_Equity[[#This Row],[Loan Origination Date]],Loan_Equity[[#This Row],[Term Months]])),Loan_Equity[[#This Row],[PMT&amp;Escrow]],""))</f>
        <v/>
      </c>
      <c r="DY4" t="str">
        <f ca="1">IF(EOMONTH(INDIRECT(DY$2,FALSE),0)=EOMONTH(Loan_Equity[[#This Row],[Loan Origination Date]],0),-Loan_Equity[[#This Row],[Origination Total]],IF(AND(EOMONTH(INDIRECT(DY$2,),0)&gt;EOMONTH(Loan_Equity[[#This Row],[Loan Origination Date]],0),EOMONTH(INDIRECT(DY$2,),0)&lt;EOMONTH(Loan_Equity[[#This Row],[Loan Origination Date]],Loan_Equity[[#This Row],[Term Months]])),Loan_Equity[[#This Row],[PMT&amp;Escrow]],""))</f>
        <v/>
      </c>
      <c r="DZ4" t="str">
        <f ca="1">IF(EOMONTH(INDIRECT(DZ$2,FALSE),0)=EOMONTH(Loan_Equity[[#This Row],[Loan Origination Date]],0),-Loan_Equity[[#This Row],[Origination Total]],IF(AND(EOMONTH(INDIRECT(DZ$2,),0)&gt;EOMONTH(Loan_Equity[[#This Row],[Loan Origination Date]],0),EOMONTH(INDIRECT(DZ$2,),0)&lt;EOMONTH(Loan_Equity[[#This Row],[Loan Origination Date]],Loan_Equity[[#This Row],[Term Months]])),Loan_Equity[[#This Row],[PMT&amp;Escrow]],""))</f>
        <v/>
      </c>
      <c r="EA4" t="str">
        <f ca="1">IF(EOMONTH(INDIRECT(EA$2,FALSE),0)=EOMONTH(Loan_Equity[[#This Row],[Loan Origination Date]],0),-Loan_Equity[[#This Row],[Origination Total]],IF(AND(EOMONTH(INDIRECT(EA$2,),0)&gt;EOMONTH(Loan_Equity[[#This Row],[Loan Origination Date]],0),EOMONTH(INDIRECT(EA$2,),0)&lt;EOMONTH(Loan_Equity[[#This Row],[Loan Origination Date]],Loan_Equity[[#This Row],[Term Months]])),Loan_Equity[[#This Row],[PMT&amp;Escrow]],""))</f>
        <v/>
      </c>
      <c r="EB4" t="str">
        <f ca="1">IF(EOMONTH(INDIRECT(EB$2,FALSE),0)=EOMONTH(Loan_Equity[[#This Row],[Loan Origination Date]],0),-Loan_Equity[[#This Row],[Origination Total]],IF(AND(EOMONTH(INDIRECT(EB$2,),0)&gt;EOMONTH(Loan_Equity[[#This Row],[Loan Origination Date]],0),EOMONTH(INDIRECT(EB$2,),0)&lt;EOMONTH(Loan_Equity[[#This Row],[Loan Origination Date]],Loan_Equity[[#This Row],[Term Months]])),Loan_Equity[[#This Row],[PMT&amp;Escrow]],""))</f>
        <v/>
      </c>
      <c r="EC4" t="str">
        <f ca="1">IF(EOMONTH(INDIRECT(EC$2,FALSE),0)=EOMONTH(Loan_Equity[[#This Row],[Loan Origination Date]],0),-Loan_Equity[[#This Row],[Origination Total]],IF(AND(EOMONTH(INDIRECT(EC$2,),0)&gt;EOMONTH(Loan_Equity[[#This Row],[Loan Origination Date]],0),EOMONTH(INDIRECT(EC$2,),0)&lt;EOMONTH(Loan_Equity[[#This Row],[Loan Origination Date]],Loan_Equity[[#This Row],[Term Months]])),Loan_Equity[[#This Row],[PMT&amp;Escrow]],""))</f>
        <v/>
      </c>
      <c r="ED4" t="str">
        <f ca="1">IF(EOMONTH(INDIRECT(ED$2,FALSE),0)=EOMONTH(Loan_Equity[[#This Row],[Loan Origination Date]],0),-Loan_Equity[[#This Row],[Origination Total]],IF(AND(EOMONTH(INDIRECT(ED$2,),0)&gt;EOMONTH(Loan_Equity[[#This Row],[Loan Origination Date]],0),EOMONTH(INDIRECT(ED$2,),0)&lt;EOMONTH(Loan_Equity[[#This Row],[Loan Origination Date]],Loan_Equity[[#This Row],[Term Months]])),Loan_Equity[[#This Row],[PMT&amp;Escrow]],""))</f>
        <v/>
      </c>
      <c r="EE4" t="str">
        <f ca="1">IF(EOMONTH(INDIRECT(EE$2,FALSE),0)=EOMONTH(Loan_Equity[[#This Row],[Loan Origination Date]],0),-Loan_Equity[[#This Row],[Origination Total]],IF(AND(EOMONTH(INDIRECT(EE$2,),0)&gt;EOMONTH(Loan_Equity[[#This Row],[Loan Origination Date]],0),EOMONTH(INDIRECT(EE$2,),0)&lt;EOMONTH(Loan_Equity[[#This Row],[Loan Origination Date]],Loan_Equity[[#This Row],[Term Months]])),Loan_Equity[[#This Row],[PMT&amp;Escrow]],""))</f>
        <v/>
      </c>
      <c r="EF4" t="str">
        <f ca="1">IF(EOMONTH(INDIRECT(EF$2,FALSE),0)=EOMONTH(Loan_Equity[[#This Row],[Loan Origination Date]],0),-Loan_Equity[[#This Row],[Origination Total]],IF(AND(EOMONTH(INDIRECT(EF$2,),0)&gt;EOMONTH(Loan_Equity[[#This Row],[Loan Origination Date]],0),EOMONTH(INDIRECT(EF$2,),0)&lt;EOMONTH(Loan_Equity[[#This Row],[Loan Origination Date]],Loan_Equity[[#This Row],[Term Months]])),Loan_Equity[[#This Row],[PMT&amp;Escrow]],""))</f>
        <v/>
      </c>
    </row>
    <row r="5" spans="1:136" x14ac:dyDescent="0.25">
      <c r="A5" s="64"/>
      <c r="B5" s="6"/>
      <c r="C5" s="11"/>
      <c r="D5" s="6"/>
      <c r="E5" s="6"/>
      <c r="F5" s="47"/>
      <c r="G5" s="65"/>
      <c r="H5" s="6"/>
      <c r="I5" s="6"/>
      <c r="J5" s="6"/>
      <c r="K5" s="10">
        <f>Loan_Equity[[#This Row],[Asset Price]]*Loan_Equity[[#This Row],[Percent Down]]+Loan_Equity[[#This Row],[Origination Fees]]</f>
        <v>0</v>
      </c>
      <c r="L5" s="10" t="str">
        <f>IF(ISBLANK(Loan_Equity[[#This Row],[Loan Origination Date]]),"",IFERROR(PMT($G5/12,$H5,$D5-Loan_Equity[[#This Row],[Asset Price]]*Loan_Equity[[#This Row],[Percent Down]],0,1)-$I5/12-$J5/12,""))</f>
        <v/>
      </c>
      <c r="O5" t="s">
        <v>565</v>
      </c>
      <c r="P5" s="10" t="str">
        <f>IFERROR(CUMPRINC(Loan_Equity[[#This Row],[rate (%)]]/12,Loan_Equity[[#This Row],[Term Months]],Loan_Equity[[#This Row],[Asset Price]],1,-YEAR(Loan_Equity[[#This Row],[Loan Origination Date]])*12-MONTH(Loan_Equity[[#This Row],[Loan Origination Date]])+YEAR(FY01_M01)*12+MONTH(FY01_M01),0),"")</f>
        <v/>
      </c>
      <c r="Q5" s="10" t="str">
        <f>IFERROR(CUMPRINC(Loan_Equity[[#This Row],[rate (%)]]/12,Loan_Equity[[#This Row],[Term Months]],Loan_Equity[[#This Row],[Asset Price]],1,-YEAR(Loan_Equity[[#This Row],[Loan Origination Date]])*12-MONTH(Loan_Equity[[#This Row],[Loan Origination Date]])+YEAR(FY01_M02)*12+MONTH(FY01_M02),0),"")</f>
        <v/>
      </c>
      <c r="R5" s="10" t="str">
        <f>IFERROR(CUMPRINC(Loan_Equity[[#This Row],[rate (%)]]/12,Loan_Equity[[#This Row],[Term Months]],Loan_Equity[[#This Row],[Asset Price]],1,-YEAR(Loan_Equity[[#This Row],[Loan Origination Date]])*12-MONTH(Loan_Equity[[#This Row],[Loan Origination Date]])+YEAR(FY01_M03)*12+MONTH(FY01_M03),0),"")</f>
        <v/>
      </c>
      <c r="S5" s="10" t="str">
        <f>IFERROR(CUMPRINC(Loan_Equity[[#This Row],[rate (%)]]/12,Loan_Equity[[#This Row],[Term Months]],Loan_Equity[[#This Row],[Asset Price]],1,-YEAR(Loan_Equity[[#This Row],[Loan Origination Date]])*12-MONTH(Loan_Equity[[#This Row],[Loan Origination Date]])+YEAR(FY01_M04)*12+MONTH(FY01_M04),0),"")</f>
        <v/>
      </c>
      <c r="T5" s="10" t="str">
        <f>IFERROR(CUMPRINC(Loan_Equity[[#This Row],[rate (%)]]/12,Loan_Equity[[#This Row],[Term Months]],Loan_Equity[[#This Row],[Asset Price]],1,-YEAR(Loan_Equity[[#This Row],[Loan Origination Date]])*12-MONTH(Loan_Equity[[#This Row],[Loan Origination Date]])+YEAR(FY01_M05)*12+MONTH(FY01_M05),0),"")</f>
        <v/>
      </c>
      <c r="U5" s="10" t="str">
        <f>IFERROR(CUMPRINC(Loan_Equity[[#This Row],[rate (%)]]/12,Loan_Equity[[#This Row],[Term Months]],Loan_Equity[[#This Row],[Asset Price]],1,-YEAR(Loan_Equity[[#This Row],[Loan Origination Date]])*12-MONTH(Loan_Equity[[#This Row],[Loan Origination Date]])+YEAR(FY01_M06)*12+MONTH(FY01_M06),0),"")</f>
        <v/>
      </c>
      <c r="V5" s="10" t="str">
        <f>IFERROR(CUMPRINC(Loan_Equity[[#This Row],[rate (%)]]/12,Loan_Equity[[#This Row],[Term Months]],Loan_Equity[[#This Row],[Asset Price]],1,-YEAR(Loan_Equity[[#This Row],[Loan Origination Date]])*12-MONTH(Loan_Equity[[#This Row],[Loan Origination Date]])+YEAR(FY01_M07)*12+MONTH(FY01_M07),0),"")</f>
        <v/>
      </c>
      <c r="W5" s="10" t="str">
        <f>IFERROR(CUMPRINC(Loan_Equity[[#This Row],[rate (%)]]/12,Loan_Equity[[#This Row],[Term Months]],Loan_Equity[[#This Row],[Asset Price]],1,-YEAR(Loan_Equity[[#This Row],[Loan Origination Date]])*12-MONTH(Loan_Equity[[#This Row],[Loan Origination Date]])+YEAR(FY01_M08)*12+MONTH(FY01_M08),0),"")</f>
        <v/>
      </c>
      <c r="X5" s="10" t="str">
        <f>IFERROR(CUMPRINC(Loan_Equity[[#This Row],[rate (%)]]/12,Loan_Equity[[#This Row],[Term Months]],Loan_Equity[[#This Row],[Asset Price]],1,-YEAR(Loan_Equity[[#This Row],[Loan Origination Date]])*12-MONTH(Loan_Equity[[#This Row],[Loan Origination Date]])+YEAR(FY01_M09)*12+MONTH(FY01_M09),0),"")</f>
        <v/>
      </c>
      <c r="Y5" s="10" t="str">
        <f>IFERROR(CUMPRINC(Loan_Equity[[#This Row],[rate (%)]]/12,Loan_Equity[[#This Row],[Term Months]],Loan_Equity[[#This Row],[Asset Price]],1,-YEAR(Loan_Equity[[#This Row],[Loan Origination Date]])*12-MONTH(Loan_Equity[[#This Row],[Loan Origination Date]])+YEAR(FY01_M10)*12+MONTH(FY01_M10),0),"")</f>
        <v/>
      </c>
      <c r="Z5" s="10" t="str">
        <f>IFERROR(CUMPRINC(Loan_Equity[[#This Row],[rate (%)]]/12,Loan_Equity[[#This Row],[Term Months]],Loan_Equity[[#This Row],[Asset Price]],1,-YEAR(Loan_Equity[[#This Row],[Loan Origination Date]])*12-MONTH(Loan_Equity[[#This Row],[Loan Origination Date]])+YEAR(FY01_M11)*12+MONTH(FY01_M11),0),"")</f>
        <v/>
      </c>
      <c r="AA5" s="10" t="str">
        <f>IFERROR(CUMPRINC(Loan_Equity[[#This Row],[rate (%)]]/12,Loan_Equity[[#This Row],[Term Months]],Loan_Equity[[#This Row],[Asset Price]],1,-YEAR(Loan_Equity[[#This Row],[Loan Origination Date]])*12-MONTH(Loan_Equity[[#This Row],[Loan Origination Date]])+YEAR(FY01_M12)*12+MONTH(FY01_M12),0),"")</f>
        <v/>
      </c>
      <c r="AB5" s="10" t="str">
        <f>IFERROR(CUMPRINC(Loan_Equity[[#This Row],[rate (%)]]/12,Loan_Equity[[#This Row],[Term Months]],Loan_Equity[[#This Row],[Asset Price]],1,-YEAR(Loan_Equity[[#This Row],[Loan Origination Date]])*12-MONTH(Loan_Equity[[#This Row],[Loan Origination Date]])+YEAR(FY02_M01)*12+MONTH(FY02_M01),0),"")</f>
        <v/>
      </c>
      <c r="AC5" s="10" t="str">
        <f>IFERROR(CUMPRINC(Loan_Equity[[#This Row],[rate (%)]]/12,Loan_Equity[[#This Row],[Term Months]],Loan_Equity[[#This Row],[Asset Price]],1,-YEAR(Loan_Equity[[#This Row],[Loan Origination Date]])*12-MONTH(Loan_Equity[[#This Row],[Loan Origination Date]])+YEAR(FY02_M02)*12+MONTH(FY02_M02),0),"")</f>
        <v/>
      </c>
      <c r="AD5" s="10" t="str">
        <f>IFERROR(CUMPRINC(Loan_Equity[[#This Row],[rate (%)]]/12,Loan_Equity[[#This Row],[Term Months]],Loan_Equity[[#This Row],[Asset Price]],1,-YEAR(Loan_Equity[[#This Row],[Loan Origination Date]])*12-MONTH(Loan_Equity[[#This Row],[Loan Origination Date]])+YEAR(FY02_M03)*12+MONTH(FY02_M03),0),"")</f>
        <v/>
      </c>
      <c r="AE5" s="10" t="str">
        <f>IFERROR(CUMPRINC(Loan_Equity[[#This Row],[rate (%)]]/12,Loan_Equity[[#This Row],[Term Months]],Loan_Equity[[#This Row],[Asset Price]],1,-YEAR(Loan_Equity[[#This Row],[Loan Origination Date]])*12-MONTH(Loan_Equity[[#This Row],[Loan Origination Date]])+YEAR(FY02_M04)*12+MONTH(FY02_M04),0),"")</f>
        <v/>
      </c>
      <c r="AF5" s="10" t="str">
        <f>IFERROR(CUMPRINC(Loan_Equity[[#This Row],[rate (%)]]/12,Loan_Equity[[#This Row],[Term Months]],Loan_Equity[[#This Row],[Asset Price]],1,-YEAR(Loan_Equity[[#This Row],[Loan Origination Date]])*12-MONTH(Loan_Equity[[#This Row],[Loan Origination Date]])+YEAR(FY02_M05)*12+MONTH(FY02_M05),0),"")</f>
        <v/>
      </c>
      <c r="AG5" s="10" t="str">
        <f>IFERROR(CUMPRINC(Loan_Equity[[#This Row],[rate (%)]]/12,Loan_Equity[[#This Row],[Term Months]],Loan_Equity[[#This Row],[Asset Price]],1,-YEAR(Loan_Equity[[#This Row],[Loan Origination Date]])*12-MONTH(Loan_Equity[[#This Row],[Loan Origination Date]])+YEAR(FY02_M06)*12+MONTH(FY02_M06),0),"")</f>
        <v/>
      </c>
      <c r="AH5" s="10" t="str">
        <f>IFERROR(CUMPRINC(Loan_Equity[[#This Row],[rate (%)]]/12,Loan_Equity[[#This Row],[Term Months]],Loan_Equity[[#This Row],[Asset Price]],1,-YEAR(Loan_Equity[[#This Row],[Loan Origination Date]])*12-MONTH(Loan_Equity[[#This Row],[Loan Origination Date]])+YEAR(FY02_M07)*12+MONTH(FY02_M07),0),"")</f>
        <v/>
      </c>
      <c r="AI5" s="10" t="str">
        <f>IFERROR(CUMPRINC(Loan_Equity[[#This Row],[rate (%)]]/12,Loan_Equity[[#This Row],[Term Months]],Loan_Equity[[#This Row],[Asset Price]],1,-YEAR(Loan_Equity[[#This Row],[Loan Origination Date]])*12-MONTH(Loan_Equity[[#This Row],[Loan Origination Date]])+YEAR(FY02_M08)*12+MONTH(FY02_M08),0),"")</f>
        <v/>
      </c>
      <c r="AJ5" s="10" t="str">
        <f>IFERROR(CUMPRINC(Loan_Equity[[#This Row],[rate (%)]]/12,Loan_Equity[[#This Row],[Term Months]],Loan_Equity[[#This Row],[Asset Price]],1,-YEAR(Loan_Equity[[#This Row],[Loan Origination Date]])*12-MONTH(Loan_Equity[[#This Row],[Loan Origination Date]])+YEAR(FY02_M09)*12+MONTH(FY02_M09),0),"")</f>
        <v/>
      </c>
      <c r="AK5" s="10" t="str">
        <f>IFERROR(CUMPRINC(Loan_Equity[[#This Row],[rate (%)]]/12,Loan_Equity[[#This Row],[Term Months]],Loan_Equity[[#This Row],[Asset Price]],1,-YEAR(Loan_Equity[[#This Row],[Loan Origination Date]])*12-MONTH(Loan_Equity[[#This Row],[Loan Origination Date]])+YEAR(FY02_M10)*12+MONTH(FY02_M10),0),"")</f>
        <v/>
      </c>
      <c r="AL5" s="10" t="str">
        <f>IFERROR(CUMPRINC(Loan_Equity[[#This Row],[rate (%)]]/12,Loan_Equity[[#This Row],[Term Months]],Loan_Equity[[#This Row],[Asset Price]],1,-YEAR(Loan_Equity[[#This Row],[Loan Origination Date]])*12-MONTH(Loan_Equity[[#This Row],[Loan Origination Date]])+YEAR(FY02_M11)*12+MONTH(FY02_M11),0),"")</f>
        <v/>
      </c>
      <c r="AM5" s="10" t="str">
        <f>IFERROR(CUMPRINC(Loan_Equity[[#This Row],[rate (%)]]/12,Loan_Equity[[#This Row],[Term Months]],Loan_Equity[[#This Row],[Asset Price]],1,-YEAR(Loan_Equity[[#This Row],[Loan Origination Date]])*12-MONTH(Loan_Equity[[#This Row],[Loan Origination Date]])+YEAR(FY02_M12)*12+MONTH(FY02_M12),0),"")</f>
        <v/>
      </c>
      <c r="AN5" s="10" t="str">
        <f>IFERROR(CUMPRINC(Loan_Equity[[#This Row],[rate (%)]]/12,Loan_Equity[[#This Row],[Term Months]],Loan_Equity[[#This Row],[Asset Price]],1,-YEAR(Loan_Equity[[#This Row],[Loan Origination Date]])*12-MONTH(Loan_Equity[[#This Row],[Loan Origination Date]])+YEAR(FY03_M01)*12+MONTH(FY03_M01),0),"")</f>
        <v/>
      </c>
      <c r="AO5" s="10" t="str">
        <f>IFERROR(CUMPRINC(Loan_Equity[[#This Row],[rate (%)]]/12,Loan_Equity[[#This Row],[Term Months]],Loan_Equity[[#This Row],[Asset Price]],1,-YEAR(Loan_Equity[[#This Row],[Loan Origination Date]])*12-MONTH(Loan_Equity[[#This Row],[Loan Origination Date]])+YEAR(FY03_M02)*12+MONTH(FY03_M02),0),"")</f>
        <v/>
      </c>
      <c r="AP5" s="10" t="str">
        <f>IFERROR(CUMPRINC(Loan_Equity[[#This Row],[rate (%)]]/12,Loan_Equity[[#This Row],[Term Months]],Loan_Equity[[#This Row],[Asset Price]],1,-YEAR(Loan_Equity[[#This Row],[Loan Origination Date]])*12-MONTH(Loan_Equity[[#This Row],[Loan Origination Date]])+YEAR(FY03_M03)*12+MONTH(FY03_M03),0),"")</f>
        <v/>
      </c>
      <c r="AQ5" s="10" t="str">
        <f>IFERROR(CUMPRINC(Loan_Equity[[#This Row],[rate (%)]]/12,Loan_Equity[[#This Row],[Term Months]],Loan_Equity[[#This Row],[Asset Price]],1,-YEAR(Loan_Equity[[#This Row],[Loan Origination Date]])*12-MONTH(Loan_Equity[[#This Row],[Loan Origination Date]])+YEAR(FY03_M04)*12+MONTH(FY03_M04),0),"")</f>
        <v/>
      </c>
      <c r="AR5" s="10" t="str">
        <f>IFERROR(CUMPRINC(Loan_Equity[[#This Row],[rate (%)]]/12,Loan_Equity[[#This Row],[Term Months]],Loan_Equity[[#This Row],[Asset Price]],1,-YEAR(Loan_Equity[[#This Row],[Loan Origination Date]])*12-MONTH(Loan_Equity[[#This Row],[Loan Origination Date]])+YEAR(FY03_M05)*12+MONTH(FY03_M05),0),"")</f>
        <v/>
      </c>
      <c r="AS5" s="10" t="str">
        <f>IFERROR(CUMPRINC(Loan_Equity[[#This Row],[rate (%)]]/12,Loan_Equity[[#This Row],[Term Months]],Loan_Equity[[#This Row],[Asset Price]],1,-YEAR(Loan_Equity[[#This Row],[Loan Origination Date]])*12-MONTH(Loan_Equity[[#This Row],[Loan Origination Date]])+YEAR(FY03_M06)*12+MONTH(FY03_M06),0),"")</f>
        <v/>
      </c>
      <c r="AT5" s="10" t="str">
        <f>IFERROR(CUMPRINC(Loan_Equity[[#This Row],[rate (%)]]/12,Loan_Equity[[#This Row],[Term Months]],Loan_Equity[[#This Row],[Asset Price]],1,-YEAR(Loan_Equity[[#This Row],[Loan Origination Date]])*12-MONTH(Loan_Equity[[#This Row],[Loan Origination Date]])+YEAR(FY03_M07)*12+MONTH(FY03_M07),0),"")</f>
        <v/>
      </c>
      <c r="AU5" s="10" t="str">
        <f>IFERROR(CUMPRINC(Loan_Equity[[#This Row],[rate (%)]]/12,Loan_Equity[[#This Row],[Term Months]],Loan_Equity[[#This Row],[Asset Price]],1,-YEAR(Loan_Equity[[#This Row],[Loan Origination Date]])*12-MONTH(Loan_Equity[[#This Row],[Loan Origination Date]])+YEAR(FY03_M08)*12+MONTH(FY03_M08),0),"")</f>
        <v/>
      </c>
      <c r="AV5" s="10" t="str">
        <f>IFERROR(CUMPRINC(Loan_Equity[[#This Row],[rate (%)]]/12,Loan_Equity[[#This Row],[Term Months]],Loan_Equity[[#This Row],[Asset Price]],1,-YEAR(Loan_Equity[[#This Row],[Loan Origination Date]])*12-MONTH(Loan_Equity[[#This Row],[Loan Origination Date]])+YEAR(FY03_M09)*12+MONTH(FY03_M09),0),"")</f>
        <v/>
      </c>
      <c r="AW5" s="10" t="str">
        <f>IFERROR(CUMPRINC(Loan_Equity[[#This Row],[rate (%)]]/12,Loan_Equity[[#This Row],[Term Months]],Loan_Equity[[#This Row],[Asset Price]],1,-YEAR(Loan_Equity[[#This Row],[Loan Origination Date]])*12-MONTH(Loan_Equity[[#This Row],[Loan Origination Date]])+YEAR(FY03_M10)*12+MONTH(FY03_M10),0),"")</f>
        <v/>
      </c>
      <c r="AX5" s="10" t="str">
        <f>IFERROR(CUMPRINC(Loan_Equity[[#This Row],[rate (%)]]/12,Loan_Equity[[#This Row],[Term Months]],Loan_Equity[[#This Row],[Asset Price]],1,-YEAR(Loan_Equity[[#This Row],[Loan Origination Date]])*12-MONTH(Loan_Equity[[#This Row],[Loan Origination Date]])+YEAR(FY03_M11)*12+MONTH(FY03_M11),0),"")</f>
        <v/>
      </c>
      <c r="AY5" s="10" t="str">
        <f>IFERROR(CUMPRINC(Loan_Equity[[#This Row],[rate (%)]]/12,Loan_Equity[[#This Row],[Term Months]],Loan_Equity[[#This Row],[Asset Price]],1,-YEAR(Loan_Equity[[#This Row],[Loan Origination Date]])*12-MONTH(Loan_Equity[[#This Row],[Loan Origination Date]])+YEAR(FY03_M12)*12+MONTH(FY03_M12),0),"")</f>
        <v/>
      </c>
      <c r="AZ5" s="10" t="str">
        <f>IFERROR(CUMPRINC(Loan_Equity[[#This Row],[rate (%)]]/12,Loan_Equity[[#This Row],[Term Months]],Loan_Equity[[#This Row],[Asset Price]],1,-YEAR(Loan_Equity[[#This Row],[Loan Origination Date]])*12-MONTH(Loan_Equity[[#This Row],[Loan Origination Date]])+YEAR(FY04_M01)*12+MONTH(FY04_M01),0),"")</f>
        <v/>
      </c>
      <c r="BA5" s="10" t="str">
        <f>IFERROR(CUMPRINC(Loan_Equity[[#This Row],[rate (%)]]/12,Loan_Equity[[#This Row],[Term Months]],Loan_Equity[[#This Row],[Asset Price]],1,-YEAR(Loan_Equity[[#This Row],[Loan Origination Date]])*12-MONTH(Loan_Equity[[#This Row],[Loan Origination Date]])+YEAR(FY04_M02)*12+MONTH(FY04_M02),0),"")</f>
        <v/>
      </c>
      <c r="BB5" s="10" t="str">
        <f>IFERROR(CUMPRINC(Loan_Equity[[#This Row],[rate (%)]]/12,Loan_Equity[[#This Row],[Term Months]],Loan_Equity[[#This Row],[Asset Price]],1,-YEAR(Loan_Equity[[#This Row],[Loan Origination Date]])*12-MONTH(Loan_Equity[[#This Row],[Loan Origination Date]])+YEAR(FY04_M03)*12+MONTH(FY04_M03),0),"")</f>
        <v/>
      </c>
      <c r="BC5" s="10" t="str">
        <f>IFERROR(CUMPRINC(Loan_Equity[[#This Row],[rate (%)]]/12,Loan_Equity[[#This Row],[Term Months]],Loan_Equity[[#This Row],[Asset Price]],1,-YEAR(Loan_Equity[[#This Row],[Loan Origination Date]])*12-MONTH(Loan_Equity[[#This Row],[Loan Origination Date]])+YEAR(FY04_M04)*12+MONTH(FY04_M04),0),"")</f>
        <v/>
      </c>
      <c r="BD5" s="10" t="str">
        <f>IFERROR(CUMPRINC(Loan_Equity[[#This Row],[rate (%)]]/12,Loan_Equity[[#This Row],[Term Months]],Loan_Equity[[#This Row],[Asset Price]],1,-YEAR(Loan_Equity[[#This Row],[Loan Origination Date]])*12-MONTH(Loan_Equity[[#This Row],[Loan Origination Date]])+YEAR(FY04_M05)*12+MONTH(FY04_M05),0),"")</f>
        <v/>
      </c>
      <c r="BE5" s="10" t="str">
        <f>IFERROR(CUMPRINC(Loan_Equity[[#This Row],[rate (%)]]/12,Loan_Equity[[#This Row],[Term Months]],Loan_Equity[[#This Row],[Asset Price]],1,-YEAR(Loan_Equity[[#This Row],[Loan Origination Date]])*12-MONTH(Loan_Equity[[#This Row],[Loan Origination Date]])+YEAR(FY04_M06)*12+MONTH(FY04_M06),0),"")</f>
        <v/>
      </c>
      <c r="BF5" s="10" t="str">
        <f>IFERROR(CUMPRINC(Loan_Equity[[#This Row],[rate (%)]]/12,Loan_Equity[[#This Row],[Term Months]],Loan_Equity[[#This Row],[Asset Price]],1,-YEAR(Loan_Equity[[#This Row],[Loan Origination Date]])*12-MONTH(Loan_Equity[[#This Row],[Loan Origination Date]])+YEAR(FY04_M07)*12+MONTH(FY04_M07),0),"")</f>
        <v/>
      </c>
      <c r="BG5" s="10" t="str">
        <f>IFERROR(CUMPRINC(Loan_Equity[[#This Row],[rate (%)]]/12,Loan_Equity[[#This Row],[Term Months]],Loan_Equity[[#This Row],[Asset Price]],1,-YEAR(Loan_Equity[[#This Row],[Loan Origination Date]])*12-MONTH(Loan_Equity[[#This Row],[Loan Origination Date]])+YEAR(FY04_M08)*12+MONTH(FY04_M08),0),"")</f>
        <v/>
      </c>
      <c r="BH5" s="10" t="str">
        <f>IFERROR(CUMPRINC(Loan_Equity[[#This Row],[rate (%)]]/12,Loan_Equity[[#This Row],[Term Months]],Loan_Equity[[#This Row],[Asset Price]],1,-YEAR(Loan_Equity[[#This Row],[Loan Origination Date]])*12-MONTH(Loan_Equity[[#This Row],[Loan Origination Date]])+YEAR(FY04_M09)*12+MONTH(FY04_M09),0),"")</f>
        <v/>
      </c>
      <c r="BI5" s="10" t="str">
        <f>IFERROR(CUMPRINC(Loan_Equity[[#This Row],[rate (%)]]/12,Loan_Equity[[#This Row],[Term Months]],Loan_Equity[[#This Row],[Asset Price]],1,-YEAR(Loan_Equity[[#This Row],[Loan Origination Date]])*12-MONTH(Loan_Equity[[#This Row],[Loan Origination Date]])+YEAR(FY04_M10)*12+MONTH(FY04_M10),0),"")</f>
        <v/>
      </c>
      <c r="BJ5" s="10" t="str">
        <f>IFERROR(CUMPRINC(Loan_Equity[[#This Row],[rate (%)]]/12,Loan_Equity[[#This Row],[Term Months]],Loan_Equity[[#This Row],[Asset Price]],1,-YEAR(Loan_Equity[[#This Row],[Loan Origination Date]])*12-MONTH(Loan_Equity[[#This Row],[Loan Origination Date]])+YEAR(FY04_M11)*12+MONTH(FY04_M11),0),"")</f>
        <v/>
      </c>
      <c r="BK5" s="10" t="str">
        <f>IFERROR(CUMPRINC(Loan_Equity[[#This Row],[rate (%)]]/12,Loan_Equity[[#This Row],[Term Months]],Loan_Equity[[#This Row],[Asset Price]],1,-YEAR(Loan_Equity[[#This Row],[Loan Origination Date]])*12-MONTH(Loan_Equity[[#This Row],[Loan Origination Date]])+YEAR(FY04_M12)*12+MONTH(FY04_M12),0),"")</f>
        <v/>
      </c>
      <c r="BL5" s="10" t="str">
        <f>IFERROR(CUMPRINC(Loan_Equity[[#This Row],[rate (%)]]/12,Loan_Equity[[#This Row],[Term Months]],Loan_Equity[[#This Row],[Asset Price]],1,-YEAR(Loan_Equity[[#This Row],[Loan Origination Date]])*12-MONTH(Loan_Equity[[#This Row],[Loan Origination Date]])+YEAR(FY05_M01)*12+MONTH(FY05_M01),0),"")</f>
        <v/>
      </c>
      <c r="BM5" s="10" t="str">
        <f>IFERROR(CUMPRINC(Loan_Equity[[#This Row],[rate (%)]]/12,Loan_Equity[[#This Row],[Term Months]],Loan_Equity[[#This Row],[Asset Price]],1,-YEAR(Loan_Equity[[#This Row],[Loan Origination Date]])*12-MONTH(Loan_Equity[[#This Row],[Loan Origination Date]])+YEAR(FY05_M02)*12+MONTH(FY05_M02),0),"")</f>
        <v/>
      </c>
      <c r="BN5" s="10" t="str">
        <f>IFERROR(CUMPRINC(Loan_Equity[[#This Row],[rate (%)]]/12,Loan_Equity[[#This Row],[Term Months]],Loan_Equity[[#This Row],[Asset Price]],1,-YEAR(Loan_Equity[[#This Row],[Loan Origination Date]])*12-MONTH(Loan_Equity[[#This Row],[Loan Origination Date]])+YEAR(FY05_M03)*12+MONTH(FY05_M03),0),"")</f>
        <v/>
      </c>
      <c r="BO5" s="10" t="str">
        <f>IFERROR(CUMPRINC(Loan_Equity[[#This Row],[rate (%)]]/12,Loan_Equity[[#This Row],[Term Months]],Loan_Equity[[#This Row],[Asset Price]],1,-YEAR(Loan_Equity[[#This Row],[Loan Origination Date]])*12-MONTH(Loan_Equity[[#This Row],[Loan Origination Date]])+YEAR(FY05_M04)*12+MONTH(FY05_M04),0),"")</f>
        <v/>
      </c>
      <c r="BP5" s="10" t="str">
        <f>IFERROR(CUMPRINC(Loan_Equity[[#This Row],[rate (%)]]/12,Loan_Equity[[#This Row],[Term Months]],Loan_Equity[[#This Row],[Asset Price]],1,-YEAR(Loan_Equity[[#This Row],[Loan Origination Date]])*12-MONTH(Loan_Equity[[#This Row],[Loan Origination Date]])+YEAR(FY05_M05)*12+MONTH(FY05_M05),0),"")</f>
        <v/>
      </c>
      <c r="BQ5" s="10" t="str">
        <f>IFERROR(CUMPRINC(Loan_Equity[[#This Row],[rate (%)]]/12,Loan_Equity[[#This Row],[Term Months]],Loan_Equity[[#This Row],[Asset Price]],1,-YEAR(Loan_Equity[[#This Row],[Loan Origination Date]])*12-MONTH(Loan_Equity[[#This Row],[Loan Origination Date]])+YEAR(FY05_M06)*12+MONTH(FY05_M06),0),"")</f>
        <v/>
      </c>
      <c r="BR5" s="10" t="str">
        <f>IFERROR(CUMPRINC(Loan_Equity[[#This Row],[rate (%)]]/12,Loan_Equity[[#This Row],[Term Months]],Loan_Equity[[#This Row],[Asset Price]],1,-YEAR(Loan_Equity[[#This Row],[Loan Origination Date]])*12-MONTH(Loan_Equity[[#This Row],[Loan Origination Date]])+YEAR(FY05_M07)*12+MONTH(FY05_M07),0),"")</f>
        <v/>
      </c>
      <c r="BS5" s="10" t="str">
        <f>IFERROR(CUMPRINC(Loan_Equity[[#This Row],[rate (%)]]/12,Loan_Equity[[#This Row],[Term Months]],Loan_Equity[[#This Row],[Asset Price]],1,-YEAR(Loan_Equity[[#This Row],[Loan Origination Date]])*12-MONTH(Loan_Equity[[#This Row],[Loan Origination Date]])+YEAR(FY05_M08)*12+MONTH(FY05_M08),0),"")</f>
        <v/>
      </c>
      <c r="BT5" s="10" t="str">
        <f>IFERROR(CUMPRINC(Loan_Equity[[#This Row],[rate (%)]]/12,Loan_Equity[[#This Row],[Term Months]],Loan_Equity[[#This Row],[Asset Price]],1,-YEAR(Loan_Equity[[#This Row],[Loan Origination Date]])*12-MONTH(Loan_Equity[[#This Row],[Loan Origination Date]])+YEAR(FY05_M09)*12+MONTH(FY05_M09),0),"")</f>
        <v/>
      </c>
      <c r="BU5" s="10" t="str">
        <f>IFERROR(CUMPRINC(Loan_Equity[[#This Row],[rate (%)]]/12,Loan_Equity[[#This Row],[Term Months]],Loan_Equity[[#This Row],[Asset Price]],1,-YEAR(Loan_Equity[[#This Row],[Loan Origination Date]])*12-MONTH(Loan_Equity[[#This Row],[Loan Origination Date]])+YEAR(FY05_M10)*12+MONTH(FY05_M10),0),"")</f>
        <v/>
      </c>
      <c r="BV5" s="10" t="str">
        <f>IFERROR(CUMPRINC(Loan_Equity[[#This Row],[rate (%)]]/12,Loan_Equity[[#This Row],[Term Months]],Loan_Equity[[#This Row],[Asset Price]],1,-YEAR(Loan_Equity[[#This Row],[Loan Origination Date]])*12-MONTH(Loan_Equity[[#This Row],[Loan Origination Date]])+YEAR(FY05_M11)*12+MONTH(FY05_M11),0),"")</f>
        <v/>
      </c>
      <c r="BW5" s="10" t="str">
        <f>IFERROR(CUMPRINC(Loan_Equity[[#This Row],[rate (%)]]/12,Loan_Equity[[#This Row],[Term Months]],Loan_Equity[[#This Row],[Asset Price]],1,-YEAR(Loan_Equity[[#This Row],[Loan Origination Date]])*12-MONTH(Loan_Equity[[#This Row],[Loan Origination Date]])+YEAR(FY05_M12)*12+MONTH(FY05_M12),0),"")</f>
        <v/>
      </c>
      <c r="BY5" t="str">
        <f ca="1">IF(EOMONTH(INDIRECT(BY$2,FALSE),0)=EOMONTH(Loan_Equity[[#This Row],[Loan Origination Date]],0),-Loan_Equity[[#This Row],[Origination Total]],IF(AND(EOMONTH(INDIRECT(BY$2,),0)&gt;EOMONTH(Loan_Equity[[#This Row],[Loan Origination Date]],0),EOMONTH(INDIRECT(BY$2,),0)&lt;EOMONTH(Loan_Equity[[#This Row],[Loan Origination Date]],Loan_Equity[[#This Row],[Term Months]])),Loan_Equity[[#This Row],[PMT&amp;Escrow]],""))</f>
        <v/>
      </c>
      <c r="BZ5" t="str">
        <f ca="1">IF(EOMONTH(INDIRECT(BZ$2,FALSE),0)=EOMONTH(Loan_Equity[[#This Row],[Loan Origination Date]],0),-Loan_Equity[[#This Row],[Origination Total]],IF(AND(EOMONTH(INDIRECT(BZ$2,),0)&gt;EOMONTH(Loan_Equity[[#This Row],[Loan Origination Date]],0),EOMONTH(INDIRECT(BZ$2,),0)&lt;EOMONTH(Loan_Equity[[#This Row],[Loan Origination Date]],Loan_Equity[[#This Row],[Term Months]])),Loan_Equity[[#This Row],[PMT&amp;Escrow]],""))</f>
        <v/>
      </c>
      <c r="CA5" t="str">
        <f ca="1">IF(EOMONTH(INDIRECT(CA$2,FALSE),0)=EOMONTH(Loan_Equity[[#This Row],[Loan Origination Date]],0),-Loan_Equity[[#This Row],[Origination Total]],IF(AND(EOMONTH(INDIRECT(CA$2,),0)&gt;EOMONTH(Loan_Equity[[#This Row],[Loan Origination Date]],0),EOMONTH(INDIRECT(CA$2,),0)&lt;EOMONTH(Loan_Equity[[#This Row],[Loan Origination Date]],Loan_Equity[[#This Row],[Term Months]])),Loan_Equity[[#This Row],[PMT&amp;Escrow]],""))</f>
        <v/>
      </c>
      <c r="CB5" t="str">
        <f ca="1">IF(EOMONTH(INDIRECT(CB$2,FALSE),0)=EOMONTH(Loan_Equity[[#This Row],[Loan Origination Date]],0),-Loan_Equity[[#This Row],[Origination Total]],IF(AND(EOMONTH(INDIRECT(CB$2,),0)&gt;EOMONTH(Loan_Equity[[#This Row],[Loan Origination Date]],0),EOMONTH(INDIRECT(CB$2,),0)&lt;EOMONTH(Loan_Equity[[#This Row],[Loan Origination Date]],Loan_Equity[[#This Row],[Term Months]])),Loan_Equity[[#This Row],[PMT&amp;Escrow]],""))</f>
        <v/>
      </c>
      <c r="CC5" t="str">
        <f ca="1">IF(EOMONTH(INDIRECT(CC$2,FALSE),0)=EOMONTH(Loan_Equity[[#This Row],[Loan Origination Date]],0),-Loan_Equity[[#This Row],[Origination Total]],IF(AND(EOMONTH(INDIRECT(CC$2,),0)&gt;EOMONTH(Loan_Equity[[#This Row],[Loan Origination Date]],0),EOMONTH(INDIRECT(CC$2,),0)&lt;EOMONTH(Loan_Equity[[#This Row],[Loan Origination Date]],Loan_Equity[[#This Row],[Term Months]])),Loan_Equity[[#This Row],[PMT&amp;Escrow]],""))</f>
        <v/>
      </c>
      <c r="CD5" t="str">
        <f ca="1">IF(EOMONTH(INDIRECT(CD$2,FALSE),0)=EOMONTH(Loan_Equity[[#This Row],[Loan Origination Date]],0),-Loan_Equity[[#This Row],[Origination Total]],IF(AND(EOMONTH(INDIRECT(CD$2,),0)&gt;EOMONTH(Loan_Equity[[#This Row],[Loan Origination Date]],0),EOMONTH(INDIRECT(CD$2,),0)&lt;EOMONTH(Loan_Equity[[#This Row],[Loan Origination Date]],Loan_Equity[[#This Row],[Term Months]])),Loan_Equity[[#This Row],[PMT&amp;Escrow]],""))</f>
        <v/>
      </c>
      <c r="CE5" t="str">
        <f ca="1">IF(EOMONTH(INDIRECT(CE$2,FALSE),0)=EOMONTH(Loan_Equity[[#This Row],[Loan Origination Date]],0),-Loan_Equity[[#This Row],[Origination Total]],IF(AND(EOMONTH(INDIRECT(CE$2,),0)&gt;EOMONTH(Loan_Equity[[#This Row],[Loan Origination Date]],0),EOMONTH(INDIRECT(CE$2,),0)&lt;EOMONTH(Loan_Equity[[#This Row],[Loan Origination Date]],Loan_Equity[[#This Row],[Term Months]])),Loan_Equity[[#This Row],[PMT&amp;Escrow]],""))</f>
        <v/>
      </c>
      <c r="CF5" t="str">
        <f ca="1">IF(EOMONTH(INDIRECT(CF$2,FALSE),0)=EOMONTH(Loan_Equity[[#This Row],[Loan Origination Date]],0),-Loan_Equity[[#This Row],[Origination Total]],IF(AND(EOMONTH(INDIRECT(CF$2,),0)&gt;EOMONTH(Loan_Equity[[#This Row],[Loan Origination Date]],0),EOMONTH(INDIRECT(CF$2,),0)&lt;EOMONTH(Loan_Equity[[#This Row],[Loan Origination Date]],Loan_Equity[[#This Row],[Term Months]])),Loan_Equity[[#This Row],[PMT&amp;Escrow]],""))</f>
        <v/>
      </c>
      <c r="CG5" t="str">
        <f ca="1">IF(EOMONTH(INDIRECT(CG$2,FALSE),0)=EOMONTH(Loan_Equity[[#This Row],[Loan Origination Date]],0),-Loan_Equity[[#This Row],[Origination Total]],IF(AND(EOMONTH(INDIRECT(CG$2,),0)&gt;EOMONTH(Loan_Equity[[#This Row],[Loan Origination Date]],0),EOMONTH(INDIRECT(CG$2,),0)&lt;EOMONTH(Loan_Equity[[#This Row],[Loan Origination Date]],Loan_Equity[[#This Row],[Term Months]])),Loan_Equity[[#This Row],[PMT&amp;Escrow]],""))</f>
        <v/>
      </c>
      <c r="CH5" t="str">
        <f ca="1">IF(EOMONTH(INDIRECT(CH$2,FALSE),0)=EOMONTH(Loan_Equity[[#This Row],[Loan Origination Date]],0),-Loan_Equity[[#This Row],[Origination Total]],IF(AND(EOMONTH(INDIRECT(CH$2,),0)&gt;EOMONTH(Loan_Equity[[#This Row],[Loan Origination Date]],0),EOMONTH(INDIRECT(CH$2,),0)&lt;EOMONTH(Loan_Equity[[#This Row],[Loan Origination Date]],Loan_Equity[[#This Row],[Term Months]])),Loan_Equity[[#This Row],[PMT&amp;Escrow]],""))</f>
        <v/>
      </c>
      <c r="CI5" t="str">
        <f ca="1">IF(EOMONTH(INDIRECT(CI$2,FALSE),0)=EOMONTH(Loan_Equity[[#This Row],[Loan Origination Date]],0),-Loan_Equity[[#This Row],[Origination Total]],IF(AND(EOMONTH(INDIRECT(CI$2,),0)&gt;EOMONTH(Loan_Equity[[#This Row],[Loan Origination Date]],0),EOMONTH(INDIRECT(CI$2,),0)&lt;EOMONTH(Loan_Equity[[#This Row],[Loan Origination Date]],Loan_Equity[[#This Row],[Term Months]])),Loan_Equity[[#This Row],[PMT&amp;Escrow]],""))</f>
        <v/>
      </c>
      <c r="CJ5" t="str">
        <f ca="1">IF(EOMONTH(INDIRECT(CJ$2,FALSE),0)=EOMONTH(Loan_Equity[[#This Row],[Loan Origination Date]],0),-Loan_Equity[[#This Row],[Origination Total]],IF(AND(EOMONTH(INDIRECT(CJ$2,),0)&gt;EOMONTH(Loan_Equity[[#This Row],[Loan Origination Date]],0),EOMONTH(INDIRECT(CJ$2,),0)&lt;EOMONTH(Loan_Equity[[#This Row],[Loan Origination Date]],Loan_Equity[[#This Row],[Term Months]])),Loan_Equity[[#This Row],[PMT&amp;Escrow]],""))</f>
        <v/>
      </c>
      <c r="CK5" t="str">
        <f ca="1">IF(EOMONTH(INDIRECT(CK$2,FALSE),0)=EOMONTH(Loan_Equity[[#This Row],[Loan Origination Date]],0),-Loan_Equity[[#This Row],[Origination Total]],IF(AND(EOMONTH(INDIRECT(CK$2,),0)&gt;EOMONTH(Loan_Equity[[#This Row],[Loan Origination Date]],0),EOMONTH(INDIRECT(CK$2,),0)&lt;EOMONTH(Loan_Equity[[#This Row],[Loan Origination Date]],Loan_Equity[[#This Row],[Term Months]])),Loan_Equity[[#This Row],[PMT&amp;Escrow]],""))</f>
        <v/>
      </c>
      <c r="CL5" t="str">
        <f ca="1">IF(EOMONTH(INDIRECT(CL$2,FALSE),0)=EOMONTH(Loan_Equity[[#This Row],[Loan Origination Date]],0),-Loan_Equity[[#This Row],[Origination Total]],IF(AND(EOMONTH(INDIRECT(CL$2,),0)&gt;EOMONTH(Loan_Equity[[#This Row],[Loan Origination Date]],0),EOMONTH(INDIRECT(CL$2,),0)&lt;EOMONTH(Loan_Equity[[#This Row],[Loan Origination Date]],Loan_Equity[[#This Row],[Term Months]])),Loan_Equity[[#This Row],[PMT&amp;Escrow]],""))</f>
        <v/>
      </c>
      <c r="CM5" t="str">
        <f ca="1">IF(EOMONTH(INDIRECT(CM$2,FALSE),0)=EOMONTH(Loan_Equity[[#This Row],[Loan Origination Date]],0),-Loan_Equity[[#This Row],[Origination Total]],IF(AND(EOMONTH(INDIRECT(CM$2,),0)&gt;EOMONTH(Loan_Equity[[#This Row],[Loan Origination Date]],0),EOMONTH(INDIRECT(CM$2,),0)&lt;EOMONTH(Loan_Equity[[#This Row],[Loan Origination Date]],Loan_Equity[[#This Row],[Term Months]])),Loan_Equity[[#This Row],[PMT&amp;Escrow]],""))</f>
        <v/>
      </c>
      <c r="CN5" t="str">
        <f ca="1">IF(EOMONTH(INDIRECT(CN$2,FALSE),0)=EOMONTH(Loan_Equity[[#This Row],[Loan Origination Date]],0),-Loan_Equity[[#This Row],[Origination Total]],IF(AND(EOMONTH(INDIRECT(CN$2,),0)&gt;EOMONTH(Loan_Equity[[#This Row],[Loan Origination Date]],0),EOMONTH(INDIRECT(CN$2,),0)&lt;EOMONTH(Loan_Equity[[#This Row],[Loan Origination Date]],Loan_Equity[[#This Row],[Term Months]])),Loan_Equity[[#This Row],[PMT&amp;Escrow]],""))</f>
        <v/>
      </c>
      <c r="CO5" t="str">
        <f ca="1">IF(EOMONTH(INDIRECT(CO$2,FALSE),0)=EOMONTH(Loan_Equity[[#This Row],[Loan Origination Date]],0),-Loan_Equity[[#This Row],[Origination Total]],IF(AND(EOMONTH(INDIRECT(CO$2,),0)&gt;EOMONTH(Loan_Equity[[#This Row],[Loan Origination Date]],0),EOMONTH(INDIRECT(CO$2,),0)&lt;EOMONTH(Loan_Equity[[#This Row],[Loan Origination Date]],Loan_Equity[[#This Row],[Term Months]])),Loan_Equity[[#This Row],[PMT&amp;Escrow]],""))</f>
        <v/>
      </c>
      <c r="CP5" t="str">
        <f ca="1">IF(EOMONTH(INDIRECT(CP$2,FALSE),0)=EOMONTH(Loan_Equity[[#This Row],[Loan Origination Date]],0),-Loan_Equity[[#This Row],[Origination Total]],IF(AND(EOMONTH(INDIRECT(CP$2,),0)&gt;EOMONTH(Loan_Equity[[#This Row],[Loan Origination Date]],0),EOMONTH(INDIRECT(CP$2,),0)&lt;EOMONTH(Loan_Equity[[#This Row],[Loan Origination Date]],Loan_Equity[[#This Row],[Term Months]])),Loan_Equity[[#This Row],[PMT&amp;Escrow]],""))</f>
        <v/>
      </c>
      <c r="CQ5" t="str">
        <f ca="1">IF(EOMONTH(INDIRECT(CQ$2,FALSE),0)=EOMONTH(Loan_Equity[[#This Row],[Loan Origination Date]],0),-Loan_Equity[[#This Row],[Origination Total]],IF(AND(EOMONTH(INDIRECT(CQ$2,),0)&gt;EOMONTH(Loan_Equity[[#This Row],[Loan Origination Date]],0),EOMONTH(INDIRECT(CQ$2,),0)&lt;EOMONTH(Loan_Equity[[#This Row],[Loan Origination Date]],Loan_Equity[[#This Row],[Term Months]])),Loan_Equity[[#This Row],[PMT&amp;Escrow]],""))</f>
        <v/>
      </c>
      <c r="CR5" t="str">
        <f ca="1">IF(EOMONTH(INDIRECT(CR$2,FALSE),0)=EOMONTH(Loan_Equity[[#This Row],[Loan Origination Date]],0),-Loan_Equity[[#This Row],[Origination Total]],IF(AND(EOMONTH(INDIRECT(CR$2,),0)&gt;EOMONTH(Loan_Equity[[#This Row],[Loan Origination Date]],0),EOMONTH(INDIRECT(CR$2,),0)&lt;EOMONTH(Loan_Equity[[#This Row],[Loan Origination Date]],Loan_Equity[[#This Row],[Term Months]])),Loan_Equity[[#This Row],[PMT&amp;Escrow]],""))</f>
        <v/>
      </c>
      <c r="CS5" t="str">
        <f ca="1">IF(EOMONTH(INDIRECT(CS$2,FALSE),0)=EOMONTH(Loan_Equity[[#This Row],[Loan Origination Date]],0),-Loan_Equity[[#This Row],[Origination Total]],IF(AND(EOMONTH(INDIRECT(CS$2,),0)&gt;EOMONTH(Loan_Equity[[#This Row],[Loan Origination Date]],0),EOMONTH(INDIRECT(CS$2,),0)&lt;EOMONTH(Loan_Equity[[#This Row],[Loan Origination Date]],Loan_Equity[[#This Row],[Term Months]])),Loan_Equity[[#This Row],[PMT&amp;Escrow]],""))</f>
        <v/>
      </c>
      <c r="CT5" t="str">
        <f ca="1">IF(EOMONTH(INDIRECT(CT$2,FALSE),0)=EOMONTH(Loan_Equity[[#This Row],[Loan Origination Date]],0),-Loan_Equity[[#This Row],[Origination Total]],IF(AND(EOMONTH(INDIRECT(CT$2,),0)&gt;EOMONTH(Loan_Equity[[#This Row],[Loan Origination Date]],0),EOMONTH(INDIRECT(CT$2,),0)&lt;EOMONTH(Loan_Equity[[#This Row],[Loan Origination Date]],Loan_Equity[[#This Row],[Term Months]])),Loan_Equity[[#This Row],[PMT&amp;Escrow]],""))</f>
        <v/>
      </c>
      <c r="CU5" t="str">
        <f ca="1">IF(EOMONTH(INDIRECT(CU$2,FALSE),0)=EOMONTH(Loan_Equity[[#This Row],[Loan Origination Date]],0),-Loan_Equity[[#This Row],[Origination Total]],IF(AND(EOMONTH(INDIRECT(CU$2,),0)&gt;EOMONTH(Loan_Equity[[#This Row],[Loan Origination Date]],0),EOMONTH(INDIRECT(CU$2,),0)&lt;EOMONTH(Loan_Equity[[#This Row],[Loan Origination Date]],Loan_Equity[[#This Row],[Term Months]])),Loan_Equity[[#This Row],[PMT&amp;Escrow]],""))</f>
        <v/>
      </c>
      <c r="CV5" t="str">
        <f ca="1">IF(EOMONTH(INDIRECT(CV$2,FALSE),0)=EOMONTH(Loan_Equity[[#This Row],[Loan Origination Date]],0),-Loan_Equity[[#This Row],[Origination Total]],IF(AND(EOMONTH(INDIRECT(CV$2,),0)&gt;EOMONTH(Loan_Equity[[#This Row],[Loan Origination Date]],0),EOMONTH(INDIRECT(CV$2,),0)&lt;EOMONTH(Loan_Equity[[#This Row],[Loan Origination Date]],Loan_Equity[[#This Row],[Term Months]])),Loan_Equity[[#This Row],[PMT&amp;Escrow]],""))</f>
        <v/>
      </c>
      <c r="CW5" t="str">
        <f ca="1">IF(EOMONTH(INDIRECT(CW$2,FALSE),0)=EOMONTH(Loan_Equity[[#This Row],[Loan Origination Date]],0),-Loan_Equity[[#This Row],[Origination Total]],IF(AND(EOMONTH(INDIRECT(CW$2,),0)&gt;EOMONTH(Loan_Equity[[#This Row],[Loan Origination Date]],0),EOMONTH(INDIRECT(CW$2,),0)&lt;EOMONTH(Loan_Equity[[#This Row],[Loan Origination Date]],Loan_Equity[[#This Row],[Term Months]])),Loan_Equity[[#This Row],[PMT&amp;Escrow]],""))</f>
        <v/>
      </c>
      <c r="CX5" t="str">
        <f ca="1">IF(EOMONTH(INDIRECT(CX$2,FALSE),0)=EOMONTH(Loan_Equity[[#This Row],[Loan Origination Date]],0),-Loan_Equity[[#This Row],[Origination Total]],IF(AND(EOMONTH(INDIRECT(CX$2,),0)&gt;EOMONTH(Loan_Equity[[#This Row],[Loan Origination Date]],0),EOMONTH(INDIRECT(CX$2,),0)&lt;EOMONTH(Loan_Equity[[#This Row],[Loan Origination Date]],Loan_Equity[[#This Row],[Term Months]])),Loan_Equity[[#This Row],[PMT&amp;Escrow]],""))</f>
        <v/>
      </c>
      <c r="CY5" t="str">
        <f ca="1">IF(EOMONTH(INDIRECT(CY$2,FALSE),0)=EOMONTH(Loan_Equity[[#This Row],[Loan Origination Date]],0),-Loan_Equity[[#This Row],[Origination Total]],IF(AND(EOMONTH(INDIRECT(CY$2,),0)&gt;EOMONTH(Loan_Equity[[#This Row],[Loan Origination Date]],0),EOMONTH(INDIRECT(CY$2,),0)&lt;EOMONTH(Loan_Equity[[#This Row],[Loan Origination Date]],Loan_Equity[[#This Row],[Term Months]])),Loan_Equity[[#This Row],[PMT&amp;Escrow]],""))</f>
        <v/>
      </c>
      <c r="CZ5" t="str">
        <f ca="1">IF(EOMONTH(INDIRECT(CZ$2,FALSE),0)=EOMONTH(Loan_Equity[[#This Row],[Loan Origination Date]],0),-Loan_Equity[[#This Row],[Origination Total]],IF(AND(EOMONTH(INDIRECT(CZ$2,),0)&gt;EOMONTH(Loan_Equity[[#This Row],[Loan Origination Date]],0),EOMONTH(INDIRECT(CZ$2,),0)&lt;EOMONTH(Loan_Equity[[#This Row],[Loan Origination Date]],Loan_Equity[[#This Row],[Term Months]])),Loan_Equity[[#This Row],[PMT&amp;Escrow]],""))</f>
        <v/>
      </c>
      <c r="DA5" t="str">
        <f ca="1">IF(EOMONTH(INDIRECT(DA$2,FALSE),0)=EOMONTH(Loan_Equity[[#This Row],[Loan Origination Date]],0),-Loan_Equity[[#This Row],[Origination Total]],IF(AND(EOMONTH(INDIRECT(DA$2,),0)&gt;EOMONTH(Loan_Equity[[#This Row],[Loan Origination Date]],0),EOMONTH(INDIRECT(DA$2,),0)&lt;EOMONTH(Loan_Equity[[#This Row],[Loan Origination Date]],Loan_Equity[[#This Row],[Term Months]])),Loan_Equity[[#This Row],[PMT&amp;Escrow]],""))</f>
        <v/>
      </c>
      <c r="DB5" t="str">
        <f ca="1">IF(EOMONTH(INDIRECT(DB$2,FALSE),0)=EOMONTH(Loan_Equity[[#This Row],[Loan Origination Date]],0),-Loan_Equity[[#This Row],[Origination Total]],IF(AND(EOMONTH(INDIRECT(DB$2,),0)&gt;EOMONTH(Loan_Equity[[#This Row],[Loan Origination Date]],0),EOMONTH(INDIRECT(DB$2,),0)&lt;EOMONTH(Loan_Equity[[#This Row],[Loan Origination Date]],Loan_Equity[[#This Row],[Term Months]])),Loan_Equity[[#This Row],[PMT&amp;Escrow]],""))</f>
        <v/>
      </c>
      <c r="DC5" t="str">
        <f ca="1">IF(EOMONTH(INDIRECT(DC$2,FALSE),0)=EOMONTH(Loan_Equity[[#This Row],[Loan Origination Date]],0),-Loan_Equity[[#This Row],[Origination Total]],IF(AND(EOMONTH(INDIRECT(DC$2,),0)&gt;EOMONTH(Loan_Equity[[#This Row],[Loan Origination Date]],0),EOMONTH(INDIRECT(DC$2,),0)&lt;EOMONTH(Loan_Equity[[#This Row],[Loan Origination Date]],Loan_Equity[[#This Row],[Term Months]])),Loan_Equity[[#This Row],[PMT&amp;Escrow]],""))</f>
        <v/>
      </c>
      <c r="DD5" t="str">
        <f ca="1">IF(EOMONTH(INDIRECT(DD$2,FALSE),0)=EOMONTH(Loan_Equity[[#This Row],[Loan Origination Date]],0),-Loan_Equity[[#This Row],[Origination Total]],IF(AND(EOMONTH(INDIRECT(DD$2,),0)&gt;EOMONTH(Loan_Equity[[#This Row],[Loan Origination Date]],0),EOMONTH(INDIRECT(DD$2,),0)&lt;EOMONTH(Loan_Equity[[#This Row],[Loan Origination Date]],Loan_Equity[[#This Row],[Term Months]])),Loan_Equity[[#This Row],[PMT&amp;Escrow]],""))</f>
        <v/>
      </c>
      <c r="DE5" t="str">
        <f ca="1">IF(EOMONTH(INDIRECT(DE$2,FALSE),0)=EOMONTH(Loan_Equity[[#This Row],[Loan Origination Date]],0),-Loan_Equity[[#This Row],[Origination Total]],IF(AND(EOMONTH(INDIRECT(DE$2,),0)&gt;EOMONTH(Loan_Equity[[#This Row],[Loan Origination Date]],0),EOMONTH(INDIRECT(DE$2,),0)&lt;EOMONTH(Loan_Equity[[#This Row],[Loan Origination Date]],Loan_Equity[[#This Row],[Term Months]])),Loan_Equity[[#This Row],[PMT&amp;Escrow]],""))</f>
        <v/>
      </c>
      <c r="DF5" t="str">
        <f ca="1">IF(EOMONTH(INDIRECT(DF$2,FALSE),0)=EOMONTH(Loan_Equity[[#This Row],[Loan Origination Date]],0),-Loan_Equity[[#This Row],[Origination Total]],IF(AND(EOMONTH(INDIRECT(DF$2,),0)&gt;EOMONTH(Loan_Equity[[#This Row],[Loan Origination Date]],0),EOMONTH(INDIRECT(DF$2,),0)&lt;EOMONTH(Loan_Equity[[#This Row],[Loan Origination Date]],Loan_Equity[[#This Row],[Term Months]])),Loan_Equity[[#This Row],[PMT&amp;Escrow]],""))</f>
        <v/>
      </c>
      <c r="DG5" t="str">
        <f ca="1">IF(EOMONTH(INDIRECT(DG$2,FALSE),0)=EOMONTH(Loan_Equity[[#This Row],[Loan Origination Date]],0),-Loan_Equity[[#This Row],[Origination Total]],IF(AND(EOMONTH(INDIRECT(DG$2,),0)&gt;EOMONTH(Loan_Equity[[#This Row],[Loan Origination Date]],0),EOMONTH(INDIRECT(DG$2,),0)&lt;EOMONTH(Loan_Equity[[#This Row],[Loan Origination Date]],Loan_Equity[[#This Row],[Term Months]])),Loan_Equity[[#This Row],[PMT&amp;Escrow]],""))</f>
        <v/>
      </c>
      <c r="DH5" t="str">
        <f ca="1">IF(EOMONTH(INDIRECT(DH$2,FALSE),0)=EOMONTH(Loan_Equity[[#This Row],[Loan Origination Date]],0),-Loan_Equity[[#This Row],[Origination Total]],IF(AND(EOMONTH(INDIRECT(DH$2,),0)&gt;EOMONTH(Loan_Equity[[#This Row],[Loan Origination Date]],0),EOMONTH(INDIRECT(DH$2,),0)&lt;EOMONTH(Loan_Equity[[#This Row],[Loan Origination Date]],Loan_Equity[[#This Row],[Term Months]])),Loan_Equity[[#This Row],[PMT&amp;Escrow]],""))</f>
        <v/>
      </c>
      <c r="DI5" t="str">
        <f ca="1">IF(EOMONTH(INDIRECT(DI$2,FALSE),0)=EOMONTH(Loan_Equity[[#This Row],[Loan Origination Date]],0),-Loan_Equity[[#This Row],[Origination Total]],IF(AND(EOMONTH(INDIRECT(DI$2,),0)&gt;EOMONTH(Loan_Equity[[#This Row],[Loan Origination Date]],0),EOMONTH(INDIRECT(DI$2,),0)&lt;EOMONTH(Loan_Equity[[#This Row],[Loan Origination Date]],Loan_Equity[[#This Row],[Term Months]])),Loan_Equity[[#This Row],[PMT&amp;Escrow]],""))</f>
        <v/>
      </c>
      <c r="DJ5" t="str">
        <f ca="1">IF(EOMONTH(INDIRECT(DJ$2,FALSE),0)=EOMONTH(Loan_Equity[[#This Row],[Loan Origination Date]],0),-Loan_Equity[[#This Row],[Origination Total]],IF(AND(EOMONTH(INDIRECT(DJ$2,),0)&gt;EOMONTH(Loan_Equity[[#This Row],[Loan Origination Date]],0),EOMONTH(INDIRECT(DJ$2,),0)&lt;EOMONTH(Loan_Equity[[#This Row],[Loan Origination Date]],Loan_Equity[[#This Row],[Term Months]])),Loan_Equity[[#This Row],[PMT&amp;Escrow]],""))</f>
        <v/>
      </c>
      <c r="DK5" t="str">
        <f ca="1">IF(EOMONTH(INDIRECT(DK$2,FALSE),0)=EOMONTH(Loan_Equity[[#This Row],[Loan Origination Date]],0),-Loan_Equity[[#This Row],[Origination Total]],IF(AND(EOMONTH(INDIRECT(DK$2,),0)&gt;EOMONTH(Loan_Equity[[#This Row],[Loan Origination Date]],0),EOMONTH(INDIRECT(DK$2,),0)&lt;EOMONTH(Loan_Equity[[#This Row],[Loan Origination Date]],Loan_Equity[[#This Row],[Term Months]])),Loan_Equity[[#This Row],[PMT&amp;Escrow]],""))</f>
        <v/>
      </c>
      <c r="DL5" t="str">
        <f ca="1">IF(EOMONTH(INDIRECT(DL$2,FALSE),0)=EOMONTH(Loan_Equity[[#This Row],[Loan Origination Date]],0),-Loan_Equity[[#This Row],[Origination Total]],IF(AND(EOMONTH(INDIRECT(DL$2,),0)&gt;EOMONTH(Loan_Equity[[#This Row],[Loan Origination Date]],0),EOMONTH(INDIRECT(DL$2,),0)&lt;EOMONTH(Loan_Equity[[#This Row],[Loan Origination Date]],Loan_Equity[[#This Row],[Term Months]])),Loan_Equity[[#This Row],[PMT&amp;Escrow]],""))</f>
        <v/>
      </c>
      <c r="DM5" t="str">
        <f ca="1">IF(EOMONTH(INDIRECT(DM$2,FALSE),0)=EOMONTH(Loan_Equity[[#This Row],[Loan Origination Date]],0),-Loan_Equity[[#This Row],[Origination Total]],IF(AND(EOMONTH(INDIRECT(DM$2,),0)&gt;EOMONTH(Loan_Equity[[#This Row],[Loan Origination Date]],0),EOMONTH(INDIRECT(DM$2,),0)&lt;EOMONTH(Loan_Equity[[#This Row],[Loan Origination Date]],Loan_Equity[[#This Row],[Term Months]])),Loan_Equity[[#This Row],[PMT&amp;Escrow]],""))</f>
        <v/>
      </c>
      <c r="DN5" t="str">
        <f ca="1">IF(EOMONTH(INDIRECT(DN$2,FALSE),0)=EOMONTH(Loan_Equity[[#This Row],[Loan Origination Date]],0),-Loan_Equity[[#This Row],[Origination Total]],IF(AND(EOMONTH(INDIRECT(DN$2,),0)&gt;EOMONTH(Loan_Equity[[#This Row],[Loan Origination Date]],0),EOMONTH(INDIRECT(DN$2,),0)&lt;EOMONTH(Loan_Equity[[#This Row],[Loan Origination Date]],Loan_Equity[[#This Row],[Term Months]])),Loan_Equity[[#This Row],[PMT&amp;Escrow]],""))</f>
        <v/>
      </c>
      <c r="DO5" t="str">
        <f ca="1">IF(EOMONTH(INDIRECT(DO$2,FALSE),0)=EOMONTH(Loan_Equity[[#This Row],[Loan Origination Date]],0),-Loan_Equity[[#This Row],[Origination Total]],IF(AND(EOMONTH(INDIRECT(DO$2,),0)&gt;EOMONTH(Loan_Equity[[#This Row],[Loan Origination Date]],0),EOMONTH(INDIRECT(DO$2,),0)&lt;EOMONTH(Loan_Equity[[#This Row],[Loan Origination Date]],Loan_Equity[[#This Row],[Term Months]])),Loan_Equity[[#This Row],[PMT&amp;Escrow]],""))</f>
        <v/>
      </c>
      <c r="DP5" t="str">
        <f ca="1">IF(EOMONTH(INDIRECT(DP$2,FALSE),0)=EOMONTH(Loan_Equity[[#This Row],[Loan Origination Date]],0),-Loan_Equity[[#This Row],[Origination Total]],IF(AND(EOMONTH(INDIRECT(DP$2,),0)&gt;EOMONTH(Loan_Equity[[#This Row],[Loan Origination Date]],0),EOMONTH(INDIRECT(DP$2,),0)&lt;EOMONTH(Loan_Equity[[#This Row],[Loan Origination Date]],Loan_Equity[[#This Row],[Term Months]])),Loan_Equity[[#This Row],[PMT&amp;Escrow]],""))</f>
        <v/>
      </c>
      <c r="DQ5" t="str">
        <f ca="1">IF(EOMONTH(INDIRECT(DQ$2,FALSE),0)=EOMONTH(Loan_Equity[[#This Row],[Loan Origination Date]],0),-Loan_Equity[[#This Row],[Origination Total]],IF(AND(EOMONTH(INDIRECT(DQ$2,),0)&gt;EOMONTH(Loan_Equity[[#This Row],[Loan Origination Date]],0),EOMONTH(INDIRECT(DQ$2,),0)&lt;EOMONTH(Loan_Equity[[#This Row],[Loan Origination Date]],Loan_Equity[[#This Row],[Term Months]])),Loan_Equity[[#This Row],[PMT&amp;Escrow]],""))</f>
        <v/>
      </c>
      <c r="DR5" t="str">
        <f ca="1">IF(EOMONTH(INDIRECT(DR$2,FALSE),0)=EOMONTH(Loan_Equity[[#This Row],[Loan Origination Date]],0),-Loan_Equity[[#This Row],[Origination Total]],IF(AND(EOMONTH(INDIRECT(DR$2,),0)&gt;EOMONTH(Loan_Equity[[#This Row],[Loan Origination Date]],0),EOMONTH(INDIRECT(DR$2,),0)&lt;EOMONTH(Loan_Equity[[#This Row],[Loan Origination Date]],Loan_Equity[[#This Row],[Term Months]])),Loan_Equity[[#This Row],[PMT&amp;Escrow]],""))</f>
        <v/>
      </c>
      <c r="DS5" t="str">
        <f ca="1">IF(EOMONTH(INDIRECT(DS$2,FALSE),0)=EOMONTH(Loan_Equity[[#This Row],[Loan Origination Date]],0),-Loan_Equity[[#This Row],[Origination Total]],IF(AND(EOMONTH(INDIRECT(DS$2,),0)&gt;EOMONTH(Loan_Equity[[#This Row],[Loan Origination Date]],0),EOMONTH(INDIRECT(DS$2,),0)&lt;EOMONTH(Loan_Equity[[#This Row],[Loan Origination Date]],Loan_Equity[[#This Row],[Term Months]])),Loan_Equity[[#This Row],[PMT&amp;Escrow]],""))</f>
        <v/>
      </c>
      <c r="DT5" t="str">
        <f ca="1">IF(EOMONTH(INDIRECT(DT$2,FALSE),0)=EOMONTH(Loan_Equity[[#This Row],[Loan Origination Date]],0),-Loan_Equity[[#This Row],[Origination Total]],IF(AND(EOMONTH(INDIRECT(DT$2,),0)&gt;EOMONTH(Loan_Equity[[#This Row],[Loan Origination Date]],0),EOMONTH(INDIRECT(DT$2,),0)&lt;EOMONTH(Loan_Equity[[#This Row],[Loan Origination Date]],Loan_Equity[[#This Row],[Term Months]])),Loan_Equity[[#This Row],[PMT&amp;Escrow]],""))</f>
        <v/>
      </c>
      <c r="DU5" t="str">
        <f ca="1">IF(EOMONTH(INDIRECT(DU$2,FALSE),0)=EOMONTH(Loan_Equity[[#This Row],[Loan Origination Date]],0),-Loan_Equity[[#This Row],[Origination Total]],IF(AND(EOMONTH(INDIRECT(DU$2,),0)&gt;EOMONTH(Loan_Equity[[#This Row],[Loan Origination Date]],0),EOMONTH(INDIRECT(DU$2,),0)&lt;EOMONTH(Loan_Equity[[#This Row],[Loan Origination Date]],Loan_Equity[[#This Row],[Term Months]])),Loan_Equity[[#This Row],[PMT&amp;Escrow]],""))</f>
        <v/>
      </c>
      <c r="DV5" t="str">
        <f ca="1">IF(EOMONTH(INDIRECT(DV$2,FALSE),0)=EOMONTH(Loan_Equity[[#This Row],[Loan Origination Date]],0),-Loan_Equity[[#This Row],[Origination Total]],IF(AND(EOMONTH(INDIRECT(DV$2,),0)&gt;EOMONTH(Loan_Equity[[#This Row],[Loan Origination Date]],0),EOMONTH(INDIRECT(DV$2,),0)&lt;EOMONTH(Loan_Equity[[#This Row],[Loan Origination Date]],Loan_Equity[[#This Row],[Term Months]])),Loan_Equity[[#This Row],[PMT&amp;Escrow]],""))</f>
        <v/>
      </c>
      <c r="DW5" t="str">
        <f ca="1">IF(EOMONTH(INDIRECT(DW$2,FALSE),0)=EOMONTH(Loan_Equity[[#This Row],[Loan Origination Date]],0),-Loan_Equity[[#This Row],[Origination Total]],IF(AND(EOMONTH(INDIRECT(DW$2,),0)&gt;EOMONTH(Loan_Equity[[#This Row],[Loan Origination Date]],0),EOMONTH(INDIRECT(DW$2,),0)&lt;EOMONTH(Loan_Equity[[#This Row],[Loan Origination Date]],Loan_Equity[[#This Row],[Term Months]])),Loan_Equity[[#This Row],[PMT&amp;Escrow]],""))</f>
        <v/>
      </c>
      <c r="DX5" t="str">
        <f ca="1">IF(EOMONTH(INDIRECT(DX$2,FALSE),0)=EOMONTH(Loan_Equity[[#This Row],[Loan Origination Date]],0),-Loan_Equity[[#This Row],[Origination Total]],IF(AND(EOMONTH(INDIRECT(DX$2,),0)&gt;EOMONTH(Loan_Equity[[#This Row],[Loan Origination Date]],0),EOMONTH(INDIRECT(DX$2,),0)&lt;EOMONTH(Loan_Equity[[#This Row],[Loan Origination Date]],Loan_Equity[[#This Row],[Term Months]])),Loan_Equity[[#This Row],[PMT&amp;Escrow]],""))</f>
        <v/>
      </c>
      <c r="DY5" t="str">
        <f ca="1">IF(EOMONTH(INDIRECT(DY$2,FALSE),0)=EOMONTH(Loan_Equity[[#This Row],[Loan Origination Date]],0),-Loan_Equity[[#This Row],[Origination Total]],IF(AND(EOMONTH(INDIRECT(DY$2,),0)&gt;EOMONTH(Loan_Equity[[#This Row],[Loan Origination Date]],0),EOMONTH(INDIRECT(DY$2,),0)&lt;EOMONTH(Loan_Equity[[#This Row],[Loan Origination Date]],Loan_Equity[[#This Row],[Term Months]])),Loan_Equity[[#This Row],[PMT&amp;Escrow]],""))</f>
        <v/>
      </c>
      <c r="DZ5" t="str">
        <f ca="1">IF(EOMONTH(INDIRECT(DZ$2,FALSE),0)=EOMONTH(Loan_Equity[[#This Row],[Loan Origination Date]],0),-Loan_Equity[[#This Row],[Origination Total]],IF(AND(EOMONTH(INDIRECT(DZ$2,),0)&gt;EOMONTH(Loan_Equity[[#This Row],[Loan Origination Date]],0),EOMONTH(INDIRECT(DZ$2,),0)&lt;EOMONTH(Loan_Equity[[#This Row],[Loan Origination Date]],Loan_Equity[[#This Row],[Term Months]])),Loan_Equity[[#This Row],[PMT&amp;Escrow]],""))</f>
        <v/>
      </c>
      <c r="EA5" t="str">
        <f ca="1">IF(EOMONTH(INDIRECT(EA$2,FALSE),0)=EOMONTH(Loan_Equity[[#This Row],[Loan Origination Date]],0),-Loan_Equity[[#This Row],[Origination Total]],IF(AND(EOMONTH(INDIRECT(EA$2,),0)&gt;EOMONTH(Loan_Equity[[#This Row],[Loan Origination Date]],0),EOMONTH(INDIRECT(EA$2,),0)&lt;EOMONTH(Loan_Equity[[#This Row],[Loan Origination Date]],Loan_Equity[[#This Row],[Term Months]])),Loan_Equity[[#This Row],[PMT&amp;Escrow]],""))</f>
        <v/>
      </c>
      <c r="EB5" t="str">
        <f ca="1">IF(EOMONTH(INDIRECT(EB$2,FALSE),0)=EOMONTH(Loan_Equity[[#This Row],[Loan Origination Date]],0),-Loan_Equity[[#This Row],[Origination Total]],IF(AND(EOMONTH(INDIRECT(EB$2,),0)&gt;EOMONTH(Loan_Equity[[#This Row],[Loan Origination Date]],0),EOMONTH(INDIRECT(EB$2,),0)&lt;EOMONTH(Loan_Equity[[#This Row],[Loan Origination Date]],Loan_Equity[[#This Row],[Term Months]])),Loan_Equity[[#This Row],[PMT&amp;Escrow]],""))</f>
        <v/>
      </c>
      <c r="EC5" t="str">
        <f ca="1">IF(EOMONTH(INDIRECT(EC$2,FALSE),0)=EOMONTH(Loan_Equity[[#This Row],[Loan Origination Date]],0),-Loan_Equity[[#This Row],[Origination Total]],IF(AND(EOMONTH(INDIRECT(EC$2,),0)&gt;EOMONTH(Loan_Equity[[#This Row],[Loan Origination Date]],0),EOMONTH(INDIRECT(EC$2,),0)&lt;EOMONTH(Loan_Equity[[#This Row],[Loan Origination Date]],Loan_Equity[[#This Row],[Term Months]])),Loan_Equity[[#This Row],[PMT&amp;Escrow]],""))</f>
        <v/>
      </c>
      <c r="ED5" t="str">
        <f ca="1">IF(EOMONTH(INDIRECT(ED$2,FALSE),0)=EOMONTH(Loan_Equity[[#This Row],[Loan Origination Date]],0),-Loan_Equity[[#This Row],[Origination Total]],IF(AND(EOMONTH(INDIRECT(ED$2,),0)&gt;EOMONTH(Loan_Equity[[#This Row],[Loan Origination Date]],0),EOMONTH(INDIRECT(ED$2,),0)&lt;EOMONTH(Loan_Equity[[#This Row],[Loan Origination Date]],Loan_Equity[[#This Row],[Term Months]])),Loan_Equity[[#This Row],[PMT&amp;Escrow]],""))</f>
        <v/>
      </c>
      <c r="EE5" t="str">
        <f ca="1">IF(EOMONTH(INDIRECT(EE$2,FALSE),0)=EOMONTH(Loan_Equity[[#This Row],[Loan Origination Date]],0),-Loan_Equity[[#This Row],[Origination Total]],IF(AND(EOMONTH(INDIRECT(EE$2,),0)&gt;EOMONTH(Loan_Equity[[#This Row],[Loan Origination Date]],0),EOMONTH(INDIRECT(EE$2,),0)&lt;EOMONTH(Loan_Equity[[#This Row],[Loan Origination Date]],Loan_Equity[[#This Row],[Term Months]])),Loan_Equity[[#This Row],[PMT&amp;Escrow]],""))</f>
        <v/>
      </c>
      <c r="EF5" t="str">
        <f ca="1">IF(EOMONTH(INDIRECT(EF$2,FALSE),0)=EOMONTH(Loan_Equity[[#This Row],[Loan Origination Date]],0),-Loan_Equity[[#This Row],[Origination Total]],IF(AND(EOMONTH(INDIRECT(EF$2,),0)&gt;EOMONTH(Loan_Equity[[#This Row],[Loan Origination Date]],0),EOMONTH(INDIRECT(EF$2,),0)&lt;EOMONTH(Loan_Equity[[#This Row],[Loan Origination Date]],Loan_Equity[[#This Row],[Term Months]])),Loan_Equity[[#This Row],[PMT&amp;Escrow]],""))</f>
        <v/>
      </c>
    </row>
    <row r="6" spans="1:136" x14ac:dyDescent="0.25">
      <c r="A6" s="64"/>
      <c r="B6" s="6"/>
      <c r="C6" s="6"/>
      <c r="D6" s="6"/>
      <c r="E6" s="6"/>
      <c r="F6" s="6"/>
      <c r="G6" s="65"/>
      <c r="H6" s="6"/>
      <c r="I6" s="6"/>
      <c r="J6" s="6"/>
      <c r="K6" s="10">
        <f>Loan_Equity[[#This Row],[Asset Price]]*Loan_Equity[[#This Row],[Percent Down]]+Loan_Equity[[#This Row],[Origination Fees]]</f>
        <v>0</v>
      </c>
      <c r="L6" s="10" t="str">
        <f>IF(ISBLANK(Loan_Equity[[#This Row],[Loan Origination Date]]),"",IFERROR(PMT($G6/12,$H6,$D6-Loan_Equity[[#This Row],[Asset Price]]*Loan_Equity[[#This Row],[Percent Down]],0,1)-$I6/12-$J6/12,""))</f>
        <v/>
      </c>
      <c r="O6" t="s">
        <v>565</v>
      </c>
      <c r="P6" s="10" t="str">
        <f>IFERROR(CUMPRINC(Loan_Equity[[#This Row],[rate (%)]]/12,Loan_Equity[[#This Row],[Term Months]],Loan_Equity[[#This Row],[Asset Price]],1,-YEAR(Loan_Equity[[#This Row],[Loan Origination Date]])*12-MONTH(Loan_Equity[[#This Row],[Loan Origination Date]])+YEAR(FY01_M01)*12+MONTH(FY01_M01),0),"")</f>
        <v/>
      </c>
      <c r="Q6" s="10" t="str">
        <f>IFERROR(CUMPRINC(Loan_Equity[[#This Row],[rate (%)]]/12,Loan_Equity[[#This Row],[Term Months]],Loan_Equity[[#This Row],[Asset Price]],1,-YEAR(Loan_Equity[[#This Row],[Loan Origination Date]])*12-MONTH(Loan_Equity[[#This Row],[Loan Origination Date]])+YEAR(FY01_M02)*12+MONTH(FY01_M02),0),"")</f>
        <v/>
      </c>
      <c r="R6" s="10" t="str">
        <f>IFERROR(CUMPRINC(Loan_Equity[[#This Row],[rate (%)]]/12,Loan_Equity[[#This Row],[Term Months]],Loan_Equity[[#This Row],[Asset Price]],1,-YEAR(Loan_Equity[[#This Row],[Loan Origination Date]])*12-MONTH(Loan_Equity[[#This Row],[Loan Origination Date]])+YEAR(FY01_M03)*12+MONTH(FY01_M03),0),"")</f>
        <v/>
      </c>
      <c r="S6" s="10" t="str">
        <f>IFERROR(CUMPRINC(Loan_Equity[[#This Row],[rate (%)]]/12,Loan_Equity[[#This Row],[Term Months]],Loan_Equity[[#This Row],[Asset Price]],1,-YEAR(Loan_Equity[[#This Row],[Loan Origination Date]])*12-MONTH(Loan_Equity[[#This Row],[Loan Origination Date]])+YEAR(FY01_M04)*12+MONTH(FY01_M04),0),"")</f>
        <v/>
      </c>
      <c r="T6" s="10" t="str">
        <f>IFERROR(CUMPRINC(Loan_Equity[[#This Row],[rate (%)]]/12,Loan_Equity[[#This Row],[Term Months]],Loan_Equity[[#This Row],[Asset Price]],1,-YEAR(Loan_Equity[[#This Row],[Loan Origination Date]])*12-MONTH(Loan_Equity[[#This Row],[Loan Origination Date]])+YEAR(FY01_M05)*12+MONTH(FY01_M05),0),"")</f>
        <v/>
      </c>
      <c r="U6" s="10" t="str">
        <f>IFERROR(CUMPRINC(Loan_Equity[[#This Row],[rate (%)]]/12,Loan_Equity[[#This Row],[Term Months]],Loan_Equity[[#This Row],[Asset Price]],1,-YEAR(Loan_Equity[[#This Row],[Loan Origination Date]])*12-MONTH(Loan_Equity[[#This Row],[Loan Origination Date]])+YEAR(FY01_M06)*12+MONTH(FY01_M06),0),"")</f>
        <v/>
      </c>
      <c r="V6" s="10" t="str">
        <f>IFERROR(CUMPRINC(Loan_Equity[[#This Row],[rate (%)]]/12,Loan_Equity[[#This Row],[Term Months]],Loan_Equity[[#This Row],[Asset Price]],1,-YEAR(Loan_Equity[[#This Row],[Loan Origination Date]])*12-MONTH(Loan_Equity[[#This Row],[Loan Origination Date]])+YEAR(FY01_M07)*12+MONTH(FY01_M07),0),"")</f>
        <v/>
      </c>
      <c r="W6" s="10" t="str">
        <f>IFERROR(CUMPRINC(Loan_Equity[[#This Row],[rate (%)]]/12,Loan_Equity[[#This Row],[Term Months]],Loan_Equity[[#This Row],[Asset Price]],1,-YEAR(Loan_Equity[[#This Row],[Loan Origination Date]])*12-MONTH(Loan_Equity[[#This Row],[Loan Origination Date]])+YEAR(FY01_M08)*12+MONTH(FY01_M08),0),"")</f>
        <v/>
      </c>
      <c r="X6" s="10" t="str">
        <f>IFERROR(CUMPRINC(Loan_Equity[[#This Row],[rate (%)]]/12,Loan_Equity[[#This Row],[Term Months]],Loan_Equity[[#This Row],[Asset Price]],1,-YEAR(Loan_Equity[[#This Row],[Loan Origination Date]])*12-MONTH(Loan_Equity[[#This Row],[Loan Origination Date]])+YEAR(FY01_M09)*12+MONTH(FY01_M09),0),"")</f>
        <v/>
      </c>
      <c r="Y6" s="10" t="str">
        <f>IFERROR(CUMPRINC(Loan_Equity[[#This Row],[rate (%)]]/12,Loan_Equity[[#This Row],[Term Months]],Loan_Equity[[#This Row],[Asset Price]],1,-YEAR(Loan_Equity[[#This Row],[Loan Origination Date]])*12-MONTH(Loan_Equity[[#This Row],[Loan Origination Date]])+YEAR(FY01_M10)*12+MONTH(FY01_M10),0),"")</f>
        <v/>
      </c>
      <c r="Z6" s="10" t="str">
        <f>IFERROR(CUMPRINC(Loan_Equity[[#This Row],[rate (%)]]/12,Loan_Equity[[#This Row],[Term Months]],Loan_Equity[[#This Row],[Asset Price]],1,-YEAR(Loan_Equity[[#This Row],[Loan Origination Date]])*12-MONTH(Loan_Equity[[#This Row],[Loan Origination Date]])+YEAR(FY01_M11)*12+MONTH(FY01_M11),0),"")</f>
        <v/>
      </c>
      <c r="AA6" s="10" t="str">
        <f>IFERROR(CUMPRINC(Loan_Equity[[#This Row],[rate (%)]]/12,Loan_Equity[[#This Row],[Term Months]],Loan_Equity[[#This Row],[Asset Price]],1,-YEAR(Loan_Equity[[#This Row],[Loan Origination Date]])*12-MONTH(Loan_Equity[[#This Row],[Loan Origination Date]])+YEAR(FY01_M12)*12+MONTH(FY01_M12),0),"")</f>
        <v/>
      </c>
      <c r="AB6" s="10" t="str">
        <f>IFERROR(CUMPRINC(Loan_Equity[[#This Row],[rate (%)]]/12,Loan_Equity[[#This Row],[Term Months]],Loan_Equity[[#This Row],[Asset Price]],1,-YEAR(Loan_Equity[[#This Row],[Loan Origination Date]])*12-MONTH(Loan_Equity[[#This Row],[Loan Origination Date]])+YEAR(FY02_M01)*12+MONTH(FY02_M01),0),"")</f>
        <v/>
      </c>
      <c r="AC6" s="10" t="str">
        <f>IFERROR(CUMPRINC(Loan_Equity[[#This Row],[rate (%)]]/12,Loan_Equity[[#This Row],[Term Months]],Loan_Equity[[#This Row],[Asset Price]],1,-YEAR(Loan_Equity[[#This Row],[Loan Origination Date]])*12-MONTH(Loan_Equity[[#This Row],[Loan Origination Date]])+YEAR(FY02_M02)*12+MONTH(FY02_M02),0),"")</f>
        <v/>
      </c>
      <c r="AD6" s="10" t="str">
        <f>IFERROR(CUMPRINC(Loan_Equity[[#This Row],[rate (%)]]/12,Loan_Equity[[#This Row],[Term Months]],Loan_Equity[[#This Row],[Asset Price]],1,-YEAR(Loan_Equity[[#This Row],[Loan Origination Date]])*12-MONTH(Loan_Equity[[#This Row],[Loan Origination Date]])+YEAR(FY02_M03)*12+MONTH(FY02_M03),0),"")</f>
        <v/>
      </c>
      <c r="AE6" s="10" t="str">
        <f>IFERROR(CUMPRINC(Loan_Equity[[#This Row],[rate (%)]]/12,Loan_Equity[[#This Row],[Term Months]],Loan_Equity[[#This Row],[Asset Price]],1,-YEAR(Loan_Equity[[#This Row],[Loan Origination Date]])*12-MONTH(Loan_Equity[[#This Row],[Loan Origination Date]])+YEAR(FY02_M04)*12+MONTH(FY02_M04),0),"")</f>
        <v/>
      </c>
      <c r="AF6" s="10" t="str">
        <f>IFERROR(CUMPRINC(Loan_Equity[[#This Row],[rate (%)]]/12,Loan_Equity[[#This Row],[Term Months]],Loan_Equity[[#This Row],[Asset Price]],1,-YEAR(Loan_Equity[[#This Row],[Loan Origination Date]])*12-MONTH(Loan_Equity[[#This Row],[Loan Origination Date]])+YEAR(FY02_M05)*12+MONTH(FY02_M05),0),"")</f>
        <v/>
      </c>
      <c r="AG6" s="10" t="str">
        <f>IFERROR(CUMPRINC(Loan_Equity[[#This Row],[rate (%)]]/12,Loan_Equity[[#This Row],[Term Months]],Loan_Equity[[#This Row],[Asset Price]],1,-YEAR(Loan_Equity[[#This Row],[Loan Origination Date]])*12-MONTH(Loan_Equity[[#This Row],[Loan Origination Date]])+YEAR(FY02_M06)*12+MONTH(FY02_M06),0),"")</f>
        <v/>
      </c>
      <c r="AH6" s="10" t="str">
        <f>IFERROR(CUMPRINC(Loan_Equity[[#This Row],[rate (%)]]/12,Loan_Equity[[#This Row],[Term Months]],Loan_Equity[[#This Row],[Asset Price]],1,-YEAR(Loan_Equity[[#This Row],[Loan Origination Date]])*12-MONTH(Loan_Equity[[#This Row],[Loan Origination Date]])+YEAR(FY02_M07)*12+MONTH(FY02_M07),0),"")</f>
        <v/>
      </c>
      <c r="AI6" s="10" t="str">
        <f>IFERROR(CUMPRINC(Loan_Equity[[#This Row],[rate (%)]]/12,Loan_Equity[[#This Row],[Term Months]],Loan_Equity[[#This Row],[Asset Price]],1,-YEAR(Loan_Equity[[#This Row],[Loan Origination Date]])*12-MONTH(Loan_Equity[[#This Row],[Loan Origination Date]])+YEAR(FY02_M08)*12+MONTH(FY02_M08),0),"")</f>
        <v/>
      </c>
      <c r="AJ6" s="10" t="str">
        <f>IFERROR(CUMPRINC(Loan_Equity[[#This Row],[rate (%)]]/12,Loan_Equity[[#This Row],[Term Months]],Loan_Equity[[#This Row],[Asset Price]],1,-YEAR(Loan_Equity[[#This Row],[Loan Origination Date]])*12-MONTH(Loan_Equity[[#This Row],[Loan Origination Date]])+YEAR(FY02_M09)*12+MONTH(FY02_M09),0),"")</f>
        <v/>
      </c>
      <c r="AK6" s="10" t="str">
        <f>IFERROR(CUMPRINC(Loan_Equity[[#This Row],[rate (%)]]/12,Loan_Equity[[#This Row],[Term Months]],Loan_Equity[[#This Row],[Asset Price]],1,-YEAR(Loan_Equity[[#This Row],[Loan Origination Date]])*12-MONTH(Loan_Equity[[#This Row],[Loan Origination Date]])+YEAR(FY02_M10)*12+MONTH(FY02_M10),0),"")</f>
        <v/>
      </c>
      <c r="AL6" s="10" t="str">
        <f>IFERROR(CUMPRINC(Loan_Equity[[#This Row],[rate (%)]]/12,Loan_Equity[[#This Row],[Term Months]],Loan_Equity[[#This Row],[Asset Price]],1,-YEAR(Loan_Equity[[#This Row],[Loan Origination Date]])*12-MONTH(Loan_Equity[[#This Row],[Loan Origination Date]])+YEAR(FY02_M11)*12+MONTH(FY02_M11),0),"")</f>
        <v/>
      </c>
      <c r="AM6" s="10" t="str">
        <f>IFERROR(CUMPRINC(Loan_Equity[[#This Row],[rate (%)]]/12,Loan_Equity[[#This Row],[Term Months]],Loan_Equity[[#This Row],[Asset Price]],1,-YEAR(Loan_Equity[[#This Row],[Loan Origination Date]])*12-MONTH(Loan_Equity[[#This Row],[Loan Origination Date]])+YEAR(FY02_M12)*12+MONTH(FY02_M12),0),"")</f>
        <v/>
      </c>
      <c r="AN6" s="10" t="str">
        <f>IFERROR(CUMPRINC(Loan_Equity[[#This Row],[rate (%)]]/12,Loan_Equity[[#This Row],[Term Months]],Loan_Equity[[#This Row],[Asset Price]],1,-YEAR(Loan_Equity[[#This Row],[Loan Origination Date]])*12-MONTH(Loan_Equity[[#This Row],[Loan Origination Date]])+YEAR(FY03_M01)*12+MONTH(FY03_M01),0),"")</f>
        <v/>
      </c>
      <c r="AO6" s="10" t="str">
        <f>IFERROR(CUMPRINC(Loan_Equity[[#This Row],[rate (%)]]/12,Loan_Equity[[#This Row],[Term Months]],Loan_Equity[[#This Row],[Asset Price]],1,-YEAR(Loan_Equity[[#This Row],[Loan Origination Date]])*12-MONTH(Loan_Equity[[#This Row],[Loan Origination Date]])+YEAR(FY03_M02)*12+MONTH(FY03_M02),0),"")</f>
        <v/>
      </c>
      <c r="AP6" s="10" t="str">
        <f>IFERROR(CUMPRINC(Loan_Equity[[#This Row],[rate (%)]]/12,Loan_Equity[[#This Row],[Term Months]],Loan_Equity[[#This Row],[Asset Price]],1,-YEAR(Loan_Equity[[#This Row],[Loan Origination Date]])*12-MONTH(Loan_Equity[[#This Row],[Loan Origination Date]])+YEAR(FY03_M03)*12+MONTH(FY03_M03),0),"")</f>
        <v/>
      </c>
      <c r="AQ6" s="10" t="str">
        <f>IFERROR(CUMPRINC(Loan_Equity[[#This Row],[rate (%)]]/12,Loan_Equity[[#This Row],[Term Months]],Loan_Equity[[#This Row],[Asset Price]],1,-YEAR(Loan_Equity[[#This Row],[Loan Origination Date]])*12-MONTH(Loan_Equity[[#This Row],[Loan Origination Date]])+YEAR(FY03_M04)*12+MONTH(FY03_M04),0),"")</f>
        <v/>
      </c>
      <c r="AR6" s="10" t="str">
        <f>IFERROR(CUMPRINC(Loan_Equity[[#This Row],[rate (%)]]/12,Loan_Equity[[#This Row],[Term Months]],Loan_Equity[[#This Row],[Asset Price]],1,-YEAR(Loan_Equity[[#This Row],[Loan Origination Date]])*12-MONTH(Loan_Equity[[#This Row],[Loan Origination Date]])+YEAR(FY03_M05)*12+MONTH(FY03_M05),0),"")</f>
        <v/>
      </c>
      <c r="AS6" s="10" t="str">
        <f>IFERROR(CUMPRINC(Loan_Equity[[#This Row],[rate (%)]]/12,Loan_Equity[[#This Row],[Term Months]],Loan_Equity[[#This Row],[Asset Price]],1,-YEAR(Loan_Equity[[#This Row],[Loan Origination Date]])*12-MONTH(Loan_Equity[[#This Row],[Loan Origination Date]])+YEAR(FY03_M06)*12+MONTH(FY03_M06),0),"")</f>
        <v/>
      </c>
      <c r="AT6" s="10" t="str">
        <f>IFERROR(CUMPRINC(Loan_Equity[[#This Row],[rate (%)]]/12,Loan_Equity[[#This Row],[Term Months]],Loan_Equity[[#This Row],[Asset Price]],1,-YEAR(Loan_Equity[[#This Row],[Loan Origination Date]])*12-MONTH(Loan_Equity[[#This Row],[Loan Origination Date]])+YEAR(FY03_M07)*12+MONTH(FY03_M07),0),"")</f>
        <v/>
      </c>
      <c r="AU6" s="10" t="str">
        <f>IFERROR(CUMPRINC(Loan_Equity[[#This Row],[rate (%)]]/12,Loan_Equity[[#This Row],[Term Months]],Loan_Equity[[#This Row],[Asset Price]],1,-YEAR(Loan_Equity[[#This Row],[Loan Origination Date]])*12-MONTH(Loan_Equity[[#This Row],[Loan Origination Date]])+YEAR(FY03_M08)*12+MONTH(FY03_M08),0),"")</f>
        <v/>
      </c>
      <c r="AV6" s="10" t="str">
        <f>IFERROR(CUMPRINC(Loan_Equity[[#This Row],[rate (%)]]/12,Loan_Equity[[#This Row],[Term Months]],Loan_Equity[[#This Row],[Asset Price]],1,-YEAR(Loan_Equity[[#This Row],[Loan Origination Date]])*12-MONTH(Loan_Equity[[#This Row],[Loan Origination Date]])+YEAR(FY03_M09)*12+MONTH(FY03_M09),0),"")</f>
        <v/>
      </c>
      <c r="AW6" s="10" t="str">
        <f>IFERROR(CUMPRINC(Loan_Equity[[#This Row],[rate (%)]]/12,Loan_Equity[[#This Row],[Term Months]],Loan_Equity[[#This Row],[Asset Price]],1,-YEAR(Loan_Equity[[#This Row],[Loan Origination Date]])*12-MONTH(Loan_Equity[[#This Row],[Loan Origination Date]])+YEAR(FY03_M10)*12+MONTH(FY03_M10),0),"")</f>
        <v/>
      </c>
      <c r="AX6" s="10" t="str">
        <f>IFERROR(CUMPRINC(Loan_Equity[[#This Row],[rate (%)]]/12,Loan_Equity[[#This Row],[Term Months]],Loan_Equity[[#This Row],[Asset Price]],1,-YEAR(Loan_Equity[[#This Row],[Loan Origination Date]])*12-MONTH(Loan_Equity[[#This Row],[Loan Origination Date]])+YEAR(FY03_M11)*12+MONTH(FY03_M11),0),"")</f>
        <v/>
      </c>
      <c r="AY6" s="10" t="str">
        <f>IFERROR(CUMPRINC(Loan_Equity[[#This Row],[rate (%)]]/12,Loan_Equity[[#This Row],[Term Months]],Loan_Equity[[#This Row],[Asset Price]],1,-YEAR(Loan_Equity[[#This Row],[Loan Origination Date]])*12-MONTH(Loan_Equity[[#This Row],[Loan Origination Date]])+YEAR(FY03_M12)*12+MONTH(FY03_M12),0),"")</f>
        <v/>
      </c>
      <c r="AZ6" s="10" t="str">
        <f>IFERROR(CUMPRINC(Loan_Equity[[#This Row],[rate (%)]]/12,Loan_Equity[[#This Row],[Term Months]],Loan_Equity[[#This Row],[Asset Price]],1,-YEAR(Loan_Equity[[#This Row],[Loan Origination Date]])*12-MONTH(Loan_Equity[[#This Row],[Loan Origination Date]])+YEAR(FY04_M01)*12+MONTH(FY04_M01),0),"")</f>
        <v/>
      </c>
      <c r="BA6" s="10" t="str">
        <f>IFERROR(CUMPRINC(Loan_Equity[[#This Row],[rate (%)]]/12,Loan_Equity[[#This Row],[Term Months]],Loan_Equity[[#This Row],[Asset Price]],1,-YEAR(Loan_Equity[[#This Row],[Loan Origination Date]])*12-MONTH(Loan_Equity[[#This Row],[Loan Origination Date]])+YEAR(FY04_M02)*12+MONTH(FY04_M02),0),"")</f>
        <v/>
      </c>
      <c r="BB6" s="10" t="str">
        <f>IFERROR(CUMPRINC(Loan_Equity[[#This Row],[rate (%)]]/12,Loan_Equity[[#This Row],[Term Months]],Loan_Equity[[#This Row],[Asset Price]],1,-YEAR(Loan_Equity[[#This Row],[Loan Origination Date]])*12-MONTH(Loan_Equity[[#This Row],[Loan Origination Date]])+YEAR(FY04_M03)*12+MONTH(FY04_M03),0),"")</f>
        <v/>
      </c>
      <c r="BC6" s="10" t="str">
        <f>IFERROR(CUMPRINC(Loan_Equity[[#This Row],[rate (%)]]/12,Loan_Equity[[#This Row],[Term Months]],Loan_Equity[[#This Row],[Asset Price]],1,-YEAR(Loan_Equity[[#This Row],[Loan Origination Date]])*12-MONTH(Loan_Equity[[#This Row],[Loan Origination Date]])+YEAR(FY04_M04)*12+MONTH(FY04_M04),0),"")</f>
        <v/>
      </c>
      <c r="BD6" s="10" t="str">
        <f>IFERROR(CUMPRINC(Loan_Equity[[#This Row],[rate (%)]]/12,Loan_Equity[[#This Row],[Term Months]],Loan_Equity[[#This Row],[Asset Price]],1,-YEAR(Loan_Equity[[#This Row],[Loan Origination Date]])*12-MONTH(Loan_Equity[[#This Row],[Loan Origination Date]])+YEAR(FY04_M05)*12+MONTH(FY04_M05),0),"")</f>
        <v/>
      </c>
      <c r="BE6" s="10" t="str">
        <f>IFERROR(CUMPRINC(Loan_Equity[[#This Row],[rate (%)]]/12,Loan_Equity[[#This Row],[Term Months]],Loan_Equity[[#This Row],[Asset Price]],1,-YEAR(Loan_Equity[[#This Row],[Loan Origination Date]])*12-MONTH(Loan_Equity[[#This Row],[Loan Origination Date]])+YEAR(FY04_M06)*12+MONTH(FY04_M06),0),"")</f>
        <v/>
      </c>
      <c r="BF6" s="10" t="str">
        <f>IFERROR(CUMPRINC(Loan_Equity[[#This Row],[rate (%)]]/12,Loan_Equity[[#This Row],[Term Months]],Loan_Equity[[#This Row],[Asset Price]],1,-YEAR(Loan_Equity[[#This Row],[Loan Origination Date]])*12-MONTH(Loan_Equity[[#This Row],[Loan Origination Date]])+YEAR(FY04_M07)*12+MONTH(FY04_M07),0),"")</f>
        <v/>
      </c>
      <c r="BG6" s="10" t="str">
        <f>IFERROR(CUMPRINC(Loan_Equity[[#This Row],[rate (%)]]/12,Loan_Equity[[#This Row],[Term Months]],Loan_Equity[[#This Row],[Asset Price]],1,-YEAR(Loan_Equity[[#This Row],[Loan Origination Date]])*12-MONTH(Loan_Equity[[#This Row],[Loan Origination Date]])+YEAR(FY04_M08)*12+MONTH(FY04_M08),0),"")</f>
        <v/>
      </c>
      <c r="BH6" s="10" t="str">
        <f>IFERROR(CUMPRINC(Loan_Equity[[#This Row],[rate (%)]]/12,Loan_Equity[[#This Row],[Term Months]],Loan_Equity[[#This Row],[Asset Price]],1,-YEAR(Loan_Equity[[#This Row],[Loan Origination Date]])*12-MONTH(Loan_Equity[[#This Row],[Loan Origination Date]])+YEAR(FY04_M09)*12+MONTH(FY04_M09),0),"")</f>
        <v/>
      </c>
      <c r="BI6" s="10" t="str">
        <f>IFERROR(CUMPRINC(Loan_Equity[[#This Row],[rate (%)]]/12,Loan_Equity[[#This Row],[Term Months]],Loan_Equity[[#This Row],[Asset Price]],1,-YEAR(Loan_Equity[[#This Row],[Loan Origination Date]])*12-MONTH(Loan_Equity[[#This Row],[Loan Origination Date]])+YEAR(FY04_M10)*12+MONTH(FY04_M10),0),"")</f>
        <v/>
      </c>
      <c r="BJ6" s="10" t="str">
        <f>IFERROR(CUMPRINC(Loan_Equity[[#This Row],[rate (%)]]/12,Loan_Equity[[#This Row],[Term Months]],Loan_Equity[[#This Row],[Asset Price]],1,-YEAR(Loan_Equity[[#This Row],[Loan Origination Date]])*12-MONTH(Loan_Equity[[#This Row],[Loan Origination Date]])+YEAR(FY04_M11)*12+MONTH(FY04_M11),0),"")</f>
        <v/>
      </c>
      <c r="BK6" s="10" t="str">
        <f>IFERROR(CUMPRINC(Loan_Equity[[#This Row],[rate (%)]]/12,Loan_Equity[[#This Row],[Term Months]],Loan_Equity[[#This Row],[Asset Price]],1,-YEAR(Loan_Equity[[#This Row],[Loan Origination Date]])*12-MONTH(Loan_Equity[[#This Row],[Loan Origination Date]])+YEAR(FY04_M12)*12+MONTH(FY04_M12),0),"")</f>
        <v/>
      </c>
      <c r="BL6" s="10" t="str">
        <f>IFERROR(CUMPRINC(Loan_Equity[[#This Row],[rate (%)]]/12,Loan_Equity[[#This Row],[Term Months]],Loan_Equity[[#This Row],[Asset Price]],1,-YEAR(Loan_Equity[[#This Row],[Loan Origination Date]])*12-MONTH(Loan_Equity[[#This Row],[Loan Origination Date]])+YEAR(FY05_M01)*12+MONTH(FY05_M01),0),"")</f>
        <v/>
      </c>
      <c r="BM6" s="10" t="str">
        <f>IFERROR(CUMPRINC(Loan_Equity[[#This Row],[rate (%)]]/12,Loan_Equity[[#This Row],[Term Months]],Loan_Equity[[#This Row],[Asset Price]],1,-YEAR(Loan_Equity[[#This Row],[Loan Origination Date]])*12-MONTH(Loan_Equity[[#This Row],[Loan Origination Date]])+YEAR(FY05_M02)*12+MONTH(FY05_M02),0),"")</f>
        <v/>
      </c>
      <c r="BN6" s="10" t="str">
        <f>IFERROR(CUMPRINC(Loan_Equity[[#This Row],[rate (%)]]/12,Loan_Equity[[#This Row],[Term Months]],Loan_Equity[[#This Row],[Asset Price]],1,-YEAR(Loan_Equity[[#This Row],[Loan Origination Date]])*12-MONTH(Loan_Equity[[#This Row],[Loan Origination Date]])+YEAR(FY05_M03)*12+MONTH(FY05_M03),0),"")</f>
        <v/>
      </c>
      <c r="BO6" s="10" t="str">
        <f>IFERROR(CUMPRINC(Loan_Equity[[#This Row],[rate (%)]]/12,Loan_Equity[[#This Row],[Term Months]],Loan_Equity[[#This Row],[Asset Price]],1,-YEAR(Loan_Equity[[#This Row],[Loan Origination Date]])*12-MONTH(Loan_Equity[[#This Row],[Loan Origination Date]])+YEAR(FY05_M04)*12+MONTH(FY05_M04),0),"")</f>
        <v/>
      </c>
      <c r="BP6" s="10" t="str">
        <f>IFERROR(CUMPRINC(Loan_Equity[[#This Row],[rate (%)]]/12,Loan_Equity[[#This Row],[Term Months]],Loan_Equity[[#This Row],[Asset Price]],1,-YEAR(Loan_Equity[[#This Row],[Loan Origination Date]])*12-MONTH(Loan_Equity[[#This Row],[Loan Origination Date]])+YEAR(FY05_M05)*12+MONTH(FY05_M05),0),"")</f>
        <v/>
      </c>
      <c r="BQ6" s="10" t="str">
        <f>IFERROR(CUMPRINC(Loan_Equity[[#This Row],[rate (%)]]/12,Loan_Equity[[#This Row],[Term Months]],Loan_Equity[[#This Row],[Asset Price]],1,-YEAR(Loan_Equity[[#This Row],[Loan Origination Date]])*12-MONTH(Loan_Equity[[#This Row],[Loan Origination Date]])+YEAR(FY05_M06)*12+MONTH(FY05_M06),0),"")</f>
        <v/>
      </c>
      <c r="BR6" s="10" t="str">
        <f>IFERROR(CUMPRINC(Loan_Equity[[#This Row],[rate (%)]]/12,Loan_Equity[[#This Row],[Term Months]],Loan_Equity[[#This Row],[Asset Price]],1,-YEAR(Loan_Equity[[#This Row],[Loan Origination Date]])*12-MONTH(Loan_Equity[[#This Row],[Loan Origination Date]])+YEAR(FY05_M07)*12+MONTH(FY05_M07),0),"")</f>
        <v/>
      </c>
      <c r="BS6" s="10" t="str">
        <f>IFERROR(CUMPRINC(Loan_Equity[[#This Row],[rate (%)]]/12,Loan_Equity[[#This Row],[Term Months]],Loan_Equity[[#This Row],[Asset Price]],1,-YEAR(Loan_Equity[[#This Row],[Loan Origination Date]])*12-MONTH(Loan_Equity[[#This Row],[Loan Origination Date]])+YEAR(FY05_M08)*12+MONTH(FY05_M08),0),"")</f>
        <v/>
      </c>
      <c r="BT6" s="10" t="str">
        <f>IFERROR(CUMPRINC(Loan_Equity[[#This Row],[rate (%)]]/12,Loan_Equity[[#This Row],[Term Months]],Loan_Equity[[#This Row],[Asset Price]],1,-YEAR(Loan_Equity[[#This Row],[Loan Origination Date]])*12-MONTH(Loan_Equity[[#This Row],[Loan Origination Date]])+YEAR(FY05_M09)*12+MONTH(FY05_M09),0),"")</f>
        <v/>
      </c>
      <c r="BU6" s="10" t="str">
        <f>IFERROR(CUMPRINC(Loan_Equity[[#This Row],[rate (%)]]/12,Loan_Equity[[#This Row],[Term Months]],Loan_Equity[[#This Row],[Asset Price]],1,-YEAR(Loan_Equity[[#This Row],[Loan Origination Date]])*12-MONTH(Loan_Equity[[#This Row],[Loan Origination Date]])+YEAR(FY05_M10)*12+MONTH(FY05_M10),0),"")</f>
        <v/>
      </c>
      <c r="BV6" s="10" t="str">
        <f>IFERROR(CUMPRINC(Loan_Equity[[#This Row],[rate (%)]]/12,Loan_Equity[[#This Row],[Term Months]],Loan_Equity[[#This Row],[Asset Price]],1,-YEAR(Loan_Equity[[#This Row],[Loan Origination Date]])*12-MONTH(Loan_Equity[[#This Row],[Loan Origination Date]])+YEAR(FY05_M11)*12+MONTH(FY05_M11),0),"")</f>
        <v/>
      </c>
      <c r="BW6" s="10" t="str">
        <f>IFERROR(CUMPRINC(Loan_Equity[[#This Row],[rate (%)]]/12,Loan_Equity[[#This Row],[Term Months]],Loan_Equity[[#This Row],[Asset Price]],1,-YEAR(Loan_Equity[[#This Row],[Loan Origination Date]])*12-MONTH(Loan_Equity[[#This Row],[Loan Origination Date]])+YEAR(FY05_M12)*12+MONTH(FY05_M12),0),"")</f>
        <v/>
      </c>
      <c r="BY6" t="str">
        <f ca="1">IF(EOMONTH(INDIRECT(BY$2,FALSE),0)=EOMONTH(Loan_Equity[[#This Row],[Loan Origination Date]],0),-Loan_Equity[[#This Row],[Origination Total]],IF(AND(EOMONTH(INDIRECT(BY$2,),0)&gt;EOMONTH(Loan_Equity[[#This Row],[Loan Origination Date]],0),EOMONTH(INDIRECT(BY$2,),0)&lt;EOMONTH(Loan_Equity[[#This Row],[Loan Origination Date]],Loan_Equity[[#This Row],[Term Months]])),Loan_Equity[[#This Row],[PMT&amp;Escrow]],""))</f>
        <v/>
      </c>
      <c r="BZ6" t="str">
        <f ca="1">IF(EOMONTH(INDIRECT(BZ$2,FALSE),0)=EOMONTH(Loan_Equity[[#This Row],[Loan Origination Date]],0),-Loan_Equity[[#This Row],[Origination Total]],IF(AND(EOMONTH(INDIRECT(BZ$2,),0)&gt;EOMONTH(Loan_Equity[[#This Row],[Loan Origination Date]],0),EOMONTH(INDIRECT(BZ$2,),0)&lt;EOMONTH(Loan_Equity[[#This Row],[Loan Origination Date]],Loan_Equity[[#This Row],[Term Months]])),Loan_Equity[[#This Row],[PMT&amp;Escrow]],""))</f>
        <v/>
      </c>
      <c r="CA6" t="str">
        <f ca="1">IF(EOMONTH(INDIRECT(CA$2,FALSE),0)=EOMONTH(Loan_Equity[[#This Row],[Loan Origination Date]],0),-Loan_Equity[[#This Row],[Origination Total]],IF(AND(EOMONTH(INDIRECT(CA$2,),0)&gt;EOMONTH(Loan_Equity[[#This Row],[Loan Origination Date]],0),EOMONTH(INDIRECT(CA$2,),0)&lt;EOMONTH(Loan_Equity[[#This Row],[Loan Origination Date]],Loan_Equity[[#This Row],[Term Months]])),Loan_Equity[[#This Row],[PMT&amp;Escrow]],""))</f>
        <v/>
      </c>
      <c r="CB6" t="str">
        <f ca="1">IF(EOMONTH(INDIRECT(CB$2,FALSE),0)=EOMONTH(Loan_Equity[[#This Row],[Loan Origination Date]],0),-Loan_Equity[[#This Row],[Origination Total]],IF(AND(EOMONTH(INDIRECT(CB$2,),0)&gt;EOMONTH(Loan_Equity[[#This Row],[Loan Origination Date]],0),EOMONTH(INDIRECT(CB$2,),0)&lt;EOMONTH(Loan_Equity[[#This Row],[Loan Origination Date]],Loan_Equity[[#This Row],[Term Months]])),Loan_Equity[[#This Row],[PMT&amp;Escrow]],""))</f>
        <v/>
      </c>
      <c r="CC6" t="str">
        <f ca="1">IF(EOMONTH(INDIRECT(CC$2,FALSE),0)=EOMONTH(Loan_Equity[[#This Row],[Loan Origination Date]],0),-Loan_Equity[[#This Row],[Origination Total]],IF(AND(EOMONTH(INDIRECT(CC$2,),0)&gt;EOMONTH(Loan_Equity[[#This Row],[Loan Origination Date]],0),EOMONTH(INDIRECT(CC$2,),0)&lt;EOMONTH(Loan_Equity[[#This Row],[Loan Origination Date]],Loan_Equity[[#This Row],[Term Months]])),Loan_Equity[[#This Row],[PMT&amp;Escrow]],""))</f>
        <v/>
      </c>
      <c r="CD6" t="str">
        <f ca="1">IF(EOMONTH(INDIRECT(CD$2,FALSE),0)=EOMONTH(Loan_Equity[[#This Row],[Loan Origination Date]],0),-Loan_Equity[[#This Row],[Origination Total]],IF(AND(EOMONTH(INDIRECT(CD$2,),0)&gt;EOMONTH(Loan_Equity[[#This Row],[Loan Origination Date]],0),EOMONTH(INDIRECT(CD$2,),0)&lt;EOMONTH(Loan_Equity[[#This Row],[Loan Origination Date]],Loan_Equity[[#This Row],[Term Months]])),Loan_Equity[[#This Row],[PMT&amp;Escrow]],""))</f>
        <v/>
      </c>
      <c r="CE6" t="str">
        <f ca="1">IF(EOMONTH(INDIRECT(CE$2,FALSE),0)=EOMONTH(Loan_Equity[[#This Row],[Loan Origination Date]],0),-Loan_Equity[[#This Row],[Origination Total]],IF(AND(EOMONTH(INDIRECT(CE$2,),0)&gt;EOMONTH(Loan_Equity[[#This Row],[Loan Origination Date]],0),EOMONTH(INDIRECT(CE$2,),0)&lt;EOMONTH(Loan_Equity[[#This Row],[Loan Origination Date]],Loan_Equity[[#This Row],[Term Months]])),Loan_Equity[[#This Row],[PMT&amp;Escrow]],""))</f>
        <v/>
      </c>
      <c r="CF6" t="str">
        <f ca="1">IF(EOMONTH(INDIRECT(CF$2,FALSE),0)=EOMONTH(Loan_Equity[[#This Row],[Loan Origination Date]],0),-Loan_Equity[[#This Row],[Origination Total]],IF(AND(EOMONTH(INDIRECT(CF$2,),0)&gt;EOMONTH(Loan_Equity[[#This Row],[Loan Origination Date]],0),EOMONTH(INDIRECT(CF$2,),0)&lt;EOMONTH(Loan_Equity[[#This Row],[Loan Origination Date]],Loan_Equity[[#This Row],[Term Months]])),Loan_Equity[[#This Row],[PMT&amp;Escrow]],""))</f>
        <v/>
      </c>
      <c r="CG6" t="str">
        <f ca="1">IF(EOMONTH(INDIRECT(CG$2,FALSE),0)=EOMONTH(Loan_Equity[[#This Row],[Loan Origination Date]],0),-Loan_Equity[[#This Row],[Origination Total]],IF(AND(EOMONTH(INDIRECT(CG$2,),0)&gt;EOMONTH(Loan_Equity[[#This Row],[Loan Origination Date]],0),EOMONTH(INDIRECT(CG$2,),0)&lt;EOMONTH(Loan_Equity[[#This Row],[Loan Origination Date]],Loan_Equity[[#This Row],[Term Months]])),Loan_Equity[[#This Row],[PMT&amp;Escrow]],""))</f>
        <v/>
      </c>
      <c r="CH6" t="str">
        <f ca="1">IF(EOMONTH(INDIRECT(CH$2,FALSE),0)=EOMONTH(Loan_Equity[[#This Row],[Loan Origination Date]],0),-Loan_Equity[[#This Row],[Origination Total]],IF(AND(EOMONTH(INDIRECT(CH$2,),0)&gt;EOMONTH(Loan_Equity[[#This Row],[Loan Origination Date]],0),EOMONTH(INDIRECT(CH$2,),0)&lt;EOMONTH(Loan_Equity[[#This Row],[Loan Origination Date]],Loan_Equity[[#This Row],[Term Months]])),Loan_Equity[[#This Row],[PMT&amp;Escrow]],""))</f>
        <v/>
      </c>
      <c r="CI6" t="str">
        <f ca="1">IF(EOMONTH(INDIRECT(CI$2,FALSE),0)=EOMONTH(Loan_Equity[[#This Row],[Loan Origination Date]],0),-Loan_Equity[[#This Row],[Origination Total]],IF(AND(EOMONTH(INDIRECT(CI$2,),0)&gt;EOMONTH(Loan_Equity[[#This Row],[Loan Origination Date]],0),EOMONTH(INDIRECT(CI$2,),0)&lt;EOMONTH(Loan_Equity[[#This Row],[Loan Origination Date]],Loan_Equity[[#This Row],[Term Months]])),Loan_Equity[[#This Row],[PMT&amp;Escrow]],""))</f>
        <v/>
      </c>
      <c r="CJ6" t="str">
        <f ca="1">IF(EOMONTH(INDIRECT(CJ$2,FALSE),0)=EOMONTH(Loan_Equity[[#This Row],[Loan Origination Date]],0),-Loan_Equity[[#This Row],[Origination Total]],IF(AND(EOMONTH(INDIRECT(CJ$2,),0)&gt;EOMONTH(Loan_Equity[[#This Row],[Loan Origination Date]],0),EOMONTH(INDIRECT(CJ$2,),0)&lt;EOMONTH(Loan_Equity[[#This Row],[Loan Origination Date]],Loan_Equity[[#This Row],[Term Months]])),Loan_Equity[[#This Row],[PMT&amp;Escrow]],""))</f>
        <v/>
      </c>
      <c r="CK6" t="str">
        <f ca="1">IF(EOMONTH(INDIRECT(CK$2,FALSE),0)=EOMONTH(Loan_Equity[[#This Row],[Loan Origination Date]],0),-Loan_Equity[[#This Row],[Origination Total]],IF(AND(EOMONTH(INDIRECT(CK$2,),0)&gt;EOMONTH(Loan_Equity[[#This Row],[Loan Origination Date]],0),EOMONTH(INDIRECT(CK$2,),0)&lt;EOMONTH(Loan_Equity[[#This Row],[Loan Origination Date]],Loan_Equity[[#This Row],[Term Months]])),Loan_Equity[[#This Row],[PMT&amp;Escrow]],""))</f>
        <v/>
      </c>
      <c r="CL6" t="str">
        <f ca="1">IF(EOMONTH(INDIRECT(CL$2,FALSE),0)=EOMONTH(Loan_Equity[[#This Row],[Loan Origination Date]],0),-Loan_Equity[[#This Row],[Origination Total]],IF(AND(EOMONTH(INDIRECT(CL$2,),0)&gt;EOMONTH(Loan_Equity[[#This Row],[Loan Origination Date]],0),EOMONTH(INDIRECT(CL$2,),0)&lt;EOMONTH(Loan_Equity[[#This Row],[Loan Origination Date]],Loan_Equity[[#This Row],[Term Months]])),Loan_Equity[[#This Row],[PMT&amp;Escrow]],""))</f>
        <v/>
      </c>
      <c r="CM6" t="str">
        <f ca="1">IF(EOMONTH(INDIRECT(CM$2,FALSE),0)=EOMONTH(Loan_Equity[[#This Row],[Loan Origination Date]],0),-Loan_Equity[[#This Row],[Origination Total]],IF(AND(EOMONTH(INDIRECT(CM$2,),0)&gt;EOMONTH(Loan_Equity[[#This Row],[Loan Origination Date]],0),EOMONTH(INDIRECT(CM$2,),0)&lt;EOMONTH(Loan_Equity[[#This Row],[Loan Origination Date]],Loan_Equity[[#This Row],[Term Months]])),Loan_Equity[[#This Row],[PMT&amp;Escrow]],""))</f>
        <v/>
      </c>
      <c r="CN6" t="str">
        <f ca="1">IF(EOMONTH(INDIRECT(CN$2,FALSE),0)=EOMONTH(Loan_Equity[[#This Row],[Loan Origination Date]],0),-Loan_Equity[[#This Row],[Origination Total]],IF(AND(EOMONTH(INDIRECT(CN$2,),0)&gt;EOMONTH(Loan_Equity[[#This Row],[Loan Origination Date]],0),EOMONTH(INDIRECT(CN$2,),0)&lt;EOMONTH(Loan_Equity[[#This Row],[Loan Origination Date]],Loan_Equity[[#This Row],[Term Months]])),Loan_Equity[[#This Row],[PMT&amp;Escrow]],""))</f>
        <v/>
      </c>
      <c r="CO6" t="str">
        <f ca="1">IF(EOMONTH(INDIRECT(CO$2,FALSE),0)=EOMONTH(Loan_Equity[[#This Row],[Loan Origination Date]],0),-Loan_Equity[[#This Row],[Origination Total]],IF(AND(EOMONTH(INDIRECT(CO$2,),0)&gt;EOMONTH(Loan_Equity[[#This Row],[Loan Origination Date]],0),EOMONTH(INDIRECT(CO$2,),0)&lt;EOMONTH(Loan_Equity[[#This Row],[Loan Origination Date]],Loan_Equity[[#This Row],[Term Months]])),Loan_Equity[[#This Row],[PMT&amp;Escrow]],""))</f>
        <v/>
      </c>
      <c r="CP6" t="str">
        <f ca="1">IF(EOMONTH(INDIRECT(CP$2,FALSE),0)=EOMONTH(Loan_Equity[[#This Row],[Loan Origination Date]],0),-Loan_Equity[[#This Row],[Origination Total]],IF(AND(EOMONTH(INDIRECT(CP$2,),0)&gt;EOMONTH(Loan_Equity[[#This Row],[Loan Origination Date]],0),EOMONTH(INDIRECT(CP$2,),0)&lt;EOMONTH(Loan_Equity[[#This Row],[Loan Origination Date]],Loan_Equity[[#This Row],[Term Months]])),Loan_Equity[[#This Row],[PMT&amp;Escrow]],""))</f>
        <v/>
      </c>
      <c r="CQ6" t="str">
        <f ca="1">IF(EOMONTH(INDIRECT(CQ$2,FALSE),0)=EOMONTH(Loan_Equity[[#This Row],[Loan Origination Date]],0),-Loan_Equity[[#This Row],[Origination Total]],IF(AND(EOMONTH(INDIRECT(CQ$2,),0)&gt;EOMONTH(Loan_Equity[[#This Row],[Loan Origination Date]],0),EOMONTH(INDIRECT(CQ$2,),0)&lt;EOMONTH(Loan_Equity[[#This Row],[Loan Origination Date]],Loan_Equity[[#This Row],[Term Months]])),Loan_Equity[[#This Row],[PMT&amp;Escrow]],""))</f>
        <v/>
      </c>
      <c r="CR6" t="str">
        <f ca="1">IF(EOMONTH(INDIRECT(CR$2,FALSE),0)=EOMONTH(Loan_Equity[[#This Row],[Loan Origination Date]],0),-Loan_Equity[[#This Row],[Origination Total]],IF(AND(EOMONTH(INDIRECT(CR$2,),0)&gt;EOMONTH(Loan_Equity[[#This Row],[Loan Origination Date]],0),EOMONTH(INDIRECT(CR$2,),0)&lt;EOMONTH(Loan_Equity[[#This Row],[Loan Origination Date]],Loan_Equity[[#This Row],[Term Months]])),Loan_Equity[[#This Row],[PMT&amp;Escrow]],""))</f>
        <v/>
      </c>
      <c r="CS6" t="str">
        <f ca="1">IF(EOMONTH(INDIRECT(CS$2,FALSE),0)=EOMONTH(Loan_Equity[[#This Row],[Loan Origination Date]],0),-Loan_Equity[[#This Row],[Origination Total]],IF(AND(EOMONTH(INDIRECT(CS$2,),0)&gt;EOMONTH(Loan_Equity[[#This Row],[Loan Origination Date]],0),EOMONTH(INDIRECT(CS$2,),0)&lt;EOMONTH(Loan_Equity[[#This Row],[Loan Origination Date]],Loan_Equity[[#This Row],[Term Months]])),Loan_Equity[[#This Row],[PMT&amp;Escrow]],""))</f>
        <v/>
      </c>
      <c r="CT6" t="str">
        <f ca="1">IF(EOMONTH(INDIRECT(CT$2,FALSE),0)=EOMONTH(Loan_Equity[[#This Row],[Loan Origination Date]],0),-Loan_Equity[[#This Row],[Origination Total]],IF(AND(EOMONTH(INDIRECT(CT$2,),0)&gt;EOMONTH(Loan_Equity[[#This Row],[Loan Origination Date]],0),EOMONTH(INDIRECT(CT$2,),0)&lt;EOMONTH(Loan_Equity[[#This Row],[Loan Origination Date]],Loan_Equity[[#This Row],[Term Months]])),Loan_Equity[[#This Row],[PMT&amp;Escrow]],""))</f>
        <v/>
      </c>
      <c r="CU6" t="str">
        <f ca="1">IF(EOMONTH(INDIRECT(CU$2,FALSE),0)=EOMONTH(Loan_Equity[[#This Row],[Loan Origination Date]],0),-Loan_Equity[[#This Row],[Origination Total]],IF(AND(EOMONTH(INDIRECT(CU$2,),0)&gt;EOMONTH(Loan_Equity[[#This Row],[Loan Origination Date]],0),EOMONTH(INDIRECT(CU$2,),0)&lt;EOMONTH(Loan_Equity[[#This Row],[Loan Origination Date]],Loan_Equity[[#This Row],[Term Months]])),Loan_Equity[[#This Row],[PMT&amp;Escrow]],""))</f>
        <v/>
      </c>
      <c r="CV6" t="str">
        <f ca="1">IF(EOMONTH(INDIRECT(CV$2,FALSE),0)=EOMONTH(Loan_Equity[[#This Row],[Loan Origination Date]],0),-Loan_Equity[[#This Row],[Origination Total]],IF(AND(EOMONTH(INDIRECT(CV$2,),0)&gt;EOMONTH(Loan_Equity[[#This Row],[Loan Origination Date]],0),EOMONTH(INDIRECT(CV$2,),0)&lt;EOMONTH(Loan_Equity[[#This Row],[Loan Origination Date]],Loan_Equity[[#This Row],[Term Months]])),Loan_Equity[[#This Row],[PMT&amp;Escrow]],""))</f>
        <v/>
      </c>
      <c r="CW6" t="str">
        <f ca="1">IF(EOMONTH(INDIRECT(CW$2,FALSE),0)=EOMONTH(Loan_Equity[[#This Row],[Loan Origination Date]],0),-Loan_Equity[[#This Row],[Origination Total]],IF(AND(EOMONTH(INDIRECT(CW$2,),0)&gt;EOMONTH(Loan_Equity[[#This Row],[Loan Origination Date]],0),EOMONTH(INDIRECT(CW$2,),0)&lt;EOMONTH(Loan_Equity[[#This Row],[Loan Origination Date]],Loan_Equity[[#This Row],[Term Months]])),Loan_Equity[[#This Row],[PMT&amp;Escrow]],""))</f>
        <v/>
      </c>
      <c r="CX6" t="str">
        <f ca="1">IF(EOMONTH(INDIRECT(CX$2,FALSE),0)=EOMONTH(Loan_Equity[[#This Row],[Loan Origination Date]],0),-Loan_Equity[[#This Row],[Origination Total]],IF(AND(EOMONTH(INDIRECT(CX$2,),0)&gt;EOMONTH(Loan_Equity[[#This Row],[Loan Origination Date]],0),EOMONTH(INDIRECT(CX$2,),0)&lt;EOMONTH(Loan_Equity[[#This Row],[Loan Origination Date]],Loan_Equity[[#This Row],[Term Months]])),Loan_Equity[[#This Row],[PMT&amp;Escrow]],""))</f>
        <v/>
      </c>
      <c r="CY6" t="str">
        <f ca="1">IF(EOMONTH(INDIRECT(CY$2,FALSE),0)=EOMONTH(Loan_Equity[[#This Row],[Loan Origination Date]],0),-Loan_Equity[[#This Row],[Origination Total]],IF(AND(EOMONTH(INDIRECT(CY$2,),0)&gt;EOMONTH(Loan_Equity[[#This Row],[Loan Origination Date]],0),EOMONTH(INDIRECT(CY$2,),0)&lt;EOMONTH(Loan_Equity[[#This Row],[Loan Origination Date]],Loan_Equity[[#This Row],[Term Months]])),Loan_Equity[[#This Row],[PMT&amp;Escrow]],""))</f>
        <v/>
      </c>
      <c r="CZ6" t="str">
        <f ca="1">IF(EOMONTH(INDIRECT(CZ$2,FALSE),0)=EOMONTH(Loan_Equity[[#This Row],[Loan Origination Date]],0),-Loan_Equity[[#This Row],[Origination Total]],IF(AND(EOMONTH(INDIRECT(CZ$2,),0)&gt;EOMONTH(Loan_Equity[[#This Row],[Loan Origination Date]],0),EOMONTH(INDIRECT(CZ$2,),0)&lt;EOMONTH(Loan_Equity[[#This Row],[Loan Origination Date]],Loan_Equity[[#This Row],[Term Months]])),Loan_Equity[[#This Row],[PMT&amp;Escrow]],""))</f>
        <v/>
      </c>
      <c r="DA6" t="str">
        <f ca="1">IF(EOMONTH(INDIRECT(DA$2,FALSE),0)=EOMONTH(Loan_Equity[[#This Row],[Loan Origination Date]],0),-Loan_Equity[[#This Row],[Origination Total]],IF(AND(EOMONTH(INDIRECT(DA$2,),0)&gt;EOMONTH(Loan_Equity[[#This Row],[Loan Origination Date]],0),EOMONTH(INDIRECT(DA$2,),0)&lt;EOMONTH(Loan_Equity[[#This Row],[Loan Origination Date]],Loan_Equity[[#This Row],[Term Months]])),Loan_Equity[[#This Row],[PMT&amp;Escrow]],""))</f>
        <v/>
      </c>
      <c r="DB6" t="str">
        <f ca="1">IF(EOMONTH(INDIRECT(DB$2,FALSE),0)=EOMONTH(Loan_Equity[[#This Row],[Loan Origination Date]],0),-Loan_Equity[[#This Row],[Origination Total]],IF(AND(EOMONTH(INDIRECT(DB$2,),0)&gt;EOMONTH(Loan_Equity[[#This Row],[Loan Origination Date]],0),EOMONTH(INDIRECT(DB$2,),0)&lt;EOMONTH(Loan_Equity[[#This Row],[Loan Origination Date]],Loan_Equity[[#This Row],[Term Months]])),Loan_Equity[[#This Row],[PMT&amp;Escrow]],""))</f>
        <v/>
      </c>
      <c r="DC6" t="str">
        <f ca="1">IF(EOMONTH(INDIRECT(DC$2,FALSE),0)=EOMONTH(Loan_Equity[[#This Row],[Loan Origination Date]],0),-Loan_Equity[[#This Row],[Origination Total]],IF(AND(EOMONTH(INDIRECT(DC$2,),0)&gt;EOMONTH(Loan_Equity[[#This Row],[Loan Origination Date]],0),EOMONTH(INDIRECT(DC$2,),0)&lt;EOMONTH(Loan_Equity[[#This Row],[Loan Origination Date]],Loan_Equity[[#This Row],[Term Months]])),Loan_Equity[[#This Row],[PMT&amp;Escrow]],""))</f>
        <v/>
      </c>
      <c r="DD6" t="str">
        <f ca="1">IF(EOMONTH(INDIRECT(DD$2,FALSE),0)=EOMONTH(Loan_Equity[[#This Row],[Loan Origination Date]],0),-Loan_Equity[[#This Row],[Origination Total]],IF(AND(EOMONTH(INDIRECT(DD$2,),0)&gt;EOMONTH(Loan_Equity[[#This Row],[Loan Origination Date]],0),EOMONTH(INDIRECT(DD$2,),0)&lt;EOMONTH(Loan_Equity[[#This Row],[Loan Origination Date]],Loan_Equity[[#This Row],[Term Months]])),Loan_Equity[[#This Row],[PMT&amp;Escrow]],""))</f>
        <v/>
      </c>
      <c r="DE6" t="str">
        <f ca="1">IF(EOMONTH(INDIRECT(DE$2,FALSE),0)=EOMONTH(Loan_Equity[[#This Row],[Loan Origination Date]],0),-Loan_Equity[[#This Row],[Origination Total]],IF(AND(EOMONTH(INDIRECT(DE$2,),0)&gt;EOMONTH(Loan_Equity[[#This Row],[Loan Origination Date]],0),EOMONTH(INDIRECT(DE$2,),0)&lt;EOMONTH(Loan_Equity[[#This Row],[Loan Origination Date]],Loan_Equity[[#This Row],[Term Months]])),Loan_Equity[[#This Row],[PMT&amp;Escrow]],""))</f>
        <v/>
      </c>
      <c r="DF6" t="str">
        <f ca="1">IF(EOMONTH(INDIRECT(DF$2,FALSE),0)=EOMONTH(Loan_Equity[[#This Row],[Loan Origination Date]],0),-Loan_Equity[[#This Row],[Origination Total]],IF(AND(EOMONTH(INDIRECT(DF$2,),0)&gt;EOMONTH(Loan_Equity[[#This Row],[Loan Origination Date]],0),EOMONTH(INDIRECT(DF$2,),0)&lt;EOMONTH(Loan_Equity[[#This Row],[Loan Origination Date]],Loan_Equity[[#This Row],[Term Months]])),Loan_Equity[[#This Row],[PMT&amp;Escrow]],""))</f>
        <v/>
      </c>
      <c r="DG6" t="str">
        <f ca="1">IF(EOMONTH(INDIRECT(DG$2,FALSE),0)=EOMONTH(Loan_Equity[[#This Row],[Loan Origination Date]],0),-Loan_Equity[[#This Row],[Origination Total]],IF(AND(EOMONTH(INDIRECT(DG$2,),0)&gt;EOMONTH(Loan_Equity[[#This Row],[Loan Origination Date]],0),EOMONTH(INDIRECT(DG$2,),0)&lt;EOMONTH(Loan_Equity[[#This Row],[Loan Origination Date]],Loan_Equity[[#This Row],[Term Months]])),Loan_Equity[[#This Row],[PMT&amp;Escrow]],""))</f>
        <v/>
      </c>
      <c r="DH6" t="str">
        <f ca="1">IF(EOMONTH(INDIRECT(DH$2,FALSE),0)=EOMONTH(Loan_Equity[[#This Row],[Loan Origination Date]],0),-Loan_Equity[[#This Row],[Origination Total]],IF(AND(EOMONTH(INDIRECT(DH$2,),0)&gt;EOMONTH(Loan_Equity[[#This Row],[Loan Origination Date]],0),EOMONTH(INDIRECT(DH$2,),0)&lt;EOMONTH(Loan_Equity[[#This Row],[Loan Origination Date]],Loan_Equity[[#This Row],[Term Months]])),Loan_Equity[[#This Row],[PMT&amp;Escrow]],""))</f>
        <v/>
      </c>
      <c r="DI6" t="str">
        <f ca="1">IF(EOMONTH(INDIRECT(DI$2,FALSE),0)=EOMONTH(Loan_Equity[[#This Row],[Loan Origination Date]],0),-Loan_Equity[[#This Row],[Origination Total]],IF(AND(EOMONTH(INDIRECT(DI$2,),0)&gt;EOMONTH(Loan_Equity[[#This Row],[Loan Origination Date]],0),EOMONTH(INDIRECT(DI$2,),0)&lt;EOMONTH(Loan_Equity[[#This Row],[Loan Origination Date]],Loan_Equity[[#This Row],[Term Months]])),Loan_Equity[[#This Row],[PMT&amp;Escrow]],""))</f>
        <v/>
      </c>
      <c r="DJ6" t="str">
        <f ca="1">IF(EOMONTH(INDIRECT(DJ$2,FALSE),0)=EOMONTH(Loan_Equity[[#This Row],[Loan Origination Date]],0),-Loan_Equity[[#This Row],[Origination Total]],IF(AND(EOMONTH(INDIRECT(DJ$2,),0)&gt;EOMONTH(Loan_Equity[[#This Row],[Loan Origination Date]],0),EOMONTH(INDIRECT(DJ$2,),0)&lt;EOMONTH(Loan_Equity[[#This Row],[Loan Origination Date]],Loan_Equity[[#This Row],[Term Months]])),Loan_Equity[[#This Row],[PMT&amp;Escrow]],""))</f>
        <v/>
      </c>
      <c r="DK6" t="str">
        <f ca="1">IF(EOMONTH(INDIRECT(DK$2,FALSE),0)=EOMONTH(Loan_Equity[[#This Row],[Loan Origination Date]],0),-Loan_Equity[[#This Row],[Origination Total]],IF(AND(EOMONTH(INDIRECT(DK$2,),0)&gt;EOMONTH(Loan_Equity[[#This Row],[Loan Origination Date]],0),EOMONTH(INDIRECT(DK$2,),0)&lt;EOMONTH(Loan_Equity[[#This Row],[Loan Origination Date]],Loan_Equity[[#This Row],[Term Months]])),Loan_Equity[[#This Row],[PMT&amp;Escrow]],""))</f>
        <v/>
      </c>
      <c r="DL6" t="str">
        <f ca="1">IF(EOMONTH(INDIRECT(DL$2,FALSE),0)=EOMONTH(Loan_Equity[[#This Row],[Loan Origination Date]],0),-Loan_Equity[[#This Row],[Origination Total]],IF(AND(EOMONTH(INDIRECT(DL$2,),0)&gt;EOMONTH(Loan_Equity[[#This Row],[Loan Origination Date]],0),EOMONTH(INDIRECT(DL$2,),0)&lt;EOMONTH(Loan_Equity[[#This Row],[Loan Origination Date]],Loan_Equity[[#This Row],[Term Months]])),Loan_Equity[[#This Row],[PMT&amp;Escrow]],""))</f>
        <v/>
      </c>
      <c r="DM6" t="str">
        <f ca="1">IF(EOMONTH(INDIRECT(DM$2,FALSE),0)=EOMONTH(Loan_Equity[[#This Row],[Loan Origination Date]],0),-Loan_Equity[[#This Row],[Origination Total]],IF(AND(EOMONTH(INDIRECT(DM$2,),0)&gt;EOMONTH(Loan_Equity[[#This Row],[Loan Origination Date]],0),EOMONTH(INDIRECT(DM$2,),0)&lt;EOMONTH(Loan_Equity[[#This Row],[Loan Origination Date]],Loan_Equity[[#This Row],[Term Months]])),Loan_Equity[[#This Row],[PMT&amp;Escrow]],""))</f>
        <v/>
      </c>
      <c r="DN6" t="str">
        <f ca="1">IF(EOMONTH(INDIRECT(DN$2,FALSE),0)=EOMONTH(Loan_Equity[[#This Row],[Loan Origination Date]],0),-Loan_Equity[[#This Row],[Origination Total]],IF(AND(EOMONTH(INDIRECT(DN$2,),0)&gt;EOMONTH(Loan_Equity[[#This Row],[Loan Origination Date]],0),EOMONTH(INDIRECT(DN$2,),0)&lt;EOMONTH(Loan_Equity[[#This Row],[Loan Origination Date]],Loan_Equity[[#This Row],[Term Months]])),Loan_Equity[[#This Row],[PMT&amp;Escrow]],""))</f>
        <v/>
      </c>
      <c r="DO6" t="str">
        <f ca="1">IF(EOMONTH(INDIRECT(DO$2,FALSE),0)=EOMONTH(Loan_Equity[[#This Row],[Loan Origination Date]],0),-Loan_Equity[[#This Row],[Origination Total]],IF(AND(EOMONTH(INDIRECT(DO$2,),0)&gt;EOMONTH(Loan_Equity[[#This Row],[Loan Origination Date]],0),EOMONTH(INDIRECT(DO$2,),0)&lt;EOMONTH(Loan_Equity[[#This Row],[Loan Origination Date]],Loan_Equity[[#This Row],[Term Months]])),Loan_Equity[[#This Row],[PMT&amp;Escrow]],""))</f>
        <v/>
      </c>
      <c r="DP6" t="str">
        <f ca="1">IF(EOMONTH(INDIRECT(DP$2,FALSE),0)=EOMONTH(Loan_Equity[[#This Row],[Loan Origination Date]],0),-Loan_Equity[[#This Row],[Origination Total]],IF(AND(EOMONTH(INDIRECT(DP$2,),0)&gt;EOMONTH(Loan_Equity[[#This Row],[Loan Origination Date]],0),EOMONTH(INDIRECT(DP$2,),0)&lt;EOMONTH(Loan_Equity[[#This Row],[Loan Origination Date]],Loan_Equity[[#This Row],[Term Months]])),Loan_Equity[[#This Row],[PMT&amp;Escrow]],""))</f>
        <v/>
      </c>
      <c r="DQ6" t="str">
        <f ca="1">IF(EOMONTH(INDIRECT(DQ$2,FALSE),0)=EOMONTH(Loan_Equity[[#This Row],[Loan Origination Date]],0),-Loan_Equity[[#This Row],[Origination Total]],IF(AND(EOMONTH(INDIRECT(DQ$2,),0)&gt;EOMONTH(Loan_Equity[[#This Row],[Loan Origination Date]],0),EOMONTH(INDIRECT(DQ$2,),0)&lt;EOMONTH(Loan_Equity[[#This Row],[Loan Origination Date]],Loan_Equity[[#This Row],[Term Months]])),Loan_Equity[[#This Row],[PMT&amp;Escrow]],""))</f>
        <v/>
      </c>
      <c r="DR6" t="str">
        <f ca="1">IF(EOMONTH(INDIRECT(DR$2,FALSE),0)=EOMONTH(Loan_Equity[[#This Row],[Loan Origination Date]],0),-Loan_Equity[[#This Row],[Origination Total]],IF(AND(EOMONTH(INDIRECT(DR$2,),0)&gt;EOMONTH(Loan_Equity[[#This Row],[Loan Origination Date]],0),EOMONTH(INDIRECT(DR$2,),0)&lt;EOMONTH(Loan_Equity[[#This Row],[Loan Origination Date]],Loan_Equity[[#This Row],[Term Months]])),Loan_Equity[[#This Row],[PMT&amp;Escrow]],""))</f>
        <v/>
      </c>
      <c r="DS6" t="str">
        <f ca="1">IF(EOMONTH(INDIRECT(DS$2,FALSE),0)=EOMONTH(Loan_Equity[[#This Row],[Loan Origination Date]],0),-Loan_Equity[[#This Row],[Origination Total]],IF(AND(EOMONTH(INDIRECT(DS$2,),0)&gt;EOMONTH(Loan_Equity[[#This Row],[Loan Origination Date]],0),EOMONTH(INDIRECT(DS$2,),0)&lt;EOMONTH(Loan_Equity[[#This Row],[Loan Origination Date]],Loan_Equity[[#This Row],[Term Months]])),Loan_Equity[[#This Row],[PMT&amp;Escrow]],""))</f>
        <v/>
      </c>
      <c r="DT6" t="str">
        <f ca="1">IF(EOMONTH(INDIRECT(DT$2,FALSE),0)=EOMONTH(Loan_Equity[[#This Row],[Loan Origination Date]],0),-Loan_Equity[[#This Row],[Origination Total]],IF(AND(EOMONTH(INDIRECT(DT$2,),0)&gt;EOMONTH(Loan_Equity[[#This Row],[Loan Origination Date]],0),EOMONTH(INDIRECT(DT$2,),0)&lt;EOMONTH(Loan_Equity[[#This Row],[Loan Origination Date]],Loan_Equity[[#This Row],[Term Months]])),Loan_Equity[[#This Row],[PMT&amp;Escrow]],""))</f>
        <v/>
      </c>
      <c r="DU6" t="str">
        <f ca="1">IF(EOMONTH(INDIRECT(DU$2,FALSE),0)=EOMONTH(Loan_Equity[[#This Row],[Loan Origination Date]],0),-Loan_Equity[[#This Row],[Origination Total]],IF(AND(EOMONTH(INDIRECT(DU$2,),0)&gt;EOMONTH(Loan_Equity[[#This Row],[Loan Origination Date]],0),EOMONTH(INDIRECT(DU$2,),0)&lt;EOMONTH(Loan_Equity[[#This Row],[Loan Origination Date]],Loan_Equity[[#This Row],[Term Months]])),Loan_Equity[[#This Row],[PMT&amp;Escrow]],""))</f>
        <v/>
      </c>
      <c r="DV6" t="str">
        <f ca="1">IF(EOMONTH(INDIRECT(DV$2,FALSE),0)=EOMONTH(Loan_Equity[[#This Row],[Loan Origination Date]],0),-Loan_Equity[[#This Row],[Origination Total]],IF(AND(EOMONTH(INDIRECT(DV$2,),0)&gt;EOMONTH(Loan_Equity[[#This Row],[Loan Origination Date]],0),EOMONTH(INDIRECT(DV$2,),0)&lt;EOMONTH(Loan_Equity[[#This Row],[Loan Origination Date]],Loan_Equity[[#This Row],[Term Months]])),Loan_Equity[[#This Row],[PMT&amp;Escrow]],""))</f>
        <v/>
      </c>
      <c r="DW6" t="str">
        <f ca="1">IF(EOMONTH(INDIRECT(DW$2,FALSE),0)=EOMONTH(Loan_Equity[[#This Row],[Loan Origination Date]],0),-Loan_Equity[[#This Row],[Origination Total]],IF(AND(EOMONTH(INDIRECT(DW$2,),0)&gt;EOMONTH(Loan_Equity[[#This Row],[Loan Origination Date]],0),EOMONTH(INDIRECT(DW$2,),0)&lt;EOMONTH(Loan_Equity[[#This Row],[Loan Origination Date]],Loan_Equity[[#This Row],[Term Months]])),Loan_Equity[[#This Row],[PMT&amp;Escrow]],""))</f>
        <v/>
      </c>
      <c r="DX6" t="str">
        <f ca="1">IF(EOMONTH(INDIRECT(DX$2,FALSE),0)=EOMONTH(Loan_Equity[[#This Row],[Loan Origination Date]],0),-Loan_Equity[[#This Row],[Origination Total]],IF(AND(EOMONTH(INDIRECT(DX$2,),0)&gt;EOMONTH(Loan_Equity[[#This Row],[Loan Origination Date]],0),EOMONTH(INDIRECT(DX$2,),0)&lt;EOMONTH(Loan_Equity[[#This Row],[Loan Origination Date]],Loan_Equity[[#This Row],[Term Months]])),Loan_Equity[[#This Row],[PMT&amp;Escrow]],""))</f>
        <v/>
      </c>
      <c r="DY6" t="str">
        <f ca="1">IF(EOMONTH(INDIRECT(DY$2,FALSE),0)=EOMONTH(Loan_Equity[[#This Row],[Loan Origination Date]],0),-Loan_Equity[[#This Row],[Origination Total]],IF(AND(EOMONTH(INDIRECT(DY$2,),0)&gt;EOMONTH(Loan_Equity[[#This Row],[Loan Origination Date]],0),EOMONTH(INDIRECT(DY$2,),0)&lt;EOMONTH(Loan_Equity[[#This Row],[Loan Origination Date]],Loan_Equity[[#This Row],[Term Months]])),Loan_Equity[[#This Row],[PMT&amp;Escrow]],""))</f>
        <v/>
      </c>
      <c r="DZ6" t="str">
        <f ca="1">IF(EOMONTH(INDIRECT(DZ$2,FALSE),0)=EOMONTH(Loan_Equity[[#This Row],[Loan Origination Date]],0),-Loan_Equity[[#This Row],[Origination Total]],IF(AND(EOMONTH(INDIRECT(DZ$2,),0)&gt;EOMONTH(Loan_Equity[[#This Row],[Loan Origination Date]],0),EOMONTH(INDIRECT(DZ$2,),0)&lt;EOMONTH(Loan_Equity[[#This Row],[Loan Origination Date]],Loan_Equity[[#This Row],[Term Months]])),Loan_Equity[[#This Row],[PMT&amp;Escrow]],""))</f>
        <v/>
      </c>
      <c r="EA6" t="str">
        <f ca="1">IF(EOMONTH(INDIRECT(EA$2,FALSE),0)=EOMONTH(Loan_Equity[[#This Row],[Loan Origination Date]],0),-Loan_Equity[[#This Row],[Origination Total]],IF(AND(EOMONTH(INDIRECT(EA$2,),0)&gt;EOMONTH(Loan_Equity[[#This Row],[Loan Origination Date]],0),EOMONTH(INDIRECT(EA$2,),0)&lt;EOMONTH(Loan_Equity[[#This Row],[Loan Origination Date]],Loan_Equity[[#This Row],[Term Months]])),Loan_Equity[[#This Row],[PMT&amp;Escrow]],""))</f>
        <v/>
      </c>
      <c r="EB6" t="str">
        <f ca="1">IF(EOMONTH(INDIRECT(EB$2,FALSE),0)=EOMONTH(Loan_Equity[[#This Row],[Loan Origination Date]],0),-Loan_Equity[[#This Row],[Origination Total]],IF(AND(EOMONTH(INDIRECT(EB$2,),0)&gt;EOMONTH(Loan_Equity[[#This Row],[Loan Origination Date]],0),EOMONTH(INDIRECT(EB$2,),0)&lt;EOMONTH(Loan_Equity[[#This Row],[Loan Origination Date]],Loan_Equity[[#This Row],[Term Months]])),Loan_Equity[[#This Row],[PMT&amp;Escrow]],""))</f>
        <v/>
      </c>
      <c r="EC6" t="str">
        <f ca="1">IF(EOMONTH(INDIRECT(EC$2,FALSE),0)=EOMONTH(Loan_Equity[[#This Row],[Loan Origination Date]],0),-Loan_Equity[[#This Row],[Origination Total]],IF(AND(EOMONTH(INDIRECT(EC$2,),0)&gt;EOMONTH(Loan_Equity[[#This Row],[Loan Origination Date]],0),EOMONTH(INDIRECT(EC$2,),0)&lt;EOMONTH(Loan_Equity[[#This Row],[Loan Origination Date]],Loan_Equity[[#This Row],[Term Months]])),Loan_Equity[[#This Row],[PMT&amp;Escrow]],""))</f>
        <v/>
      </c>
      <c r="ED6" t="str">
        <f ca="1">IF(EOMONTH(INDIRECT(ED$2,FALSE),0)=EOMONTH(Loan_Equity[[#This Row],[Loan Origination Date]],0),-Loan_Equity[[#This Row],[Origination Total]],IF(AND(EOMONTH(INDIRECT(ED$2,),0)&gt;EOMONTH(Loan_Equity[[#This Row],[Loan Origination Date]],0),EOMONTH(INDIRECT(ED$2,),0)&lt;EOMONTH(Loan_Equity[[#This Row],[Loan Origination Date]],Loan_Equity[[#This Row],[Term Months]])),Loan_Equity[[#This Row],[PMT&amp;Escrow]],""))</f>
        <v/>
      </c>
      <c r="EE6" t="str">
        <f ca="1">IF(EOMONTH(INDIRECT(EE$2,FALSE),0)=EOMONTH(Loan_Equity[[#This Row],[Loan Origination Date]],0),-Loan_Equity[[#This Row],[Origination Total]],IF(AND(EOMONTH(INDIRECT(EE$2,),0)&gt;EOMONTH(Loan_Equity[[#This Row],[Loan Origination Date]],0),EOMONTH(INDIRECT(EE$2,),0)&lt;EOMONTH(Loan_Equity[[#This Row],[Loan Origination Date]],Loan_Equity[[#This Row],[Term Months]])),Loan_Equity[[#This Row],[PMT&amp;Escrow]],""))</f>
        <v/>
      </c>
      <c r="EF6" t="str">
        <f ca="1">IF(EOMONTH(INDIRECT(EF$2,FALSE),0)=EOMONTH(Loan_Equity[[#This Row],[Loan Origination Date]],0),-Loan_Equity[[#This Row],[Origination Total]],IF(AND(EOMONTH(INDIRECT(EF$2,),0)&gt;EOMONTH(Loan_Equity[[#This Row],[Loan Origination Date]],0),EOMONTH(INDIRECT(EF$2,),0)&lt;EOMONTH(Loan_Equity[[#This Row],[Loan Origination Date]],Loan_Equity[[#This Row],[Term Months]])),Loan_Equity[[#This Row],[PMT&amp;Escrow]],""))</f>
        <v/>
      </c>
    </row>
    <row r="7" spans="1:136" x14ac:dyDescent="0.25">
      <c r="A7" s="64"/>
      <c r="B7" s="6"/>
      <c r="C7" s="6"/>
      <c r="D7" s="6"/>
      <c r="E7" s="6"/>
      <c r="F7" s="6"/>
      <c r="G7" s="6"/>
      <c r="H7" s="6"/>
      <c r="I7" s="6"/>
      <c r="J7" s="6"/>
      <c r="K7" s="10">
        <f>Loan_Equity[[#This Row],[Asset Price]]*Loan_Equity[[#This Row],[Percent Down]]+Loan_Equity[[#This Row],[Origination Fees]]</f>
        <v>0</v>
      </c>
      <c r="L7" s="10" t="str">
        <f>IF(ISBLANK(Loan_Equity[[#This Row],[Loan Origination Date]]),"",IFERROR(PMT($G7/12,$H7,$D7-Loan_Equity[[#This Row],[Asset Price]]*Loan_Equity[[#This Row],[Percent Down]],0,1)-$I7/12-$J7/12,""))</f>
        <v/>
      </c>
      <c r="O7" t="s">
        <v>563</v>
      </c>
      <c r="P7" s="10" t="str">
        <f>IFERROR(CUMPRINC(Loan_Equity[[#This Row],[rate (%)]]/12,Loan_Equity[[#This Row],[Term Months]],Loan_Equity[[#This Row],[Asset Price]],1,-YEAR(Loan_Equity[[#This Row],[Loan Origination Date]])*12-MONTH(Loan_Equity[[#This Row],[Loan Origination Date]])+YEAR(FY01_M01)*12+MONTH(FY01_M01),0),"")</f>
        <v/>
      </c>
      <c r="Q7" s="10" t="str">
        <f>IFERROR(CUMPRINC(Loan_Equity[[#This Row],[rate (%)]]/12,Loan_Equity[[#This Row],[Term Months]],Loan_Equity[[#This Row],[Asset Price]],1,-YEAR(Loan_Equity[[#This Row],[Loan Origination Date]])*12-MONTH(Loan_Equity[[#This Row],[Loan Origination Date]])+YEAR(FY01_M02)*12+MONTH(FY01_M02),0),"")</f>
        <v/>
      </c>
      <c r="R7" s="10" t="str">
        <f>IFERROR(CUMPRINC(Loan_Equity[[#This Row],[rate (%)]]/12,Loan_Equity[[#This Row],[Term Months]],Loan_Equity[[#This Row],[Asset Price]],1,-YEAR(Loan_Equity[[#This Row],[Loan Origination Date]])*12-MONTH(Loan_Equity[[#This Row],[Loan Origination Date]])+YEAR(FY01_M03)*12+MONTH(FY01_M03),0),"")</f>
        <v/>
      </c>
      <c r="S7" s="10" t="str">
        <f>IFERROR(CUMPRINC(Loan_Equity[[#This Row],[rate (%)]]/12,Loan_Equity[[#This Row],[Term Months]],Loan_Equity[[#This Row],[Asset Price]],1,-YEAR(Loan_Equity[[#This Row],[Loan Origination Date]])*12-MONTH(Loan_Equity[[#This Row],[Loan Origination Date]])+YEAR(FY01_M04)*12+MONTH(FY01_M04),0),"")</f>
        <v/>
      </c>
      <c r="T7" s="10" t="str">
        <f>IFERROR(CUMPRINC(Loan_Equity[[#This Row],[rate (%)]]/12,Loan_Equity[[#This Row],[Term Months]],Loan_Equity[[#This Row],[Asset Price]],1,-YEAR(Loan_Equity[[#This Row],[Loan Origination Date]])*12-MONTH(Loan_Equity[[#This Row],[Loan Origination Date]])+YEAR(FY01_M05)*12+MONTH(FY01_M05),0),"")</f>
        <v/>
      </c>
      <c r="U7" s="10" t="str">
        <f>IFERROR(CUMPRINC(Loan_Equity[[#This Row],[rate (%)]]/12,Loan_Equity[[#This Row],[Term Months]],Loan_Equity[[#This Row],[Asset Price]],1,-YEAR(Loan_Equity[[#This Row],[Loan Origination Date]])*12-MONTH(Loan_Equity[[#This Row],[Loan Origination Date]])+YEAR(FY01_M06)*12+MONTH(FY01_M06),0),"")</f>
        <v/>
      </c>
      <c r="V7" s="10" t="str">
        <f>IFERROR(CUMPRINC(Loan_Equity[[#This Row],[rate (%)]]/12,Loan_Equity[[#This Row],[Term Months]],Loan_Equity[[#This Row],[Asset Price]],1,-YEAR(Loan_Equity[[#This Row],[Loan Origination Date]])*12-MONTH(Loan_Equity[[#This Row],[Loan Origination Date]])+YEAR(FY01_M07)*12+MONTH(FY01_M07),0),"")</f>
        <v/>
      </c>
      <c r="W7" s="10" t="str">
        <f>IFERROR(CUMPRINC(Loan_Equity[[#This Row],[rate (%)]]/12,Loan_Equity[[#This Row],[Term Months]],Loan_Equity[[#This Row],[Asset Price]],1,-YEAR(Loan_Equity[[#This Row],[Loan Origination Date]])*12-MONTH(Loan_Equity[[#This Row],[Loan Origination Date]])+YEAR(FY01_M08)*12+MONTH(FY01_M08),0),"")</f>
        <v/>
      </c>
      <c r="X7" s="10" t="str">
        <f>IFERROR(CUMPRINC(Loan_Equity[[#This Row],[rate (%)]]/12,Loan_Equity[[#This Row],[Term Months]],Loan_Equity[[#This Row],[Asset Price]],1,-YEAR(Loan_Equity[[#This Row],[Loan Origination Date]])*12-MONTH(Loan_Equity[[#This Row],[Loan Origination Date]])+YEAR(FY01_M09)*12+MONTH(FY01_M09),0),"")</f>
        <v/>
      </c>
      <c r="Y7" s="10" t="str">
        <f>IFERROR(CUMPRINC(Loan_Equity[[#This Row],[rate (%)]]/12,Loan_Equity[[#This Row],[Term Months]],Loan_Equity[[#This Row],[Asset Price]],1,-YEAR(Loan_Equity[[#This Row],[Loan Origination Date]])*12-MONTH(Loan_Equity[[#This Row],[Loan Origination Date]])+YEAR(FY01_M10)*12+MONTH(FY01_M10),0),"")</f>
        <v/>
      </c>
      <c r="Z7" s="10" t="str">
        <f>IFERROR(CUMPRINC(Loan_Equity[[#This Row],[rate (%)]]/12,Loan_Equity[[#This Row],[Term Months]],Loan_Equity[[#This Row],[Asset Price]],1,-YEAR(Loan_Equity[[#This Row],[Loan Origination Date]])*12-MONTH(Loan_Equity[[#This Row],[Loan Origination Date]])+YEAR(FY01_M11)*12+MONTH(FY01_M11),0),"")</f>
        <v/>
      </c>
      <c r="AA7" s="10" t="str">
        <f>IFERROR(CUMPRINC(Loan_Equity[[#This Row],[rate (%)]]/12,Loan_Equity[[#This Row],[Term Months]],Loan_Equity[[#This Row],[Asset Price]],1,-YEAR(Loan_Equity[[#This Row],[Loan Origination Date]])*12-MONTH(Loan_Equity[[#This Row],[Loan Origination Date]])+YEAR(FY01_M12)*12+MONTH(FY01_M12),0),"")</f>
        <v/>
      </c>
      <c r="AB7" s="10" t="str">
        <f>IFERROR(CUMPRINC(Loan_Equity[[#This Row],[rate (%)]]/12,Loan_Equity[[#This Row],[Term Months]],Loan_Equity[[#This Row],[Asset Price]],1,-YEAR(Loan_Equity[[#This Row],[Loan Origination Date]])*12-MONTH(Loan_Equity[[#This Row],[Loan Origination Date]])+YEAR(FY02_M01)*12+MONTH(FY02_M01),0),"")</f>
        <v/>
      </c>
      <c r="AC7" s="10" t="str">
        <f>IFERROR(CUMPRINC(Loan_Equity[[#This Row],[rate (%)]]/12,Loan_Equity[[#This Row],[Term Months]],Loan_Equity[[#This Row],[Asset Price]],1,-YEAR(Loan_Equity[[#This Row],[Loan Origination Date]])*12-MONTH(Loan_Equity[[#This Row],[Loan Origination Date]])+YEAR(FY02_M02)*12+MONTH(FY02_M02),0),"")</f>
        <v/>
      </c>
      <c r="AD7" s="10" t="str">
        <f>IFERROR(CUMPRINC(Loan_Equity[[#This Row],[rate (%)]]/12,Loan_Equity[[#This Row],[Term Months]],Loan_Equity[[#This Row],[Asset Price]],1,-YEAR(Loan_Equity[[#This Row],[Loan Origination Date]])*12-MONTH(Loan_Equity[[#This Row],[Loan Origination Date]])+YEAR(FY02_M03)*12+MONTH(FY02_M03),0),"")</f>
        <v/>
      </c>
      <c r="AE7" s="10" t="str">
        <f>IFERROR(CUMPRINC(Loan_Equity[[#This Row],[rate (%)]]/12,Loan_Equity[[#This Row],[Term Months]],Loan_Equity[[#This Row],[Asset Price]],1,-YEAR(Loan_Equity[[#This Row],[Loan Origination Date]])*12-MONTH(Loan_Equity[[#This Row],[Loan Origination Date]])+YEAR(FY02_M04)*12+MONTH(FY02_M04),0),"")</f>
        <v/>
      </c>
      <c r="AF7" s="10" t="str">
        <f>IFERROR(CUMPRINC(Loan_Equity[[#This Row],[rate (%)]]/12,Loan_Equity[[#This Row],[Term Months]],Loan_Equity[[#This Row],[Asset Price]],1,-YEAR(Loan_Equity[[#This Row],[Loan Origination Date]])*12-MONTH(Loan_Equity[[#This Row],[Loan Origination Date]])+YEAR(FY02_M05)*12+MONTH(FY02_M05),0),"")</f>
        <v/>
      </c>
      <c r="AG7" s="10" t="str">
        <f>IFERROR(CUMPRINC(Loan_Equity[[#This Row],[rate (%)]]/12,Loan_Equity[[#This Row],[Term Months]],Loan_Equity[[#This Row],[Asset Price]],1,-YEAR(Loan_Equity[[#This Row],[Loan Origination Date]])*12-MONTH(Loan_Equity[[#This Row],[Loan Origination Date]])+YEAR(FY02_M06)*12+MONTH(FY02_M06),0),"")</f>
        <v/>
      </c>
      <c r="AH7" s="10" t="str">
        <f>IFERROR(CUMPRINC(Loan_Equity[[#This Row],[rate (%)]]/12,Loan_Equity[[#This Row],[Term Months]],Loan_Equity[[#This Row],[Asset Price]],1,-YEAR(Loan_Equity[[#This Row],[Loan Origination Date]])*12-MONTH(Loan_Equity[[#This Row],[Loan Origination Date]])+YEAR(FY02_M07)*12+MONTH(FY02_M07),0),"")</f>
        <v/>
      </c>
      <c r="AI7" s="10" t="str">
        <f>IFERROR(CUMPRINC(Loan_Equity[[#This Row],[rate (%)]]/12,Loan_Equity[[#This Row],[Term Months]],Loan_Equity[[#This Row],[Asset Price]],1,-YEAR(Loan_Equity[[#This Row],[Loan Origination Date]])*12-MONTH(Loan_Equity[[#This Row],[Loan Origination Date]])+YEAR(FY02_M08)*12+MONTH(FY02_M08),0),"")</f>
        <v/>
      </c>
      <c r="AJ7" s="10" t="str">
        <f>IFERROR(CUMPRINC(Loan_Equity[[#This Row],[rate (%)]]/12,Loan_Equity[[#This Row],[Term Months]],Loan_Equity[[#This Row],[Asset Price]],1,-YEAR(Loan_Equity[[#This Row],[Loan Origination Date]])*12-MONTH(Loan_Equity[[#This Row],[Loan Origination Date]])+YEAR(FY02_M09)*12+MONTH(FY02_M09),0),"")</f>
        <v/>
      </c>
      <c r="AK7" s="10" t="str">
        <f>IFERROR(CUMPRINC(Loan_Equity[[#This Row],[rate (%)]]/12,Loan_Equity[[#This Row],[Term Months]],Loan_Equity[[#This Row],[Asset Price]],1,-YEAR(Loan_Equity[[#This Row],[Loan Origination Date]])*12-MONTH(Loan_Equity[[#This Row],[Loan Origination Date]])+YEAR(FY02_M10)*12+MONTH(FY02_M10),0),"")</f>
        <v/>
      </c>
      <c r="AL7" s="10" t="str">
        <f>IFERROR(CUMPRINC(Loan_Equity[[#This Row],[rate (%)]]/12,Loan_Equity[[#This Row],[Term Months]],Loan_Equity[[#This Row],[Asset Price]],1,-YEAR(Loan_Equity[[#This Row],[Loan Origination Date]])*12-MONTH(Loan_Equity[[#This Row],[Loan Origination Date]])+YEAR(FY02_M11)*12+MONTH(FY02_M11),0),"")</f>
        <v/>
      </c>
      <c r="AM7" s="10" t="str">
        <f>IFERROR(CUMPRINC(Loan_Equity[[#This Row],[rate (%)]]/12,Loan_Equity[[#This Row],[Term Months]],Loan_Equity[[#This Row],[Asset Price]],1,-YEAR(Loan_Equity[[#This Row],[Loan Origination Date]])*12-MONTH(Loan_Equity[[#This Row],[Loan Origination Date]])+YEAR(FY02_M12)*12+MONTH(FY02_M12),0),"")</f>
        <v/>
      </c>
      <c r="AN7" s="10" t="str">
        <f>IFERROR(CUMPRINC(Loan_Equity[[#This Row],[rate (%)]]/12,Loan_Equity[[#This Row],[Term Months]],Loan_Equity[[#This Row],[Asset Price]],1,-YEAR(Loan_Equity[[#This Row],[Loan Origination Date]])*12-MONTH(Loan_Equity[[#This Row],[Loan Origination Date]])+YEAR(FY03_M01)*12+MONTH(FY03_M01),0),"")</f>
        <v/>
      </c>
      <c r="AO7" s="10" t="str">
        <f>IFERROR(CUMPRINC(Loan_Equity[[#This Row],[rate (%)]]/12,Loan_Equity[[#This Row],[Term Months]],Loan_Equity[[#This Row],[Asset Price]],1,-YEAR(Loan_Equity[[#This Row],[Loan Origination Date]])*12-MONTH(Loan_Equity[[#This Row],[Loan Origination Date]])+YEAR(FY03_M02)*12+MONTH(FY03_M02),0),"")</f>
        <v/>
      </c>
      <c r="AP7" s="10" t="str">
        <f>IFERROR(CUMPRINC(Loan_Equity[[#This Row],[rate (%)]]/12,Loan_Equity[[#This Row],[Term Months]],Loan_Equity[[#This Row],[Asset Price]],1,-YEAR(Loan_Equity[[#This Row],[Loan Origination Date]])*12-MONTH(Loan_Equity[[#This Row],[Loan Origination Date]])+YEAR(FY03_M03)*12+MONTH(FY03_M03),0),"")</f>
        <v/>
      </c>
      <c r="AQ7" s="10" t="str">
        <f>IFERROR(CUMPRINC(Loan_Equity[[#This Row],[rate (%)]]/12,Loan_Equity[[#This Row],[Term Months]],Loan_Equity[[#This Row],[Asset Price]],1,-YEAR(Loan_Equity[[#This Row],[Loan Origination Date]])*12-MONTH(Loan_Equity[[#This Row],[Loan Origination Date]])+YEAR(FY03_M04)*12+MONTH(FY03_M04),0),"")</f>
        <v/>
      </c>
      <c r="AR7" s="10" t="str">
        <f>IFERROR(CUMPRINC(Loan_Equity[[#This Row],[rate (%)]]/12,Loan_Equity[[#This Row],[Term Months]],Loan_Equity[[#This Row],[Asset Price]],1,-YEAR(Loan_Equity[[#This Row],[Loan Origination Date]])*12-MONTH(Loan_Equity[[#This Row],[Loan Origination Date]])+YEAR(FY03_M05)*12+MONTH(FY03_M05),0),"")</f>
        <v/>
      </c>
      <c r="AS7" s="10" t="str">
        <f>IFERROR(CUMPRINC(Loan_Equity[[#This Row],[rate (%)]]/12,Loan_Equity[[#This Row],[Term Months]],Loan_Equity[[#This Row],[Asset Price]],1,-YEAR(Loan_Equity[[#This Row],[Loan Origination Date]])*12-MONTH(Loan_Equity[[#This Row],[Loan Origination Date]])+YEAR(FY03_M06)*12+MONTH(FY03_M06),0),"")</f>
        <v/>
      </c>
      <c r="AT7" s="10" t="str">
        <f>IFERROR(CUMPRINC(Loan_Equity[[#This Row],[rate (%)]]/12,Loan_Equity[[#This Row],[Term Months]],Loan_Equity[[#This Row],[Asset Price]],1,-YEAR(Loan_Equity[[#This Row],[Loan Origination Date]])*12-MONTH(Loan_Equity[[#This Row],[Loan Origination Date]])+YEAR(FY03_M07)*12+MONTH(FY03_M07),0),"")</f>
        <v/>
      </c>
      <c r="AU7" s="10" t="str">
        <f>IFERROR(CUMPRINC(Loan_Equity[[#This Row],[rate (%)]]/12,Loan_Equity[[#This Row],[Term Months]],Loan_Equity[[#This Row],[Asset Price]],1,-YEAR(Loan_Equity[[#This Row],[Loan Origination Date]])*12-MONTH(Loan_Equity[[#This Row],[Loan Origination Date]])+YEAR(FY03_M08)*12+MONTH(FY03_M08),0),"")</f>
        <v/>
      </c>
      <c r="AV7" s="10" t="str">
        <f>IFERROR(CUMPRINC(Loan_Equity[[#This Row],[rate (%)]]/12,Loan_Equity[[#This Row],[Term Months]],Loan_Equity[[#This Row],[Asset Price]],1,-YEAR(Loan_Equity[[#This Row],[Loan Origination Date]])*12-MONTH(Loan_Equity[[#This Row],[Loan Origination Date]])+YEAR(FY03_M09)*12+MONTH(FY03_M09),0),"")</f>
        <v/>
      </c>
      <c r="AW7" s="10" t="str">
        <f>IFERROR(CUMPRINC(Loan_Equity[[#This Row],[rate (%)]]/12,Loan_Equity[[#This Row],[Term Months]],Loan_Equity[[#This Row],[Asset Price]],1,-YEAR(Loan_Equity[[#This Row],[Loan Origination Date]])*12-MONTH(Loan_Equity[[#This Row],[Loan Origination Date]])+YEAR(FY03_M10)*12+MONTH(FY03_M10),0),"")</f>
        <v/>
      </c>
      <c r="AX7" s="10" t="str">
        <f>IFERROR(CUMPRINC(Loan_Equity[[#This Row],[rate (%)]]/12,Loan_Equity[[#This Row],[Term Months]],Loan_Equity[[#This Row],[Asset Price]],1,-YEAR(Loan_Equity[[#This Row],[Loan Origination Date]])*12-MONTH(Loan_Equity[[#This Row],[Loan Origination Date]])+YEAR(FY03_M11)*12+MONTH(FY03_M11),0),"")</f>
        <v/>
      </c>
      <c r="AY7" s="10" t="str">
        <f>IFERROR(CUMPRINC(Loan_Equity[[#This Row],[rate (%)]]/12,Loan_Equity[[#This Row],[Term Months]],Loan_Equity[[#This Row],[Asset Price]],1,-YEAR(Loan_Equity[[#This Row],[Loan Origination Date]])*12-MONTH(Loan_Equity[[#This Row],[Loan Origination Date]])+YEAR(FY03_M12)*12+MONTH(FY03_M12),0),"")</f>
        <v/>
      </c>
      <c r="AZ7" s="10" t="str">
        <f>IFERROR(CUMPRINC(Loan_Equity[[#This Row],[rate (%)]]/12,Loan_Equity[[#This Row],[Term Months]],Loan_Equity[[#This Row],[Asset Price]],1,-YEAR(Loan_Equity[[#This Row],[Loan Origination Date]])*12-MONTH(Loan_Equity[[#This Row],[Loan Origination Date]])+YEAR(FY04_M01)*12+MONTH(FY04_M01),0),"")</f>
        <v/>
      </c>
      <c r="BA7" s="10" t="str">
        <f>IFERROR(CUMPRINC(Loan_Equity[[#This Row],[rate (%)]]/12,Loan_Equity[[#This Row],[Term Months]],Loan_Equity[[#This Row],[Asset Price]],1,-YEAR(Loan_Equity[[#This Row],[Loan Origination Date]])*12-MONTH(Loan_Equity[[#This Row],[Loan Origination Date]])+YEAR(FY04_M02)*12+MONTH(FY04_M02),0),"")</f>
        <v/>
      </c>
      <c r="BB7" s="10" t="str">
        <f>IFERROR(CUMPRINC(Loan_Equity[[#This Row],[rate (%)]]/12,Loan_Equity[[#This Row],[Term Months]],Loan_Equity[[#This Row],[Asset Price]],1,-YEAR(Loan_Equity[[#This Row],[Loan Origination Date]])*12-MONTH(Loan_Equity[[#This Row],[Loan Origination Date]])+YEAR(FY04_M03)*12+MONTH(FY04_M03),0),"")</f>
        <v/>
      </c>
      <c r="BC7" s="10" t="str">
        <f>IFERROR(CUMPRINC(Loan_Equity[[#This Row],[rate (%)]]/12,Loan_Equity[[#This Row],[Term Months]],Loan_Equity[[#This Row],[Asset Price]],1,-YEAR(Loan_Equity[[#This Row],[Loan Origination Date]])*12-MONTH(Loan_Equity[[#This Row],[Loan Origination Date]])+YEAR(FY04_M04)*12+MONTH(FY04_M04),0),"")</f>
        <v/>
      </c>
      <c r="BD7" s="10" t="str">
        <f>IFERROR(CUMPRINC(Loan_Equity[[#This Row],[rate (%)]]/12,Loan_Equity[[#This Row],[Term Months]],Loan_Equity[[#This Row],[Asset Price]],1,-YEAR(Loan_Equity[[#This Row],[Loan Origination Date]])*12-MONTH(Loan_Equity[[#This Row],[Loan Origination Date]])+YEAR(FY04_M05)*12+MONTH(FY04_M05),0),"")</f>
        <v/>
      </c>
      <c r="BE7" s="10" t="str">
        <f>IFERROR(CUMPRINC(Loan_Equity[[#This Row],[rate (%)]]/12,Loan_Equity[[#This Row],[Term Months]],Loan_Equity[[#This Row],[Asset Price]],1,-YEAR(Loan_Equity[[#This Row],[Loan Origination Date]])*12-MONTH(Loan_Equity[[#This Row],[Loan Origination Date]])+YEAR(FY04_M06)*12+MONTH(FY04_M06),0),"")</f>
        <v/>
      </c>
      <c r="BF7" s="10" t="str">
        <f>IFERROR(CUMPRINC(Loan_Equity[[#This Row],[rate (%)]]/12,Loan_Equity[[#This Row],[Term Months]],Loan_Equity[[#This Row],[Asset Price]],1,-YEAR(Loan_Equity[[#This Row],[Loan Origination Date]])*12-MONTH(Loan_Equity[[#This Row],[Loan Origination Date]])+YEAR(FY04_M07)*12+MONTH(FY04_M07),0),"")</f>
        <v/>
      </c>
      <c r="BG7" s="10" t="str">
        <f>IFERROR(CUMPRINC(Loan_Equity[[#This Row],[rate (%)]]/12,Loan_Equity[[#This Row],[Term Months]],Loan_Equity[[#This Row],[Asset Price]],1,-YEAR(Loan_Equity[[#This Row],[Loan Origination Date]])*12-MONTH(Loan_Equity[[#This Row],[Loan Origination Date]])+YEAR(FY04_M08)*12+MONTH(FY04_M08),0),"")</f>
        <v/>
      </c>
      <c r="BH7" s="10" t="str">
        <f>IFERROR(CUMPRINC(Loan_Equity[[#This Row],[rate (%)]]/12,Loan_Equity[[#This Row],[Term Months]],Loan_Equity[[#This Row],[Asset Price]],1,-YEAR(Loan_Equity[[#This Row],[Loan Origination Date]])*12-MONTH(Loan_Equity[[#This Row],[Loan Origination Date]])+YEAR(FY04_M09)*12+MONTH(FY04_M09),0),"")</f>
        <v/>
      </c>
      <c r="BI7" s="10" t="str">
        <f>IFERROR(CUMPRINC(Loan_Equity[[#This Row],[rate (%)]]/12,Loan_Equity[[#This Row],[Term Months]],Loan_Equity[[#This Row],[Asset Price]],1,-YEAR(Loan_Equity[[#This Row],[Loan Origination Date]])*12-MONTH(Loan_Equity[[#This Row],[Loan Origination Date]])+YEAR(FY04_M10)*12+MONTH(FY04_M10),0),"")</f>
        <v/>
      </c>
      <c r="BJ7" s="10" t="str">
        <f>IFERROR(CUMPRINC(Loan_Equity[[#This Row],[rate (%)]]/12,Loan_Equity[[#This Row],[Term Months]],Loan_Equity[[#This Row],[Asset Price]],1,-YEAR(Loan_Equity[[#This Row],[Loan Origination Date]])*12-MONTH(Loan_Equity[[#This Row],[Loan Origination Date]])+YEAR(FY04_M11)*12+MONTH(FY04_M11),0),"")</f>
        <v/>
      </c>
      <c r="BK7" s="10" t="str">
        <f>IFERROR(CUMPRINC(Loan_Equity[[#This Row],[rate (%)]]/12,Loan_Equity[[#This Row],[Term Months]],Loan_Equity[[#This Row],[Asset Price]],1,-YEAR(Loan_Equity[[#This Row],[Loan Origination Date]])*12-MONTH(Loan_Equity[[#This Row],[Loan Origination Date]])+YEAR(FY04_M12)*12+MONTH(FY04_M12),0),"")</f>
        <v/>
      </c>
      <c r="BL7" s="10" t="str">
        <f>IFERROR(CUMPRINC(Loan_Equity[[#This Row],[rate (%)]]/12,Loan_Equity[[#This Row],[Term Months]],Loan_Equity[[#This Row],[Asset Price]],1,-YEAR(Loan_Equity[[#This Row],[Loan Origination Date]])*12-MONTH(Loan_Equity[[#This Row],[Loan Origination Date]])+YEAR(FY05_M01)*12+MONTH(FY05_M01),0),"")</f>
        <v/>
      </c>
      <c r="BM7" s="10" t="str">
        <f>IFERROR(CUMPRINC(Loan_Equity[[#This Row],[rate (%)]]/12,Loan_Equity[[#This Row],[Term Months]],Loan_Equity[[#This Row],[Asset Price]],1,-YEAR(Loan_Equity[[#This Row],[Loan Origination Date]])*12-MONTH(Loan_Equity[[#This Row],[Loan Origination Date]])+YEAR(FY05_M02)*12+MONTH(FY05_M02),0),"")</f>
        <v/>
      </c>
      <c r="BN7" s="10" t="str">
        <f>IFERROR(CUMPRINC(Loan_Equity[[#This Row],[rate (%)]]/12,Loan_Equity[[#This Row],[Term Months]],Loan_Equity[[#This Row],[Asset Price]],1,-YEAR(Loan_Equity[[#This Row],[Loan Origination Date]])*12-MONTH(Loan_Equity[[#This Row],[Loan Origination Date]])+YEAR(FY05_M03)*12+MONTH(FY05_M03),0),"")</f>
        <v/>
      </c>
      <c r="BO7" s="10" t="str">
        <f>IFERROR(CUMPRINC(Loan_Equity[[#This Row],[rate (%)]]/12,Loan_Equity[[#This Row],[Term Months]],Loan_Equity[[#This Row],[Asset Price]],1,-YEAR(Loan_Equity[[#This Row],[Loan Origination Date]])*12-MONTH(Loan_Equity[[#This Row],[Loan Origination Date]])+YEAR(FY05_M04)*12+MONTH(FY05_M04),0),"")</f>
        <v/>
      </c>
      <c r="BP7" s="10" t="str">
        <f>IFERROR(CUMPRINC(Loan_Equity[[#This Row],[rate (%)]]/12,Loan_Equity[[#This Row],[Term Months]],Loan_Equity[[#This Row],[Asset Price]],1,-YEAR(Loan_Equity[[#This Row],[Loan Origination Date]])*12-MONTH(Loan_Equity[[#This Row],[Loan Origination Date]])+YEAR(FY05_M05)*12+MONTH(FY05_M05),0),"")</f>
        <v/>
      </c>
      <c r="BQ7" s="10" t="str">
        <f>IFERROR(CUMPRINC(Loan_Equity[[#This Row],[rate (%)]]/12,Loan_Equity[[#This Row],[Term Months]],Loan_Equity[[#This Row],[Asset Price]],1,-YEAR(Loan_Equity[[#This Row],[Loan Origination Date]])*12-MONTH(Loan_Equity[[#This Row],[Loan Origination Date]])+YEAR(FY05_M06)*12+MONTH(FY05_M06),0),"")</f>
        <v/>
      </c>
      <c r="BR7" s="10" t="str">
        <f>IFERROR(CUMPRINC(Loan_Equity[[#This Row],[rate (%)]]/12,Loan_Equity[[#This Row],[Term Months]],Loan_Equity[[#This Row],[Asset Price]],1,-YEAR(Loan_Equity[[#This Row],[Loan Origination Date]])*12-MONTH(Loan_Equity[[#This Row],[Loan Origination Date]])+YEAR(FY05_M07)*12+MONTH(FY05_M07),0),"")</f>
        <v/>
      </c>
      <c r="BS7" s="10" t="str">
        <f>IFERROR(CUMPRINC(Loan_Equity[[#This Row],[rate (%)]]/12,Loan_Equity[[#This Row],[Term Months]],Loan_Equity[[#This Row],[Asset Price]],1,-YEAR(Loan_Equity[[#This Row],[Loan Origination Date]])*12-MONTH(Loan_Equity[[#This Row],[Loan Origination Date]])+YEAR(FY05_M08)*12+MONTH(FY05_M08),0),"")</f>
        <v/>
      </c>
      <c r="BT7" s="10" t="str">
        <f>IFERROR(CUMPRINC(Loan_Equity[[#This Row],[rate (%)]]/12,Loan_Equity[[#This Row],[Term Months]],Loan_Equity[[#This Row],[Asset Price]],1,-YEAR(Loan_Equity[[#This Row],[Loan Origination Date]])*12-MONTH(Loan_Equity[[#This Row],[Loan Origination Date]])+YEAR(FY05_M09)*12+MONTH(FY05_M09),0),"")</f>
        <v/>
      </c>
      <c r="BU7" s="10" t="str">
        <f>IFERROR(CUMPRINC(Loan_Equity[[#This Row],[rate (%)]]/12,Loan_Equity[[#This Row],[Term Months]],Loan_Equity[[#This Row],[Asset Price]],1,-YEAR(Loan_Equity[[#This Row],[Loan Origination Date]])*12-MONTH(Loan_Equity[[#This Row],[Loan Origination Date]])+YEAR(FY05_M10)*12+MONTH(FY05_M10),0),"")</f>
        <v/>
      </c>
      <c r="BV7" s="10" t="str">
        <f>IFERROR(CUMPRINC(Loan_Equity[[#This Row],[rate (%)]]/12,Loan_Equity[[#This Row],[Term Months]],Loan_Equity[[#This Row],[Asset Price]],1,-YEAR(Loan_Equity[[#This Row],[Loan Origination Date]])*12-MONTH(Loan_Equity[[#This Row],[Loan Origination Date]])+YEAR(FY05_M11)*12+MONTH(FY05_M11),0),"")</f>
        <v/>
      </c>
      <c r="BW7" s="10" t="str">
        <f>IFERROR(CUMPRINC(Loan_Equity[[#This Row],[rate (%)]]/12,Loan_Equity[[#This Row],[Term Months]],Loan_Equity[[#This Row],[Asset Price]],1,-YEAR(Loan_Equity[[#This Row],[Loan Origination Date]])*12-MONTH(Loan_Equity[[#This Row],[Loan Origination Date]])+YEAR(FY05_M12)*12+MONTH(FY05_M12),0),"")</f>
        <v/>
      </c>
      <c r="BY7" t="str">
        <f ca="1">IF(EOMONTH(INDIRECT(BY$2,FALSE),0)=EOMONTH(Loan_Equity[[#This Row],[Loan Origination Date]],0),-Loan_Equity[[#This Row],[Origination Total]],IF(AND(EOMONTH(INDIRECT(BY$2,),0)&gt;EOMONTH(Loan_Equity[[#This Row],[Loan Origination Date]],0),EOMONTH(INDIRECT(BY$2,),0)&lt;EOMONTH(Loan_Equity[[#This Row],[Loan Origination Date]],Loan_Equity[[#This Row],[Term Months]])),Loan_Equity[[#This Row],[PMT&amp;Escrow]],""))</f>
        <v/>
      </c>
      <c r="BZ7" t="str">
        <f ca="1">IF(EOMONTH(INDIRECT(BZ$2,FALSE),0)=EOMONTH(Loan_Equity[[#This Row],[Loan Origination Date]],0),-Loan_Equity[[#This Row],[Origination Total]],IF(AND(EOMONTH(INDIRECT(BZ$2,),0)&gt;EOMONTH(Loan_Equity[[#This Row],[Loan Origination Date]],0),EOMONTH(INDIRECT(BZ$2,),0)&lt;EOMONTH(Loan_Equity[[#This Row],[Loan Origination Date]],Loan_Equity[[#This Row],[Term Months]])),Loan_Equity[[#This Row],[PMT&amp;Escrow]],""))</f>
        <v/>
      </c>
      <c r="CA7" t="str">
        <f ca="1">IF(EOMONTH(INDIRECT(CA$2,FALSE),0)=EOMONTH(Loan_Equity[[#This Row],[Loan Origination Date]],0),-Loan_Equity[[#This Row],[Origination Total]],IF(AND(EOMONTH(INDIRECT(CA$2,),0)&gt;EOMONTH(Loan_Equity[[#This Row],[Loan Origination Date]],0),EOMONTH(INDIRECT(CA$2,),0)&lt;EOMONTH(Loan_Equity[[#This Row],[Loan Origination Date]],Loan_Equity[[#This Row],[Term Months]])),Loan_Equity[[#This Row],[PMT&amp;Escrow]],""))</f>
        <v/>
      </c>
      <c r="CB7" t="str">
        <f ca="1">IF(EOMONTH(INDIRECT(CB$2,FALSE),0)=EOMONTH(Loan_Equity[[#This Row],[Loan Origination Date]],0),-Loan_Equity[[#This Row],[Origination Total]],IF(AND(EOMONTH(INDIRECT(CB$2,),0)&gt;EOMONTH(Loan_Equity[[#This Row],[Loan Origination Date]],0),EOMONTH(INDIRECT(CB$2,),0)&lt;EOMONTH(Loan_Equity[[#This Row],[Loan Origination Date]],Loan_Equity[[#This Row],[Term Months]])),Loan_Equity[[#This Row],[PMT&amp;Escrow]],""))</f>
        <v/>
      </c>
      <c r="CC7" t="str">
        <f ca="1">IF(EOMONTH(INDIRECT(CC$2,FALSE),0)=EOMONTH(Loan_Equity[[#This Row],[Loan Origination Date]],0),-Loan_Equity[[#This Row],[Origination Total]],IF(AND(EOMONTH(INDIRECT(CC$2,),0)&gt;EOMONTH(Loan_Equity[[#This Row],[Loan Origination Date]],0),EOMONTH(INDIRECT(CC$2,),0)&lt;EOMONTH(Loan_Equity[[#This Row],[Loan Origination Date]],Loan_Equity[[#This Row],[Term Months]])),Loan_Equity[[#This Row],[PMT&amp;Escrow]],""))</f>
        <v/>
      </c>
      <c r="CD7" t="str">
        <f ca="1">IF(EOMONTH(INDIRECT(CD$2,FALSE),0)=EOMONTH(Loan_Equity[[#This Row],[Loan Origination Date]],0),-Loan_Equity[[#This Row],[Origination Total]],IF(AND(EOMONTH(INDIRECT(CD$2,),0)&gt;EOMONTH(Loan_Equity[[#This Row],[Loan Origination Date]],0),EOMONTH(INDIRECT(CD$2,),0)&lt;EOMONTH(Loan_Equity[[#This Row],[Loan Origination Date]],Loan_Equity[[#This Row],[Term Months]])),Loan_Equity[[#This Row],[PMT&amp;Escrow]],""))</f>
        <v/>
      </c>
      <c r="CE7" t="str">
        <f ca="1">IF(EOMONTH(INDIRECT(CE$2,FALSE),0)=EOMONTH(Loan_Equity[[#This Row],[Loan Origination Date]],0),-Loan_Equity[[#This Row],[Origination Total]],IF(AND(EOMONTH(INDIRECT(CE$2,),0)&gt;EOMONTH(Loan_Equity[[#This Row],[Loan Origination Date]],0),EOMONTH(INDIRECT(CE$2,),0)&lt;EOMONTH(Loan_Equity[[#This Row],[Loan Origination Date]],Loan_Equity[[#This Row],[Term Months]])),Loan_Equity[[#This Row],[PMT&amp;Escrow]],""))</f>
        <v/>
      </c>
      <c r="CF7" t="str">
        <f ca="1">IF(EOMONTH(INDIRECT(CF$2,FALSE),0)=EOMONTH(Loan_Equity[[#This Row],[Loan Origination Date]],0),-Loan_Equity[[#This Row],[Origination Total]],IF(AND(EOMONTH(INDIRECT(CF$2,),0)&gt;EOMONTH(Loan_Equity[[#This Row],[Loan Origination Date]],0),EOMONTH(INDIRECT(CF$2,),0)&lt;EOMONTH(Loan_Equity[[#This Row],[Loan Origination Date]],Loan_Equity[[#This Row],[Term Months]])),Loan_Equity[[#This Row],[PMT&amp;Escrow]],""))</f>
        <v/>
      </c>
      <c r="CG7" t="str">
        <f ca="1">IF(EOMONTH(INDIRECT(CG$2,FALSE),0)=EOMONTH(Loan_Equity[[#This Row],[Loan Origination Date]],0),-Loan_Equity[[#This Row],[Origination Total]],IF(AND(EOMONTH(INDIRECT(CG$2,),0)&gt;EOMONTH(Loan_Equity[[#This Row],[Loan Origination Date]],0),EOMONTH(INDIRECT(CG$2,),0)&lt;EOMONTH(Loan_Equity[[#This Row],[Loan Origination Date]],Loan_Equity[[#This Row],[Term Months]])),Loan_Equity[[#This Row],[PMT&amp;Escrow]],""))</f>
        <v/>
      </c>
      <c r="CH7" t="str">
        <f ca="1">IF(EOMONTH(INDIRECT(CH$2,FALSE),0)=EOMONTH(Loan_Equity[[#This Row],[Loan Origination Date]],0),-Loan_Equity[[#This Row],[Origination Total]],IF(AND(EOMONTH(INDIRECT(CH$2,),0)&gt;EOMONTH(Loan_Equity[[#This Row],[Loan Origination Date]],0),EOMONTH(INDIRECT(CH$2,),0)&lt;EOMONTH(Loan_Equity[[#This Row],[Loan Origination Date]],Loan_Equity[[#This Row],[Term Months]])),Loan_Equity[[#This Row],[PMT&amp;Escrow]],""))</f>
        <v/>
      </c>
      <c r="CI7" t="str">
        <f ca="1">IF(EOMONTH(INDIRECT(CI$2,FALSE),0)=EOMONTH(Loan_Equity[[#This Row],[Loan Origination Date]],0),-Loan_Equity[[#This Row],[Origination Total]],IF(AND(EOMONTH(INDIRECT(CI$2,),0)&gt;EOMONTH(Loan_Equity[[#This Row],[Loan Origination Date]],0),EOMONTH(INDIRECT(CI$2,),0)&lt;EOMONTH(Loan_Equity[[#This Row],[Loan Origination Date]],Loan_Equity[[#This Row],[Term Months]])),Loan_Equity[[#This Row],[PMT&amp;Escrow]],""))</f>
        <v/>
      </c>
      <c r="CJ7" t="str">
        <f ca="1">IF(EOMONTH(INDIRECT(CJ$2,FALSE),0)=EOMONTH(Loan_Equity[[#This Row],[Loan Origination Date]],0),-Loan_Equity[[#This Row],[Origination Total]],IF(AND(EOMONTH(INDIRECT(CJ$2,),0)&gt;EOMONTH(Loan_Equity[[#This Row],[Loan Origination Date]],0),EOMONTH(INDIRECT(CJ$2,),0)&lt;EOMONTH(Loan_Equity[[#This Row],[Loan Origination Date]],Loan_Equity[[#This Row],[Term Months]])),Loan_Equity[[#This Row],[PMT&amp;Escrow]],""))</f>
        <v/>
      </c>
      <c r="CK7" t="str">
        <f ca="1">IF(EOMONTH(INDIRECT(CK$2,FALSE),0)=EOMONTH(Loan_Equity[[#This Row],[Loan Origination Date]],0),-Loan_Equity[[#This Row],[Origination Total]],IF(AND(EOMONTH(INDIRECT(CK$2,),0)&gt;EOMONTH(Loan_Equity[[#This Row],[Loan Origination Date]],0),EOMONTH(INDIRECT(CK$2,),0)&lt;EOMONTH(Loan_Equity[[#This Row],[Loan Origination Date]],Loan_Equity[[#This Row],[Term Months]])),Loan_Equity[[#This Row],[PMT&amp;Escrow]],""))</f>
        <v/>
      </c>
      <c r="CL7" t="str">
        <f ca="1">IF(EOMONTH(INDIRECT(CL$2,FALSE),0)=EOMONTH(Loan_Equity[[#This Row],[Loan Origination Date]],0),-Loan_Equity[[#This Row],[Origination Total]],IF(AND(EOMONTH(INDIRECT(CL$2,),0)&gt;EOMONTH(Loan_Equity[[#This Row],[Loan Origination Date]],0),EOMONTH(INDIRECT(CL$2,),0)&lt;EOMONTH(Loan_Equity[[#This Row],[Loan Origination Date]],Loan_Equity[[#This Row],[Term Months]])),Loan_Equity[[#This Row],[PMT&amp;Escrow]],""))</f>
        <v/>
      </c>
      <c r="CM7" t="str">
        <f ca="1">IF(EOMONTH(INDIRECT(CM$2,FALSE),0)=EOMONTH(Loan_Equity[[#This Row],[Loan Origination Date]],0),-Loan_Equity[[#This Row],[Origination Total]],IF(AND(EOMONTH(INDIRECT(CM$2,),0)&gt;EOMONTH(Loan_Equity[[#This Row],[Loan Origination Date]],0),EOMONTH(INDIRECT(CM$2,),0)&lt;EOMONTH(Loan_Equity[[#This Row],[Loan Origination Date]],Loan_Equity[[#This Row],[Term Months]])),Loan_Equity[[#This Row],[PMT&amp;Escrow]],""))</f>
        <v/>
      </c>
      <c r="CN7" t="str">
        <f ca="1">IF(EOMONTH(INDIRECT(CN$2,FALSE),0)=EOMONTH(Loan_Equity[[#This Row],[Loan Origination Date]],0),-Loan_Equity[[#This Row],[Origination Total]],IF(AND(EOMONTH(INDIRECT(CN$2,),0)&gt;EOMONTH(Loan_Equity[[#This Row],[Loan Origination Date]],0),EOMONTH(INDIRECT(CN$2,),0)&lt;EOMONTH(Loan_Equity[[#This Row],[Loan Origination Date]],Loan_Equity[[#This Row],[Term Months]])),Loan_Equity[[#This Row],[PMT&amp;Escrow]],""))</f>
        <v/>
      </c>
      <c r="CO7" t="str">
        <f ca="1">IF(EOMONTH(INDIRECT(CO$2,FALSE),0)=EOMONTH(Loan_Equity[[#This Row],[Loan Origination Date]],0),-Loan_Equity[[#This Row],[Origination Total]],IF(AND(EOMONTH(INDIRECT(CO$2,),0)&gt;EOMONTH(Loan_Equity[[#This Row],[Loan Origination Date]],0),EOMONTH(INDIRECT(CO$2,),0)&lt;EOMONTH(Loan_Equity[[#This Row],[Loan Origination Date]],Loan_Equity[[#This Row],[Term Months]])),Loan_Equity[[#This Row],[PMT&amp;Escrow]],""))</f>
        <v/>
      </c>
      <c r="CP7" t="str">
        <f ca="1">IF(EOMONTH(INDIRECT(CP$2,FALSE),0)=EOMONTH(Loan_Equity[[#This Row],[Loan Origination Date]],0),-Loan_Equity[[#This Row],[Origination Total]],IF(AND(EOMONTH(INDIRECT(CP$2,),0)&gt;EOMONTH(Loan_Equity[[#This Row],[Loan Origination Date]],0),EOMONTH(INDIRECT(CP$2,),0)&lt;EOMONTH(Loan_Equity[[#This Row],[Loan Origination Date]],Loan_Equity[[#This Row],[Term Months]])),Loan_Equity[[#This Row],[PMT&amp;Escrow]],""))</f>
        <v/>
      </c>
      <c r="CQ7" t="str">
        <f ca="1">IF(EOMONTH(INDIRECT(CQ$2,FALSE),0)=EOMONTH(Loan_Equity[[#This Row],[Loan Origination Date]],0),-Loan_Equity[[#This Row],[Origination Total]],IF(AND(EOMONTH(INDIRECT(CQ$2,),0)&gt;EOMONTH(Loan_Equity[[#This Row],[Loan Origination Date]],0),EOMONTH(INDIRECT(CQ$2,),0)&lt;EOMONTH(Loan_Equity[[#This Row],[Loan Origination Date]],Loan_Equity[[#This Row],[Term Months]])),Loan_Equity[[#This Row],[PMT&amp;Escrow]],""))</f>
        <v/>
      </c>
      <c r="CR7" t="str">
        <f ca="1">IF(EOMONTH(INDIRECT(CR$2,FALSE),0)=EOMONTH(Loan_Equity[[#This Row],[Loan Origination Date]],0),-Loan_Equity[[#This Row],[Origination Total]],IF(AND(EOMONTH(INDIRECT(CR$2,),0)&gt;EOMONTH(Loan_Equity[[#This Row],[Loan Origination Date]],0),EOMONTH(INDIRECT(CR$2,),0)&lt;EOMONTH(Loan_Equity[[#This Row],[Loan Origination Date]],Loan_Equity[[#This Row],[Term Months]])),Loan_Equity[[#This Row],[PMT&amp;Escrow]],""))</f>
        <v/>
      </c>
      <c r="CS7" t="str">
        <f ca="1">IF(EOMONTH(INDIRECT(CS$2,FALSE),0)=EOMONTH(Loan_Equity[[#This Row],[Loan Origination Date]],0),-Loan_Equity[[#This Row],[Origination Total]],IF(AND(EOMONTH(INDIRECT(CS$2,),0)&gt;EOMONTH(Loan_Equity[[#This Row],[Loan Origination Date]],0),EOMONTH(INDIRECT(CS$2,),0)&lt;EOMONTH(Loan_Equity[[#This Row],[Loan Origination Date]],Loan_Equity[[#This Row],[Term Months]])),Loan_Equity[[#This Row],[PMT&amp;Escrow]],""))</f>
        <v/>
      </c>
      <c r="CT7" t="str">
        <f ca="1">IF(EOMONTH(INDIRECT(CT$2,FALSE),0)=EOMONTH(Loan_Equity[[#This Row],[Loan Origination Date]],0),-Loan_Equity[[#This Row],[Origination Total]],IF(AND(EOMONTH(INDIRECT(CT$2,),0)&gt;EOMONTH(Loan_Equity[[#This Row],[Loan Origination Date]],0),EOMONTH(INDIRECT(CT$2,),0)&lt;EOMONTH(Loan_Equity[[#This Row],[Loan Origination Date]],Loan_Equity[[#This Row],[Term Months]])),Loan_Equity[[#This Row],[PMT&amp;Escrow]],""))</f>
        <v/>
      </c>
      <c r="CU7" t="str">
        <f ca="1">IF(EOMONTH(INDIRECT(CU$2,FALSE),0)=EOMONTH(Loan_Equity[[#This Row],[Loan Origination Date]],0),-Loan_Equity[[#This Row],[Origination Total]],IF(AND(EOMONTH(INDIRECT(CU$2,),0)&gt;EOMONTH(Loan_Equity[[#This Row],[Loan Origination Date]],0),EOMONTH(INDIRECT(CU$2,),0)&lt;EOMONTH(Loan_Equity[[#This Row],[Loan Origination Date]],Loan_Equity[[#This Row],[Term Months]])),Loan_Equity[[#This Row],[PMT&amp;Escrow]],""))</f>
        <v/>
      </c>
      <c r="CV7" t="str">
        <f ca="1">IF(EOMONTH(INDIRECT(CV$2,FALSE),0)=EOMONTH(Loan_Equity[[#This Row],[Loan Origination Date]],0),-Loan_Equity[[#This Row],[Origination Total]],IF(AND(EOMONTH(INDIRECT(CV$2,),0)&gt;EOMONTH(Loan_Equity[[#This Row],[Loan Origination Date]],0),EOMONTH(INDIRECT(CV$2,),0)&lt;EOMONTH(Loan_Equity[[#This Row],[Loan Origination Date]],Loan_Equity[[#This Row],[Term Months]])),Loan_Equity[[#This Row],[PMT&amp;Escrow]],""))</f>
        <v/>
      </c>
      <c r="CW7" t="str">
        <f ca="1">IF(EOMONTH(INDIRECT(CW$2,FALSE),0)=EOMONTH(Loan_Equity[[#This Row],[Loan Origination Date]],0),-Loan_Equity[[#This Row],[Origination Total]],IF(AND(EOMONTH(INDIRECT(CW$2,),0)&gt;EOMONTH(Loan_Equity[[#This Row],[Loan Origination Date]],0),EOMONTH(INDIRECT(CW$2,),0)&lt;EOMONTH(Loan_Equity[[#This Row],[Loan Origination Date]],Loan_Equity[[#This Row],[Term Months]])),Loan_Equity[[#This Row],[PMT&amp;Escrow]],""))</f>
        <v/>
      </c>
      <c r="CX7" t="str">
        <f ca="1">IF(EOMONTH(INDIRECT(CX$2,FALSE),0)=EOMONTH(Loan_Equity[[#This Row],[Loan Origination Date]],0),-Loan_Equity[[#This Row],[Origination Total]],IF(AND(EOMONTH(INDIRECT(CX$2,),0)&gt;EOMONTH(Loan_Equity[[#This Row],[Loan Origination Date]],0),EOMONTH(INDIRECT(CX$2,),0)&lt;EOMONTH(Loan_Equity[[#This Row],[Loan Origination Date]],Loan_Equity[[#This Row],[Term Months]])),Loan_Equity[[#This Row],[PMT&amp;Escrow]],""))</f>
        <v/>
      </c>
      <c r="CY7" t="str">
        <f ca="1">IF(EOMONTH(INDIRECT(CY$2,FALSE),0)=EOMONTH(Loan_Equity[[#This Row],[Loan Origination Date]],0),-Loan_Equity[[#This Row],[Origination Total]],IF(AND(EOMONTH(INDIRECT(CY$2,),0)&gt;EOMONTH(Loan_Equity[[#This Row],[Loan Origination Date]],0),EOMONTH(INDIRECT(CY$2,),0)&lt;EOMONTH(Loan_Equity[[#This Row],[Loan Origination Date]],Loan_Equity[[#This Row],[Term Months]])),Loan_Equity[[#This Row],[PMT&amp;Escrow]],""))</f>
        <v/>
      </c>
      <c r="CZ7" t="str">
        <f ca="1">IF(EOMONTH(INDIRECT(CZ$2,FALSE),0)=EOMONTH(Loan_Equity[[#This Row],[Loan Origination Date]],0),-Loan_Equity[[#This Row],[Origination Total]],IF(AND(EOMONTH(INDIRECT(CZ$2,),0)&gt;EOMONTH(Loan_Equity[[#This Row],[Loan Origination Date]],0),EOMONTH(INDIRECT(CZ$2,),0)&lt;EOMONTH(Loan_Equity[[#This Row],[Loan Origination Date]],Loan_Equity[[#This Row],[Term Months]])),Loan_Equity[[#This Row],[PMT&amp;Escrow]],""))</f>
        <v/>
      </c>
      <c r="DA7" t="str">
        <f ca="1">IF(EOMONTH(INDIRECT(DA$2,FALSE),0)=EOMONTH(Loan_Equity[[#This Row],[Loan Origination Date]],0),-Loan_Equity[[#This Row],[Origination Total]],IF(AND(EOMONTH(INDIRECT(DA$2,),0)&gt;EOMONTH(Loan_Equity[[#This Row],[Loan Origination Date]],0),EOMONTH(INDIRECT(DA$2,),0)&lt;EOMONTH(Loan_Equity[[#This Row],[Loan Origination Date]],Loan_Equity[[#This Row],[Term Months]])),Loan_Equity[[#This Row],[PMT&amp;Escrow]],""))</f>
        <v/>
      </c>
      <c r="DB7" t="str">
        <f ca="1">IF(EOMONTH(INDIRECT(DB$2,FALSE),0)=EOMONTH(Loan_Equity[[#This Row],[Loan Origination Date]],0),-Loan_Equity[[#This Row],[Origination Total]],IF(AND(EOMONTH(INDIRECT(DB$2,),0)&gt;EOMONTH(Loan_Equity[[#This Row],[Loan Origination Date]],0),EOMONTH(INDIRECT(DB$2,),0)&lt;EOMONTH(Loan_Equity[[#This Row],[Loan Origination Date]],Loan_Equity[[#This Row],[Term Months]])),Loan_Equity[[#This Row],[PMT&amp;Escrow]],""))</f>
        <v/>
      </c>
      <c r="DC7" t="str">
        <f ca="1">IF(EOMONTH(INDIRECT(DC$2,FALSE),0)=EOMONTH(Loan_Equity[[#This Row],[Loan Origination Date]],0),-Loan_Equity[[#This Row],[Origination Total]],IF(AND(EOMONTH(INDIRECT(DC$2,),0)&gt;EOMONTH(Loan_Equity[[#This Row],[Loan Origination Date]],0),EOMONTH(INDIRECT(DC$2,),0)&lt;EOMONTH(Loan_Equity[[#This Row],[Loan Origination Date]],Loan_Equity[[#This Row],[Term Months]])),Loan_Equity[[#This Row],[PMT&amp;Escrow]],""))</f>
        <v/>
      </c>
      <c r="DD7" t="str">
        <f ca="1">IF(EOMONTH(INDIRECT(DD$2,FALSE),0)=EOMONTH(Loan_Equity[[#This Row],[Loan Origination Date]],0),-Loan_Equity[[#This Row],[Origination Total]],IF(AND(EOMONTH(INDIRECT(DD$2,),0)&gt;EOMONTH(Loan_Equity[[#This Row],[Loan Origination Date]],0),EOMONTH(INDIRECT(DD$2,),0)&lt;EOMONTH(Loan_Equity[[#This Row],[Loan Origination Date]],Loan_Equity[[#This Row],[Term Months]])),Loan_Equity[[#This Row],[PMT&amp;Escrow]],""))</f>
        <v/>
      </c>
      <c r="DE7" t="str">
        <f ca="1">IF(EOMONTH(INDIRECT(DE$2,FALSE),0)=EOMONTH(Loan_Equity[[#This Row],[Loan Origination Date]],0),-Loan_Equity[[#This Row],[Origination Total]],IF(AND(EOMONTH(INDIRECT(DE$2,),0)&gt;EOMONTH(Loan_Equity[[#This Row],[Loan Origination Date]],0),EOMONTH(INDIRECT(DE$2,),0)&lt;EOMONTH(Loan_Equity[[#This Row],[Loan Origination Date]],Loan_Equity[[#This Row],[Term Months]])),Loan_Equity[[#This Row],[PMT&amp;Escrow]],""))</f>
        <v/>
      </c>
      <c r="DF7" t="str">
        <f ca="1">IF(EOMONTH(INDIRECT(DF$2,FALSE),0)=EOMONTH(Loan_Equity[[#This Row],[Loan Origination Date]],0),-Loan_Equity[[#This Row],[Origination Total]],IF(AND(EOMONTH(INDIRECT(DF$2,),0)&gt;EOMONTH(Loan_Equity[[#This Row],[Loan Origination Date]],0),EOMONTH(INDIRECT(DF$2,),0)&lt;EOMONTH(Loan_Equity[[#This Row],[Loan Origination Date]],Loan_Equity[[#This Row],[Term Months]])),Loan_Equity[[#This Row],[PMT&amp;Escrow]],""))</f>
        <v/>
      </c>
      <c r="DG7" t="str">
        <f ca="1">IF(EOMONTH(INDIRECT(DG$2,FALSE),0)=EOMONTH(Loan_Equity[[#This Row],[Loan Origination Date]],0),-Loan_Equity[[#This Row],[Origination Total]],IF(AND(EOMONTH(INDIRECT(DG$2,),0)&gt;EOMONTH(Loan_Equity[[#This Row],[Loan Origination Date]],0),EOMONTH(INDIRECT(DG$2,),0)&lt;EOMONTH(Loan_Equity[[#This Row],[Loan Origination Date]],Loan_Equity[[#This Row],[Term Months]])),Loan_Equity[[#This Row],[PMT&amp;Escrow]],""))</f>
        <v/>
      </c>
      <c r="DH7" t="str">
        <f ca="1">IF(EOMONTH(INDIRECT(DH$2,FALSE),0)=EOMONTH(Loan_Equity[[#This Row],[Loan Origination Date]],0),-Loan_Equity[[#This Row],[Origination Total]],IF(AND(EOMONTH(INDIRECT(DH$2,),0)&gt;EOMONTH(Loan_Equity[[#This Row],[Loan Origination Date]],0),EOMONTH(INDIRECT(DH$2,),0)&lt;EOMONTH(Loan_Equity[[#This Row],[Loan Origination Date]],Loan_Equity[[#This Row],[Term Months]])),Loan_Equity[[#This Row],[PMT&amp;Escrow]],""))</f>
        <v/>
      </c>
      <c r="DI7" t="str">
        <f ca="1">IF(EOMONTH(INDIRECT(DI$2,FALSE),0)=EOMONTH(Loan_Equity[[#This Row],[Loan Origination Date]],0),-Loan_Equity[[#This Row],[Origination Total]],IF(AND(EOMONTH(INDIRECT(DI$2,),0)&gt;EOMONTH(Loan_Equity[[#This Row],[Loan Origination Date]],0),EOMONTH(INDIRECT(DI$2,),0)&lt;EOMONTH(Loan_Equity[[#This Row],[Loan Origination Date]],Loan_Equity[[#This Row],[Term Months]])),Loan_Equity[[#This Row],[PMT&amp;Escrow]],""))</f>
        <v/>
      </c>
      <c r="DJ7" t="str">
        <f ca="1">IF(EOMONTH(INDIRECT(DJ$2,FALSE),0)=EOMONTH(Loan_Equity[[#This Row],[Loan Origination Date]],0),-Loan_Equity[[#This Row],[Origination Total]],IF(AND(EOMONTH(INDIRECT(DJ$2,),0)&gt;EOMONTH(Loan_Equity[[#This Row],[Loan Origination Date]],0),EOMONTH(INDIRECT(DJ$2,),0)&lt;EOMONTH(Loan_Equity[[#This Row],[Loan Origination Date]],Loan_Equity[[#This Row],[Term Months]])),Loan_Equity[[#This Row],[PMT&amp;Escrow]],""))</f>
        <v/>
      </c>
      <c r="DK7" t="str">
        <f ca="1">IF(EOMONTH(INDIRECT(DK$2,FALSE),0)=EOMONTH(Loan_Equity[[#This Row],[Loan Origination Date]],0),-Loan_Equity[[#This Row],[Origination Total]],IF(AND(EOMONTH(INDIRECT(DK$2,),0)&gt;EOMONTH(Loan_Equity[[#This Row],[Loan Origination Date]],0),EOMONTH(INDIRECT(DK$2,),0)&lt;EOMONTH(Loan_Equity[[#This Row],[Loan Origination Date]],Loan_Equity[[#This Row],[Term Months]])),Loan_Equity[[#This Row],[PMT&amp;Escrow]],""))</f>
        <v/>
      </c>
      <c r="DL7" t="str">
        <f ca="1">IF(EOMONTH(INDIRECT(DL$2,FALSE),0)=EOMONTH(Loan_Equity[[#This Row],[Loan Origination Date]],0),-Loan_Equity[[#This Row],[Origination Total]],IF(AND(EOMONTH(INDIRECT(DL$2,),0)&gt;EOMONTH(Loan_Equity[[#This Row],[Loan Origination Date]],0),EOMONTH(INDIRECT(DL$2,),0)&lt;EOMONTH(Loan_Equity[[#This Row],[Loan Origination Date]],Loan_Equity[[#This Row],[Term Months]])),Loan_Equity[[#This Row],[PMT&amp;Escrow]],""))</f>
        <v/>
      </c>
      <c r="DM7" t="str">
        <f ca="1">IF(EOMONTH(INDIRECT(DM$2,FALSE),0)=EOMONTH(Loan_Equity[[#This Row],[Loan Origination Date]],0),-Loan_Equity[[#This Row],[Origination Total]],IF(AND(EOMONTH(INDIRECT(DM$2,),0)&gt;EOMONTH(Loan_Equity[[#This Row],[Loan Origination Date]],0),EOMONTH(INDIRECT(DM$2,),0)&lt;EOMONTH(Loan_Equity[[#This Row],[Loan Origination Date]],Loan_Equity[[#This Row],[Term Months]])),Loan_Equity[[#This Row],[PMT&amp;Escrow]],""))</f>
        <v/>
      </c>
      <c r="DN7" t="str">
        <f ca="1">IF(EOMONTH(INDIRECT(DN$2,FALSE),0)=EOMONTH(Loan_Equity[[#This Row],[Loan Origination Date]],0),-Loan_Equity[[#This Row],[Origination Total]],IF(AND(EOMONTH(INDIRECT(DN$2,),0)&gt;EOMONTH(Loan_Equity[[#This Row],[Loan Origination Date]],0),EOMONTH(INDIRECT(DN$2,),0)&lt;EOMONTH(Loan_Equity[[#This Row],[Loan Origination Date]],Loan_Equity[[#This Row],[Term Months]])),Loan_Equity[[#This Row],[PMT&amp;Escrow]],""))</f>
        <v/>
      </c>
      <c r="DO7" t="str">
        <f ca="1">IF(EOMONTH(INDIRECT(DO$2,FALSE),0)=EOMONTH(Loan_Equity[[#This Row],[Loan Origination Date]],0),-Loan_Equity[[#This Row],[Origination Total]],IF(AND(EOMONTH(INDIRECT(DO$2,),0)&gt;EOMONTH(Loan_Equity[[#This Row],[Loan Origination Date]],0),EOMONTH(INDIRECT(DO$2,),0)&lt;EOMONTH(Loan_Equity[[#This Row],[Loan Origination Date]],Loan_Equity[[#This Row],[Term Months]])),Loan_Equity[[#This Row],[PMT&amp;Escrow]],""))</f>
        <v/>
      </c>
      <c r="DP7" t="str">
        <f ca="1">IF(EOMONTH(INDIRECT(DP$2,FALSE),0)=EOMONTH(Loan_Equity[[#This Row],[Loan Origination Date]],0),-Loan_Equity[[#This Row],[Origination Total]],IF(AND(EOMONTH(INDIRECT(DP$2,),0)&gt;EOMONTH(Loan_Equity[[#This Row],[Loan Origination Date]],0),EOMONTH(INDIRECT(DP$2,),0)&lt;EOMONTH(Loan_Equity[[#This Row],[Loan Origination Date]],Loan_Equity[[#This Row],[Term Months]])),Loan_Equity[[#This Row],[PMT&amp;Escrow]],""))</f>
        <v/>
      </c>
      <c r="DQ7" t="str">
        <f ca="1">IF(EOMONTH(INDIRECT(DQ$2,FALSE),0)=EOMONTH(Loan_Equity[[#This Row],[Loan Origination Date]],0),-Loan_Equity[[#This Row],[Origination Total]],IF(AND(EOMONTH(INDIRECT(DQ$2,),0)&gt;EOMONTH(Loan_Equity[[#This Row],[Loan Origination Date]],0),EOMONTH(INDIRECT(DQ$2,),0)&lt;EOMONTH(Loan_Equity[[#This Row],[Loan Origination Date]],Loan_Equity[[#This Row],[Term Months]])),Loan_Equity[[#This Row],[PMT&amp;Escrow]],""))</f>
        <v/>
      </c>
      <c r="DR7" t="str">
        <f ca="1">IF(EOMONTH(INDIRECT(DR$2,FALSE),0)=EOMONTH(Loan_Equity[[#This Row],[Loan Origination Date]],0),-Loan_Equity[[#This Row],[Origination Total]],IF(AND(EOMONTH(INDIRECT(DR$2,),0)&gt;EOMONTH(Loan_Equity[[#This Row],[Loan Origination Date]],0),EOMONTH(INDIRECT(DR$2,),0)&lt;EOMONTH(Loan_Equity[[#This Row],[Loan Origination Date]],Loan_Equity[[#This Row],[Term Months]])),Loan_Equity[[#This Row],[PMT&amp;Escrow]],""))</f>
        <v/>
      </c>
      <c r="DS7" t="str">
        <f ca="1">IF(EOMONTH(INDIRECT(DS$2,FALSE),0)=EOMONTH(Loan_Equity[[#This Row],[Loan Origination Date]],0),-Loan_Equity[[#This Row],[Origination Total]],IF(AND(EOMONTH(INDIRECT(DS$2,),0)&gt;EOMONTH(Loan_Equity[[#This Row],[Loan Origination Date]],0),EOMONTH(INDIRECT(DS$2,),0)&lt;EOMONTH(Loan_Equity[[#This Row],[Loan Origination Date]],Loan_Equity[[#This Row],[Term Months]])),Loan_Equity[[#This Row],[PMT&amp;Escrow]],""))</f>
        <v/>
      </c>
      <c r="DT7" t="str">
        <f ca="1">IF(EOMONTH(INDIRECT(DT$2,FALSE),0)=EOMONTH(Loan_Equity[[#This Row],[Loan Origination Date]],0),-Loan_Equity[[#This Row],[Origination Total]],IF(AND(EOMONTH(INDIRECT(DT$2,),0)&gt;EOMONTH(Loan_Equity[[#This Row],[Loan Origination Date]],0),EOMONTH(INDIRECT(DT$2,),0)&lt;EOMONTH(Loan_Equity[[#This Row],[Loan Origination Date]],Loan_Equity[[#This Row],[Term Months]])),Loan_Equity[[#This Row],[PMT&amp;Escrow]],""))</f>
        <v/>
      </c>
      <c r="DU7" t="str">
        <f ca="1">IF(EOMONTH(INDIRECT(DU$2,FALSE),0)=EOMONTH(Loan_Equity[[#This Row],[Loan Origination Date]],0),-Loan_Equity[[#This Row],[Origination Total]],IF(AND(EOMONTH(INDIRECT(DU$2,),0)&gt;EOMONTH(Loan_Equity[[#This Row],[Loan Origination Date]],0),EOMONTH(INDIRECT(DU$2,),0)&lt;EOMONTH(Loan_Equity[[#This Row],[Loan Origination Date]],Loan_Equity[[#This Row],[Term Months]])),Loan_Equity[[#This Row],[PMT&amp;Escrow]],""))</f>
        <v/>
      </c>
      <c r="DV7" t="str">
        <f ca="1">IF(EOMONTH(INDIRECT(DV$2,FALSE),0)=EOMONTH(Loan_Equity[[#This Row],[Loan Origination Date]],0),-Loan_Equity[[#This Row],[Origination Total]],IF(AND(EOMONTH(INDIRECT(DV$2,),0)&gt;EOMONTH(Loan_Equity[[#This Row],[Loan Origination Date]],0),EOMONTH(INDIRECT(DV$2,),0)&lt;EOMONTH(Loan_Equity[[#This Row],[Loan Origination Date]],Loan_Equity[[#This Row],[Term Months]])),Loan_Equity[[#This Row],[PMT&amp;Escrow]],""))</f>
        <v/>
      </c>
      <c r="DW7" t="str">
        <f ca="1">IF(EOMONTH(INDIRECT(DW$2,FALSE),0)=EOMONTH(Loan_Equity[[#This Row],[Loan Origination Date]],0),-Loan_Equity[[#This Row],[Origination Total]],IF(AND(EOMONTH(INDIRECT(DW$2,),0)&gt;EOMONTH(Loan_Equity[[#This Row],[Loan Origination Date]],0),EOMONTH(INDIRECT(DW$2,),0)&lt;EOMONTH(Loan_Equity[[#This Row],[Loan Origination Date]],Loan_Equity[[#This Row],[Term Months]])),Loan_Equity[[#This Row],[PMT&amp;Escrow]],""))</f>
        <v/>
      </c>
      <c r="DX7" t="str">
        <f ca="1">IF(EOMONTH(INDIRECT(DX$2,FALSE),0)=EOMONTH(Loan_Equity[[#This Row],[Loan Origination Date]],0),-Loan_Equity[[#This Row],[Origination Total]],IF(AND(EOMONTH(INDIRECT(DX$2,),0)&gt;EOMONTH(Loan_Equity[[#This Row],[Loan Origination Date]],0),EOMONTH(INDIRECT(DX$2,),0)&lt;EOMONTH(Loan_Equity[[#This Row],[Loan Origination Date]],Loan_Equity[[#This Row],[Term Months]])),Loan_Equity[[#This Row],[PMT&amp;Escrow]],""))</f>
        <v/>
      </c>
      <c r="DY7" t="str">
        <f ca="1">IF(EOMONTH(INDIRECT(DY$2,FALSE),0)=EOMONTH(Loan_Equity[[#This Row],[Loan Origination Date]],0),-Loan_Equity[[#This Row],[Origination Total]],IF(AND(EOMONTH(INDIRECT(DY$2,),0)&gt;EOMONTH(Loan_Equity[[#This Row],[Loan Origination Date]],0),EOMONTH(INDIRECT(DY$2,),0)&lt;EOMONTH(Loan_Equity[[#This Row],[Loan Origination Date]],Loan_Equity[[#This Row],[Term Months]])),Loan_Equity[[#This Row],[PMT&amp;Escrow]],""))</f>
        <v/>
      </c>
      <c r="DZ7" t="str">
        <f ca="1">IF(EOMONTH(INDIRECT(DZ$2,FALSE),0)=EOMONTH(Loan_Equity[[#This Row],[Loan Origination Date]],0),-Loan_Equity[[#This Row],[Origination Total]],IF(AND(EOMONTH(INDIRECT(DZ$2,),0)&gt;EOMONTH(Loan_Equity[[#This Row],[Loan Origination Date]],0),EOMONTH(INDIRECT(DZ$2,),0)&lt;EOMONTH(Loan_Equity[[#This Row],[Loan Origination Date]],Loan_Equity[[#This Row],[Term Months]])),Loan_Equity[[#This Row],[PMT&amp;Escrow]],""))</f>
        <v/>
      </c>
      <c r="EA7" t="str">
        <f ca="1">IF(EOMONTH(INDIRECT(EA$2,FALSE),0)=EOMONTH(Loan_Equity[[#This Row],[Loan Origination Date]],0),-Loan_Equity[[#This Row],[Origination Total]],IF(AND(EOMONTH(INDIRECT(EA$2,),0)&gt;EOMONTH(Loan_Equity[[#This Row],[Loan Origination Date]],0),EOMONTH(INDIRECT(EA$2,),0)&lt;EOMONTH(Loan_Equity[[#This Row],[Loan Origination Date]],Loan_Equity[[#This Row],[Term Months]])),Loan_Equity[[#This Row],[PMT&amp;Escrow]],""))</f>
        <v/>
      </c>
      <c r="EB7" t="str">
        <f ca="1">IF(EOMONTH(INDIRECT(EB$2,FALSE),0)=EOMONTH(Loan_Equity[[#This Row],[Loan Origination Date]],0),-Loan_Equity[[#This Row],[Origination Total]],IF(AND(EOMONTH(INDIRECT(EB$2,),0)&gt;EOMONTH(Loan_Equity[[#This Row],[Loan Origination Date]],0),EOMONTH(INDIRECT(EB$2,),0)&lt;EOMONTH(Loan_Equity[[#This Row],[Loan Origination Date]],Loan_Equity[[#This Row],[Term Months]])),Loan_Equity[[#This Row],[PMT&amp;Escrow]],""))</f>
        <v/>
      </c>
      <c r="EC7" t="str">
        <f ca="1">IF(EOMONTH(INDIRECT(EC$2,FALSE),0)=EOMONTH(Loan_Equity[[#This Row],[Loan Origination Date]],0),-Loan_Equity[[#This Row],[Origination Total]],IF(AND(EOMONTH(INDIRECT(EC$2,),0)&gt;EOMONTH(Loan_Equity[[#This Row],[Loan Origination Date]],0),EOMONTH(INDIRECT(EC$2,),0)&lt;EOMONTH(Loan_Equity[[#This Row],[Loan Origination Date]],Loan_Equity[[#This Row],[Term Months]])),Loan_Equity[[#This Row],[PMT&amp;Escrow]],""))</f>
        <v/>
      </c>
      <c r="ED7" t="str">
        <f ca="1">IF(EOMONTH(INDIRECT(ED$2,FALSE),0)=EOMONTH(Loan_Equity[[#This Row],[Loan Origination Date]],0),-Loan_Equity[[#This Row],[Origination Total]],IF(AND(EOMONTH(INDIRECT(ED$2,),0)&gt;EOMONTH(Loan_Equity[[#This Row],[Loan Origination Date]],0),EOMONTH(INDIRECT(ED$2,),0)&lt;EOMONTH(Loan_Equity[[#This Row],[Loan Origination Date]],Loan_Equity[[#This Row],[Term Months]])),Loan_Equity[[#This Row],[PMT&amp;Escrow]],""))</f>
        <v/>
      </c>
      <c r="EE7" t="str">
        <f ca="1">IF(EOMONTH(INDIRECT(EE$2,FALSE),0)=EOMONTH(Loan_Equity[[#This Row],[Loan Origination Date]],0),-Loan_Equity[[#This Row],[Origination Total]],IF(AND(EOMONTH(INDIRECT(EE$2,),0)&gt;EOMONTH(Loan_Equity[[#This Row],[Loan Origination Date]],0),EOMONTH(INDIRECT(EE$2,),0)&lt;EOMONTH(Loan_Equity[[#This Row],[Loan Origination Date]],Loan_Equity[[#This Row],[Term Months]])),Loan_Equity[[#This Row],[PMT&amp;Escrow]],""))</f>
        <v/>
      </c>
      <c r="EF7" t="str">
        <f ca="1">IF(EOMONTH(INDIRECT(EF$2,FALSE),0)=EOMONTH(Loan_Equity[[#This Row],[Loan Origination Date]],0),-Loan_Equity[[#This Row],[Origination Total]],IF(AND(EOMONTH(INDIRECT(EF$2,),0)&gt;EOMONTH(Loan_Equity[[#This Row],[Loan Origination Date]],0),EOMONTH(INDIRECT(EF$2,),0)&lt;EOMONTH(Loan_Equity[[#This Row],[Loan Origination Date]],Loan_Equity[[#This Row],[Term Months]])),Loan_Equity[[#This Row],[PMT&amp;Escrow]],""))</f>
        <v/>
      </c>
    </row>
    <row r="8" spans="1:136" x14ac:dyDescent="0.25">
      <c r="A8" s="64"/>
      <c r="B8" s="6"/>
      <c r="C8" s="6"/>
      <c r="D8" s="6"/>
      <c r="E8" s="6"/>
      <c r="F8" s="6"/>
      <c r="G8" s="6"/>
      <c r="H8" s="6"/>
      <c r="I8" s="6"/>
      <c r="J8" s="6"/>
      <c r="K8" s="10">
        <f>Loan_Equity[[#This Row],[Asset Price]]*Loan_Equity[[#This Row],[Percent Down]]+Loan_Equity[[#This Row],[Origination Fees]]</f>
        <v>0</v>
      </c>
      <c r="L8" s="10" t="str">
        <f>IF(ISBLANK(Loan_Equity[[#This Row],[Loan Origination Date]]),"",IFERROR(PMT($G8/12,$H8,$D8-Loan_Equity[[#This Row],[Asset Price]]*Loan_Equity[[#This Row],[Percent Down]],0,1)-$I8/12-$J8/12,""))</f>
        <v/>
      </c>
      <c r="O8" t="s">
        <v>563</v>
      </c>
      <c r="P8" s="10" t="str">
        <f>IFERROR(CUMPRINC(Loan_Equity[[#This Row],[rate (%)]]/12,Loan_Equity[[#This Row],[Term Months]],Loan_Equity[[#This Row],[Asset Price]],1,-YEAR(Loan_Equity[[#This Row],[Loan Origination Date]])*12-MONTH(Loan_Equity[[#This Row],[Loan Origination Date]])+YEAR(FY01_M01)*12+MONTH(FY01_M01),0),"")</f>
        <v/>
      </c>
      <c r="Q8" s="10" t="str">
        <f>IFERROR(CUMPRINC(Loan_Equity[[#This Row],[rate (%)]]/12,Loan_Equity[[#This Row],[Term Months]],Loan_Equity[[#This Row],[Asset Price]],1,-YEAR(Loan_Equity[[#This Row],[Loan Origination Date]])*12-MONTH(Loan_Equity[[#This Row],[Loan Origination Date]])+YEAR(FY01_M02)*12+MONTH(FY01_M02),0),"")</f>
        <v/>
      </c>
      <c r="R8" s="10" t="str">
        <f>IFERROR(CUMPRINC(Loan_Equity[[#This Row],[rate (%)]]/12,Loan_Equity[[#This Row],[Term Months]],Loan_Equity[[#This Row],[Asset Price]],1,-YEAR(Loan_Equity[[#This Row],[Loan Origination Date]])*12-MONTH(Loan_Equity[[#This Row],[Loan Origination Date]])+YEAR(FY01_M03)*12+MONTH(FY01_M03),0),"")</f>
        <v/>
      </c>
      <c r="S8" s="10" t="str">
        <f>IFERROR(CUMPRINC(Loan_Equity[[#This Row],[rate (%)]]/12,Loan_Equity[[#This Row],[Term Months]],Loan_Equity[[#This Row],[Asset Price]],1,-YEAR(Loan_Equity[[#This Row],[Loan Origination Date]])*12-MONTH(Loan_Equity[[#This Row],[Loan Origination Date]])+YEAR(FY01_M04)*12+MONTH(FY01_M04),0),"")</f>
        <v/>
      </c>
      <c r="T8" s="10" t="str">
        <f>IFERROR(CUMPRINC(Loan_Equity[[#This Row],[rate (%)]]/12,Loan_Equity[[#This Row],[Term Months]],Loan_Equity[[#This Row],[Asset Price]],1,-YEAR(Loan_Equity[[#This Row],[Loan Origination Date]])*12-MONTH(Loan_Equity[[#This Row],[Loan Origination Date]])+YEAR(FY01_M05)*12+MONTH(FY01_M05),0),"")</f>
        <v/>
      </c>
      <c r="U8" s="10" t="str">
        <f>IFERROR(CUMPRINC(Loan_Equity[[#This Row],[rate (%)]]/12,Loan_Equity[[#This Row],[Term Months]],Loan_Equity[[#This Row],[Asset Price]],1,-YEAR(Loan_Equity[[#This Row],[Loan Origination Date]])*12-MONTH(Loan_Equity[[#This Row],[Loan Origination Date]])+YEAR(FY01_M06)*12+MONTH(FY01_M06),0),"")</f>
        <v/>
      </c>
      <c r="V8" s="10" t="str">
        <f>IFERROR(CUMPRINC(Loan_Equity[[#This Row],[rate (%)]]/12,Loan_Equity[[#This Row],[Term Months]],Loan_Equity[[#This Row],[Asset Price]],1,-YEAR(Loan_Equity[[#This Row],[Loan Origination Date]])*12-MONTH(Loan_Equity[[#This Row],[Loan Origination Date]])+YEAR(FY01_M07)*12+MONTH(FY01_M07),0),"")</f>
        <v/>
      </c>
      <c r="W8" s="10" t="str">
        <f>IFERROR(CUMPRINC(Loan_Equity[[#This Row],[rate (%)]]/12,Loan_Equity[[#This Row],[Term Months]],Loan_Equity[[#This Row],[Asset Price]],1,-YEAR(Loan_Equity[[#This Row],[Loan Origination Date]])*12-MONTH(Loan_Equity[[#This Row],[Loan Origination Date]])+YEAR(FY01_M08)*12+MONTH(FY01_M08),0),"")</f>
        <v/>
      </c>
      <c r="X8" s="10" t="str">
        <f>IFERROR(CUMPRINC(Loan_Equity[[#This Row],[rate (%)]]/12,Loan_Equity[[#This Row],[Term Months]],Loan_Equity[[#This Row],[Asset Price]],1,-YEAR(Loan_Equity[[#This Row],[Loan Origination Date]])*12-MONTH(Loan_Equity[[#This Row],[Loan Origination Date]])+YEAR(FY01_M09)*12+MONTH(FY01_M09),0),"")</f>
        <v/>
      </c>
      <c r="Y8" s="10" t="str">
        <f>IFERROR(CUMPRINC(Loan_Equity[[#This Row],[rate (%)]]/12,Loan_Equity[[#This Row],[Term Months]],Loan_Equity[[#This Row],[Asset Price]],1,-YEAR(Loan_Equity[[#This Row],[Loan Origination Date]])*12-MONTH(Loan_Equity[[#This Row],[Loan Origination Date]])+YEAR(FY01_M10)*12+MONTH(FY01_M10),0),"")</f>
        <v/>
      </c>
      <c r="Z8" s="10" t="str">
        <f>IFERROR(CUMPRINC(Loan_Equity[[#This Row],[rate (%)]]/12,Loan_Equity[[#This Row],[Term Months]],Loan_Equity[[#This Row],[Asset Price]],1,-YEAR(Loan_Equity[[#This Row],[Loan Origination Date]])*12-MONTH(Loan_Equity[[#This Row],[Loan Origination Date]])+YEAR(FY01_M11)*12+MONTH(FY01_M11),0),"")</f>
        <v/>
      </c>
      <c r="AA8" s="10" t="str">
        <f>IFERROR(CUMPRINC(Loan_Equity[[#This Row],[rate (%)]]/12,Loan_Equity[[#This Row],[Term Months]],Loan_Equity[[#This Row],[Asset Price]],1,-YEAR(Loan_Equity[[#This Row],[Loan Origination Date]])*12-MONTH(Loan_Equity[[#This Row],[Loan Origination Date]])+YEAR(FY01_M12)*12+MONTH(FY01_M12),0),"")</f>
        <v/>
      </c>
      <c r="AB8" s="10" t="str">
        <f>IFERROR(CUMPRINC(Loan_Equity[[#This Row],[rate (%)]]/12,Loan_Equity[[#This Row],[Term Months]],Loan_Equity[[#This Row],[Asset Price]],1,-YEAR(Loan_Equity[[#This Row],[Loan Origination Date]])*12-MONTH(Loan_Equity[[#This Row],[Loan Origination Date]])+YEAR(FY02_M01)*12+MONTH(FY02_M01),0),"")</f>
        <v/>
      </c>
      <c r="AC8" s="10" t="str">
        <f>IFERROR(CUMPRINC(Loan_Equity[[#This Row],[rate (%)]]/12,Loan_Equity[[#This Row],[Term Months]],Loan_Equity[[#This Row],[Asset Price]],1,-YEAR(Loan_Equity[[#This Row],[Loan Origination Date]])*12-MONTH(Loan_Equity[[#This Row],[Loan Origination Date]])+YEAR(FY02_M02)*12+MONTH(FY02_M02),0),"")</f>
        <v/>
      </c>
      <c r="AD8" s="10" t="str">
        <f>IFERROR(CUMPRINC(Loan_Equity[[#This Row],[rate (%)]]/12,Loan_Equity[[#This Row],[Term Months]],Loan_Equity[[#This Row],[Asset Price]],1,-YEAR(Loan_Equity[[#This Row],[Loan Origination Date]])*12-MONTH(Loan_Equity[[#This Row],[Loan Origination Date]])+YEAR(FY02_M03)*12+MONTH(FY02_M03),0),"")</f>
        <v/>
      </c>
      <c r="AE8" s="10" t="str">
        <f>IFERROR(CUMPRINC(Loan_Equity[[#This Row],[rate (%)]]/12,Loan_Equity[[#This Row],[Term Months]],Loan_Equity[[#This Row],[Asset Price]],1,-YEAR(Loan_Equity[[#This Row],[Loan Origination Date]])*12-MONTH(Loan_Equity[[#This Row],[Loan Origination Date]])+YEAR(FY02_M04)*12+MONTH(FY02_M04),0),"")</f>
        <v/>
      </c>
      <c r="AF8" s="10" t="str">
        <f>IFERROR(CUMPRINC(Loan_Equity[[#This Row],[rate (%)]]/12,Loan_Equity[[#This Row],[Term Months]],Loan_Equity[[#This Row],[Asset Price]],1,-YEAR(Loan_Equity[[#This Row],[Loan Origination Date]])*12-MONTH(Loan_Equity[[#This Row],[Loan Origination Date]])+YEAR(FY02_M05)*12+MONTH(FY02_M05),0),"")</f>
        <v/>
      </c>
      <c r="AG8" s="10" t="str">
        <f>IFERROR(CUMPRINC(Loan_Equity[[#This Row],[rate (%)]]/12,Loan_Equity[[#This Row],[Term Months]],Loan_Equity[[#This Row],[Asset Price]],1,-YEAR(Loan_Equity[[#This Row],[Loan Origination Date]])*12-MONTH(Loan_Equity[[#This Row],[Loan Origination Date]])+YEAR(FY02_M06)*12+MONTH(FY02_M06),0),"")</f>
        <v/>
      </c>
      <c r="AH8" s="10" t="str">
        <f>IFERROR(CUMPRINC(Loan_Equity[[#This Row],[rate (%)]]/12,Loan_Equity[[#This Row],[Term Months]],Loan_Equity[[#This Row],[Asset Price]],1,-YEAR(Loan_Equity[[#This Row],[Loan Origination Date]])*12-MONTH(Loan_Equity[[#This Row],[Loan Origination Date]])+YEAR(FY02_M07)*12+MONTH(FY02_M07),0),"")</f>
        <v/>
      </c>
      <c r="AI8" s="10" t="str">
        <f>IFERROR(CUMPRINC(Loan_Equity[[#This Row],[rate (%)]]/12,Loan_Equity[[#This Row],[Term Months]],Loan_Equity[[#This Row],[Asset Price]],1,-YEAR(Loan_Equity[[#This Row],[Loan Origination Date]])*12-MONTH(Loan_Equity[[#This Row],[Loan Origination Date]])+YEAR(FY02_M08)*12+MONTH(FY02_M08),0),"")</f>
        <v/>
      </c>
      <c r="AJ8" s="10" t="str">
        <f>IFERROR(CUMPRINC(Loan_Equity[[#This Row],[rate (%)]]/12,Loan_Equity[[#This Row],[Term Months]],Loan_Equity[[#This Row],[Asset Price]],1,-YEAR(Loan_Equity[[#This Row],[Loan Origination Date]])*12-MONTH(Loan_Equity[[#This Row],[Loan Origination Date]])+YEAR(FY02_M09)*12+MONTH(FY02_M09),0),"")</f>
        <v/>
      </c>
      <c r="AK8" s="10" t="str">
        <f>IFERROR(CUMPRINC(Loan_Equity[[#This Row],[rate (%)]]/12,Loan_Equity[[#This Row],[Term Months]],Loan_Equity[[#This Row],[Asset Price]],1,-YEAR(Loan_Equity[[#This Row],[Loan Origination Date]])*12-MONTH(Loan_Equity[[#This Row],[Loan Origination Date]])+YEAR(FY02_M10)*12+MONTH(FY02_M10),0),"")</f>
        <v/>
      </c>
      <c r="AL8" s="10" t="str">
        <f>IFERROR(CUMPRINC(Loan_Equity[[#This Row],[rate (%)]]/12,Loan_Equity[[#This Row],[Term Months]],Loan_Equity[[#This Row],[Asset Price]],1,-YEAR(Loan_Equity[[#This Row],[Loan Origination Date]])*12-MONTH(Loan_Equity[[#This Row],[Loan Origination Date]])+YEAR(FY02_M11)*12+MONTH(FY02_M11),0),"")</f>
        <v/>
      </c>
      <c r="AM8" s="10" t="str">
        <f>IFERROR(CUMPRINC(Loan_Equity[[#This Row],[rate (%)]]/12,Loan_Equity[[#This Row],[Term Months]],Loan_Equity[[#This Row],[Asset Price]],1,-YEAR(Loan_Equity[[#This Row],[Loan Origination Date]])*12-MONTH(Loan_Equity[[#This Row],[Loan Origination Date]])+YEAR(FY02_M12)*12+MONTH(FY02_M12),0),"")</f>
        <v/>
      </c>
      <c r="AN8" s="10" t="str">
        <f>IFERROR(CUMPRINC(Loan_Equity[[#This Row],[rate (%)]]/12,Loan_Equity[[#This Row],[Term Months]],Loan_Equity[[#This Row],[Asset Price]],1,-YEAR(Loan_Equity[[#This Row],[Loan Origination Date]])*12-MONTH(Loan_Equity[[#This Row],[Loan Origination Date]])+YEAR(FY03_M01)*12+MONTH(FY03_M01),0),"")</f>
        <v/>
      </c>
      <c r="AO8" s="10" t="str">
        <f>IFERROR(CUMPRINC(Loan_Equity[[#This Row],[rate (%)]]/12,Loan_Equity[[#This Row],[Term Months]],Loan_Equity[[#This Row],[Asset Price]],1,-YEAR(Loan_Equity[[#This Row],[Loan Origination Date]])*12-MONTH(Loan_Equity[[#This Row],[Loan Origination Date]])+YEAR(FY03_M02)*12+MONTH(FY03_M02),0),"")</f>
        <v/>
      </c>
      <c r="AP8" s="10" t="str">
        <f>IFERROR(CUMPRINC(Loan_Equity[[#This Row],[rate (%)]]/12,Loan_Equity[[#This Row],[Term Months]],Loan_Equity[[#This Row],[Asset Price]],1,-YEAR(Loan_Equity[[#This Row],[Loan Origination Date]])*12-MONTH(Loan_Equity[[#This Row],[Loan Origination Date]])+YEAR(FY03_M03)*12+MONTH(FY03_M03),0),"")</f>
        <v/>
      </c>
      <c r="AQ8" s="10" t="str">
        <f>IFERROR(CUMPRINC(Loan_Equity[[#This Row],[rate (%)]]/12,Loan_Equity[[#This Row],[Term Months]],Loan_Equity[[#This Row],[Asset Price]],1,-YEAR(Loan_Equity[[#This Row],[Loan Origination Date]])*12-MONTH(Loan_Equity[[#This Row],[Loan Origination Date]])+YEAR(FY03_M04)*12+MONTH(FY03_M04),0),"")</f>
        <v/>
      </c>
      <c r="AR8" s="10" t="str">
        <f>IFERROR(CUMPRINC(Loan_Equity[[#This Row],[rate (%)]]/12,Loan_Equity[[#This Row],[Term Months]],Loan_Equity[[#This Row],[Asset Price]],1,-YEAR(Loan_Equity[[#This Row],[Loan Origination Date]])*12-MONTH(Loan_Equity[[#This Row],[Loan Origination Date]])+YEAR(FY03_M05)*12+MONTH(FY03_M05),0),"")</f>
        <v/>
      </c>
      <c r="AS8" s="10" t="str">
        <f>IFERROR(CUMPRINC(Loan_Equity[[#This Row],[rate (%)]]/12,Loan_Equity[[#This Row],[Term Months]],Loan_Equity[[#This Row],[Asset Price]],1,-YEAR(Loan_Equity[[#This Row],[Loan Origination Date]])*12-MONTH(Loan_Equity[[#This Row],[Loan Origination Date]])+YEAR(FY03_M06)*12+MONTH(FY03_M06),0),"")</f>
        <v/>
      </c>
      <c r="AT8" s="10" t="str">
        <f>IFERROR(CUMPRINC(Loan_Equity[[#This Row],[rate (%)]]/12,Loan_Equity[[#This Row],[Term Months]],Loan_Equity[[#This Row],[Asset Price]],1,-YEAR(Loan_Equity[[#This Row],[Loan Origination Date]])*12-MONTH(Loan_Equity[[#This Row],[Loan Origination Date]])+YEAR(FY03_M07)*12+MONTH(FY03_M07),0),"")</f>
        <v/>
      </c>
      <c r="AU8" s="10" t="str">
        <f>IFERROR(CUMPRINC(Loan_Equity[[#This Row],[rate (%)]]/12,Loan_Equity[[#This Row],[Term Months]],Loan_Equity[[#This Row],[Asset Price]],1,-YEAR(Loan_Equity[[#This Row],[Loan Origination Date]])*12-MONTH(Loan_Equity[[#This Row],[Loan Origination Date]])+YEAR(FY03_M08)*12+MONTH(FY03_M08),0),"")</f>
        <v/>
      </c>
      <c r="AV8" s="10" t="str">
        <f>IFERROR(CUMPRINC(Loan_Equity[[#This Row],[rate (%)]]/12,Loan_Equity[[#This Row],[Term Months]],Loan_Equity[[#This Row],[Asset Price]],1,-YEAR(Loan_Equity[[#This Row],[Loan Origination Date]])*12-MONTH(Loan_Equity[[#This Row],[Loan Origination Date]])+YEAR(FY03_M09)*12+MONTH(FY03_M09),0),"")</f>
        <v/>
      </c>
      <c r="AW8" s="10" t="str">
        <f>IFERROR(CUMPRINC(Loan_Equity[[#This Row],[rate (%)]]/12,Loan_Equity[[#This Row],[Term Months]],Loan_Equity[[#This Row],[Asset Price]],1,-YEAR(Loan_Equity[[#This Row],[Loan Origination Date]])*12-MONTH(Loan_Equity[[#This Row],[Loan Origination Date]])+YEAR(FY03_M10)*12+MONTH(FY03_M10),0),"")</f>
        <v/>
      </c>
      <c r="AX8" s="10" t="str">
        <f>IFERROR(CUMPRINC(Loan_Equity[[#This Row],[rate (%)]]/12,Loan_Equity[[#This Row],[Term Months]],Loan_Equity[[#This Row],[Asset Price]],1,-YEAR(Loan_Equity[[#This Row],[Loan Origination Date]])*12-MONTH(Loan_Equity[[#This Row],[Loan Origination Date]])+YEAR(FY03_M11)*12+MONTH(FY03_M11),0),"")</f>
        <v/>
      </c>
      <c r="AY8" s="10" t="str">
        <f>IFERROR(CUMPRINC(Loan_Equity[[#This Row],[rate (%)]]/12,Loan_Equity[[#This Row],[Term Months]],Loan_Equity[[#This Row],[Asset Price]],1,-YEAR(Loan_Equity[[#This Row],[Loan Origination Date]])*12-MONTH(Loan_Equity[[#This Row],[Loan Origination Date]])+YEAR(FY03_M12)*12+MONTH(FY03_M12),0),"")</f>
        <v/>
      </c>
      <c r="AZ8" s="10" t="str">
        <f>IFERROR(CUMPRINC(Loan_Equity[[#This Row],[rate (%)]]/12,Loan_Equity[[#This Row],[Term Months]],Loan_Equity[[#This Row],[Asset Price]],1,-YEAR(Loan_Equity[[#This Row],[Loan Origination Date]])*12-MONTH(Loan_Equity[[#This Row],[Loan Origination Date]])+YEAR(FY04_M01)*12+MONTH(FY04_M01),0),"")</f>
        <v/>
      </c>
      <c r="BA8" s="10" t="str">
        <f>IFERROR(CUMPRINC(Loan_Equity[[#This Row],[rate (%)]]/12,Loan_Equity[[#This Row],[Term Months]],Loan_Equity[[#This Row],[Asset Price]],1,-YEAR(Loan_Equity[[#This Row],[Loan Origination Date]])*12-MONTH(Loan_Equity[[#This Row],[Loan Origination Date]])+YEAR(FY04_M02)*12+MONTH(FY04_M02),0),"")</f>
        <v/>
      </c>
      <c r="BB8" s="10" t="str">
        <f>IFERROR(CUMPRINC(Loan_Equity[[#This Row],[rate (%)]]/12,Loan_Equity[[#This Row],[Term Months]],Loan_Equity[[#This Row],[Asset Price]],1,-YEAR(Loan_Equity[[#This Row],[Loan Origination Date]])*12-MONTH(Loan_Equity[[#This Row],[Loan Origination Date]])+YEAR(FY04_M03)*12+MONTH(FY04_M03),0),"")</f>
        <v/>
      </c>
      <c r="BC8" s="10" t="str">
        <f>IFERROR(CUMPRINC(Loan_Equity[[#This Row],[rate (%)]]/12,Loan_Equity[[#This Row],[Term Months]],Loan_Equity[[#This Row],[Asset Price]],1,-YEAR(Loan_Equity[[#This Row],[Loan Origination Date]])*12-MONTH(Loan_Equity[[#This Row],[Loan Origination Date]])+YEAR(FY04_M04)*12+MONTH(FY04_M04),0),"")</f>
        <v/>
      </c>
      <c r="BD8" s="10" t="str">
        <f>IFERROR(CUMPRINC(Loan_Equity[[#This Row],[rate (%)]]/12,Loan_Equity[[#This Row],[Term Months]],Loan_Equity[[#This Row],[Asset Price]],1,-YEAR(Loan_Equity[[#This Row],[Loan Origination Date]])*12-MONTH(Loan_Equity[[#This Row],[Loan Origination Date]])+YEAR(FY04_M05)*12+MONTH(FY04_M05),0),"")</f>
        <v/>
      </c>
      <c r="BE8" s="10" t="str">
        <f>IFERROR(CUMPRINC(Loan_Equity[[#This Row],[rate (%)]]/12,Loan_Equity[[#This Row],[Term Months]],Loan_Equity[[#This Row],[Asset Price]],1,-YEAR(Loan_Equity[[#This Row],[Loan Origination Date]])*12-MONTH(Loan_Equity[[#This Row],[Loan Origination Date]])+YEAR(FY04_M06)*12+MONTH(FY04_M06),0),"")</f>
        <v/>
      </c>
      <c r="BF8" s="10" t="str">
        <f>IFERROR(CUMPRINC(Loan_Equity[[#This Row],[rate (%)]]/12,Loan_Equity[[#This Row],[Term Months]],Loan_Equity[[#This Row],[Asset Price]],1,-YEAR(Loan_Equity[[#This Row],[Loan Origination Date]])*12-MONTH(Loan_Equity[[#This Row],[Loan Origination Date]])+YEAR(FY04_M07)*12+MONTH(FY04_M07),0),"")</f>
        <v/>
      </c>
      <c r="BG8" s="10" t="str">
        <f>IFERROR(CUMPRINC(Loan_Equity[[#This Row],[rate (%)]]/12,Loan_Equity[[#This Row],[Term Months]],Loan_Equity[[#This Row],[Asset Price]],1,-YEAR(Loan_Equity[[#This Row],[Loan Origination Date]])*12-MONTH(Loan_Equity[[#This Row],[Loan Origination Date]])+YEAR(FY04_M08)*12+MONTH(FY04_M08),0),"")</f>
        <v/>
      </c>
      <c r="BH8" s="10" t="str">
        <f>IFERROR(CUMPRINC(Loan_Equity[[#This Row],[rate (%)]]/12,Loan_Equity[[#This Row],[Term Months]],Loan_Equity[[#This Row],[Asset Price]],1,-YEAR(Loan_Equity[[#This Row],[Loan Origination Date]])*12-MONTH(Loan_Equity[[#This Row],[Loan Origination Date]])+YEAR(FY04_M09)*12+MONTH(FY04_M09),0),"")</f>
        <v/>
      </c>
      <c r="BI8" s="10" t="str">
        <f>IFERROR(CUMPRINC(Loan_Equity[[#This Row],[rate (%)]]/12,Loan_Equity[[#This Row],[Term Months]],Loan_Equity[[#This Row],[Asset Price]],1,-YEAR(Loan_Equity[[#This Row],[Loan Origination Date]])*12-MONTH(Loan_Equity[[#This Row],[Loan Origination Date]])+YEAR(FY04_M10)*12+MONTH(FY04_M10),0),"")</f>
        <v/>
      </c>
      <c r="BJ8" s="10" t="str">
        <f>IFERROR(CUMPRINC(Loan_Equity[[#This Row],[rate (%)]]/12,Loan_Equity[[#This Row],[Term Months]],Loan_Equity[[#This Row],[Asset Price]],1,-YEAR(Loan_Equity[[#This Row],[Loan Origination Date]])*12-MONTH(Loan_Equity[[#This Row],[Loan Origination Date]])+YEAR(FY04_M11)*12+MONTH(FY04_M11),0),"")</f>
        <v/>
      </c>
      <c r="BK8" s="10" t="str">
        <f>IFERROR(CUMPRINC(Loan_Equity[[#This Row],[rate (%)]]/12,Loan_Equity[[#This Row],[Term Months]],Loan_Equity[[#This Row],[Asset Price]],1,-YEAR(Loan_Equity[[#This Row],[Loan Origination Date]])*12-MONTH(Loan_Equity[[#This Row],[Loan Origination Date]])+YEAR(FY04_M12)*12+MONTH(FY04_M12),0),"")</f>
        <v/>
      </c>
      <c r="BL8" s="10" t="str">
        <f>IFERROR(CUMPRINC(Loan_Equity[[#This Row],[rate (%)]]/12,Loan_Equity[[#This Row],[Term Months]],Loan_Equity[[#This Row],[Asset Price]],1,-YEAR(Loan_Equity[[#This Row],[Loan Origination Date]])*12-MONTH(Loan_Equity[[#This Row],[Loan Origination Date]])+YEAR(FY05_M01)*12+MONTH(FY05_M01),0),"")</f>
        <v/>
      </c>
      <c r="BM8" s="10" t="str">
        <f>IFERROR(CUMPRINC(Loan_Equity[[#This Row],[rate (%)]]/12,Loan_Equity[[#This Row],[Term Months]],Loan_Equity[[#This Row],[Asset Price]],1,-YEAR(Loan_Equity[[#This Row],[Loan Origination Date]])*12-MONTH(Loan_Equity[[#This Row],[Loan Origination Date]])+YEAR(FY05_M02)*12+MONTH(FY05_M02),0),"")</f>
        <v/>
      </c>
      <c r="BN8" s="10" t="str">
        <f>IFERROR(CUMPRINC(Loan_Equity[[#This Row],[rate (%)]]/12,Loan_Equity[[#This Row],[Term Months]],Loan_Equity[[#This Row],[Asset Price]],1,-YEAR(Loan_Equity[[#This Row],[Loan Origination Date]])*12-MONTH(Loan_Equity[[#This Row],[Loan Origination Date]])+YEAR(FY05_M03)*12+MONTH(FY05_M03),0),"")</f>
        <v/>
      </c>
      <c r="BO8" s="10" t="str">
        <f>IFERROR(CUMPRINC(Loan_Equity[[#This Row],[rate (%)]]/12,Loan_Equity[[#This Row],[Term Months]],Loan_Equity[[#This Row],[Asset Price]],1,-YEAR(Loan_Equity[[#This Row],[Loan Origination Date]])*12-MONTH(Loan_Equity[[#This Row],[Loan Origination Date]])+YEAR(FY05_M04)*12+MONTH(FY05_M04),0),"")</f>
        <v/>
      </c>
      <c r="BP8" s="10" t="str">
        <f>IFERROR(CUMPRINC(Loan_Equity[[#This Row],[rate (%)]]/12,Loan_Equity[[#This Row],[Term Months]],Loan_Equity[[#This Row],[Asset Price]],1,-YEAR(Loan_Equity[[#This Row],[Loan Origination Date]])*12-MONTH(Loan_Equity[[#This Row],[Loan Origination Date]])+YEAR(FY05_M05)*12+MONTH(FY05_M05),0),"")</f>
        <v/>
      </c>
      <c r="BQ8" s="10" t="str">
        <f>IFERROR(CUMPRINC(Loan_Equity[[#This Row],[rate (%)]]/12,Loan_Equity[[#This Row],[Term Months]],Loan_Equity[[#This Row],[Asset Price]],1,-YEAR(Loan_Equity[[#This Row],[Loan Origination Date]])*12-MONTH(Loan_Equity[[#This Row],[Loan Origination Date]])+YEAR(FY05_M06)*12+MONTH(FY05_M06),0),"")</f>
        <v/>
      </c>
      <c r="BR8" s="10" t="str">
        <f>IFERROR(CUMPRINC(Loan_Equity[[#This Row],[rate (%)]]/12,Loan_Equity[[#This Row],[Term Months]],Loan_Equity[[#This Row],[Asset Price]],1,-YEAR(Loan_Equity[[#This Row],[Loan Origination Date]])*12-MONTH(Loan_Equity[[#This Row],[Loan Origination Date]])+YEAR(FY05_M07)*12+MONTH(FY05_M07),0),"")</f>
        <v/>
      </c>
      <c r="BS8" s="10" t="str">
        <f>IFERROR(CUMPRINC(Loan_Equity[[#This Row],[rate (%)]]/12,Loan_Equity[[#This Row],[Term Months]],Loan_Equity[[#This Row],[Asset Price]],1,-YEAR(Loan_Equity[[#This Row],[Loan Origination Date]])*12-MONTH(Loan_Equity[[#This Row],[Loan Origination Date]])+YEAR(FY05_M08)*12+MONTH(FY05_M08),0),"")</f>
        <v/>
      </c>
      <c r="BT8" s="10" t="str">
        <f>IFERROR(CUMPRINC(Loan_Equity[[#This Row],[rate (%)]]/12,Loan_Equity[[#This Row],[Term Months]],Loan_Equity[[#This Row],[Asset Price]],1,-YEAR(Loan_Equity[[#This Row],[Loan Origination Date]])*12-MONTH(Loan_Equity[[#This Row],[Loan Origination Date]])+YEAR(FY05_M09)*12+MONTH(FY05_M09),0),"")</f>
        <v/>
      </c>
      <c r="BU8" s="10" t="str">
        <f>IFERROR(CUMPRINC(Loan_Equity[[#This Row],[rate (%)]]/12,Loan_Equity[[#This Row],[Term Months]],Loan_Equity[[#This Row],[Asset Price]],1,-YEAR(Loan_Equity[[#This Row],[Loan Origination Date]])*12-MONTH(Loan_Equity[[#This Row],[Loan Origination Date]])+YEAR(FY05_M10)*12+MONTH(FY05_M10),0),"")</f>
        <v/>
      </c>
      <c r="BV8" s="10" t="str">
        <f>IFERROR(CUMPRINC(Loan_Equity[[#This Row],[rate (%)]]/12,Loan_Equity[[#This Row],[Term Months]],Loan_Equity[[#This Row],[Asset Price]],1,-YEAR(Loan_Equity[[#This Row],[Loan Origination Date]])*12-MONTH(Loan_Equity[[#This Row],[Loan Origination Date]])+YEAR(FY05_M11)*12+MONTH(FY05_M11),0),"")</f>
        <v/>
      </c>
      <c r="BW8" s="10" t="str">
        <f>IFERROR(CUMPRINC(Loan_Equity[[#This Row],[rate (%)]]/12,Loan_Equity[[#This Row],[Term Months]],Loan_Equity[[#This Row],[Asset Price]],1,-YEAR(Loan_Equity[[#This Row],[Loan Origination Date]])*12-MONTH(Loan_Equity[[#This Row],[Loan Origination Date]])+YEAR(FY05_M12)*12+MONTH(FY05_M12),0),"")</f>
        <v/>
      </c>
      <c r="BY8" t="str">
        <f ca="1">IF(EOMONTH(INDIRECT(BY$2,FALSE),0)=EOMONTH(Loan_Equity[[#This Row],[Loan Origination Date]],0),-Loan_Equity[[#This Row],[Origination Total]],IF(AND(EOMONTH(INDIRECT(BY$2,),0)&gt;EOMONTH(Loan_Equity[[#This Row],[Loan Origination Date]],0),EOMONTH(INDIRECT(BY$2,),0)&lt;EOMONTH(Loan_Equity[[#This Row],[Loan Origination Date]],Loan_Equity[[#This Row],[Term Months]])),Loan_Equity[[#This Row],[PMT&amp;Escrow]],""))</f>
        <v/>
      </c>
      <c r="BZ8" t="str">
        <f ca="1">IF(EOMONTH(INDIRECT(BZ$2,FALSE),0)=EOMONTH(Loan_Equity[[#This Row],[Loan Origination Date]],0),-Loan_Equity[[#This Row],[Origination Total]],IF(AND(EOMONTH(INDIRECT(BZ$2,),0)&gt;EOMONTH(Loan_Equity[[#This Row],[Loan Origination Date]],0),EOMONTH(INDIRECT(BZ$2,),0)&lt;EOMONTH(Loan_Equity[[#This Row],[Loan Origination Date]],Loan_Equity[[#This Row],[Term Months]])),Loan_Equity[[#This Row],[PMT&amp;Escrow]],""))</f>
        <v/>
      </c>
      <c r="CA8" t="str">
        <f ca="1">IF(EOMONTH(INDIRECT(CA$2,FALSE),0)=EOMONTH(Loan_Equity[[#This Row],[Loan Origination Date]],0),-Loan_Equity[[#This Row],[Origination Total]],IF(AND(EOMONTH(INDIRECT(CA$2,),0)&gt;EOMONTH(Loan_Equity[[#This Row],[Loan Origination Date]],0),EOMONTH(INDIRECT(CA$2,),0)&lt;EOMONTH(Loan_Equity[[#This Row],[Loan Origination Date]],Loan_Equity[[#This Row],[Term Months]])),Loan_Equity[[#This Row],[PMT&amp;Escrow]],""))</f>
        <v/>
      </c>
      <c r="CB8" t="str">
        <f ca="1">IF(EOMONTH(INDIRECT(CB$2,FALSE),0)=EOMONTH(Loan_Equity[[#This Row],[Loan Origination Date]],0),-Loan_Equity[[#This Row],[Origination Total]],IF(AND(EOMONTH(INDIRECT(CB$2,),0)&gt;EOMONTH(Loan_Equity[[#This Row],[Loan Origination Date]],0),EOMONTH(INDIRECT(CB$2,),0)&lt;EOMONTH(Loan_Equity[[#This Row],[Loan Origination Date]],Loan_Equity[[#This Row],[Term Months]])),Loan_Equity[[#This Row],[PMT&amp;Escrow]],""))</f>
        <v/>
      </c>
      <c r="CC8" t="str">
        <f ca="1">IF(EOMONTH(INDIRECT(CC$2,FALSE),0)=EOMONTH(Loan_Equity[[#This Row],[Loan Origination Date]],0),-Loan_Equity[[#This Row],[Origination Total]],IF(AND(EOMONTH(INDIRECT(CC$2,),0)&gt;EOMONTH(Loan_Equity[[#This Row],[Loan Origination Date]],0),EOMONTH(INDIRECT(CC$2,),0)&lt;EOMONTH(Loan_Equity[[#This Row],[Loan Origination Date]],Loan_Equity[[#This Row],[Term Months]])),Loan_Equity[[#This Row],[PMT&amp;Escrow]],""))</f>
        <v/>
      </c>
      <c r="CD8" t="str">
        <f ca="1">IF(EOMONTH(INDIRECT(CD$2,FALSE),0)=EOMONTH(Loan_Equity[[#This Row],[Loan Origination Date]],0),-Loan_Equity[[#This Row],[Origination Total]],IF(AND(EOMONTH(INDIRECT(CD$2,),0)&gt;EOMONTH(Loan_Equity[[#This Row],[Loan Origination Date]],0),EOMONTH(INDIRECT(CD$2,),0)&lt;EOMONTH(Loan_Equity[[#This Row],[Loan Origination Date]],Loan_Equity[[#This Row],[Term Months]])),Loan_Equity[[#This Row],[PMT&amp;Escrow]],""))</f>
        <v/>
      </c>
      <c r="CE8" t="str">
        <f ca="1">IF(EOMONTH(INDIRECT(CE$2,FALSE),0)=EOMONTH(Loan_Equity[[#This Row],[Loan Origination Date]],0),-Loan_Equity[[#This Row],[Origination Total]],IF(AND(EOMONTH(INDIRECT(CE$2,),0)&gt;EOMONTH(Loan_Equity[[#This Row],[Loan Origination Date]],0),EOMONTH(INDIRECT(CE$2,),0)&lt;EOMONTH(Loan_Equity[[#This Row],[Loan Origination Date]],Loan_Equity[[#This Row],[Term Months]])),Loan_Equity[[#This Row],[PMT&amp;Escrow]],""))</f>
        <v/>
      </c>
      <c r="CF8" t="str">
        <f ca="1">IF(EOMONTH(INDIRECT(CF$2,FALSE),0)=EOMONTH(Loan_Equity[[#This Row],[Loan Origination Date]],0),-Loan_Equity[[#This Row],[Origination Total]],IF(AND(EOMONTH(INDIRECT(CF$2,),0)&gt;EOMONTH(Loan_Equity[[#This Row],[Loan Origination Date]],0),EOMONTH(INDIRECT(CF$2,),0)&lt;EOMONTH(Loan_Equity[[#This Row],[Loan Origination Date]],Loan_Equity[[#This Row],[Term Months]])),Loan_Equity[[#This Row],[PMT&amp;Escrow]],""))</f>
        <v/>
      </c>
      <c r="CG8" t="str">
        <f ca="1">IF(EOMONTH(INDIRECT(CG$2,FALSE),0)=EOMONTH(Loan_Equity[[#This Row],[Loan Origination Date]],0),-Loan_Equity[[#This Row],[Origination Total]],IF(AND(EOMONTH(INDIRECT(CG$2,),0)&gt;EOMONTH(Loan_Equity[[#This Row],[Loan Origination Date]],0),EOMONTH(INDIRECT(CG$2,),0)&lt;EOMONTH(Loan_Equity[[#This Row],[Loan Origination Date]],Loan_Equity[[#This Row],[Term Months]])),Loan_Equity[[#This Row],[PMT&amp;Escrow]],""))</f>
        <v/>
      </c>
      <c r="CH8" t="str">
        <f ca="1">IF(EOMONTH(INDIRECT(CH$2,FALSE),0)=EOMONTH(Loan_Equity[[#This Row],[Loan Origination Date]],0),-Loan_Equity[[#This Row],[Origination Total]],IF(AND(EOMONTH(INDIRECT(CH$2,),0)&gt;EOMONTH(Loan_Equity[[#This Row],[Loan Origination Date]],0),EOMONTH(INDIRECT(CH$2,),0)&lt;EOMONTH(Loan_Equity[[#This Row],[Loan Origination Date]],Loan_Equity[[#This Row],[Term Months]])),Loan_Equity[[#This Row],[PMT&amp;Escrow]],""))</f>
        <v/>
      </c>
      <c r="CI8" t="str">
        <f ca="1">IF(EOMONTH(INDIRECT(CI$2,FALSE),0)=EOMONTH(Loan_Equity[[#This Row],[Loan Origination Date]],0),-Loan_Equity[[#This Row],[Origination Total]],IF(AND(EOMONTH(INDIRECT(CI$2,),0)&gt;EOMONTH(Loan_Equity[[#This Row],[Loan Origination Date]],0),EOMONTH(INDIRECT(CI$2,),0)&lt;EOMONTH(Loan_Equity[[#This Row],[Loan Origination Date]],Loan_Equity[[#This Row],[Term Months]])),Loan_Equity[[#This Row],[PMT&amp;Escrow]],""))</f>
        <v/>
      </c>
      <c r="CJ8" t="str">
        <f ca="1">IF(EOMONTH(INDIRECT(CJ$2,FALSE),0)=EOMONTH(Loan_Equity[[#This Row],[Loan Origination Date]],0),-Loan_Equity[[#This Row],[Origination Total]],IF(AND(EOMONTH(INDIRECT(CJ$2,),0)&gt;EOMONTH(Loan_Equity[[#This Row],[Loan Origination Date]],0),EOMONTH(INDIRECT(CJ$2,),0)&lt;EOMONTH(Loan_Equity[[#This Row],[Loan Origination Date]],Loan_Equity[[#This Row],[Term Months]])),Loan_Equity[[#This Row],[PMT&amp;Escrow]],""))</f>
        <v/>
      </c>
      <c r="CK8" t="str">
        <f ca="1">IF(EOMONTH(INDIRECT(CK$2,FALSE),0)=EOMONTH(Loan_Equity[[#This Row],[Loan Origination Date]],0),-Loan_Equity[[#This Row],[Origination Total]],IF(AND(EOMONTH(INDIRECT(CK$2,),0)&gt;EOMONTH(Loan_Equity[[#This Row],[Loan Origination Date]],0),EOMONTH(INDIRECT(CK$2,),0)&lt;EOMONTH(Loan_Equity[[#This Row],[Loan Origination Date]],Loan_Equity[[#This Row],[Term Months]])),Loan_Equity[[#This Row],[PMT&amp;Escrow]],""))</f>
        <v/>
      </c>
      <c r="CL8" t="str">
        <f ca="1">IF(EOMONTH(INDIRECT(CL$2,FALSE),0)=EOMONTH(Loan_Equity[[#This Row],[Loan Origination Date]],0),-Loan_Equity[[#This Row],[Origination Total]],IF(AND(EOMONTH(INDIRECT(CL$2,),0)&gt;EOMONTH(Loan_Equity[[#This Row],[Loan Origination Date]],0),EOMONTH(INDIRECT(CL$2,),0)&lt;EOMONTH(Loan_Equity[[#This Row],[Loan Origination Date]],Loan_Equity[[#This Row],[Term Months]])),Loan_Equity[[#This Row],[PMT&amp;Escrow]],""))</f>
        <v/>
      </c>
      <c r="CM8" t="str">
        <f ca="1">IF(EOMONTH(INDIRECT(CM$2,FALSE),0)=EOMONTH(Loan_Equity[[#This Row],[Loan Origination Date]],0),-Loan_Equity[[#This Row],[Origination Total]],IF(AND(EOMONTH(INDIRECT(CM$2,),0)&gt;EOMONTH(Loan_Equity[[#This Row],[Loan Origination Date]],0),EOMONTH(INDIRECT(CM$2,),0)&lt;EOMONTH(Loan_Equity[[#This Row],[Loan Origination Date]],Loan_Equity[[#This Row],[Term Months]])),Loan_Equity[[#This Row],[PMT&amp;Escrow]],""))</f>
        <v/>
      </c>
      <c r="CN8" t="str">
        <f ca="1">IF(EOMONTH(INDIRECT(CN$2,FALSE),0)=EOMONTH(Loan_Equity[[#This Row],[Loan Origination Date]],0),-Loan_Equity[[#This Row],[Origination Total]],IF(AND(EOMONTH(INDIRECT(CN$2,),0)&gt;EOMONTH(Loan_Equity[[#This Row],[Loan Origination Date]],0),EOMONTH(INDIRECT(CN$2,),0)&lt;EOMONTH(Loan_Equity[[#This Row],[Loan Origination Date]],Loan_Equity[[#This Row],[Term Months]])),Loan_Equity[[#This Row],[PMT&amp;Escrow]],""))</f>
        <v/>
      </c>
      <c r="CO8" t="str">
        <f ca="1">IF(EOMONTH(INDIRECT(CO$2,FALSE),0)=EOMONTH(Loan_Equity[[#This Row],[Loan Origination Date]],0),-Loan_Equity[[#This Row],[Origination Total]],IF(AND(EOMONTH(INDIRECT(CO$2,),0)&gt;EOMONTH(Loan_Equity[[#This Row],[Loan Origination Date]],0),EOMONTH(INDIRECT(CO$2,),0)&lt;EOMONTH(Loan_Equity[[#This Row],[Loan Origination Date]],Loan_Equity[[#This Row],[Term Months]])),Loan_Equity[[#This Row],[PMT&amp;Escrow]],""))</f>
        <v/>
      </c>
      <c r="CP8" t="str">
        <f ca="1">IF(EOMONTH(INDIRECT(CP$2,FALSE),0)=EOMONTH(Loan_Equity[[#This Row],[Loan Origination Date]],0),-Loan_Equity[[#This Row],[Origination Total]],IF(AND(EOMONTH(INDIRECT(CP$2,),0)&gt;EOMONTH(Loan_Equity[[#This Row],[Loan Origination Date]],0),EOMONTH(INDIRECT(CP$2,),0)&lt;EOMONTH(Loan_Equity[[#This Row],[Loan Origination Date]],Loan_Equity[[#This Row],[Term Months]])),Loan_Equity[[#This Row],[PMT&amp;Escrow]],""))</f>
        <v/>
      </c>
      <c r="CQ8" t="str">
        <f ca="1">IF(EOMONTH(INDIRECT(CQ$2,FALSE),0)=EOMONTH(Loan_Equity[[#This Row],[Loan Origination Date]],0),-Loan_Equity[[#This Row],[Origination Total]],IF(AND(EOMONTH(INDIRECT(CQ$2,),0)&gt;EOMONTH(Loan_Equity[[#This Row],[Loan Origination Date]],0),EOMONTH(INDIRECT(CQ$2,),0)&lt;EOMONTH(Loan_Equity[[#This Row],[Loan Origination Date]],Loan_Equity[[#This Row],[Term Months]])),Loan_Equity[[#This Row],[PMT&amp;Escrow]],""))</f>
        <v/>
      </c>
      <c r="CR8" t="str">
        <f ca="1">IF(EOMONTH(INDIRECT(CR$2,FALSE),0)=EOMONTH(Loan_Equity[[#This Row],[Loan Origination Date]],0),-Loan_Equity[[#This Row],[Origination Total]],IF(AND(EOMONTH(INDIRECT(CR$2,),0)&gt;EOMONTH(Loan_Equity[[#This Row],[Loan Origination Date]],0),EOMONTH(INDIRECT(CR$2,),0)&lt;EOMONTH(Loan_Equity[[#This Row],[Loan Origination Date]],Loan_Equity[[#This Row],[Term Months]])),Loan_Equity[[#This Row],[PMT&amp;Escrow]],""))</f>
        <v/>
      </c>
      <c r="CS8" t="str">
        <f ca="1">IF(EOMONTH(INDIRECT(CS$2,FALSE),0)=EOMONTH(Loan_Equity[[#This Row],[Loan Origination Date]],0),-Loan_Equity[[#This Row],[Origination Total]],IF(AND(EOMONTH(INDIRECT(CS$2,),0)&gt;EOMONTH(Loan_Equity[[#This Row],[Loan Origination Date]],0),EOMONTH(INDIRECT(CS$2,),0)&lt;EOMONTH(Loan_Equity[[#This Row],[Loan Origination Date]],Loan_Equity[[#This Row],[Term Months]])),Loan_Equity[[#This Row],[PMT&amp;Escrow]],""))</f>
        <v/>
      </c>
      <c r="CT8" t="str">
        <f ca="1">IF(EOMONTH(INDIRECT(CT$2,FALSE),0)=EOMONTH(Loan_Equity[[#This Row],[Loan Origination Date]],0),-Loan_Equity[[#This Row],[Origination Total]],IF(AND(EOMONTH(INDIRECT(CT$2,),0)&gt;EOMONTH(Loan_Equity[[#This Row],[Loan Origination Date]],0),EOMONTH(INDIRECT(CT$2,),0)&lt;EOMONTH(Loan_Equity[[#This Row],[Loan Origination Date]],Loan_Equity[[#This Row],[Term Months]])),Loan_Equity[[#This Row],[PMT&amp;Escrow]],""))</f>
        <v/>
      </c>
      <c r="CU8" t="str">
        <f ca="1">IF(EOMONTH(INDIRECT(CU$2,FALSE),0)=EOMONTH(Loan_Equity[[#This Row],[Loan Origination Date]],0),-Loan_Equity[[#This Row],[Origination Total]],IF(AND(EOMONTH(INDIRECT(CU$2,),0)&gt;EOMONTH(Loan_Equity[[#This Row],[Loan Origination Date]],0),EOMONTH(INDIRECT(CU$2,),0)&lt;EOMONTH(Loan_Equity[[#This Row],[Loan Origination Date]],Loan_Equity[[#This Row],[Term Months]])),Loan_Equity[[#This Row],[PMT&amp;Escrow]],""))</f>
        <v/>
      </c>
      <c r="CV8" t="str">
        <f ca="1">IF(EOMONTH(INDIRECT(CV$2,FALSE),0)=EOMONTH(Loan_Equity[[#This Row],[Loan Origination Date]],0),-Loan_Equity[[#This Row],[Origination Total]],IF(AND(EOMONTH(INDIRECT(CV$2,),0)&gt;EOMONTH(Loan_Equity[[#This Row],[Loan Origination Date]],0),EOMONTH(INDIRECT(CV$2,),0)&lt;EOMONTH(Loan_Equity[[#This Row],[Loan Origination Date]],Loan_Equity[[#This Row],[Term Months]])),Loan_Equity[[#This Row],[PMT&amp;Escrow]],""))</f>
        <v/>
      </c>
      <c r="CW8" t="str">
        <f ca="1">IF(EOMONTH(INDIRECT(CW$2,FALSE),0)=EOMONTH(Loan_Equity[[#This Row],[Loan Origination Date]],0),-Loan_Equity[[#This Row],[Origination Total]],IF(AND(EOMONTH(INDIRECT(CW$2,),0)&gt;EOMONTH(Loan_Equity[[#This Row],[Loan Origination Date]],0),EOMONTH(INDIRECT(CW$2,),0)&lt;EOMONTH(Loan_Equity[[#This Row],[Loan Origination Date]],Loan_Equity[[#This Row],[Term Months]])),Loan_Equity[[#This Row],[PMT&amp;Escrow]],""))</f>
        <v/>
      </c>
      <c r="CX8" t="str">
        <f ca="1">IF(EOMONTH(INDIRECT(CX$2,FALSE),0)=EOMONTH(Loan_Equity[[#This Row],[Loan Origination Date]],0),-Loan_Equity[[#This Row],[Origination Total]],IF(AND(EOMONTH(INDIRECT(CX$2,),0)&gt;EOMONTH(Loan_Equity[[#This Row],[Loan Origination Date]],0),EOMONTH(INDIRECT(CX$2,),0)&lt;EOMONTH(Loan_Equity[[#This Row],[Loan Origination Date]],Loan_Equity[[#This Row],[Term Months]])),Loan_Equity[[#This Row],[PMT&amp;Escrow]],""))</f>
        <v/>
      </c>
      <c r="CY8" t="str">
        <f ca="1">IF(EOMONTH(INDIRECT(CY$2,FALSE),0)=EOMONTH(Loan_Equity[[#This Row],[Loan Origination Date]],0),-Loan_Equity[[#This Row],[Origination Total]],IF(AND(EOMONTH(INDIRECT(CY$2,),0)&gt;EOMONTH(Loan_Equity[[#This Row],[Loan Origination Date]],0),EOMONTH(INDIRECT(CY$2,),0)&lt;EOMONTH(Loan_Equity[[#This Row],[Loan Origination Date]],Loan_Equity[[#This Row],[Term Months]])),Loan_Equity[[#This Row],[PMT&amp;Escrow]],""))</f>
        <v/>
      </c>
      <c r="CZ8" t="str">
        <f ca="1">IF(EOMONTH(INDIRECT(CZ$2,FALSE),0)=EOMONTH(Loan_Equity[[#This Row],[Loan Origination Date]],0),-Loan_Equity[[#This Row],[Origination Total]],IF(AND(EOMONTH(INDIRECT(CZ$2,),0)&gt;EOMONTH(Loan_Equity[[#This Row],[Loan Origination Date]],0),EOMONTH(INDIRECT(CZ$2,),0)&lt;EOMONTH(Loan_Equity[[#This Row],[Loan Origination Date]],Loan_Equity[[#This Row],[Term Months]])),Loan_Equity[[#This Row],[PMT&amp;Escrow]],""))</f>
        <v/>
      </c>
      <c r="DA8" t="str">
        <f ca="1">IF(EOMONTH(INDIRECT(DA$2,FALSE),0)=EOMONTH(Loan_Equity[[#This Row],[Loan Origination Date]],0),-Loan_Equity[[#This Row],[Origination Total]],IF(AND(EOMONTH(INDIRECT(DA$2,),0)&gt;EOMONTH(Loan_Equity[[#This Row],[Loan Origination Date]],0),EOMONTH(INDIRECT(DA$2,),0)&lt;EOMONTH(Loan_Equity[[#This Row],[Loan Origination Date]],Loan_Equity[[#This Row],[Term Months]])),Loan_Equity[[#This Row],[PMT&amp;Escrow]],""))</f>
        <v/>
      </c>
      <c r="DB8" t="str">
        <f ca="1">IF(EOMONTH(INDIRECT(DB$2,FALSE),0)=EOMONTH(Loan_Equity[[#This Row],[Loan Origination Date]],0),-Loan_Equity[[#This Row],[Origination Total]],IF(AND(EOMONTH(INDIRECT(DB$2,),0)&gt;EOMONTH(Loan_Equity[[#This Row],[Loan Origination Date]],0),EOMONTH(INDIRECT(DB$2,),0)&lt;EOMONTH(Loan_Equity[[#This Row],[Loan Origination Date]],Loan_Equity[[#This Row],[Term Months]])),Loan_Equity[[#This Row],[PMT&amp;Escrow]],""))</f>
        <v/>
      </c>
      <c r="DC8" t="str">
        <f ca="1">IF(EOMONTH(INDIRECT(DC$2,FALSE),0)=EOMONTH(Loan_Equity[[#This Row],[Loan Origination Date]],0),-Loan_Equity[[#This Row],[Origination Total]],IF(AND(EOMONTH(INDIRECT(DC$2,),0)&gt;EOMONTH(Loan_Equity[[#This Row],[Loan Origination Date]],0),EOMONTH(INDIRECT(DC$2,),0)&lt;EOMONTH(Loan_Equity[[#This Row],[Loan Origination Date]],Loan_Equity[[#This Row],[Term Months]])),Loan_Equity[[#This Row],[PMT&amp;Escrow]],""))</f>
        <v/>
      </c>
      <c r="DD8" t="str">
        <f ca="1">IF(EOMONTH(INDIRECT(DD$2,FALSE),0)=EOMONTH(Loan_Equity[[#This Row],[Loan Origination Date]],0),-Loan_Equity[[#This Row],[Origination Total]],IF(AND(EOMONTH(INDIRECT(DD$2,),0)&gt;EOMONTH(Loan_Equity[[#This Row],[Loan Origination Date]],0),EOMONTH(INDIRECT(DD$2,),0)&lt;EOMONTH(Loan_Equity[[#This Row],[Loan Origination Date]],Loan_Equity[[#This Row],[Term Months]])),Loan_Equity[[#This Row],[PMT&amp;Escrow]],""))</f>
        <v/>
      </c>
      <c r="DE8" t="str">
        <f ca="1">IF(EOMONTH(INDIRECT(DE$2,FALSE),0)=EOMONTH(Loan_Equity[[#This Row],[Loan Origination Date]],0),-Loan_Equity[[#This Row],[Origination Total]],IF(AND(EOMONTH(INDIRECT(DE$2,),0)&gt;EOMONTH(Loan_Equity[[#This Row],[Loan Origination Date]],0),EOMONTH(INDIRECT(DE$2,),0)&lt;EOMONTH(Loan_Equity[[#This Row],[Loan Origination Date]],Loan_Equity[[#This Row],[Term Months]])),Loan_Equity[[#This Row],[PMT&amp;Escrow]],""))</f>
        <v/>
      </c>
      <c r="DF8" t="str">
        <f ca="1">IF(EOMONTH(INDIRECT(DF$2,FALSE),0)=EOMONTH(Loan_Equity[[#This Row],[Loan Origination Date]],0),-Loan_Equity[[#This Row],[Origination Total]],IF(AND(EOMONTH(INDIRECT(DF$2,),0)&gt;EOMONTH(Loan_Equity[[#This Row],[Loan Origination Date]],0),EOMONTH(INDIRECT(DF$2,),0)&lt;EOMONTH(Loan_Equity[[#This Row],[Loan Origination Date]],Loan_Equity[[#This Row],[Term Months]])),Loan_Equity[[#This Row],[PMT&amp;Escrow]],""))</f>
        <v/>
      </c>
      <c r="DG8" t="str">
        <f ca="1">IF(EOMONTH(INDIRECT(DG$2,FALSE),0)=EOMONTH(Loan_Equity[[#This Row],[Loan Origination Date]],0),-Loan_Equity[[#This Row],[Origination Total]],IF(AND(EOMONTH(INDIRECT(DG$2,),0)&gt;EOMONTH(Loan_Equity[[#This Row],[Loan Origination Date]],0),EOMONTH(INDIRECT(DG$2,),0)&lt;EOMONTH(Loan_Equity[[#This Row],[Loan Origination Date]],Loan_Equity[[#This Row],[Term Months]])),Loan_Equity[[#This Row],[PMT&amp;Escrow]],""))</f>
        <v/>
      </c>
      <c r="DH8" t="str">
        <f ca="1">IF(EOMONTH(INDIRECT(DH$2,FALSE),0)=EOMONTH(Loan_Equity[[#This Row],[Loan Origination Date]],0),-Loan_Equity[[#This Row],[Origination Total]],IF(AND(EOMONTH(INDIRECT(DH$2,),0)&gt;EOMONTH(Loan_Equity[[#This Row],[Loan Origination Date]],0),EOMONTH(INDIRECT(DH$2,),0)&lt;EOMONTH(Loan_Equity[[#This Row],[Loan Origination Date]],Loan_Equity[[#This Row],[Term Months]])),Loan_Equity[[#This Row],[PMT&amp;Escrow]],""))</f>
        <v/>
      </c>
      <c r="DI8" t="str">
        <f ca="1">IF(EOMONTH(INDIRECT(DI$2,FALSE),0)=EOMONTH(Loan_Equity[[#This Row],[Loan Origination Date]],0),-Loan_Equity[[#This Row],[Origination Total]],IF(AND(EOMONTH(INDIRECT(DI$2,),0)&gt;EOMONTH(Loan_Equity[[#This Row],[Loan Origination Date]],0),EOMONTH(INDIRECT(DI$2,),0)&lt;EOMONTH(Loan_Equity[[#This Row],[Loan Origination Date]],Loan_Equity[[#This Row],[Term Months]])),Loan_Equity[[#This Row],[PMT&amp;Escrow]],""))</f>
        <v/>
      </c>
      <c r="DJ8" t="str">
        <f ca="1">IF(EOMONTH(INDIRECT(DJ$2,FALSE),0)=EOMONTH(Loan_Equity[[#This Row],[Loan Origination Date]],0),-Loan_Equity[[#This Row],[Origination Total]],IF(AND(EOMONTH(INDIRECT(DJ$2,),0)&gt;EOMONTH(Loan_Equity[[#This Row],[Loan Origination Date]],0),EOMONTH(INDIRECT(DJ$2,),0)&lt;EOMONTH(Loan_Equity[[#This Row],[Loan Origination Date]],Loan_Equity[[#This Row],[Term Months]])),Loan_Equity[[#This Row],[PMT&amp;Escrow]],""))</f>
        <v/>
      </c>
      <c r="DK8" t="str">
        <f ca="1">IF(EOMONTH(INDIRECT(DK$2,FALSE),0)=EOMONTH(Loan_Equity[[#This Row],[Loan Origination Date]],0),-Loan_Equity[[#This Row],[Origination Total]],IF(AND(EOMONTH(INDIRECT(DK$2,),0)&gt;EOMONTH(Loan_Equity[[#This Row],[Loan Origination Date]],0),EOMONTH(INDIRECT(DK$2,),0)&lt;EOMONTH(Loan_Equity[[#This Row],[Loan Origination Date]],Loan_Equity[[#This Row],[Term Months]])),Loan_Equity[[#This Row],[PMT&amp;Escrow]],""))</f>
        <v/>
      </c>
      <c r="DL8" t="str">
        <f ca="1">IF(EOMONTH(INDIRECT(DL$2,FALSE),0)=EOMONTH(Loan_Equity[[#This Row],[Loan Origination Date]],0),-Loan_Equity[[#This Row],[Origination Total]],IF(AND(EOMONTH(INDIRECT(DL$2,),0)&gt;EOMONTH(Loan_Equity[[#This Row],[Loan Origination Date]],0),EOMONTH(INDIRECT(DL$2,),0)&lt;EOMONTH(Loan_Equity[[#This Row],[Loan Origination Date]],Loan_Equity[[#This Row],[Term Months]])),Loan_Equity[[#This Row],[PMT&amp;Escrow]],""))</f>
        <v/>
      </c>
      <c r="DM8" t="str">
        <f ca="1">IF(EOMONTH(INDIRECT(DM$2,FALSE),0)=EOMONTH(Loan_Equity[[#This Row],[Loan Origination Date]],0),-Loan_Equity[[#This Row],[Origination Total]],IF(AND(EOMONTH(INDIRECT(DM$2,),0)&gt;EOMONTH(Loan_Equity[[#This Row],[Loan Origination Date]],0),EOMONTH(INDIRECT(DM$2,),0)&lt;EOMONTH(Loan_Equity[[#This Row],[Loan Origination Date]],Loan_Equity[[#This Row],[Term Months]])),Loan_Equity[[#This Row],[PMT&amp;Escrow]],""))</f>
        <v/>
      </c>
      <c r="DN8" t="str">
        <f ca="1">IF(EOMONTH(INDIRECT(DN$2,FALSE),0)=EOMONTH(Loan_Equity[[#This Row],[Loan Origination Date]],0),-Loan_Equity[[#This Row],[Origination Total]],IF(AND(EOMONTH(INDIRECT(DN$2,),0)&gt;EOMONTH(Loan_Equity[[#This Row],[Loan Origination Date]],0),EOMONTH(INDIRECT(DN$2,),0)&lt;EOMONTH(Loan_Equity[[#This Row],[Loan Origination Date]],Loan_Equity[[#This Row],[Term Months]])),Loan_Equity[[#This Row],[PMT&amp;Escrow]],""))</f>
        <v/>
      </c>
      <c r="DO8" t="str">
        <f ca="1">IF(EOMONTH(INDIRECT(DO$2,FALSE),0)=EOMONTH(Loan_Equity[[#This Row],[Loan Origination Date]],0),-Loan_Equity[[#This Row],[Origination Total]],IF(AND(EOMONTH(INDIRECT(DO$2,),0)&gt;EOMONTH(Loan_Equity[[#This Row],[Loan Origination Date]],0),EOMONTH(INDIRECT(DO$2,),0)&lt;EOMONTH(Loan_Equity[[#This Row],[Loan Origination Date]],Loan_Equity[[#This Row],[Term Months]])),Loan_Equity[[#This Row],[PMT&amp;Escrow]],""))</f>
        <v/>
      </c>
      <c r="DP8" t="str">
        <f ca="1">IF(EOMONTH(INDIRECT(DP$2,FALSE),0)=EOMONTH(Loan_Equity[[#This Row],[Loan Origination Date]],0),-Loan_Equity[[#This Row],[Origination Total]],IF(AND(EOMONTH(INDIRECT(DP$2,),0)&gt;EOMONTH(Loan_Equity[[#This Row],[Loan Origination Date]],0),EOMONTH(INDIRECT(DP$2,),0)&lt;EOMONTH(Loan_Equity[[#This Row],[Loan Origination Date]],Loan_Equity[[#This Row],[Term Months]])),Loan_Equity[[#This Row],[PMT&amp;Escrow]],""))</f>
        <v/>
      </c>
      <c r="DQ8" t="str">
        <f ca="1">IF(EOMONTH(INDIRECT(DQ$2,FALSE),0)=EOMONTH(Loan_Equity[[#This Row],[Loan Origination Date]],0),-Loan_Equity[[#This Row],[Origination Total]],IF(AND(EOMONTH(INDIRECT(DQ$2,),0)&gt;EOMONTH(Loan_Equity[[#This Row],[Loan Origination Date]],0),EOMONTH(INDIRECT(DQ$2,),0)&lt;EOMONTH(Loan_Equity[[#This Row],[Loan Origination Date]],Loan_Equity[[#This Row],[Term Months]])),Loan_Equity[[#This Row],[PMT&amp;Escrow]],""))</f>
        <v/>
      </c>
      <c r="DR8" t="str">
        <f ca="1">IF(EOMONTH(INDIRECT(DR$2,FALSE),0)=EOMONTH(Loan_Equity[[#This Row],[Loan Origination Date]],0),-Loan_Equity[[#This Row],[Origination Total]],IF(AND(EOMONTH(INDIRECT(DR$2,),0)&gt;EOMONTH(Loan_Equity[[#This Row],[Loan Origination Date]],0),EOMONTH(INDIRECT(DR$2,),0)&lt;EOMONTH(Loan_Equity[[#This Row],[Loan Origination Date]],Loan_Equity[[#This Row],[Term Months]])),Loan_Equity[[#This Row],[PMT&amp;Escrow]],""))</f>
        <v/>
      </c>
      <c r="DS8" t="str">
        <f ca="1">IF(EOMONTH(INDIRECT(DS$2,FALSE),0)=EOMONTH(Loan_Equity[[#This Row],[Loan Origination Date]],0),-Loan_Equity[[#This Row],[Origination Total]],IF(AND(EOMONTH(INDIRECT(DS$2,),0)&gt;EOMONTH(Loan_Equity[[#This Row],[Loan Origination Date]],0),EOMONTH(INDIRECT(DS$2,),0)&lt;EOMONTH(Loan_Equity[[#This Row],[Loan Origination Date]],Loan_Equity[[#This Row],[Term Months]])),Loan_Equity[[#This Row],[PMT&amp;Escrow]],""))</f>
        <v/>
      </c>
      <c r="DT8" t="str">
        <f ca="1">IF(EOMONTH(INDIRECT(DT$2,FALSE),0)=EOMONTH(Loan_Equity[[#This Row],[Loan Origination Date]],0),-Loan_Equity[[#This Row],[Origination Total]],IF(AND(EOMONTH(INDIRECT(DT$2,),0)&gt;EOMONTH(Loan_Equity[[#This Row],[Loan Origination Date]],0),EOMONTH(INDIRECT(DT$2,),0)&lt;EOMONTH(Loan_Equity[[#This Row],[Loan Origination Date]],Loan_Equity[[#This Row],[Term Months]])),Loan_Equity[[#This Row],[PMT&amp;Escrow]],""))</f>
        <v/>
      </c>
      <c r="DU8" t="str">
        <f ca="1">IF(EOMONTH(INDIRECT(DU$2,FALSE),0)=EOMONTH(Loan_Equity[[#This Row],[Loan Origination Date]],0),-Loan_Equity[[#This Row],[Origination Total]],IF(AND(EOMONTH(INDIRECT(DU$2,),0)&gt;EOMONTH(Loan_Equity[[#This Row],[Loan Origination Date]],0),EOMONTH(INDIRECT(DU$2,),0)&lt;EOMONTH(Loan_Equity[[#This Row],[Loan Origination Date]],Loan_Equity[[#This Row],[Term Months]])),Loan_Equity[[#This Row],[PMT&amp;Escrow]],""))</f>
        <v/>
      </c>
      <c r="DV8" t="str">
        <f ca="1">IF(EOMONTH(INDIRECT(DV$2,FALSE),0)=EOMONTH(Loan_Equity[[#This Row],[Loan Origination Date]],0),-Loan_Equity[[#This Row],[Origination Total]],IF(AND(EOMONTH(INDIRECT(DV$2,),0)&gt;EOMONTH(Loan_Equity[[#This Row],[Loan Origination Date]],0),EOMONTH(INDIRECT(DV$2,),0)&lt;EOMONTH(Loan_Equity[[#This Row],[Loan Origination Date]],Loan_Equity[[#This Row],[Term Months]])),Loan_Equity[[#This Row],[PMT&amp;Escrow]],""))</f>
        <v/>
      </c>
      <c r="DW8" t="str">
        <f ca="1">IF(EOMONTH(INDIRECT(DW$2,FALSE),0)=EOMONTH(Loan_Equity[[#This Row],[Loan Origination Date]],0),-Loan_Equity[[#This Row],[Origination Total]],IF(AND(EOMONTH(INDIRECT(DW$2,),0)&gt;EOMONTH(Loan_Equity[[#This Row],[Loan Origination Date]],0),EOMONTH(INDIRECT(DW$2,),0)&lt;EOMONTH(Loan_Equity[[#This Row],[Loan Origination Date]],Loan_Equity[[#This Row],[Term Months]])),Loan_Equity[[#This Row],[PMT&amp;Escrow]],""))</f>
        <v/>
      </c>
      <c r="DX8" t="str">
        <f ca="1">IF(EOMONTH(INDIRECT(DX$2,FALSE),0)=EOMONTH(Loan_Equity[[#This Row],[Loan Origination Date]],0),-Loan_Equity[[#This Row],[Origination Total]],IF(AND(EOMONTH(INDIRECT(DX$2,),0)&gt;EOMONTH(Loan_Equity[[#This Row],[Loan Origination Date]],0),EOMONTH(INDIRECT(DX$2,),0)&lt;EOMONTH(Loan_Equity[[#This Row],[Loan Origination Date]],Loan_Equity[[#This Row],[Term Months]])),Loan_Equity[[#This Row],[PMT&amp;Escrow]],""))</f>
        <v/>
      </c>
      <c r="DY8" t="str">
        <f ca="1">IF(EOMONTH(INDIRECT(DY$2,FALSE),0)=EOMONTH(Loan_Equity[[#This Row],[Loan Origination Date]],0),-Loan_Equity[[#This Row],[Origination Total]],IF(AND(EOMONTH(INDIRECT(DY$2,),0)&gt;EOMONTH(Loan_Equity[[#This Row],[Loan Origination Date]],0),EOMONTH(INDIRECT(DY$2,),0)&lt;EOMONTH(Loan_Equity[[#This Row],[Loan Origination Date]],Loan_Equity[[#This Row],[Term Months]])),Loan_Equity[[#This Row],[PMT&amp;Escrow]],""))</f>
        <v/>
      </c>
      <c r="DZ8" t="str">
        <f ca="1">IF(EOMONTH(INDIRECT(DZ$2,FALSE),0)=EOMONTH(Loan_Equity[[#This Row],[Loan Origination Date]],0),-Loan_Equity[[#This Row],[Origination Total]],IF(AND(EOMONTH(INDIRECT(DZ$2,),0)&gt;EOMONTH(Loan_Equity[[#This Row],[Loan Origination Date]],0),EOMONTH(INDIRECT(DZ$2,),0)&lt;EOMONTH(Loan_Equity[[#This Row],[Loan Origination Date]],Loan_Equity[[#This Row],[Term Months]])),Loan_Equity[[#This Row],[PMT&amp;Escrow]],""))</f>
        <v/>
      </c>
      <c r="EA8" t="str">
        <f ca="1">IF(EOMONTH(INDIRECT(EA$2,FALSE),0)=EOMONTH(Loan_Equity[[#This Row],[Loan Origination Date]],0),-Loan_Equity[[#This Row],[Origination Total]],IF(AND(EOMONTH(INDIRECT(EA$2,),0)&gt;EOMONTH(Loan_Equity[[#This Row],[Loan Origination Date]],0),EOMONTH(INDIRECT(EA$2,),0)&lt;EOMONTH(Loan_Equity[[#This Row],[Loan Origination Date]],Loan_Equity[[#This Row],[Term Months]])),Loan_Equity[[#This Row],[PMT&amp;Escrow]],""))</f>
        <v/>
      </c>
      <c r="EB8" t="str">
        <f ca="1">IF(EOMONTH(INDIRECT(EB$2,FALSE),0)=EOMONTH(Loan_Equity[[#This Row],[Loan Origination Date]],0),-Loan_Equity[[#This Row],[Origination Total]],IF(AND(EOMONTH(INDIRECT(EB$2,),0)&gt;EOMONTH(Loan_Equity[[#This Row],[Loan Origination Date]],0),EOMONTH(INDIRECT(EB$2,),0)&lt;EOMONTH(Loan_Equity[[#This Row],[Loan Origination Date]],Loan_Equity[[#This Row],[Term Months]])),Loan_Equity[[#This Row],[PMT&amp;Escrow]],""))</f>
        <v/>
      </c>
      <c r="EC8" t="str">
        <f ca="1">IF(EOMONTH(INDIRECT(EC$2,FALSE),0)=EOMONTH(Loan_Equity[[#This Row],[Loan Origination Date]],0),-Loan_Equity[[#This Row],[Origination Total]],IF(AND(EOMONTH(INDIRECT(EC$2,),0)&gt;EOMONTH(Loan_Equity[[#This Row],[Loan Origination Date]],0),EOMONTH(INDIRECT(EC$2,),0)&lt;EOMONTH(Loan_Equity[[#This Row],[Loan Origination Date]],Loan_Equity[[#This Row],[Term Months]])),Loan_Equity[[#This Row],[PMT&amp;Escrow]],""))</f>
        <v/>
      </c>
      <c r="ED8" t="str">
        <f ca="1">IF(EOMONTH(INDIRECT(ED$2,FALSE),0)=EOMONTH(Loan_Equity[[#This Row],[Loan Origination Date]],0),-Loan_Equity[[#This Row],[Origination Total]],IF(AND(EOMONTH(INDIRECT(ED$2,),0)&gt;EOMONTH(Loan_Equity[[#This Row],[Loan Origination Date]],0),EOMONTH(INDIRECT(ED$2,),0)&lt;EOMONTH(Loan_Equity[[#This Row],[Loan Origination Date]],Loan_Equity[[#This Row],[Term Months]])),Loan_Equity[[#This Row],[PMT&amp;Escrow]],""))</f>
        <v/>
      </c>
      <c r="EE8" t="str">
        <f ca="1">IF(EOMONTH(INDIRECT(EE$2,FALSE),0)=EOMONTH(Loan_Equity[[#This Row],[Loan Origination Date]],0),-Loan_Equity[[#This Row],[Origination Total]],IF(AND(EOMONTH(INDIRECT(EE$2,),0)&gt;EOMONTH(Loan_Equity[[#This Row],[Loan Origination Date]],0),EOMONTH(INDIRECT(EE$2,),0)&lt;EOMONTH(Loan_Equity[[#This Row],[Loan Origination Date]],Loan_Equity[[#This Row],[Term Months]])),Loan_Equity[[#This Row],[PMT&amp;Escrow]],""))</f>
        <v/>
      </c>
      <c r="EF8" t="str">
        <f ca="1">IF(EOMONTH(INDIRECT(EF$2,FALSE),0)=EOMONTH(Loan_Equity[[#This Row],[Loan Origination Date]],0),-Loan_Equity[[#This Row],[Origination Total]],IF(AND(EOMONTH(INDIRECT(EF$2,),0)&gt;EOMONTH(Loan_Equity[[#This Row],[Loan Origination Date]],0),EOMONTH(INDIRECT(EF$2,),0)&lt;EOMONTH(Loan_Equity[[#This Row],[Loan Origination Date]],Loan_Equity[[#This Row],[Term Months]])),Loan_Equity[[#This Row],[PMT&amp;Escrow]],""))</f>
        <v/>
      </c>
    </row>
    <row r="9" spans="1:136" x14ac:dyDescent="0.25">
      <c r="A9" s="64"/>
      <c r="B9" s="6"/>
      <c r="C9" s="6"/>
      <c r="D9" s="6"/>
      <c r="E9" s="6"/>
      <c r="F9" s="6"/>
      <c r="G9" s="6"/>
      <c r="H9" s="6"/>
      <c r="I9" s="6"/>
      <c r="J9" s="6"/>
      <c r="K9" s="10">
        <f>Loan_Equity[[#This Row],[Asset Price]]*Loan_Equity[[#This Row],[Percent Down]]+Loan_Equity[[#This Row],[Origination Fees]]</f>
        <v>0</v>
      </c>
      <c r="L9" s="10" t="str">
        <f>IF(ISBLANK(Loan_Equity[[#This Row],[Loan Origination Date]]),"",IFERROR(PMT($G9/12,$H9,$D9-Loan_Equity[[#This Row],[Asset Price]]*Loan_Equity[[#This Row],[Percent Down]],0,1)-$I9/12-$J9/12,""))</f>
        <v/>
      </c>
      <c r="O9" t="s">
        <v>563</v>
      </c>
      <c r="P9" s="10" t="str">
        <f>IFERROR(CUMPRINC(Loan_Equity[[#This Row],[rate (%)]]/12,Loan_Equity[[#This Row],[Term Months]],Loan_Equity[[#This Row],[Asset Price]],1,-YEAR(Loan_Equity[[#This Row],[Loan Origination Date]])*12-MONTH(Loan_Equity[[#This Row],[Loan Origination Date]])+YEAR(FY01_M01)*12+MONTH(FY01_M01),0),"")</f>
        <v/>
      </c>
      <c r="Q9" s="10" t="str">
        <f>IFERROR(CUMPRINC(Loan_Equity[[#This Row],[rate (%)]]/12,Loan_Equity[[#This Row],[Term Months]],Loan_Equity[[#This Row],[Asset Price]],1,-YEAR(Loan_Equity[[#This Row],[Loan Origination Date]])*12-MONTH(Loan_Equity[[#This Row],[Loan Origination Date]])+YEAR(FY01_M02)*12+MONTH(FY01_M02),0),"")</f>
        <v/>
      </c>
      <c r="R9" s="10" t="str">
        <f>IFERROR(CUMPRINC(Loan_Equity[[#This Row],[rate (%)]]/12,Loan_Equity[[#This Row],[Term Months]],Loan_Equity[[#This Row],[Asset Price]],1,-YEAR(Loan_Equity[[#This Row],[Loan Origination Date]])*12-MONTH(Loan_Equity[[#This Row],[Loan Origination Date]])+YEAR(FY01_M03)*12+MONTH(FY01_M03),0),"")</f>
        <v/>
      </c>
      <c r="S9" s="10" t="str">
        <f>IFERROR(CUMPRINC(Loan_Equity[[#This Row],[rate (%)]]/12,Loan_Equity[[#This Row],[Term Months]],Loan_Equity[[#This Row],[Asset Price]],1,-YEAR(Loan_Equity[[#This Row],[Loan Origination Date]])*12-MONTH(Loan_Equity[[#This Row],[Loan Origination Date]])+YEAR(FY01_M04)*12+MONTH(FY01_M04),0),"")</f>
        <v/>
      </c>
      <c r="T9" s="10" t="str">
        <f>IFERROR(CUMPRINC(Loan_Equity[[#This Row],[rate (%)]]/12,Loan_Equity[[#This Row],[Term Months]],Loan_Equity[[#This Row],[Asset Price]],1,-YEAR(Loan_Equity[[#This Row],[Loan Origination Date]])*12-MONTH(Loan_Equity[[#This Row],[Loan Origination Date]])+YEAR(FY01_M05)*12+MONTH(FY01_M05),0),"")</f>
        <v/>
      </c>
      <c r="U9" s="10" t="str">
        <f>IFERROR(CUMPRINC(Loan_Equity[[#This Row],[rate (%)]]/12,Loan_Equity[[#This Row],[Term Months]],Loan_Equity[[#This Row],[Asset Price]],1,-YEAR(Loan_Equity[[#This Row],[Loan Origination Date]])*12-MONTH(Loan_Equity[[#This Row],[Loan Origination Date]])+YEAR(FY01_M06)*12+MONTH(FY01_M06),0),"")</f>
        <v/>
      </c>
      <c r="V9" s="10" t="str">
        <f>IFERROR(CUMPRINC(Loan_Equity[[#This Row],[rate (%)]]/12,Loan_Equity[[#This Row],[Term Months]],Loan_Equity[[#This Row],[Asset Price]],1,-YEAR(Loan_Equity[[#This Row],[Loan Origination Date]])*12-MONTH(Loan_Equity[[#This Row],[Loan Origination Date]])+YEAR(FY01_M07)*12+MONTH(FY01_M07),0),"")</f>
        <v/>
      </c>
      <c r="W9" s="10" t="str">
        <f>IFERROR(CUMPRINC(Loan_Equity[[#This Row],[rate (%)]]/12,Loan_Equity[[#This Row],[Term Months]],Loan_Equity[[#This Row],[Asset Price]],1,-YEAR(Loan_Equity[[#This Row],[Loan Origination Date]])*12-MONTH(Loan_Equity[[#This Row],[Loan Origination Date]])+YEAR(FY01_M08)*12+MONTH(FY01_M08),0),"")</f>
        <v/>
      </c>
      <c r="X9" s="10" t="str">
        <f>IFERROR(CUMPRINC(Loan_Equity[[#This Row],[rate (%)]]/12,Loan_Equity[[#This Row],[Term Months]],Loan_Equity[[#This Row],[Asset Price]],1,-YEAR(Loan_Equity[[#This Row],[Loan Origination Date]])*12-MONTH(Loan_Equity[[#This Row],[Loan Origination Date]])+YEAR(FY01_M09)*12+MONTH(FY01_M09),0),"")</f>
        <v/>
      </c>
      <c r="Y9" s="10" t="str">
        <f>IFERROR(CUMPRINC(Loan_Equity[[#This Row],[rate (%)]]/12,Loan_Equity[[#This Row],[Term Months]],Loan_Equity[[#This Row],[Asset Price]],1,-YEAR(Loan_Equity[[#This Row],[Loan Origination Date]])*12-MONTH(Loan_Equity[[#This Row],[Loan Origination Date]])+YEAR(FY01_M10)*12+MONTH(FY01_M10),0),"")</f>
        <v/>
      </c>
      <c r="Z9" s="10" t="str">
        <f>IFERROR(CUMPRINC(Loan_Equity[[#This Row],[rate (%)]]/12,Loan_Equity[[#This Row],[Term Months]],Loan_Equity[[#This Row],[Asset Price]],1,-YEAR(Loan_Equity[[#This Row],[Loan Origination Date]])*12-MONTH(Loan_Equity[[#This Row],[Loan Origination Date]])+YEAR(FY01_M11)*12+MONTH(FY01_M11),0),"")</f>
        <v/>
      </c>
      <c r="AA9" s="10" t="str">
        <f>IFERROR(CUMPRINC(Loan_Equity[[#This Row],[rate (%)]]/12,Loan_Equity[[#This Row],[Term Months]],Loan_Equity[[#This Row],[Asset Price]],1,-YEAR(Loan_Equity[[#This Row],[Loan Origination Date]])*12-MONTH(Loan_Equity[[#This Row],[Loan Origination Date]])+YEAR(FY01_M12)*12+MONTH(FY01_M12),0),"")</f>
        <v/>
      </c>
      <c r="AB9" s="10" t="str">
        <f>IFERROR(CUMPRINC(Loan_Equity[[#This Row],[rate (%)]]/12,Loan_Equity[[#This Row],[Term Months]],Loan_Equity[[#This Row],[Asset Price]],1,-YEAR(Loan_Equity[[#This Row],[Loan Origination Date]])*12-MONTH(Loan_Equity[[#This Row],[Loan Origination Date]])+YEAR(FY02_M01)*12+MONTH(FY02_M01),0),"")</f>
        <v/>
      </c>
      <c r="AC9" s="10" t="str">
        <f>IFERROR(CUMPRINC(Loan_Equity[[#This Row],[rate (%)]]/12,Loan_Equity[[#This Row],[Term Months]],Loan_Equity[[#This Row],[Asset Price]],1,-YEAR(Loan_Equity[[#This Row],[Loan Origination Date]])*12-MONTH(Loan_Equity[[#This Row],[Loan Origination Date]])+YEAR(FY02_M02)*12+MONTH(FY02_M02),0),"")</f>
        <v/>
      </c>
      <c r="AD9" s="10" t="str">
        <f>IFERROR(CUMPRINC(Loan_Equity[[#This Row],[rate (%)]]/12,Loan_Equity[[#This Row],[Term Months]],Loan_Equity[[#This Row],[Asset Price]],1,-YEAR(Loan_Equity[[#This Row],[Loan Origination Date]])*12-MONTH(Loan_Equity[[#This Row],[Loan Origination Date]])+YEAR(FY02_M03)*12+MONTH(FY02_M03),0),"")</f>
        <v/>
      </c>
      <c r="AE9" s="10" t="str">
        <f>IFERROR(CUMPRINC(Loan_Equity[[#This Row],[rate (%)]]/12,Loan_Equity[[#This Row],[Term Months]],Loan_Equity[[#This Row],[Asset Price]],1,-YEAR(Loan_Equity[[#This Row],[Loan Origination Date]])*12-MONTH(Loan_Equity[[#This Row],[Loan Origination Date]])+YEAR(FY02_M04)*12+MONTH(FY02_M04),0),"")</f>
        <v/>
      </c>
      <c r="AF9" s="10" t="str">
        <f>IFERROR(CUMPRINC(Loan_Equity[[#This Row],[rate (%)]]/12,Loan_Equity[[#This Row],[Term Months]],Loan_Equity[[#This Row],[Asset Price]],1,-YEAR(Loan_Equity[[#This Row],[Loan Origination Date]])*12-MONTH(Loan_Equity[[#This Row],[Loan Origination Date]])+YEAR(FY02_M05)*12+MONTH(FY02_M05),0),"")</f>
        <v/>
      </c>
      <c r="AG9" s="10" t="str">
        <f>IFERROR(CUMPRINC(Loan_Equity[[#This Row],[rate (%)]]/12,Loan_Equity[[#This Row],[Term Months]],Loan_Equity[[#This Row],[Asset Price]],1,-YEAR(Loan_Equity[[#This Row],[Loan Origination Date]])*12-MONTH(Loan_Equity[[#This Row],[Loan Origination Date]])+YEAR(FY02_M06)*12+MONTH(FY02_M06),0),"")</f>
        <v/>
      </c>
      <c r="AH9" s="10" t="str">
        <f>IFERROR(CUMPRINC(Loan_Equity[[#This Row],[rate (%)]]/12,Loan_Equity[[#This Row],[Term Months]],Loan_Equity[[#This Row],[Asset Price]],1,-YEAR(Loan_Equity[[#This Row],[Loan Origination Date]])*12-MONTH(Loan_Equity[[#This Row],[Loan Origination Date]])+YEAR(FY02_M07)*12+MONTH(FY02_M07),0),"")</f>
        <v/>
      </c>
      <c r="AI9" s="10" t="str">
        <f>IFERROR(CUMPRINC(Loan_Equity[[#This Row],[rate (%)]]/12,Loan_Equity[[#This Row],[Term Months]],Loan_Equity[[#This Row],[Asset Price]],1,-YEAR(Loan_Equity[[#This Row],[Loan Origination Date]])*12-MONTH(Loan_Equity[[#This Row],[Loan Origination Date]])+YEAR(FY02_M08)*12+MONTH(FY02_M08),0),"")</f>
        <v/>
      </c>
      <c r="AJ9" s="10" t="str">
        <f>IFERROR(CUMPRINC(Loan_Equity[[#This Row],[rate (%)]]/12,Loan_Equity[[#This Row],[Term Months]],Loan_Equity[[#This Row],[Asset Price]],1,-YEAR(Loan_Equity[[#This Row],[Loan Origination Date]])*12-MONTH(Loan_Equity[[#This Row],[Loan Origination Date]])+YEAR(FY02_M09)*12+MONTH(FY02_M09),0),"")</f>
        <v/>
      </c>
      <c r="AK9" s="10" t="str">
        <f>IFERROR(CUMPRINC(Loan_Equity[[#This Row],[rate (%)]]/12,Loan_Equity[[#This Row],[Term Months]],Loan_Equity[[#This Row],[Asset Price]],1,-YEAR(Loan_Equity[[#This Row],[Loan Origination Date]])*12-MONTH(Loan_Equity[[#This Row],[Loan Origination Date]])+YEAR(FY02_M10)*12+MONTH(FY02_M10),0),"")</f>
        <v/>
      </c>
      <c r="AL9" s="10" t="str">
        <f>IFERROR(CUMPRINC(Loan_Equity[[#This Row],[rate (%)]]/12,Loan_Equity[[#This Row],[Term Months]],Loan_Equity[[#This Row],[Asset Price]],1,-YEAR(Loan_Equity[[#This Row],[Loan Origination Date]])*12-MONTH(Loan_Equity[[#This Row],[Loan Origination Date]])+YEAR(FY02_M11)*12+MONTH(FY02_M11),0),"")</f>
        <v/>
      </c>
      <c r="AM9" s="10" t="str">
        <f>IFERROR(CUMPRINC(Loan_Equity[[#This Row],[rate (%)]]/12,Loan_Equity[[#This Row],[Term Months]],Loan_Equity[[#This Row],[Asset Price]],1,-YEAR(Loan_Equity[[#This Row],[Loan Origination Date]])*12-MONTH(Loan_Equity[[#This Row],[Loan Origination Date]])+YEAR(FY02_M12)*12+MONTH(FY02_M12),0),"")</f>
        <v/>
      </c>
      <c r="AN9" s="10" t="str">
        <f>IFERROR(CUMPRINC(Loan_Equity[[#This Row],[rate (%)]]/12,Loan_Equity[[#This Row],[Term Months]],Loan_Equity[[#This Row],[Asset Price]],1,-YEAR(Loan_Equity[[#This Row],[Loan Origination Date]])*12-MONTH(Loan_Equity[[#This Row],[Loan Origination Date]])+YEAR(FY03_M01)*12+MONTH(FY03_M01),0),"")</f>
        <v/>
      </c>
      <c r="AO9" s="10" t="str">
        <f>IFERROR(CUMPRINC(Loan_Equity[[#This Row],[rate (%)]]/12,Loan_Equity[[#This Row],[Term Months]],Loan_Equity[[#This Row],[Asset Price]],1,-YEAR(Loan_Equity[[#This Row],[Loan Origination Date]])*12-MONTH(Loan_Equity[[#This Row],[Loan Origination Date]])+YEAR(FY03_M02)*12+MONTH(FY03_M02),0),"")</f>
        <v/>
      </c>
      <c r="AP9" s="10" t="str">
        <f>IFERROR(CUMPRINC(Loan_Equity[[#This Row],[rate (%)]]/12,Loan_Equity[[#This Row],[Term Months]],Loan_Equity[[#This Row],[Asset Price]],1,-YEAR(Loan_Equity[[#This Row],[Loan Origination Date]])*12-MONTH(Loan_Equity[[#This Row],[Loan Origination Date]])+YEAR(FY03_M03)*12+MONTH(FY03_M03),0),"")</f>
        <v/>
      </c>
      <c r="AQ9" s="10" t="str">
        <f>IFERROR(CUMPRINC(Loan_Equity[[#This Row],[rate (%)]]/12,Loan_Equity[[#This Row],[Term Months]],Loan_Equity[[#This Row],[Asset Price]],1,-YEAR(Loan_Equity[[#This Row],[Loan Origination Date]])*12-MONTH(Loan_Equity[[#This Row],[Loan Origination Date]])+YEAR(FY03_M04)*12+MONTH(FY03_M04),0),"")</f>
        <v/>
      </c>
      <c r="AR9" s="10" t="str">
        <f>IFERROR(CUMPRINC(Loan_Equity[[#This Row],[rate (%)]]/12,Loan_Equity[[#This Row],[Term Months]],Loan_Equity[[#This Row],[Asset Price]],1,-YEAR(Loan_Equity[[#This Row],[Loan Origination Date]])*12-MONTH(Loan_Equity[[#This Row],[Loan Origination Date]])+YEAR(FY03_M05)*12+MONTH(FY03_M05),0),"")</f>
        <v/>
      </c>
      <c r="AS9" s="10" t="str">
        <f>IFERROR(CUMPRINC(Loan_Equity[[#This Row],[rate (%)]]/12,Loan_Equity[[#This Row],[Term Months]],Loan_Equity[[#This Row],[Asset Price]],1,-YEAR(Loan_Equity[[#This Row],[Loan Origination Date]])*12-MONTH(Loan_Equity[[#This Row],[Loan Origination Date]])+YEAR(FY03_M06)*12+MONTH(FY03_M06),0),"")</f>
        <v/>
      </c>
      <c r="AT9" s="10" t="str">
        <f>IFERROR(CUMPRINC(Loan_Equity[[#This Row],[rate (%)]]/12,Loan_Equity[[#This Row],[Term Months]],Loan_Equity[[#This Row],[Asset Price]],1,-YEAR(Loan_Equity[[#This Row],[Loan Origination Date]])*12-MONTH(Loan_Equity[[#This Row],[Loan Origination Date]])+YEAR(FY03_M07)*12+MONTH(FY03_M07),0),"")</f>
        <v/>
      </c>
      <c r="AU9" s="10" t="str">
        <f>IFERROR(CUMPRINC(Loan_Equity[[#This Row],[rate (%)]]/12,Loan_Equity[[#This Row],[Term Months]],Loan_Equity[[#This Row],[Asset Price]],1,-YEAR(Loan_Equity[[#This Row],[Loan Origination Date]])*12-MONTH(Loan_Equity[[#This Row],[Loan Origination Date]])+YEAR(FY03_M08)*12+MONTH(FY03_M08),0),"")</f>
        <v/>
      </c>
      <c r="AV9" s="10" t="str">
        <f>IFERROR(CUMPRINC(Loan_Equity[[#This Row],[rate (%)]]/12,Loan_Equity[[#This Row],[Term Months]],Loan_Equity[[#This Row],[Asset Price]],1,-YEAR(Loan_Equity[[#This Row],[Loan Origination Date]])*12-MONTH(Loan_Equity[[#This Row],[Loan Origination Date]])+YEAR(FY03_M09)*12+MONTH(FY03_M09),0),"")</f>
        <v/>
      </c>
      <c r="AW9" s="10" t="str">
        <f>IFERROR(CUMPRINC(Loan_Equity[[#This Row],[rate (%)]]/12,Loan_Equity[[#This Row],[Term Months]],Loan_Equity[[#This Row],[Asset Price]],1,-YEAR(Loan_Equity[[#This Row],[Loan Origination Date]])*12-MONTH(Loan_Equity[[#This Row],[Loan Origination Date]])+YEAR(FY03_M10)*12+MONTH(FY03_M10),0),"")</f>
        <v/>
      </c>
      <c r="AX9" s="10" t="str">
        <f>IFERROR(CUMPRINC(Loan_Equity[[#This Row],[rate (%)]]/12,Loan_Equity[[#This Row],[Term Months]],Loan_Equity[[#This Row],[Asset Price]],1,-YEAR(Loan_Equity[[#This Row],[Loan Origination Date]])*12-MONTH(Loan_Equity[[#This Row],[Loan Origination Date]])+YEAR(FY03_M11)*12+MONTH(FY03_M11),0),"")</f>
        <v/>
      </c>
      <c r="AY9" s="10" t="str">
        <f>IFERROR(CUMPRINC(Loan_Equity[[#This Row],[rate (%)]]/12,Loan_Equity[[#This Row],[Term Months]],Loan_Equity[[#This Row],[Asset Price]],1,-YEAR(Loan_Equity[[#This Row],[Loan Origination Date]])*12-MONTH(Loan_Equity[[#This Row],[Loan Origination Date]])+YEAR(FY03_M12)*12+MONTH(FY03_M12),0),"")</f>
        <v/>
      </c>
      <c r="AZ9" s="10" t="str">
        <f>IFERROR(CUMPRINC(Loan_Equity[[#This Row],[rate (%)]]/12,Loan_Equity[[#This Row],[Term Months]],Loan_Equity[[#This Row],[Asset Price]],1,-YEAR(Loan_Equity[[#This Row],[Loan Origination Date]])*12-MONTH(Loan_Equity[[#This Row],[Loan Origination Date]])+YEAR(FY04_M01)*12+MONTH(FY04_M01),0),"")</f>
        <v/>
      </c>
      <c r="BA9" s="10" t="str">
        <f>IFERROR(CUMPRINC(Loan_Equity[[#This Row],[rate (%)]]/12,Loan_Equity[[#This Row],[Term Months]],Loan_Equity[[#This Row],[Asset Price]],1,-YEAR(Loan_Equity[[#This Row],[Loan Origination Date]])*12-MONTH(Loan_Equity[[#This Row],[Loan Origination Date]])+YEAR(FY04_M02)*12+MONTH(FY04_M02),0),"")</f>
        <v/>
      </c>
      <c r="BB9" s="10" t="str">
        <f>IFERROR(CUMPRINC(Loan_Equity[[#This Row],[rate (%)]]/12,Loan_Equity[[#This Row],[Term Months]],Loan_Equity[[#This Row],[Asset Price]],1,-YEAR(Loan_Equity[[#This Row],[Loan Origination Date]])*12-MONTH(Loan_Equity[[#This Row],[Loan Origination Date]])+YEAR(FY04_M03)*12+MONTH(FY04_M03),0),"")</f>
        <v/>
      </c>
      <c r="BC9" s="10" t="str">
        <f>IFERROR(CUMPRINC(Loan_Equity[[#This Row],[rate (%)]]/12,Loan_Equity[[#This Row],[Term Months]],Loan_Equity[[#This Row],[Asset Price]],1,-YEAR(Loan_Equity[[#This Row],[Loan Origination Date]])*12-MONTH(Loan_Equity[[#This Row],[Loan Origination Date]])+YEAR(FY04_M04)*12+MONTH(FY04_M04),0),"")</f>
        <v/>
      </c>
      <c r="BD9" s="10" t="str">
        <f>IFERROR(CUMPRINC(Loan_Equity[[#This Row],[rate (%)]]/12,Loan_Equity[[#This Row],[Term Months]],Loan_Equity[[#This Row],[Asset Price]],1,-YEAR(Loan_Equity[[#This Row],[Loan Origination Date]])*12-MONTH(Loan_Equity[[#This Row],[Loan Origination Date]])+YEAR(FY04_M05)*12+MONTH(FY04_M05),0),"")</f>
        <v/>
      </c>
      <c r="BE9" s="10" t="str">
        <f>IFERROR(CUMPRINC(Loan_Equity[[#This Row],[rate (%)]]/12,Loan_Equity[[#This Row],[Term Months]],Loan_Equity[[#This Row],[Asset Price]],1,-YEAR(Loan_Equity[[#This Row],[Loan Origination Date]])*12-MONTH(Loan_Equity[[#This Row],[Loan Origination Date]])+YEAR(FY04_M06)*12+MONTH(FY04_M06),0),"")</f>
        <v/>
      </c>
      <c r="BF9" s="10" t="str">
        <f>IFERROR(CUMPRINC(Loan_Equity[[#This Row],[rate (%)]]/12,Loan_Equity[[#This Row],[Term Months]],Loan_Equity[[#This Row],[Asset Price]],1,-YEAR(Loan_Equity[[#This Row],[Loan Origination Date]])*12-MONTH(Loan_Equity[[#This Row],[Loan Origination Date]])+YEAR(FY04_M07)*12+MONTH(FY04_M07),0),"")</f>
        <v/>
      </c>
      <c r="BG9" s="10" t="str">
        <f>IFERROR(CUMPRINC(Loan_Equity[[#This Row],[rate (%)]]/12,Loan_Equity[[#This Row],[Term Months]],Loan_Equity[[#This Row],[Asset Price]],1,-YEAR(Loan_Equity[[#This Row],[Loan Origination Date]])*12-MONTH(Loan_Equity[[#This Row],[Loan Origination Date]])+YEAR(FY04_M08)*12+MONTH(FY04_M08),0),"")</f>
        <v/>
      </c>
      <c r="BH9" s="10" t="str">
        <f>IFERROR(CUMPRINC(Loan_Equity[[#This Row],[rate (%)]]/12,Loan_Equity[[#This Row],[Term Months]],Loan_Equity[[#This Row],[Asset Price]],1,-YEAR(Loan_Equity[[#This Row],[Loan Origination Date]])*12-MONTH(Loan_Equity[[#This Row],[Loan Origination Date]])+YEAR(FY04_M09)*12+MONTH(FY04_M09),0),"")</f>
        <v/>
      </c>
      <c r="BI9" s="10" t="str">
        <f>IFERROR(CUMPRINC(Loan_Equity[[#This Row],[rate (%)]]/12,Loan_Equity[[#This Row],[Term Months]],Loan_Equity[[#This Row],[Asset Price]],1,-YEAR(Loan_Equity[[#This Row],[Loan Origination Date]])*12-MONTH(Loan_Equity[[#This Row],[Loan Origination Date]])+YEAR(FY04_M10)*12+MONTH(FY04_M10),0),"")</f>
        <v/>
      </c>
      <c r="BJ9" s="10" t="str">
        <f>IFERROR(CUMPRINC(Loan_Equity[[#This Row],[rate (%)]]/12,Loan_Equity[[#This Row],[Term Months]],Loan_Equity[[#This Row],[Asset Price]],1,-YEAR(Loan_Equity[[#This Row],[Loan Origination Date]])*12-MONTH(Loan_Equity[[#This Row],[Loan Origination Date]])+YEAR(FY04_M11)*12+MONTH(FY04_M11),0),"")</f>
        <v/>
      </c>
      <c r="BK9" s="10" t="str">
        <f>IFERROR(CUMPRINC(Loan_Equity[[#This Row],[rate (%)]]/12,Loan_Equity[[#This Row],[Term Months]],Loan_Equity[[#This Row],[Asset Price]],1,-YEAR(Loan_Equity[[#This Row],[Loan Origination Date]])*12-MONTH(Loan_Equity[[#This Row],[Loan Origination Date]])+YEAR(FY04_M12)*12+MONTH(FY04_M12),0),"")</f>
        <v/>
      </c>
      <c r="BL9" s="10" t="str">
        <f>IFERROR(CUMPRINC(Loan_Equity[[#This Row],[rate (%)]]/12,Loan_Equity[[#This Row],[Term Months]],Loan_Equity[[#This Row],[Asset Price]],1,-YEAR(Loan_Equity[[#This Row],[Loan Origination Date]])*12-MONTH(Loan_Equity[[#This Row],[Loan Origination Date]])+YEAR(FY05_M01)*12+MONTH(FY05_M01),0),"")</f>
        <v/>
      </c>
      <c r="BM9" s="10" t="str">
        <f>IFERROR(CUMPRINC(Loan_Equity[[#This Row],[rate (%)]]/12,Loan_Equity[[#This Row],[Term Months]],Loan_Equity[[#This Row],[Asset Price]],1,-YEAR(Loan_Equity[[#This Row],[Loan Origination Date]])*12-MONTH(Loan_Equity[[#This Row],[Loan Origination Date]])+YEAR(FY05_M02)*12+MONTH(FY05_M02),0),"")</f>
        <v/>
      </c>
      <c r="BN9" s="10" t="str">
        <f>IFERROR(CUMPRINC(Loan_Equity[[#This Row],[rate (%)]]/12,Loan_Equity[[#This Row],[Term Months]],Loan_Equity[[#This Row],[Asset Price]],1,-YEAR(Loan_Equity[[#This Row],[Loan Origination Date]])*12-MONTH(Loan_Equity[[#This Row],[Loan Origination Date]])+YEAR(FY05_M03)*12+MONTH(FY05_M03),0),"")</f>
        <v/>
      </c>
      <c r="BO9" s="10" t="str">
        <f>IFERROR(CUMPRINC(Loan_Equity[[#This Row],[rate (%)]]/12,Loan_Equity[[#This Row],[Term Months]],Loan_Equity[[#This Row],[Asset Price]],1,-YEAR(Loan_Equity[[#This Row],[Loan Origination Date]])*12-MONTH(Loan_Equity[[#This Row],[Loan Origination Date]])+YEAR(FY05_M04)*12+MONTH(FY05_M04),0),"")</f>
        <v/>
      </c>
      <c r="BP9" s="10" t="str">
        <f>IFERROR(CUMPRINC(Loan_Equity[[#This Row],[rate (%)]]/12,Loan_Equity[[#This Row],[Term Months]],Loan_Equity[[#This Row],[Asset Price]],1,-YEAR(Loan_Equity[[#This Row],[Loan Origination Date]])*12-MONTH(Loan_Equity[[#This Row],[Loan Origination Date]])+YEAR(FY05_M05)*12+MONTH(FY05_M05),0),"")</f>
        <v/>
      </c>
      <c r="BQ9" s="10" t="str">
        <f>IFERROR(CUMPRINC(Loan_Equity[[#This Row],[rate (%)]]/12,Loan_Equity[[#This Row],[Term Months]],Loan_Equity[[#This Row],[Asset Price]],1,-YEAR(Loan_Equity[[#This Row],[Loan Origination Date]])*12-MONTH(Loan_Equity[[#This Row],[Loan Origination Date]])+YEAR(FY05_M06)*12+MONTH(FY05_M06),0),"")</f>
        <v/>
      </c>
      <c r="BR9" s="10" t="str">
        <f>IFERROR(CUMPRINC(Loan_Equity[[#This Row],[rate (%)]]/12,Loan_Equity[[#This Row],[Term Months]],Loan_Equity[[#This Row],[Asset Price]],1,-YEAR(Loan_Equity[[#This Row],[Loan Origination Date]])*12-MONTH(Loan_Equity[[#This Row],[Loan Origination Date]])+YEAR(FY05_M07)*12+MONTH(FY05_M07),0),"")</f>
        <v/>
      </c>
      <c r="BS9" s="10" t="str">
        <f>IFERROR(CUMPRINC(Loan_Equity[[#This Row],[rate (%)]]/12,Loan_Equity[[#This Row],[Term Months]],Loan_Equity[[#This Row],[Asset Price]],1,-YEAR(Loan_Equity[[#This Row],[Loan Origination Date]])*12-MONTH(Loan_Equity[[#This Row],[Loan Origination Date]])+YEAR(FY05_M08)*12+MONTH(FY05_M08),0),"")</f>
        <v/>
      </c>
      <c r="BT9" s="10" t="str">
        <f>IFERROR(CUMPRINC(Loan_Equity[[#This Row],[rate (%)]]/12,Loan_Equity[[#This Row],[Term Months]],Loan_Equity[[#This Row],[Asset Price]],1,-YEAR(Loan_Equity[[#This Row],[Loan Origination Date]])*12-MONTH(Loan_Equity[[#This Row],[Loan Origination Date]])+YEAR(FY05_M09)*12+MONTH(FY05_M09),0),"")</f>
        <v/>
      </c>
      <c r="BU9" s="10" t="str">
        <f>IFERROR(CUMPRINC(Loan_Equity[[#This Row],[rate (%)]]/12,Loan_Equity[[#This Row],[Term Months]],Loan_Equity[[#This Row],[Asset Price]],1,-YEAR(Loan_Equity[[#This Row],[Loan Origination Date]])*12-MONTH(Loan_Equity[[#This Row],[Loan Origination Date]])+YEAR(FY05_M10)*12+MONTH(FY05_M10),0),"")</f>
        <v/>
      </c>
      <c r="BV9" s="10" t="str">
        <f>IFERROR(CUMPRINC(Loan_Equity[[#This Row],[rate (%)]]/12,Loan_Equity[[#This Row],[Term Months]],Loan_Equity[[#This Row],[Asset Price]],1,-YEAR(Loan_Equity[[#This Row],[Loan Origination Date]])*12-MONTH(Loan_Equity[[#This Row],[Loan Origination Date]])+YEAR(FY05_M11)*12+MONTH(FY05_M11),0),"")</f>
        <v/>
      </c>
      <c r="BW9" s="10" t="str">
        <f>IFERROR(CUMPRINC(Loan_Equity[[#This Row],[rate (%)]]/12,Loan_Equity[[#This Row],[Term Months]],Loan_Equity[[#This Row],[Asset Price]],1,-YEAR(Loan_Equity[[#This Row],[Loan Origination Date]])*12-MONTH(Loan_Equity[[#This Row],[Loan Origination Date]])+YEAR(FY05_M12)*12+MONTH(FY05_M12),0),"")</f>
        <v/>
      </c>
      <c r="BY9" t="str">
        <f ca="1">IF(EOMONTH(INDIRECT(BY$2,FALSE),0)=EOMONTH(Loan_Equity[[#This Row],[Loan Origination Date]],0),-Loan_Equity[[#This Row],[Origination Total]],IF(AND(EOMONTH(INDIRECT(BY$2,),0)&gt;EOMONTH(Loan_Equity[[#This Row],[Loan Origination Date]],0),EOMONTH(INDIRECT(BY$2,),0)&lt;EOMONTH(Loan_Equity[[#This Row],[Loan Origination Date]],Loan_Equity[[#This Row],[Term Months]])),Loan_Equity[[#This Row],[PMT&amp;Escrow]],""))</f>
        <v/>
      </c>
      <c r="BZ9" t="str">
        <f ca="1">IF(EOMONTH(INDIRECT(BZ$2,FALSE),0)=EOMONTH(Loan_Equity[[#This Row],[Loan Origination Date]],0),-Loan_Equity[[#This Row],[Origination Total]],IF(AND(EOMONTH(INDIRECT(BZ$2,),0)&gt;EOMONTH(Loan_Equity[[#This Row],[Loan Origination Date]],0),EOMONTH(INDIRECT(BZ$2,),0)&lt;EOMONTH(Loan_Equity[[#This Row],[Loan Origination Date]],Loan_Equity[[#This Row],[Term Months]])),Loan_Equity[[#This Row],[PMT&amp;Escrow]],""))</f>
        <v/>
      </c>
      <c r="CA9" t="str">
        <f ca="1">IF(EOMONTH(INDIRECT(CA$2,FALSE),0)=EOMONTH(Loan_Equity[[#This Row],[Loan Origination Date]],0),-Loan_Equity[[#This Row],[Origination Total]],IF(AND(EOMONTH(INDIRECT(CA$2,),0)&gt;EOMONTH(Loan_Equity[[#This Row],[Loan Origination Date]],0),EOMONTH(INDIRECT(CA$2,),0)&lt;EOMONTH(Loan_Equity[[#This Row],[Loan Origination Date]],Loan_Equity[[#This Row],[Term Months]])),Loan_Equity[[#This Row],[PMT&amp;Escrow]],""))</f>
        <v/>
      </c>
      <c r="CB9" t="str">
        <f ca="1">IF(EOMONTH(INDIRECT(CB$2,FALSE),0)=EOMONTH(Loan_Equity[[#This Row],[Loan Origination Date]],0),-Loan_Equity[[#This Row],[Origination Total]],IF(AND(EOMONTH(INDIRECT(CB$2,),0)&gt;EOMONTH(Loan_Equity[[#This Row],[Loan Origination Date]],0),EOMONTH(INDIRECT(CB$2,),0)&lt;EOMONTH(Loan_Equity[[#This Row],[Loan Origination Date]],Loan_Equity[[#This Row],[Term Months]])),Loan_Equity[[#This Row],[PMT&amp;Escrow]],""))</f>
        <v/>
      </c>
      <c r="CC9" t="str">
        <f ca="1">IF(EOMONTH(INDIRECT(CC$2,FALSE),0)=EOMONTH(Loan_Equity[[#This Row],[Loan Origination Date]],0),-Loan_Equity[[#This Row],[Origination Total]],IF(AND(EOMONTH(INDIRECT(CC$2,),0)&gt;EOMONTH(Loan_Equity[[#This Row],[Loan Origination Date]],0),EOMONTH(INDIRECT(CC$2,),0)&lt;EOMONTH(Loan_Equity[[#This Row],[Loan Origination Date]],Loan_Equity[[#This Row],[Term Months]])),Loan_Equity[[#This Row],[PMT&amp;Escrow]],""))</f>
        <v/>
      </c>
      <c r="CD9" t="str">
        <f ca="1">IF(EOMONTH(INDIRECT(CD$2,FALSE),0)=EOMONTH(Loan_Equity[[#This Row],[Loan Origination Date]],0),-Loan_Equity[[#This Row],[Origination Total]],IF(AND(EOMONTH(INDIRECT(CD$2,),0)&gt;EOMONTH(Loan_Equity[[#This Row],[Loan Origination Date]],0),EOMONTH(INDIRECT(CD$2,),0)&lt;EOMONTH(Loan_Equity[[#This Row],[Loan Origination Date]],Loan_Equity[[#This Row],[Term Months]])),Loan_Equity[[#This Row],[PMT&amp;Escrow]],""))</f>
        <v/>
      </c>
      <c r="CE9" t="str">
        <f ca="1">IF(EOMONTH(INDIRECT(CE$2,FALSE),0)=EOMONTH(Loan_Equity[[#This Row],[Loan Origination Date]],0),-Loan_Equity[[#This Row],[Origination Total]],IF(AND(EOMONTH(INDIRECT(CE$2,),0)&gt;EOMONTH(Loan_Equity[[#This Row],[Loan Origination Date]],0),EOMONTH(INDIRECT(CE$2,),0)&lt;EOMONTH(Loan_Equity[[#This Row],[Loan Origination Date]],Loan_Equity[[#This Row],[Term Months]])),Loan_Equity[[#This Row],[PMT&amp;Escrow]],""))</f>
        <v/>
      </c>
      <c r="CF9" t="str">
        <f ca="1">IF(EOMONTH(INDIRECT(CF$2,FALSE),0)=EOMONTH(Loan_Equity[[#This Row],[Loan Origination Date]],0),-Loan_Equity[[#This Row],[Origination Total]],IF(AND(EOMONTH(INDIRECT(CF$2,),0)&gt;EOMONTH(Loan_Equity[[#This Row],[Loan Origination Date]],0),EOMONTH(INDIRECT(CF$2,),0)&lt;EOMONTH(Loan_Equity[[#This Row],[Loan Origination Date]],Loan_Equity[[#This Row],[Term Months]])),Loan_Equity[[#This Row],[PMT&amp;Escrow]],""))</f>
        <v/>
      </c>
      <c r="CG9" t="str">
        <f ca="1">IF(EOMONTH(INDIRECT(CG$2,FALSE),0)=EOMONTH(Loan_Equity[[#This Row],[Loan Origination Date]],0),-Loan_Equity[[#This Row],[Origination Total]],IF(AND(EOMONTH(INDIRECT(CG$2,),0)&gt;EOMONTH(Loan_Equity[[#This Row],[Loan Origination Date]],0),EOMONTH(INDIRECT(CG$2,),0)&lt;EOMONTH(Loan_Equity[[#This Row],[Loan Origination Date]],Loan_Equity[[#This Row],[Term Months]])),Loan_Equity[[#This Row],[PMT&amp;Escrow]],""))</f>
        <v/>
      </c>
      <c r="CH9" t="str">
        <f ca="1">IF(EOMONTH(INDIRECT(CH$2,FALSE),0)=EOMONTH(Loan_Equity[[#This Row],[Loan Origination Date]],0),-Loan_Equity[[#This Row],[Origination Total]],IF(AND(EOMONTH(INDIRECT(CH$2,),0)&gt;EOMONTH(Loan_Equity[[#This Row],[Loan Origination Date]],0),EOMONTH(INDIRECT(CH$2,),0)&lt;EOMONTH(Loan_Equity[[#This Row],[Loan Origination Date]],Loan_Equity[[#This Row],[Term Months]])),Loan_Equity[[#This Row],[PMT&amp;Escrow]],""))</f>
        <v/>
      </c>
      <c r="CI9" t="str">
        <f ca="1">IF(EOMONTH(INDIRECT(CI$2,FALSE),0)=EOMONTH(Loan_Equity[[#This Row],[Loan Origination Date]],0),-Loan_Equity[[#This Row],[Origination Total]],IF(AND(EOMONTH(INDIRECT(CI$2,),0)&gt;EOMONTH(Loan_Equity[[#This Row],[Loan Origination Date]],0),EOMONTH(INDIRECT(CI$2,),0)&lt;EOMONTH(Loan_Equity[[#This Row],[Loan Origination Date]],Loan_Equity[[#This Row],[Term Months]])),Loan_Equity[[#This Row],[PMT&amp;Escrow]],""))</f>
        <v/>
      </c>
      <c r="CJ9" t="str">
        <f ca="1">IF(EOMONTH(INDIRECT(CJ$2,FALSE),0)=EOMONTH(Loan_Equity[[#This Row],[Loan Origination Date]],0),-Loan_Equity[[#This Row],[Origination Total]],IF(AND(EOMONTH(INDIRECT(CJ$2,),0)&gt;EOMONTH(Loan_Equity[[#This Row],[Loan Origination Date]],0),EOMONTH(INDIRECT(CJ$2,),0)&lt;EOMONTH(Loan_Equity[[#This Row],[Loan Origination Date]],Loan_Equity[[#This Row],[Term Months]])),Loan_Equity[[#This Row],[PMT&amp;Escrow]],""))</f>
        <v/>
      </c>
      <c r="CK9" t="str">
        <f ca="1">IF(EOMONTH(INDIRECT(CK$2,FALSE),0)=EOMONTH(Loan_Equity[[#This Row],[Loan Origination Date]],0),-Loan_Equity[[#This Row],[Origination Total]],IF(AND(EOMONTH(INDIRECT(CK$2,),0)&gt;EOMONTH(Loan_Equity[[#This Row],[Loan Origination Date]],0),EOMONTH(INDIRECT(CK$2,),0)&lt;EOMONTH(Loan_Equity[[#This Row],[Loan Origination Date]],Loan_Equity[[#This Row],[Term Months]])),Loan_Equity[[#This Row],[PMT&amp;Escrow]],""))</f>
        <v/>
      </c>
      <c r="CL9" t="str">
        <f ca="1">IF(EOMONTH(INDIRECT(CL$2,FALSE),0)=EOMONTH(Loan_Equity[[#This Row],[Loan Origination Date]],0),-Loan_Equity[[#This Row],[Origination Total]],IF(AND(EOMONTH(INDIRECT(CL$2,),0)&gt;EOMONTH(Loan_Equity[[#This Row],[Loan Origination Date]],0),EOMONTH(INDIRECT(CL$2,),0)&lt;EOMONTH(Loan_Equity[[#This Row],[Loan Origination Date]],Loan_Equity[[#This Row],[Term Months]])),Loan_Equity[[#This Row],[PMT&amp;Escrow]],""))</f>
        <v/>
      </c>
      <c r="CM9" t="str">
        <f ca="1">IF(EOMONTH(INDIRECT(CM$2,FALSE),0)=EOMONTH(Loan_Equity[[#This Row],[Loan Origination Date]],0),-Loan_Equity[[#This Row],[Origination Total]],IF(AND(EOMONTH(INDIRECT(CM$2,),0)&gt;EOMONTH(Loan_Equity[[#This Row],[Loan Origination Date]],0),EOMONTH(INDIRECT(CM$2,),0)&lt;EOMONTH(Loan_Equity[[#This Row],[Loan Origination Date]],Loan_Equity[[#This Row],[Term Months]])),Loan_Equity[[#This Row],[PMT&amp;Escrow]],""))</f>
        <v/>
      </c>
      <c r="CN9" t="str">
        <f ca="1">IF(EOMONTH(INDIRECT(CN$2,FALSE),0)=EOMONTH(Loan_Equity[[#This Row],[Loan Origination Date]],0),-Loan_Equity[[#This Row],[Origination Total]],IF(AND(EOMONTH(INDIRECT(CN$2,),0)&gt;EOMONTH(Loan_Equity[[#This Row],[Loan Origination Date]],0),EOMONTH(INDIRECT(CN$2,),0)&lt;EOMONTH(Loan_Equity[[#This Row],[Loan Origination Date]],Loan_Equity[[#This Row],[Term Months]])),Loan_Equity[[#This Row],[PMT&amp;Escrow]],""))</f>
        <v/>
      </c>
      <c r="CO9" t="str">
        <f ca="1">IF(EOMONTH(INDIRECT(CO$2,FALSE),0)=EOMONTH(Loan_Equity[[#This Row],[Loan Origination Date]],0),-Loan_Equity[[#This Row],[Origination Total]],IF(AND(EOMONTH(INDIRECT(CO$2,),0)&gt;EOMONTH(Loan_Equity[[#This Row],[Loan Origination Date]],0),EOMONTH(INDIRECT(CO$2,),0)&lt;EOMONTH(Loan_Equity[[#This Row],[Loan Origination Date]],Loan_Equity[[#This Row],[Term Months]])),Loan_Equity[[#This Row],[PMT&amp;Escrow]],""))</f>
        <v/>
      </c>
      <c r="CP9" t="str">
        <f ca="1">IF(EOMONTH(INDIRECT(CP$2,FALSE),0)=EOMONTH(Loan_Equity[[#This Row],[Loan Origination Date]],0),-Loan_Equity[[#This Row],[Origination Total]],IF(AND(EOMONTH(INDIRECT(CP$2,),0)&gt;EOMONTH(Loan_Equity[[#This Row],[Loan Origination Date]],0),EOMONTH(INDIRECT(CP$2,),0)&lt;EOMONTH(Loan_Equity[[#This Row],[Loan Origination Date]],Loan_Equity[[#This Row],[Term Months]])),Loan_Equity[[#This Row],[PMT&amp;Escrow]],""))</f>
        <v/>
      </c>
      <c r="CQ9" t="str">
        <f ca="1">IF(EOMONTH(INDIRECT(CQ$2,FALSE),0)=EOMONTH(Loan_Equity[[#This Row],[Loan Origination Date]],0),-Loan_Equity[[#This Row],[Origination Total]],IF(AND(EOMONTH(INDIRECT(CQ$2,),0)&gt;EOMONTH(Loan_Equity[[#This Row],[Loan Origination Date]],0),EOMONTH(INDIRECT(CQ$2,),0)&lt;EOMONTH(Loan_Equity[[#This Row],[Loan Origination Date]],Loan_Equity[[#This Row],[Term Months]])),Loan_Equity[[#This Row],[PMT&amp;Escrow]],""))</f>
        <v/>
      </c>
      <c r="CR9" t="str">
        <f ca="1">IF(EOMONTH(INDIRECT(CR$2,FALSE),0)=EOMONTH(Loan_Equity[[#This Row],[Loan Origination Date]],0),-Loan_Equity[[#This Row],[Origination Total]],IF(AND(EOMONTH(INDIRECT(CR$2,),0)&gt;EOMONTH(Loan_Equity[[#This Row],[Loan Origination Date]],0),EOMONTH(INDIRECT(CR$2,),0)&lt;EOMONTH(Loan_Equity[[#This Row],[Loan Origination Date]],Loan_Equity[[#This Row],[Term Months]])),Loan_Equity[[#This Row],[PMT&amp;Escrow]],""))</f>
        <v/>
      </c>
      <c r="CS9" t="str">
        <f ca="1">IF(EOMONTH(INDIRECT(CS$2,FALSE),0)=EOMONTH(Loan_Equity[[#This Row],[Loan Origination Date]],0),-Loan_Equity[[#This Row],[Origination Total]],IF(AND(EOMONTH(INDIRECT(CS$2,),0)&gt;EOMONTH(Loan_Equity[[#This Row],[Loan Origination Date]],0),EOMONTH(INDIRECT(CS$2,),0)&lt;EOMONTH(Loan_Equity[[#This Row],[Loan Origination Date]],Loan_Equity[[#This Row],[Term Months]])),Loan_Equity[[#This Row],[PMT&amp;Escrow]],""))</f>
        <v/>
      </c>
      <c r="CT9" t="str">
        <f ca="1">IF(EOMONTH(INDIRECT(CT$2,FALSE),0)=EOMONTH(Loan_Equity[[#This Row],[Loan Origination Date]],0),-Loan_Equity[[#This Row],[Origination Total]],IF(AND(EOMONTH(INDIRECT(CT$2,),0)&gt;EOMONTH(Loan_Equity[[#This Row],[Loan Origination Date]],0),EOMONTH(INDIRECT(CT$2,),0)&lt;EOMONTH(Loan_Equity[[#This Row],[Loan Origination Date]],Loan_Equity[[#This Row],[Term Months]])),Loan_Equity[[#This Row],[PMT&amp;Escrow]],""))</f>
        <v/>
      </c>
      <c r="CU9" t="str">
        <f ca="1">IF(EOMONTH(INDIRECT(CU$2,FALSE),0)=EOMONTH(Loan_Equity[[#This Row],[Loan Origination Date]],0),-Loan_Equity[[#This Row],[Origination Total]],IF(AND(EOMONTH(INDIRECT(CU$2,),0)&gt;EOMONTH(Loan_Equity[[#This Row],[Loan Origination Date]],0),EOMONTH(INDIRECT(CU$2,),0)&lt;EOMONTH(Loan_Equity[[#This Row],[Loan Origination Date]],Loan_Equity[[#This Row],[Term Months]])),Loan_Equity[[#This Row],[PMT&amp;Escrow]],""))</f>
        <v/>
      </c>
      <c r="CV9" t="str">
        <f ca="1">IF(EOMONTH(INDIRECT(CV$2,FALSE),0)=EOMONTH(Loan_Equity[[#This Row],[Loan Origination Date]],0),-Loan_Equity[[#This Row],[Origination Total]],IF(AND(EOMONTH(INDIRECT(CV$2,),0)&gt;EOMONTH(Loan_Equity[[#This Row],[Loan Origination Date]],0),EOMONTH(INDIRECT(CV$2,),0)&lt;EOMONTH(Loan_Equity[[#This Row],[Loan Origination Date]],Loan_Equity[[#This Row],[Term Months]])),Loan_Equity[[#This Row],[PMT&amp;Escrow]],""))</f>
        <v/>
      </c>
      <c r="CW9" t="str">
        <f ca="1">IF(EOMONTH(INDIRECT(CW$2,FALSE),0)=EOMONTH(Loan_Equity[[#This Row],[Loan Origination Date]],0),-Loan_Equity[[#This Row],[Origination Total]],IF(AND(EOMONTH(INDIRECT(CW$2,),0)&gt;EOMONTH(Loan_Equity[[#This Row],[Loan Origination Date]],0),EOMONTH(INDIRECT(CW$2,),0)&lt;EOMONTH(Loan_Equity[[#This Row],[Loan Origination Date]],Loan_Equity[[#This Row],[Term Months]])),Loan_Equity[[#This Row],[PMT&amp;Escrow]],""))</f>
        <v/>
      </c>
      <c r="CX9" t="str">
        <f ca="1">IF(EOMONTH(INDIRECT(CX$2,FALSE),0)=EOMONTH(Loan_Equity[[#This Row],[Loan Origination Date]],0),-Loan_Equity[[#This Row],[Origination Total]],IF(AND(EOMONTH(INDIRECT(CX$2,),0)&gt;EOMONTH(Loan_Equity[[#This Row],[Loan Origination Date]],0),EOMONTH(INDIRECT(CX$2,),0)&lt;EOMONTH(Loan_Equity[[#This Row],[Loan Origination Date]],Loan_Equity[[#This Row],[Term Months]])),Loan_Equity[[#This Row],[PMT&amp;Escrow]],""))</f>
        <v/>
      </c>
      <c r="CY9" t="str">
        <f ca="1">IF(EOMONTH(INDIRECT(CY$2,FALSE),0)=EOMONTH(Loan_Equity[[#This Row],[Loan Origination Date]],0),-Loan_Equity[[#This Row],[Origination Total]],IF(AND(EOMONTH(INDIRECT(CY$2,),0)&gt;EOMONTH(Loan_Equity[[#This Row],[Loan Origination Date]],0),EOMONTH(INDIRECT(CY$2,),0)&lt;EOMONTH(Loan_Equity[[#This Row],[Loan Origination Date]],Loan_Equity[[#This Row],[Term Months]])),Loan_Equity[[#This Row],[PMT&amp;Escrow]],""))</f>
        <v/>
      </c>
      <c r="CZ9" t="str">
        <f ca="1">IF(EOMONTH(INDIRECT(CZ$2,FALSE),0)=EOMONTH(Loan_Equity[[#This Row],[Loan Origination Date]],0),-Loan_Equity[[#This Row],[Origination Total]],IF(AND(EOMONTH(INDIRECT(CZ$2,),0)&gt;EOMONTH(Loan_Equity[[#This Row],[Loan Origination Date]],0),EOMONTH(INDIRECT(CZ$2,),0)&lt;EOMONTH(Loan_Equity[[#This Row],[Loan Origination Date]],Loan_Equity[[#This Row],[Term Months]])),Loan_Equity[[#This Row],[PMT&amp;Escrow]],""))</f>
        <v/>
      </c>
      <c r="DA9" t="str">
        <f ca="1">IF(EOMONTH(INDIRECT(DA$2,FALSE),0)=EOMONTH(Loan_Equity[[#This Row],[Loan Origination Date]],0),-Loan_Equity[[#This Row],[Origination Total]],IF(AND(EOMONTH(INDIRECT(DA$2,),0)&gt;EOMONTH(Loan_Equity[[#This Row],[Loan Origination Date]],0),EOMONTH(INDIRECT(DA$2,),0)&lt;EOMONTH(Loan_Equity[[#This Row],[Loan Origination Date]],Loan_Equity[[#This Row],[Term Months]])),Loan_Equity[[#This Row],[PMT&amp;Escrow]],""))</f>
        <v/>
      </c>
      <c r="DB9" t="str">
        <f ca="1">IF(EOMONTH(INDIRECT(DB$2,FALSE),0)=EOMONTH(Loan_Equity[[#This Row],[Loan Origination Date]],0),-Loan_Equity[[#This Row],[Origination Total]],IF(AND(EOMONTH(INDIRECT(DB$2,),0)&gt;EOMONTH(Loan_Equity[[#This Row],[Loan Origination Date]],0),EOMONTH(INDIRECT(DB$2,),0)&lt;EOMONTH(Loan_Equity[[#This Row],[Loan Origination Date]],Loan_Equity[[#This Row],[Term Months]])),Loan_Equity[[#This Row],[PMT&amp;Escrow]],""))</f>
        <v/>
      </c>
      <c r="DC9" t="str">
        <f ca="1">IF(EOMONTH(INDIRECT(DC$2,FALSE),0)=EOMONTH(Loan_Equity[[#This Row],[Loan Origination Date]],0),-Loan_Equity[[#This Row],[Origination Total]],IF(AND(EOMONTH(INDIRECT(DC$2,),0)&gt;EOMONTH(Loan_Equity[[#This Row],[Loan Origination Date]],0),EOMONTH(INDIRECT(DC$2,),0)&lt;EOMONTH(Loan_Equity[[#This Row],[Loan Origination Date]],Loan_Equity[[#This Row],[Term Months]])),Loan_Equity[[#This Row],[PMT&amp;Escrow]],""))</f>
        <v/>
      </c>
      <c r="DD9" t="str">
        <f ca="1">IF(EOMONTH(INDIRECT(DD$2,FALSE),0)=EOMONTH(Loan_Equity[[#This Row],[Loan Origination Date]],0),-Loan_Equity[[#This Row],[Origination Total]],IF(AND(EOMONTH(INDIRECT(DD$2,),0)&gt;EOMONTH(Loan_Equity[[#This Row],[Loan Origination Date]],0),EOMONTH(INDIRECT(DD$2,),0)&lt;EOMONTH(Loan_Equity[[#This Row],[Loan Origination Date]],Loan_Equity[[#This Row],[Term Months]])),Loan_Equity[[#This Row],[PMT&amp;Escrow]],""))</f>
        <v/>
      </c>
      <c r="DE9" t="str">
        <f ca="1">IF(EOMONTH(INDIRECT(DE$2,FALSE),0)=EOMONTH(Loan_Equity[[#This Row],[Loan Origination Date]],0),-Loan_Equity[[#This Row],[Origination Total]],IF(AND(EOMONTH(INDIRECT(DE$2,),0)&gt;EOMONTH(Loan_Equity[[#This Row],[Loan Origination Date]],0),EOMONTH(INDIRECT(DE$2,),0)&lt;EOMONTH(Loan_Equity[[#This Row],[Loan Origination Date]],Loan_Equity[[#This Row],[Term Months]])),Loan_Equity[[#This Row],[PMT&amp;Escrow]],""))</f>
        <v/>
      </c>
      <c r="DF9" t="str">
        <f ca="1">IF(EOMONTH(INDIRECT(DF$2,FALSE),0)=EOMONTH(Loan_Equity[[#This Row],[Loan Origination Date]],0),-Loan_Equity[[#This Row],[Origination Total]],IF(AND(EOMONTH(INDIRECT(DF$2,),0)&gt;EOMONTH(Loan_Equity[[#This Row],[Loan Origination Date]],0),EOMONTH(INDIRECT(DF$2,),0)&lt;EOMONTH(Loan_Equity[[#This Row],[Loan Origination Date]],Loan_Equity[[#This Row],[Term Months]])),Loan_Equity[[#This Row],[PMT&amp;Escrow]],""))</f>
        <v/>
      </c>
      <c r="DG9" t="str">
        <f ca="1">IF(EOMONTH(INDIRECT(DG$2,FALSE),0)=EOMONTH(Loan_Equity[[#This Row],[Loan Origination Date]],0),-Loan_Equity[[#This Row],[Origination Total]],IF(AND(EOMONTH(INDIRECT(DG$2,),0)&gt;EOMONTH(Loan_Equity[[#This Row],[Loan Origination Date]],0),EOMONTH(INDIRECT(DG$2,),0)&lt;EOMONTH(Loan_Equity[[#This Row],[Loan Origination Date]],Loan_Equity[[#This Row],[Term Months]])),Loan_Equity[[#This Row],[PMT&amp;Escrow]],""))</f>
        <v/>
      </c>
      <c r="DH9" t="str">
        <f ca="1">IF(EOMONTH(INDIRECT(DH$2,FALSE),0)=EOMONTH(Loan_Equity[[#This Row],[Loan Origination Date]],0),-Loan_Equity[[#This Row],[Origination Total]],IF(AND(EOMONTH(INDIRECT(DH$2,),0)&gt;EOMONTH(Loan_Equity[[#This Row],[Loan Origination Date]],0),EOMONTH(INDIRECT(DH$2,),0)&lt;EOMONTH(Loan_Equity[[#This Row],[Loan Origination Date]],Loan_Equity[[#This Row],[Term Months]])),Loan_Equity[[#This Row],[PMT&amp;Escrow]],""))</f>
        <v/>
      </c>
      <c r="DI9" t="str">
        <f ca="1">IF(EOMONTH(INDIRECT(DI$2,FALSE),0)=EOMONTH(Loan_Equity[[#This Row],[Loan Origination Date]],0),-Loan_Equity[[#This Row],[Origination Total]],IF(AND(EOMONTH(INDIRECT(DI$2,),0)&gt;EOMONTH(Loan_Equity[[#This Row],[Loan Origination Date]],0),EOMONTH(INDIRECT(DI$2,),0)&lt;EOMONTH(Loan_Equity[[#This Row],[Loan Origination Date]],Loan_Equity[[#This Row],[Term Months]])),Loan_Equity[[#This Row],[PMT&amp;Escrow]],""))</f>
        <v/>
      </c>
      <c r="DJ9" t="str">
        <f ca="1">IF(EOMONTH(INDIRECT(DJ$2,FALSE),0)=EOMONTH(Loan_Equity[[#This Row],[Loan Origination Date]],0),-Loan_Equity[[#This Row],[Origination Total]],IF(AND(EOMONTH(INDIRECT(DJ$2,),0)&gt;EOMONTH(Loan_Equity[[#This Row],[Loan Origination Date]],0),EOMONTH(INDIRECT(DJ$2,),0)&lt;EOMONTH(Loan_Equity[[#This Row],[Loan Origination Date]],Loan_Equity[[#This Row],[Term Months]])),Loan_Equity[[#This Row],[PMT&amp;Escrow]],""))</f>
        <v/>
      </c>
      <c r="DK9" t="str">
        <f ca="1">IF(EOMONTH(INDIRECT(DK$2,FALSE),0)=EOMONTH(Loan_Equity[[#This Row],[Loan Origination Date]],0),-Loan_Equity[[#This Row],[Origination Total]],IF(AND(EOMONTH(INDIRECT(DK$2,),0)&gt;EOMONTH(Loan_Equity[[#This Row],[Loan Origination Date]],0),EOMONTH(INDIRECT(DK$2,),0)&lt;EOMONTH(Loan_Equity[[#This Row],[Loan Origination Date]],Loan_Equity[[#This Row],[Term Months]])),Loan_Equity[[#This Row],[PMT&amp;Escrow]],""))</f>
        <v/>
      </c>
      <c r="DL9" t="str">
        <f ca="1">IF(EOMONTH(INDIRECT(DL$2,FALSE),0)=EOMONTH(Loan_Equity[[#This Row],[Loan Origination Date]],0),-Loan_Equity[[#This Row],[Origination Total]],IF(AND(EOMONTH(INDIRECT(DL$2,),0)&gt;EOMONTH(Loan_Equity[[#This Row],[Loan Origination Date]],0),EOMONTH(INDIRECT(DL$2,),0)&lt;EOMONTH(Loan_Equity[[#This Row],[Loan Origination Date]],Loan_Equity[[#This Row],[Term Months]])),Loan_Equity[[#This Row],[PMT&amp;Escrow]],""))</f>
        <v/>
      </c>
      <c r="DM9" t="str">
        <f ca="1">IF(EOMONTH(INDIRECT(DM$2,FALSE),0)=EOMONTH(Loan_Equity[[#This Row],[Loan Origination Date]],0),-Loan_Equity[[#This Row],[Origination Total]],IF(AND(EOMONTH(INDIRECT(DM$2,),0)&gt;EOMONTH(Loan_Equity[[#This Row],[Loan Origination Date]],0),EOMONTH(INDIRECT(DM$2,),0)&lt;EOMONTH(Loan_Equity[[#This Row],[Loan Origination Date]],Loan_Equity[[#This Row],[Term Months]])),Loan_Equity[[#This Row],[PMT&amp;Escrow]],""))</f>
        <v/>
      </c>
      <c r="DN9" t="str">
        <f ca="1">IF(EOMONTH(INDIRECT(DN$2,FALSE),0)=EOMONTH(Loan_Equity[[#This Row],[Loan Origination Date]],0),-Loan_Equity[[#This Row],[Origination Total]],IF(AND(EOMONTH(INDIRECT(DN$2,),0)&gt;EOMONTH(Loan_Equity[[#This Row],[Loan Origination Date]],0),EOMONTH(INDIRECT(DN$2,),0)&lt;EOMONTH(Loan_Equity[[#This Row],[Loan Origination Date]],Loan_Equity[[#This Row],[Term Months]])),Loan_Equity[[#This Row],[PMT&amp;Escrow]],""))</f>
        <v/>
      </c>
      <c r="DO9" t="str">
        <f ca="1">IF(EOMONTH(INDIRECT(DO$2,FALSE),0)=EOMONTH(Loan_Equity[[#This Row],[Loan Origination Date]],0),-Loan_Equity[[#This Row],[Origination Total]],IF(AND(EOMONTH(INDIRECT(DO$2,),0)&gt;EOMONTH(Loan_Equity[[#This Row],[Loan Origination Date]],0),EOMONTH(INDIRECT(DO$2,),0)&lt;EOMONTH(Loan_Equity[[#This Row],[Loan Origination Date]],Loan_Equity[[#This Row],[Term Months]])),Loan_Equity[[#This Row],[PMT&amp;Escrow]],""))</f>
        <v/>
      </c>
      <c r="DP9" t="str">
        <f ca="1">IF(EOMONTH(INDIRECT(DP$2,FALSE),0)=EOMONTH(Loan_Equity[[#This Row],[Loan Origination Date]],0),-Loan_Equity[[#This Row],[Origination Total]],IF(AND(EOMONTH(INDIRECT(DP$2,),0)&gt;EOMONTH(Loan_Equity[[#This Row],[Loan Origination Date]],0),EOMONTH(INDIRECT(DP$2,),0)&lt;EOMONTH(Loan_Equity[[#This Row],[Loan Origination Date]],Loan_Equity[[#This Row],[Term Months]])),Loan_Equity[[#This Row],[PMT&amp;Escrow]],""))</f>
        <v/>
      </c>
      <c r="DQ9" t="str">
        <f ca="1">IF(EOMONTH(INDIRECT(DQ$2,FALSE),0)=EOMONTH(Loan_Equity[[#This Row],[Loan Origination Date]],0),-Loan_Equity[[#This Row],[Origination Total]],IF(AND(EOMONTH(INDIRECT(DQ$2,),0)&gt;EOMONTH(Loan_Equity[[#This Row],[Loan Origination Date]],0),EOMONTH(INDIRECT(DQ$2,),0)&lt;EOMONTH(Loan_Equity[[#This Row],[Loan Origination Date]],Loan_Equity[[#This Row],[Term Months]])),Loan_Equity[[#This Row],[PMT&amp;Escrow]],""))</f>
        <v/>
      </c>
      <c r="DR9" t="str">
        <f ca="1">IF(EOMONTH(INDIRECT(DR$2,FALSE),0)=EOMONTH(Loan_Equity[[#This Row],[Loan Origination Date]],0),-Loan_Equity[[#This Row],[Origination Total]],IF(AND(EOMONTH(INDIRECT(DR$2,),0)&gt;EOMONTH(Loan_Equity[[#This Row],[Loan Origination Date]],0),EOMONTH(INDIRECT(DR$2,),0)&lt;EOMONTH(Loan_Equity[[#This Row],[Loan Origination Date]],Loan_Equity[[#This Row],[Term Months]])),Loan_Equity[[#This Row],[PMT&amp;Escrow]],""))</f>
        <v/>
      </c>
      <c r="DS9" t="str">
        <f ca="1">IF(EOMONTH(INDIRECT(DS$2,FALSE),0)=EOMONTH(Loan_Equity[[#This Row],[Loan Origination Date]],0),-Loan_Equity[[#This Row],[Origination Total]],IF(AND(EOMONTH(INDIRECT(DS$2,),0)&gt;EOMONTH(Loan_Equity[[#This Row],[Loan Origination Date]],0),EOMONTH(INDIRECT(DS$2,),0)&lt;EOMONTH(Loan_Equity[[#This Row],[Loan Origination Date]],Loan_Equity[[#This Row],[Term Months]])),Loan_Equity[[#This Row],[PMT&amp;Escrow]],""))</f>
        <v/>
      </c>
      <c r="DT9" t="str">
        <f ca="1">IF(EOMONTH(INDIRECT(DT$2,FALSE),0)=EOMONTH(Loan_Equity[[#This Row],[Loan Origination Date]],0),-Loan_Equity[[#This Row],[Origination Total]],IF(AND(EOMONTH(INDIRECT(DT$2,),0)&gt;EOMONTH(Loan_Equity[[#This Row],[Loan Origination Date]],0),EOMONTH(INDIRECT(DT$2,),0)&lt;EOMONTH(Loan_Equity[[#This Row],[Loan Origination Date]],Loan_Equity[[#This Row],[Term Months]])),Loan_Equity[[#This Row],[PMT&amp;Escrow]],""))</f>
        <v/>
      </c>
      <c r="DU9" t="str">
        <f ca="1">IF(EOMONTH(INDIRECT(DU$2,FALSE),0)=EOMONTH(Loan_Equity[[#This Row],[Loan Origination Date]],0),-Loan_Equity[[#This Row],[Origination Total]],IF(AND(EOMONTH(INDIRECT(DU$2,),0)&gt;EOMONTH(Loan_Equity[[#This Row],[Loan Origination Date]],0),EOMONTH(INDIRECT(DU$2,),0)&lt;EOMONTH(Loan_Equity[[#This Row],[Loan Origination Date]],Loan_Equity[[#This Row],[Term Months]])),Loan_Equity[[#This Row],[PMT&amp;Escrow]],""))</f>
        <v/>
      </c>
      <c r="DV9" t="str">
        <f ca="1">IF(EOMONTH(INDIRECT(DV$2,FALSE),0)=EOMONTH(Loan_Equity[[#This Row],[Loan Origination Date]],0),-Loan_Equity[[#This Row],[Origination Total]],IF(AND(EOMONTH(INDIRECT(DV$2,),0)&gt;EOMONTH(Loan_Equity[[#This Row],[Loan Origination Date]],0),EOMONTH(INDIRECT(DV$2,),0)&lt;EOMONTH(Loan_Equity[[#This Row],[Loan Origination Date]],Loan_Equity[[#This Row],[Term Months]])),Loan_Equity[[#This Row],[PMT&amp;Escrow]],""))</f>
        <v/>
      </c>
      <c r="DW9" t="str">
        <f ca="1">IF(EOMONTH(INDIRECT(DW$2,FALSE),0)=EOMONTH(Loan_Equity[[#This Row],[Loan Origination Date]],0),-Loan_Equity[[#This Row],[Origination Total]],IF(AND(EOMONTH(INDIRECT(DW$2,),0)&gt;EOMONTH(Loan_Equity[[#This Row],[Loan Origination Date]],0),EOMONTH(INDIRECT(DW$2,),0)&lt;EOMONTH(Loan_Equity[[#This Row],[Loan Origination Date]],Loan_Equity[[#This Row],[Term Months]])),Loan_Equity[[#This Row],[PMT&amp;Escrow]],""))</f>
        <v/>
      </c>
      <c r="DX9" t="str">
        <f ca="1">IF(EOMONTH(INDIRECT(DX$2,FALSE),0)=EOMONTH(Loan_Equity[[#This Row],[Loan Origination Date]],0),-Loan_Equity[[#This Row],[Origination Total]],IF(AND(EOMONTH(INDIRECT(DX$2,),0)&gt;EOMONTH(Loan_Equity[[#This Row],[Loan Origination Date]],0),EOMONTH(INDIRECT(DX$2,),0)&lt;EOMONTH(Loan_Equity[[#This Row],[Loan Origination Date]],Loan_Equity[[#This Row],[Term Months]])),Loan_Equity[[#This Row],[PMT&amp;Escrow]],""))</f>
        <v/>
      </c>
      <c r="DY9" t="str">
        <f ca="1">IF(EOMONTH(INDIRECT(DY$2,FALSE),0)=EOMONTH(Loan_Equity[[#This Row],[Loan Origination Date]],0),-Loan_Equity[[#This Row],[Origination Total]],IF(AND(EOMONTH(INDIRECT(DY$2,),0)&gt;EOMONTH(Loan_Equity[[#This Row],[Loan Origination Date]],0),EOMONTH(INDIRECT(DY$2,),0)&lt;EOMONTH(Loan_Equity[[#This Row],[Loan Origination Date]],Loan_Equity[[#This Row],[Term Months]])),Loan_Equity[[#This Row],[PMT&amp;Escrow]],""))</f>
        <v/>
      </c>
      <c r="DZ9" t="str">
        <f ca="1">IF(EOMONTH(INDIRECT(DZ$2,FALSE),0)=EOMONTH(Loan_Equity[[#This Row],[Loan Origination Date]],0),-Loan_Equity[[#This Row],[Origination Total]],IF(AND(EOMONTH(INDIRECT(DZ$2,),0)&gt;EOMONTH(Loan_Equity[[#This Row],[Loan Origination Date]],0),EOMONTH(INDIRECT(DZ$2,),0)&lt;EOMONTH(Loan_Equity[[#This Row],[Loan Origination Date]],Loan_Equity[[#This Row],[Term Months]])),Loan_Equity[[#This Row],[PMT&amp;Escrow]],""))</f>
        <v/>
      </c>
      <c r="EA9" t="str">
        <f ca="1">IF(EOMONTH(INDIRECT(EA$2,FALSE),0)=EOMONTH(Loan_Equity[[#This Row],[Loan Origination Date]],0),-Loan_Equity[[#This Row],[Origination Total]],IF(AND(EOMONTH(INDIRECT(EA$2,),0)&gt;EOMONTH(Loan_Equity[[#This Row],[Loan Origination Date]],0),EOMONTH(INDIRECT(EA$2,),0)&lt;EOMONTH(Loan_Equity[[#This Row],[Loan Origination Date]],Loan_Equity[[#This Row],[Term Months]])),Loan_Equity[[#This Row],[PMT&amp;Escrow]],""))</f>
        <v/>
      </c>
      <c r="EB9" t="str">
        <f ca="1">IF(EOMONTH(INDIRECT(EB$2,FALSE),0)=EOMONTH(Loan_Equity[[#This Row],[Loan Origination Date]],0),-Loan_Equity[[#This Row],[Origination Total]],IF(AND(EOMONTH(INDIRECT(EB$2,),0)&gt;EOMONTH(Loan_Equity[[#This Row],[Loan Origination Date]],0),EOMONTH(INDIRECT(EB$2,),0)&lt;EOMONTH(Loan_Equity[[#This Row],[Loan Origination Date]],Loan_Equity[[#This Row],[Term Months]])),Loan_Equity[[#This Row],[PMT&amp;Escrow]],""))</f>
        <v/>
      </c>
      <c r="EC9" t="str">
        <f ca="1">IF(EOMONTH(INDIRECT(EC$2,FALSE),0)=EOMONTH(Loan_Equity[[#This Row],[Loan Origination Date]],0),-Loan_Equity[[#This Row],[Origination Total]],IF(AND(EOMONTH(INDIRECT(EC$2,),0)&gt;EOMONTH(Loan_Equity[[#This Row],[Loan Origination Date]],0),EOMONTH(INDIRECT(EC$2,),0)&lt;EOMONTH(Loan_Equity[[#This Row],[Loan Origination Date]],Loan_Equity[[#This Row],[Term Months]])),Loan_Equity[[#This Row],[PMT&amp;Escrow]],""))</f>
        <v/>
      </c>
      <c r="ED9" t="str">
        <f ca="1">IF(EOMONTH(INDIRECT(ED$2,FALSE),0)=EOMONTH(Loan_Equity[[#This Row],[Loan Origination Date]],0),-Loan_Equity[[#This Row],[Origination Total]],IF(AND(EOMONTH(INDIRECT(ED$2,),0)&gt;EOMONTH(Loan_Equity[[#This Row],[Loan Origination Date]],0),EOMONTH(INDIRECT(ED$2,),0)&lt;EOMONTH(Loan_Equity[[#This Row],[Loan Origination Date]],Loan_Equity[[#This Row],[Term Months]])),Loan_Equity[[#This Row],[PMT&amp;Escrow]],""))</f>
        <v/>
      </c>
      <c r="EE9" t="str">
        <f ca="1">IF(EOMONTH(INDIRECT(EE$2,FALSE),0)=EOMONTH(Loan_Equity[[#This Row],[Loan Origination Date]],0),-Loan_Equity[[#This Row],[Origination Total]],IF(AND(EOMONTH(INDIRECT(EE$2,),0)&gt;EOMONTH(Loan_Equity[[#This Row],[Loan Origination Date]],0),EOMONTH(INDIRECT(EE$2,),0)&lt;EOMONTH(Loan_Equity[[#This Row],[Loan Origination Date]],Loan_Equity[[#This Row],[Term Months]])),Loan_Equity[[#This Row],[PMT&amp;Escrow]],""))</f>
        <v/>
      </c>
      <c r="EF9" t="str">
        <f ca="1">IF(EOMONTH(INDIRECT(EF$2,FALSE),0)=EOMONTH(Loan_Equity[[#This Row],[Loan Origination Date]],0),-Loan_Equity[[#This Row],[Origination Total]],IF(AND(EOMONTH(INDIRECT(EF$2,),0)&gt;EOMONTH(Loan_Equity[[#This Row],[Loan Origination Date]],0),EOMONTH(INDIRECT(EF$2,),0)&lt;EOMONTH(Loan_Equity[[#This Row],[Loan Origination Date]],Loan_Equity[[#This Row],[Term Months]])),Loan_Equity[[#This Row],[PMT&amp;Escrow]],""))</f>
        <v/>
      </c>
    </row>
    <row r="10" spans="1:136" x14ac:dyDescent="0.25">
      <c r="A10" s="64"/>
      <c r="B10" s="6"/>
      <c r="C10" s="6"/>
      <c r="D10" s="6"/>
      <c r="E10" s="6"/>
      <c r="F10" s="6"/>
      <c r="G10" s="6"/>
      <c r="H10" s="6"/>
      <c r="I10" s="6"/>
      <c r="J10" s="6"/>
      <c r="K10" s="10">
        <f>Loan_Equity[[#This Row],[Asset Price]]*Loan_Equity[[#This Row],[Percent Down]]+Loan_Equity[[#This Row],[Origination Fees]]</f>
        <v>0</v>
      </c>
      <c r="L10" s="10" t="str">
        <f>IF(ISBLANK(Loan_Equity[[#This Row],[Loan Origination Date]]),"",IFERROR(PMT($G10/12,$H10,$D10-Loan_Equity[[#This Row],[Asset Price]]*Loan_Equity[[#This Row],[Percent Down]],0,1)-$I10/12-$J10/12,""))</f>
        <v/>
      </c>
      <c r="O10" t="s">
        <v>563</v>
      </c>
      <c r="P10" s="10" t="str">
        <f>IFERROR(CUMPRINC(Loan_Equity[[#This Row],[rate (%)]]/12,Loan_Equity[[#This Row],[Term Months]],Loan_Equity[[#This Row],[Asset Price]],1,-YEAR(Loan_Equity[[#This Row],[Loan Origination Date]])*12-MONTH(Loan_Equity[[#This Row],[Loan Origination Date]])+YEAR(FY01_M01)*12+MONTH(FY01_M01),0),"")</f>
        <v/>
      </c>
      <c r="Q10" s="10" t="str">
        <f>IFERROR(CUMPRINC(Loan_Equity[[#This Row],[rate (%)]]/12,Loan_Equity[[#This Row],[Term Months]],Loan_Equity[[#This Row],[Asset Price]],1,-YEAR(Loan_Equity[[#This Row],[Loan Origination Date]])*12-MONTH(Loan_Equity[[#This Row],[Loan Origination Date]])+YEAR(FY01_M02)*12+MONTH(FY01_M02),0),"")</f>
        <v/>
      </c>
      <c r="R10" s="10" t="str">
        <f>IFERROR(CUMPRINC(Loan_Equity[[#This Row],[rate (%)]]/12,Loan_Equity[[#This Row],[Term Months]],Loan_Equity[[#This Row],[Asset Price]],1,-YEAR(Loan_Equity[[#This Row],[Loan Origination Date]])*12-MONTH(Loan_Equity[[#This Row],[Loan Origination Date]])+YEAR(FY01_M03)*12+MONTH(FY01_M03),0),"")</f>
        <v/>
      </c>
      <c r="S10" s="10" t="str">
        <f>IFERROR(CUMPRINC(Loan_Equity[[#This Row],[rate (%)]]/12,Loan_Equity[[#This Row],[Term Months]],Loan_Equity[[#This Row],[Asset Price]],1,-YEAR(Loan_Equity[[#This Row],[Loan Origination Date]])*12-MONTH(Loan_Equity[[#This Row],[Loan Origination Date]])+YEAR(FY01_M04)*12+MONTH(FY01_M04),0),"")</f>
        <v/>
      </c>
      <c r="T10" s="10" t="str">
        <f>IFERROR(CUMPRINC(Loan_Equity[[#This Row],[rate (%)]]/12,Loan_Equity[[#This Row],[Term Months]],Loan_Equity[[#This Row],[Asset Price]],1,-YEAR(Loan_Equity[[#This Row],[Loan Origination Date]])*12-MONTH(Loan_Equity[[#This Row],[Loan Origination Date]])+YEAR(FY01_M05)*12+MONTH(FY01_M05),0),"")</f>
        <v/>
      </c>
      <c r="U10" s="10" t="str">
        <f>IFERROR(CUMPRINC(Loan_Equity[[#This Row],[rate (%)]]/12,Loan_Equity[[#This Row],[Term Months]],Loan_Equity[[#This Row],[Asset Price]],1,-YEAR(Loan_Equity[[#This Row],[Loan Origination Date]])*12-MONTH(Loan_Equity[[#This Row],[Loan Origination Date]])+YEAR(FY01_M06)*12+MONTH(FY01_M06),0),"")</f>
        <v/>
      </c>
      <c r="V10" s="10" t="str">
        <f>IFERROR(CUMPRINC(Loan_Equity[[#This Row],[rate (%)]]/12,Loan_Equity[[#This Row],[Term Months]],Loan_Equity[[#This Row],[Asset Price]],1,-YEAR(Loan_Equity[[#This Row],[Loan Origination Date]])*12-MONTH(Loan_Equity[[#This Row],[Loan Origination Date]])+YEAR(FY01_M07)*12+MONTH(FY01_M07),0),"")</f>
        <v/>
      </c>
      <c r="W10" s="10" t="str">
        <f>IFERROR(CUMPRINC(Loan_Equity[[#This Row],[rate (%)]]/12,Loan_Equity[[#This Row],[Term Months]],Loan_Equity[[#This Row],[Asset Price]],1,-YEAR(Loan_Equity[[#This Row],[Loan Origination Date]])*12-MONTH(Loan_Equity[[#This Row],[Loan Origination Date]])+YEAR(FY01_M08)*12+MONTH(FY01_M08),0),"")</f>
        <v/>
      </c>
      <c r="X10" s="10" t="str">
        <f>IFERROR(CUMPRINC(Loan_Equity[[#This Row],[rate (%)]]/12,Loan_Equity[[#This Row],[Term Months]],Loan_Equity[[#This Row],[Asset Price]],1,-YEAR(Loan_Equity[[#This Row],[Loan Origination Date]])*12-MONTH(Loan_Equity[[#This Row],[Loan Origination Date]])+YEAR(FY01_M09)*12+MONTH(FY01_M09),0),"")</f>
        <v/>
      </c>
      <c r="Y10" s="10" t="str">
        <f>IFERROR(CUMPRINC(Loan_Equity[[#This Row],[rate (%)]]/12,Loan_Equity[[#This Row],[Term Months]],Loan_Equity[[#This Row],[Asset Price]],1,-YEAR(Loan_Equity[[#This Row],[Loan Origination Date]])*12-MONTH(Loan_Equity[[#This Row],[Loan Origination Date]])+YEAR(FY01_M10)*12+MONTH(FY01_M10),0),"")</f>
        <v/>
      </c>
      <c r="Z10" s="10" t="str">
        <f>IFERROR(CUMPRINC(Loan_Equity[[#This Row],[rate (%)]]/12,Loan_Equity[[#This Row],[Term Months]],Loan_Equity[[#This Row],[Asset Price]],1,-YEAR(Loan_Equity[[#This Row],[Loan Origination Date]])*12-MONTH(Loan_Equity[[#This Row],[Loan Origination Date]])+YEAR(FY01_M11)*12+MONTH(FY01_M11),0),"")</f>
        <v/>
      </c>
      <c r="AA10" s="10" t="str">
        <f>IFERROR(CUMPRINC(Loan_Equity[[#This Row],[rate (%)]]/12,Loan_Equity[[#This Row],[Term Months]],Loan_Equity[[#This Row],[Asset Price]],1,-YEAR(Loan_Equity[[#This Row],[Loan Origination Date]])*12-MONTH(Loan_Equity[[#This Row],[Loan Origination Date]])+YEAR(FY01_M12)*12+MONTH(FY01_M12),0),"")</f>
        <v/>
      </c>
      <c r="AB10" s="10" t="str">
        <f>IFERROR(CUMPRINC(Loan_Equity[[#This Row],[rate (%)]]/12,Loan_Equity[[#This Row],[Term Months]],Loan_Equity[[#This Row],[Asset Price]],1,-YEAR(Loan_Equity[[#This Row],[Loan Origination Date]])*12-MONTH(Loan_Equity[[#This Row],[Loan Origination Date]])+YEAR(FY02_M01)*12+MONTH(FY02_M01),0),"")</f>
        <v/>
      </c>
      <c r="AC10" s="10" t="str">
        <f>IFERROR(CUMPRINC(Loan_Equity[[#This Row],[rate (%)]]/12,Loan_Equity[[#This Row],[Term Months]],Loan_Equity[[#This Row],[Asset Price]],1,-YEAR(Loan_Equity[[#This Row],[Loan Origination Date]])*12-MONTH(Loan_Equity[[#This Row],[Loan Origination Date]])+YEAR(FY02_M02)*12+MONTH(FY02_M02),0),"")</f>
        <v/>
      </c>
      <c r="AD10" s="10" t="str">
        <f>IFERROR(CUMPRINC(Loan_Equity[[#This Row],[rate (%)]]/12,Loan_Equity[[#This Row],[Term Months]],Loan_Equity[[#This Row],[Asset Price]],1,-YEAR(Loan_Equity[[#This Row],[Loan Origination Date]])*12-MONTH(Loan_Equity[[#This Row],[Loan Origination Date]])+YEAR(FY02_M03)*12+MONTH(FY02_M03),0),"")</f>
        <v/>
      </c>
      <c r="AE10" s="10" t="str">
        <f>IFERROR(CUMPRINC(Loan_Equity[[#This Row],[rate (%)]]/12,Loan_Equity[[#This Row],[Term Months]],Loan_Equity[[#This Row],[Asset Price]],1,-YEAR(Loan_Equity[[#This Row],[Loan Origination Date]])*12-MONTH(Loan_Equity[[#This Row],[Loan Origination Date]])+YEAR(FY02_M04)*12+MONTH(FY02_M04),0),"")</f>
        <v/>
      </c>
      <c r="AF10" s="10" t="str">
        <f>IFERROR(CUMPRINC(Loan_Equity[[#This Row],[rate (%)]]/12,Loan_Equity[[#This Row],[Term Months]],Loan_Equity[[#This Row],[Asset Price]],1,-YEAR(Loan_Equity[[#This Row],[Loan Origination Date]])*12-MONTH(Loan_Equity[[#This Row],[Loan Origination Date]])+YEAR(FY02_M05)*12+MONTH(FY02_M05),0),"")</f>
        <v/>
      </c>
      <c r="AG10" s="10" t="str">
        <f>IFERROR(CUMPRINC(Loan_Equity[[#This Row],[rate (%)]]/12,Loan_Equity[[#This Row],[Term Months]],Loan_Equity[[#This Row],[Asset Price]],1,-YEAR(Loan_Equity[[#This Row],[Loan Origination Date]])*12-MONTH(Loan_Equity[[#This Row],[Loan Origination Date]])+YEAR(FY02_M06)*12+MONTH(FY02_M06),0),"")</f>
        <v/>
      </c>
      <c r="AH10" s="10" t="str">
        <f>IFERROR(CUMPRINC(Loan_Equity[[#This Row],[rate (%)]]/12,Loan_Equity[[#This Row],[Term Months]],Loan_Equity[[#This Row],[Asset Price]],1,-YEAR(Loan_Equity[[#This Row],[Loan Origination Date]])*12-MONTH(Loan_Equity[[#This Row],[Loan Origination Date]])+YEAR(FY02_M07)*12+MONTH(FY02_M07),0),"")</f>
        <v/>
      </c>
      <c r="AI10" s="10" t="str">
        <f>IFERROR(CUMPRINC(Loan_Equity[[#This Row],[rate (%)]]/12,Loan_Equity[[#This Row],[Term Months]],Loan_Equity[[#This Row],[Asset Price]],1,-YEAR(Loan_Equity[[#This Row],[Loan Origination Date]])*12-MONTH(Loan_Equity[[#This Row],[Loan Origination Date]])+YEAR(FY02_M08)*12+MONTH(FY02_M08),0),"")</f>
        <v/>
      </c>
      <c r="AJ10" s="10" t="str">
        <f>IFERROR(CUMPRINC(Loan_Equity[[#This Row],[rate (%)]]/12,Loan_Equity[[#This Row],[Term Months]],Loan_Equity[[#This Row],[Asset Price]],1,-YEAR(Loan_Equity[[#This Row],[Loan Origination Date]])*12-MONTH(Loan_Equity[[#This Row],[Loan Origination Date]])+YEAR(FY02_M09)*12+MONTH(FY02_M09),0),"")</f>
        <v/>
      </c>
      <c r="AK10" s="10" t="str">
        <f>IFERROR(CUMPRINC(Loan_Equity[[#This Row],[rate (%)]]/12,Loan_Equity[[#This Row],[Term Months]],Loan_Equity[[#This Row],[Asset Price]],1,-YEAR(Loan_Equity[[#This Row],[Loan Origination Date]])*12-MONTH(Loan_Equity[[#This Row],[Loan Origination Date]])+YEAR(FY02_M10)*12+MONTH(FY02_M10),0),"")</f>
        <v/>
      </c>
      <c r="AL10" s="10" t="str">
        <f>IFERROR(CUMPRINC(Loan_Equity[[#This Row],[rate (%)]]/12,Loan_Equity[[#This Row],[Term Months]],Loan_Equity[[#This Row],[Asset Price]],1,-YEAR(Loan_Equity[[#This Row],[Loan Origination Date]])*12-MONTH(Loan_Equity[[#This Row],[Loan Origination Date]])+YEAR(FY02_M11)*12+MONTH(FY02_M11),0),"")</f>
        <v/>
      </c>
      <c r="AM10" s="10" t="str">
        <f>IFERROR(CUMPRINC(Loan_Equity[[#This Row],[rate (%)]]/12,Loan_Equity[[#This Row],[Term Months]],Loan_Equity[[#This Row],[Asset Price]],1,-YEAR(Loan_Equity[[#This Row],[Loan Origination Date]])*12-MONTH(Loan_Equity[[#This Row],[Loan Origination Date]])+YEAR(FY02_M12)*12+MONTH(FY02_M12),0),"")</f>
        <v/>
      </c>
      <c r="AN10" s="10" t="str">
        <f>IFERROR(CUMPRINC(Loan_Equity[[#This Row],[rate (%)]]/12,Loan_Equity[[#This Row],[Term Months]],Loan_Equity[[#This Row],[Asset Price]],1,-YEAR(Loan_Equity[[#This Row],[Loan Origination Date]])*12-MONTH(Loan_Equity[[#This Row],[Loan Origination Date]])+YEAR(FY03_M01)*12+MONTH(FY03_M01),0),"")</f>
        <v/>
      </c>
      <c r="AO10" s="10" t="str">
        <f>IFERROR(CUMPRINC(Loan_Equity[[#This Row],[rate (%)]]/12,Loan_Equity[[#This Row],[Term Months]],Loan_Equity[[#This Row],[Asset Price]],1,-YEAR(Loan_Equity[[#This Row],[Loan Origination Date]])*12-MONTH(Loan_Equity[[#This Row],[Loan Origination Date]])+YEAR(FY03_M02)*12+MONTH(FY03_M02),0),"")</f>
        <v/>
      </c>
      <c r="AP10" s="10" t="str">
        <f>IFERROR(CUMPRINC(Loan_Equity[[#This Row],[rate (%)]]/12,Loan_Equity[[#This Row],[Term Months]],Loan_Equity[[#This Row],[Asset Price]],1,-YEAR(Loan_Equity[[#This Row],[Loan Origination Date]])*12-MONTH(Loan_Equity[[#This Row],[Loan Origination Date]])+YEAR(FY03_M03)*12+MONTH(FY03_M03),0),"")</f>
        <v/>
      </c>
      <c r="AQ10" s="10" t="str">
        <f>IFERROR(CUMPRINC(Loan_Equity[[#This Row],[rate (%)]]/12,Loan_Equity[[#This Row],[Term Months]],Loan_Equity[[#This Row],[Asset Price]],1,-YEAR(Loan_Equity[[#This Row],[Loan Origination Date]])*12-MONTH(Loan_Equity[[#This Row],[Loan Origination Date]])+YEAR(FY03_M04)*12+MONTH(FY03_M04),0),"")</f>
        <v/>
      </c>
      <c r="AR10" s="10" t="str">
        <f>IFERROR(CUMPRINC(Loan_Equity[[#This Row],[rate (%)]]/12,Loan_Equity[[#This Row],[Term Months]],Loan_Equity[[#This Row],[Asset Price]],1,-YEAR(Loan_Equity[[#This Row],[Loan Origination Date]])*12-MONTH(Loan_Equity[[#This Row],[Loan Origination Date]])+YEAR(FY03_M05)*12+MONTH(FY03_M05),0),"")</f>
        <v/>
      </c>
      <c r="AS10" s="10" t="str">
        <f>IFERROR(CUMPRINC(Loan_Equity[[#This Row],[rate (%)]]/12,Loan_Equity[[#This Row],[Term Months]],Loan_Equity[[#This Row],[Asset Price]],1,-YEAR(Loan_Equity[[#This Row],[Loan Origination Date]])*12-MONTH(Loan_Equity[[#This Row],[Loan Origination Date]])+YEAR(FY03_M06)*12+MONTH(FY03_M06),0),"")</f>
        <v/>
      </c>
      <c r="AT10" s="10" t="str">
        <f>IFERROR(CUMPRINC(Loan_Equity[[#This Row],[rate (%)]]/12,Loan_Equity[[#This Row],[Term Months]],Loan_Equity[[#This Row],[Asset Price]],1,-YEAR(Loan_Equity[[#This Row],[Loan Origination Date]])*12-MONTH(Loan_Equity[[#This Row],[Loan Origination Date]])+YEAR(FY03_M07)*12+MONTH(FY03_M07),0),"")</f>
        <v/>
      </c>
      <c r="AU10" s="10" t="str">
        <f>IFERROR(CUMPRINC(Loan_Equity[[#This Row],[rate (%)]]/12,Loan_Equity[[#This Row],[Term Months]],Loan_Equity[[#This Row],[Asset Price]],1,-YEAR(Loan_Equity[[#This Row],[Loan Origination Date]])*12-MONTH(Loan_Equity[[#This Row],[Loan Origination Date]])+YEAR(FY03_M08)*12+MONTH(FY03_M08),0),"")</f>
        <v/>
      </c>
      <c r="AV10" s="10" t="str">
        <f>IFERROR(CUMPRINC(Loan_Equity[[#This Row],[rate (%)]]/12,Loan_Equity[[#This Row],[Term Months]],Loan_Equity[[#This Row],[Asset Price]],1,-YEAR(Loan_Equity[[#This Row],[Loan Origination Date]])*12-MONTH(Loan_Equity[[#This Row],[Loan Origination Date]])+YEAR(FY03_M09)*12+MONTH(FY03_M09),0),"")</f>
        <v/>
      </c>
      <c r="AW10" s="10" t="str">
        <f>IFERROR(CUMPRINC(Loan_Equity[[#This Row],[rate (%)]]/12,Loan_Equity[[#This Row],[Term Months]],Loan_Equity[[#This Row],[Asset Price]],1,-YEAR(Loan_Equity[[#This Row],[Loan Origination Date]])*12-MONTH(Loan_Equity[[#This Row],[Loan Origination Date]])+YEAR(FY03_M10)*12+MONTH(FY03_M10),0),"")</f>
        <v/>
      </c>
      <c r="AX10" s="10" t="str">
        <f>IFERROR(CUMPRINC(Loan_Equity[[#This Row],[rate (%)]]/12,Loan_Equity[[#This Row],[Term Months]],Loan_Equity[[#This Row],[Asset Price]],1,-YEAR(Loan_Equity[[#This Row],[Loan Origination Date]])*12-MONTH(Loan_Equity[[#This Row],[Loan Origination Date]])+YEAR(FY03_M11)*12+MONTH(FY03_M11),0),"")</f>
        <v/>
      </c>
      <c r="AY10" s="10" t="str">
        <f>IFERROR(CUMPRINC(Loan_Equity[[#This Row],[rate (%)]]/12,Loan_Equity[[#This Row],[Term Months]],Loan_Equity[[#This Row],[Asset Price]],1,-YEAR(Loan_Equity[[#This Row],[Loan Origination Date]])*12-MONTH(Loan_Equity[[#This Row],[Loan Origination Date]])+YEAR(FY03_M12)*12+MONTH(FY03_M12),0),"")</f>
        <v/>
      </c>
      <c r="AZ10" s="10" t="str">
        <f>IFERROR(CUMPRINC(Loan_Equity[[#This Row],[rate (%)]]/12,Loan_Equity[[#This Row],[Term Months]],Loan_Equity[[#This Row],[Asset Price]],1,-YEAR(Loan_Equity[[#This Row],[Loan Origination Date]])*12-MONTH(Loan_Equity[[#This Row],[Loan Origination Date]])+YEAR(FY04_M01)*12+MONTH(FY04_M01),0),"")</f>
        <v/>
      </c>
      <c r="BA10" s="10" t="str">
        <f>IFERROR(CUMPRINC(Loan_Equity[[#This Row],[rate (%)]]/12,Loan_Equity[[#This Row],[Term Months]],Loan_Equity[[#This Row],[Asset Price]],1,-YEAR(Loan_Equity[[#This Row],[Loan Origination Date]])*12-MONTH(Loan_Equity[[#This Row],[Loan Origination Date]])+YEAR(FY04_M02)*12+MONTH(FY04_M02),0),"")</f>
        <v/>
      </c>
      <c r="BB10" s="10" t="str">
        <f>IFERROR(CUMPRINC(Loan_Equity[[#This Row],[rate (%)]]/12,Loan_Equity[[#This Row],[Term Months]],Loan_Equity[[#This Row],[Asset Price]],1,-YEAR(Loan_Equity[[#This Row],[Loan Origination Date]])*12-MONTH(Loan_Equity[[#This Row],[Loan Origination Date]])+YEAR(FY04_M03)*12+MONTH(FY04_M03),0),"")</f>
        <v/>
      </c>
      <c r="BC10" s="10" t="str">
        <f>IFERROR(CUMPRINC(Loan_Equity[[#This Row],[rate (%)]]/12,Loan_Equity[[#This Row],[Term Months]],Loan_Equity[[#This Row],[Asset Price]],1,-YEAR(Loan_Equity[[#This Row],[Loan Origination Date]])*12-MONTH(Loan_Equity[[#This Row],[Loan Origination Date]])+YEAR(FY04_M04)*12+MONTH(FY04_M04),0),"")</f>
        <v/>
      </c>
      <c r="BD10" s="10" t="str">
        <f>IFERROR(CUMPRINC(Loan_Equity[[#This Row],[rate (%)]]/12,Loan_Equity[[#This Row],[Term Months]],Loan_Equity[[#This Row],[Asset Price]],1,-YEAR(Loan_Equity[[#This Row],[Loan Origination Date]])*12-MONTH(Loan_Equity[[#This Row],[Loan Origination Date]])+YEAR(FY04_M05)*12+MONTH(FY04_M05),0),"")</f>
        <v/>
      </c>
      <c r="BE10" s="10" t="str">
        <f>IFERROR(CUMPRINC(Loan_Equity[[#This Row],[rate (%)]]/12,Loan_Equity[[#This Row],[Term Months]],Loan_Equity[[#This Row],[Asset Price]],1,-YEAR(Loan_Equity[[#This Row],[Loan Origination Date]])*12-MONTH(Loan_Equity[[#This Row],[Loan Origination Date]])+YEAR(FY04_M06)*12+MONTH(FY04_M06),0),"")</f>
        <v/>
      </c>
      <c r="BF10" s="10" t="str">
        <f>IFERROR(CUMPRINC(Loan_Equity[[#This Row],[rate (%)]]/12,Loan_Equity[[#This Row],[Term Months]],Loan_Equity[[#This Row],[Asset Price]],1,-YEAR(Loan_Equity[[#This Row],[Loan Origination Date]])*12-MONTH(Loan_Equity[[#This Row],[Loan Origination Date]])+YEAR(FY04_M07)*12+MONTH(FY04_M07),0),"")</f>
        <v/>
      </c>
      <c r="BG10" s="10" t="str">
        <f>IFERROR(CUMPRINC(Loan_Equity[[#This Row],[rate (%)]]/12,Loan_Equity[[#This Row],[Term Months]],Loan_Equity[[#This Row],[Asset Price]],1,-YEAR(Loan_Equity[[#This Row],[Loan Origination Date]])*12-MONTH(Loan_Equity[[#This Row],[Loan Origination Date]])+YEAR(FY04_M08)*12+MONTH(FY04_M08),0),"")</f>
        <v/>
      </c>
      <c r="BH10" s="10" t="str">
        <f>IFERROR(CUMPRINC(Loan_Equity[[#This Row],[rate (%)]]/12,Loan_Equity[[#This Row],[Term Months]],Loan_Equity[[#This Row],[Asset Price]],1,-YEAR(Loan_Equity[[#This Row],[Loan Origination Date]])*12-MONTH(Loan_Equity[[#This Row],[Loan Origination Date]])+YEAR(FY04_M09)*12+MONTH(FY04_M09),0),"")</f>
        <v/>
      </c>
      <c r="BI10" s="10" t="str">
        <f>IFERROR(CUMPRINC(Loan_Equity[[#This Row],[rate (%)]]/12,Loan_Equity[[#This Row],[Term Months]],Loan_Equity[[#This Row],[Asset Price]],1,-YEAR(Loan_Equity[[#This Row],[Loan Origination Date]])*12-MONTH(Loan_Equity[[#This Row],[Loan Origination Date]])+YEAR(FY04_M10)*12+MONTH(FY04_M10),0),"")</f>
        <v/>
      </c>
      <c r="BJ10" s="10" t="str">
        <f>IFERROR(CUMPRINC(Loan_Equity[[#This Row],[rate (%)]]/12,Loan_Equity[[#This Row],[Term Months]],Loan_Equity[[#This Row],[Asset Price]],1,-YEAR(Loan_Equity[[#This Row],[Loan Origination Date]])*12-MONTH(Loan_Equity[[#This Row],[Loan Origination Date]])+YEAR(FY04_M11)*12+MONTH(FY04_M11),0),"")</f>
        <v/>
      </c>
      <c r="BK10" s="10" t="str">
        <f>IFERROR(CUMPRINC(Loan_Equity[[#This Row],[rate (%)]]/12,Loan_Equity[[#This Row],[Term Months]],Loan_Equity[[#This Row],[Asset Price]],1,-YEAR(Loan_Equity[[#This Row],[Loan Origination Date]])*12-MONTH(Loan_Equity[[#This Row],[Loan Origination Date]])+YEAR(FY04_M12)*12+MONTH(FY04_M12),0),"")</f>
        <v/>
      </c>
      <c r="BL10" s="10" t="str">
        <f>IFERROR(CUMPRINC(Loan_Equity[[#This Row],[rate (%)]]/12,Loan_Equity[[#This Row],[Term Months]],Loan_Equity[[#This Row],[Asset Price]],1,-YEAR(Loan_Equity[[#This Row],[Loan Origination Date]])*12-MONTH(Loan_Equity[[#This Row],[Loan Origination Date]])+YEAR(FY05_M01)*12+MONTH(FY05_M01),0),"")</f>
        <v/>
      </c>
      <c r="BM10" s="10" t="str">
        <f>IFERROR(CUMPRINC(Loan_Equity[[#This Row],[rate (%)]]/12,Loan_Equity[[#This Row],[Term Months]],Loan_Equity[[#This Row],[Asset Price]],1,-YEAR(Loan_Equity[[#This Row],[Loan Origination Date]])*12-MONTH(Loan_Equity[[#This Row],[Loan Origination Date]])+YEAR(FY05_M02)*12+MONTH(FY05_M02),0),"")</f>
        <v/>
      </c>
      <c r="BN10" s="10" t="str">
        <f>IFERROR(CUMPRINC(Loan_Equity[[#This Row],[rate (%)]]/12,Loan_Equity[[#This Row],[Term Months]],Loan_Equity[[#This Row],[Asset Price]],1,-YEAR(Loan_Equity[[#This Row],[Loan Origination Date]])*12-MONTH(Loan_Equity[[#This Row],[Loan Origination Date]])+YEAR(FY05_M03)*12+MONTH(FY05_M03),0),"")</f>
        <v/>
      </c>
      <c r="BO10" s="10" t="str">
        <f>IFERROR(CUMPRINC(Loan_Equity[[#This Row],[rate (%)]]/12,Loan_Equity[[#This Row],[Term Months]],Loan_Equity[[#This Row],[Asset Price]],1,-YEAR(Loan_Equity[[#This Row],[Loan Origination Date]])*12-MONTH(Loan_Equity[[#This Row],[Loan Origination Date]])+YEAR(FY05_M04)*12+MONTH(FY05_M04),0),"")</f>
        <v/>
      </c>
      <c r="BP10" s="10" t="str">
        <f>IFERROR(CUMPRINC(Loan_Equity[[#This Row],[rate (%)]]/12,Loan_Equity[[#This Row],[Term Months]],Loan_Equity[[#This Row],[Asset Price]],1,-YEAR(Loan_Equity[[#This Row],[Loan Origination Date]])*12-MONTH(Loan_Equity[[#This Row],[Loan Origination Date]])+YEAR(FY05_M05)*12+MONTH(FY05_M05),0),"")</f>
        <v/>
      </c>
      <c r="BQ10" s="10" t="str">
        <f>IFERROR(CUMPRINC(Loan_Equity[[#This Row],[rate (%)]]/12,Loan_Equity[[#This Row],[Term Months]],Loan_Equity[[#This Row],[Asset Price]],1,-YEAR(Loan_Equity[[#This Row],[Loan Origination Date]])*12-MONTH(Loan_Equity[[#This Row],[Loan Origination Date]])+YEAR(FY05_M06)*12+MONTH(FY05_M06),0),"")</f>
        <v/>
      </c>
      <c r="BR10" s="10" t="str">
        <f>IFERROR(CUMPRINC(Loan_Equity[[#This Row],[rate (%)]]/12,Loan_Equity[[#This Row],[Term Months]],Loan_Equity[[#This Row],[Asset Price]],1,-YEAR(Loan_Equity[[#This Row],[Loan Origination Date]])*12-MONTH(Loan_Equity[[#This Row],[Loan Origination Date]])+YEAR(FY05_M07)*12+MONTH(FY05_M07),0),"")</f>
        <v/>
      </c>
      <c r="BS10" s="10" t="str">
        <f>IFERROR(CUMPRINC(Loan_Equity[[#This Row],[rate (%)]]/12,Loan_Equity[[#This Row],[Term Months]],Loan_Equity[[#This Row],[Asset Price]],1,-YEAR(Loan_Equity[[#This Row],[Loan Origination Date]])*12-MONTH(Loan_Equity[[#This Row],[Loan Origination Date]])+YEAR(FY05_M08)*12+MONTH(FY05_M08),0),"")</f>
        <v/>
      </c>
      <c r="BT10" s="10" t="str">
        <f>IFERROR(CUMPRINC(Loan_Equity[[#This Row],[rate (%)]]/12,Loan_Equity[[#This Row],[Term Months]],Loan_Equity[[#This Row],[Asset Price]],1,-YEAR(Loan_Equity[[#This Row],[Loan Origination Date]])*12-MONTH(Loan_Equity[[#This Row],[Loan Origination Date]])+YEAR(FY05_M09)*12+MONTH(FY05_M09),0),"")</f>
        <v/>
      </c>
      <c r="BU10" s="10" t="str">
        <f>IFERROR(CUMPRINC(Loan_Equity[[#This Row],[rate (%)]]/12,Loan_Equity[[#This Row],[Term Months]],Loan_Equity[[#This Row],[Asset Price]],1,-YEAR(Loan_Equity[[#This Row],[Loan Origination Date]])*12-MONTH(Loan_Equity[[#This Row],[Loan Origination Date]])+YEAR(FY05_M10)*12+MONTH(FY05_M10),0),"")</f>
        <v/>
      </c>
      <c r="BV10" s="10" t="str">
        <f>IFERROR(CUMPRINC(Loan_Equity[[#This Row],[rate (%)]]/12,Loan_Equity[[#This Row],[Term Months]],Loan_Equity[[#This Row],[Asset Price]],1,-YEAR(Loan_Equity[[#This Row],[Loan Origination Date]])*12-MONTH(Loan_Equity[[#This Row],[Loan Origination Date]])+YEAR(FY05_M11)*12+MONTH(FY05_M11),0),"")</f>
        <v/>
      </c>
      <c r="BW10" s="10" t="str">
        <f>IFERROR(CUMPRINC(Loan_Equity[[#This Row],[rate (%)]]/12,Loan_Equity[[#This Row],[Term Months]],Loan_Equity[[#This Row],[Asset Price]],1,-YEAR(Loan_Equity[[#This Row],[Loan Origination Date]])*12-MONTH(Loan_Equity[[#This Row],[Loan Origination Date]])+YEAR(FY05_M12)*12+MONTH(FY05_M12),0),"")</f>
        <v/>
      </c>
      <c r="BY10" t="str">
        <f ca="1">IF(EOMONTH(INDIRECT(BY$2,FALSE),0)=EOMONTH(Loan_Equity[[#This Row],[Loan Origination Date]],0),-Loan_Equity[[#This Row],[Origination Total]],IF(AND(EOMONTH(INDIRECT(BY$2,),0)&gt;EOMONTH(Loan_Equity[[#This Row],[Loan Origination Date]],0),EOMONTH(INDIRECT(BY$2,),0)&lt;EOMONTH(Loan_Equity[[#This Row],[Loan Origination Date]],Loan_Equity[[#This Row],[Term Months]])),Loan_Equity[[#This Row],[PMT&amp;Escrow]],""))</f>
        <v/>
      </c>
      <c r="BZ10" t="str">
        <f ca="1">IF(EOMONTH(INDIRECT(BZ$2,FALSE),0)=EOMONTH(Loan_Equity[[#This Row],[Loan Origination Date]],0),-Loan_Equity[[#This Row],[Origination Total]],IF(AND(EOMONTH(INDIRECT(BZ$2,),0)&gt;EOMONTH(Loan_Equity[[#This Row],[Loan Origination Date]],0),EOMONTH(INDIRECT(BZ$2,),0)&lt;EOMONTH(Loan_Equity[[#This Row],[Loan Origination Date]],Loan_Equity[[#This Row],[Term Months]])),Loan_Equity[[#This Row],[PMT&amp;Escrow]],""))</f>
        <v/>
      </c>
      <c r="CA10" t="str">
        <f ca="1">IF(EOMONTH(INDIRECT(CA$2,FALSE),0)=EOMONTH(Loan_Equity[[#This Row],[Loan Origination Date]],0),-Loan_Equity[[#This Row],[Origination Total]],IF(AND(EOMONTH(INDIRECT(CA$2,),0)&gt;EOMONTH(Loan_Equity[[#This Row],[Loan Origination Date]],0),EOMONTH(INDIRECT(CA$2,),0)&lt;EOMONTH(Loan_Equity[[#This Row],[Loan Origination Date]],Loan_Equity[[#This Row],[Term Months]])),Loan_Equity[[#This Row],[PMT&amp;Escrow]],""))</f>
        <v/>
      </c>
      <c r="CB10" t="str">
        <f ca="1">IF(EOMONTH(INDIRECT(CB$2,FALSE),0)=EOMONTH(Loan_Equity[[#This Row],[Loan Origination Date]],0),-Loan_Equity[[#This Row],[Origination Total]],IF(AND(EOMONTH(INDIRECT(CB$2,),0)&gt;EOMONTH(Loan_Equity[[#This Row],[Loan Origination Date]],0),EOMONTH(INDIRECT(CB$2,),0)&lt;EOMONTH(Loan_Equity[[#This Row],[Loan Origination Date]],Loan_Equity[[#This Row],[Term Months]])),Loan_Equity[[#This Row],[PMT&amp;Escrow]],""))</f>
        <v/>
      </c>
      <c r="CC10" t="str">
        <f ca="1">IF(EOMONTH(INDIRECT(CC$2,FALSE),0)=EOMONTH(Loan_Equity[[#This Row],[Loan Origination Date]],0),-Loan_Equity[[#This Row],[Origination Total]],IF(AND(EOMONTH(INDIRECT(CC$2,),0)&gt;EOMONTH(Loan_Equity[[#This Row],[Loan Origination Date]],0),EOMONTH(INDIRECT(CC$2,),0)&lt;EOMONTH(Loan_Equity[[#This Row],[Loan Origination Date]],Loan_Equity[[#This Row],[Term Months]])),Loan_Equity[[#This Row],[PMT&amp;Escrow]],""))</f>
        <v/>
      </c>
      <c r="CD10" t="str">
        <f ca="1">IF(EOMONTH(INDIRECT(CD$2,FALSE),0)=EOMONTH(Loan_Equity[[#This Row],[Loan Origination Date]],0),-Loan_Equity[[#This Row],[Origination Total]],IF(AND(EOMONTH(INDIRECT(CD$2,),0)&gt;EOMONTH(Loan_Equity[[#This Row],[Loan Origination Date]],0),EOMONTH(INDIRECT(CD$2,),0)&lt;EOMONTH(Loan_Equity[[#This Row],[Loan Origination Date]],Loan_Equity[[#This Row],[Term Months]])),Loan_Equity[[#This Row],[PMT&amp;Escrow]],""))</f>
        <v/>
      </c>
      <c r="CE10" t="str">
        <f ca="1">IF(EOMONTH(INDIRECT(CE$2,FALSE),0)=EOMONTH(Loan_Equity[[#This Row],[Loan Origination Date]],0),-Loan_Equity[[#This Row],[Origination Total]],IF(AND(EOMONTH(INDIRECT(CE$2,),0)&gt;EOMONTH(Loan_Equity[[#This Row],[Loan Origination Date]],0),EOMONTH(INDIRECT(CE$2,),0)&lt;EOMONTH(Loan_Equity[[#This Row],[Loan Origination Date]],Loan_Equity[[#This Row],[Term Months]])),Loan_Equity[[#This Row],[PMT&amp;Escrow]],""))</f>
        <v/>
      </c>
      <c r="CF10" t="str">
        <f ca="1">IF(EOMONTH(INDIRECT(CF$2,FALSE),0)=EOMONTH(Loan_Equity[[#This Row],[Loan Origination Date]],0),-Loan_Equity[[#This Row],[Origination Total]],IF(AND(EOMONTH(INDIRECT(CF$2,),0)&gt;EOMONTH(Loan_Equity[[#This Row],[Loan Origination Date]],0),EOMONTH(INDIRECT(CF$2,),0)&lt;EOMONTH(Loan_Equity[[#This Row],[Loan Origination Date]],Loan_Equity[[#This Row],[Term Months]])),Loan_Equity[[#This Row],[PMT&amp;Escrow]],""))</f>
        <v/>
      </c>
      <c r="CG10" t="str">
        <f ca="1">IF(EOMONTH(INDIRECT(CG$2,FALSE),0)=EOMONTH(Loan_Equity[[#This Row],[Loan Origination Date]],0),-Loan_Equity[[#This Row],[Origination Total]],IF(AND(EOMONTH(INDIRECT(CG$2,),0)&gt;EOMONTH(Loan_Equity[[#This Row],[Loan Origination Date]],0),EOMONTH(INDIRECT(CG$2,),0)&lt;EOMONTH(Loan_Equity[[#This Row],[Loan Origination Date]],Loan_Equity[[#This Row],[Term Months]])),Loan_Equity[[#This Row],[PMT&amp;Escrow]],""))</f>
        <v/>
      </c>
      <c r="CH10" t="str">
        <f ca="1">IF(EOMONTH(INDIRECT(CH$2,FALSE),0)=EOMONTH(Loan_Equity[[#This Row],[Loan Origination Date]],0),-Loan_Equity[[#This Row],[Origination Total]],IF(AND(EOMONTH(INDIRECT(CH$2,),0)&gt;EOMONTH(Loan_Equity[[#This Row],[Loan Origination Date]],0),EOMONTH(INDIRECT(CH$2,),0)&lt;EOMONTH(Loan_Equity[[#This Row],[Loan Origination Date]],Loan_Equity[[#This Row],[Term Months]])),Loan_Equity[[#This Row],[PMT&amp;Escrow]],""))</f>
        <v/>
      </c>
      <c r="CI10" t="str">
        <f ca="1">IF(EOMONTH(INDIRECT(CI$2,FALSE),0)=EOMONTH(Loan_Equity[[#This Row],[Loan Origination Date]],0),-Loan_Equity[[#This Row],[Origination Total]],IF(AND(EOMONTH(INDIRECT(CI$2,),0)&gt;EOMONTH(Loan_Equity[[#This Row],[Loan Origination Date]],0),EOMONTH(INDIRECT(CI$2,),0)&lt;EOMONTH(Loan_Equity[[#This Row],[Loan Origination Date]],Loan_Equity[[#This Row],[Term Months]])),Loan_Equity[[#This Row],[PMT&amp;Escrow]],""))</f>
        <v/>
      </c>
      <c r="CJ10" t="str">
        <f ca="1">IF(EOMONTH(INDIRECT(CJ$2,FALSE),0)=EOMONTH(Loan_Equity[[#This Row],[Loan Origination Date]],0),-Loan_Equity[[#This Row],[Origination Total]],IF(AND(EOMONTH(INDIRECT(CJ$2,),0)&gt;EOMONTH(Loan_Equity[[#This Row],[Loan Origination Date]],0),EOMONTH(INDIRECT(CJ$2,),0)&lt;EOMONTH(Loan_Equity[[#This Row],[Loan Origination Date]],Loan_Equity[[#This Row],[Term Months]])),Loan_Equity[[#This Row],[PMT&amp;Escrow]],""))</f>
        <v/>
      </c>
      <c r="CK10" t="str">
        <f ca="1">IF(EOMONTH(INDIRECT(CK$2,FALSE),0)=EOMONTH(Loan_Equity[[#This Row],[Loan Origination Date]],0),-Loan_Equity[[#This Row],[Origination Total]],IF(AND(EOMONTH(INDIRECT(CK$2,),0)&gt;EOMONTH(Loan_Equity[[#This Row],[Loan Origination Date]],0),EOMONTH(INDIRECT(CK$2,),0)&lt;EOMONTH(Loan_Equity[[#This Row],[Loan Origination Date]],Loan_Equity[[#This Row],[Term Months]])),Loan_Equity[[#This Row],[PMT&amp;Escrow]],""))</f>
        <v/>
      </c>
      <c r="CL10" t="str">
        <f ca="1">IF(EOMONTH(INDIRECT(CL$2,FALSE),0)=EOMONTH(Loan_Equity[[#This Row],[Loan Origination Date]],0),-Loan_Equity[[#This Row],[Origination Total]],IF(AND(EOMONTH(INDIRECT(CL$2,),0)&gt;EOMONTH(Loan_Equity[[#This Row],[Loan Origination Date]],0),EOMONTH(INDIRECT(CL$2,),0)&lt;EOMONTH(Loan_Equity[[#This Row],[Loan Origination Date]],Loan_Equity[[#This Row],[Term Months]])),Loan_Equity[[#This Row],[PMT&amp;Escrow]],""))</f>
        <v/>
      </c>
      <c r="CM10" t="str">
        <f ca="1">IF(EOMONTH(INDIRECT(CM$2,FALSE),0)=EOMONTH(Loan_Equity[[#This Row],[Loan Origination Date]],0),-Loan_Equity[[#This Row],[Origination Total]],IF(AND(EOMONTH(INDIRECT(CM$2,),0)&gt;EOMONTH(Loan_Equity[[#This Row],[Loan Origination Date]],0),EOMONTH(INDIRECT(CM$2,),0)&lt;EOMONTH(Loan_Equity[[#This Row],[Loan Origination Date]],Loan_Equity[[#This Row],[Term Months]])),Loan_Equity[[#This Row],[PMT&amp;Escrow]],""))</f>
        <v/>
      </c>
      <c r="CN10" t="str">
        <f ca="1">IF(EOMONTH(INDIRECT(CN$2,FALSE),0)=EOMONTH(Loan_Equity[[#This Row],[Loan Origination Date]],0),-Loan_Equity[[#This Row],[Origination Total]],IF(AND(EOMONTH(INDIRECT(CN$2,),0)&gt;EOMONTH(Loan_Equity[[#This Row],[Loan Origination Date]],0),EOMONTH(INDIRECT(CN$2,),0)&lt;EOMONTH(Loan_Equity[[#This Row],[Loan Origination Date]],Loan_Equity[[#This Row],[Term Months]])),Loan_Equity[[#This Row],[PMT&amp;Escrow]],""))</f>
        <v/>
      </c>
      <c r="CO10" t="str">
        <f ca="1">IF(EOMONTH(INDIRECT(CO$2,FALSE),0)=EOMONTH(Loan_Equity[[#This Row],[Loan Origination Date]],0),-Loan_Equity[[#This Row],[Origination Total]],IF(AND(EOMONTH(INDIRECT(CO$2,),0)&gt;EOMONTH(Loan_Equity[[#This Row],[Loan Origination Date]],0),EOMONTH(INDIRECT(CO$2,),0)&lt;EOMONTH(Loan_Equity[[#This Row],[Loan Origination Date]],Loan_Equity[[#This Row],[Term Months]])),Loan_Equity[[#This Row],[PMT&amp;Escrow]],""))</f>
        <v/>
      </c>
      <c r="CP10" t="str">
        <f ca="1">IF(EOMONTH(INDIRECT(CP$2,FALSE),0)=EOMONTH(Loan_Equity[[#This Row],[Loan Origination Date]],0),-Loan_Equity[[#This Row],[Origination Total]],IF(AND(EOMONTH(INDIRECT(CP$2,),0)&gt;EOMONTH(Loan_Equity[[#This Row],[Loan Origination Date]],0),EOMONTH(INDIRECT(CP$2,),0)&lt;EOMONTH(Loan_Equity[[#This Row],[Loan Origination Date]],Loan_Equity[[#This Row],[Term Months]])),Loan_Equity[[#This Row],[PMT&amp;Escrow]],""))</f>
        <v/>
      </c>
      <c r="CQ10" t="str">
        <f ca="1">IF(EOMONTH(INDIRECT(CQ$2,FALSE),0)=EOMONTH(Loan_Equity[[#This Row],[Loan Origination Date]],0),-Loan_Equity[[#This Row],[Origination Total]],IF(AND(EOMONTH(INDIRECT(CQ$2,),0)&gt;EOMONTH(Loan_Equity[[#This Row],[Loan Origination Date]],0),EOMONTH(INDIRECT(CQ$2,),0)&lt;EOMONTH(Loan_Equity[[#This Row],[Loan Origination Date]],Loan_Equity[[#This Row],[Term Months]])),Loan_Equity[[#This Row],[PMT&amp;Escrow]],""))</f>
        <v/>
      </c>
      <c r="CR10" t="str">
        <f ca="1">IF(EOMONTH(INDIRECT(CR$2,FALSE),0)=EOMONTH(Loan_Equity[[#This Row],[Loan Origination Date]],0),-Loan_Equity[[#This Row],[Origination Total]],IF(AND(EOMONTH(INDIRECT(CR$2,),0)&gt;EOMONTH(Loan_Equity[[#This Row],[Loan Origination Date]],0),EOMONTH(INDIRECT(CR$2,),0)&lt;EOMONTH(Loan_Equity[[#This Row],[Loan Origination Date]],Loan_Equity[[#This Row],[Term Months]])),Loan_Equity[[#This Row],[PMT&amp;Escrow]],""))</f>
        <v/>
      </c>
      <c r="CS10" t="str">
        <f ca="1">IF(EOMONTH(INDIRECT(CS$2,FALSE),0)=EOMONTH(Loan_Equity[[#This Row],[Loan Origination Date]],0),-Loan_Equity[[#This Row],[Origination Total]],IF(AND(EOMONTH(INDIRECT(CS$2,),0)&gt;EOMONTH(Loan_Equity[[#This Row],[Loan Origination Date]],0),EOMONTH(INDIRECT(CS$2,),0)&lt;EOMONTH(Loan_Equity[[#This Row],[Loan Origination Date]],Loan_Equity[[#This Row],[Term Months]])),Loan_Equity[[#This Row],[PMT&amp;Escrow]],""))</f>
        <v/>
      </c>
      <c r="CT10" t="str">
        <f ca="1">IF(EOMONTH(INDIRECT(CT$2,FALSE),0)=EOMONTH(Loan_Equity[[#This Row],[Loan Origination Date]],0),-Loan_Equity[[#This Row],[Origination Total]],IF(AND(EOMONTH(INDIRECT(CT$2,),0)&gt;EOMONTH(Loan_Equity[[#This Row],[Loan Origination Date]],0),EOMONTH(INDIRECT(CT$2,),0)&lt;EOMONTH(Loan_Equity[[#This Row],[Loan Origination Date]],Loan_Equity[[#This Row],[Term Months]])),Loan_Equity[[#This Row],[PMT&amp;Escrow]],""))</f>
        <v/>
      </c>
      <c r="CU10" t="str">
        <f ca="1">IF(EOMONTH(INDIRECT(CU$2,FALSE),0)=EOMONTH(Loan_Equity[[#This Row],[Loan Origination Date]],0),-Loan_Equity[[#This Row],[Origination Total]],IF(AND(EOMONTH(INDIRECT(CU$2,),0)&gt;EOMONTH(Loan_Equity[[#This Row],[Loan Origination Date]],0),EOMONTH(INDIRECT(CU$2,),0)&lt;EOMONTH(Loan_Equity[[#This Row],[Loan Origination Date]],Loan_Equity[[#This Row],[Term Months]])),Loan_Equity[[#This Row],[PMT&amp;Escrow]],""))</f>
        <v/>
      </c>
      <c r="CV10" t="str">
        <f ca="1">IF(EOMONTH(INDIRECT(CV$2,FALSE),0)=EOMONTH(Loan_Equity[[#This Row],[Loan Origination Date]],0),-Loan_Equity[[#This Row],[Origination Total]],IF(AND(EOMONTH(INDIRECT(CV$2,),0)&gt;EOMONTH(Loan_Equity[[#This Row],[Loan Origination Date]],0),EOMONTH(INDIRECT(CV$2,),0)&lt;EOMONTH(Loan_Equity[[#This Row],[Loan Origination Date]],Loan_Equity[[#This Row],[Term Months]])),Loan_Equity[[#This Row],[PMT&amp;Escrow]],""))</f>
        <v/>
      </c>
      <c r="CW10" t="str">
        <f ca="1">IF(EOMONTH(INDIRECT(CW$2,FALSE),0)=EOMONTH(Loan_Equity[[#This Row],[Loan Origination Date]],0),-Loan_Equity[[#This Row],[Origination Total]],IF(AND(EOMONTH(INDIRECT(CW$2,),0)&gt;EOMONTH(Loan_Equity[[#This Row],[Loan Origination Date]],0),EOMONTH(INDIRECT(CW$2,),0)&lt;EOMONTH(Loan_Equity[[#This Row],[Loan Origination Date]],Loan_Equity[[#This Row],[Term Months]])),Loan_Equity[[#This Row],[PMT&amp;Escrow]],""))</f>
        <v/>
      </c>
      <c r="CX10" t="str">
        <f ca="1">IF(EOMONTH(INDIRECT(CX$2,FALSE),0)=EOMONTH(Loan_Equity[[#This Row],[Loan Origination Date]],0),-Loan_Equity[[#This Row],[Origination Total]],IF(AND(EOMONTH(INDIRECT(CX$2,),0)&gt;EOMONTH(Loan_Equity[[#This Row],[Loan Origination Date]],0),EOMONTH(INDIRECT(CX$2,),0)&lt;EOMONTH(Loan_Equity[[#This Row],[Loan Origination Date]],Loan_Equity[[#This Row],[Term Months]])),Loan_Equity[[#This Row],[PMT&amp;Escrow]],""))</f>
        <v/>
      </c>
      <c r="CY10" t="str">
        <f ca="1">IF(EOMONTH(INDIRECT(CY$2,FALSE),0)=EOMONTH(Loan_Equity[[#This Row],[Loan Origination Date]],0),-Loan_Equity[[#This Row],[Origination Total]],IF(AND(EOMONTH(INDIRECT(CY$2,),0)&gt;EOMONTH(Loan_Equity[[#This Row],[Loan Origination Date]],0),EOMONTH(INDIRECT(CY$2,),0)&lt;EOMONTH(Loan_Equity[[#This Row],[Loan Origination Date]],Loan_Equity[[#This Row],[Term Months]])),Loan_Equity[[#This Row],[PMT&amp;Escrow]],""))</f>
        <v/>
      </c>
      <c r="CZ10" t="str">
        <f ca="1">IF(EOMONTH(INDIRECT(CZ$2,FALSE),0)=EOMONTH(Loan_Equity[[#This Row],[Loan Origination Date]],0),-Loan_Equity[[#This Row],[Origination Total]],IF(AND(EOMONTH(INDIRECT(CZ$2,),0)&gt;EOMONTH(Loan_Equity[[#This Row],[Loan Origination Date]],0),EOMONTH(INDIRECT(CZ$2,),0)&lt;EOMONTH(Loan_Equity[[#This Row],[Loan Origination Date]],Loan_Equity[[#This Row],[Term Months]])),Loan_Equity[[#This Row],[PMT&amp;Escrow]],""))</f>
        <v/>
      </c>
      <c r="DA10" t="str">
        <f ca="1">IF(EOMONTH(INDIRECT(DA$2,FALSE),0)=EOMONTH(Loan_Equity[[#This Row],[Loan Origination Date]],0),-Loan_Equity[[#This Row],[Origination Total]],IF(AND(EOMONTH(INDIRECT(DA$2,),0)&gt;EOMONTH(Loan_Equity[[#This Row],[Loan Origination Date]],0),EOMONTH(INDIRECT(DA$2,),0)&lt;EOMONTH(Loan_Equity[[#This Row],[Loan Origination Date]],Loan_Equity[[#This Row],[Term Months]])),Loan_Equity[[#This Row],[PMT&amp;Escrow]],""))</f>
        <v/>
      </c>
      <c r="DB10" t="str">
        <f ca="1">IF(EOMONTH(INDIRECT(DB$2,FALSE),0)=EOMONTH(Loan_Equity[[#This Row],[Loan Origination Date]],0),-Loan_Equity[[#This Row],[Origination Total]],IF(AND(EOMONTH(INDIRECT(DB$2,),0)&gt;EOMONTH(Loan_Equity[[#This Row],[Loan Origination Date]],0),EOMONTH(INDIRECT(DB$2,),0)&lt;EOMONTH(Loan_Equity[[#This Row],[Loan Origination Date]],Loan_Equity[[#This Row],[Term Months]])),Loan_Equity[[#This Row],[PMT&amp;Escrow]],""))</f>
        <v/>
      </c>
      <c r="DC10" t="str">
        <f ca="1">IF(EOMONTH(INDIRECT(DC$2,FALSE),0)=EOMONTH(Loan_Equity[[#This Row],[Loan Origination Date]],0),-Loan_Equity[[#This Row],[Origination Total]],IF(AND(EOMONTH(INDIRECT(DC$2,),0)&gt;EOMONTH(Loan_Equity[[#This Row],[Loan Origination Date]],0),EOMONTH(INDIRECT(DC$2,),0)&lt;EOMONTH(Loan_Equity[[#This Row],[Loan Origination Date]],Loan_Equity[[#This Row],[Term Months]])),Loan_Equity[[#This Row],[PMT&amp;Escrow]],""))</f>
        <v/>
      </c>
      <c r="DD10" t="str">
        <f ca="1">IF(EOMONTH(INDIRECT(DD$2,FALSE),0)=EOMONTH(Loan_Equity[[#This Row],[Loan Origination Date]],0),-Loan_Equity[[#This Row],[Origination Total]],IF(AND(EOMONTH(INDIRECT(DD$2,),0)&gt;EOMONTH(Loan_Equity[[#This Row],[Loan Origination Date]],0),EOMONTH(INDIRECT(DD$2,),0)&lt;EOMONTH(Loan_Equity[[#This Row],[Loan Origination Date]],Loan_Equity[[#This Row],[Term Months]])),Loan_Equity[[#This Row],[PMT&amp;Escrow]],""))</f>
        <v/>
      </c>
      <c r="DE10" t="str">
        <f ca="1">IF(EOMONTH(INDIRECT(DE$2,FALSE),0)=EOMONTH(Loan_Equity[[#This Row],[Loan Origination Date]],0),-Loan_Equity[[#This Row],[Origination Total]],IF(AND(EOMONTH(INDIRECT(DE$2,),0)&gt;EOMONTH(Loan_Equity[[#This Row],[Loan Origination Date]],0),EOMONTH(INDIRECT(DE$2,),0)&lt;EOMONTH(Loan_Equity[[#This Row],[Loan Origination Date]],Loan_Equity[[#This Row],[Term Months]])),Loan_Equity[[#This Row],[PMT&amp;Escrow]],""))</f>
        <v/>
      </c>
      <c r="DF10" t="str">
        <f ca="1">IF(EOMONTH(INDIRECT(DF$2,FALSE),0)=EOMONTH(Loan_Equity[[#This Row],[Loan Origination Date]],0),-Loan_Equity[[#This Row],[Origination Total]],IF(AND(EOMONTH(INDIRECT(DF$2,),0)&gt;EOMONTH(Loan_Equity[[#This Row],[Loan Origination Date]],0),EOMONTH(INDIRECT(DF$2,),0)&lt;EOMONTH(Loan_Equity[[#This Row],[Loan Origination Date]],Loan_Equity[[#This Row],[Term Months]])),Loan_Equity[[#This Row],[PMT&amp;Escrow]],""))</f>
        <v/>
      </c>
      <c r="DG10" t="str">
        <f ca="1">IF(EOMONTH(INDIRECT(DG$2,FALSE),0)=EOMONTH(Loan_Equity[[#This Row],[Loan Origination Date]],0),-Loan_Equity[[#This Row],[Origination Total]],IF(AND(EOMONTH(INDIRECT(DG$2,),0)&gt;EOMONTH(Loan_Equity[[#This Row],[Loan Origination Date]],0),EOMONTH(INDIRECT(DG$2,),0)&lt;EOMONTH(Loan_Equity[[#This Row],[Loan Origination Date]],Loan_Equity[[#This Row],[Term Months]])),Loan_Equity[[#This Row],[PMT&amp;Escrow]],""))</f>
        <v/>
      </c>
      <c r="DH10" t="str">
        <f ca="1">IF(EOMONTH(INDIRECT(DH$2,FALSE),0)=EOMONTH(Loan_Equity[[#This Row],[Loan Origination Date]],0),-Loan_Equity[[#This Row],[Origination Total]],IF(AND(EOMONTH(INDIRECT(DH$2,),0)&gt;EOMONTH(Loan_Equity[[#This Row],[Loan Origination Date]],0),EOMONTH(INDIRECT(DH$2,),0)&lt;EOMONTH(Loan_Equity[[#This Row],[Loan Origination Date]],Loan_Equity[[#This Row],[Term Months]])),Loan_Equity[[#This Row],[PMT&amp;Escrow]],""))</f>
        <v/>
      </c>
      <c r="DI10" t="str">
        <f ca="1">IF(EOMONTH(INDIRECT(DI$2,FALSE),0)=EOMONTH(Loan_Equity[[#This Row],[Loan Origination Date]],0),-Loan_Equity[[#This Row],[Origination Total]],IF(AND(EOMONTH(INDIRECT(DI$2,),0)&gt;EOMONTH(Loan_Equity[[#This Row],[Loan Origination Date]],0),EOMONTH(INDIRECT(DI$2,),0)&lt;EOMONTH(Loan_Equity[[#This Row],[Loan Origination Date]],Loan_Equity[[#This Row],[Term Months]])),Loan_Equity[[#This Row],[PMT&amp;Escrow]],""))</f>
        <v/>
      </c>
      <c r="DJ10" t="str">
        <f ca="1">IF(EOMONTH(INDIRECT(DJ$2,FALSE),0)=EOMONTH(Loan_Equity[[#This Row],[Loan Origination Date]],0),-Loan_Equity[[#This Row],[Origination Total]],IF(AND(EOMONTH(INDIRECT(DJ$2,),0)&gt;EOMONTH(Loan_Equity[[#This Row],[Loan Origination Date]],0),EOMONTH(INDIRECT(DJ$2,),0)&lt;EOMONTH(Loan_Equity[[#This Row],[Loan Origination Date]],Loan_Equity[[#This Row],[Term Months]])),Loan_Equity[[#This Row],[PMT&amp;Escrow]],""))</f>
        <v/>
      </c>
      <c r="DK10" t="str">
        <f ca="1">IF(EOMONTH(INDIRECT(DK$2,FALSE),0)=EOMONTH(Loan_Equity[[#This Row],[Loan Origination Date]],0),-Loan_Equity[[#This Row],[Origination Total]],IF(AND(EOMONTH(INDIRECT(DK$2,),0)&gt;EOMONTH(Loan_Equity[[#This Row],[Loan Origination Date]],0),EOMONTH(INDIRECT(DK$2,),0)&lt;EOMONTH(Loan_Equity[[#This Row],[Loan Origination Date]],Loan_Equity[[#This Row],[Term Months]])),Loan_Equity[[#This Row],[PMT&amp;Escrow]],""))</f>
        <v/>
      </c>
      <c r="DL10" t="str">
        <f ca="1">IF(EOMONTH(INDIRECT(DL$2,FALSE),0)=EOMONTH(Loan_Equity[[#This Row],[Loan Origination Date]],0),-Loan_Equity[[#This Row],[Origination Total]],IF(AND(EOMONTH(INDIRECT(DL$2,),0)&gt;EOMONTH(Loan_Equity[[#This Row],[Loan Origination Date]],0),EOMONTH(INDIRECT(DL$2,),0)&lt;EOMONTH(Loan_Equity[[#This Row],[Loan Origination Date]],Loan_Equity[[#This Row],[Term Months]])),Loan_Equity[[#This Row],[PMT&amp;Escrow]],""))</f>
        <v/>
      </c>
      <c r="DM10" t="str">
        <f ca="1">IF(EOMONTH(INDIRECT(DM$2,FALSE),0)=EOMONTH(Loan_Equity[[#This Row],[Loan Origination Date]],0),-Loan_Equity[[#This Row],[Origination Total]],IF(AND(EOMONTH(INDIRECT(DM$2,),0)&gt;EOMONTH(Loan_Equity[[#This Row],[Loan Origination Date]],0),EOMONTH(INDIRECT(DM$2,),0)&lt;EOMONTH(Loan_Equity[[#This Row],[Loan Origination Date]],Loan_Equity[[#This Row],[Term Months]])),Loan_Equity[[#This Row],[PMT&amp;Escrow]],""))</f>
        <v/>
      </c>
      <c r="DN10" t="str">
        <f ca="1">IF(EOMONTH(INDIRECT(DN$2,FALSE),0)=EOMONTH(Loan_Equity[[#This Row],[Loan Origination Date]],0),-Loan_Equity[[#This Row],[Origination Total]],IF(AND(EOMONTH(INDIRECT(DN$2,),0)&gt;EOMONTH(Loan_Equity[[#This Row],[Loan Origination Date]],0),EOMONTH(INDIRECT(DN$2,),0)&lt;EOMONTH(Loan_Equity[[#This Row],[Loan Origination Date]],Loan_Equity[[#This Row],[Term Months]])),Loan_Equity[[#This Row],[PMT&amp;Escrow]],""))</f>
        <v/>
      </c>
      <c r="DO10" t="str">
        <f ca="1">IF(EOMONTH(INDIRECT(DO$2,FALSE),0)=EOMONTH(Loan_Equity[[#This Row],[Loan Origination Date]],0),-Loan_Equity[[#This Row],[Origination Total]],IF(AND(EOMONTH(INDIRECT(DO$2,),0)&gt;EOMONTH(Loan_Equity[[#This Row],[Loan Origination Date]],0),EOMONTH(INDIRECT(DO$2,),0)&lt;EOMONTH(Loan_Equity[[#This Row],[Loan Origination Date]],Loan_Equity[[#This Row],[Term Months]])),Loan_Equity[[#This Row],[PMT&amp;Escrow]],""))</f>
        <v/>
      </c>
      <c r="DP10" t="str">
        <f ca="1">IF(EOMONTH(INDIRECT(DP$2,FALSE),0)=EOMONTH(Loan_Equity[[#This Row],[Loan Origination Date]],0),-Loan_Equity[[#This Row],[Origination Total]],IF(AND(EOMONTH(INDIRECT(DP$2,),0)&gt;EOMONTH(Loan_Equity[[#This Row],[Loan Origination Date]],0),EOMONTH(INDIRECT(DP$2,),0)&lt;EOMONTH(Loan_Equity[[#This Row],[Loan Origination Date]],Loan_Equity[[#This Row],[Term Months]])),Loan_Equity[[#This Row],[PMT&amp;Escrow]],""))</f>
        <v/>
      </c>
      <c r="DQ10" t="str">
        <f ca="1">IF(EOMONTH(INDIRECT(DQ$2,FALSE),0)=EOMONTH(Loan_Equity[[#This Row],[Loan Origination Date]],0),-Loan_Equity[[#This Row],[Origination Total]],IF(AND(EOMONTH(INDIRECT(DQ$2,),0)&gt;EOMONTH(Loan_Equity[[#This Row],[Loan Origination Date]],0),EOMONTH(INDIRECT(DQ$2,),0)&lt;EOMONTH(Loan_Equity[[#This Row],[Loan Origination Date]],Loan_Equity[[#This Row],[Term Months]])),Loan_Equity[[#This Row],[PMT&amp;Escrow]],""))</f>
        <v/>
      </c>
      <c r="DR10" t="str">
        <f ca="1">IF(EOMONTH(INDIRECT(DR$2,FALSE),0)=EOMONTH(Loan_Equity[[#This Row],[Loan Origination Date]],0),-Loan_Equity[[#This Row],[Origination Total]],IF(AND(EOMONTH(INDIRECT(DR$2,),0)&gt;EOMONTH(Loan_Equity[[#This Row],[Loan Origination Date]],0),EOMONTH(INDIRECT(DR$2,),0)&lt;EOMONTH(Loan_Equity[[#This Row],[Loan Origination Date]],Loan_Equity[[#This Row],[Term Months]])),Loan_Equity[[#This Row],[PMT&amp;Escrow]],""))</f>
        <v/>
      </c>
      <c r="DS10" t="str">
        <f ca="1">IF(EOMONTH(INDIRECT(DS$2,FALSE),0)=EOMONTH(Loan_Equity[[#This Row],[Loan Origination Date]],0),-Loan_Equity[[#This Row],[Origination Total]],IF(AND(EOMONTH(INDIRECT(DS$2,),0)&gt;EOMONTH(Loan_Equity[[#This Row],[Loan Origination Date]],0),EOMONTH(INDIRECT(DS$2,),0)&lt;EOMONTH(Loan_Equity[[#This Row],[Loan Origination Date]],Loan_Equity[[#This Row],[Term Months]])),Loan_Equity[[#This Row],[PMT&amp;Escrow]],""))</f>
        <v/>
      </c>
      <c r="DT10" t="str">
        <f ca="1">IF(EOMONTH(INDIRECT(DT$2,FALSE),0)=EOMONTH(Loan_Equity[[#This Row],[Loan Origination Date]],0),-Loan_Equity[[#This Row],[Origination Total]],IF(AND(EOMONTH(INDIRECT(DT$2,),0)&gt;EOMONTH(Loan_Equity[[#This Row],[Loan Origination Date]],0),EOMONTH(INDIRECT(DT$2,),0)&lt;EOMONTH(Loan_Equity[[#This Row],[Loan Origination Date]],Loan_Equity[[#This Row],[Term Months]])),Loan_Equity[[#This Row],[PMT&amp;Escrow]],""))</f>
        <v/>
      </c>
      <c r="DU10" t="str">
        <f ca="1">IF(EOMONTH(INDIRECT(DU$2,FALSE),0)=EOMONTH(Loan_Equity[[#This Row],[Loan Origination Date]],0),-Loan_Equity[[#This Row],[Origination Total]],IF(AND(EOMONTH(INDIRECT(DU$2,),0)&gt;EOMONTH(Loan_Equity[[#This Row],[Loan Origination Date]],0),EOMONTH(INDIRECT(DU$2,),0)&lt;EOMONTH(Loan_Equity[[#This Row],[Loan Origination Date]],Loan_Equity[[#This Row],[Term Months]])),Loan_Equity[[#This Row],[PMT&amp;Escrow]],""))</f>
        <v/>
      </c>
      <c r="DV10" t="str">
        <f ca="1">IF(EOMONTH(INDIRECT(DV$2,FALSE),0)=EOMONTH(Loan_Equity[[#This Row],[Loan Origination Date]],0),-Loan_Equity[[#This Row],[Origination Total]],IF(AND(EOMONTH(INDIRECT(DV$2,),0)&gt;EOMONTH(Loan_Equity[[#This Row],[Loan Origination Date]],0),EOMONTH(INDIRECT(DV$2,),0)&lt;EOMONTH(Loan_Equity[[#This Row],[Loan Origination Date]],Loan_Equity[[#This Row],[Term Months]])),Loan_Equity[[#This Row],[PMT&amp;Escrow]],""))</f>
        <v/>
      </c>
      <c r="DW10" t="str">
        <f ca="1">IF(EOMONTH(INDIRECT(DW$2,FALSE),0)=EOMONTH(Loan_Equity[[#This Row],[Loan Origination Date]],0),-Loan_Equity[[#This Row],[Origination Total]],IF(AND(EOMONTH(INDIRECT(DW$2,),0)&gt;EOMONTH(Loan_Equity[[#This Row],[Loan Origination Date]],0),EOMONTH(INDIRECT(DW$2,),0)&lt;EOMONTH(Loan_Equity[[#This Row],[Loan Origination Date]],Loan_Equity[[#This Row],[Term Months]])),Loan_Equity[[#This Row],[PMT&amp;Escrow]],""))</f>
        <v/>
      </c>
      <c r="DX10" t="str">
        <f ca="1">IF(EOMONTH(INDIRECT(DX$2,FALSE),0)=EOMONTH(Loan_Equity[[#This Row],[Loan Origination Date]],0),-Loan_Equity[[#This Row],[Origination Total]],IF(AND(EOMONTH(INDIRECT(DX$2,),0)&gt;EOMONTH(Loan_Equity[[#This Row],[Loan Origination Date]],0),EOMONTH(INDIRECT(DX$2,),0)&lt;EOMONTH(Loan_Equity[[#This Row],[Loan Origination Date]],Loan_Equity[[#This Row],[Term Months]])),Loan_Equity[[#This Row],[PMT&amp;Escrow]],""))</f>
        <v/>
      </c>
      <c r="DY10" t="str">
        <f ca="1">IF(EOMONTH(INDIRECT(DY$2,FALSE),0)=EOMONTH(Loan_Equity[[#This Row],[Loan Origination Date]],0),-Loan_Equity[[#This Row],[Origination Total]],IF(AND(EOMONTH(INDIRECT(DY$2,),0)&gt;EOMONTH(Loan_Equity[[#This Row],[Loan Origination Date]],0),EOMONTH(INDIRECT(DY$2,),0)&lt;EOMONTH(Loan_Equity[[#This Row],[Loan Origination Date]],Loan_Equity[[#This Row],[Term Months]])),Loan_Equity[[#This Row],[PMT&amp;Escrow]],""))</f>
        <v/>
      </c>
      <c r="DZ10" t="str">
        <f ca="1">IF(EOMONTH(INDIRECT(DZ$2,FALSE),0)=EOMONTH(Loan_Equity[[#This Row],[Loan Origination Date]],0),-Loan_Equity[[#This Row],[Origination Total]],IF(AND(EOMONTH(INDIRECT(DZ$2,),0)&gt;EOMONTH(Loan_Equity[[#This Row],[Loan Origination Date]],0),EOMONTH(INDIRECT(DZ$2,),0)&lt;EOMONTH(Loan_Equity[[#This Row],[Loan Origination Date]],Loan_Equity[[#This Row],[Term Months]])),Loan_Equity[[#This Row],[PMT&amp;Escrow]],""))</f>
        <v/>
      </c>
      <c r="EA10" t="str">
        <f ca="1">IF(EOMONTH(INDIRECT(EA$2,FALSE),0)=EOMONTH(Loan_Equity[[#This Row],[Loan Origination Date]],0),-Loan_Equity[[#This Row],[Origination Total]],IF(AND(EOMONTH(INDIRECT(EA$2,),0)&gt;EOMONTH(Loan_Equity[[#This Row],[Loan Origination Date]],0),EOMONTH(INDIRECT(EA$2,),0)&lt;EOMONTH(Loan_Equity[[#This Row],[Loan Origination Date]],Loan_Equity[[#This Row],[Term Months]])),Loan_Equity[[#This Row],[PMT&amp;Escrow]],""))</f>
        <v/>
      </c>
      <c r="EB10" t="str">
        <f ca="1">IF(EOMONTH(INDIRECT(EB$2,FALSE),0)=EOMONTH(Loan_Equity[[#This Row],[Loan Origination Date]],0),-Loan_Equity[[#This Row],[Origination Total]],IF(AND(EOMONTH(INDIRECT(EB$2,),0)&gt;EOMONTH(Loan_Equity[[#This Row],[Loan Origination Date]],0),EOMONTH(INDIRECT(EB$2,),0)&lt;EOMONTH(Loan_Equity[[#This Row],[Loan Origination Date]],Loan_Equity[[#This Row],[Term Months]])),Loan_Equity[[#This Row],[PMT&amp;Escrow]],""))</f>
        <v/>
      </c>
      <c r="EC10" t="str">
        <f ca="1">IF(EOMONTH(INDIRECT(EC$2,FALSE),0)=EOMONTH(Loan_Equity[[#This Row],[Loan Origination Date]],0),-Loan_Equity[[#This Row],[Origination Total]],IF(AND(EOMONTH(INDIRECT(EC$2,),0)&gt;EOMONTH(Loan_Equity[[#This Row],[Loan Origination Date]],0),EOMONTH(INDIRECT(EC$2,),0)&lt;EOMONTH(Loan_Equity[[#This Row],[Loan Origination Date]],Loan_Equity[[#This Row],[Term Months]])),Loan_Equity[[#This Row],[PMT&amp;Escrow]],""))</f>
        <v/>
      </c>
      <c r="ED10" t="str">
        <f ca="1">IF(EOMONTH(INDIRECT(ED$2,FALSE),0)=EOMONTH(Loan_Equity[[#This Row],[Loan Origination Date]],0),-Loan_Equity[[#This Row],[Origination Total]],IF(AND(EOMONTH(INDIRECT(ED$2,),0)&gt;EOMONTH(Loan_Equity[[#This Row],[Loan Origination Date]],0),EOMONTH(INDIRECT(ED$2,),0)&lt;EOMONTH(Loan_Equity[[#This Row],[Loan Origination Date]],Loan_Equity[[#This Row],[Term Months]])),Loan_Equity[[#This Row],[PMT&amp;Escrow]],""))</f>
        <v/>
      </c>
      <c r="EE10" t="str">
        <f ca="1">IF(EOMONTH(INDIRECT(EE$2,FALSE),0)=EOMONTH(Loan_Equity[[#This Row],[Loan Origination Date]],0),-Loan_Equity[[#This Row],[Origination Total]],IF(AND(EOMONTH(INDIRECT(EE$2,),0)&gt;EOMONTH(Loan_Equity[[#This Row],[Loan Origination Date]],0),EOMONTH(INDIRECT(EE$2,),0)&lt;EOMONTH(Loan_Equity[[#This Row],[Loan Origination Date]],Loan_Equity[[#This Row],[Term Months]])),Loan_Equity[[#This Row],[PMT&amp;Escrow]],""))</f>
        <v/>
      </c>
      <c r="EF10" t="str">
        <f ca="1">IF(EOMONTH(INDIRECT(EF$2,FALSE),0)=EOMONTH(Loan_Equity[[#This Row],[Loan Origination Date]],0),-Loan_Equity[[#This Row],[Origination Total]],IF(AND(EOMONTH(INDIRECT(EF$2,),0)&gt;EOMONTH(Loan_Equity[[#This Row],[Loan Origination Date]],0),EOMONTH(INDIRECT(EF$2,),0)&lt;EOMONTH(Loan_Equity[[#This Row],[Loan Origination Date]],Loan_Equity[[#This Row],[Term Months]])),Loan_Equity[[#This Row],[PMT&amp;Escrow]],""))</f>
        <v/>
      </c>
    </row>
    <row r="11" spans="1:136" x14ac:dyDescent="0.25">
      <c r="A11" s="64"/>
      <c r="B11" s="6"/>
      <c r="C11" s="6"/>
      <c r="D11" s="6"/>
      <c r="E11" s="6"/>
      <c r="F11" s="6"/>
      <c r="G11" s="6"/>
      <c r="H11" s="6"/>
      <c r="I11" s="6"/>
      <c r="J11" s="6"/>
      <c r="K11" s="10">
        <f>Loan_Equity[[#This Row],[Asset Price]]*Loan_Equity[[#This Row],[Percent Down]]+Loan_Equity[[#This Row],[Origination Fees]]</f>
        <v>0</v>
      </c>
      <c r="L11" s="10" t="str">
        <f>IF(ISBLANK(Loan_Equity[[#This Row],[Loan Origination Date]]),"",IFERROR(PMT($G11/12,$H11,$D11-Loan_Equity[[#This Row],[Asset Price]]*Loan_Equity[[#This Row],[Percent Down]],0,1)-$I11/12-$J11/12,""))</f>
        <v/>
      </c>
      <c r="O11" t="s">
        <v>563</v>
      </c>
      <c r="P11" s="10" t="str">
        <f>IFERROR(CUMPRINC(Loan_Equity[[#This Row],[rate (%)]]/12,Loan_Equity[[#This Row],[Term Months]],Loan_Equity[[#This Row],[Asset Price]],1,-YEAR(Loan_Equity[[#This Row],[Loan Origination Date]])*12-MONTH(Loan_Equity[[#This Row],[Loan Origination Date]])+YEAR(FY01_M01)*12+MONTH(FY01_M01),0),"")</f>
        <v/>
      </c>
      <c r="Q11" s="10" t="str">
        <f>IFERROR(CUMPRINC(Loan_Equity[[#This Row],[rate (%)]]/12,Loan_Equity[[#This Row],[Term Months]],Loan_Equity[[#This Row],[Asset Price]],1,-YEAR(Loan_Equity[[#This Row],[Loan Origination Date]])*12-MONTH(Loan_Equity[[#This Row],[Loan Origination Date]])+YEAR(FY01_M02)*12+MONTH(FY01_M02),0),"")</f>
        <v/>
      </c>
      <c r="R11" s="10" t="str">
        <f>IFERROR(CUMPRINC(Loan_Equity[[#This Row],[rate (%)]]/12,Loan_Equity[[#This Row],[Term Months]],Loan_Equity[[#This Row],[Asset Price]],1,-YEAR(Loan_Equity[[#This Row],[Loan Origination Date]])*12-MONTH(Loan_Equity[[#This Row],[Loan Origination Date]])+YEAR(FY01_M03)*12+MONTH(FY01_M03),0),"")</f>
        <v/>
      </c>
      <c r="S11" s="10" t="str">
        <f>IFERROR(CUMPRINC(Loan_Equity[[#This Row],[rate (%)]]/12,Loan_Equity[[#This Row],[Term Months]],Loan_Equity[[#This Row],[Asset Price]],1,-YEAR(Loan_Equity[[#This Row],[Loan Origination Date]])*12-MONTH(Loan_Equity[[#This Row],[Loan Origination Date]])+YEAR(FY01_M04)*12+MONTH(FY01_M04),0),"")</f>
        <v/>
      </c>
      <c r="T11" s="10" t="str">
        <f>IFERROR(CUMPRINC(Loan_Equity[[#This Row],[rate (%)]]/12,Loan_Equity[[#This Row],[Term Months]],Loan_Equity[[#This Row],[Asset Price]],1,-YEAR(Loan_Equity[[#This Row],[Loan Origination Date]])*12-MONTH(Loan_Equity[[#This Row],[Loan Origination Date]])+YEAR(FY01_M05)*12+MONTH(FY01_M05),0),"")</f>
        <v/>
      </c>
      <c r="U11" s="10" t="str">
        <f>IFERROR(CUMPRINC(Loan_Equity[[#This Row],[rate (%)]]/12,Loan_Equity[[#This Row],[Term Months]],Loan_Equity[[#This Row],[Asset Price]],1,-YEAR(Loan_Equity[[#This Row],[Loan Origination Date]])*12-MONTH(Loan_Equity[[#This Row],[Loan Origination Date]])+YEAR(FY01_M06)*12+MONTH(FY01_M06),0),"")</f>
        <v/>
      </c>
      <c r="V11" s="10" t="str">
        <f>IFERROR(CUMPRINC(Loan_Equity[[#This Row],[rate (%)]]/12,Loan_Equity[[#This Row],[Term Months]],Loan_Equity[[#This Row],[Asset Price]],1,-YEAR(Loan_Equity[[#This Row],[Loan Origination Date]])*12-MONTH(Loan_Equity[[#This Row],[Loan Origination Date]])+YEAR(FY01_M07)*12+MONTH(FY01_M07),0),"")</f>
        <v/>
      </c>
      <c r="W11" s="10" t="str">
        <f>IFERROR(CUMPRINC(Loan_Equity[[#This Row],[rate (%)]]/12,Loan_Equity[[#This Row],[Term Months]],Loan_Equity[[#This Row],[Asset Price]],1,-YEAR(Loan_Equity[[#This Row],[Loan Origination Date]])*12-MONTH(Loan_Equity[[#This Row],[Loan Origination Date]])+YEAR(FY01_M08)*12+MONTH(FY01_M08),0),"")</f>
        <v/>
      </c>
      <c r="X11" s="10" t="str">
        <f>IFERROR(CUMPRINC(Loan_Equity[[#This Row],[rate (%)]]/12,Loan_Equity[[#This Row],[Term Months]],Loan_Equity[[#This Row],[Asset Price]],1,-YEAR(Loan_Equity[[#This Row],[Loan Origination Date]])*12-MONTH(Loan_Equity[[#This Row],[Loan Origination Date]])+YEAR(FY01_M09)*12+MONTH(FY01_M09),0),"")</f>
        <v/>
      </c>
      <c r="Y11" s="10" t="str">
        <f>IFERROR(CUMPRINC(Loan_Equity[[#This Row],[rate (%)]]/12,Loan_Equity[[#This Row],[Term Months]],Loan_Equity[[#This Row],[Asset Price]],1,-YEAR(Loan_Equity[[#This Row],[Loan Origination Date]])*12-MONTH(Loan_Equity[[#This Row],[Loan Origination Date]])+YEAR(FY01_M10)*12+MONTH(FY01_M10),0),"")</f>
        <v/>
      </c>
      <c r="Z11" s="10" t="str">
        <f>IFERROR(CUMPRINC(Loan_Equity[[#This Row],[rate (%)]]/12,Loan_Equity[[#This Row],[Term Months]],Loan_Equity[[#This Row],[Asset Price]],1,-YEAR(Loan_Equity[[#This Row],[Loan Origination Date]])*12-MONTH(Loan_Equity[[#This Row],[Loan Origination Date]])+YEAR(FY01_M11)*12+MONTH(FY01_M11),0),"")</f>
        <v/>
      </c>
      <c r="AA11" s="10" t="str">
        <f>IFERROR(CUMPRINC(Loan_Equity[[#This Row],[rate (%)]]/12,Loan_Equity[[#This Row],[Term Months]],Loan_Equity[[#This Row],[Asset Price]],1,-YEAR(Loan_Equity[[#This Row],[Loan Origination Date]])*12-MONTH(Loan_Equity[[#This Row],[Loan Origination Date]])+YEAR(FY01_M12)*12+MONTH(FY01_M12),0),"")</f>
        <v/>
      </c>
      <c r="AB11" s="10" t="str">
        <f>IFERROR(CUMPRINC(Loan_Equity[[#This Row],[rate (%)]]/12,Loan_Equity[[#This Row],[Term Months]],Loan_Equity[[#This Row],[Asset Price]],1,-YEAR(Loan_Equity[[#This Row],[Loan Origination Date]])*12-MONTH(Loan_Equity[[#This Row],[Loan Origination Date]])+YEAR(FY02_M01)*12+MONTH(FY02_M01),0),"")</f>
        <v/>
      </c>
      <c r="AC11" s="10" t="str">
        <f>IFERROR(CUMPRINC(Loan_Equity[[#This Row],[rate (%)]]/12,Loan_Equity[[#This Row],[Term Months]],Loan_Equity[[#This Row],[Asset Price]],1,-YEAR(Loan_Equity[[#This Row],[Loan Origination Date]])*12-MONTH(Loan_Equity[[#This Row],[Loan Origination Date]])+YEAR(FY02_M02)*12+MONTH(FY02_M02),0),"")</f>
        <v/>
      </c>
      <c r="AD11" s="10" t="str">
        <f>IFERROR(CUMPRINC(Loan_Equity[[#This Row],[rate (%)]]/12,Loan_Equity[[#This Row],[Term Months]],Loan_Equity[[#This Row],[Asset Price]],1,-YEAR(Loan_Equity[[#This Row],[Loan Origination Date]])*12-MONTH(Loan_Equity[[#This Row],[Loan Origination Date]])+YEAR(FY02_M03)*12+MONTH(FY02_M03),0),"")</f>
        <v/>
      </c>
      <c r="AE11" s="10" t="str">
        <f>IFERROR(CUMPRINC(Loan_Equity[[#This Row],[rate (%)]]/12,Loan_Equity[[#This Row],[Term Months]],Loan_Equity[[#This Row],[Asset Price]],1,-YEAR(Loan_Equity[[#This Row],[Loan Origination Date]])*12-MONTH(Loan_Equity[[#This Row],[Loan Origination Date]])+YEAR(FY02_M04)*12+MONTH(FY02_M04),0),"")</f>
        <v/>
      </c>
      <c r="AF11" s="10" t="str">
        <f>IFERROR(CUMPRINC(Loan_Equity[[#This Row],[rate (%)]]/12,Loan_Equity[[#This Row],[Term Months]],Loan_Equity[[#This Row],[Asset Price]],1,-YEAR(Loan_Equity[[#This Row],[Loan Origination Date]])*12-MONTH(Loan_Equity[[#This Row],[Loan Origination Date]])+YEAR(FY02_M05)*12+MONTH(FY02_M05),0),"")</f>
        <v/>
      </c>
      <c r="AG11" s="10" t="str">
        <f>IFERROR(CUMPRINC(Loan_Equity[[#This Row],[rate (%)]]/12,Loan_Equity[[#This Row],[Term Months]],Loan_Equity[[#This Row],[Asset Price]],1,-YEAR(Loan_Equity[[#This Row],[Loan Origination Date]])*12-MONTH(Loan_Equity[[#This Row],[Loan Origination Date]])+YEAR(FY02_M06)*12+MONTH(FY02_M06),0),"")</f>
        <v/>
      </c>
      <c r="AH11" s="10" t="str">
        <f>IFERROR(CUMPRINC(Loan_Equity[[#This Row],[rate (%)]]/12,Loan_Equity[[#This Row],[Term Months]],Loan_Equity[[#This Row],[Asset Price]],1,-YEAR(Loan_Equity[[#This Row],[Loan Origination Date]])*12-MONTH(Loan_Equity[[#This Row],[Loan Origination Date]])+YEAR(FY02_M07)*12+MONTH(FY02_M07),0),"")</f>
        <v/>
      </c>
      <c r="AI11" s="10" t="str">
        <f>IFERROR(CUMPRINC(Loan_Equity[[#This Row],[rate (%)]]/12,Loan_Equity[[#This Row],[Term Months]],Loan_Equity[[#This Row],[Asset Price]],1,-YEAR(Loan_Equity[[#This Row],[Loan Origination Date]])*12-MONTH(Loan_Equity[[#This Row],[Loan Origination Date]])+YEAR(FY02_M08)*12+MONTH(FY02_M08),0),"")</f>
        <v/>
      </c>
      <c r="AJ11" s="10" t="str">
        <f>IFERROR(CUMPRINC(Loan_Equity[[#This Row],[rate (%)]]/12,Loan_Equity[[#This Row],[Term Months]],Loan_Equity[[#This Row],[Asset Price]],1,-YEAR(Loan_Equity[[#This Row],[Loan Origination Date]])*12-MONTH(Loan_Equity[[#This Row],[Loan Origination Date]])+YEAR(FY02_M09)*12+MONTH(FY02_M09),0),"")</f>
        <v/>
      </c>
      <c r="AK11" s="10" t="str">
        <f>IFERROR(CUMPRINC(Loan_Equity[[#This Row],[rate (%)]]/12,Loan_Equity[[#This Row],[Term Months]],Loan_Equity[[#This Row],[Asset Price]],1,-YEAR(Loan_Equity[[#This Row],[Loan Origination Date]])*12-MONTH(Loan_Equity[[#This Row],[Loan Origination Date]])+YEAR(FY02_M10)*12+MONTH(FY02_M10),0),"")</f>
        <v/>
      </c>
      <c r="AL11" s="10" t="str">
        <f>IFERROR(CUMPRINC(Loan_Equity[[#This Row],[rate (%)]]/12,Loan_Equity[[#This Row],[Term Months]],Loan_Equity[[#This Row],[Asset Price]],1,-YEAR(Loan_Equity[[#This Row],[Loan Origination Date]])*12-MONTH(Loan_Equity[[#This Row],[Loan Origination Date]])+YEAR(FY02_M11)*12+MONTH(FY02_M11),0),"")</f>
        <v/>
      </c>
      <c r="AM11" s="10" t="str">
        <f>IFERROR(CUMPRINC(Loan_Equity[[#This Row],[rate (%)]]/12,Loan_Equity[[#This Row],[Term Months]],Loan_Equity[[#This Row],[Asset Price]],1,-YEAR(Loan_Equity[[#This Row],[Loan Origination Date]])*12-MONTH(Loan_Equity[[#This Row],[Loan Origination Date]])+YEAR(FY02_M12)*12+MONTH(FY02_M12),0),"")</f>
        <v/>
      </c>
      <c r="AN11" s="10" t="str">
        <f>IFERROR(CUMPRINC(Loan_Equity[[#This Row],[rate (%)]]/12,Loan_Equity[[#This Row],[Term Months]],Loan_Equity[[#This Row],[Asset Price]],1,-YEAR(Loan_Equity[[#This Row],[Loan Origination Date]])*12-MONTH(Loan_Equity[[#This Row],[Loan Origination Date]])+YEAR(FY03_M01)*12+MONTH(FY03_M01),0),"")</f>
        <v/>
      </c>
      <c r="AO11" s="10" t="str">
        <f>IFERROR(CUMPRINC(Loan_Equity[[#This Row],[rate (%)]]/12,Loan_Equity[[#This Row],[Term Months]],Loan_Equity[[#This Row],[Asset Price]],1,-YEAR(Loan_Equity[[#This Row],[Loan Origination Date]])*12-MONTH(Loan_Equity[[#This Row],[Loan Origination Date]])+YEAR(FY03_M02)*12+MONTH(FY03_M02),0),"")</f>
        <v/>
      </c>
      <c r="AP11" s="10" t="str">
        <f>IFERROR(CUMPRINC(Loan_Equity[[#This Row],[rate (%)]]/12,Loan_Equity[[#This Row],[Term Months]],Loan_Equity[[#This Row],[Asset Price]],1,-YEAR(Loan_Equity[[#This Row],[Loan Origination Date]])*12-MONTH(Loan_Equity[[#This Row],[Loan Origination Date]])+YEAR(FY03_M03)*12+MONTH(FY03_M03),0),"")</f>
        <v/>
      </c>
      <c r="AQ11" s="10" t="str">
        <f>IFERROR(CUMPRINC(Loan_Equity[[#This Row],[rate (%)]]/12,Loan_Equity[[#This Row],[Term Months]],Loan_Equity[[#This Row],[Asset Price]],1,-YEAR(Loan_Equity[[#This Row],[Loan Origination Date]])*12-MONTH(Loan_Equity[[#This Row],[Loan Origination Date]])+YEAR(FY03_M04)*12+MONTH(FY03_M04),0),"")</f>
        <v/>
      </c>
      <c r="AR11" s="10" t="str">
        <f>IFERROR(CUMPRINC(Loan_Equity[[#This Row],[rate (%)]]/12,Loan_Equity[[#This Row],[Term Months]],Loan_Equity[[#This Row],[Asset Price]],1,-YEAR(Loan_Equity[[#This Row],[Loan Origination Date]])*12-MONTH(Loan_Equity[[#This Row],[Loan Origination Date]])+YEAR(FY03_M05)*12+MONTH(FY03_M05),0),"")</f>
        <v/>
      </c>
      <c r="AS11" s="10" t="str">
        <f>IFERROR(CUMPRINC(Loan_Equity[[#This Row],[rate (%)]]/12,Loan_Equity[[#This Row],[Term Months]],Loan_Equity[[#This Row],[Asset Price]],1,-YEAR(Loan_Equity[[#This Row],[Loan Origination Date]])*12-MONTH(Loan_Equity[[#This Row],[Loan Origination Date]])+YEAR(FY03_M06)*12+MONTH(FY03_M06),0),"")</f>
        <v/>
      </c>
      <c r="AT11" s="10" t="str">
        <f>IFERROR(CUMPRINC(Loan_Equity[[#This Row],[rate (%)]]/12,Loan_Equity[[#This Row],[Term Months]],Loan_Equity[[#This Row],[Asset Price]],1,-YEAR(Loan_Equity[[#This Row],[Loan Origination Date]])*12-MONTH(Loan_Equity[[#This Row],[Loan Origination Date]])+YEAR(FY03_M07)*12+MONTH(FY03_M07),0),"")</f>
        <v/>
      </c>
      <c r="AU11" s="10" t="str">
        <f>IFERROR(CUMPRINC(Loan_Equity[[#This Row],[rate (%)]]/12,Loan_Equity[[#This Row],[Term Months]],Loan_Equity[[#This Row],[Asset Price]],1,-YEAR(Loan_Equity[[#This Row],[Loan Origination Date]])*12-MONTH(Loan_Equity[[#This Row],[Loan Origination Date]])+YEAR(FY03_M08)*12+MONTH(FY03_M08),0),"")</f>
        <v/>
      </c>
      <c r="AV11" s="10" t="str">
        <f>IFERROR(CUMPRINC(Loan_Equity[[#This Row],[rate (%)]]/12,Loan_Equity[[#This Row],[Term Months]],Loan_Equity[[#This Row],[Asset Price]],1,-YEAR(Loan_Equity[[#This Row],[Loan Origination Date]])*12-MONTH(Loan_Equity[[#This Row],[Loan Origination Date]])+YEAR(FY03_M09)*12+MONTH(FY03_M09),0),"")</f>
        <v/>
      </c>
      <c r="AW11" s="10" t="str">
        <f>IFERROR(CUMPRINC(Loan_Equity[[#This Row],[rate (%)]]/12,Loan_Equity[[#This Row],[Term Months]],Loan_Equity[[#This Row],[Asset Price]],1,-YEAR(Loan_Equity[[#This Row],[Loan Origination Date]])*12-MONTH(Loan_Equity[[#This Row],[Loan Origination Date]])+YEAR(FY03_M10)*12+MONTH(FY03_M10),0),"")</f>
        <v/>
      </c>
      <c r="AX11" s="10" t="str">
        <f>IFERROR(CUMPRINC(Loan_Equity[[#This Row],[rate (%)]]/12,Loan_Equity[[#This Row],[Term Months]],Loan_Equity[[#This Row],[Asset Price]],1,-YEAR(Loan_Equity[[#This Row],[Loan Origination Date]])*12-MONTH(Loan_Equity[[#This Row],[Loan Origination Date]])+YEAR(FY03_M11)*12+MONTH(FY03_M11),0),"")</f>
        <v/>
      </c>
      <c r="AY11" s="10" t="str">
        <f>IFERROR(CUMPRINC(Loan_Equity[[#This Row],[rate (%)]]/12,Loan_Equity[[#This Row],[Term Months]],Loan_Equity[[#This Row],[Asset Price]],1,-YEAR(Loan_Equity[[#This Row],[Loan Origination Date]])*12-MONTH(Loan_Equity[[#This Row],[Loan Origination Date]])+YEAR(FY03_M12)*12+MONTH(FY03_M12),0),"")</f>
        <v/>
      </c>
      <c r="AZ11" s="10" t="str">
        <f>IFERROR(CUMPRINC(Loan_Equity[[#This Row],[rate (%)]]/12,Loan_Equity[[#This Row],[Term Months]],Loan_Equity[[#This Row],[Asset Price]],1,-YEAR(Loan_Equity[[#This Row],[Loan Origination Date]])*12-MONTH(Loan_Equity[[#This Row],[Loan Origination Date]])+YEAR(FY04_M01)*12+MONTH(FY04_M01),0),"")</f>
        <v/>
      </c>
      <c r="BA11" s="10" t="str">
        <f>IFERROR(CUMPRINC(Loan_Equity[[#This Row],[rate (%)]]/12,Loan_Equity[[#This Row],[Term Months]],Loan_Equity[[#This Row],[Asset Price]],1,-YEAR(Loan_Equity[[#This Row],[Loan Origination Date]])*12-MONTH(Loan_Equity[[#This Row],[Loan Origination Date]])+YEAR(FY04_M02)*12+MONTH(FY04_M02),0),"")</f>
        <v/>
      </c>
      <c r="BB11" s="10" t="str">
        <f>IFERROR(CUMPRINC(Loan_Equity[[#This Row],[rate (%)]]/12,Loan_Equity[[#This Row],[Term Months]],Loan_Equity[[#This Row],[Asset Price]],1,-YEAR(Loan_Equity[[#This Row],[Loan Origination Date]])*12-MONTH(Loan_Equity[[#This Row],[Loan Origination Date]])+YEAR(FY04_M03)*12+MONTH(FY04_M03),0),"")</f>
        <v/>
      </c>
      <c r="BC11" s="10" t="str">
        <f>IFERROR(CUMPRINC(Loan_Equity[[#This Row],[rate (%)]]/12,Loan_Equity[[#This Row],[Term Months]],Loan_Equity[[#This Row],[Asset Price]],1,-YEAR(Loan_Equity[[#This Row],[Loan Origination Date]])*12-MONTH(Loan_Equity[[#This Row],[Loan Origination Date]])+YEAR(FY04_M04)*12+MONTH(FY04_M04),0),"")</f>
        <v/>
      </c>
      <c r="BD11" s="10" t="str">
        <f>IFERROR(CUMPRINC(Loan_Equity[[#This Row],[rate (%)]]/12,Loan_Equity[[#This Row],[Term Months]],Loan_Equity[[#This Row],[Asset Price]],1,-YEAR(Loan_Equity[[#This Row],[Loan Origination Date]])*12-MONTH(Loan_Equity[[#This Row],[Loan Origination Date]])+YEAR(FY04_M05)*12+MONTH(FY04_M05),0),"")</f>
        <v/>
      </c>
      <c r="BE11" s="10" t="str">
        <f>IFERROR(CUMPRINC(Loan_Equity[[#This Row],[rate (%)]]/12,Loan_Equity[[#This Row],[Term Months]],Loan_Equity[[#This Row],[Asset Price]],1,-YEAR(Loan_Equity[[#This Row],[Loan Origination Date]])*12-MONTH(Loan_Equity[[#This Row],[Loan Origination Date]])+YEAR(FY04_M06)*12+MONTH(FY04_M06),0),"")</f>
        <v/>
      </c>
      <c r="BF11" s="10" t="str">
        <f>IFERROR(CUMPRINC(Loan_Equity[[#This Row],[rate (%)]]/12,Loan_Equity[[#This Row],[Term Months]],Loan_Equity[[#This Row],[Asset Price]],1,-YEAR(Loan_Equity[[#This Row],[Loan Origination Date]])*12-MONTH(Loan_Equity[[#This Row],[Loan Origination Date]])+YEAR(FY04_M07)*12+MONTH(FY04_M07),0),"")</f>
        <v/>
      </c>
      <c r="BG11" s="10" t="str">
        <f>IFERROR(CUMPRINC(Loan_Equity[[#This Row],[rate (%)]]/12,Loan_Equity[[#This Row],[Term Months]],Loan_Equity[[#This Row],[Asset Price]],1,-YEAR(Loan_Equity[[#This Row],[Loan Origination Date]])*12-MONTH(Loan_Equity[[#This Row],[Loan Origination Date]])+YEAR(FY04_M08)*12+MONTH(FY04_M08),0),"")</f>
        <v/>
      </c>
      <c r="BH11" s="10" t="str">
        <f>IFERROR(CUMPRINC(Loan_Equity[[#This Row],[rate (%)]]/12,Loan_Equity[[#This Row],[Term Months]],Loan_Equity[[#This Row],[Asset Price]],1,-YEAR(Loan_Equity[[#This Row],[Loan Origination Date]])*12-MONTH(Loan_Equity[[#This Row],[Loan Origination Date]])+YEAR(FY04_M09)*12+MONTH(FY04_M09),0),"")</f>
        <v/>
      </c>
      <c r="BI11" s="10" t="str">
        <f>IFERROR(CUMPRINC(Loan_Equity[[#This Row],[rate (%)]]/12,Loan_Equity[[#This Row],[Term Months]],Loan_Equity[[#This Row],[Asset Price]],1,-YEAR(Loan_Equity[[#This Row],[Loan Origination Date]])*12-MONTH(Loan_Equity[[#This Row],[Loan Origination Date]])+YEAR(FY04_M10)*12+MONTH(FY04_M10),0),"")</f>
        <v/>
      </c>
      <c r="BJ11" s="10" t="str">
        <f>IFERROR(CUMPRINC(Loan_Equity[[#This Row],[rate (%)]]/12,Loan_Equity[[#This Row],[Term Months]],Loan_Equity[[#This Row],[Asset Price]],1,-YEAR(Loan_Equity[[#This Row],[Loan Origination Date]])*12-MONTH(Loan_Equity[[#This Row],[Loan Origination Date]])+YEAR(FY04_M11)*12+MONTH(FY04_M11),0),"")</f>
        <v/>
      </c>
      <c r="BK11" s="10" t="str">
        <f>IFERROR(CUMPRINC(Loan_Equity[[#This Row],[rate (%)]]/12,Loan_Equity[[#This Row],[Term Months]],Loan_Equity[[#This Row],[Asset Price]],1,-YEAR(Loan_Equity[[#This Row],[Loan Origination Date]])*12-MONTH(Loan_Equity[[#This Row],[Loan Origination Date]])+YEAR(FY04_M12)*12+MONTH(FY04_M12),0),"")</f>
        <v/>
      </c>
      <c r="BL11" s="10" t="str">
        <f>IFERROR(CUMPRINC(Loan_Equity[[#This Row],[rate (%)]]/12,Loan_Equity[[#This Row],[Term Months]],Loan_Equity[[#This Row],[Asset Price]],1,-YEAR(Loan_Equity[[#This Row],[Loan Origination Date]])*12-MONTH(Loan_Equity[[#This Row],[Loan Origination Date]])+YEAR(FY05_M01)*12+MONTH(FY05_M01),0),"")</f>
        <v/>
      </c>
      <c r="BM11" s="10" t="str">
        <f>IFERROR(CUMPRINC(Loan_Equity[[#This Row],[rate (%)]]/12,Loan_Equity[[#This Row],[Term Months]],Loan_Equity[[#This Row],[Asset Price]],1,-YEAR(Loan_Equity[[#This Row],[Loan Origination Date]])*12-MONTH(Loan_Equity[[#This Row],[Loan Origination Date]])+YEAR(FY05_M02)*12+MONTH(FY05_M02),0),"")</f>
        <v/>
      </c>
      <c r="BN11" s="10" t="str">
        <f>IFERROR(CUMPRINC(Loan_Equity[[#This Row],[rate (%)]]/12,Loan_Equity[[#This Row],[Term Months]],Loan_Equity[[#This Row],[Asset Price]],1,-YEAR(Loan_Equity[[#This Row],[Loan Origination Date]])*12-MONTH(Loan_Equity[[#This Row],[Loan Origination Date]])+YEAR(FY05_M03)*12+MONTH(FY05_M03),0),"")</f>
        <v/>
      </c>
      <c r="BO11" s="10" t="str">
        <f>IFERROR(CUMPRINC(Loan_Equity[[#This Row],[rate (%)]]/12,Loan_Equity[[#This Row],[Term Months]],Loan_Equity[[#This Row],[Asset Price]],1,-YEAR(Loan_Equity[[#This Row],[Loan Origination Date]])*12-MONTH(Loan_Equity[[#This Row],[Loan Origination Date]])+YEAR(FY05_M04)*12+MONTH(FY05_M04),0),"")</f>
        <v/>
      </c>
      <c r="BP11" s="10" t="str">
        <f>IFERROR(CUMPRINC(Loan_Equity[[#This Row],[rate (%)]]/12,Loan_Equity[[#This Row],[Term Months]],Loan_Equity[[#This Row],[Asset Price]],1,-YEAR(Loan_Equity[[#This Row],[Loan Origination Date]])*12-MONTH(Loan_Equity[[#This Row],[Loan Origination Date]])+YEAR(FY05_M05)*12+MONTH(FY05_M05),0),"")</f>
        <v/>
      </c>
      <c r="BQ11" s="10" t="str">
        <f>IFERROR(CUMPRINC(Loan_Equity[[#This Row],[rate (%)]]/12,Loan_Equity[[#This Row],[Term Months]],Loan_Equity[[#This Row],[Asset Price]],1,-YEAR(Loan_Equity[[#This Row],[Loan Origination Date]])*12-MONTH(Loan_Equity[[#This Row],[Loan Origination Date]])+YEAR(FY05_M06)*12+MONTH(FY05_M06),0),"")</f>
        <v/>
      </c>
      <c r="BR11" s="10" t="str">
        <f>IFERROR(CUMPRINC(Loan_Equity[[#This Row],[rate (%)]]/12,Loan_Equity[[#This Row],[Term Months]],Loan_Equity[[#This Row],[Asset Price]],1,-YEAR(Loan_Equity[[#This Row],[Loan Origination Date]])*12-MONTH(Loan_Equity[[#This Row],[Loan Origination Date]])+YEAR(FY05_M07)*12+MONTH(FY05_M07),0),"")</f>
        <v/>
      </c>
      <c r="BS11" s="10" t="str">
        <f>IFERROR(CUMPRINC(Loan_Equity[[#This Row],[rate (%)]]/12,Loan_Equity[[#This Row],[Term Months]],Loan_Equity[[#This Row],[Asset Price]],1,-YEAR(Loan_Equity[[#This Row],[Loan Origination Date]])*12-MONTH(Loan_Equity[[#This Row],[Loan Origination Date]])+YEAR(FY05_M08)*12+MONTH(FY05_M08),0),"")</f>
        <v/>
      </c>
      <c r="BT11" s="10" t="str">
        <f>IFERROR(CUMPRINC(Loan_Equity[[#This Row],[rate (%)]]/12,Loan_Equity[[#This Row],[Term Months]],Loan_Equity[[#This Row],[Asset Price]],1,-YEAR(Loan_Equity[[#This Row],[Loan Origination Date]])*12-MONTH(Loan_Equity[[#This Row],[Loan Origination Date]])+YEAR(FY05_M09)*12+MONTH(FY05_M09),0),"")</f>
        <v/>
      </c>
      <c r="BU11" s="10" t="str">
        <f>IFERROR(CUMPRINC(Loan_Equity[[#This Row],[rate (%)]]/12,Loan_Equity[[#This Row],[Term Months]],Loan_Equity[[#This Row],[Asset Price]],1,-YEAR(Loan_Equity[[#This Row],[Loan Origination Date]])*12-MONTH(Loan_Equity[[#This Row],[Loan Origination Date]])+YEAR(FY05_M10)*12+MONTH(FY05_M10),0),"")</f>
        <v/>
      </c>
      <c r="BV11" s="10" t="str">
        <f>IFERROR(CUMPRINC(Loan_Equity[[#This Row],[rate (%)]]/12,Loan_Equity[[#This Row],[Term Months]],Loan_Equity[[#This Row],[Asset Price]],1,-YEAR(Loan_Equity[[#This Row],[Loan Origination Date]])*12-MONTH(Loan_Equity[[#This Row],[Loan Origination Date]])+YEAR(FY05_M11)*12+MONTH(FY05_M11),0),"")</f>
        <v/>
      </c>
      <c r="BW11" s="10" t="str">
        <f>IFERROR(CUMPRINC(Loan_Equity[[#This Row],[rate (%)]]/12,Loan_Equity[[#This Row],[Term Months]],Loan_Equity[[#This Row],[Asset Price]],1,-YEAR(Loan_Equity[[#This Row],[Loan Origination Date]])*12-MONTH(Loan_Equity[[#This Row],[Loan Origination Date]])+YEAR(FY05_M12)*12+MONTH(FY05_M12),0),"")</f>
        <v/>
      </c>
      <c r="BY11" t="str">
        <f ca="1">IF(EOMONTH(INDIRECT(BY$2,FALSE),0)=EOMONTH(Loan_Equity[[#This Row],[Loan Origination Date]],0),-Loan_Equity[[#This Row],[Origination Total]],IF(AND(EOMONTH(INDIRECT(BY$2,),0)&gt;EOMONTH(Loan_Equity[[#This Row],[Loan Origination Date]],0),EOMONTH(INDIRECT(BY$2,),0)&lt;EOMONTH(Loan_Equity[[#This Row],[Loan Origination Date]],Loan_Equity[[#This Row],[Term Months]])),Loan_Equity[[#This Row],[PMT&amp;Escrow]],""))</f>
        <v/>
      </c>
      <c r="BZ11" t="str">
        <f ca="1">IF(EOMONTH(INDIRECT(BZ$2,FALSE),0)=EOMONTH(Loan_Equity[[#This Row],[Loan Origination Date]],0),-Loan_Equity[[#This Row],[Origination Total]],IF(AND(EOMONTH(INDIRECT(BZ$2,),0)&gt;EOMONTH(Loan_Equity[[#This Row],[Loan Origination Date]],0),EOMONTH(INDIRECT(BZ$2,),0)&lt;EOMONTH(Loan_Equity[[#This Row],[Loan Origination Date]],Loan_Equity[[#This Row],[Term Months]])),Loan_Equity[[#This Row],[PMT&amp;Escrow]],""))</f>
        <v/>
      </c>
      <c r="CA11" t="str">
        <f ca="1">IF(EOMONTH(INDIRECT(CA$2,FALSE),0)=EOMONTH(Loan_Equity[[#This Row],[Loan Origination Date]],0),-Loan_Equity[[#This Row],[Origination Total]],IF(AND(EOMONTH(INDIRECT(CA$2,),0)&gt;EOMONTH(Loan_Equity[[#This Row],[Loan Origination Date]],0),EOMONTH(INDIRECT(CA$2,),0)&lt;EOMONTH(Loan_Equity[[#This Row],[Loan Origination Date]],Loan_Equity[[#This Row],[Term Months]])),Loan_Equity[[#This Row],[PMT&amp;Escrow]],""))</f>
        <v/>
      </c>
      <c r="CB11" t="str">
        <f ca="1">IF(EOMONTH(INDIRECT(CB$2,FALSE),0)=EOMONTH(Loan_Equity[[#This Row],[Loan Origination Date]],0),-Loan_Equity[[#This Row],[Origination Total]],IF(AND(EOMONTH(INDIRECT(CB$2,),0)&gt;EOMONTH(Loan_Equity[[#This Row],[Loan Origination Date]],0),EOMONTH(INDIRECT(CB$2,),0)&lt;EOMONTH(Loan_Equity[[#This Row],[Loan Origination Date]],Loan_Equity[[#This Row],[Term Months]])),Loan_Equity[[#This Row],[PMT&amp;Escrow]],""))</f>
        <v/>
      </c>
      <c r="CC11" t="str">
        <f ca="1">IF(EOMONTH(INDIRECT(CC$2,FALSE),0)=EOMONTH(Loan_Equity[[#This Row],[Loan Origination Date]],0),-Loan_Equity[[#This Row],[Origination Total]],IF(AND(EOMONTH(INDIRECT(CC$2,),0)&gt;EOMONTH(Loan_Equity[[#This Row],[Loan Origination Date]],0),EOMONTH(INDIRECT(CC$2,),0)&lt;EOMONTH(Loan_Equity[[#This Row],[Loan Origination Date]],Loan_Equity[[#This Row],[Term Months]])),Loan_Equity[[#This Row],[PMT&amp;Escrow]],""))</f>
        <v/>
      </c>
      <c r="CD11" t="str">
        <f ca="1">IF(EOMONTH(INDIRECT(CD$2,FALSE),0)=EOMONTH(Loan_Equity[[#This Row],[Loan Origination Date]],0),-Loan_Equity[[#This Row],[Origination Total]],IF(AND(EOMONTH(INDIRECT(CD$2,),0)&gt;EOMONTH(Loan_Equity[[#This Row],[Loan Origination Date]],0),EOMONTH(INDIRECT(CD$2,),0)&lt;EOMONTH(Loan_Equity[[#This Row],[Loan Origination Date]],Loan_Equity[[#This Row],[Term Months]])),Loan_Equity[[#This Row],[PMT&amp;Escrow]],""))</f>
        <v/>
      </c>
      <c r="CE11" t="str">
        <f ca="1">IF(EOMONTH(INDIRECT(CE$2,FALSE),0)=EOMONTH(Loan_Equity[[#This Row],[Loan Origination Date]],0),-Loan_Equity[[#This Row],[Origination Total]],IF(AND(EOMONTH(INDIRECT(CE$2,),0)&gt;EOMONTH(Loan_Equity[[#This Row],[Loan Origination Date]],0),EOMONTH(INDIRECT(CE$2,),0)&lt;EOMONTH(Loan_Equity[[#This Row],[Loan Origination Date]],Loan_Equity[[#This Row],[Term Months]])),Loan_Equity[[#This Row],[PMT&amp;Escrow]],""))</f>
        <v/>
      </c>
      <c r="CF11" t="str">
        <f ca="1">IF(EOMONTH(INDIRECT(CF$2,FALSE),0)=EOMONTH(Loan_Equity[[#This Row],[Loan Origination Date]],0),-Loan_Equity[[#This Row],[Origination Total]],IF(AND(EOMONTH(INDIRECT(CF$2,),0)&gt;EOMONTH(Loan_Equity[[#This Row],[Loan Origination Date]],0),EOMONTH(INDIRECT(CF$2,),0)&lt;EOMONTH(Loan_Equity[[#This Row],[Loan Origination Date]],Loan_Equity[[#This Row],[Term Months]])),Loan_Equity[[#This Row],[PMT&amp;Escrow]],""))</f>
        <v/>
      </c>
      <c r="CG11" t="str">
        <f ca="1">IF(EOMONTH(INDIRECT(CG$2,FALSE),0)=EOMONTH(Loan_Equity[[#This Row],[Loan Origination Date]],0),-Loan_Equity[[#This Row],[Origination Total]],IF(AND(EOMONTH(INDIRECT(CG$2,),0)&gt;EOMONTH(Loan_Equity[[#This Row],[Loan Origination Date]],0),EOMONTH(INDIRECT(CG$2,),0)&lt;EOMONTH(Loan_Equity[[#This Row],[Loan Origination Date]],Loan_Equity[[#This Row],[Term Months]])),Loan_Equity[[#This Row],[PMT&amp;Escrow]],""))</f>
        <v/>
      </c>
      <c r="CH11" t="str">
        <f ca="1">IF(EOMONTH(INDIRECT(CH$2,FALSE),0)=EOMONTH(Loan_Equity[[#This Row],[Loan Origination Date]],0),-Loan_Equity[[#This Row],[Origination Total]],IF(AND(EOMONTH(INDIRECT(CH$2,),0)&gt;EOMONTH(Loan_Equity[[#This Row],[Loan Origination Date]],0),EOMONTH(INDIRECT(CH$2,),0)&lt;EOMONTH(Loan_Equity[[#This Row],[Loan Origination Date]],Loan_Equity[[#This Row],[Term Months]])),Loan_Equity[[#This Row],[PMT&amp;Escrow]],""))</f>
        <v/>
      </c>
      <c r="CI11" t="str">
        <f ca="1">IF(EOMONTH(INDIRECT(CI$2,FALSE),0)=EOMONTH(Loan_Equity[[#This Row],[Loan Origination Date]],0),-Loan_Equity[[#This Row],[Origination Total]],IF(AND(EOMONTH(INDIRECT(CI$2,),0)&gt;EOMONTH(Loan_Equity[[#This Row],[Loan Origination Date]],0),EOMONTH(INDIRECT(CI$2,),0)&lt;EOMONTH(Loan_Equity[[#This Row],[Loan Origination Date]],Loan_Equity[[#This Row],[Term Months]])),Loan_Equity[[#This Row],[PMT&amp;Escrow]],""))</f>
        <v/>
      </c>
      <c r="CJ11" t="str">
        <f ca="1">IF(EOMONTH(INDIRECT(CJ$2,FALSE),0)=EOMONTH(Loan_Equity[[#This Row],[Loan Origination Date]],0),-Loan_Equity[[#This Row],[Origination Total]],IF(AND(EOMONTH(INDIRECT(CJ$2,),0)&gt;EOMONTH(Loan_Equity[[#This Row],[Loan Origination Date]],0),EOMONTH(INDIRECT(CJ$2,),0)&lt;EOMONTH(Loan_Equity[[#This Row],[Loan Origination Date]],Loan_Equity[[#This Row],[Term Months]])),Loan_Equity[[#This Row],[PMT&amp;Escrow]],""))</f>
        <v/>
      </c>
      <c r="CK11" t="str">
        <f ca="1">IF(EOMONTH(INDIRECT(CK$2,FALSE),0)=EOMONTH(Loan_Equity[[#This Row],[Loan Origination Date]],0),-Loan_Equity[[#This Row],[Origination Total]],IF(AND(EOMONTH(INDIRECT(CK$2,),0)&gt;EOMONTH(Loan_Equity[[#This Row],[Loan Origination Date]],0),EOMONTH(INDIRECT(CK$2,),0)&lt;EOMONTH(Loan_Equity[[#This Row],[Loan Origination Date]],Loan_Equity[[#This Row],[Term Months]])),Loan_Equity[[#This Row],[PMT&amp;Escrow]],""))</f>
        <v/>
      </c>
      <c r="CL11" t="str">
        <f ca="1">IF(EOMONTH(INDIRECT(CL$2,FALSE),0)=EOMONTH(Loan_Equity[[#This Row],[Loan Origination Date]],0),-Loan_Equity[[#This Row],[Origination Total]],IF(AND(EOMONTH(INDIRECT(CL$2,),0)&gt;EOMONTH(Loan_Equity[[#This Row],[Loan Origination Date]],0),EOMONTH(INDIRECT(CL$2,),0)&lt;EOMONTH(Loan_Equity[[#This Row],[Loan Origination Date]],Loan_Equity[[#This Row],[Term Months]])),Loan_Equity[[#This Row],[PMT&amp;Escrow]],""))</f>
        <v/>
      </c>
      <c r="CM11" t="str">
        <f ca="1">IF(EOMONTH(INDIRECT(CM$2,FALSE),0)=EOMONTH(Loan_Equity[[#This Row],[Loan Origination Date]],0),-Loan_Equity[[#This Row],[Origination Total]],IF(AND(EOMONTH(INDIRECT(CM$2,),0)&gt;EOMONTH(Loan_Equity[[#This Row],[Loan Origination Date]],0),EOMONTH(INDIRECT(CM$2,),0)&lt;EOMONTH(Loan_Equity[[#This Row],[Loan Origination Date]],Loan_Equity[[#This Row],[Term Months]])),Loan_Equity[[#This Row],[PMT&amp;Escrow]],""))</f>
        <v/>
      </c>
      <c r="CN11" t="str">
        <f ca="1">IF(EOMONTH(INDIRECT(CN$2,FALSE),0)=EOMONTH(Loan_Equity[[#This Row],[Loan Origination Date]],0),-Loan_Equity[[#This Row],[Origination Total]],IF(AND(EOMONTH(INDIRECT(CN$2,),0)&gt;EOMONTH(Loan_Equity[[#This Row],[Loan Origination Date]],0),EOMONTH(INDIRECT(CN$2,),0)&lt;EOMONTH(Loan_Equity[[#This Row],[Loan Origination Date]],Loan_Equity[[#This Row],[Term Months]])),Loan_Equity[[#This Row],[PMT&amp;Escrow]],""))</f>
        <v/>
      </c>
      <c r="CO11" t="str">
        <f ca="1">IF(EOMONTH(INDIRECT(CO$2,FALSE),0)=EOMONTH(Loan_Equity[[#This Row],[Loan Origination Date]],0),-Loan_Equity[[#This Row],[Origination Total]],IF(AND(EOMONTH(INDIRECT(CO$2,),0)&gt;EOMONTH(Loan_Equity[[#This Row],[Loan Origination Date]],0),EOMONTH(INDIRECT(CO$2,),0)&lt;EOMONTH(Loan_Equity[[#This Row],[Loan Origination Date]],Loan_Equity[[#This Row],[Term Months]])),Loan_Equity[[#This Row],[PMT&amp;Escrow]],""))</f>
        <v/>
      </c>
      <c r="CP11" t="str">
        <f ca="1">IF(EOMONTH(INDIRECT(CP$2,FALSE),0)=EOMONTH(Loan_Equity[[#This Row],[Loan Origination Date]],0),-Loan_Equity[[#This Row],[Origination Total]],IF(AND(EOMONTH(INDIRECT(CP$2,),0)&gt;EOMONTH(Loan_Equity[[#This Row],[Loan Origination Date]],0),EOMONTH(INDIRECT(CP$2,),0)&lt;EOMONTH(Loan_Equity[[#This Row],[Loan Origination Date]],Loan_Equity[[#This Row],[Term Months]])),Loan_Equity[[#This Row],[PMT&amp;Escrow]],""))</f>
        <v/>
      </c>
      <c r="CQ11" t="str">
        <f ca="1">IF(EOMONTH(INDIRECT(CQ$2,FALSE),0)=EOMONTH(Loan_Equity[[#This Row],[Loan Origination Date]],0),-Loan_Equity[[#This Row],[Origination Total]],IF(AND(EOMONTH(INDIRECT(CQ$2,),0)&gt;EOMONTH(Loan_Equity[[#This Row],[Loan Origination Date]],0),EOMONTH(INDIRECT(CQ$2,),0)&lt;EOMONTH(Loan_Equity[[#This Row],[Loan Origination Date]],Loan_Equity[[#This Row],[Term Months]])),Loan_Equity[[#This Row],[PMT&amp;Escrow]],""))</f>
        <v/>
      </c>
      <c r="CR11" t="str">
        <f ca="1">IF(EOMONTH(INDIRECT(CR$2,FALSE),0)=EOMONTH(Loan_Equity[[#This Row],[Loan Origination Date]],0),-Loan_Equity[[#This Row],[Origination Total]],IF(AND(EOMONTH(INDIRECT(CR$2,),0)&gt;EOMONTH(Loan_Equity[[#This Row],[Loan Origination Date]],0),EOMONTH(INDIRECT(CR$2,),0)&lt;EOMONTH(Loan_Equity[[#This Row],[Loan Origination Date]],Loan_Equity[[#This Row],[Term Months]])),Loan_Equity[[#This Row],[PMT&amp;Escrow]],""))</f>
        <v/>
      </c>
      <c r="CS11" t="str">
        <f ca="1">IF(EOMONTH(INDIRECT(CS$2,FALSE),0)=EOMONTH(Loan_Equity[[#This Row],[Loan Origination Date]],0),-Loan_Equity[[#This Row],[Origination Total]],IF(AND(EOMONTH(INDIRECT(CS$2,),0)&gt;EOMONTH(Loan_Equity[[#This Row],[Loan Origination Date]],0),EOMONTH(INDIRECT(CS$2,),0)&lt;EOMONTH(Loan_Equity[[#This Row],[Loan Origination Date]],Loan_Equity[[#This Row],[Term Months]])),Loan_Equity[[#This Row],[PMT&amp;Escrow]],""))</f>
        <v/>
      </c>
      <c r="CT11" t="str">
        <f ca="1">IF(EOMONTH(INDIRECT(CT$2,FALSE),0)=EOMONTH(Loan_Equity[[#This Row],[Loan Origination Date]],0),-Loan_Equity[[#This Row],[Origination Total]],IF(AND(EOMONTH(INDIRECT(CT$2,),0)&gt;EOMONTH(Loan_Equity[[#This Row],[Loan Origination Date]],0),EOMONTH(INDIRECT(CT$2,),0)&lt;EOMONTH(Loan_Equity[[#This Row],[Loan Origination Date]],Loan_Equity[[#This Row],[Term Months]])),Loan_Equity[[#This Row],[PMT&amp;Escrow]],""))</f>
        <v/>
      </c>
      <c r="CU11" t="str">
        <f ca="1">IF(EOMONTH(INDIRECT(CU$2,FALSE),0)=EOMONTH(Loan_Equity[[#This Row],[Loan Origination Date]],0),-Loan_Equity[[#This Row],[Origination Total]],IF(AND(EOMONTH(INDIRECT(CU$2,),0)&gt;EOMONTH(Loan_Equity[[#This Row],[Loan Origination Date]],0),EOMONTH(INDIRECT(CU$2,),0)&lt;EOMONTH(Loan_Equity[[#This Row],[Loan Origination Date]],Loan_Equity[[#This Row],[Term Months]])),Loan_Equity[[#This Row],[PMT&amp;Escrow]],""))</f>
        <v/>
      </c>
      <c r="CV11" t="str">
        <f ca="1">IF(EOMONTH(INDIRECT(CV$2,FALSE),0)=EOMONTH(Loan_Equity[[#This Row],[Loan Origination Date]],0),-Loan_Equity[[#This Row],[Origination Total]],IF(AND(EOMONTH(INDIRECT(CV$2,),0)&gt;EOMONTH(Loan_Equity[[#This Row],[Loan Origination Date]],0),EOMONTH(INDIRECT(CV$2,),0)&lt;EOMONTH(Loan_Equity[[#This Row],[Loan Origination Date]],Loan_Equity[[#This Row],[Term Months]])),Loan_Equity[[#This Row],[PMT&amp;Escrow]],""))</f>
        <v/>
      </c>
      <c r="CW11" t="str">
        <f ca="1">IF(EOMONTH(INDIRECT(CW$2,FALSE),0)=EOMONTH(Loan_Equity[[#This Row],[Loan Origination Date]],0),-Loan_Equity[[#This Row],[Origination Total]],IF(AND(EOMONTH(INDIRECT(CW$2,),0)&gt;EOMONTH(Loan_Equity[[#This Row],[Loan Origination Date]],0),EOMONTH(INDIRECT(CW$2,),0)&lt;EOMONTH(Loan_Equity[[#This Row],[Loan Origination Date]],Loan_Equity[[#This Row],[Term Months]])),Loan_Equity[[#This Row],[PMT&amp;Escrow]],""))</f>
        <v/>
      </c>
      <c r="CX11" t="str">
        <f ca="1">IF(EOMONTH(INDIRECT(CX$2,FALSE),0)=EOMONTH(Loan_Equity[[#This Row],[Loan Origination Date]],0),-Loan_Equity[[#This Row],[Origination Total]],IF(AND(EOMONTH(INDIRECT(CX$2,),0)&gt;EOMONTH(Loan_Equity[[#This Row],[Loan Origination Date]],0),EOMONTH(INDIRECT(CX$2,),0)&lt;EOMONTH(Loan_Equity[[#This Row],[Loan Origination Date]],Loan_Equity[[#This Row],[Term Months]])),Loan_Equity[[#This Row],[PMT&amp;Escrow]],""))</f>
        <v/>
      </c>
      <c r="CY11" t="str">
        <f ca="1">IF(EOMONTH(INDIRECT(CY$2,FALSE),0)=EOMONTH(Loan_Equity[[#This Row],[Loan Origination Date]],0),-Loan_Equity[[#This Row],[Origination Total]],IF(AND(EOMONTH(INDIRECT(CY$2,),0)&gt;EOMONTH(Loan_Equity[[#This Row],[Loan Origination Date]],0),EOMONTH(INDIRECT(CY$2,),0)&lt;EOMONTH(Loan_Equity[[#This Row],[Loan Origination Date]],Loan_Equity[[#This Row],[Term Months]])),Loan_Equity[[#This Row],[PMT&amp;Escrow]],""))</f>
        <v/>
      </c>
      <c r="CZ11" t="str">
        <f ca="1">IF(EOMONTH(INDIRECT(CZ$2,FALSE),0)=EOMONTH(Loan_Equity[[#This Row],[Loan Origination Date]],0),-Loan_Equity[[#This Row],[Origination Total]],IF(AND(EOMONTH(INDIRECT(CZ$2,),0)&gt;EOMONTH(Loan_Equity[[#This Row],[Loan Origination Date]],0),EOMONTH(INDIRECT(CZ$2,),0)&lt;EOMONTH(Loan_Equity[[#This Row],[Loan Origination Date]],Loan_Equity[[#This Row],[Term Months]])),Loan_Equity[[#This Row],[PMT&amp;Escrow]],""))</f>
        <v/>
      </c>
      <c r="DA11" t="str">
        <f ca="1">IF(EOMONTH(INDIRECT(DA$2,FALSE),0)=EOMONTH(Loan_Equity[[#This Row],[Loan Origination Date]],0),-Loan_Equity[[#This Row],[Origination Total]],IF(AND(EOMONTH(INDIRECT(DA$2,),0)&gt;EOMONTH(Loan_Equity[[#This Row],[Loan Origination Date]],0),EOMONTH(INDIRECT(DA$2,),0)&lt;EOMONTH(Loan_Equity[[#This Row],[Loan Origination Date]],Loan_Equity[[#This Row],[Term Months]])),Loan_Equity[[#This Row],[PMT&amp;Escrow]],""))</f>
        <v/>
      </c>
      <c r="DB11" t="str">
        <f ca="1">IF(EOMONTH(INDIRECT(DB$2,FALSE),0)=EOMONTH(Loan_Equity[[#This Row],[Loan Origination Date]],0),-Loan_Equity[[#This Row],[Origination Total]],IF(AND(EOMONTH(INDIRECT(DB$2,),0)&gt;EOMONTH(Loan_Equity[[#This Row],[Loan Origination Date]],0),EOMONTH(INDIRECT(DB$2,),0)&lt;EOMONTH(Loan_Equity[[#This Row],[Loan Origination Date]],Loan_Equity[[#This Row],[Term Months]])),Loan_Equity[[#This Row],[PMT&amp;Escrow]],""))</f>
        <v/>
      </c>
      <c r="DC11" t="str">
        <f ca="1">IF(EOMONTH(INDIRECT(DC$2,FALSE),0)=EOMONTH(Loan_Equity[[#This Row],[Loan Origination Date]],0),-Loan_Equity[[#This Row],[Origination Total]],IF(AND(EOMONTH(INDIRECT(DC$2,),0)&gt;EOMONTH(Loan_Equity[[#This Row],[Loan Origination Date]],0),EOMONTH(INDIRECT(DC$2,),0)&lt;EOMONTH(Loan_Equity[[#This Row],[Loan Origination Date]],Loan_Equity[[#This Row],[Term Months]])),Loan_Equity[[#This Row],[PMT&amp;Escrow]],""))</f>
        <v/>
      </c>
      <c r="DD11" t="str">
        <f ca="1">IF(EOMONTH(INDIRECT(DD$2,FALSE),0)=EOMONTH(Loan_Equity[[#This Row],[Loan Origination Date]],0),-Loan_Equity[[#This Row],[Origination Total]],IF(AND(EOMONTH(INDIRECT(DD$2,),0)&gt;EOMONTH(Loan_Equity[[#This Row],[Loan Origination Date]],0),EOMONTH(INDIRECT(DD$2,),0)&lt;EOMONTH(Loan_Equity[[#This Row],[Loan Origination Date]],Loan_Equity[[#This Row],[Term Months]])),Loan_Equity[[#This Row],[PMT&amp;Escrow]],""))</f>
        <v/>
      </c>
      <c r="DE11" t="str">
        <f ca="1">IF(EOMONTH(INDIRECT(DE$2,FALSE),0)=EOMONTH(Loan_Equity[[#This Row],[Loan Origination Date]],0),-Loan_Equity[[#This Row],[Origination Total]],IF(AND(EOMONTH(INDIRECT(DE$2,),0)&gt;EOMONTH(Loan_Equity[[#This Row],[Loan Origination Date]],0),EOMONTH(INDIRECT(DE$2,),0)&lt;EOMONTH(Loan_Equity[[#This Row],[Loan Origination Date]],Loan_Equity[[#This Row],[Term Months]])),Loan_Equity[[#This Row],[PMT&amp;Escrow]],""))</f>
        <v/>
      </c>
      <c r="DF11" t="str">
        <f ca="1">IF(EOMONTH(INDIRECT(DF$2,FALSE),0)=EOMONTH(Loan_Equity[[#This Row],[Loan Origination Date]],0),-Loan_Equity[[#This Row],[Origination Total]],IF(AND(EOMONTH(INDIRECT(DF$2,),0)&gt;EOMONTH(Loan_Equity[[#This Row],[Loan Origination Date]],0),EOMONTH(INDIRECT(DF$2,),0)&lt;EOMONTH(Loan_Equity[[#This Row],[Loan Origination Date]],Loan_Equity[[#This Row],[Term Months]])),Loan_Equity[[#This Row],[PMT&amp;Escrow]],""))</f>
        <v/>
      </c>
      <c r="DG11" t="str">
        <f ca="1">IF(EOMONTH(INDIRECT(DG$2,FALSE),0)=EOMONTH(Loan_Equity[[#This Row],[Loan Origination Date]],0),-Loan_Equity[[#This Row],[Origination Total]],IF(AND(EOMONTH(INDIRECT(DG$2,),0)&gt;EOMONTH(Loan_Equity[[#This Row],[Loan Origination Date]],0),EOMONTH(INDIRECT(DG$2,),0)&lt;EOMONTH(Loan_Equity[[#This Row],[Loan Origination Date]],Loan_Equity[[#This Row],[Term Months]])),Loan_Equity[[#This Row],[PMT&amp;Escrow]],""))</f>
        <v/>
      </c>
      <c r="DH11" t="str">
        <f ca="1">IF(EOMONTH(INDIRECT(DH$2,FALSE),0)=EOMONTH(Loan_Equity[[#This Row],[Loan Origination Date]],0),-Loan_Equity[[#This Row],[Origination Total]],IF(AND(EOMONTH(INDIRECT(DH$2,),0)&gt;EOMONTH(Loan_Equity[[#This Row],[Loan Origination Date]],0),EOMONTH(INDIRECT(DH$2,),0)&lt;EOMONTH(Loan_Equity[[#This Row],[Loan Origination Date]],Loan_Equity[[#This Row],[Term Months]])),Loan_Equity[[#This Row],[PMT&amp;Escrow]],""))</f>
        <v/>
      </c>
      <c r="DI11" t="str">
        <f ca="1">IF(EOMONTH(INDIRECT(DI$2,FALSE),0)=EOMONTH(Loan_Equity[[#This Row],[Loan Origination Date]],0),-Loan_Equity[[#This Row],[Origination Total]],IF(AND(EOMONTH(INDIRECT(DI$2,),0)&gt;EOMONTH(Loan_Equity[[#This Row],[Loan Origination Date]],0),EOMONTH(INDIRECT(DI$2,),0)&lt;EOMONTH(Loan_Equity[[#This Row],[Loan Origination Date]],Loan_Equity[[#This Row],[Term Months]])),Loan_Equity[[#This Row],[PMT&amp;Escrow]],""))</f>
        <v/>
      </c>
      <c r="DJ11" t="str">
        <f ca="1">IF(EOMONTH(INDIRECT(DJ$2,FALSE),0)=EOMONTH(Loan_Equity[[#This Row],[Loan Origination Date]],0),-Loan_Equity[[#This Row],[Origination Total]],IF(AND(EOMONTH(INDIRECT(DJ$2,),0)&gt;EOMONTH(Loan_Equity[[#This Row],[Loan Origination Date]],0),EOMONTH(INDIRECT(DJ$2,),0)&lt;EOMONTH(Loan_Equity[[#This Row],[Loan Origination Date]],Loan_Equity[[#This Row],[Term Months]])),Loan_Equity[[#This Row],[PMT&amp;Escrow]],""))</f>
        <v/>
      </c>
      <c r="DK11" t="str">
        <f ca="1">IF(EOMONTH(INDIRECT(DK$2,FALSE),0)=EOMONTH(Loan_Equity[[#This Row],[Loan Origination Date]],0),-Loan_Equity[[#This Row],[Origination Total]],IF(AND(EOMONTH(INDIRECT(DK$2,),0)&gt;EOMONTH(Loan_Equity[[#This Row],[Loan Origination Date]],0),EOMONTH(INDIRECT(DK$2,),0)&lt;EOMONTH(Loan_Equity[[#This Row],[Loan Origination Date]],Loan_Equity[[#This Row],[Term Months]])),Loan_Equity[[#This Row],[PMT&amp;Escrow]],""))</f>
        <v/>
      </c>
      <c r="DL11" t="str">
        <f ca="1">IF(EOMONTH(INDIRECT(DL$2,FALSE),0)=EOMONTH(Loan_Equity[[#This Row],[Loan Origination Date]],0),-Loan_Equity[[#This Row],[Origination Total]],IF(AND(EOMONTH(INDIRECT(DL$2,),0)&gt;EOMONTH(Loan_Equity[[#This Row],[Loan Origination Date]],0),EOMONTH(INDIRECT(DL$2,),0)&lt;EOMONTH(Loan_Equity[[#This Row],[Loan Origination Date]],Loan_Equity[[#This Row],[Term Months]])),Loan_Equity[[#This Row],[PMT&amp;Escrow]],""))</f>
        <v/>
      </c>
      <c r="DM11" t="str">
        <f ca="1">IF(EOMONTH(INDIRECT(DM$2,FALSE),0)=EOMONTH(Loan_Equity[[#This Row],[Loan Origination Date]],0),-Loan_Equity[[#This Row],[Origination Total]],IF(AND(EOMONTH(INDIRECT(DM$2,),0)&gt;EOMONTH(Loan_Equity[[#This Row],[Loan Origination Date]],0),EOMONTH(INDIRECT(DM$2,),0)&lt;EOMONTH(Loan_Equity[[#This Row],[Loan Origination Date]],Loan_Equity[[#This Row],[Term Months]])),Loan_Equity[[#This Row],[PMT&amp;Escrow]],""))</f>
        <v/>
      </c>
      <c r="DN11" t="str">
        <f ca="1">IF(EOMONTH(INDIRECT(DN$2,FALSE),0)=EOMONTH(Loan_Equity[[#This Row],[Loan Origination Date]],0),-Loan_Equity[[#This Row],[Origination Total]],IF(AND(EOMONTH(INDIRECT(DN$2,),0)&gt;EOMONTH(Loan_Equity[[#This Row],[Loan Origination Date]],0),EOMONTH(INDIRECT(DN$2,),0)&lt;EOMONTH(Loan_Equity[[#This Row],[Loan Origination Date]],Loan_Equity[[#This Row],[Term Months]])),Loan_Equity[[#This Row],[PMT&amp;Escrow]],""))</f>
        <v/>
      </c>
      <c r="DO11" t="str">
        <f ca="1">IF(EOMONTH(INDIRECT(DO$2,FALSE),0)=EOMONTH(Loan_Equity[[#This Row],[Loan Origination Date]],0),-Loan_Equity[[#This Row],[Origination Total]],IF(AND(EOMONTH(INDIRECT(DO$2,),0)&gt;EOMONTH(Loan_Equity[[#This Row],[Loan Origination Date]],0),EOMONTH(INDIRECT(DO$2,),0)&lt;EOMONTH(Loan_Equity[[#This Row],[Loan Origination Date]],Loan_Equity[[#This Row],[Term Months]])),Loan_Equity[[#This Row],[PMT&amp;Escrow]],""))</f>
        <v/>
      </c>
      <c r="DP11" t="str">
        <f ca="1">IF(EOMONTH(INDIRECT(DP$2,FALSE),0)=EOMONTH(Loan_Equity[[#This Row],[Loan Origination Date]],0),-Loan_Equity[[#This Row],[Origination Total]],IF(AND(EOMONTH(INDIRECT(DP$2,),0)&gt;EOMONTH(Loan_Equity[[#This Row],[Loan Origination Date]],0),EOMONTH(INDIRECT(DP$2,),0)&lt;EOMONTH(Loan_Equity[[#This Row],[Loan Origination Date]],Loan_Equity[[#This Row],[Term Months]])),Loan_Equity[[#This Row],[PMT&amp;Escrow]],""))</f>
        <v/>
      </c>
      <c r="DQ11" t="str">
        <f ca="1">IF(EOMONTH(INDIRECT(DQ$2,FALSE),0)=EOMONTH(Loan_Equity[[#This Row],[Loan Origination Date]],0),-Loan_Equity[[#This Row],[Origination Total]],IF(AND(EOMONTH(INDIRECT(DQ$2,),0)&gt;EOMONTH(Loan_Equity[[#This Row],[Loan Origination Date]],0),EOMONTH(INDIRECT(DQ$2,),0)&lt;EOMONTH(Loan_Equity[[#This Row],[Loan Origination Date]],Loan_Equity[[#This Row],[Term Months]])),Loan_Equity[[#This Row],[PMT&amp;Escrow]],""))</f>
        <v/>
      </c>
      <c r="DR11" t="str">
        <f ca="1">IF(EOMONTH(INDIRECT(DR$2,FALSE),0)=EOMONTH(Loan_Equity[[#This Row],[Loan Origination Date]],0),-Loan_Equity[[#This Row],[Origination Total]],IF(AND(EOMONTH(INDIRECT(DR$2,),0)&gt;EOMONTH(Loan_Equity[[#This Row],[Loan Origination Date]],0),EOMONTH(INDIRECT(DR$2,),0)&lt;EOMONTH(Loan_Equity[[#This Row],[Loan Origination Date]],Loan_Equity[[#This Row],[Term Months]])),Loan_Equity[[#This Row],[PMT&amp;Escrow]],""))</f>
        <v/>
      </c>
      <c r="DS11" t="str">
        <f ca="1">IF(EOMONTH(INDIRECT(DS$2,FALSE),0)=EOMONTH(Loan_Equity[[#This Row],[Loan Origination Date]],0),-Loan_Equity[[#This Row],[Origination Total]],IF(AND(EOMONTH(INDIRECT(DS$2,),0)&gt;EOMONTH(Loan_Equity[[#This Row],[Loan Origination Date]],0),EOMONTH(INDIRECT(DS$2,),0)&lt;EOMONTH(Loan_Equity[[#This Row],[Loan Origination Date]],Loan_Equity[[#This Row],[Term Months]])),Loan_Equity[[#This Row],[PMT&amp;Escrow]],""))</f>
        <v/>
      </c>
      <c r="DT11" t="str">
        <f ca="1">IF(EOMONTH(INDIRECT(DT$2,FALSE),0)=EOMONTH(Loan_Equity[[#This Row],[Loan Origination Date]],0),-Loan_Equity[[#This Row],[Origination Total]],IF(AND(EOMONTH(INDIRECT(DT$2,),0)&gt;EOMONTH(Loan_Equity[[#This Row],[Loan Origination Date]],0),EOMONTH(INDIRECT(DT$2,),0)&lt;EOMONTH(Loan_Equity[[#This Row],[Loan Origination Date]],Loan_Equity[[#This Row],[Term Months]])),Loan_Equity[[#This Row],[PMT&amp;Escrow]],""))</f>
        <v/>
      </c>
      <c r="DU11" t="str">
        <f ca="1">IF(EOMONTH(INDIRECT(DU$2,FALSE),0)=EOMONTH(Loan_Equity[[#This Row],[Loan Origination Date]],0),-Loan_Equity[[#This Row],[Origination Total]],IF(AND(EOMONTH(INDIRECT(DU$2,),0)&gt;EOMONTH(Loan_Equity[[#This Row],[Loan Origination Date]],0),EOMONTH(INDIRECT(DU$2,),0)&lt;EOMONTH(Loan_Equity[[#This Row],[Loan Origination Date]],Loan_Equity[[#This Row],[Term Months]])),Loan_Equity[[#This Row],[PMT&amp;Escrow]],""))</f>
        <v/>
      </c>
      <c r="DV11" t="str">
        <f ca="1">IF(EOMONTH(INDIRECT(DV$2,FALSE),0)=EOMONTH(Loan_Equity[[#This Row],[Loan Origination Date]],0),-Loan_Equity[[#This Row],[Origination Total]],IF(AND(EOMONTH(INDIRECT(DV$2,),0)&gt;EOMONTH(Loan_Equity[[#This Row],[Loan Origination Date]],0),EOMONTH(INDIRECT(DV$2,),0)&lt;EOMONTH(Loan_Equity[[#This Row],[Loan Origination Date]],Loan_Equity[[#This Row],[Term Months]])),Loan_Equity[[#This Row],[PMT&amp;Escrow]],""))</f>
        <v/>
      </c>
      <c r="DW11" t="str">
        <f ca="1">IF(EOMONTH(INDIRECT(DW$2,FALSE),0)=EOMONTH(Loan_Equity[[#This Row],[Loan Origination Date]],0),-Loan_Equity[[#This Row],[Origination Total]],IF(AND(EOMONTH(INDIRECT(DW$2,),0)&gt;EOMONTH(Loan_Equity[[#This Row],[Loan Origination Date]],0),EOMONTH(INDIRECT(DW$2,),0)&lt;EOMONTH(Loan_Equity[[#This Row],[Loan Origination Date]],Loan_Equity[[#This Row],[Term Months]])),Loan_Equity[[#This Row],[PMT&amp;Escrow]],""))</f>
        <v/>
      </c>
      <c r="DX11" t="str">
        <f ca="1">IF(EOMONTH(INDIRECT(DX$2,FALSE),0)=EOMONTH(Loan_Equity[[#This Row],[Loan Origination Date]],0),-Loan_Equity[[#This Row],[Origination Total]],IF(AND(EOMONTH(INDIRECT(DX$2,),0)&gt;EOMONTH(Loan_Equity[[#This Row],[Loan Origination Date]],0),EOMONTH(INDIRECT(DX$2,),0)&lt;EOMONTH(Loan_Equity[[#This Row],[Loan Origination Date]],Loan_Equity[[#This Row],[Term Months]])),Loan_Equity[[#This Row],[PMT&amp;Escrow]],""))</f>
        <v/>
      </c>
      <c r="DY11" t="str">
        <f ca="1">IF(EOMONTH(INDIRECT(DY$2,FALSE),0)=EOMONTH(Loan_Equity[[#This Row],[Loan Origination Date]],0),-Loan_Equity[[#This Row],[Origination Total]],IF(AND(EOMONTH(INDIRECT(DY$2,),0)&gt;EOMONTH(Loan_Equity[[#This Row],[Loan Origination Date]],0),EOMONTH(INDIRECT(DY$2,),0)&lt;EOMONTH(Loan_Equity[[#This Row],[Loan Origination Date]],Loan_Equity[[#This Row],[Term Months]])),Loan_Equity[[#This Row],[PMT&amp;Escrow]],""))</f>
        <v/>
      </c>
      <c r="DZ11" t="str">
        <f ca="1">IF(EOMONTH(INDIRECT(DZ$2,FALSE),0)=EOMONTH(Loan_Equity[[#This Row],[Loan Origination Date]],0),-Loan_Equity[[#This Row],[Origination Total]],IF(AND(EOMONTH(INDIRECT(DZ$2,),0)&gt;EOMONTH(Loan_Equity[[#This Row],[Loan Origination Date]],0),EOMONTH(INDIRECT(DZ$2,),0)&lt;EOMONTH(Loan_Equity[[#This Row],[Loan Origination Date]],Loan_Equity[[#This Row],[Term Months]])),Loan_Equity[[#This Row],[PMT&amp;Escrow]],""))</f>
        <v/>
      </c>
      <c r="EA11" t="str">
        <f ca="1">IF(EOMONTH(INDIRECT(EA$2,FALSE),0)=EOMONTH(Loan_Equity[[#This Row],[Loan Origination Date]],0),-Loan_Equity[[#This Row],[Origination Total]],IF(AND(EOMONTH(INDIRECT(EA$2,),0)&gt;EOMONTH(Loan_Equity[[#This Row],[Loan Origination Date]],0),EOMONTH(INDIRECT(EA$2,),0)&lt;EOMONTH(Loan_Equity[[#This Row],[Loan Origination Date]],Loan_Equity[[#This Row],[Term Months]])),Loan_Equity[[#This Row],[PMT&amp;Escrow]],""))</f>
        <v/>
      </c>
      <c r="EB11" t="str">
        <f ca="1">IF(EOMONTH(INDIRECT(EB$2,FALSE),0)=EOMONTH(Loan_Equity[[#This Row],[Loan Origination Date]],0),-Loan_Equity[[#This Row],[Origination Total]],IF(AND(EOMONTH(INDIRECT(EB$2,),0)&gt;EOMONTH(Loan_Equity[[#This Row],[Loan Origination Date]],0),EOMONTH(INDIRECT(EB$2,),0)&lt;EOMONTH(Loan_Equity[[#This Row],[Loan Origination Date]],Loan_Equity[[#This Row],[Term Months]])),Loan_Equity[[#This Row],[PMT&amp;Escrow]],""))</f>
        <v/>
      </c>
      <c r="EC11" t="str">
        <f ca="1">IF(EOMONTH(INDIRECT(EC$2,FALSE),0)=EOMONTH(Loan_Equity[[#This Row],[Loan Origination Date]],0),-Loan_Equity[[#This Row],[Origination Total]],IF(AND(EOMONTH(INDIRECT(EC$2,),0)&gt;EOMONTH(Loan_Equity[[#This Row],[Loan Origination Date]],0),EOMONTH(INDIRECT(EC$2,),0)&lt;EOMONTH(Loan_Equity[[#This Row],[Loan Origination Date]],Loan_Equity[[#This Row],[Term Months]])),Loan_Equity[[#This Row],[PMT&amp;Escrow]],""))</f>
        <v/>
      </c>
      <c r="ED11" t="str">
        <f ca="1">IF(EOMONTH(INDIRECT(ED$2,FALSE),0)=EOMONTH(Loan_Equity[[#This Row],[Loan Origination Date]],0),-Loan_Equity[[#This Row],[Origination Total]],IF(AND(EOMONTH(INDIRECT(ED$2,),0)&gt;EOMONTH(Loan_Equity[[#This Row],[Loan Origination Date]],0),EOMONTH(INDIRECT(ED$2,),0)&lt;EOMONTH(Loan_Equity[[#This Row],[Loan Origination Date]],Loan_Equity[[#This Row],[Term Months]])),Loan_Equity[[#This Row],[PMT&amp;Escrow]],""))</f>
        <v/>
      </c>
      <c r="EE11" t="str">
        <f ca="1">IF(EOMONTH(INDIRECT(EE$2,FALSE),0)=EOMONTH(Loan_Equity[[#This Row],[Loan Origination Date]],0),-Loan_Equity[[#This Row],[Origination Total]],IF(AND(EOMONTH(INDIRECT(EE$2,),0)&gt;EOMONTH(Loan_Equity[[#This Row],[Loan Origination Date]],0),EOMONTH(INDIRECT(EE$2,),0)&lt;EOMONTH(Loan_Equity[[#This Row],[Loan Origination Date]],Loan_Equity[[#This Row],[Term Months]])),Loan_Equity[[#This Row],[PMT&amp;Escrow]],""))</f>
        <v/>
      </c>
      <c r="EF11" t="str">
        <f ca="1">IF(EOMONTH(INDIRECT(EF$2,FALSE),0)=EOMONTH(Loan_Equity[[#This Row],[Loan Origination Date]],0),-Loan_Equity[[#This Row],[Origination Total]],IF(AND(EOMONTH(INDIRECT(EF$2,),0)&gt;EOMONTH(Loan_Equity[[#This Row],[Loan Origination Date]],0),EOMONTH(INDIRECT(EF$2,),0)&lt;EOMONTH(Loan_Equity[[#This Row],[Loan Origination Date]],Loan_Equity[[#This Row],[Term Months]])),Loan_Equity[[#This Row],[PMT&amp;Escrow]],""))</f>
        <v/>
      </c>
    </row>
    <row r="12" spans="1:136" x14ac:dyDescent="0.25">
      <c r="A12" s="64"/>
      <c r="B12" s="6"/>
      <c r="C12" s="6"/>
      <c r="D12" s="6"/>
      <c r="E12" s="6"/>
      <c r="F12" s="6"/>
      <c r="G12" s="6"/>
      <c r="H12" s="6"/>
      <c r="I12" s="6"/>
      <c r="J12" s="6"/>
      <c r="K12" s="10">
        <f>Loan_Equity[[#This Row],[Asset Price]]*Loan_Equity[[#This Row],[Percent Down]]+Loan_Equity[[#This Row],[Origination Fees]]</f>
        <v>0</v>
      </c>
      <c r="L12" s="10" t="str">
        <f>IF(ISBLANK(Loan_Equity[[#This Row],[Loan Origination Date]]),"",IFERROR(PMT($G12/12,$H12,$D12-Loan_Equity[[#This Row],[Asset Price]]*Loan_Equity[[#This Row],[Percent Down]],0,1)-$I12/12-$J12/12,""))</f>
        <v/>
      </c>
      <c r="O12" t="s">
        <v>563</v>
      </c>
      <c r="P12" s="10" t="str">
        <f>IFERROR(CUMPRINC(Loan_Equity[[#This Row],[rate (%)]]/12,Loan_Equity[[#This Row],[Term Months]],Loan_Equity[[#This Row],[Asset Price]],1,-YEAR(Loan_Equity[[#This Row],[Loan Origination Date]])*12-MONTH(Loan_Equity[[#This Row],[Loan Origination Date]])+YEAR(FY01_M01)*12+MONTH(FY01_M01),0),"")</f>
        <v/>
      </c>
      <c r="Q12" s="10" t="str">
        <f>IFERROR(CUMPRINC(Loan_Equity[[#This Row],[rate (%)]]/12,Loan_Equity[[#This Row],[Term Months]],Loan_Equity[[#This Row],[Asset Price]],1,-YEAR(Loan_Equity[[#This Row],[Loan Origination Date]])*12-MONTH(Loan_Equity[[#This Row],[Loan Origination Date]])+YEAR(FY01_M02)*12+MONTH(FY01_M02),0),"")</f>
        <v/>
      </c>
      <c r="R12" s="10" t="str">
        <f>IFERROR(CUMPRINC(Loan_Equity[[#This Row],[rate (%)]]/12,Loan_Equity[[#This Row],[Term Months]],Loan_Equity[[#This Row],[Asset Price]],1,-YEAR(Loan_Equity[[#This Row],[Loan Origination Date]])*12-MONTH(Loan_Equity[[#This Row],[Loan Origination Date]])+YEAR(FY01_M03)*12+MONTH(FY01_M03),0),"")</f>
        <v/>
      </c>
      <c r="S12" s="10" t="str">
        <f>IFERROR(CUMPRINC(Loan_Equity[[#This Row],[rate (%)]]/12,Loan_Equity[[#This Row],[Term Months]],Loan_Equity[[#This Row],[Asset Price]],1,-YEAR(Loan_Equity[[#This Row],[Loan Origination Date]])*12-MONTH(Loan_Equity[[#This Row],[Loan Origination Date]])+YEAR(FY01_M04)*12+MONTH(FY01_M04),0),"")</f>
        <v/>
      </c>
      <c r="T12" s="10" t="str">
        <f>IFERROR(CUMPRINC(Loan_Equity[[#This Row],[rate (%)]]/12,Loan_Equity[[#This Row],[Term Months]],Loan_Equity[[#This Row],[Asset Price]],1,-YEAR(Loan_Equity[[#This Row],[Loan Origination Date]])*12-MONTH(Loan_Equity[[#This Row],[Loan Origination Date]])+YEAR(FY01_M05)*12+MONTH(FY01_M05),0),"")</f>
        <v/>
      </c>
      <c r="U12" s="10" t="str">
        <f>IFERROR(CUMPRINC(Loan_Equity[[#This Row],[rate (%)]]/12,Loan_Equity[[#This Row],[Term Months]],Loan_Equity[[#This Row],[Asset Price]],1,-YEAR(Loan_Equity[[#This Row],[Loan Origination Date]])*12-MONTH(Loan_Equity[[#This Row],[Loan Origination Date]])+YEAR(FY01_M06)*12+MONTH(FY01_M06),0),"")</f>
        <v/>
      </c>
      <c r="V12" s="10" t="str">
        <f>IFERROR(CUMPRINC(Loan_Equity[[#This Row],[rate (%)]]/12,Loan_Equity[[#This Row],[Term Months]],Loan_Equity[[#This Row],[Asset Price]],1,-YEAR(Loan_Equity[[#This Row],[Loan Origination Date]])*12-MONTH(Loan_Equity[[#This Row],[Loan Origination Date]])+YEAR(FY01_M07)*12+MONTH(FY01_M07),0),"")</f>
        <v/>
      </c>
      <c r="W12" s="10" t="str">
        <f>IFERROR(CUMPRINC(Loan_Equity[[#This Row],[rate (%)]]/12,Loan_Equity[[#This Row],[Term Months]],Loan_Equity[[#This Row],[Asset Price]],1,-YEAR(Loan_Equity[[#This Row],[Loan Origination Date]])*12-MONTH(Loan_Equity[[#This Row],[Loan Origination Date]])+YEAR(FY01_M08)*12+MONTH(FY01_M08),0),"")</f>
        <v/>
      </c>
      <c r="X12" s="10" t="str">
        <f>IFERROR(CUMPRINC(Loan_Equity[[#This Row],[rate (%)]]/12,Loan_Equity[[#This Row],[Term Months]],Loan_Equity[[#This Row],[Asset Price]],1,-YEAR(Loan_Equity[[#This Row],[Loan Origination Date]])*12-MONTH(Loan_Equity[[#This Row],[Loan Origination Date]])+YEAR(FY01_M09)*12+MONTH(FY01_M09),0),"")</f>
        <v/>
      </c>
      <c r="Y12" s="10" t="str">
        <f>IFERROR(CUMPRINC(Loan_Equity[[#This Row],[rate (%)]]/12,Loan_Equity[[#This Row],[Term Months]],Loan_Equity[[#This Row],[Asset Price]],1,-YEAR(Loan_Equity[[#This Row],[Loan Origination Date]])*12-MONTH(Loan_Equity[[#This Row],[Loan Origination Date]])+YEAR(FY01_M10)*12+MONTH(FY01_M10),0),"")</f>
        <v/>
      </c>
      <c r="Z12" s="10" t="str">
        <f>IFERROR(CUMPRINC(Loan_Equity[[#This Row],[rate (%)]]/12,Loan_Equity[[#This Row],[Term Months]],Loan_Equity[[#This Row],[Asset Price]],1,-YEAR(Loan_Equity[[#This Row],[Loan Origination Date]])*12-MONTH(Loan_Equity[[#This Row],[Loan Origination Date]])+YEAR(FY01_M11)*12+MONTH(FY01_M11),0),"")</f>
        <v/>
      </c>
      <c r="AA12" s="10" t="str">
        <f>IFERROR(CUMPRINC(Loan_Equity[[#This Row],[rate (%)]]/12,Loan_Equity[[#This Row],[Term Months]],Loan_Equity[[#This Row],[Asset Price]],1,-YEAR(Loan_Equity[[#This Row],[Loan Origination Date]])*12-MONTH(Loan_Equity[[#This Row],[Loan Origination Date]])+YEAR(FY01_M12)*12+MONTH(FY01_M12),0),"")</f>
        <v/>
      </c>
      <c r="AB12" s="10" t="str">
        <f>IFERROR(CUMPRINC(Loan_Equity[[#This Row],[rate (%)]]/12,Loan_Equity[[#This Row],[Term Months]],Loan_Equity[[#This Row],[Asset Price]],1,-YEAR(Loan_Equity[[#This Row],[Loan Origination Date]])*12-MONTH(Loan_Equity[[#This Row],[Loan Origination Date]])+YEAR(FY02_M01)*12+MONTH(FY02_M01),0),"")</f>
        <v/>
      </c>
      <c r="AC12" s="10" t="str">
        <f>IFERROR(CUMPRINC(Loan_Equity[[#This Row],[rate (%)]]/12,Loan_Equity[[#This Row],[Term Months]],Loan_Equity[[#This Row],[Asset Price]],1,-YEAR(Loan_Equity[[#This Row],[Loan Origination Date]])*12-MONTH(Loan_Equity[[#This Row],[Loan Origination Date]])+YEAR(FY02_M02)*12+MONTH(FY02_M02),0),"")</f>
        <v/>
      </c>
      <c r="AD12" s="10" t="str">
        <f>IFERROR(CUMPRINC(Loan_Equity[[#This Row],[rate (%)]]/12,Loan_Equity[[#This Row],[Term Months]],Loan_Equity[[#This Row],[Asset Price]],1,-YEAR(Loan_Equity[[#This Row],[Loan Origination Date]])*12-MONTH(Loan_Equity[[#This Row],[Loan Origination Date]])+YEAR(FY02_M03)*12+MONTH(FY02_M03),0),"")</f>
        <v/>
      </c>
      <c r="AE12" s="10" t="str">
        <f>IFERROR(CUMPRINC(Loan_Equity[[#This Row],[rate (%)]]/12,Loan_Equity[[#This Row],[Term Months]],Loan_Equity[[#This Row],[Asset Price]],1,-YEAR(Loan_Equity[[#This Row],[Loan Origination Date]])*12-MONTH(Loan_Equity[[#This Row],[Loan Origination Date]])+YEAR(FY02_M04)*12+MONTH(FY02_M04),0),"")</f>
        <v/>
      </c>
      <c r="AF12" s="10" t="str">
        <f>IFERROR(CUMPRINC(Loan_Equity[[#This Row],[rate (%)]]/12,Loan_Equity[[#This Row],[Term Months]],Loan_Equity[[#This Row],[Asset Price]],1,-YEAR(Loan_Equity[[#This Row],[Loan Origination Date]])*12-MONTH(Loan_Equity[[#This Row],[Loan Origination Date]])+YEAR(FY02_M05)*12+MONTH(FY02_M05),0),"")</f>
        <v/>
      </c>
      <c r="AG12" s="10" t="str">
        <f>IFERROR(CUMPRINC(Loan_Equity[[#This Row],[rate (%)]]/12,Loan_Equity[[#This Row],[Term Months]],Loan_Equity[[#This Row],[Asset Price]],1,-YEAR(Loan_Equity[[#This Row],[Loan Origination Date]])*12-MONTH(Loan_Equity[[#This Row],[Loan Origination Date]])+YEAR(FY02_M06)*12+MONTH(FY02_M06),0),"")</f>
        <v/>
      </c>
      <c r="AH12" s="10" t="str">
        <f>IFERROR(CUMPRINC(Loan_Equity[[#This Row],[rate (%)]]/12,Loan_Equity[[#This Row],[Term Months]],Loan_Equity[[#This Row],[Asset Price]],1,-YEAR(Loan_Equity[[#This Row],[Loan Origination Date]])*12-MONTH(Loan_Equity[[#This Row],[Loan Origination Date]])+YEAR(FY02_M07)*12+MONTH(FY02_M07),0),"")</f>
        <v/>
      </c>
      <c r="AI12" s="10" t="str">
        <f>IFERROR(CUMPRINC(Loan_Equity[[#This Row],[rate (%)]]/12,Loan_Equity[[#This Row],[Term Months]],Loan_Equity[[#This Row],[Asset Price]],1,-YEAR(Loan_Equity[[#This Row],[Loan Origination Date]])*12-MONTH(Loan_Equity[[#This Row],[Loan Origination Date]])+YEAR(FY02_M08)*12+MONTH(FY02_M08),0),"")</f>
        <v/>
      </c>
      <c r="AJ12" s="10" t="str">
        <f>IFERROR(CUMPRINC(Loan_Equity[[#This Row],[rate (%)]]/12,Loan_Equity[[#This Row],[Term Months]],Loan_Equity[[#This Row],[Asset Price]],1,-YEAR(Loan_Equity[[#This Row],[Loan Origination Date]])*12-MONTH(Loan_Equity[[#This Row],[Loan Origination Date]])+YEAR(FY02_M09)*12+MONTH(FY02_M09),0),"")</f>
        <v/>
      </c>
      <c r="AK12" s="10" t="str">
        <f>IFERROR(CUMPRINC(Loan_Equity[[#This Row],[rate (%)]]/12,Loan_Equity[[#This Row],[Term Months]],Loan_Equity[[#This Row],[Asset Price]],1,-YEAR(Loan_Equity[[#This Row],[Loan Origination Date]])*12-MONTH(Loan_Equity[[#This Row],[Loan Origination Date]])+YEAR(FY02_M10)*12+MONTH(FY02_M10),0),"")</f>
        <v/>
      </c>
      <c r="AL12" s="10" t="str">
        <f>IFERROR(CUMPRINC(Loan_Equity[[#This Row],[rate (%)]]/12,Loan_Equity[[#This Row],[Term Months]],Loan_Equity[[#This Row],[Asset Price]],1,-YEAR(Loan_Equity[[#This Row],[Loan Origination Date]])*12-MONTH(Loan_Equity[[#This Row],[Loan Origination Date]])+YEAR(FY02_M11)*12+MONTH(FY02_M11),0),"")</f>
        <v/>
      </c>
      <c r="AM12" s="10" t="str">
        <f>IFERROR(CUMPRINC(Loan_Equity[[#This Row],[rate (%)]]/12,Loan_Equity[[#This Row],[Term Months]],Loan_Equity[[#This Row],[Asset Price]],1,-YEAR(Loan_Equity[[#This Row],[Loan Origination Date]])*12-MONTH(Loan_Equity[[#This Row],[Loan Origination Date]])+YEAR(FY02_M12)*12+MONTH(FY02_M12),0),"")</f>
        <v/>
      </c>
      <c r="AN12" s="10" t="str">
        <f>IFERROR(CUMPRINC(Loan_Equity[[#This Row],[rate (%)]]/12,Loan_Equity[[#This Row],[Term Months]],Loan_Equity[[#This Row],[Asset Price]],1,-YEAR(Loan_Equity[[#This Row],[Loan Origination Date]])*12-MONTH(Loan_Equity[[#This Row],[Loan Origination Date]])+YEAR(FY03_M01)*12+MONTH(FY03_M01),0),"")</f>
        <v/>
      </c>
      <c r="AO12" s="10" t="str">
        <f>IFERROR(CUMPRINC(Loan_Equity[[#This Row],[rate (%)]]/12,Loan_Equity[[#This Row],[Term Months]],Loan_Equity[[#This Row],[Asset Price]],1,-YEAR(Loan_Equity[[#This Row],[Loan Origination Date]])*12-MONTH(Loan_Equity[[#This Row],[Loan Origination Date]])+YEAR(FY03_M02)*12+MONTH(FY03_M02),0),"")</f>
        <v/>
      </c>
      <c r="AP12" s="10" t="str">
        <f>IFERROR(CUMPRINC(Loan_Equity[[#This Row],[rate (%)]]/12,Loan_Equity[[#This Row],[Term Months]],Loan_Equity[[#This Row],[Asset Price]],1,-YEAR(Loan_Equity[[#This Row],[Loan Origination Date]])*12-MONTH(Loan_Equity[[#This Row],[Loan Origination Date]])+YEAR(FY03_M03)*12+MONTH(FY03_M03),0),"")</f>
        <v/>
      </c>
      <c r="AQ12" s="10" t="str">
        <f>IFERROR(CUMPRINC(Loan_Equity[[#This Row],[rate (%)]]/12,Loan_Equity[[#This Row],[Term Months]],Loan_Equity[[#This Row],[Asset Price]],1,-YEAR(Loan_Equity[[#This Row],[Loan Origination Date]])*12-MONTH(Loan_Equity[[#This Row],[Loan Origination Date]])+YEAR(FY03_M04)*12+MONTH(FY03_M04),0),"")</f>
        <v/>
      </c>
      <c r="AR12" s="10" t="str">
        <f>IFERROR(CUMPRINC(Loan_Equity[[#This Row],[rate (%)]]/12,Loan_Equity[[#This Row],[Term Months]],Loan_Equity[[#This Row],[Asset Price]],1,-YEAR(Loan_Equity[[#This Row],[Loan Origination Date]])*12-MONTH(Loan_Equity[[#This Row],[Loan Origination Date]])+YEAR(FY03_M05)*12+MONTH(FY03_M05),0),"")</f>
        <v/>
      </c>
      <c r="AS12" s="10" t="str">
        <f>IFERROR(CUMPRINC(Loan_Equity[[#This Row],[rate (%)]]/12,Loan_Equity[[#This Row],[Term Months]],Loan_Equity[[#This Row],[Asset Price]],1,-YEAR(Loan_Equity[[#This Row],[Loan Origination Date]])*12-MONTH(Loan_Equity[[#This Row],[Loan Origination Date]])+YEAR(FY03_M06)*12+MONTH(FY03_M06),0),"")</f>
        <v/>
      </c>
      <c r="AT12" s="10" t="str">
        <f>IFERROR(CUMPRINC(Loan_Equity[[#This Row],[rate (%)]]/12,Loan_Equity[[#This Row],[Term Months]],Loan_Equity[[#This Row],[Asset Price]],1,-YEAR(Loan_Equity[[#This Row],[Loan Origination Date]])*12-MONTH(Loan_Equity[[#This Row],[Loan Origination Date]])+YEAR(FY03_M07)*12+MONTH(FY03_M07),0),"")</f>
        <v/>
      </c>
      <c r="AU12" s="10" t="str">
        <f>IFERROR(CUMPRINC(Loan_Equity[[#This Row],[rate (%)]]/12,Loan_Equity[[#This Row],[Term Months]],Loan_Equity[[#This Row],[Asset Price]],1,-YEAR(Loan_Equity[[#This Row],[Loan Origination Date]])*12-MONTH(Loan_Equity[[#This Row],[Loan Origination Date]])+YEAR(FY03_M08)*12+MONTH(FY03_M08),0),"")</f>
        <v/>
      </c>
      <c r="AV12" s="10" t="str">
        <f>IFERROR(CUMPRINC(Loan_Equity[[#This Row],[rate (%)]]/12,Loan_Equity[[#This Row],[Term Months]],Loan_Equity[[#This Row],[Asset Price]],1,-YEAR(Loan_Equity[[#This Row],[Loan Origination Date]])*12-MONTH(Loan_Equity[[#This Row],[Loan Origination Date]])+YEAR(FY03_M09)*12+MONTH(FY03_M09),0),"")</f>
        <v/>
      </c>
      <c r="AW12" s="10" t="str">
        <f>IFERROR(CUMPRINC(Loan_Equity[[#This Row],[rate (%)]]/12,Loan_Equity[[#This Row],[Term Months]],Loan_Equity[[#This Row],[Asset Price]],1,-YEAR(Loan_Equity[[#This Row],[Loan Origination Date]])*12-MONTH(Loan_Equity[[#This Row],[Loan Origination Date]])+YEAR(FY03_M10)*12+MONTH(FY03_M10),0),"")</f>
        <v/>
      </c>
      <c r="AX12" s="10" t="str">
        <f>IFERROR(CUMPRINC(Loan_Equity[[#This Row],[rate (%)]]/12,Loan_Equity[[#This Row],[Term Months]],Loan_Equity[[#This Row],[Asset Price]],1,-YEAR(Loan_Equity[[#This Row],[Loan Origination Date]])*12-MONTH(Loan_Equity[[#This Row],[Loan Origination Date]])+YEAR(FY03_M11)*12+MONTH(FY03_M11),0),"")</f>
        <v/>
      </c>
      <c r="AY12" s="10" t="str">
        <f>IFERROR(CUMPRINC(Loan_Equity[[#This Row],[rate (%)]]/12,Loan_Equity[[#This Row],[Term Months]],Loan_Equity[[#This Row],[Asset Price]],1,-YEAR(Loan_Equity[[#This Row],[Loan Origination Date]])*12-MONTH(Loan_Equity[[#This Row],[Loan Origination Date]])+YEAR(FY03_M12)*12+MONTH(FY03_M12),0),"")</f>
        <v/>
      </c>
      <c r="AZ12" s="10" t="str">
        <f>IFERROR(CUMPRINC(Loan_Equity[[#This Row],[rate (%)]]/12,Loan_Equity[[#This Row],[Term Months]],Loan_Equity[[#This Row],[Asset Price]],1,-YEAR(Loan_Equity[[#This Row],[Loan Origination Date]])*12-MONTH(Loan_Equity[[#This Row],[Loan Origination Date]])+YEAR(FY04_M01)*12+MONTH(FY04_M01),0),"")</f>
        <v/>
      </c>
      <c r="BA12" s="10" t="str">
        <f>IFERROR(CUMPRINC(Loan_Equity[[#This Row],[rate (%)]]/12,Loan_Equity[[#This Row],[Term Months]],Loan_Equity[[#This Row],[Asset Price]],1,-YEAR(Loan_Equity[[#This Row],[Loan Origination Date]])*12-MONTH(Loan_Equity[[#This Row],[Loan Origination Date]])+YEAR(FY04_M02)*12+MONTH(FY04_M02),0),"")</f>
        <v/>
      </c>
      <c r="BB12" s="10" t="str">
        <f>IFERROR(CUMPRINC(Loan_Equity[[#This Row],[rate (%)]]/12,Loan_Equity[[#This Row],[Term Months]],Loan_Equity[[#This Row],[Asset Price]],1,-YEAR(Loan_Equity[[#This Row],[Loan Origination Date]])*12-MONTH(Loan_Equity[[#This Row],[Loan Origination Date]])+YEAR(FY04_M03)*12+MONTH(FY04_M03),0),"")</f>
        <v/>
      </c>
      <c r="BC12" s="10" t="str">
        <f>IFERROR(CUMPRINC(Loan_Equity[[#This Row],[rate (%)]]/12,Loan_Equity[[#This Row],[Term Months]],Loan_Equity[[#This Row],[Asset Price]],1,-YEAR(Loan_Equity[[#This Row],[Loan Origination Date]])*12-MONTH(Loan_Equity[[#This Row],[Loan Origination Date]])+YEAR(FY04_M04)*12+MONTH(FY04_M04),0),"")</f>
        <v/>
      </c>
      <c r="BD12" s="10" t="str">
        <f>IFERROR(CUMPRINC(Loan_Equity[[#This Row],[rate (%)]]/12,Loan_Equity[[#This Row],[Term Months]],Loan_Equity[[#This Row],[Asset Price]],1,-YEAR(Loan_Equity[[#This Row],[Loan Origination Date]])*12-MONTH(Loan_Equity[[#This Row],[Loan Origination Date]])+YEAR(FY04_M05)*12+MONTH(FY04_M05),0),"")</f>
        <v/>
      </c>
      <c r="BE12" s="10" t="str">
        <f>IFERROR(CUMPRINC(Loan_Equity[[#This Row],[rate (%)]]/12,Loan_Equity[[#This Row],[Term Months]],Loan_Equity[[#This Row],[Asset Price]],1,-YEAR(Loan_Equity[[#This Row],[Loan Origination Date]])*12-MONTH(Loan_Equity[[#This Row],[Loan Origination Date]])+YEAR(FY04_M06)*12+MONTH(FY04_M06),0),"")</f>
        <v/>
      </c>
      <c r="BF12" s="10" t="str">
        <f>IFERROR(CUMPRINC(Loan_Equity[[#This Row],[rate (%)]]/12,Loan_Equity[[#This Row],[Term Months]],Loan_Equity[[#This Row],[Asset Price]],1,-YEAR(Loan_Equity[[#This Row],[Loan Origination Date]])*12-MONTH(Loan_Equity[[#This Row],[Loan Origination Date]])+YEAR(FY04_M07)*12+MONTH(FY04_M07),0),"")</f>
        <v/>
      </c>
      <c r="BG12" s="10" t="str">
        <f>IFERROR(CUMPRINC(Loan_Equity[[#This Row],[rate (%)]]/12,Loan_Equity[[#This Row],[Term Months]],Loan_Equity[[#This Row],[Asset Price]],1,-YEAR(Loan_Equity[[#This Row],[Loan Origination Date]])*12-MONTH(Loan_Equity[[#This Row],[Loan Origination Date]])+YEAR(FY04_M08)*12+MONTH(FY04_M08),0),"")</f>
        <v/>
      </c>
      <c r="BH12" s="10" t="str">
        <f>IFERROR(CUMPRINC(Loan_Equity[[#This Row],[rate (%)]]/12,Loan_Equity[[#This Row],[Term Months]],Loan_Equity[[#This Row],[Asset Price]],1,-YEAR(Loan_Equity[[#This Row],[Loan Origination Date]])*12-MONTH(Loan_Equity[[#This Row],[Loan Origination Date]])+YEAR(FY04_M09)*12+MONTH(FY04_M09),0),"")</f>
        <v/>
      </c>
      <c r="BI12" s="10" t="str">
        <f>IFERROR(CUMPRINC(Loan_Equity[[#This Row],[rate (%)]]/12,Loan_Equity[[#This Row],[Term Months]],Loan_Equity[[#This Row],[Asset Price]],1,-YEAR(Loan_Equity[[#This Row],[Loan Origination Date]])*12-MONTH(Loan_Equity[[#This Row],[Loan Origination Date]])+YEAR(FY04_M10)*12+MONTH(FY04_M10),0),"")</f>
        <v/>
      </c>
      <c r="BJ12" s="10" t="str">
        <f>IFERROR(CUMPRINC(Loan_Equity[[#This Row],[rate (%)]]/12,Loan_Equity[[#This Row],[Term Months]],Loan_Equity[[#This Row],[Asset Price]],1,-YEAR(Loan_Equity[[#This Row],[Loan Origination Date]])*12-MONTH(Loan_Equity[[#This Row],[Loan Origination Date]])+YEAR(FY04_M11)*12+MONTH(FY04_M11),0),"")</f>
        <v/>
      </c>
      <c r="BK12" s="10" t="str">
        <f>IFERROR(CUMPRINC(Loan_Equity[[#This Row],[rate (%)]]/12,Loan_Equity[[#This Row],[Term Months]],Loan_Equity[[#This Row],[Asset Price]],1,-YEAR(Loan_Equity[[#This Row],[Loan Origination Date]])*12-MONTH(Loan_Equity[[#This Row],[Loan Origination Date]])+YEAR(FY04_M12)*12+MONTH(FY04_M12),0),"")</f>
        <v/>
      </c>
      <c r="BL12" s="10" t="str">
        <f>IFERROR(CUMPRINC(Loan_Equity[[#This Row],[rate (%)]]/12,Loan_Equity[[#This Row],[Term Months]],Loan_Equity[[#This Row],[Asset Price]],1,-YEAR(Loan_Equity[[#This Row],[Loan Origination Date]])*12-MONTH(Loan_Equity[[#This Row],[Loan Origination Date]])+YEAR(FY05_M01)*12+MONTH(FY05_M01),0),"")</f>
        <v/>
      </c>
      <c r="BM12" s="10" t="str">
        <f>IFERROR(CUMPRINC(Loan_Equity[[#This Row],[rate (%)]]/12,Loan_Equity[[#This Row],[Term Months]],Loan_Equity[[#This Row],[Asset Price]],1,-YEAR(Loan_Equity[[#This Row],[Loan Origination Date]])*12-MONTH(Loan_Equity[[#This Row],[Loan Origination Date]])+YEAR(FY05_M02)*12+MONTH(FY05_M02),0),"")</f>
        <v/>
      </c>
      <c r="BN12" s="10" t="str">
        <f>IFERROR(CUMPRINC(Loan_Equity[[#This Row],[rate (%)]]/12,Loan_Equity[[#This Row],[Term Months]],Loan_Equity[[#This Row],[Asset Price]],1,-YEAR(Loan_Equity[[#This Row],[Loan Origination Date]])*12-MONTH(Loan_Equity[[#This Row],[Loan Origination Date]])+YEAR(FY05_M03)*12+MONTH(FY05_M03),0),"")</f>
        <v/>
      </c>
      <c r="BO12" s="10" t="str">
        <f>IFERROR(CUMPRINC(Loan_Equity[[#This Row],[rate (%)]]/12,Loan_Equity[[#This Row],[Term Months]],Loan_Equity[[#This Row],[Asset Price]],1,-YEAR(Loan_Equity[[#This Row],[Loan Origination Date]])*12-MONTH(Loan_Equity[[#This Row],[Loan Origination Date]])+YEAR(FY05_M04)*12+MONTH(FY05_M04),0),"")</f>
        <v/>
      </c>
      <c r="BP12" s="10" t="str">
        <f>IFERROR(CUMPRINC(Loan_Equity[[#This Row],[rate (%)]]/12,Loan_Equity[[#This Row],[Term Months]],Loan_Equity[[#This Row],[Asset Price]],1,-YEAR(Loan_Equity[[#This Row],[Loan Origination Date]])*12-MONTH(Loan_Equity[[#This Row],[Loan Origination Date]])+YEAR(FY05_M05)*12+MONTH(FY05_M05),0),"")</f>
        <v/>
      </c>
      <c r="BQ12" s="10" t="str">
        <f>IFERROR(CUMPRINC(Loan_Equity[[#This Row],[rate (%)]]/12,Loan_Equity[[#This Row],[Term Months]],Loan_Equity[[#This Row],[Asset Price]],1,-YEAR(Loan_Equity[[#This Row],[Loan Origination Date]])*12-MONTH(Loan_Equity[[#This Row],[Loan Origination Date]])+YEAR(FY05_M06)*12+MONTH(FY05_M06),0),"")</f>
        <v/>
      </c>
      <c r="BR12" s="10" t="str">
        <f>IFERROR(CUMPRINC(Loan_Equity[[#This Row],[rate (%)]]/12,Loan_Equity[[#This Row],[Term Months]],Loan_Equity[[#This Row],[Asset Price]],1,-YEAR(Loan_Equity[[#This Row],[Loan Origination Date]])*12-MONTH(Loan_Equity[[#This Row],[Loan Origination Date]])+YEAR(FY05_M07)*12+MONTH(FY05_M07),0),"")</f>
        <v/>
      </c>
      <c r="BS12" s="10" t="str">
        <f>IFERROR(CUMPRINC(Loan_Equity[[#This Row],[rate (%)]]/12,Loan_Equity[[#This Row],[Term Months]],Loan_Equity[[#This Row],[Asset Price]],1,-YEAR(Loan_Equity[[#This Row],[Loan Origination Date]])*12-MONTH(Loan_Equity[[#This Row],[Loan Origination Date]])+YEAR(FY05_M08)*12+MONTH(FY05_M08),0),"")</f>
        <v/>
      </c>
      <c r="BT12" s="10" t="str">
        <f>IFERROR(CUMPRINC(Loan_Equity[[#This Row],[rate (%)]]/12,Loan_Equity[[#This Row],[Term Months]],Loan_Equity[[#This Row],[Asset Price]],1,-YEAR(Loan_Equity[[#This Row],[Loan Origination Date]])*12-MONTH(Loan_Equity[[#This Row],[Loan Origination Date]])+YEAR(FY05_M09)*12+MONTH(FY05_M09),0),"")</f>
        <v/>
      </c>
      <c r="BU12" s="10" t="str">
        <f>IFERROR(CUMPRINC(Loan_Equity[[#This Row],[rate (%)]]/12,Loan_Equity[[#This Row],[Term Months]],Loan_Equity[[#This Row],[Asset Price]],1,-YEAR(Loan_Equity[[#This Row],[Loan Origination Date]])*12-MONTH(Loan_Equity[[#This Row],[Loan Origination Date]])+YEAR(FY05_M10)*12+MONTH(FY05_M10),0),"")</f>
        <v/>
      </c>
      <c r="BV12" s="10" t="str">
        <f>IFERROR(CUMPRINC(Loan_Equity[[#This Row],[rate (%)]]/12,Loan_Equity[[#This Row],[Term Months]],Loan_Equity[[#This Row],[Asset Price]],1,-YEAR(Loan_Equity[[#This Row],[Loan Origination Date]])*12-MONTH(Loan_Equity[[#This Row],[Loan Origination Date]])+YEAR(FY05_M11)*12+MONTH(FY05_M11),0),"")</f>
        <v/>
      </c>
      <c r="BW12" s="10" t="str">
        <f>IFERROR(CUMPRINC(Loan_Equity[[#This Row],[rate (%)]]/12,Loan_Equity[[#This Row],[Term Months]],Loan_Equity[[#This Row],[Asset Price]],1,-YEAR(Loan_Equity[[#This Row],[Loan Origination Date]])*12-MONTH(Loan_Equity[[#This Row],[Loan Origination Date]])+YEAR(FY05_M12)*12+MONTH(FY05_M12),0),"")</f>
        <v/>
      </c>
      <c r="BY12" t="str">
        <f ca="1">IF(EOMONTH(INDIRECT(BY$2,FALSE),0)=EOMONTH(Loan_Equity[[#This Row],[Loan Origination Date]],0),-Loan_Equity[[#This Row],[Origination Total]],IF(AND(EOMONTH(INDIRECT(BY$2,),0)&gt;EOMONTH(Loan_Equity[[#This Row],[Loan Origination Date]],0),EOMONTH(INDIRECT(BY$2,),0)&lt;EOMONTH(Loan_Equity[[#This Row],[Loan Origination Date]],Loan_Equity[[#This Row],[Term Months]])),Loan_Equity[[#This Row],[PMT&amp;Escrow]],""))</f>
        <v/>
      </c>
      <c r="BZ12" t="str">
        <f ca="1">IF(EOMONTH(INDIRECT(BZ$2,FALSE),0)=EOMONTH(Loan_Equity[[#This Row],[Loan Origination Date]],0),-Loan_Equity[[#This Row],[Origination Total]],IF(AND(EOMONTH(INDIRECT(BZ$2,),0)&gt;EOMONTH(Loan_Equity[[#This Row],[Loan Origination Date]],0),EOMONTH(INDIRECT(BZ$2,),0)&lt;EOMONTH(Loan_Equity[[#This Row],[Loan Origination Date]],Loan_Equity[[#This Row],[Term Months]])),Loan_Equity[[#This Row],[PMT&amp;Escrow]],""))</f>
        <v/>
      </c>
      <c r="CA12" t="str">
        <f ca="1">IF(EOMONTH(INDIRECT(CA$2,FALSE),0)=EOMONTH(Loan_Equity[[#This Row],[Loan Origination Date]],0),-Loan_Equity[[#This Row],[Origination Total]],IF(AND(EOMONTH(INDIRECT(CA$2,),0)&gt;EOMONTH(Loan_Equity[[#This Row],[Loan Origination Date]],0),EOMONTH(INDIRECT(CA$2,),0)&lt;EOMONTH(Loan_Equity[[#This Row],[Loan Origination Date]],Loan_Equity[[#This Row],[Term Months]])),Loan_Equity[[#This Row],[PMT&amp;Escrow]],""))</f>
        <v/>
      </c>
      <c r="CB12" t="str">
        <f ca="1">IF(EOMONTH(INDIRECT(CB$2,FALSE),0)=EOMONTH(Loan_Equity[[#This Row],[Loan Origination Date]],0),-Loan_Equity[[#This Row],[Origination Total]],IF(AND(EOMONTH(INDIRECT(CB$2,),0)&gt;EOMONTH(Loan_Equity[[#This Row],[Loan Origination Date]],0),EOMONTH(INDIRECT(CB$2,),0)&lt;EOMONTH(Loan_Equity[[#This Row],[Loan Origination Date]],Loan_Equity[[#This Row],[Term Months]])),Loan_Equity[[#This Row],[PMT&amp;Escrow]],""))</f>
        <v/>
      </c>
      <c r="CC12" t="str">
        <f ca="1">IF(EOMONTH(INDIRECT(CC$2,FALSE),0)=EOMONTH(Loan_Equity[[#This Row],[Loan Origination Date]],0),-Loan_Equity[[#This Row],[Origination Total]],IF(AND(EOMONTH(INDIRECT(CC$2,),0)&gt;EOMONTH(Loan_Equity[[#This Row],[Loan Origination Date]],0),EOMONTH(INDIRECT(CC$2,),0)&lt;EOMONTH(Loan_Equity[[#This Row],[Loan Origination Date]],Loan_Equity[[#This Row],[Term Months]])),Loan_Equity[[#This Row],[PMT&amp;Escrow]],""))</f>
        <v/>
      </c>
      <c r="CD12" t="str">
        <f ca="1">IF(EOMONTH(INDIRECT(CD$2,FALSE),0)=EOMONTH(Loan_Equity[[#This Row],[Loan Origination Date]],0),-Loan_Equity[[#This Row],[Origination Total]],IF(AND(EOMONTH(INDIRECT(CD$2,),0)&gt;EOMONTH(Loan_Equity[[#This Row],[Loan Origination Date]],0),EOMONTH(INDIRECT(CD$2,),0)&lt;EOMONTH(Loan_Equity[[#This Row],[Loan Origination Date]],Loan_Equity[[#This Row],[Term Months]])),Loan_Equity[[#This Row],[PMT&amp;Escrow]],""))</f>
        <v/>
      </c>
      <c r="CE12" t="str">
        <f ca="1">IF(EOMONTH(INDIRECT(CE$2,FALSE),0)=EOMONTH(Loan_Equity[[#This Row],[Loan Origination Date]],0),-Loan_Equity[[#This Row],[Origination Total]],IF(AND(EOMONTH(INDIRECT(CE$2,),0)&gt;EOMONTH(Loan_Equity[[#This Row],[Loan Origination Date]],0),EOMONTH(INDIRECT(CE$2,),0)&lt;EOMONTH(Loan_Equity[[#This Row],[Loan Origination Date]],Loan_Equity[[#This Row],[Term Months]])),Loan_Equity[[#This Row],[PMT&amp;Escrow]],""))</f>
        <v/>
      </c>
      <c r="CF12" t="str">
        <f ca="1">IF(EOMONTH(INDIRECT(CF$2,FALSE),0)=EOMONTH(Loan_Equity[[#This Row],[Loan Origination Date]],0),-Loan_Equity[[#This Row],[Origination Total]],IF(AND(EOMONTH(INDIRECT(CF$2,),0)&gt;EOMONTH(Loan_Equity[[#This Row],[Loan Origination Date]],0),EOMONTH(INDIRECT(CF$2,),0)&lt;EOMONTH(Loan_Equity[[#This Row],[Loan Origination Date]],Loan_Equity[[#This Row],[Term Months]])),Loan_Equity[[#This Row],[PMT&amp;Escrow]],""))</f>
        <v/>
      </c>
      <c r="CG12" t="str">
        <f ca="1">IF(EOMONTH(INDIRECT(CG$2,FALSE),0)=EOMONTH(Loan_Equity[[#This Row],[Loan Origination Date]],0),-Loan_Equity[[#This Row],[Origination Total]],IF(AND(EOMONTH(INDIRECT(CG$2,),0)&gt;EOMONTH(Loan_Equity[[#This Row],[Loan Origination Date]],0),EOMONTH(INDIRECT(CG$2,),0)&lt;EOMONTH(Loan_Equity[[#This Row],[Loan Origination Date]],Loan_Equity[[#This Row],[Term Months]])),Loan_Equity[[#This Row],[PMT&amp;Escrow]],""))</f>
        <v/>
      </c>
      <c r="CH12" t="str">
        <f ca="1">IF(EOMONTH(INDIRECT(CH$2,FALSE),0)=EOMONTH(Loan_Equity[[#This Row],[Loan Origination Date]],0),-Loan_Equity[[#This Row],[Origination Total]],IF(AND(EOMONTH(INDIRECT(CH$2,),0)&gt;EOMONTH(Loan_Equity[[#This Row],[Loan Origination Date]],0),EOMONTH(INDIRECT(CH$2,),0)&lt;EOMONTH(Loan_Equity[[#This Row],[Loan Origination Date]],Loan_Equity[[#This Row],[Term Months]])),Loan_Equity[[#This Row],[PMT&amp;Escrow]],""))</f>
        <v/>
      </c>
      <c r="CI12" t="str">
        <f ca="1">IF(EOMONTH(INDIRECT(CI$2,FALSE),0)=EOMONTH(Loan_Equity[[#This Row],[Loan Origination Date]],0),-Loan_Equity[[#This Row],[Origination Total]],IF(AND(EOMONTH(INDIRECT(CI$2,),0)&gt;EOMONTH(Loan_Equity[[#This Row],[Loan Origination Date]],0),EOMONTH(INDIRECT(CI$2,),0)&lt;EOMONTH(Loan_Equity[[#This Row],[Loan Origination Date]],Loan_Equity[[#This Row],[Term Months]])),Loan_Equity[[#This Row],[PMT&amp;Escrow]],""))</f>
        <v/>
      </c>
      <c r="CJ12" t="str">
        <f ca="1">IF(EOMONTH(INDIRECT(CJ$2,FALSE),0)=EOMONTH(Loan_Equity[[#This Row],[Loan Origination Date]],0),-Loan_Equity[[#This Row],[Origination Total]],IF(AND(EOMONTH(INDIRECT(CJ$2,),0)&gt;EOMONTH(Loan_Equity[[#This Row],[Loan Origination Date]],0),EOMONTH(INDIRECT(CJ$2,),0)&lt;EOMONTH(Loan_Equity[[#This Row],[Loan Origination Date]],Loan_Equity[[#This Row],[Term Months]])),Loan_Equity[[#This Row],[PMT&amp;Escrow]],""))</f>
        <v/>
      </c>
      <c r="CK12" t="str">
        <f ca="1">IF(EOMONTH(INDIRECT(CK$2,FALSE),0)=EOMONTH(Loan_Equity[[#This Row],[Loan Origination Date]],0),-Loan_Equity[[#This Row],[Origination Total]],IF(AND(EOMONTH(INDIRECT(CK$2,),0)&gt;EOMONTH(Loan_Equity[[#This Row],[Loan Origination Date]],0),EOMONTH(INDIRECT(CK$2,),0)&lt;EOMONTH(Loan_Equity[[#This Row],[Loan Origination Date]],Loan_Equity[[#This Row],[Term Months]])),Loan_Equity[[#This Row],[PMT&amp;Escrow]],""))</f>
        <v/>
      </c>
      <c r="CL12" t="str">
        <f ca="1">IF(EOMONTH(INDIRECT(CL$2,FALSE),0)=EOMONTH(Loan_Equity[[#This Row],[Loan Origination Date]],0),-Loan_Equity[[#This Row],[Origination Total]],IF(AND(EOMONTH(INDIRECT(CL$2,),0)&gt;EOMONTH(Loan_Equity[[#This Row],[Loan Origination Date]],0),EOMONTH(INDIRECT(CL$2,),0)&lt;EOMONTH(Loan_Equity[[#This Row],[Loan Origination Date]],Loan_Equity[[#This Row],[Term Months]])),Loan_Equity[[#This Row],[PMT&amp;Escrow]],""))</f>
        <v/>
      </c>
      <c r="CM12" t="str">
        <f ca="1">IF(EOMONTH(INDIRECT(CM$2,FALSE),0)=EOMONTH(Loan_Equity[[#This Row],[Loan Origination Date]],0),-Loan_Equity[[#This Row],[Origination Total]],IF(AND(EOMONTH(INDIRECT(CM$2,),0)&gt;EOMONTH(Loan_Equity[[#This Row],[Loan Origination Date]],0),EOMONTH(INDIRECT(CM$2,),0)&lt;EOMONTH(Loan_Equity[[#This Row],[Loan Origination Date]],Loan_Equity[[#This Row],[Term Months]])),Loan_Equity[[#This Row],[PMT&amp;Escrow]],""))</f>
        <v/>
      </c>
      <c r="CN12" t="str">
        <f ca="1">IF(EOMONTH(INDIRECT(CN$2,FALSE),0)=EOMONTH(Loan_Equity[[#This Row],[Loan Origination Date]],0),-Loan_Equity[[#This Row],[Origination Total]],IF(AND(EOMONTH(INDIRECT(CN$2,),0)&gt;EOMONTH(Loan_Equity[[#This Row],[Loan Origination Date]],0),EOMONTH(INDIRECT(CN$2,),0)&lt;EOMONTH(Loan_Equity[[#This Row],[Loan Origination Date]],Loan_Equity[[#This Row],[Term Months]])),Loan_Equity[[#This Row],[PMT&amp;Escrow]],""))</f>
        <v/>
      </c>
      <c r="CO12" t="str">
        <f ca="1">IF(EOMONTH(INDIRECT(CO$2,FALSE),0)=EOMONTH(Loan_Equity[[#This Row],[Loan Origination Date]],0),-Loan_Equity[[#This Row],[Origination Total]],IF(AND(EOMONTH(INDIRECT(CO$2,),0)&gt;EOMONTH(Loan_Equity[[#This Row],[Loan Origination Date]],0),EOMONTH(INDIRECT(CO$2,),0)&lt;EOMONTH(Loan_Equity[[#This Row],[Loan Origination Date]],Loan_Equity[[#This Row],[Term Months]])),Loan_Equity[[#This Row],[PMT&amp;Escrow]],""))</f>
        <v/>
      </c>
      <c r="CP12" t="str">
        <f ca="1">IF(EOMONTH(INDIRECT(CP$2,FALSE),0)=EOMONTH(Loan_Equity[[#This Row],[Loan Origination Date]],0),-Loan_Equity[[#This Row],[Origination Total]],IF(AND(EOMONTH(INDIRECT(CP$2,),0)&gt;EOMONTH(Loan_Equity[[#This Row],[Loan Origination Date]],0),EOMONTH(INDIRECT(CP$2,),0)&lt;EOMONTH(Loan_Equity[[#This Row],[Loan Origination Date]],Loan_Equity[[#This Row],[Term Months]])),Loan_Equity[[#This Row],[PMT&amp;Escrow]],""))</f>
        <v/>
      </c>
      <c r="CQ12" t="str">
        <f ca="1">IF(EOMONTH(INDIRECT(CQ$2,FALSE),0)=EOMONTH(Loan_Equity[[#This Row],[Loan Origination Date]],0),-Loan_Equity[[#This Row],[Origination Total]],IF(AND(EOMONTH(INDIRECT(CQ$2,),0)&gt;EOMONTH(Loan_Equity[[#This Row],[Loan Origination Date]],0),EOMONTH(INDIRECT(CQ$2,),0)&lt;EOMONTH(Loan_Equity[[#This Row],[Loan Origination Date]],Loan_Equity[[#This Row],[Term Months]])),Loan_Equity[[#This Row],[PMT&amp;Escrow]],""))</f>
        <v/>
      </c>
      <c r="CR12" t="str">
        <f ca="1">IF(EOMONTH(INDIRECT(CR$2,FALSE),0)=EOMONTH(Loan_Equity[[#This Row],[Loan Origination Date]],0),-Loan_Equity[[#This Row],[Origination Total]],IF(AND(EOMONTH(INDIRECT(CR$2,),0)&gt;EOMONTH(Loan_Equity[[#This Row],[Loan Origination Date]],0),EOMONTH(INDIRECT(CR$2,),0)&lt;EOMONTH(Loan_Equity[[#This Row],[Loan Origination Date]],Loan_Equity[[#This Row],[Term Months]])),Loan_Equity[[#This Row],[PMT&amp;Escrow]],""))</f>
        <v/>
      </c>
      <c r="CS12" t="str">
        <f ca="1">IF(EOMONTH(INDIRECT(CS$2,FALSE),0)=EOMONTH(Loan_Equity[[#This Row],[Loan Origination Date]],0),-Loan_Equity[[#This Row],[Origination Total]],IF(AND(EOMONTH(INDIRECT(CS$2,),0)&gt;EOMONTH(Loan_Equity[[#This Row],[Loan Origination Date]],0),EOMONTH(INDIRECT(CS$2,),0)&lt;EOMONTH(Loan_Equity[[#This Row],[Loan Origination Date]],Loan_Equity[[#This Row],[Term Months]])),Loan_Equity[[#This Row],[PMT&amp;Escrow]],""))</f>
        <v/>
      </c>
      <c r="CT12" t="str">
        <f ca="1">IF(EOMONTH(INDIRECT(CT$2,FALSE),0)=EOMONTH(Loan_Equity[[#This Row],[Loan Origination Date]],0),-Loan_Equity[[#This Row],[Origination Total]],IF(AND(EOMONTH(INDIRECT(CT$2,),0)&gt;EOMONTH(Loan_Equity[[#This Row],[Loan Origination Date]],0),EOMONTH(INDIRECT(CT$2,),0)&lt;EOMONTH(Loan_Equity[[#This Row],[Loan Origination Date]],Loan_Equity[[#This Row],[Term Months]])),Loan_Equity[[#This Row],[PMT&amp;Escrow]],""))</f>
        <v/>
      </c>
      <c r="CU12" t="str">
        <f ca="1">IF(EOMONTH(INDIRECT(CU$2,FALSE),0)=EOMONTH(Loan_Equity[[#This Row],[Loan Origination Date]],0),-Loan_Equity[[#This Row],[Origination Total]],IF(AND(EOMONTH(INDIRECT(CU$2,),0)&gt;EOMONTH(Loan_Equity[[#This Row],[Loan Origination Date]],0),EOMONTH(INDIRECT(CU$2,),0)&lt;EOMONTH(Loan_Equity[[#This Row],[Loan Origination Date]],Loan_Equity[[#This Row],[Term Months]])),Loan_Equity[[#This Row],[PMT&amp;Escrow]],""))</f>
        <v/>
      </c>
      <c r="CV12" t="str">
        <f ca="1">IF(EOMONTH(INDIRECT(CV$2,FALSE),0)=EOMONTH(Loan_Equity[[#This Row],[Loan Origination Date]],0),-Loan_Equity[[#This Row],[Origination Total]],IF(AND(EOMONTH(INDIRECT(CV$2,),0)&gt;EOMONTH(Loan_Equity[[#This Row],[Loan Origination Date]],0),EOMONTH(INDIRECT(CV$2,),0)&lt;EOMONTH(Loan_Equity[[#This Row],[Loan Origination Date]],Loan_Equity[[#This Row],[Term Months]])),Loan_Equity[[#This Row],[PMT&amp;Escrow]],""))</f>
        <v/>
      </c>
      <c r="CW12" t="str">
        <f ca="1">IF(EOMONTH(INDIRECT(CW$2,FALSE),0)=EOMONTH(Loan_Equity[[#This Row],[Loan Origination Date]],0),-Loan_Equity[[#This Row],[Origination Total]],IF(AND(EOMONTH(INDIRECT(CW$2,),0)&gt;EOMONTH(Loan_Equity[[#This Row],[Loan Origination Date]],0),EOMONTH(INDIRECT(CW$2,),0)&lt;EOMONTH(Loan_Equity[[#This Row],[Loan Origination Date]],Loan_Equity[[#This Row],[Term Months]])),Loan_Equity[[#This Row],[PMT&amp;Escrow]],""))</f>
        <v/>
      </c>
      <c r="CX12" t="str">
        <f ca="1">IF(EOMONTH(INDIRECT(CX$2,FALSE),0)=EOMONTH(Loan_Equity[[#This Row],[Loan Origination Date]],0),-Loan_Equity[[#This Row],[Origination Total]],IF(AND(EOMONTH(INDIRECT(CX$2,),0)&gt;EOMONTH(Loan_Equity[[#This Row],[Loan Origination Date]],0),EOMONTH(INDIRECT(CX$2,),0)&lt;EOMONTH(Loan_Equity[[#This Row],[Loan Origination Date]],Loan_Equity[[#This Row],[Term Months]])),Loan_Equity[[#This Row],[PMT&amp;Escrow]],""))</f>
        <v/>
      </c>
      <c r="CY12" t="str">
        <f ca="1">IF(EOMONTH(INDIRECT(CY$2,FALSE),0)=EOMONTH(Loan_Equity[[#This Row],[Loan Origination Date]],0),-Loan_Equity[[#This Row],[Origination Total]],IF(AND(EOMONTH(INDIRECT(CY$2,),0)&gt;EOMONTH(Loan_Equity[[#This Row],[Loan Origination Date]],0),EOMONTH(INDIRECT(CY$2,),0)&lt;EOMONTH(Loan_Equity[[#This Row],[Loan Origination Date]],Loan_Equity[[#This Row],[Term Months]])),Loan_Equity[[#This Row],[PMT&amp;Escrow]],""))</f>
        <v/>
      </c>
      <c r="CZ12" t="str">
        <f ca="1">IF(EOMONTH(INDIRECT(CZ$2,FALSE),0)=EOMONTH(Loan_Equity[[#This Row],[Loan Origination Date]],0),-Loan_Equity[[#This Row],[Origination Total]],IF(AND(EOMONTH(INDIRECT(CZ$2,),0)&gt;EOMONTH(Loan_Equity[[#This Row],[Loan Origination Date]],0),EOMONTH(INDIRECT(CZ$2,),0)&lt;EOMONTH(Loan_Equity[[#This Row],[Loan Origination Date]],Loan_Equity[[#This Row],[Term Months]])),Loan_Equity[[#This Row],[PMT&amp;Escrow]],""))</f>
        <v/>
      </c>
      <c r="DA12" t="str">
        <f ca="1">IF(EOMONTH(INDIRECT(DA$2,FALSE),0)=EOMONTH(Loan_Equity[[#This Row],[Loan Origination Date]],0),-Loan_Equity[[#This Row],[Origination Total]],IF(AND(EOMONTH(INDIRECT(DA$2,),0)&gt;EOMONTH(Loan_Equity[[#This Row],[Loan Origination Date]],0),EOMONTH(INDIRECT(DA$2,),0)&lt;EOMONTH(Loan_Equity[[#This Row],[Loan Origination Date]],Loan_Equity[[#This Row],[Term Months]])),Loan_Equity[[#This Row],[PMT&amp;Escrow]],""))</f>
        <v/>
      </c>
      <c r="DB12" t="str">
        <f ca="1">IF(EOMONTH(INDIRECT(DB$2,FALSE),0)=EOMONTH(Loan_Equity[[#This Row],[Loan Origination Date]],0),-Loan_Equity[[#This Row],[Origination Total]],IF(AND(EOMONTH(INDIRECT(DB$2,),0)&gt;EOMONTH(Loan_Equity[[#This Row],[Loan Origination Date]],0),EOMONTH(INDIRECT(DB$2,),0)&lt;EOMONTH(Loan_Equity[[#This Row],[Loan Origination Date]],Loan_Equity[[#This Row],[Term Months]])),Loan_Equity[[#This Row],[PMT&amp;Escrow]],""))</f>
        <v/>
      </c>
      <c r="DC12" t="str">
        <f ca="1">IF(EOMONTH(INDIRECT(DC$2,FALSE),0)=EOMONTH(Loan_Equity[[#This Row],[Loan Origination Date]],0),-Loan_Equity[[#This Row],[Origination Total]],IF(AND(EOMONTH(INDIRECT(DC$2,),0)&gt;EOMONTH(Loan_Equity[[#This Row],[Loan Origination Date]],0),EOMONTH(INDIRECT(DC$2,),0)&lt;EOMONTH(Loan_Equity[[#This Row],[Loan Origination Date]],Loan_Equity[[#This Row],[Term Months]])),Loan_Equity[[#This Row],[PMT&amp;Escrow]],""))</f>
        <v/>
      </c>
      <c r="DD12" t="str">
        <f ca="1">IF(EOMONTH(INDIRECT(DD$2,FALSE),0)=EOMONTH(Loan_Equity[[#This Row],[Loan Origination Date]],0),-Loan_Equity[[#This Row],[Origination Total]],IF(AND(EOMONTH(INDIRECT(DD$2,),0)&gt;EOMONTH(Loan_Equity[[#This Row],[Loan Origination Date]],0),EOMONTH(INDIRECT(DD$2,),0)&lt;EOMONTH(Loan_Equity[[#This Row],[Loan Origination Date]],Loan_Equity[[#This Row],[Term Months]])),Loan_Equity[[#This Row],[PMT&amp;Escrow]],""))</f>
        <v/>
      </c>
      <c r="DE12" t="str">
        <f ca="1">IF(EOMONTH(INDIRECT(DE$2,FALSE),0)=EOMONTH(Loan_Equity[[#This Row],[Loan Origination Date]],0),-Loan_Equity[[#This Row],[Origination Total]],IF(AND(EOMONTH(INDIRECT(DE$2,),0)&gt;EOMONTH(Loan_Equity[[#This Row],[Loan Origination Date]],0),EOMONTH(INDIRECT(DE$2,),0)&lt;EOMONTH(Loan_Equity[[#This Row],[Loan Origination Date]],Loan_Equity[[#This Row],[Term Months]])),Loan_Equity[[#This Row],[PMT&amp;Escrow]],""))</f>
        <v/>
      </c>
      <c r="DF12" t="str">
        <f ca="1">IF(EOMONTH(INDIRECT(DF$2,FALSE),0)=EOMONTH(Loan_Equity[[#This Row],[Loan Origination Date]],0),-Loan_Equity[[#This Row],[Origination Total]],IF(AND(EOMONTH(INDIRECT(DF$2,),0)&gt;EOMONTH(Loan_Equity[[#This Row],[Loan Origination Date]],0),EOMONTH(INDIRECT(DF$2,),0)&lt;EOMONTH(Loan_Equity[[#This Row],[Loan Origination Date]],Loan_Equity[[#This Row],[Term Months]])),Loan_Equity[[#This Row],[PMT&amp;Escrow]],""))</f>
        <v/>
      </c>
      <c r="DG12" t="str">
        <f ca="1">IF(EOMONTH(INDIRECT(DG$2,FALSE),0)=EOMONTH(Loan_Equity[[#This Row],[Loan Origination Date]],0),-Loan_Equity[[#This Row],[Origination Total]],IF(AND(EOMONTH(INDIRECT(DG$2,),0)&gt;EOMONTH(Loan_Equity[[#This Row],[Loan Origination Date]],0),EOMONTH(INDIRECT(DG$2,),0)&lt;EOMONTH(Loan_Equity[[#This Row],[Loan Origination Date]],Loan_Equity[[#This Row],[Term Months]])),Loan_Equity[[#This Row],[PMT&amp;Escrow]],""))</f>
        <v/>
      </c>
      <c r="DH12" t="str">
        <f ca="1">IF(EOMONTH(INDIRECT(DH$2,FALSE),0)=EOMONTH(Loan_Equity[[#This Row],[Loan Origination Date]],0),-Loan_Equity[[#This Row],[Origination Total]],IF(AND(EOMONTH(INDIRECT(DH$2,),0)&gt;EOMONTH(Loan_Equity[[#This Row],[Loan Origination Date]],0),EOMONTH(INDIRECT(DH$2,),0)&lt;EOMONTH(Loan_Equity[[#This Row],[Loan Origination Date]],Loan_Equity[[#This Row],[Term Months]])),Loan_Equity[[#This Row],[PMT&amp;Escrow]],""))</f>
        <v/>
      </c>
      <c r="DI12" t="str">
        <f ca="1">IF(EOMONTH(INDIRECT(DI$2,FALSE),0)=EOMONTH(Loan_Equity[[#This Row],[Loan Origination Date]],0),-Loan_Equity[[#This Row],[Origination Total]],IF(AND(EOMONTH(INDIRECT(DI$2,),0)&gt;EOMONTH(Loan_Equity[[#This Row],[Loan Origination Date]],0),EOMONTH(INDIRECT(DI$2,),0)&lt;EOMONTH(Loan_Equity[[#This Row],[Loan Origination Date]],Loan_Equity[[#This Row],[Term Months]])),Loan_Equity[[#This Row],[PMT&amp;Escrow]],""))</f>
        <v/>
      </c>
      <c r="DJ12" t="str">
        <f ca="1">IF(EOMONTH(INDIRECT(DJ$2,FALSE),0)=EOMONTH(Loan_Equity[[#This Row],[Loan Origination Date]],0),-Loan_Equity[[#This Row],[Origination Total]],IF(AND(EOMONTH(INDIRECT(DJ$2,),0)&gt;EOMONTH(Loan_Equity[[#This Row],[Loan Origination Date]],0),EOMONTH(INDIRECT(DJ$2,),0)&lt;EOMONTH(Loan_Equity[[#This Row],[Loan Origination Date]],Loan_Equity[[#This Row],[Term Months]])),Loan_Equity[[#This Row],[PMT&amp;Escrow]],""))</f>
        <v/>
      </c>
      <c r="DK12" t="str">
        <f ca="1">IF(EOMONTH(INDIRECT(DK$2,FALSE),0)=EOMONTH(Loan_Equity[[#This Row],[Loan Origination Date]],0),-Loan_Equity[[#This Row],[Origination Total]],IF(AND(EOMONTH(INDIRECT(DK$2,),0)&gt;EOMONTH(Loan_Equity[[#This Row],[Loan Origination Date]],0),EOMONTH(INDIRECT(DK$2,),0)&lt;EOMONTH(Loan_Equity[[#This Row],[Loan Origination Date]],Loan_Equity[[#This Row],[Term Months]])),Loan_Equity[[#This Row],[PMT&amp;Escrow]],""))</f>
        <v/>
      </c>
      <c r="DL12" t="str">
        <f ca="1">IF(EOMONTH(INDIRECT(DL$2,FALSE),0)=EOMONTH(Loan_Equity[[#This Row],[Loan Origination Date]],0),-Loan_Equity[[#This Row],[Origination Total]],IF(AND(EOMONTH(INDIRECT(DL$2,),0)&gt;EOMONTH(Loan_Equity[[#This Row],[Loan Origination Date]],0),EOMONTH(INDIRECT(DL$2,),0)&lt;EOMONTH(Loan_Equity[[#This Row],[Loan Origination Date]],Loan_Equity[[#This Row],[Term Months]])),Loan_Equity[[#This Row],[PMT&amp;Escrow]],""))</f>
        <v/>
      </c>
      <c r="DM12" t="str">
        <f ca="1">IF(EOMONTH(INDIRECT(DM$2,FALSE),0)=EOMONTH(Loan_Equity[[#This Row],[Loan Origination Date]],0),-Loan_Equity[[#This Row],[Origination Total]],IF(AND(EOMONTH(INDIRECT(DM$2,),0)&gt;EOMONTH(Loan_Equity[[#This Row],[Loan Origination Date]],0),EOMONTH(INDIRECT(DM$2,),0)&lt;EOMONTH(Loan_Equity[[#This Row],[Loan Origination Date]],Loan_Equity[[#This Row],[Term Months]])),Loan_Equity[[#This Row],[PMT&amp;Escrow]],""))</f>
        <v/>
      </c>
      <c r="DN12" t="str">
        <f ca="1">IF(EOMONTH(INDIRECT(DN$2,FALSE),0)=EOMONTH(Loan_Equity[[#This Row],[Loan Origination Date]],0),-Loan_Equity[[#This Row],[Origination Total]],IF(AND(EOMONTH(INDIRECT(DN$2,),0)&gt;EOMONTH(Loan_Equity[[#This Row],[Loan Origination Date]],0),EOMONTH(INDIRECT(DN$2,),0)&lt;EOMONTH(Loan_Equity[[#This Row],[Loan Origination Date]],Loan_Equity[[#This Row],[Term Months]])),Loan_Equity[[#This Row],[PMT&amp;Escrow]],""))</f>
        <v/>
      </c>
      <c r="DO12" t="str">
        <f ca="1">IF(EOMONTH(INDIRECT(DO$2,FALSE),0)=EOMONTH(Loan_Equity[[#This Row],[Loan Origination Date]],0),-Loan_Equity[[#This Row],[Origination Total]],IF(AND(EOMONTH(INDIRECT(DO$2,),0)&gt;EOMONTH(Loan_Equity[[#This Row],[Loan Origination Date]],0),EOMONTH(INDIRECT(DO$2,),0)&lt;EOMONTH(Loan_Equity[[#This Row],[Loan Origination Date]],Loan_Equity[[#This Row],[Term Months]])),Loan_Equity[[#This Row],[PMT&amp;Escrow]],""))</f>
        <v/>
      </c>
      <c r="DP12" t="str">
        <f ca="1">IF(EOMONTH(INDIRECT(DP$2,FALSE),0)=EOMONTH(Loan_Equity[[#This Row],[Loan Origination Date]],0),-Loan_Equity[[#This Row],[Origination Total]],IF(AND(EOMONTH(INDIRECT(DP$2,),0)&gt;EOMONTH(Loan_Equity[[#This Row],[Loan Origination Date]],0),EOMONTH(INDIRECT(DP$2,),0)&lt;EOMONTH(Loan_Equity[[#This Row],[Loan Origination Date]],Loan_Equity[[#This Row],[Term Months]])),Loan_Equity[[#This Row],[PMT&amp;Escrow]],""))</f>
        <v/>
      </c>
      <c r="DQ12" t="str">
        <f ca="1">IF(EOMONTH(INDIRECT(DQ$2,FALSE),0)=EOMONTH(Loan_Equity[[#This Row],[Loan Origination Date]],0),-Loan_Equity[[#This Row],[Origination Total]],IF(AND(EOMONTH(INDIRECT(DQ$2,),0)&gt;EOMONTH(Loan_Equity[[#This Row],[Loan Origination Date]],0),EOMONTH(INDIRECT(DQ$2,),0)&lt;EOMONTH(Loan_Equity[[#This Row],[Loan Origination Date]],Loan_Equity[[#This Row],[Term Months]])),Loan_Equity[[#This Row],[PMT&amp;Escrow]],""))</f>
        <v/>
      </c>
      <c r="DR12" t="str">
        <f ca="1">IF(EOMONTH(INDIRECT(DR$2,FALSE),0)=EOMONTH(Loan_Equity[[#This Row],[Loan Origination Date]],0),-Loan_Equity[[#This Row],[Origination Total]],IF(AND(EOMONTH(INDIRECT(DR$2,),0)&gt;EOMONTH(Loan_Equity[[#This Row],[Loan Origination Date]],0),EOMONTH(INDIRECT(DR$2,),0)&lt;EOMONTH(Loan_Equity[[#This Row],[Loan Origination Date]],Loan_Equity[[#This Row],[Term Months]])),Loan_Equity[[#This Row],[PMT&amp;Escrow]],""))</f>
        <v/>
      </c>
      <c r="DS12" t="str">
        <f ca="1">IF(EOMONTH(INDIRECT(DS$2,FALSE),0)=EOMONTH(Loan_Equity[[#This Row],[Loan Origination Date]],0),-Loan_Equity[[#This Row],[Origination Total]],IF(AND(EOMONTH(INDIRECT(DS$2,),0)&gt;EOMONTH(Loan_Equity[[#This Row],[Loan Origination Date]],0),EOMONTH(INDIRECT(DS$2,),0)&lt;EOMONTH(Loan_Equity[[#This Row],[Loan Origination Date]],Loan_Equity[[#This Row],[Term Months]])),Loan_Equity[[#This Row],[PMT&amp;Escrow]],""))</f>
        <v/>
      </c>
      <c r="DT12" t="str">
        <f ca="1">IF(EOMONTH(INDIRECT(DT$2,FALSE),0)=EOMONTH(Loan_Equity[[#This Row],[Loan Origination Date]],0),-Loan_Equity[[#This Row],[Origination Total]],IF(AND(EOMONTH(INDIRECT(DT$2,),0)&gt;EOMONTH(Loan_Equity[[#This Row],[Loan Origination Date]],0),EOMONTH(INDIRECT(DT$2,),0)&lt;EOMONTH(Loan_Equity[[#This Row],[Loan Origination Date]],Loan_Equity[[#This Row],[Term Months]])),Loan_Equity[[#This Row],[PMT&amp;Escrow]],""))</f>
        <v/>
      </c>
      <c r="DU12" t="str">
        <f ca="1">IF(EOMONTH(INDIRECT(DU$2,FALSE),0)=EOMONTH(Loan_Equity[[#This Row],[Loan Origination Date]],0),-Loan_Equity[[#This Row],[Origination Total]],IF(AND(EOMONTH(INDIRECT(DU$2,),0)&gt;EOMONTH(Loan_Equity[[#This Row],[Loan Origination Date]],0),EOMONTH(INDIRECT(DU$2,),0)&lt;EOMONTH(Loan_Equity[[#This Row],[Loan Origination Date]],Loan_Equity[[#This Row],[Term Months]])),Loan_Equity[[#This Row],[PMT&amp;Escrow]],""))</f>
        <v/>
      </c>
      <c r="DV12" t="str">
        <f ca="1">IF(EOMONTH(INDIRECT(DV$2,FALSE),0)=EOMONTH(Loan_Equity[[#This Row],[Loan Origination Date]],0),-Loan_Equity[[#This Row],[Origination Total]],IF(AND(EOMONTH(INDIRECT(DV$2,),0)&gt;EOMONTH(Loan_Equity[[#This Row],[Loan Origination Date]],0),EOMONTH(INDIRECT(DV$2,),0)&lt;EOMONTH(Loan_Equity[[#This Row],[Loan Origination Date]],Loan_Equity[[#This Row],[Term Months]])),Loan_Equity[[#This Row],[PMT&amp;Escrow]],""))</f>
        <v/>
      </c>
      <c r="DW12" t="str">
        <f ca="1">IF(EOMONTH(INDIRECT(DW$2,FALSE),0)=EOMONTH(Loan_Equity[[#This Row],[Loan Origination Date]],0),-Loan_Equity[[#This Row],[Origination Total]],IF(AND(EOMONTH(INDIRECT(DW$2,),0)&gt;EOMONTH(Loan_Equity[[#This Row],[Loan Origination Date]],0),EOMONTH(INDIRECT(DW$2,),0)&lt;EOMONTH(Loan_Equity[[#This Row],[Loan Origination Date]],Loan_Equity[[#This Row],[Term Months]])),Loan_Equity[[#This Row],[PMT&amp;Escrow]],""))</f>
        <v/>
      </c>
      <c r="DX12" t="str">
        <f ca="1">IF(EOMONTH(INDIRECT(DX$2,FALSE),0)=EOMONTH(Loan_Equity[[#This Row],[Loan Origination Date]],0),-Loan_Equity[[#This Row],[Origination Total]],IF(AND(EOMONTH(INDIRECT(DX$2,),0)&gt;EOMONTH(Loan_Equity[[#This Row],[Loan Origination Date]],0),EOMONTH(INDIRECT(DX$2,),0)&lt;EOMONTH(Loan_Equity[[#This Row],[Loan Origination Date]],Loan_Equity[[#This Row],[Term Months]])),Loan_Equity[[#This Row],[PMT&amp;Escrow]],""))</f>
        <v/>
      </c>
      <c r="DY12" t="str">
        <f ca="1">IF(EOMONTH(INDIRECT(DY$2,FALSE),0)=EOMONTH(Loan_Equity[[#This Row],[Loan Origination Date]],0),-Loan_Equity[[#This Row],[Origination Total]],IF(AND(EOMONTH(INDIRECT(DY$2,),0)&gt;EOMONTH(Loan_Equity[[#This Row],[Loan Origination Date]],0),EOMONTH(INDIRECT(DY$2,),0)&lt;EOMONTH(Loan_Equity[[#This Row],[Loan Origination Date]],Loan_Equity[[#This Row],[Term Months]])),Loan_Equity[[#This Row],[PMT&amp;Escrow]],""))</f>
        <v/>
      </c>
      <c r="DZ12" t="str">
        <f ca="1">IF(EOMONTH(INDIRECT(DZ$2,FALSE),0)=EOMONTH(Loan_Equity[[#This Row],[Loan Origination Date]],0),-Loan_Equity[[#This Row],[Origination Total]],IF(AND(EOMONTH(INDIRECT(DZ$2,),0)&gt;EOMONTH(Loan_Equity[[#This Row],[Loan Origination Date]],0),EOMONTH(INDIRECT(DZ$2,),0)&lt;EOMONTH(Loan_Equity[[#This Row],[Loan Origination Date]],Loan_Equity[[#This Row],[Term Months]])),Loan_Equity[[#This Row],[PMT&amp;Escrow]],""))</f>
        <v/>
      </c>
      <c r="EA12" t="str">
        <f ca="1">IF(EOMONTH(INDIRECT(EA$2,FALSE),0)=EOMONTH(Loan_Equity[[#This Row],[Loan Origination Date]],0),-Loan_Equity[[#This Row],[Origination Total]],IF(AND(EOMONTH(INDIRECT(EA$2,),0)&gt;EOMONTH(Loan_Equity[[#This Row],[Loan Origination Date]],0),EOMONTH(INDIRECT(EA$2,),0)&lt;EOMONTH(Loan_Equity[[#This Row],[Loan Origination Date]],Loan_Equity[[#This Row],[Term Months]])),Loan_Equity[[#This Row],[PMT&amp;Escrow]],""))</f>
        <v/>
      </c>
      <c r="EB12" t="str">
        <f ca="1">IF(EOMONTH(INDIRECT(EB$2,FALSE),0)=EOMONTH(Loan_Equity[[#This Row],[Loan Origination Date]],0),-Loan_Equity[[#This Row],[Origination Total]],IF(AND(EOMONTH(INDIRECT(EB$2,),0)&gt;EOMONTH(Loan_Equity[[#This Row],[Loan Origination Date]],0),EOMONTH(INDIRECT(EB$2,),0)&lt;EOMONTH(Loan_Equity[[#This Row],[Loan Origination Date]],Loan_Equity[[#This Row],[Term Months]])),Loan_Equity[[#This Row],[PMT&amp;Escrow]],""))</f>
        <v/>
      </c>
      <c r="EC12" t="str">
        <f ca="1">IF(EOMONTH(INDIRECT(EC$2,FALSE),0)=EOMONTH(Loan_Equity[[#This Row],[Loan Origination Date]],0),-Loan_Equity[[#This Row],[Origination Total]],IF(AND(EOMONTH(INDIRECT(EC$2,),0)&gt;EOMONTH(Loan_Equity[[#This Row],[Loan Origination Date]],0),EOMONTH(INDIRECT(EC$2,),0)&lt;EOMONTH(Loan_Equity[[#This Row],[Loan Origination Date]],Loan_Equity[[#This Row],[Term Months]])),Loan_Equity[[#This Row],[PMT&amp;Escrow]],""))</f>
        <v/>
      </c>
      <c r="ED12" t="str">
        <f ca="1">IF(EOMONTH(INDIRECT(ED$2,FALSE),0)=EOMONTH(Loan_Equity[[#This Row],[Loan Origination Date]],0),-Loan_Equity[[#This Row],[Origination Total]],IF(AND(EOMONTH(INDIRECT(ED$2,),0)&gt;EOMONTH(Loan_Equity[[#This Row],[Loan Origination Date]],0),EOMONTH(INDIRECT(ED$2,),0)&lt;EOMONTH(Loan_Equity[[#This Row],[Loan Origination Date]],Loan_Equity[[#This Row],[Term Months]])),Loan_Equity[[#This Row],[PMT&amp;Escrow]],""))</f>
        <v/>
      </c>
      <c r="EE12" t="str">
        <f ca="1">IF(EOMONTH(INDIRECT(EE$2,FALSE),0)=EOMONTH(Loan_Equity[[#This Row],[Loan Origination Date]],0),-Loan_Equity[[#This Row],[Origination Total]],IF(AND(EOMONTH(INDIRECT(EE$2,),0)&gt;EOMONTH(Loan_Equity[[#This Row],[Loan Origination Date]],0),EOMONTH(INDIRECT(EE$2,),0)&lt;EOMONTH(Loan_Equity[[#This Row],[Loan Origination Date]],Loan_Equity[[#This Row],[Term Months]])),Loan_Equity[[#This Row],[PMT&amp;Escrow]],""))</f>
        <v/>
      </c>
      <c r="EF12" t="str">
        <f ca="1">IF(EOMONTH(INDIRECT(EF$2,FALSE),0)=EOMONTH(Loan_Equity[[#This Row],[Loan Origination Date]],0),-Loan_Equity[[#This Row],[Origination Total]],IF(AND(EOMONTH(INDIRECT(EF$2,),0)&gt;EOMONTH(Loan_Equity[[#This Row],[Loan Origination Date]],0),EOMONTH(INDIRECT(EF$2,),0)&lt;EOMONTH(Loan_Equity[[#This Row],[Loan Origination Date]],Loan_Equity[[#This Row],[Term Months]])),Loan_Equity[[#This Row],[PMT&amp;Escrow]],""))</f>
        <v/>
      </c>
    </row>
    <row r="13" spans="1:136" x14ac:dyDescent="0.25">
      <c r="A13" s="64"/>
      <c r="B13" s="6"/>
      <c r="C13" s="6"/>
      <c r="D13" s="6"/>
      <c r="E13" s="6"/>
      <c r="F13" s="6"/>
      <c r="G13" s="6"/>
      <c r="H13" s="6"/>
      <c r="I13" s="6"/>
      <c r="J13" s="6"/>
      <c r="K13" s="10">
        <f>Loan_Equity[[#This Row],[Asset Price]]*Loan_Equity[[#This Row],[Percent Down]]+Loan_Equity[[#This Row],[Origination Fees]]</f>
        <v>0</v>
      </c>
      <c r="L13" s="10" t="str">
        <f>IF(ISBLANK(Loan_Equity[[#This Row],[Loan Origination Date]]),"",IFERROR(PMT($G13/12,$H13,$D13-Loan_Equity[[#This Row],[Asset Price]]*Loan_Equity[[#This Row],[Percent Down]],0,1)-$I13/12-$J13/12,""))</f>
        <v/>
      </c>
      <c r="O13" t="s">
        <v>563</v>
      </c>
      <c r="P13" s="10" t="str">
        <f>IFERROR(CUMPRINC(Loan_Equity[[#This Row],[rate (%)]]/12,Loan_Equity[[#This Row],[Term Months]],Loan_Equity[[#This Row],[Asset Price]],1,-YEAR(Loan_Equity[[#This Row],[Loan Origination Date]])*12-MONTH(Loan_Equity[[#This Row],[Loan Origination Date]])+YEAR(FY01_M01)*12+MONTH(FY01_M01),0),"")</f>
        <v/>
      </c>
      <c r="Q13" s="10" t="str">
        <f>IFERROR(CUMPRINC(Loan_Equity[[#This Row],[rate (%)]]/12,Loan_Equity[[#This Row],[Term Months]],Loan_Equity[[#This Row],[Asset Price]],1,-YEAR(Loan_Equity[[#This Row],[Loan Origination Date]])*12-MONTH(Loan_Equity[[#This Row],[Loan Origination Date]])+YEAR(FY01_M02)*12+MONTH(FY01_M02),0),"")</f>
        <v/>
      </c>
      <c r="R13" s="10" t="str">
        <f>IFERROR(CUMPRINC(Loan_Equity[[#This Row],[rate (%)]]/12,Loan_Equity[[#This Row],[Term Months]],Loan_Equity[[#This Row],[Asset Price]],1,-YEAR(Loan_Equity[[#This Row],[Loan Origination Date]])*12-MONTH(Loan_Equity[[#This Row],[Loan Origination Date]])+YEAR(FY01_M03)*12+MONTH(FY01_M03),0),"")</f>
        <v/>
      </c>
      <c r="S13" s="10" t="str">
        <f>IFERROR(CUMPRINC(Loan_Equity[[#This Row],[rate (%)]]/12,Loan_Equity[[#This Row],[Term Months]],Loan_Equity[[#This Row],[Asset Price]],1,-YEAR(Loan_Equity[[#This Row],[Loan Origination Date]])*12-MONTH(Loan_Equity[[#This Row],[Loan Origination Date]])+YEAR(FY01_M04)*12+MONTH(FY01_M04),0),"")</f>
        <v/>
      </c>
      <c r="T13" s="10" t="str">
        <f>IFERROR(CUMPRINC(Loan_Equity[[#This Row],[rate (%)]]/12,Loan_Equity[[#This Row],[Term Months]],Loan_Equity[[#This Row],[Asset Price]],1,-YEAR(Loan_Equity[[#This Row],[Loan Origination Date]])*12-MONTH(Loan_Equity[[#This Row],[Loan Origination Date]])+YEAR(FY01_M05)*12+MONTH(FY01_M05),0),"")</f>
        <v/>
      </c>
      <c r="U13" s="10" t="str">
        <f>IFERROR(CUMPRINC(Loan_Equity[[#This Row],[rate (%)]]/12,Loan_Equity[[#This Row],[Term Months]],Loan_Equity[[#This Row],[Asset Price]],1,-YEAR(Loan_Equity[[#This Row],[Loan Origination Date]])*12-MONTH(Loan_Equity[[#This Row],[Loan Origination Date]])+YEAR(FY01_M06)*12+MONTH(FY01_M06),0),"")</f>
        <v/>
      </c>
      <c r="V13" s="10" t="str">
        <f>IFERROR(CUMPRINC(Loan_Equity[[#This Row],[rate (%)]]/12,Loan_Equity[[#This Row],[Term Months]],Loan_Equity[[#This Row],[Asset Price]],1,-YEAR(Loan_Equity[[#This Row],[Loan Origination Date]])*12-MONTH(Loan_Equity[[#This Row],[Loan Origination Date]])+YEAR(FY01_M07)*12+MONTH(FY01_M07),0),"")</f>
        <v/>
      </c>
      <c r="W13" s="10" t="str">
        <f>IFERROR(CUMPRINC(Loan_Equity[[#This Row],[rate (%)]]/12,Loan_Equity[[#This Row],[Term Months]],Loan_Equity[[#This Row],[Asset Price]],1,-YEAR(Loan_Equity[[#This Row],[Loan Origination Date]])*12-MONTH(Loan_Equity[[#This Row],[Loan Origination Date]])+YEAR(FY01_M08)*12+MONTH(FY01_M08),0),"")</f>
        <v/>
      </c>
      <c r="X13" s="10" t="str">
        <f>IFERROR(CUMPRINC(Loan_Equity[[#This Row],[rate (%)]]/12,Loan_Equity[[#This Row],[Term Months]],Loan_Equity[[#This Row],[Asset Price]],1,-YEAR(Loan_Equity[[#This Row],[Loan Origination Date]])*12-MONTH(Loan_Equity[[#This Row],[Loan Origination Date]])+YEAR(FY01_M09)*12+MONTH(FY01_M09),0),"")</f>
        <v/>
      </c>
      <c r="Y13" s="10" t="str">
        <f>IFERROR(CUMPRINC(Loan_Equity[[#This Row],[rate (%)]]/12,Loan_Equity[[#This Row],[Term Months]],Loan_Equity[[#This Row],[Asset Price]],1,-YEAR(Loan_Equity[[#This Row],[Loan Origination Date]])*12-MONTH(Loan_Equity[[#This Row],[Loan Origination Date]])+YEAR(FY01_M10)*12+MONTH(FY01_M10),0),"")</f>
        <v/>
      </c>
      <c r="Z13" s="10" t="str">
        <f>IFERROR(CUMPRINC(Loan_Equity[[#This Row],[rate (%)]]/12,Loan_Equity[[#This Row],[Term Months]],Loan_Equity[[#This Row],[Asset Price]],1,-YEAR(Loan_Equity[[#This Row],[Loan Origination Date]])*12-MONTH(Loan_Equity[[#This Row],[Loan Origination Date]])+YEAR(FY01_M11)*12+MONTH(FY01_M11),0),"")</f>
        <v/>
      </c>
      <c r="AA13" s="10" t="str">
        <f>IFERROR(CUMPRINC(Loan_Equity[[#This Row],[rate (%)]]/12,Loan_Equity[[#This Row],[Term Months]],Loan_Equity[[#This Row],[Asset Price]],1,-YEAR(Loan_Equity[[#This Row],[Loan Origination Date]])*12-MONTH(Loan_Equity[[#This Row],[Loan Origination Date]])+YEAR(FY01_M12)*12+MONTH(FY01_M12),0),"")</f>
        <v/>
      </c>
      <c r="AB13" s="10" t="str">
        <f>IFERROR(CUMPRINC(Loan_Equity[[#This Row],[rate (%)]]/12,Loan_Equity[[#This Row],[Term Months]],Loan_Equity[[#This Row],[Asset Price]],1,-YEAR(Loan_Equity[[#This Row],[Loan Origination Date]])*12-MONTH(Loan_Equity[[#This Row],[Loan Origination Date]])+YEAR(FY02_M01)*12+MONTH(FY02_M01),0),"")</f>
        <v/>
      </c>
      <c r="AC13" s="10" t="str">
        <f>IFERROR(CUMPRINC(Loan_Equity[[#This Row],[rate (%)]]/12,Loan_Equity[[#This Row],[Term Months]],Loan_Equity[[#This Row],[Asset Price]],1,-YEAR(Loan_Equity[[#This Row],[Loan Origination Date]])*12-MONTH(Loan_Equity[[#This Row],[Loan Origination Date]])+YEAR(FY02_M02)*12+MONTH(FY02_M02),0),"")</f>
        <v/>
      </c>
      <c r="AD13" s="10" t="str">
        <f>IFERROR(CUMPRINC(Loan_Equity[[#This Row],[rate (%)]]/12,Loan_Equity[[#This Row],[Term Months]],Loan_Equity[[#This Row],[Asset Price]],1,-YEAR(Loan_Equity[[#This Row],[Loan Origination Date]])*12-MONTH(Loan_Equity[[#This Row],[Loan Origination Date]])+YEAR(FY02_M03)*12+MONTH(FY02_M03),0),"")</f>
        <v/>
      </c>
      <c r="AE13" s="10" t="str">
        <f>IFERROR(CUMPRINC(Loan_Equity[[#This Row],[rate (%)]]/12,Loan_Equity[[#This Row],[Term Months]],Loan_Equity[[#This Row],[Asset Price]],1,-YEAR(Loan_Equity[[#This Row],[Loan Origination Date]])*12-MONTH(Loan_Equity[[#This Row],[Loan Origination Date]])+YEAR(FY02_M04)*12+MONTH(FY02_M04),0),"")</f>
        <v/>
      </c>
      <c r="AF13" s="10" t="str">
        <f>IFERROR(CUMPRINC(Loan_Equity[[#This Row],[rate (%)]]/12,Loan_Equity[[#This Row],[Term Months]],Loan_Equity[[#This Row],[Asset Price]],1,-YEAR(Loan_Equity[[#This Row],[Loan Origination Date]])*12-MONTH(Loan_Equity[[#This Row],[Loan Origination Date]])+YEAR(FY02_M05)*12+MONTH(FY02_M05),0),"")</f>
        <v/>
      </c>
      <c r="AG13" s="10" t="str">
        <f>IFERROR(CUMPRINC(Loan_Equity[[#This Row],[rate (%)]]/12,Loan_Equity[[#This Row],[Term Months]],Loan_Equity[[#This Row],[Asset Price]],1,-YEAR(Loan_Equity[[#This Row],[Loan Origination Date]])*12-MONTH(Loan_Equity[[#This Row],[Loan Origination Date]])+YEAR(FY02_M06)*12+MONTH(FY02_M06),0),"")</f>
        <v/>
      </c>
      <c r="AH13" s="10" t="str">
        <f>IFERROR(CUMPRINC(Loan_Equity[[#This Row],[rate (%)]]/12,Loan_Equity[[#This Row],[Term Months]],Loan_Equity[[#This Row],[Asset Price]],1,-YEAR(Loan_Equity[[#This Row],[Loan Origination Date]])*12-MONTH(Loan_Equity[[#This Row],[Loan Origination Date]])+YEAR(FY02_M07)*12+MONTH(FY02_M07),0),"")</f>
        <v/>
      </c>
      <c r="AI13" s="10" t="str">
        <f>IFERROR(CUMPRINC(Loan_Equity[[#This Row],[rate (%)]]/12,Loan_Equity[[#This Row],[Term Months]],Loan_Equity[[#This Row],[Asset Price]],1,-YEAR(Loan_Equity[[#This Row],[Loan Origination Date]])*12-MONTH(Loan_Equity[[#This Row],[Loan Origination Date]])+YEAR(FY02_M08)*12+MONTH(FY02_M08),0),"")</f>
        <v/>
      </c>
      <c r="AJ13" s="10" t="str">
        <f>IFERROR(CUMPRINC(Loan_Equity[[#This Row],[rate (%)]]/12,Loan_Equity[[#This Row],[Term Months]],Loan_Equity[[#This Row],[Asset Price]],1,-YEAR(Loan_Equity[[#This Row],[Loan Origination Date]])*12-MONTH(Loan_Equity[[#This Row],[Loan Origination Date]])+YEAR(FY02_M09)*12+MONTH(FY02_M09),0),"")</f>
        <v/>
      </c>
      <c r="AK13" s="10" t="str">
        <f>IFERROR(CUMPRINC(Loan_Equity[[#This Row],[rate (%)]]/12,Loan_Equity[[#This Row],[Term Months]],Loan_Equity[[#This Row],[Asset Price]],1,-YEAR(Loan_Equity[[#This Row],[Loan Origination Date]])*12-MONTH(Loan_Equity[[#This Row],[Loan Origination Date]])+YEAR(FY02_M10)*12+MONTH(FY02_M10),0),"")</f>
        <v/>
      </c>
      <c r="AL13" s="10" t="str">
        <f>IFERROR(CUMPRINC(Loan_Equity[[#This Row],[rate (%)]]/12,Loan_Equity[[#This Row],[Term Months]],Loan_Equity[[#This Row],[Asset Price]],1,-YEAR(Loan_Equity[[#This Row],[Loan Origination Date]])*12-MONTH(Loan_Equity[[#This Row],[Loan Origination Date]])+YEAR(FY02_M11)*12+MONTH(FY02_M11),0),"")</f>
        <v/>
      </c>
      <c r="AM13" s="10" t="str">
        <f>IFERROR(CUMPRINC(Loan_Equity[[#This Row],[rate (%)]]/12,Loan_Equity[[#This Row],[Term Months]],Loan_Equity[[#This Row],[Asset Price]],1,-YEAR(Loan_Equity[[#This Row],[Loan Origination Date]])*12-MONTH(Loan_Equity[[#This Row],[Loan Origination Date]])+YEAR(FY02_M12)*12+MONTH(FY02_M12),0),"")</f>
        <v/>
      </c>
      <c r="AN13" s="10" t="str">
        <f>IFERROR(CUMPRINC(Loan_Equity[[#This Row],[rate (%)]]/12,Loan_Equity[[#This Row],[Term Months]],Loan_Equity[[#This Row],[Asset Price]],1,-YEAR(Loan_Equity[[#This Row],[Loan Origination Date]])*12-MONTH(Loan_Equity[[#This Row],[Loan Origination Date]])+YEAR(FY03_M01)*12+MONTH(FY03_M01),0),"")</f>
        <v/>
      </c>
      <c r="AO13" s="10" t="str">
        <f>IFERROR(CUMPRINC(Loan_Equity[[#This Row],[rate (%)]]/12,Loan_Equity[[#This Row],[Term Months]],Loan_Equity[[#This Row],[Asset Price]],1,-YEAR(Loan_Equity[[#This Row],[Loan Origination Date]])*12-MONTH(Loan_Equity[[#This Row],[Loan Origination Date]])+YEAR(FY03_M02)*12+MONTH(FY03_M02),0),"")</f>
        <v/>
      </c>
      <c r="AP13" s="10" t="str">
        <f>IFERROR(CUMPRINC(Loan_Equity[[#This Row],[rate (%)]]/12,Loan_Equity[[#This Row],[Term Months]],Loan_Equity[[#This Row],[Asset Price]],1,-YEAR(Loan_Equity[[#This Row],[Loan Origination Date]])*12-MONTH(Loan_Equity[[#This Row],[Loan Origination Date]])+YEAR(FY03_M03)*12+MONTH(FY03_M03),0),"")</f>
        <v/>
      </c>
      <c r="AQ13" s="10" t="str">
        <f>IFERROR(CUMPRINC(Loan_Equity[[#This Row],[rate (%)]]/12,Loan_Equity[[#This Row],[Term Months]],Loan_Equity[[#This Row],[Asset Price]],1,-YEAR(Loan_Equity[[#This Row],[Loan Origination Date]])*12-MONTH(Loan_Equity[[#This Row],[Loan Origination Date]])+YEAR(FY03_M04)*12+MONTH(FY03_M04),0),"")</f>
        <v/>
      </c>
      <c r="AR13" s="10" t="str">
        <f>IFERROR(CUMPRINC(Loan_Equity[[#This Row],[rate (%)]]/12,Loan_Equity[[#This Row],[Term Months]],Loan_Equity[[#This Row],[Asset Price]],1,-YEAR(Loan_Equity[[#This Row],[Loan Origination Date]])*12-MONTH(Loan_Equity[[#This Row],[Loan Origination Date]])+YEAR(FY03_M05)*12+MONTH(FY03_M05),0),"")</f>
        <v/>
      </c>
      <c r="AS13" s="10" t="str">
        <f>IFERROR(CUMPRINC(Loan_Equity[[#This Row],[rate (%)]]/12,Loan_Equity[[#This Row],[Term Months]],Loan_Equity[[#This Row],[Asset Price]],1,-YEAR(Loan_Equity[[#This Row],[Loan Origination Date]])*12-MONTH(Loan_Equity[[#This Row],[Loan Origination Date]])+YEAR(FY03_M06)*12+MONTH(FY03_M06),0),"")</f>
        <v/>
      </c>
      <c r="AT13" s="10" t="str">
        <f>IFERROR(CUMPRINC(Loan_Equity[[#This Row],[rate (%)]]/12,Loan_Equity[[#This Row],[Term Months]],Loan_Equity[[#This Row],[Asset Price]],1,-YEAR(Loan_Equity[[#This Row],[Loan Origination Date]])*12-MONTH(Loan_Equity[[#This Row],[Loan Origination Date]])+YEAR(FY03_M07)*12+MONTH(FY03_M07),0),"")</f>
        <v/>
      </c>
      <c r="AU13" s="10" t="str">
        <f>IFERROR(CUMPRINC(Loan_Equity[[#This Row],[rate (%)]]/12,Loan_Equity[[#This Row],[Term Months]],Loan_Equity[[#This Row],[Asset Price]],1,-YEAR(Loan_Equity[[#This Row],[Loan Origination Date]])*12-MONTH(Loan_Equity[[#This Row],[Loan Origination Date]])+YEAR(FY03_M08)*12+MONTH(FY03_M08),0),"")</f>
        <v/>
      </c>
      <c r="AV13" s="10" t="str">
        <f>IFERROR(CUMPRINC(Loan_Equity[[#This Row],[rate (%)]]/12,Loan_Equity[[#This Row],[Term Months]],Loan_Equity[[#This Row],[Asset Price]],1,-YEAR(Loan_Equity[[#This Row],[Loan Origination Date]])*12-MONTH(Loan_Equity[[#This Row],[Loan Origination Date]])+YEAR(FY03_M09)*12+MONTH(FY03_M09),0),"")</f>
        <v/>
      </c>
      <c r="AW13" s="10" t="str">
        <f>IFERROR(CUMPRINC(Loan_Equity[[#This Row],[rate (%)]]/12,Loan_Equity[[#This Row],[Term Months]],Loan_Equity[[#This Row],[Asset Price]],1,-YEAR(Loan_Equity[[#This Row],[Loan Origination Date]])*12-MONTH(Loan_Equity[[#This Row],[Loan Origination Date]])+YEAR(FY03_M10)*12+MONTH(FY03_M10),0),"")</f>
        <v/>
      </c>
      <c r="AX13" s="10" t="str">
        <f>IFERROR(CUMPRINC(Loan_Equity[[#This Row],[rate (%)]]/12,Loan_Equity[[#This Row],[Term Months]],Loan_Equity[[#This Row],[Asset Price]],1,-YEAR(Loan_Equity[[#This Row],[Loan Origination Date]])*12-MONTH(Loan_Equity[[#This Row],[Loan Origination Date]])+YEAR(FY03_M11)*12+MONTH(FY03_M11),0),"")</f>
        <v/>
      </c>
      <c r="AY13" s="10" t="str">
        <f>IFERROR(CUMPRINC(Loan_Equity[[#This Row],[rate (%)]]/12,Loan_Equity[[#This Row],[Term Months]],Loan_Equity[[#This Row],[Asset Price]],1,-YEAR(Loan_Equity[[#This Row],[Loan Origination Date]])*12-MONTH(Loan_Equity[[#This Row],[Loan Origination Date]])+YEAR(FY03_M12)*12+MONTH(FY03_M12),0),"")</f>
        <v/>
      </c>
      <c r="AZ13" s="10" t="str">
        <f>IFERROR(CUMPRINC(Loan_Equity[[#This Row],[rate (%)]]/12,Loan_Equity[[#This Row],[Term Months]],Loan_Equity[[#This Row],[Asset Price]],1,-YEAR(Loan_Equity[[#This Row],[Loan Origination Date]])*12-MONTH(Loan_Equity[[#This Row],[Loan Origination Date]])+YEAR(FY04_M01)*12+MONTH(FY04_M01),0),"")</f>
        <v/>
      </c>
      <c r="BA13" s="10" t="str">
        <f>IFERROR(CUMPRINC(Loan_Equity[[#This Row],[rate (%)]]/12,Loan_Equity[[#This Row],[Term Months]],Loan_Equity[[#This Row],[Asset Price]],1,-YEAR(Loan_Equity[[#This Row],[Loan Origination Date]])*12-MONTH(Loan_Equity[[#This Row],[Loan Origination Date]])+YEAR(FY04_M02)*12+MONTH(FY04_M02),0),"")</f>
        <v/>
      </c>
      <c r="BB13" s="10" t="str">
        <f>IFERROR(CUMPRINC(Loan_Equity[[#This Row],[rate (%)]]/12,Loan_Equity[[#This Row],[Term Months]],Loan_Equity[[#This Row],[Asset Price]],1,-YEAR(Loan_Equity[[#This Row],[Loan Origination Date]])*12-MONTH(Loan_Equity[[#This Row],[Loan Origination Date]])+YEAR(FY04_M03)*12+MONTH(FY04_M03),0),"")</f>
        <v/>
      </c>
      <c r="BC13" s="10" t="str">
        <f>IFERROR(CUMPRINC(Loan_Equity[[#This Row],[rate (%)]]/12,Loan_Equity[[#This Row],[Term Months]],Loan_Equity[[#This Row],[Asset Price]],1,-YEAR(Loan_Equity[[#This Row],[Loan Origination Date]])*12-MONTH(Loan_Equity[[#This Row],[Loan Origination Date]])+YEAR(FY04_M04)*12+MONTH(FY04_M04),0),"")</f>
        <v/>
      </c>
      <c r="BD13" s="10" t="str">
        <f>IFERROR(CUMPRINC(Loan_Equity[[#This Row],[rate (%)]]/12,Loan_Equity[[#This Row],[Term Months]],Loan_Equity[[#This Row],[Asset Price]],1,-YEAR(Loan_Equity[[#This Row],[Loan Origination Date]])*12-MONTH(Loan_Equity[[#This Row],[Loan Origination Date]])+YEAR(FY04_M05)*12+MONTH(FY04_M05),0),"")</f>
        <v/>
      </c>
      <c r="BE13" s="10" t="str">
        <f>IFERROR(CUMPRINC(Loan_Equity[[#This Row],[rate (%)]]/12,Loan_Equity[[#This Row],[Term Months]],Loan_Equity[[#This Row],[Asset Price]],1,-YEAR(Loan_Equity[[#This Row],[Loan Origination Date]])*12-MONTH(Loan_Equity[[#This Row],[Loan Origination Date]])+YEAR(FY04_M06)*12+MONTH(FY04_M06),0),"")</f>
        <v/>
      </c>
      <c r="BF13" s="10" t="str">
        <f>IFERROR(CUMPRINC(Loan_Equity[[#This Row],[rate (%)]]/12,Loan_Equity[[#This Row],[Term Months]],Loan_Equity[[#This Row],[Asset Price]],1,-YEAR(Loan_Equity[[#This Row],[Loan Origination Date]])*12-MONTH(Loan_Equity[[#This Row],[Loan Origination Date]])+YEAR(FY04_M07)*12+MONTH(FY04_M07),0),"")</f>
        <v/>
      </c>
      <c r="BG13" s="10" t="str">
        <f>IFERROR(CUMPRINC(Loan_Equity[[#This Row],[rate (%)]]/12,Loan_Equity[[#This Row],[Term Months]],Loan_Equity[[#This Row],[Asset Price]],1,-YEAR(Loan_Equity[[#This Row],[Loan Origination Date]])*12-MONTH(Loan_Equity[[#This Row],[Loan Origination Date]])+YEAR(FY04_M08)*12+MONTH(FY04_M08),0),"")</f>
        <v/>
      </c>
      <c r="BH13" s="10" t="str">
        <f>IFERROR(CUMPRINC(Loan_Equity[[#This Row],[rate (%)]]/12,Loan_Equity[[#This Row],[Term Months]],Loan_Equity[[#This Row],[Asset Price]],1,-YEAR(Loan_Equity[[#This Row],[Loan Origination Date]])*12-MONTH(Loan_Equity[[#This Row],[Loan Origination Date]])+YEAR(FY04_M09)*12+MONTH(FY04_M09),0),"")</f>
        <v/>
      </c>
      <c r="BI13" s="10" t="str">
        <f>IFERROR(CUMPRINC(Loan_Equity[[#This Row],[rate (%)]]/12,Loan_Equity[[#This Row],[Term Months]],Loan_Equity[[#This Row],[Asset Price]],1,-YEAR(Loan_Equity[[#This Row],[Loan Origination Date]])*12-MONTH(Loan_Equity[[#This Row],[Loan Origination Date]])+YEAR(FY04_M10)*12+MONTH(FY04_M10),0),"")</f>
        <v/>
      </c>
      <c r="BJ13" s="10" t="str">
        <f>IFERROR(CUMPRINC(Loan_Equity[[#This Row],[rate (%)]]/12,Loan_Equity[[#This Row],[Term Months]],Loan_Equity[[#This Row],[Asset Price]],1,-YEAR(Loan_Equity[[#This Row],[Loan Origination Date]])*12-MONTH(Loan_Equity[[#This Row],[Loan Origination Date]])+YEAR(FY04_M11)*12+MONTH(FY04_M11),0),"")</f>
        <v/>
      </c>
      <c r="BK13" s="10" t="str">
        <f>IFERROR(CUMPRINC(Loan_Equity[[#This Row],[rate (%)]]/12,Loan_Equity[[#This Row],[Term Months]],Loan_Equity[[#This Row],[Asset Price]],1,-YEAR(Loan_Equity[[#This Row],[Loan Origination Date]])*12-MONTH(Loan_Equity[[#This Row],[Loan Origination Date]])+YEAR(FY04_M12)*12+MONTH(FY04_M12),0),"")</f>
        <v/>
      </c>
      <c r="BL13" s="10" t="str">
        <f>IFERROR(CUMPRINC(Loan_Equity[[#This Row],[rate (%)]]/12,Loan_Equity[[#This Row],[Term Months]],Loan_Equity[[#This Row],[Asset Price]],1,-YEAR(Loan_Equity[[#This Row],[Loan Origination Date]])*12-MONTH(Loan_Equity[[#This Row],[Loan Origination Date]])+YEAR(FY05_M01)*12+MONTH(FY05_M01),0),"")</f>
        <v/>
      </c>
      <c r="BM13" s="10" t="str">
        <f>IFERROR(CUMPRINC(Loan_Equity[[#This Row],[rate (%)]]/12,Loan_Equity[[#This Row],[Term Months]],Loan_Equity[[#This Row],[Asset Price]],1,-YEAR(Loan_Equity[[#This Row],[Loan Origination Date]])*12-MONTH(Loan_Equity[[#This Row],[Loan Origination Date]])+YEAR(FY05_M02)*12+MONTH(FY05_M02),0),"")</f>
        <v/>
      </c>
      <c r="BN13" s="10" t="str">
        <f>IFERROR(CUMPRINC(Loan_Equity[[#This Row],[rate (%)]]/12,Loan_Equity[[#This Row],[Term Months]],Loan_Equity[[#This Row],[Asset Price]],1,-YEAR(Loan_Equity[[#This Row],[Loan Origination Date]])*12-MONTH(Loan_Equity[[#This Row],[Loan Origination Date]])+YEAR(FY05_M03)*12+MONTH(FY05_M03),0),"")</f>
        <v/>
      </c>
      <c r="BO13" s="10" t="str">
        <f>IFERROR(CUMPRINC(Loan_Equity[[#This Row],[rate (%)]]/12,Loan_Equity[[#This Row],[Term Months]],Loan_Equity[[#This Row],[Asset Price]],1,-YEAR(Loan_Equity[[#This Row],[Loan Origination Date]])*12-MONTH(Loan_Equity[[#This Row],[Loan Origination Date]])+YEAR(FY05_M04)*12+MONTH(FY05_M04),0),"")</f>
        <v/>
      </c>
      <c r="BP13" s="10" t="str">
        <f>IFERROR(CUMPRINC(Loan_Equity[[#This Row],[rate (%)]]/12,Loan_Equity[[#This Row],[Term Months]],Loan_Equity[[#This Row],[Asset Price]],1,-YEAR(Loan_Equity[[#This Row],[Loan Origination Date]])*12-MONTH(Loan_Equity[[#This Row],[Loan Origination Date]])+YEAR(FY05_M05)*12+MONTH(FY05_M05),0),"")</f>
        <v/>
      </c>
      <c r="BQ13" s="10" t="str">
        <f>IFERROR(CUMPRINC(Loan_Equity[[#This Row],[rate (%)]]/12,Loan_Equity[[#This Row],[Term Months]],Loan_Equity[[#This Row],[Asset Price]],1,-YEAR(Loan_Equity[[#This Row],[Loan Origination Date]])*12-MONTH(Loan_Equity[[#This Row],[Loan Origination Date]])+YEAR(FY05_M06)*12+MONTH(FY05_M06),0),"")</f>
        <v/>
      </c>
      <c r="BR13" s="10" t="str">
        <f>IFERROR(CUMPRINC(Loan_Equity[[#This Row],[rate (%)]]/12,Loan_Equity[[#This Row],[Term Months]],Loan_Equity[[#This Row],[Asset Price]],1,-YEAR(Loan_Equity[[#This Row],[Loan Origination Date]])*12-MONTH(Loan_Equity[[#This Row],[Loan Origination Date]])+YEAR(FY05_M07)*12+MONTH(FY05_M07),0),"")</f>
        <v/>
      </c>
      <c r="BS13" s="10" t="str">
        <f>IFERROR(CUMPRINC(Loan_Equity[[#This Row],[rate (%)]]/12,Loan_Equity[[#This Row],[Term Months]],Loan_Equity[[#This Row],[Asset Price]],1,-YEAR(Loan_Equity[[#This Row],[Loan Origination Date]])*12-MONTH(Loan_Equity[[#This Row],[Loan Origination Date]])+YEAR(FY05_M08)*12+MONTH(FY05_M08),0),"")</f>
        <v/>
      </c>
      <c r="BT13" s="10" t="str">
        <f>IFERROR(CUMPRINC(Loan_Equity[[#This Row],[rate (%)]]/12,Loan_Equity[[#This Row],[Term Months]],Loan_Equity[[#This Row],[Asset Price]],1,-YEAR(Loan_Equity[[#This Row],[Loan Origination Date]])*12-MONTH(Loan_Equity[[#This Row],[Loan Origination Date]])+YEAR(FY05_M09)*12+MONTH(FY05_M09),0),"")</f>
        <v/>
      </c>
      <c r="BU13" s="10" t="str">
        <f>IFERROR(CUMPRINC(Loan_Equity[[#This Row],[rate (%)]]/12,Loan_Equity[[#This Row],[Term Months]],Loan_Equity[[#This Row],[Asset Price]],1,-YEAR(Loan_Equity[[#This Row],[Loan Origination Date]])*12-MONTH(Loan_Equity[[#This Row],[Loan Origination Date]])+YEAR(FY05_M10)*12+MONTH(FY05_M10),0),"")</f>
        <v/>
      </c>
      <c r="BV13" s="10" t="str">
        <f>IFERROR(CUMPRINC(Loan_Equity[[#This Row],[rate (%)]]/12,Loan_Equity[[#This Row],[Term Months]],Loan_Equity[[#This Row],[Asset Price]],1,-YEAR(Loan_Equity[[#This Row],[Loan Origination Date]])*12-MONTH(Loan_Equity[[#This Row],[Loan Origination Date]])+YEAR(FY05_M11)*12+MONTH(FY05_M11),0),"")</f>
        <v/>
      </c>
      <c r="BW13" s="10" t="str">
        <f>IFERROR(CUMPRINC(Loan_Equity[[#This Row],[rate (%)]]/12,Loan_Equity[[#This Row],[Term Months]],Loan_Equity[[#This Row],[Asset Price]],1,-YEAR(Loan_Equity[[#This Row],[Loan Origination Date]])*12-MONTH(Loan_Equity[[#This Row],[Loan Origination Date]])+YEAR(FY05_M12)*12+MONTH(FY05_M12),0),"")</f>
        <v/>
      </c>
      <c r="BY13" t="str">
        <f ca="1">IF(EOMONTH(INDIRECT(BY$2,FALSE),0)=EOMONTH(Loan_Equity[[#This Row],[Loan Origination Date]],0),-Loan_Equity[[#This Row],[Origination Total]],IF(AND(EOMONTH(INDIRECT(BY$2,),0)&gt;EOMONTH(Loan_Equity[[#This Row],[Loan Origination Date]],0),EOMONTH(INDIRECT(BY$2,),0)&lt;EOMONTH(Loan_Equity[[#This Row],[Loan Origination Date]],Loan_Equity[[#This Row],[Term Months]])),Loan_Equity[[#This Row],[PMT&amp;Escrow]],""))</f>
        <v/>
      </c>
      <c r="BZ13" t="str">
        <f ca="1">IF(EOMONTH(INDIRECT(BZ$2,FALSE),0)=EOMONTH(Loan_Equity[[#This Row],[Loan Origination Date]],0),-Loan_Equity[[#This Row],[Origination Total]],IF(AND(EOMONTH(INDIRECT(BZ$2,),0)&gt;EOMONTH(Loan_Equity[[#This Row],[Loan Origination Date]],0),EOMONTH(INDIRECT(BZ$2,),0)&lt;EOMONTH(Loan_Equity[[#This Row],[Loan Origination Date]],Loan_Equity[[#This Row],[Term Months]])),Loan_Equity[[#This Row],[PMT&amp;Escrow]],""))</f>
        <v/>
      </c>
      <c r="CA13" t="str">
        <f ca="1">IF(EOMONTH(INDIRECT(CA$2,FALSE),0)=EOMONTH(Loan_Equity[[#This Row],[Loan Origination Date]],0),-Loan_Equity[[#This Row],[Origination Total]],IF(AND(EOMONTH(INDIRECT(CA$2,),0)&gt;EOMONTH(Loan_Equity[[#This Row],[Loan Origination Date]],0),EOMONTH(INDIRECT(CA$2,),0)&lt;EOMONTH(Loan_Equity[[#This Row],[Loan Origination Date]],Loan_Equity[[#This Row],[Term Months]])),Loan_Equity[[#This Row],[PMT&amp;Escrow]],""))</f>
        <v/>
      </c>
      <c r="CB13" t="str">
        <f ca="1">IF(EOMONTH(INDIRECT(CB$2,FALSE),0)=EOMONTH(Loan_Equity[[#This Row],[Loan Origination Date]],0),-Loan_Equity[[#This Row],[Origination Total]],IF(AND(EOMONTH(INDIRECT(CB$2,),0)&gt;EOMONTH(Loan_Equity[[#This Row],[Loan Origination Date]],0),EOMONTH(INDIRECT(CB$2,),0)&lt;EOMONTH(Loan_Equity[[#This Row],[Loan Origination Date]],Loan_Equity[[#This Row],[Term Months]])),Loan_Equity[[#This Row],[PMT&amp;Escrow]],""))</f>
        <v/>
      </c>
      <c r="CC13" t="str">
        <f ca="1">IF(EOMONTH(INDIRECT(CC$2,FALSE),0)=EOMONTH(Loan_Equity[[#This Row],[Loan Origination Date]],0),-Loan_Equity[[#This Row],[Origination Total]],IF(AND(EOMONTH(INDIRECT(CC$2,),0)&gt;EOMONTH(Loan_Equity[[#This Row],[Loan Origination Date]],0),EOMONTH(INDIRECT(CC$2,),0)&lt;EOMONTH(Loan_Equity[[#This Row],[Loan Origination Date]],Loan_Equity[[#This Row],[Term Months]])),Loan_Equity[[#This Row],[PMT&amp;Escrow]],""))</f>
        <v/>
      </c>
      <c r="CD13" t="str">
        <f ca="1">IF(EOMONTH(INDIRECT(CD$2,FALSE),0)=EOMONTH(Loan_Equity[[#This Row],[Loan Origination Date]],0),-Loan_Equity[[#This Row],[Origination Total]],IF(AND(EOMONTH(INDIRECT(CD$2,),0)&gt;EOMONTH(Loan_Equity[[#This Row],[Loan Origination Date]],0),EOMONTH(INDIRECT(CD$2,),0)&lt;EOMONTH(Loan_Equity[[#This Row],[Loan Origination Date]],Loan_Equity[[#This Row],[Term Months]])),Loan_Equity[[#This Row],[PMT&amp;Escrow]],""))</f>
        <v/>
      </c>
      <c r="CE13" t="str">
        <f ca="1">IF(EOMONTH(INDIRECT(CE$2,FALSE),0)=EOMONTH(Loan_Equity[[#This Row],[Loan Origination Date]],0),-Loan_Equity[[#This Row],[Origination Total]],IF(AND(EOMONTH(INDIRECT(CE$2,),0)&gt;EOMONTH(Loan_Equity[[#This Row],[Loan Origination Date]],0),EOMONTH(INDIRECT(CE$2,),0)&lt;EOMONTH(Loan_Equity[[#This Row],[Loan Origination Date]],Loan_Equity[[#This Row],[Term Months]])),Loan_Equity[[#This Row],[PMT&amp;Escrow]],""))</f>
        <v/>
      </c>
      <c r="CF13" t="str">
        <f ca="1">IF(EOMONTH(INDIRECT(CF$2,FALSE),0)=EOMONTH(Loan_Equity[[#This Row],[Loan Origination Date]],0),-Loan_Equity[[#This Row],[Origination Total]],IF(AND(EOMONTH(INDIRECT(CF$2,),0)&gt;EOMONTH(Loan_Equity[[#This Row],[Loan Origination Date]],0),EOMONTH(INDIRECT(CF$2,),0)&lt;EOMONTH(Loan_Equity[[#This Row],[Loan Origination Date]],Loan_Equity[[#This Row],[Term Months]])),Loan_Equity[[#This Row],[PMT&amp;Escrow]],""))</f>
        <v/>
      </c>
      <c r="CG13" t="str">
        <f ca="1">IF(EOMONTH(INDIRECT(CG$2,FALSE),0)=EOMONTH(Loan_Equity[[#This Row],[Loan Origination Date]],0),-Loan_Equity[[#This Row],[Origination Total]],IF(AND(EOMONTH(INDIRECT(CG$2,),0)&gt;EOMONTH(Loan_Equity[[#This Row],[Loan Origination Date]],0),EOMONTH(INDIRECT(CG$2,),0)&lt;EOMONTH(Loan_Equity[[#This Row],[Loan Origination Date]],Loan_Equity[[#This Row],[Term Months]])),Loan_Equity[[#This Row],[PMT&amp;Escrow]],""))</f>
        <v/>
      </c>
      <c r="CH13" t="str">
        <f ca="1">IF(EOMONTH(INDIRECT(CH$2,FALSE),0)=EOMONTH(Loan_Equity[[#This Row],[Loan Origination Date]],0),-Loan_Equity[[#This Row],[Origination Total]],IF(AND(EOMONTH(INDIRECT(CH$2,),0)&gt;EOMONTH(Loan_Equity[[#This Row],[Loan Origination Date]],0),EOMONTH(INDIRECT(CH$2,),0)&lt;EOMONTH(Loan_Equity[[#This Row],[Loan Origination Date]],Loan_Equity[[#This Row],[Term Months]])),Loan_Equity[[#This Row],[PMT&amp;Escrow]],""))</f>
        <v/>
      </c>
      <c r="CI13" t="str">
        <f ca="1">IF(EOMONTH(INDIRECT(CI$2,FALSE),0)=EOMONTH(Loan_Equity[[#This Row],[Loan Origination Date]],0),-Loan_Equity[[#This Row],[Origination Total]],IF(AND(EOMONTH(INDIRECT(CI$2,),0)&gt;EOMONTH(Loan_Equity[[#This Row],[Loan Origination Date]],0),EOMONTH(INDIRECT(CI$2,),0)&lt;EOMONTH(Loan_Equity[[#This Row],[Loan Origination Date]],Loan_Equity[[#This Row],[Term Months]])),Loan_Equity[[#This Row],[PMT&amp;Escrow]],""))</f>
        <v/>
      </c>
      <c r="CJ13" t="str">
        <f ca="1">IF(EOMONTH(INDIRECT(CJ$2,FALSE),0)=EOMONTH(Loan_Equity[[#This Row],[Loan Origination Date]],0),-Loan_Equity[[#This Row],[Origination Total]],IF(AND(EOMONTH(INDIRECT(CJ$2,),0)&gt;EOMONTH(Loan_Equity[[#This Row],[Loan Origination Date]],0),EOMONTH(INDIRECT(CJ$2,),0)&lt;EOMONTH(Loan_Equity[[#This Row],[Loan Origination Date]],Loan_Equity[[#This Row],[Term Months]])),Loan_Equity[[#This Row],[PMT&amp;Escrow]],""))</f>
        <v/>
      </c>
      <c r="CK13" t="str">
        <f ca="1">IF(EOMONTH(INDIRECT(CK$2,FALSE),0)=EOMONTH(Loan_Equity[[#This Row],[Loan Origination Date]],0),-Loan_Equity[[#This Row],[Origination Total]],IF(AND(EOMONTH(INDIRECT(CK$2,),0)&gt;EOMONTH(Loan_Equity[[#This Row],[Loan Origination Date]],0),EOMONTH(INDIRECT(CK$2,),0)&lt;EOMONTH(Loan_Equity[[#This Row],[Loan Origination Date]],Loan_Equity[[#This Row],[Term Months]])),Loan_Equity[[#This Row],[PMT&amp;Escrow]],""))</f>
        <v/>
      </c>
      <c r="CL13" t="str">
        <f ca="1">IF(EOMONTH(INDIRECT(CL$2,FALSE),0)=EOMONTH(Loan_Equity[[#This Row],[Loan Origination Date]],0),-Loan_Equity[[#This Row],[Origination Total]],IF(AND(EOMONTH(INDIRECT(CL$2,),0)&gt;EOMONTH(Loan_Equity[[#This Row],[Loan Origination Date]],0),EOMONTH(INDIRECT(CL$2,),0)&lt;EOMONTH(Loan_Equity[[#This Row],[Loan Origination Date]],Loan_Equity[[#This Row],[Term Months]])),Loan_Equity[[#This Row],[PMT&amp;Escrow]],""))</f>
        <v/>
      </c>
      <c r="CM13" t="str">
        <f ca="1">IF(EOMONTH(INDIRECT(CM$2,FALSE),0)=EOMONTH(Loan_Equity[[#This Row],[Loan Origination Date]],0),-Loan_Equity[[#This Row],[Origination Total]],IF(AND(EOMONTH(INDIRECT(CM$2,),0)&gt;EOMONTH(Loan_Equity[[#This Row],[Loan Origination Date]],0),EOMONTH(INDIRECT(CM$2,),0)&lt;EOMONTH(Loan_Equity[[#This Row],[Loan Origination Date]],Loan_Equity[[#This Row],[Term Months]])),Loan_Equity[[#This Row],[PMT&amp;Escrow]],""))</f>
        <v/>
      </c>
      <c r="CN13" t="str">
        <f ca="1">IF(EOMONTH(INDIRECT(CN$2,FALSE),0)=EOMONTH(Loan_Equity[[#This Row],[Loan Origination Date]],0),-Loan_Equity[[#This Row],[Origination Total]],IF(AND(EOMONTH(INDIRECT(CN$2,),0)&gt;EOMONTH(Loan_Equity[[#This Row],[Loan Origination Date]],0),EOMONTH(INDIRECT(CN$2,),0)&lt;EOMONTH(Loan_Equity[[#This Row],[Loan Origination Date]],Loan_Equity[[#This Row],[Term Months]])),Loan_Equity[[#This Row],[PMT&amp;Escrow]],""))</f>
        <v/>
      </c>
      <c r="CO13" t="str">
        <f ca="1">IF(EOMONTH(INDIRECT(CO$2,FALSE),0)=EOMONTH(Loan_Equity[[#This Row],[Loan Origination Date]],0),-Loan_Equity[[#This Row],[Origination Total]],IF(AND(EOMONTH(INDIRECT(CO$2,),0)&gt;EOMONTH(Loan_Equity[[#This Row],[Loan Origination Date]],0),EOMONTH(INDIRECT(CO$2,),0)&lt;EOMONTH(Loan_Equity[[#This Row],[Loan Origination Date]],Loan_Equity[[#This Row],[Term Months]])),Loan_Equity[[#This Row],[PMT&amp;Escrow]],""))</f>
        <v/>
      </c>
      <c r="CP13" t="str">
        <f ca="1">IF(EOMONTH(INDIRECT(CP$2,FALSE),0)=EOMONTH(Loan_Equity[[#This Row],[Loan Origination Date]],0),-Loan_Equity[[#This Row],[Origination Total]],IF(AND(EOMONTH(INDIRECT(CP$2,),0)&gt;EOMONTH(Loan_Equity[[#This Row],[Loan Origination Date]],0),EOMONTH(INDIRECT(CP$2,),0)&lt;EOMONTH(Loan_Equity[[#This Row],[Loan Origination Date]],Loan_Equity[[#This Row],[Term Months]])),Loan_Equity[[#This Row],[PMT&amp;Escrow]],""))</f>
        <v/>
      </c>
      <c r="CQ13" t="str">
        <f ca="1">IF(EOMONTH(INDIRECT(CQ$2,FALSE),0)=EOMONTH(Loan_Equity[[#This Row],[Loan Origination Date]],0),-Loan_Equity[[#This Row],[Origination Total]],IF(AND(EOMONTH(INDIRECT(CQ$2,),0)&gt;EOMONTH(Loan_Equity[[#This Row],[Loan Origination Date]],0),EOMONTH(INDIRECT(CQ$2,),0)&lt;EOMONTH(Loan_Equity[[#This Row],[Loan Origination Date]],Loan_Equity[[#This Row],[Term Months]])),Loan_Equity[[#This Row],[PMT&amp;Escrow]],""))</f>
        <v/>
      </c>
      <c r="CR13" t="str">
        <f ca="1">IF(EOMONTH(INDIRECT(CR$2,FALSE),0)=EOMONTH(Loan_Equity[[#This Row],[Loan Origination Date]],0),-Loan_Equity[[#This Row],[Origination Total]],IF(AND(EOMONTH(INDIRECT(CR$2,),0)&gt;EOMONTH(Loan_Equity[[#This Row],[Loan Origination Date]],0),EOMONTH(INDIRECT(CR$2,),0)&lt;EOMONTH(Loan_Equity[[#This Row],[Loan Origination Date]],Loan_Equity[[#This Row],[Term Months]])),Loan_Equity[[#This Row],[PMT&amp;Escrow]],""))</f>
        <v/>
      </c>
      <c r="CS13" t="str">
        <f ca="1">IF(EOMONTH(INDIRECT(CS$2,FALSE),0)=EOMONTH(Loan_Equity[[#This Row],[Loan Origination Date]],0),-Loan_Equity[[#This Row],[Origination Total]],IF(AND(EOMONTH(INDIRECT(CS$2,),0)&gt;EOMONTH(Loan_Equity[[#This Row],[Loan Origination Date]],0),EOMONTH(INDIRECT(CS$2,),0)&lt;EOMONTH(Loan_Equity[[#This Row],[Loan Origination Date]],Loan_Equity[[#This Row],[Term Months]])),Loan_Equity[[#This Row],[PMT&amp;Escrow]],""))</f>
        <v/>
      </c>
      <c r="CT13" t="str">
        <f ca="1">IF(EOMONTH(INDIRECT(CT$2,FALSE),0)=EOMONTH(Loan_Equity[[#This Row],[Loan Origination Date]],0),-Loan_Equity[[#This Row],[Origination Total]],IF(AND(EOMONTH(INDIRECT(CT$2,),0)&gt;EOMONTH(Loan_Equity[[#This Row],[Loan Origination Date]],0),EOMONTH(INDIRECT(CT$2,),0)&lt;EOMONTH(Loan_Equity[[#This Row],[Loan Origination Date]],Loan_Equity[[#This Row],[Term Months]])),Loan_Equity[[#This Row],[PMT&amp;Escrow]],""))</f>
        <v/>
      </c>
      <c r="CU13" t="str">
        <f ca="1">IF(EOMONTH(INDIRECT(CU$2,FALSE),0)=EOMONTH(Loan_Equity[[#This Row],[Loan Origination Date]],0),-Loan_Equity[[#This Row],[Origination Total]],IF(AND(EOMONTH(INDIRECT(CU$2,),0)&gt;EOMONTH(Loan_Equity[[#This Row],[Loan Origination Date]],0),EOMONTH(INDIRECT(CU$2,),0)&lt;EOMONTH(Loan_Equity[[#This Row],[Loan Origination Date]],Loan_Equity[[#This Row],[Term Months]])),Loan_Equity[[#This Row],[PMT&amp;Escrow]],""))</f>
        <v/>
      </c>
      <c r="CV13" t="str">
        <f ca="1">IF(EOMONTH(INDIRECT(CV$2,FALSE),0)=EOMONTH(Loan_Equity[[#This Row],[Loan Origination Date]],0),-Loan_Equity[[#This Row],[Origination Total]],IF(AND(EOMONTH(INDIRECT(CV$2,),0)&gt;EOMONTH(Loan_Equity[[#This Row],[Loan Origination Date]],0),EOMONTH(INDIRECT(CV$2,),0)&lt;EOMONTH(Loan_Equity[[#This Row],[Loan Origination Date]],Loan_Equity[[#This Row],[Term Months]])),Loan_Equity[[#This Row],[PMT&amp;Escrow]],""))</f>
        <v/>
      </c>
      <c r="CW13" t="str">
        <f ca="1">IF(EOMONTH(INDIRECT(CW$2,FALSE),0)=EOMONTH(Loan_Equity[[#This Row],[Loan Origination Date]],0),-Loan_Equity[[#This Row],[Origination Total]],IF(AND(EOMONTH(INDIRECT(CW$2,),0)&gt;EOMONTH(Loan_Equity[[#This Row],[Loan Origination Date]],0),EOMONTH(INDIRECT(CW$2,),0)&lt;EOMONTH(Loan_Equity[[#This Row],[Loan Origination Date]],Loan_Equity[[#This Row],[Term Months]])),Loan_Equity[[#This Row],[PMT&amp;Escrow]],""))</f>
        <v/>
      </c>
      <c r="CX13" t="str">
        <f ca="1">IF(EOMONTH(INDIRECT(CX$2,FALSE),0)=EOMONTH(Loan_Equity[[#This Row],[Loan Origination Date]],0),-Loan_Equity[[#This Row],[Origination Total]],IF(AND(EOMONTH(INDIRECT(CX$2,),0)&gt;EOMONTH(Loan_Equity[[#This Row],[Loan Origination Date]],0),EOMONTH(INDIRECT(CX$2,),0)&lt;EOMONTH(Loan_Equity[[#This Row],[Loan Origination Date]],Loan_Equity[[#This Row],[Term Months]])),Loan_Equity[[#This Row],[PMT&amp;Escrow]],""))</f>
        <v/>
      </c>
      <c r="CY13" t="str">
        <f ca="1">IF(EOMONTH(INDIRECT(CY$2,FALSE),0)=EOMONTH(Loan_Equity[[#This Row],[Loan Origination Date]],0),-Loan_Equity[[#This Row],[Origination Total]],IF(AND(EOMONTH(INDIRECT(CY$2,),0)&gt;EOMONTH(Loan_Equity[[#This Row],[Loan Origination Date]],0),EOMONTH(INDIRECT(CY$2,),0)&lt;EOMONTH(Loan_Equity[[#This Row],[Loan Origination Date]],Loan_Equity[[#This Row],[Term Months]])),Loan_Equity[[#This Row],[PMT&amp;Escrow]],""))</f>
        <v/>
      </c>
      <c r="CZ13" t="str">
        <f ca="1">IF(EOMONTH(INDIRECT(CZ$2,FALSE),0)=EOMONTH(Loan_Equity[[#This Row],[Loan Origination Date]],0),-Loan_Equity[[#This Row],[Origination Total]],IF(AND(EOMONTH(INDIRECT(CZ$2,),0)&gt;EOMONTH(Loan_Equity[[#This Row],[Loan Origination Date]],0),EOMONTH(INDIRECT(CZ$2,),0)&lt;EOMONTH(Loan_Equity[[#This Row],[Loan Origination Date]],Loan_Equity[[#This Row],[Term Months]])),Loan_Equity[[#This Row],[PMT&amp;Escrow]],""))</f>
        <v/>
      </c>
      <c r="DA13" t="str">
        <f ca="1">IF(EOMONTH(INDIRECT(DA$2,FALSE),0)=EOMONTH(Loan_Equity[[#This Row],[Loan Origination Date]],0),-Loan_Equity[[#This Row],[Origination Total]],IF(AND(EOMONTH(INDIRECT(DA$2,),0)&gt;EOMONTH(Loan_Equity[[#This Row],[Loan Origination Date]],0),EOMONTH(INDIRECT(DA$2,),0)&lt;EOMONTH(Loan_Equity[[#This Row],[Loan Origination Date]],Loan_Equity[[#This Row],[Term Months]])),Loan_Equity[[#This Row],[PMT&amp;Escrow]],""))</f>
        <v/>
      </c>
      <c r="DB13" t="str">
        <f ca="1">IF(EOMONTH(INDIRECT(DB$2,FALSE),0)=EOMONTH(Loan_Equity[[#This Row],[Loan Origination Date]],0),-Loan_Equity[[#This Row],[Origination Total]],IF(AND(EOMONTH(INDIRECT(DB$2,),0)&gt;EOMONTH(Loan_Equity[[#This Row],[Loan Origination Date]],0),EOMONTH(INDIRECT(DB$2,),0)&lt;EOMONTH(Loan_Equity[[#This Row],[Loan Origination Date]],Loan_Equity[[#This Row],[Term Months]])),Loan_Equity[[#This Row],[PMT&amp;Escrow]],""))</f>
        <v/>
      </c>
      <c r="DC13" t="str">
        <f ca="1">IF(EOMONTH(INDIRECT(DC$2,FALSE),0)=EOMONTH(Loan_Equity[[#This Row],[Loan Origination Date]],0),-Loan_Equity[[#This Row],[Origination Total]],IF(AND(EOMONTH(INDIRECT(DC$2,),0)&gt;EOMONTH(Loan_Equity[[#This Row],[Loan Origination Date]],0),EOMONTH(INDIRECT(DC$2,),0)&lt;EOMONTH(Loan_Equity[[#This Row],[Loan Origination Date]],Loan_Equity[[#This Row],[Term Months]])),Loan_Equity[[#This Row],[PMT&amp;Escrow]],""))</f>
        <v/>
      </c>
      <c r="DD13" t="str">
        <f ca="1">IF(EOMONTH(INDIRECT(DD$2,FALSE),0)=EOMONTH(Loan_Equity[[#This Row],[Loan Origination Date]],0),-Loan_Equity[[#This Row],[Origination Total]],IF(AND(EOMONTH(INDIRECT(DD$2,),0)&gt;EOMONTH(Loan_Equity[[#This Row],[Loan Origination Date]],0),EOMONTH(INDIRECT(DD$2,),0)&lt;EOMONTH(Loan_Equity[[#This Row],[Loan Origination Date]],Loan_Equity[[#This Row],[Term Months]])),Loan_Equity[[#This Row],[PMT&amp;Escrow]],""))</f>
        <v/>
      </c>
      <c r="DE13" t="str">
        <f ca="1">IF(EOMONTH(INDIRECT(DE$2,FALSE),0)=EOMONTH(Loan_Equity[[#This Row],[Loan Origination Date]],0),-Loan_Equity[[#This Row],[Origination Total]],IF(AND(EOMONTH(INDIRECT(DE$2,),0)&gt;EOMONTH(Loan_Equity[[#This Row],[Loan Origination Date]],0),EOMONTH(INDIRECT(DE$2,),0)&lt;EOMONTH(Loan_Equity[[#This Row],[Loan Origination Date]],Loan_Equity[[#This Row],[Term Months]])),Loan_Equity[[#This Row],[PMT&amp;Escrow]],""))</f>
        <v/>
      </c>
      <c r="DF13" t="str">
        <f ca="1">IF(EOMONTH(INDIRECT(DF$2,FALSE),0)=EOMONTH(Loan_Equity[[#This Row],[Loan Origination Date]],0),-Loan_Equity[[#This Row],[Origination Total]],IF(AND(EOMONTH(INDIRECT(DF$2,),0)&gt;EOMONTH(Loan_Equity[[#This Row],[Loan Origination Date]],0),EOMONTH(INDIRECT(DF$2,),0)&lt;EOMONTH(Loan_Equity[[#This Row],[Loan Origination Date]],Loan_Equity[[#This Row],[Term Months]])),Loan_Equity[[#This Row],[PMT&amp;Escrow]],""))</f>
        <v/>
      </c>
      <c r="DG13" t="str">
        <f ca="1">IF(EOMONTH(INDIRECT(DG$2,FALSE),0)=EOMONTH(Loan_Equity[[#This Row],[Loan Origination Date]],0),-Loan_Equity[[#This Row],[Origination Total]],IF(AND(EOMONTH(INDIRECT(DG$2,),0)&gt;EOMONTH(Loan_Equity[[#This Row],[Loan Origination Date]],0),EOMONTH(INDIRECT(DG$2,),0)&lt;EOMONTH(Loan_Equity[[#This Row],[Loan Origination Date]],Loan_Equity[[#This Row],[Term Months]])),Loan_Equity[[#This Row],[PMT&amp;Escrow]],""))</f>
        <v/>
      </c>
      <c r="DH13" t="str">
        <f ca="1">IF(EOMONTH(INDIRECT(DH$2,FALSE),0)=EOMONTH(Loan_Equity[[#This Row],[Loan Origination Date]],0),-Loan_Equity[[#This Row],[Origination Total]],IF(AND(EOMONTH(INDIRECT(DH$2,),0)&gt;EOMONTH(Loan_Equity[[#This Row],[Loan Origination Date]],0),EOMONTH(INDIRECT(DH$2,),0)&lt;EOMONTH(Loan_Equity[[#This Row],[Loan Origination Date]],Loan_Equity[[#This Row],[Term Months]])),Loan_Equity[[#This Row],[PMT&amp;Escrow]],""))</f>
        <v/>
      </c>
      <c r="DI13" t="str">
        <f ca="1">IF(EOMONTH(INDIRECT(DI$2,FALSE),0)=EOMONTH(Loan_Equity[[#This Row],[Loan Origination Date]],0),-Loan_Equity[[#This Row],[Origination Total]],IF(AND(EOMONTH(INDIRECT(DI$2,),0)&gt;EOMONTH(Loan_Equity[[#This Row],[Loan Origination Date]],0),EOMONTH(INDIRECT(DI$2,),0)&lt;EOMONTH(Loan_Equity[[#This Row],[Loan Origination Date]],Loan_Equity[[#This Row],[Term Months]])),Loan_Equity[[#This Row],[PMT&amp;Escrow]],""))</f>
        <v/>
      </c>
      <c r="DJ13" t="str">
        <f ca="1">IF(EOMONTH(INDIRECT(DJ$2,FALSE),0)=EOMONTH(Loan_Equity[[#This Row],[Loan Origination Date]],0),-Loan_Equity[[#This Row],[Origination Total]],IF(AND(EOMONTH(INDIRECT(DJ$2,),0)&gt;EOMONTH(Loan_Equity[[#This Row],[Loan Origination Date]],0),EOMONTH(INDIRECT(DJ$2,),0)&lt;EOMONTH(Loan_Equity[[#This Row],[Loan Origination Date]],Loan_Equity[[#This Row],[Term Months]])),Loan_Equity[[#This Row],[PMT&amp;Escrow]],""))</f>
        <v/>
      </c>
      <c r="DK13" t="str">
        <f ca="1">IF(EOMONTH(INDIRECT(DK$2,FALSE),0)=EOMONTH(Loan_Equity[[#This Row],[Loan Origination Date]],0),-Loan_Equity[[#This Row],[Origination Total]],IF(AND(EOMONTH(INDIRECT(DK$2,),0)&gt;EOMONTH(Loan_Equity[[#This Row],[Loan Origination Date]],0),EOMONTH(INDIRECT(DK$2,),0)&lt;EOMONTH(Loan_Equity[[#This Row],[Loan Origination Date]],Loan_Equity[[#This Row],[Term Months]])),Loan_Equity[[#This Row],[PMT&amp;Escrow]],""))</f>
        <v/>
      </c>
      <c r="DL13" t="str">
        <f ca="1">IF(EOMONTH(INDIRECT(DL$2,FALSE),0)=EOMONTH(Loan_Equity[[#This Row],[Loan Origination Date]],0),-Loan_Equity[[#This Row],[Origination Total]],IF(AND(EOMONTH(INDIRECT(DL$2,),0)&gt;EOMONTH(Loan_Equity[[#This Row],[Loan Origination Date]],0),EOMONTH(INDIRECT(DL$2,),0)&lt;EOMONTH(Loan_Equity[[#This Row],[Loan Origination Date]],Loan_Equity[[#This Row],[Term Months]])),Loan_Equity[[#This Row],[PMT&amp;Escrow]],""))</f>
        <v/>
      </c>
      <c r="DM13" t="str">
        <f ca="1">IF(EOMONTH(INDIRECT(DM$2,FALSE),0)=EOMONTH(Loan_Equity[[#This Row],[Loan Origination Date]],0),-Loan_Equity[[#This Row],[Origination Total]],IF(AND(EOMONTH(INDIRECT(DM$2,),0)&gt;EOMONTH(Loan_Equity[[#This Row],[Loan Origination Date]],0),EOMONTH(INDIRECT(DM$2,),0)&lt;EOMONTH(Loan_Equity[[#This Row],[Loan Origination Date]],Loan_Equity[[#This Row],[Term Months]])),Loan_Equity[[#This Row],[PMT&amp;Escrow]],""))</f>
        <v/>
      </c>
      <c r="DN13" t="str">
        <f ca="1">IF(EOMONTH(INDIRECT(DN$2,FALSE),0)=EOMONTH(Loan_Equity[[#This Row],[Loan Origination Date]],0),-Loan_Equity[[#This Row],[Origination Total]],IF(AND(EOMONTH(INDIRECT(DN$2,),0)&gt;EOMONTH(Loan_Equity[[#This Row],[Loan Origination Date]],0),EOMONTH(INDIRECT(DN$2,),0)&lt;EOMONTH(Loan_Equity[[#This Row],[Loan Origination Date]],Loan_Equity[[#This Row],[Term Months]])),Loan_Equity[[#This Row],[PMT&amp;Escrow]],""))</f>
        <v/>
      </c>
      <c r="DO13" t="str">
        <f ca="1">IF(EOMONTH(INDIRECT(DO$2,FALSE),0)=EOMONTH(Loan_Equity[[#This Row],[Loan Origination Date]],0),-Loan_Equity[[#This Row],[Origination Total]],IF(AND(EOMONTH(INDIRECT(DO$2,),0)&gt;EOMONTH(Loan_Equity[[#This Row],[Loan Origination Date]],0),EOMONTH(INDIRECT(DO$2,),0)&lt;EOMONTH(Loan_Equity[[#This Row],[Loan Origination Date]],Loan_Equity[[#This Row],[Term Months]])),Loan_Equity[[#This Row],[PMT&amp;Escrow]],""))</f>
        <v/>
      </c>
      <c r="DP13" t="str">
        <f ca="1">IF(EOMONTH(INDIRECT(DP$2,FALSE),0)=EOMONTH(Loan_Equity[[#This Row],[Loan Origination Date]],0),-Loan_Equity[[#This Row],[Origination Total]],IF(AND(EOMONTH(INDIRECT(DP$2,),0)&gt;EOMONTH(Loan_Equity[[#This Row],[Loan Origination Date]],0),EOMONTH(INDIRECT(DP$2,),0)&lt;EOMONTH(Loan_Equity[[#This Row],[Loan Origination Date]],Loan_Equity[[#This Row],[Term Months]])),Loan_Equity[[#This Row],[PMT&amp;Escrow]],""))</f>
        <v/>
      </c>
      <c r="DQ13" t="str">
        <f ca="1">IF(EOMONTH(INDIRECT(DQ$2,FALSE),0)=EOMONTH(Loan_Equity[[#This Row],[Loan Origination Date]],0),-Loan_Equity[[#This Row],[Origination Total]],IF(AND(EOMONTH(INDIRECT(DQ$2,),0)&gt;EOMONTH(Loan_Equity[[#This Row],[Loan Origination Date]],0),EOMONTH(INDIRECT(DQ$2,),0)&lt;EOMONTH(Loan_Equity[[#This Row],[Loan Origination Date]],Loan_Equity[[#This Row],[Term Months]])),Loan_Equity[[#This Row],[PMT&amp;Escrow]],""))</f>
        <v/>
      </c>
      <c r="DR13" t="str">
        <f ca="1">IF(EOMONTH(INDIRECT(DR$2,FALSE),0)=EOMONTH(Loan_Equity[[#This Row],[Loan Origination Date]],0),-Loan_Equity[[#This Row],[Origination Total]],IF(AND(EOMONTH(INDIRECT(DR$2,),0)&gt;EOMONTH(Loan_Equity[[#This Row],[Loan Origination Date]],0),EOMONTH(INDIRECT(DR$2,),0)&lt;EOMONTH(Loan_Equity[[#This Row],[Loan Origination Date]],Loan_Equity[[#This Row],[Term Months]])),Loan_Equity[[#This Row],[PMT&amp;Escrow]],""))</f>
        <v/>
      </c>
      <c r="DS13" t="str">
        <f ca="1">IF(EOMONTH(INDIRECT(DS$2,FALSE),0)=EOMONTH(Loan_Equity[[#This Row],[Loan Origination Date]],0),-Loan_Equity[[#This Row],[Origination Total]],IF(AND(EOMONTH(INDIRECT(DS$2,),0)&gt;EOMONTH(Loan_Equity[[#This Row],[Loan Origination Date]],0),EOMONTH(INDIRECT(DS$2,),0)&lt;EOMONTH(Loan_Equity[[#This Row],[Loan Origination Date]],Loan_Equity[[#This Row],[Term Months]])),Loan_Equity[[#This Row],[PMT&amp;Escrow]],""))</f>
        <v/>
      </c>
      <c r="DT13" t="str">
        <f ca="1">IF(EOMONTH(INDIRECT(DT$2,FALSE),0)=EOMONTH(Loan_Equity[[#This Row],[Loan Origination Date]],0),-Loan_Equity[[#This Row],[Origination Total]],IF(AND(EOMONTH(INDIRECT(DT$2,),0)&gt;EOMONTH(Loan_Equity[[#This Row],[Loan Origination Date]],0),EOMONTH(INDIRECT(DT$2,),0)&lt;EOMONTH(Loan_Equity[[#This Row],[Loan Origination Date]],Loan_Equity[[#This Row],[Term Months]])),Loan_Equity[[#This Row],[PMT&amp;Escrow]],""))</f>
        <v/>
      </c>
      <c r="DU13" t="str">
        <f ca="1">IF(EOMONTH(INDIRECT(DU$2,FALSE),0)=EOMONTH(Loan_Equity[[#This Row],[Loan Origination Date]],0),-Loan_Equity[[#This Row],[Origination Total]],IF(AND(EOMONTH(INDIRECT(DU$2,),0)&gt;EOMONTH(Loan_Equity[[#This Row],[Loan Origination Date]],0),EOMONTH(INDIRECT(DU$2,),0)&lt;EOMONTH(Loan_Equity[[#This Row],[Loan Origination Date]],Loan_Equity[[#This Row],[Term Months]])),Loan_Equity[[#This Row],[PMT&amp;Escrow]],""))</f>
        <v/>
      </c>
      <c r="DV13" t="str">
        <f ca="1">IF(EOMONTH(INDIRECT(DV$2,FALSE),0)=EOMONTH(Loan_Equity[[#This Row],[Loan Origination Date]],0),-Loan_Equity[[#This Row],[Origination Total]],IF(AND(EOMONTH(INDIRECT(DV$2,),0)&gt;EOMONTH(Loan_Equity[[#This Row],[Loan Origination Date]],0),EOMONTH(INDIRECT(DV$2,),0)&lt;EOMONTH(Loan_Equity[[#This Row],[Loan Origination Date]],Loan_Equity[[#This Row],[Term Months]])),Loan_Equity[[#This Row],[PMT&amp;Escrow]],""))</f>
        <v/>
      </c>
      <c r="DW13" t="str">
        <f ca="1">IF(EOMONTH(INDIRECT(DW$2,FALSE),0)=EOMONTH(Loan_Equity[[#This Row],[Loan Origination Date]],0),-Loan_Equity[[#This Row],[Origination Total]],IF(AND(EOMONTH(INDIRECT(DW$2,),0)&gt;EOMONTH(Loan_Equity[[#This Row],[Loan Origination Date]],0),EOMONTH(INDIRECT(DW$2,),0)&lt;EOMONTH(Loan_Equity[[#This Row],[Loan Origination Date]],Loan_Equity[[#This Row],[Term Months]])),Loan_Equity[[#This Row],[PMT&amp;Escrow]],""))</f>
        <v/>
      </c>
      <c r="DX13" t="str">
        <f ca="1">IF(EOMONTH(INDIRECT(DX$2,FALSE),0)=EOMONTH(Loan_Equity[[#This Row],[Loan Origination Date]],0),-Loan_Equity[[#This Row],[Origination Total]],IF(AND(EOMONTH(INDIRECT(DX$2,),0)&gt;EOMONTH(Loan_Equity[[#This Row],[Loan Origination Date]],0),EOMONTH(INDIRECT(DX$2,),0)&lt;EOMONTH(Loan_Equity[[#This Row],[Loan Origination Date]],Loan_Equity[[#This Row],[Term Months]])),Loan_Equity[[#This Row],[PMT&amp;Escrow]],""))</f>
        <v/>
      </c>
      <c r="DY13" t="str">
        <f ca="1">IF(EOMONTH(INDIRECT(DY$2,FALSE),0)=EOMONTH(Loan_Equity[[#This Row],[Loan Origination Date]],0),-Loan_Equity[[#This Row],[Origination Total]],IF(AND(EOMONTH(INDIRECT(DY$2,),0)&gt;EOMONTH(Loan_Equity[[#This Row],[Loan Origination Date]],0),EOMONTH(INDIRECT(DY$2,),0)&lt;EOMONTH(Loan_Equity[[#This Row],[Loan Origination Date]],Loan_Equity[[#This Row],[Term Months]])),Loan_Equity[[#This Row],[PMT&amp;Escrow]],""))</f>
        <v/>
      </c>
      <c r="DZ13" t="str">
        <f ca="1">IF(EOMONTH(INDIRECT(DZ$2,FALSE),0)=EOMONTH(Loan_Equity[[#This Row],[Loan Origination Date]],0),-Loan_Equity[[#This Row],[Origination Total]],IF(AND(EOMONTH(INDIRECT(DZ$2,),0)&gt;EOMONTH(Loan_Equity[[#This Row],[Loan Origination Date]],0),EOMONTH(INDIRECT(DZ$2,),0)&lt;EOMONTH(Loan_Equity[[#This Row],[Loan Origination Date]],Loan_Equity[[#This Row],[Term Months]])),Loan_Equity[[#This Row],[PMT&amp;Escrow]],""))</f>
        <v/>
      </c>
      <c r="EA13" t="str">
        <f ca="1">IF(EOMONTH(INDIRECT(EA$2,FALSE),0)=EOMONTH(Loan_Equity[[#This Row],[Loan Origination Date]],0),-Loan_Equity[[#This Row],[Origination Total]],IF(AND(EOMONTH(INDIRECT(EA$2,),0)&gt;EOMONTH(Loan_Equity[[#This Row],[Loan Origination Date]],0),EOMONTH(INDIRECT(EA$2,),0)&lt;EOMONTH(Loan_Equity[[#This Row],[Loan Origination Date]],Loan_Equity[[#This Row],[Term Months]])),Loan_Equity[[#This Row],[PMT&amp;Escrow]],""))</f>
        <v/>
      </c>
      <c r="EB13" t="str">
        <f ca="1">IF(EOMONTH(INDIRECT(EB$2,FALSE),0)=EOMONTH(Loan_Equity[[#This Row],[Loan Origination Date]],0),-Loan_Equity[[#This Row],[Origination Total]],IF(AND(EOMONTH(INDIRECT(EB$2,),0)&gt;EOMONTH(Loan_Equity[[#This Row],[Loan Origination Date]],0),EOMONTH(INDIRECT(EB$2,),0)&lt;EOMONTH(Loan_Equity[[#This Row],[Loan Origination Date]],Loan_Equity[[#This Row],[Term Months]])),Loan_Equity[[#This Row],[PMT&amp;Escrow]],""))</f>
        <v/>
      </c>
      <c r="EC13" t="str">
        <f ca="1">IF(EOMONTH(INDIRECT(EC$2,FALSE),0)=EOMONTH(Loan_Equity[[#This Row],[Loan Origination Date]],0),-Loan_Equity[[#This Row],[Origination Total]],IF(AND(EOMONTH(INDIRECT(EC$2,),0)&gt;EOMONTH(Loan_Equity[[#This Row],[Loan Origination Date]],0),EOMONTH(INDIRECT(EC$2,),0)&lt;EOMONTH(Loan_Equity[[#This Row],[Loan Origination Date]],Loan_Equity[[#This Row],[Term Months]])),Loan_Equity[[#This Row],[PMT&amp;Escrow]],""))</f>
        <v/>
      </c>
      <c r="ED13" t="str">
        <f ca="1">IF(EOMONTH(INDIRECT(ED$2,FALSE),0)=EOMONTH(Loan_Equity[[#This Row],[Loan Origination Date]],0),-Loan_Equity[[#This Row],[Origination Total]],IF(AND(EOMONTH(INDIRECT(ED$2,),0)&gt;EOMONTH(Loan_Equity[[#This Row],[Loan Origination Date]],0),EOMONTH(INDIRECT(ED$2,),0)&lt;EOMONTH(Loan_Equity[[#This Row],[Loan Origination Date]],Loan_Equity[[#This Row],[Term Months]])),Loan_Equity[[#This Row],[PMT&amp;Escrow]],""))</f>
        <v/>
      </c>
      <c r="EE13" t="str">
        <f ca="1">IF(EOMONTH(INDIRECT(EE$2,FALSE),0)=EOMONTH(Loan_Equity[[#This Row],[Loan Origination Date]],0),-Loan_Equity[[#This Row],[Origination Total]],IF(AND(EOMONTH(INDIRECT(EE$2,),0)&gt;EOMONTH(Loan_Equity[[#This Row],[Loan Origination Date]],0),EOMONTH(INDIRECT(EE$2,),0)&lt;EOMONTH(Loan_Equity[[#This Row],[Loan Origination Date]],Loan_Equity[[#This Row],[Term Months]])),Loan_Equity[[#This Row],[PMT&amp;Escrow]],""))</f>
        <v/>
      </c>
      <c r="EF13" t="str">
        <f ca="1">IF(EOMONTH(INDIRECT(EF$2,FALSE),0)=EOMONTH(Loan_Equity[[#This Row],[Loan Origination Date]],0),-Loan_Equity[[#This Row],[Origination Total]],IF(AND(EOMONTH(INDIRECT(EF$2,),0)&gt;EOMONTH(Loan_Equity[[#This Row],[Loan Origination Date]],0),EOMONTH(INDIRECT(EF$2,),0)&lt;EOMONTH(Loan_Equity[[#This Row],[Loan Origination Date]],Loan_Equity[[#This Row],[Term Months]])),Loan_Equity[[#This Row],[PMT&amp;Escrow]],""))</f>
        <v/>
      </c>
    </row>
    <row r="14" spans="1:136" x14ac:dyDescent="0.25">
      <c r="A14" s="64"/>
      <c r="B14" s="6"/>
      <c r="C14" s="6"/>
      <c r="D14" s="6"/>
      <c r="E14" s="6"/>
      <c r="F14" s="6"/>
      <c r="G14" s="6"/>
      <c r="H14" s="6"/>
      <c r="I14" s="6"/>
      <c r="J14" s="6"/>
      <c r="K14" s="10">
        <f>Loan_Equity[[#This Row],[Asset Price]]*Loan_Equity[[#This Row],[Percent Down]]+Loan_Equity[[#This Row],[Origination Fees]]</f>
        <v>0</v>
      </c>
      <c r="L14" s="10" t="str">
        <f>IF(ISBLANK(Loan_Equity[[#This Row],[Loan Origination Date]]),"",IFERROR(PMT($G14/12,$H14,$D14-Loan_Equity[[#This Row],[Asset Price]]*Loan_Equity[[#This Row],[Percent Down]],0,1)-$I14/12-$J14/12,""))</f>
        <v/>
      </c>
      <c r="O14" t="s">
        <v>563</v>
      </c>
      <c r="P14" s="10" t="str">
        <f>IFERROR(CUMPRINC(Loan_Equity[[#This Row],[rate (%)]]/12,Loan_Equity[[#This Row],[Term Months]],Loan_Equity[[#This Row],[Asset Price]],1,-YEAR(Loan_Equity[[#This Row],[Loan Origination Date]])*12-MONTH(Loan_Equity[[#This Row],[Loan Origination Date]])+YEAR(FY01_M01)*12+MONTH(FY01_M01),0),"")</f>
        <v/>
      </c>
      <c r="Q14" s="10" t="str">
        <f>IFERROR(CUMPRINC(Loan_Equity[[#This Row],[rate (%)]]/12,Loan_Equity[[#This Row],[Term Months]],Loan_Equity[[#This Row],[Asset Price]],1,-YEAR(Loan_Equity[[#This Row],[Loan Origination Date]])*12-MONTH(Loan_Equity[[#This Row],[Loan Origination Date]])+YEAR(FY01_M02)*12+MONTH(FY01_M02),0),"")</f>
        <v/>
      </c>
      <c r="R14" s="10" t="str">
        <f>IFERROR(CUMPRINC(Loan_Equity[[#This Row],[rate (%)]]/12,Loan_Equity[[#This Row],[Term Months]],Loan_Equity[[#This Row],[Asset Price]],1,-YEAR(Loan_Equity[[#This Row],[Loan Origination Date]])*12-MONTH(Loan_Equity[[#This Row],[Loan Origination Date]])+YEAR(FY01_M03)*12+MONTH(FY01_M03),0),"")</f>
        <v/>
      </c>
      <c r="S14" s="10" t="str">
        <f>IFERROR(CUMPRINC(Loan_Equity[[#This Row],[rate (%)]]/12,Loan_Equity[[#This Row],[Term Months]],Loan_Equity[[#This Row],[Asset Price]],1,-YEAR(Loan_Equity[[#This Row],[Loan Origination Date]])*12-MONTH(Loan_Equity[[#This Row],[Loan Origination Date]])+YEAR(FY01_M04)*12+MONTH(FY01_M04),0),"")</f>
        <v/>
      </c>
      <c r="T14" s="10" t="str">
        <f>IFERROR(CUMPRINC(Loan_Equity[[#This Row],[rate (%)]]/12,Loan_Equity[[#This Row],[Term Months]],Loan_Equity[[#This Row],[Asset Price]],1,-YEAR(Loan_Equity[[#This Row],[Loan Origination Date]])*12-MONTH(Loan_Equity[[#This Row],[Loan Origination Date]])+YEAR(FY01_M05)*12+MONTH(FY01_M05),0),"")</f>
        <v/>
      </c>
      <c r="U14" s="10" t="str">
        <f>IFERROR(CUMPRINC(Loan_Equity[[#This Row],[rate (%)]]/12,Loan_Equity[[#This Row],[Term Months]],Loan_Equity[[#This Row],[Asset Price]],1,-YEAR(Loan_Equity[[#This Row],[Loan Origination Date]])*12-MONTH(Loan_Equity[[#This Row],[Loan Origination Date]])+YEAR(FY01_M06)*12+MONTH(FY01_M06),0),"")</f>
        <v/>
      </c>
      <c r="V14" s="10" t="str">
        <f>IFERROR(CUMPRINC(Loan_Equity[[#This Row],[rate (%)]]/12,Loan_Equity[[#This Row],[Term Months]],Loan_Equity[[#This Row],[Asset Price]],1,-YEAR(Loan_Equity[[#This Row],[Loan Origination Date]])*12-MONTH(Loan_Equity[[#This Row],[Loan Origination Date]])+YEAR(FY01_M07)*12+MONTH(FY01_M07),0),"")</f>
        <v/>
      </c>
      <c r="W14" s="10" t="str">
        <f>IFERROR(CUMPRINC(Loan_Equity[[#This Row],[rate (%)]]/12,Loan_Equity[[#This Row],[Term Months]],Loan_Equity[[#This Row],[Asset Price]],1,-YEAR(Loan_Equity[[#This Row],[Loan Origination Date]])*12-MONTH(Loan_Equity[[#This Row],[Loan Origination Date]])+YEAR(FY01_M08)*12+MONTH(FY01_M08),0),"")</f>
        <v/>
      </c>
      <c r="X14" s="10" t="str">
        <f>IFERROR(CUMPRINC(Loan_Equity[[#This Row],[rate (%)]]/12,Loan_Equity[[#This Row],[Term Months]],Loan_Equity[[#This Row],[Asset Price]],1,-YEAR(Loan_Equity[[#This Row],[Loan Origination Date]])*12-MONTH(Loan_Equity[[#This Row],[Loan Origination Date]])+YEAR(FY01_M09)*12+MONTH(FY01_M09),0),"")</f>
        <v/>
      </c>
      <c r="Y14" s="10" t="str">
        <f>IFERROR(CUMPRINC(Loan_Equity[[#This Row],[rate (%)]]/12,Loan_Equity[[#This Row],[Term Months]],Loan_Equity[[#This Row],[Asset Price]],1,-YEAR(Loan_Equity[[#This Row],[Loan Origination Date]])*12-MONTH(Loan_Equity[[#This Row],[Loan Origination Date]])+YEAR(FY01_M10)*12+MONTH(FY01_M10),0),"")</f>
        <v/>
      </c>
      <c r="Z14" s="10" t="str">
        <f>IFERROR(CUMPRINC(Loan_Equity[[#This Row],[rate (%)]]/12,Loan_Equity[[#This Row],[Term Months]],Loan_Equity[[#This Row],[Asset Price]],1,-YEAR(Loan_Equity[[#This Row],[Loan Origination Date]])*12-MONTH(Loan_Equity[[#This Row],[Loan Origination Date]])+YEAR(FY01_M11)*12+MONTH(FY01_M11),0),"")</f>
        <v/>
      </c>
      <c r="AA14" s="10" t="str">
        <f>IFERROR(CUMPRINC(Loan_Equity[[#This Row],[rate (%)]]/12,Loan_Equity[[#This Row],[Term Months]],Loan_Equity[[#This Row],[Asset Price]],1,-YEAR(Loan_Equity[[#This Row],[Loan Origination Date]])*12-MONTH(Loan_Equity[[#This Row],[Loan Origination Date]])+YEAR(FY01_M12)*12+MONTH(FY01_M12),0),"")</f>
        <v/>
      </c>
      <c r="AB14" s="10" t="str">
        <f>IFERROR(CUMPRINC(Loan_Equity[[#This Row],[rate (%)]]/12,Loan_Equity[[#This Row],[Term Months]],Loan_Equity[[#This Row],[Asset Price]],1,-YEAR(Loan_Equity[[#This Row],[Loan Origination Date]])*12-MONTH(Loan_Equity[[#This Row],[Loan Origination Date]])+YEAR(FY02_M01)*12+MONTH(FY02_M01),0),"")</f>
        <v/>
      </c>
      <c r="AC14" s="10" t="str">
        <f>IFERROR(CUMPRINC(Loan_Equity[[#This Row],[rate (%)]]/12,Loan_Equity[[#This Row],[Term Months]],Loan_Equity[[#This Row],[Asset Price]],1,-YEAR(Loan_Equity[[#This Row],[Loan Origination Date]])*12-MONTH(Loan_Equity[[#This Row],[Loan Origination Date]])+YEAR(FY02_M02)*12+MONTH(FY02_M02),0),"")</f>
        <v/>
      </c>
      <c r="AD14" s="10" t="str">
        <f>IFERROR(CUMPRINC(Loan_Equity[[#This Row],[rate (%)]]/12,Loan_Equity[[#This Row],[Term Months]],Loan_Equity[[#This Row],[Asset Price]],1,-YEAR(Loan_Equity[[#This Row],[Loan Origination Date]])*12-MONTH(Loan_Equity[[#This Row],[Loan Origination Date]])+YEAR(FY02_M03)*12+MONTH(FY02_M03),0),"")</f>
        <v/>
      </c>
      <c r="AE14" s="10" t="str">
        <f>IFERROR(CUMPRINC(Loan_Equity[[#This Row],[rate (%)]]/12,Loan_Equity[[#This Row],[Term Months]],Loan_Equity[[#This Row],[Asset Price]],1,-YEAR(Loan_Equity[[#This Row],[Loan Origination Date]])*12-MONTH(Loan_Equity[[#This Row],[Loan Origination Date]])+YEAR(FY02_M04)*12+MONTH(FY02_M04),0),"")</f>
        <v/>
      </c>
      <c r="AF14" s="10" t="str">
        <f>IFERROR(CUMPRINC(Loan_Equity[[#This Row],[rate (%)]]/12,Loan_Equity[[#This Row],[Term Months]],Loan_Equity[[#This Row],[Asset Price]],1,-YEAR(Loan_Equity[[#This Row],[Loan Origination Date]])*12-MONTH(Loan_Equity[[#This Row],[Loan Origination Date]])+YEAR(FY02_M05)*12+MONTH(FY02_M05),0),"")</f>
        <v/>
      </c>
      <c r="AG14" s="10" t="str">
        <f>IFERROR(CUMPRINC(Loan_Equity[[#This Row],[rate (%)]]/12,Loan_Equity[[#This Row],[Term Months]],Loan_Equity[[#This Row],[Asset Price]],1,-YEAR(Loan_Equity[[#This Row],[Loan Origination Date]])*12-MONTH(Loan_Equity[[#This Row],[Loan Origination Date]])+YEAR(FY02_M06)*12+MONTH(FY02_M06),0),"")</f>
        <v/>
      </c>
      <c r="AH14" s="10" t="str">
        <f>IFERROR(CUMPRINC(Loan_Equity[[#This Row],[rate (%)]]/12,Loan_Equity[[#This Row],[Term Months]],Loan_Equity[[#This Row],[Asset Price]],1,-YEAR(Loan_Equity[[#This Row],[Loan Origination Date]])*12-MONTH(Loan_Equity[[#This Row],[Loan Origination Date]])+YEAR(FY02_M07)*12+MONTH(FY02_M07),0),"")</f>
        <v/>
      </c>
      <c r="AI14" s="10" t="str">
        <f>IFERROR(CUMPRINC(Loan_Equity[[#This Row],[rate (%)]]/12,Loan_Equity[[#This Row],[Term Months]],Loan_Equity[[#This Row],[Asset Price]],1,-YEAR(Loan_Equity[[#This Row],[Loan Origination Date]])*12-MONTH(Loan_Equity[[#This Row],[Loan Origination Date]])+YEAR(FY02_M08)*12+MONTH(FY02_M08),0),"")</f>
        <v/>
      </c>
      <c r="AJ14" s="10" t="str">
        <f>IFERROR(CUMPRINC(Loan_Equity[[#This Row],[rate (%)]]/12,Loan_Equity[[#This Row],[Term Months]],Loan_Equity[[#This Row],[Asset Price]],1,-YEAR(Loan_Equity[[#This Row],[Loan Origination Date]])*12-MONTH(Loan_Equity[[#This Row],[Loan Origination Date]])+YEAR(FY02_M09)*12+MONTH(FY02_M09),0),"")</f>
        <v/>
      </c>
      <c r="AK14" s="10" t="str">
        <f>IFERROR(CUMPRINC(Loan_Equity[[#This Row],[rate (%)]]/12,Loan_Equity[[#This Row],[Term Months]],Loan_Equity[[#This Row],[Asset Price]],1,-YEAR(Loan_Equity[[#This Row],[Loan Origination Date]])*12-MONTH(Loan_Equity[[#This Row],[Loan Origination Date]])+YEAR(FY02_M10)*12+MONTH(FY02_M10),0),"")</f>
        <v/>
      </c>
      <c r="AL14" s="10" t="str">
        <f>IFERROR(CUMPRINC(Loan_Equity[[#This Row],[rate (%)]]/12,Loan_Equity[[#This Row],[Term Months]],Loan_Equity[[#This Row],[Asset Price]],1,-YEAR(Loan_Equity[[#This Row],[Loan Origination Date]])*12-MONTH(Loan_Equity[[#This Row],[Loan Origination Date]])+YEAR(FY02_M11)*12+MONTH(FY02_M11),0),"")</f>
        <v/>
      </c>
      <c r="AM14" s="10" t="str">
        <f>IFERROR(CUMPRINC(Loan_Equity[[#This Row],[rate (%)]]/12,Loan_Equity[[#This Row],[Term Months]],Loan_Equity[[#This Row],[Asset Price]],1,-YEAR(Loan_Equity[[#This Row],[Loan Origination Date]])*12-MONTH(Loan_Equity[[#This Row],[Loan Origination Date]])+YEAR(FY02_M12)*12+MONTH(FY02_M12),0),"")</f>
        <v/>
      </c>
      <c r="AN14" s="10" t="str">
        <f>IFERROR(CUMPRINC(Loan_Equity[[#This Row],[rate (%)]]/12,Loan_Equity[[#This Row],[Term Months]],Loan_Equity[[#This Row],[Asset Price]],1,-YEAR(Loan_Equity[[#This Row],[Loan Origination Date]])*12-MONTH(Loan_Equity[[#This Row],[Loan Origination Date]])+YEAR(FY03_M01)*12+MONTH(FY03_M01),0),"")</f>
        <v/>
      </c>
      <c r="AO14" s="10" t="str">
        <f>IFERROR(CUMPRINC(Loan_Equity[[#This Row],[rate (%)]]/12,Loan_Equity[[#This Row],[Term Months]],Loan_Equity[[#This Row],[Asset Price]],1,-YEAR(Loan_Equity[[#This Row],[Loan Origination Date]])*12-MONTH(Loan_Equity[[#This Row],[Loan Origination Date]])+YEAR(FY03_M02)*12+MONTH(FY03_M02),0),"")</f>
        <v/>
      </c>
      <c r="AP14" s="10" t="str">
        <f>IFERROR(CUMPRINC(Loan_Equity[[#This Row],[rate (%)]]/12,Loan_Equity[[#This Row],[Term Months]],Loan_Equity[[#This Row],[Asset Price]],1,-YEAR(Loan_Equity[[#This Row],[Loan Origination Date]])*12-MONTH(Loan_Equity[[#This Row],[Loan Origination Date]])+YEAR(FY03_M03)*12+MONTH(FY03_M03),0),"")</f>
        <v/>
      </c>
      <c r="AQ14" s="10" t="str">
        <f>IFERROR(CUMPRINC(Loan_Equity[[#This Row],[rate (%)]]/12,Loan_Equity[[#This Row],[Term Months]],Loan_Equity[[#This Row],[Asset Price]],1,-YEAR(Loan_Equity[[#This Row],[Loan Origination Date]])*12-MONTH(Loan_Equity[[#This Row],[Loan Origination Date]])+YEAR(FY03_M04)*12+MONTH(FY03_M04),0),"")</f>
        <v/>
      </c>
      <c r="AR14" s="10" t="str">
        <f>IFERROR(CUMPRINC(Loan_Equity[[#This Row],[rate (%)]]/12,Loan_Equity[[#This Row],[Term Months]],Loan_Equity[[#This Row],[Asset Price]],1,-YEAR(Loan_Equity[[#This Row],[Loan Origination Date]])*12-MONTH(Loan_Equity[[#This Row],[Loan Origination Date]])+YEAR(FY03_M05)*12+MONTH(FY03_M05),0),"")</f>
        <v/>
      </c>
      <c r="AS14" s="10" t="str">
        <f>IFERROR(CUMPRINC(Loan_Equity[[#This Row],[rate (%)]]/12,Loan_Equity[[#This Row],[Term Months]],Loan_Equity[[#This Row],[Asset Price]],1,-YEAR(Loan_Equity[[#This Row],[Loan Origination Date]])*12-MONTH(Loan_Equity[[#This Row],[Loan Origination Date]])+YEAR(FY03_M06)*12+MONTH(FY03_M06),0),"")</f>
        <v/>
      </c>
      <c r="AT14" s="10" t="str">
        <f>IFERROR(CUMPRINC(Loan_Equity[[#This Row],[rate (%)]]/12,Loan_Equity[[#This Row],[Term Months]],Loan_Equity[[#This Row],[Asset Price]],1,-YEAR(Loan_Equity[[#This Row],[Loan Origination Date]])*12-MONTH(Loan_Equity[[#This Row],[Loan Origination Date]])+YEAR(FY03_M07)*12+MONTH(FY03_M07),0),"")</f>
        <v/>
      </c>
      <c r="AU14" s="10" t="str">
        <f>IFERROR(CUMPRINC(Loan_Equity[[#This Row],[rate (%)]]/12,Loan_Equity[[#This Row],[Term Months]],Loan_Equity[[#This Row],[Asset Price]],1,-YEAR(Loan_Equity[[#This Row],[Loan Origination Date]])*12-MONTH(Loan_Equity[[#This Row],[Loan Origination Date]])+YEAR(FY03_M08)*12+MONTH(FY03_M08),0),"")</f>
        <v/>
      </c>
      <c r="AV14" s="10" t="str">
        <f>IFERROR(CUMPRINC(Loan_Equity[[#This Row],[rate (%)]]/12,Loan_Equity[[#This Row],[Term Months]],Loan_Equity[[#This Row],[Asset Price]],1,-YEAR(Loan_Equity[[#This Row],[Loan Origination Date]])*12-MONTH(Loan_Equity[[#This Row],[Loan Origination Date]])+YEAR(FY03_M09)*12+MONTH(FY03_M09),0),"")</f>
        <v/>
      </c>
      <c r="AW14" s="10" t="str">
        <f>IFERROR(CUMPRINC(Loan_Equity[[#This Row],[rate (%)]]/12,Loan_Equity[[#This Row],[Term Months]],Loan_Equity[[#This Row],[Asset Price]],1,-YEAR(Loan_Equity[[#This Row],[Loan Origination Date]])*12-MONTH(Loan_Equity[[#This Row],[Loan Origination Date]])+YEAR(FY03_M10)*12+MONTH(FY03_M10),0),"")</f>
        <v/>
      </c>
      <c r="AX14" s="10" t="str">
        <f>IFERROR(CUMPRINC(Loan_Equity[[#This Row],[rate (%)]]/12,Loan_Equity[[#This Row],[Term Months]],Loan_Equity[[#This Row],[Asset Price]],1,-YEAR(Loan_Equity[[#This Row],[Loan Origination Date]])*12-MONTH(Loan_Equity[[#This Row],[Loan Origination Date]])+YEAR(FY03_M11)*12+MONTH(FY03_M11),0),"")</f>
        <v/>
      </c>
      <c r="AY14" s="10" t="str">
        <f>IFERROR(CUMPRINC(Loan_Equity[[#This Row],[rate (%)]]/12,Loan_Equity[[#This Row],[Term Months]],Loan_Equity[[#This Row],[Asset Price]],1,-YEAR(Loan_Equity[[#This Row],[Loan Origination Date]])*12-MONTH(Loan_Equity[[#This Row],[Loan Origination Date]])+YEAR(FY03_M12)*12+MONTH(FY03_M12),0),"")</f>
        <v/>
      </c>
      <c r="AZ14" s="10" t="str">
        <f>IFERROR(CUMPRINC(Loan_Equity[[#This Row],[rate (%)]]/12,Loan_Equity[[#This Row],[Term Months]],Loan_Equity[[#This Row],[Asset Price]],1,-YEAR(Loan_Equity[[#This Row],[Loan Origination Date]])*12-MONTH(Loan_Equity[[#This Row],[Loan Origination Date]])+YEAR(FY04_M01)*12+MONTH(FY04_M01),0),"")</f>
        <v/>
      </c>
      <c r="BA14" s="10" t="str">
        <f>IFERROR(CUMPRINC(Loan_Equity[[#This Row],[rate (%)]]/12,Loan_Equity[[#This Row],[Term Months]],Loan_Equity[[#This Row],[Asset Price]],1,-YEAR(Loan_Equity[[#This Row],[Loan Origination Date]])*12-MONTH(Loan_Equity[[#This Row],[Loan Origination Date]])+YEAR(FY04_M02)*12+MONTH(FY04_M02),0),"")</f>
        <v/>
      </c>
      <c r="BB14" s="10" t="str">
        <f>IFERROR(CUMPRINC(Loan_Equity[[#This Row],[rate (%)]]/12,Loan_Equity[[#This Row],[Term Months]],Loan_Equity[[#This Row],[Asset Price]],1,-YEAR(Loan_Equity[[#This Row],[Loan Origination Date]])*12-MONTH(Loan_Equity[[#This Row],[Loan Origination Date]])+YEAR(FY04_M03)*12+MONTH(FY04_M03),0),"")</f>
        <v/>
      </c>
      <c r="BC14" s="10" t="str">
        <f>IFERROR(CUMPRINC(Loan_Equity[[#This Row],[rate (%)]]/12,Loan_Equity[[#This Row],[Term Months]],Loan_Equity[[#This Row],[Asset Price]],1,-YEAR(Loan_Equity[[#This Row],[Loan Origination Date]])*12-MONTH(Loan_Equity[[#This Row],[Loan Origination Date]])+YEAR(FY04_M04)*12+MONTH(FY04_M04),0),"")</f>
        <v/>
      </c>
      <c r="BD14" s="10" t="str">
        <f>IFERROR(CUMPRINC(Loan_Equity[[#This Row],[rate (%)]]/12,Loan_Equity[[#This Row],[Term Months]],Loan_Equity[[#This Row],[Asset Price]],1,-YEAR(Loan_Equity[[#This Row],[Loan Origination Date]])*12-MONTH(Loan_Equity[[#This Row],[Loan Origination Date]])+YEAR(FY04_M05)*12+MONTH(FY04_M05),0),"")</f>
        <v/>
      </c>
      <c r="BE14" s="10" t="str">
        <f>IFERROR(CUMPRINC(Loan_Equity[[#This Row],[rate (%)]]/12,Loan_Equity[[#This Row],[Term Months]],Loan_Equity[[#This Row],[Asset Price]],1,-YEAR(Loan_Equity[[#This Row],[Loan Origination Date]])*12-MONTH(Loan_Equity[[#This Row],[Loan Origination Date]])+YEAR(FY04_M06)*12+MONTH(FY04_M06),0),"")</f>
        <v/>
      </c>
      <c r="BF14" s="10" t="str">
        <f>IFERROR(CUMPRINC(Loan_Equity[[#This Row],[rate (%)]]/12,Loan_Equity[[#This Row],[Term Months]],Loan_Equity[[#This Row],[Asset Price]],1,-YEAR(Loan_Equity[[#This Row],[Loan Origination Date]])*12-MONTH(Loan_Equity[[#This Row],[Loan Origination Date]])+YEAR(FY04_M07)*12+MONTH(FY04_M07),0),"")</f>
        <v/>
      </c>
      <c r="BG14" s="10" t="str">
        <f>IFERROR(CUMPRINC(Loan_Equity[[#This Row],[rate (%)]]/12,Loan_Equity[[#This Row],[Term Months]],Loan_Equity[[#This Row],[Asset Price]],1,-YEAR(Loan_Equity[[#This Row],[Loan Origination Date]])*12-MONTH(Loan_Equity[[#This Row],[Loan Origination Date]])+YEAR(FY04_M08)*12+MONTH(FY04_M08),0),"")</f>
        <v/>
      </c>
      <c r="BH14" s="10" t="str">
        <f>IFERROR(CUMPRINC(Loan_Equity[[#This Row],[rate (%)]]/12,Loan_Equity[[#This Row],[Term Months]],Loan_Equity[[#This Row],[Asset Price]],1,-YEAR(Loan_Equity[[#This Row],[Loan Origination Date]])*12-MONTH(Loan_Equity[[#This Row],[Loan Origination Date]])+YEAR(FY04_M09)*12+MONTH(FY04_M09),0),"")</f>
        <v/>
      </c>
      <c r="BI14" s="10" t="str">
        <f>IFERROR(CUMPRINC(Loan_Equity[[#This Row],[rate (%)]]/12,Loan_Equity[[#This Row],[Term Months]],Loan_Equity[[#This Row],[Asset Price]],1,-YEAR(Loan_Equity[[#This Row],[Loan Origination Date]])*12-MONTH(Loan_Equity[[#This Row],[Loan Origination Date]])+YEAR(FY04_M10)*12+MONTH(FY04_M10),0),"")</f>
        <v/>
      </c>
      <c r="BJ14" s="10" t="str">
        <f>IFERROR(CUMPRINC(Loan_Equity[[#This Row],[rate (%)]]/12,Loan_Equity[[#This Row],[Term Months]],Loan_Equity[[#This Row],[Asset Price]],1,-YEAR(Loan_Equity[[#This Row],[Loan Origination Date]])*12-MONTH(Loan_Equity[[#This Row],[Loan Origination Date]])+YEAR(FY04_M11)*12+MONTH(FY04_M11),0),"")</f>
        <v/>
      </c>
      <c r="BK14" s="10" t="str">
        <f>IFERROR(CUMPRINC(Loan_Equity[[#This Row],[rate (%)]]/12,Loan_Equity[[#This Row],[Term Months]],Loan_Equity[[#This Row],[Asset Price]],1,-YEAR(Loan_Equity[[#This Row],[Loan Origination Date]])*12-MONTH(Loan_Equity[[#This Row],[Loan Origination Date]])+YEAR(FY04_M12)*12+MONTH(FY04_M12),0),"")</f>
        <v/>
      </c>
      <c r="BL14" s="10" t="str">
        <f>IFERROR(CUMPRINC(Loan_Equity[[#This Row],[rate (%)]]/12,Loan_Equity[[#This Row],[Term Months]],Loan_Equity[[#This Row],[Asset Price]],1,-YEAR(Loan_Equity[[#This Row],[Loan Origination Date]])*12-MONTH(Loan_Equity[[#This Row],[Loan Origination Date]])+YEAR(FY05_M01)*12+MONTH(FY05_M01),0),"")</f>
        <v/>
      </c>
      <c r="BM14" s="10" t="str">
        <f>IFERROR(CUMPRINC(Loan_Equity[[#This Row],[rate (%)]]/12,Loan_Equity[[#This Row],[Term Months]],Loan_Equity[[#This Row],[Asset Price]],1,-YEAR(Loan_Equity[[#This Row],[Loan Origination Date]])*12-MONTH(Loan_Equity[[#This Row],[Loan Origination Date]])+YEAR(FY05_M02)*12+MONTH(FY05_M02),0),"")</f>
        <v/>
      </c>
      <c r="BN14" s="10" t="str">
        <f>IFERROR(CUMPRINC(Loan_Equity[[#This Row],[rate (%)]]/12,Loan_Equity[[#This Row],[Term Months]],Loan_Equity[[#This Row],[Asset Price]],1,-YEAR(Loan_Equity[[#This Row],[Loan Origination Date]])*12-MONTH(Loan_Equity[[#This Row],[Loan Origination Date]])+YEAR(FY05_M03)*12+MONTH(FY05_M03),0),"")</f>
        <v/>
      </c>
      <c r="BO14" s="10" t="str">
        <f>IFERROR(CUMPRINC(Loan_Equity[[#This Row],[rate (%)]]/12,Loan_Equity[[#This Row],[Term Months]],Loan_Equity[[#This Row],[Asset Price]],1,-YEAR(Loan_Equity[[#This Row],[Loan Origination Date]])*12-MONTH(Loan_Equity[[#This Row],[Loan Origination Date]])+YEAR(FY05_M04)*12+MONTH(FY05_M04),0),"")</f>
        <v/>
      </c>
      <c r="BP14" s="10" t="str">
        <f>IFERROR(CUMPRINC(Loan_Equity[[#This Row],[rate (%)]]/12,Loan_Equity[[#This Row],[Term Months]],Loan_Equity[[#This Row],[Asset Price]],1,-YEAR(Loan_Equity[[#This Row],[Loan Origination Date]])*12-MONTH(Loan_Equity[[#This Row],[Loan Origination Date]])+YEAR(FY05_M05)*12+MONTH(FY05_M05),0),"")</f>
        <v/>
      </c>
      <c r="BQ14" s="10" t="str">
        <f>IFERROR(CUMPRINC(Loan_Equity[[#This Row],[rate (%)]]/12,Loan_Equity[[#This Row],[Term Months]],Loan_Equity[[#This Row],[Asset Price]],1,-YEAR(Loan_Equity[[#This Row],[Loan Origination Date]])*12-MONTH(Loan_Equity[[#This Row],[Loan Origination Date]])+YEAR(FY05_M06)*12+MONTH(FY05_M06),0),"")</f>
        <v/>
      </c>
      <c r="BR14" s="10" t="str">
        <f>IFERROR(CUMPRINC(Loan_Equity[[#This Row],[rate (%)]]/12,Loan_Equity[[#This Row],[Term Months]],Loan_Equity[[#This Row],[Asset Price]],1,-YEAR(Loan_Equity[[#This Row],[Loan Origination Date]])*12-MONTH(Loan_Equity[[#This Row],[Loan Origination Date]])+YEAR(FY05_M07)*12+MONTH(FY05_M07),0),"")</f>
        <v/>
      </c>
      <c r="BS14" s="10" t="str">
        <f>IFERROR(CUMPRINC(Loan_Equity[[#This Row],[rate (%)]]/12,Loan_Equity[[#This Row],[Term Months]],Loan_Equity[[#This Row],[Asset Price]],1,-YEAR(Loan_Equity[[#This Row],[Loan Origination Date]])*12-MONTH(Loan_Equity[[#This Row],[Loan Origination Date]])+YEAR(FY05_M08)*12+MONTH(FY05_M08),0),"")</f>
        <v/>
      </c>
      <c r="BT14" s="10" t="str">
        <f>IFERROR(CUMPRINC(Loan_Equity[[#This Row],[rate (%)]]/12,Loan_Equity[[#This Row],[Term Months]],Loan_Equity[[#This Row],[Asset Price]],1,-YEAR(Loan_Equity[[#This Row],[Loan Origination Date]])*12-MONTH(Loan_Equity[[#This Row],[Loan Origination Date]])+YEAR(FY05_M09)*12+MONTH(FY05_M09),0),"")</f>
        <v/>
      </c>
      <c r="BU14" s="10" t="str">
        <f>IFERROR(CUMPRINC(Loan_Equity[[#This Row],[rate (%)]]/12,Loan_Equity[[#This Row],[Term Months]],Loan_Equity[[#This Row],[Asset Price]],1,-YEAR(Loan_Equity[[#This Row],[Loan Origination Date]])*12-MONTH(Loan_Equity[[#This Row],[Loan Origination Date]])+YEAR(FY05_M10)*12+MONTH(FY05_M10),0),"")</f>
        <v/>
      </c>
      <c r="BV14" s="10" t="str">
        <f>IFERROR(CUMPRINC(Loan_Equity[[#This Row],[rate (%)]]/12,Loan_Equity[[#This Row],[Term Months]],Loan_Equity[[#This Row],[Asset Price]],1,-YEAR(Loan_Equity[[#This Row],[Loan Origination Date]])*12-MONTH(Loan_Equity[[#This Row],[Loan Origination Date]])+YEAR(FY05_M11)*12+MONTH(FY05_M11),0),"")</f>
        <v/>
      </c>
      <c r="BW14" s="10" t="str">
        <f>IFERROR(CUMPRINC(Loan_Equity[[#This Row],[rate (%)]]/12,Loan_Equity[[#This Row],[Term Months]],Loan_Equity[[#This Row],[Asset Price]],1,-YEAR(Loan_Equity[[#This Row],[Loan Origination Date]])*12-MONTH(Loan_Equity[[#This Row],[Loan Origination Date]])+YEAR(FY05_M12)*12+MONTH(FY05_M12),0),"")</f>
        <v/>
      </c>
      <c r="BY14" t="str">
        <f ca="1">IF(EOMONTH(INDIRECT(BY$2,FALSE),0)=EOMONTH(Loan_Equity[[#This Row],[Loan Origination Date]],0),-Loan_Equity[[#This Row],[Origination Total]],IF(AND(EOMONTH(INDIRECT(BY$2,),0)&gt;EOMONTH(Loan_Equity[[#This Row],[Loan Origination Date]],0),EOMONTH(INDIRECT(BY$2,),0)&lt;EOMONTH(Loan_Equity[[#This Row],[Loan Origination Date]],Loan_Equity[[#This Row],[Term Months]])),Loan_Equity[[#This Row],[PMT&amp;Escrow]],""))</f>
        <v/>
      </c>
      <c r="BZ14" t="str">
        <f ca="1">IF(EOMONTH(INDIRECT(BZ$2,FALSE),0)=EOMONTH(Loan_Equity[[#This Row],[Loan Origination Date]],0),-Loan_Equity[[#This Row],[Origination Total]],IF(AND(EOMONTH(INDIRECT(BZ$2,),0)&gt;EOMONTH(Loan_Equity[[#This Row],[Loan Origination Date]],0),EOMONTH(INDIRECT(BZ$2,),0)&lt;EOMONTH(Loan_Equity[[#This Row],[Loan Origination Date]],Loan_Equity[[#This Row],[Term Months]])),Loan_Equity[[#This Row],[PMT&amp;Escrow]],""))</f>
        <v/>
      </c>
      <c r="CA14" t="str">
        <f ca="1">IF(EOMONTH(INDIRECT(CA$2,FALSE),0)=EOMONTH(Loan_Equity[[#This Row],[Loan Origination Date]],0),-Loan_Equity[[#This Row],[Origination Total]],IF(AND(EOMONTH(INDIRECT(CA$2,),0)&gt;EOMONTH(Loan_Equity[[#This Row],[Loan Origination Date]],0),EOMONTH(INDIRECT(CA$2,),0)&lt;EOMONTH(Loan_Equity[[#This Row],[Loan Origination Date]],Loan_Equity[[#This Row],[Term Months]])),Loan_Equity[[#This Row],[PMT&amp;Escrow]],""))</f>
        <v/>
      </c>
      <c r="CB14" t="str">
        <f ca="1">IF(EOMONTH(INDIRECT(CB$2,FALSE),0)=EOMONTH(Loan_Equity[[#This Row],[Loan Origination Date]],0),-Loan_Equity[[#This Row],[Origination Total]],IF(AND(EOMONTH(INDIRECT(CB$2,),0)&gt;EOMONTH(Loan_Equity[[#This Row],[Loan Origination Date]],0),EOMONTH(INDIRECT(CB$2,),0)&lt;EOMONTH(Loan_Equity[[#This Row],[Loan Origination Date]],Loan_Equity[[#This Row],[Term Months]])),Loan_Equity[[#This Row],[PMT&amp;Escrow]],""))</f>
        <v/>
      </c>
      <c r="CC14" t="str">
        <f ca="1">IF(EOMONTH(INDIRECT(CC$2,FALSE),0)=EOMONTH(Loan_Equity[[#This Row],[Loan Origination Date]],0),-Loan_Equity[[#This Row],[Origination Total]],IF(AND(EOMONTH(INDIRECT(CC$2,),0)&gt;EOMONTH(Loan_Equity[[#This Row],[Loan Origination Date]],0),EOMONTH(INDIRECT(CC$2,),0)&lt;EOMONTH(Loan_Equity[[#This Row],[Loan Origination Date]],Loan_Equity[[#This Row],[Term Months]])),Loan_Equity[[#This Row],[PMT&amp;Escrow]],""))</f>
        <v/>
      </c>
      <c r="CD14" t="str">
        <f ca="1">IF(EOMONTH(INDIRECT(CD$2,FALSE),0)=EOMONTH(Loan_Equity[[#This Row],[Loan Origination Date]],0),-Loan_Equity[[#This Row],[Origination Total]],IF(AND(EOMONTH(INDIRECT(CD$2,),0)&gt;EOMONTH(Loan_Equity[[#This Row],[Loan Origination Date]],0),EOMONTH(INDIRECT(CD$2,),0)&lt;EOMONTH(Loan_Equity[[#This Row],[Loan Origination Date]],Loan_Equity[[#This Row],[Term Months]])),Loan_Equity[[#This Row],[PMT&amp;Escrow]],""))</f>
        <v/>
      </c>
      <c r="CE14" t="str">
        <f ca="1">IF(EOMONTH(INDIRECT(CE$2,FALSE),0)=EOMONTH(Loan_Equity[[#This Row],[Loan Origination Date]],0),-Loan_Equity[[#This Row],[Origination Total]],IF(AND(EOMONTH(INDIRECT(CE$2,),0)&gt;EOMONTH(Loan_Equity[[#This Row],[Loan Origination Date]],0),EOMONTH(INDIRECT(CE$2,),0)&lt;EOMONTH(Loan_Equity[[#This Row],[Loan Origination Date]],Loan_Equity[[#This Row],[Term Months]])),Loan_Equity[[#This Row],[PMT&amp;Escrow]],""))</f>
        <v/>
      </c>
      <c r="CF14" t="str">
        <f ca="1">IF(EOMONTH(INDIRECT(CF$2,FALSE),0)=EOMONTH(Loan_Equity[[#This Row],[Loan Origination Date]],0),-Loan_Equity[[#This Row],[Origination Total]],IF(AND(EOMONTH(INDIRECT(CF$2,),0)&gt;EOMONTH(Loan_Equity[[#This Row],[Loan Origination Date]],0),EOMONTH(INDIRECT(CF$2,),0)&lt;EOMONTH(Loan_Equity[[#This Row],[Loan Origination Date]],Loan_Equity[[#This Row],[Term Months]])),Loan_Equity[[#This Row],[PMT&amp;Escrow]],""))</f>
        <v/>
      </c>
      <c r="CG14" t="str">
        <f ca="1">IF(EOMONTH(INDIRECT(CG$2,FALSE),0)=EOMONTH(Loan_Equity[[#This Row],[Loan Origination Date]],0),-Loan_Equity[[#This Row],[Origination Total]],IF(AND(EOMONTH(INDIRECT(CG$2,),0)&gt;EOMONTH(Loan_Equity[[#This Row],[Loan Origination Date]],0),EOMONTH(INDIRECT(CG$2,),0)&lt;EOMONTH(Loan_Equity[[#This Row],[Loan Origination Date]],Loan_Equity[[#This Row],[Term Months]])),Loan_Equity[[#This Row],[PMT&amp;Escrow]],""))</f>
        <v/>
      </c>
      <c r="CH14" t="str">
        <f ca="1">IF(EOMONTH(INDIRECT(CH$2,FALSE),0)=EOMONTH(Loan_Equity[[#This Row],[Loan Origination Date]],0),-Loan_Equity[[#This Row],[Origination Total]],IF(AND(EOMONTH(INDIRECT(CH$2,),0)&gt;EOMONTH(Loan_Equity[[#This Row],[Loan Origination Date]],0),EOMONTH(INDIRECT(CH$2,),0)&lt;EOMONTH(Loan_Equity[[#This Row],[Loan Origination Date]],Loan_Equity[[#This Row],[Term Months]])),Loan_Equity[[#This Row],[PMT&amp;Escrow]],""))</f>
        <v/>
      </c>
      <c r="CI14" t="str">
        <f ca="1">IF(EOMONTH(INDIRECT(CI$2,FALSE),0)=EOMONTH(Loan_Equity[[#This Row],[Loan Origination Date]],0),-Loan_Equity[[#This Row],[Origination Total]],IF(AND(EOMONTH(INDIRECT(CI$2,),0)&gt;EOMONTH(Loan_Equity[[#This Row],[Loan Origination Date]],0),EOMONTH(INDIRECT(CI$2,),0)&lt;EOMONTH(Loan_Equity[[#This Row],[Loan Origination Date]],Loan_Equity[[#This Row],[Term Months]])),Loan_Equity[[#This Row],[PMT&amp;Escrow]],""))</f>
        <v/>
      </c>
      <c r="CJ14" t="str">
        <f ca="1">IF(EOMONTH(INDIRECT(CJ$2,FALSE),0)=EOMONTH(Loan_Equity[[#This Row],[Loan Origination Date]],0),-Loan_Equity[[#This Row],[Origination Total]],IF(AND(EOMONTH(INDIRECT(CJ$2,),0)&gt;EOMONTH(Loan_Equity[[#This Row],[Loan Origination Date]],0),EOMONTH(INDIRECT(CJ$2,),0)&lt;EOMONTH(Loan_Equity[[#This Row],[Loan Origination Date]],Loan_Equity[[#This Row],[Term Months]])),Loan_Equity[[#This Row],[PMT&amp;Escrow]],""))</f>
        <v/>
      </c>
      <c r="CK14" t="str">
        <f ca="1">IF(EOMONTH(INDIRECT(CK$2,FALSE),0)=EOMONTH(Loan_Equity[[#This Row],[Loan Origination Date]],0),-Loan_Equity[[#This Row],[Origination Total]],IF(AND(EOMONTH(INDIRECT(CK$2,),0)&gt;EOMONTH(Loan_Equity[[#This Row],[Loan Origination Date]],0),EOMONTH(INDIRECT(CK$2,),0)&lt;EOMONTH(Loan_Equity[[#This Row],[Loan Origination Date]],Loan_Equity[[#This Row],[Term Months]])),Loan_Equity[[#This Row],[PMT&amp;Escrow]],""))</f>
        <v/>
      </c>
      <c r="CL14" t="str">
        <f ca="1">IF(EOMONTH(INDIRECT(CL$2,FALSE),0)=EOMONTH(Loan_Equity[[#This Row],[Loan Origination Date]],0),-Loan_Equity[[#This Row],[Origination Total]],IF(AND(EOMONTH(INDIRECT(CL$2,),0)&gt;EOMONTH(Loan_Equity[[#This Row],[Loan Origination Date]],0),EOMONTH(INDIRECT(CL$2,),0)&lt;EOMONTH(Loan_Equity[[#This Row],[Loan Origination Date]],Loan_Equity[[#This Row],[Term Months]])),Loan_Equity[[#This Row],[PMT&amp;Escrow]],""))</f>
        <v/>
      </c>
      <c r="CM14" t="str">
        <f ca="1">IF(EOMONTH(INDIRECT(CM$2,FALSE),0)=EOMONTH(Loan_Equity[[#This Row],[Loan Origination Date]],0),-Loan_Equity[[#This Row],[Origination Total]],IF(AND(EOMONTH(INDIRECT(CM$2,),0)&gt;EOMONTH(Loan_Equity[[#This Row],[Loan Origination Date]],0),EOMONTH(INDIRECT(CM$2,),0)&lt;EOMONTH(Loan_Equity[[#This Row],[Loan Origination Date]],Loan_Equity[[#This Row],[Term Months]])),Loan_Equity[[#This Row],[PMT&amp;Escrow]],""))</f>
        <v/>
      </c>
      <c r="CN14" t="str">
        <f ca="1">IF(EOMONTH(INDIRECT(CN$2,FALSE),0)=EOMONTH(Loan_Equity[[#This Row],[Loan Origination Date]],0),-Loan_Equity[[#This Row],[Origination Total]],IF(AND(EOMONTH(INDIRECT(CN$2,),0)&gt;EOMONTH(Loan_Equity[[#This Row],[Loan Origination Date]],0),EOMONTH(INDIRECT(CN$2,),0)&lt;EOMONTH(Loan_Equity[[#This Row],[Loan Origination Date]],Loan_Equity[[#This Row],[Term Months]])),Loan_Equity[[#This Row],[PMT&amp;Escrow]],""))</f>
        <v/>
      </c>
      <c r="CO14" t="str">
        <f ca="1">IF(EOMONTH(INDIRECT(CO$2,FALSE),0)=EOMONTH(Loan_Equity[[#This Row],[Loan Origination Date]],0),-Loan_Equity[[#This Row],[Origination Total]],IF(AND(EOMONTH(INDIRECT(CO$2,),0)&gt;EOMONTH(Loan_Equity[[#This Row],[Loan Origination Date]],0),EOMONTH(INDIRECT(CO$2,),0)&lt;EOMONTH(Loan_Equity[[#This Row],[Loan Origination Date]],Loan_Equity[[#This Row],[Term Months]])),Loan_Equity[[#This Row],[PMT&amp;Escrow]],""))</f>
        <v/>
      </c>
      <c r="CP14" t="str">
        <f ca="1">IF(EOMONTH(INDIRECT(CP$2,FALSE),0)=EOMONTH(Loan_Equity[[#This Row],[Loan Origination Date]],0),-Loan_Equity[[#This Row],[Origination Total]],IF(AND(EOMONTH(INDIRECT(CP$2,),0)&gt;EOMONTH(Loan_Equity[[#This Row],[Loan Origination Date]],0),EOMONTH(INDIRECT(CP$2,),0)&lt;EOMONTH(Loan_Equity[[#This Row],[Loan Origination Date]],Loan_Equity[[#This Row],[Term Months]])),Loan_Equity[[#This Row],[PMT&amp;Escrow]],""))</f>
        <v/>
      </c>
      <c r="CQ14" t="str">
        <f ca="1">IF(EOMONTH(INDIRECT(CQ$2,FALSE),0)=EOMONTH(Loan_Equity[[#This Row],[Loan Origination Date]],0),-Loan_Equity[[#This Row],[Origination Total]],IF(AND(EOMONTH(INDIRECT(CQ$2,),0)&gt;EOMONTH(Loan_Equity[[#This Row],[Loan Origination Date]],0),EOMONTH(INDIRECT(CQ$2,),0)&lt;EOMONTH(Loan_Equity[[#This Row],[Loan Origination Date]],Loan_Equity[[#This Row],[Term Months]])),Loan_Equity[[#This Row],[PMT&amp;Escrow]],""))</f>
        <v/>
      </c>
      <c r="CR14" t="str">
        <f ca="1">IF(EOMONTH(INDIRECT(CR$2,FALSE),0)=EOMONTH(Loan_Equity[[#This Row],[Loan Origination Date]],0),-Loan_Equity[[#This Row],[Origination Total]],IF(AND(EOMONTH(INDIRECT(CR$2,),0)&gt;EOMONTH(Loan_Equity[[#This Row],[Loan Origination Date]],0),EOMONTH(INDIRECT(CR$2,),0)&lt;EOMONTH(Loan_Equity[[#This Row],[Loan Origination Date]],Loan_Equity[[#This Row],[Term Months]])),Loan_Equity[[#This Row],[PMT&amp;Escrow]],""))</f>
        <v/>
      </c>
      <c r="CS14" t="str">
        <f ca="1">IF(EOMONTH(INDIRECT(CS$2,FALSE),0)=EOMONTH(Loan_Equity[[#This Row],[Loan Origination Date]],0),-Loan_Equity[[#This Row],[Origination Total]],IF(AND(EOMONTH(INDIRECT(CS$2,),0)&gt;EOMONTH(Loan_Equity[[#This Row],[Loan Origination Date]],0),EOMONTH(INDIRECT(CS$2,),0)&lt;EOMONTH(Loan_Equity[[#This Row],[Loan Origination Date]],Loan_Equity[[#This Row],[Term Months]])),Loan_Equity[[#This Row],[PMT&amp;Escrow]],""))</f>
        <v/>
      </c>
      <c r="CT14" t="str">
        <f ca="1">IF(EOMONTH(INDIRECT(CT$2,FALSE),0)=EOMONTH(Loan_Equity[[#This Row],[Loan Origination Date]],0),-Loan_Equity[[#This Row],[Origination Total]],IF(AND(EOMONTH(INDIRECT(CT$2,),0)&gt;EOMONTH(Loan_Equity[[#This Row],[Loan Origination Date]],0),EOMONTH(INDIRECT(CT$2,),0)&lt;EOMONTH(Loan_Equity[[#This Row],[Loan Origination Date]],Loan_Equity[[#This Row],[Term Months]])),Loan_Equity[[#This Row],[PMT&amp;Escrow]],""))</f>
        <v/>
      </c>
      <c r="CU14" t="str">
        <f ca="1">IF(EOMONTH(INDIRECT(CU$2,FALSE),0)=EOMONTH(Loan_Equity[[#This Row],[Loan Origination Date]],0),-Loan_Equity[[#This Row],[Origination Total]],IF(AND(EOMONTH(INDIRECT(CU$2,),0)&gt;EOMONTH(Loan_Equity[[#This Row],[Loan Origination Date]],0),EOMONTH(INDIRECT(CU$2,),0)&lt;EOMONTH(Loan_Equity[[#This Row],[Loan Origination Date]],Loan_Equity[[#This Row],[Term Months]])),Loan_Equity[[#This Row],[PMT&amp;Escrow]],""))</f>
        <v/>
      </c>
      <c r="CV14" t="str">
        <f ca="1">IF(EOMONTH(INDIRECT(CV$2,FALSE),0)=EOMONTH(Loan_Equity[[#This Row],[Loan Origination Date]],0),-Loan_Equity[[#This Row],[Origination Total]],IF(AND(EOMONTH(INDIRECT(CV$2,),0)&gt;EOMONTH(Loan_Equity[[#This Row],[Loan Origination Date]],0),EOMONTH(INDIRECT(CV$2,),0)&lt;EOMONTH(Loan_Equity[[#This Row],[Loan Origination Date]],Loan_Equity[[#This Row],[Term Months]])),Loan_Equity[[#This Row],[PMT&amp;Escrow]],""))</f>
        <v/>
      </c>
      <c r="CW14" t="str">
        <f ca="1">IF(EOMONTH(INDIRECT(CW$2,FALSE),0)=EOMONTH(Loan_Equity[[#This Row],[Loan Origination Date]],0),-Loan_Equity[[#This Row],[Origination Total]],IF(AND(EOMONTH(INDIRECT(CW$2,),0)&gt;EOMONTH(Loan_Equity[[#This Row],[Loan Origination Date]],0),EOMONTH(INDIRECT(CW$2,),0)&lt;EOMONTH(Loan_Equity[[#This Row],[Loan Origination Date]],Loan_Equity[[#This Row],[Term Months]])),Loan_Equity[[#This Row],[PMT&amp;Escrow]],""))</f>
        <v/>
      </c>
      <c r="CX14" t="str">
        <f ca="1">IF(EOMONTH(INDIRECT(CX$2,FALSE),0)=EOMONTH(Loan_Equity[[#This Row],[Loan Origination Date]],0),-Loan_Equity[[#This Row],[Origination Total]],IF(AND(EOMONTH(INDIRECT(CX$2,),0)&gt;EOMONTH(Loan_Equity[[#This Row],[Loan Origination Date]],0),EOMONTH(INDIRECT(CX$2,),0)&lt;EOMONTH(Loan_Equity[[#This Row],[Loan Origination Date]],Loan_Equity[[#This Row],[Term Months]])),Loan_Equity[[#This Row],[PMT&amp;Escrow]],""))</f>
        <v/>
      </c>
      <c r="CY14" t="str">
        <f ca="1">IF(EOMONTH(INDIRECT(CY$2,FALSE),0)=EOMONTH(Loan_Equity[[#This Row],[Loan Origination Date]],0),-Loan_Equity[[#This Row],[Origination Total]],IF(AND(EOMONTH(INDIRECT(CY$2,),0)&gt;EOMONTH(Loan_Equity[[#This Row],[Loan Origination Date]],0),EOMONTH(INDIRECT(CY$2,),0)&lt;EOMONTH(Loan_Equity[[#This Row],[Loan Origination Date]],Loan_Equity[[#This Row],[Term Months]])),Loan_Equity[[#This Row],[PMT&amp;Escrow]],""))</f>
        <v/>
      </c>
      <c r="CZ14" t="str">
        <f ca="1">IF(EOMONTH(INDIRECT(CZ$2,FALSE),0)=EOMONTH(Loan_Equity[[#This Row],[Loan Origination Date]],0),-Loan_Equity[[#This Row],[Origination Total]],IF(AND(EOMONTH(INDIRECT(CZ$2,),0)&gt;EOMONTH(Loan_Equity[[#This Row],[Loan Origination Date]],0),EOMONTH(INDIRECT(CZ$2,),0)&lt;EOMONTH(Loan_Equity[[#This Row],[Loan Origination Date]],Loan_Equity[[#This Row],[Term Months]])),Loan_Equity[[#This Row],[PMT&amp;Escrow]],""))</f>
        <v/>
      </c>
      <c r="DA14" t="str">
        <f ca="1">IF(EOMONTH(INDIRECT(DA$2,FALSE),0)=EOMONTH(Loan_Equity[[#This Row],[Loan Origination Date]],0),-Loan_Equity[[#This Row],[Origination Total]],IF(AND(EOMONTH(INDIRECT(DA$2,),0)&gt;EOMONTH(Loan_Equity[[#This Row],[Loan Origination Date]],0),EOMONTH(INDIRECT(DA$2,),0)&lt;EOMONTH(Loan_Equity[[#This Row],[Loan Origination Date]],Loan_Equity[[#This Row],[Term Months]])),Loan_Equity[[#This Row],[PMT&amp;Escrow]],""))</f>
        <v/>
      </c>
      <c r="DB14" t="str">
        <f ca="1">IF(EOMONTH(INDIRECT(DB$2,FALSE),0)=EOMONTH(Loan_Equity[[#This Row],[Loan Origination Date]],0),-Loan_Equity[[#This Row],[Origination Total]],IF(AND(EOMONTH(INDIRECT(DB$2,),0)&gt;EOMONTH(Loan_Equity[[#This Row],[Loan Origination Date]],0),EOMONTH(INDIRECT(DB$2,),0)&lt;EOMONTH(Loan_Equity[[#This Row],[Loan Origination Date]],Loan_Equity[[#This Row],[Term Months]])),Loan_Equity[[#This Row],[PMT&amp;Escrow]],""))</f>
        <v/>
      </c>
      <c r="DC14" t="str">
        <f ca="1">IF(EOMONTH(INDIRECT(DC$2,FALSE),0)=EOMONTH(Loan_Equity[[#This Row],[Loan Origination Date]],0),-Loan_Equity[[#This Row],[Origination Total]],IF(AND(EOMONTH(INDIRECT(DC$2,),0)&gt;EOMONTH(Loan_Equity[[#This Row],[Loan Origination Date]],0),EOMONTH(INDIRECT(DC$2,),0)&lt;EOMONTH(Loan_Equity[[#This Row],[Loan Origination Date]],Loan_Equity[[#This Row],[Term Months]])),Loan_Equity[[#This Row],[PMT&amp;Escrow]],""))</f>
        <v/>
      </c>
      <c r="DD14" t="str">
        <f ca="1">IF(EOMONTH(INDIRECT(DD$2,FALSE),0)=EOMONTH(Loan_Equity[[#This Row],[Loan Origination Date]],0),-Loan_Equity[[#This Row],[Origination Total]],IF(AND(EOMONTH(INDIRECT(DD$2,),0)&gt;EOMONTH(Loan_Equity[[#This Row],[Loan Origination Date]],0),EOMONTH(INDIRECT(DD$2,),0)&lt;EOMONTH(Loan_Equity[[#This Row],[Loan Origination Date]],Loan_Equity[[#This Row],[Term Months]])),Loan_Equity[[#This Row],[PMT&amp;Escrow]],""))</f>
        <v/>
      </c>
      <c r="DE14" t="str">
        <f ca="1">IF(EOMONTH(INDIRECT(DE$2,FALSE),0)=EOMONTH(Loan_Equity[[#This Row],[Loan Origination Date]],0),-Loan_Equity[[#This Row],[Origination Total]],IF(AND(EOMONTH(INDIRECT(DE$2,),0)&gt;EOMONTH(Loan_Equity[[#This Row],[Loan Origination Date]],0),EOMONTH(INDIRECT(DE$2,),0)&lt;EOMONTH(Loan_Equity[[#This Row],[Loan Origination Date]],Loan_Equity[[#This Row],[Term Months]])),Loan_Equity[[#This Row],[PMT&amp;Escrow]],""))</f>
        <v/>
      </c>
      <c r="DF14" t="str">
        <f ca="1">IF(EOMONTH(INDIRECT(DF$2,FALSE),0)=EOMONTH(Loan_Equity[[#This Row],[Loan Origination Date]],0),-Loan_Equity[[#This Row],[Origination Total]],IF(AND(EOMONTH(INDIRECT(DF$2,),0)&gt;EOMONTH(Loan_Equity[[#This Row],[Loan Origination Date]],0),EOMONTH(INDIRECT(DF$2,),0)&lt;EOMONTH(Loan_Equity[[#This Row],[Loan Origination Date]],Loan_Equity[[#This Row],[Term Months]])),Loan_Equity[[#This Row],[PMT&amp;Escrow]],""))</f>
        <v/>
      </c>
      <c r="DG14" t="str">
        <f ca="1">IF(EOMONTH(INDIRECT(DG$2,FALSE),0)=EOMONTH(Loan_Equity[[#This Row],[Loan Origination Date]],0),-Loan_Equity[[#This Row],[Origination Total]],IF(AND(EOMONTH(INDIRECT(DG$2,),0)&gt;EOMONTH(Loan_Equity[[#This Row],[Loan Origination Date]],0),EOMONTH(INDIRECT(DG$2,),0)&lt;EOMONTH(Loan_Equity[[#This Row],[Loan Origination Date]],Loan_Equity[[#This Row],[Term Months]])),Loan_Equity[[#This Row],[PMT&amp;Escrow]],""))</f>
        <v/>
      </c>
      <c r="DH14" t="str">
        <f ca="1">IF(EOMONTH(INDIRECT(DH$2,FALSE),0)=EOMONTH(Loan_Equity[[#This Row],[Loan Origination Date]],0),-Loan_Equity[[#This Row],[Origination Total]],IF(AND(EOMONTH(INDIRECT(DH$2,),0)&gt;EOMONTH(Loan_Equity[[#This Row],[Loan Origination Date]],0),EOMONTH(INDIRECT(DH$2,),0)&lt;EOMONTH(Loan_Equity[[#This Row],[Loan Origination Date]],Loan_Equity[[#This Row],[Term Months]])),Loan_Equity[[#This Row],[PMT&amp;Escrow]],""))</f>
        <v/>
      </c>
      <c r="DI14" t="str">
        <f ca="1">IF(EOMONTH(INDIRECT(DI$2,FALSE),0)=EOMONTH(Loan_Equity[[#This Row],[Loan Origination Date]],0),-Loan_Equity[[#This Row],[Origination Total]],IF(AND(EOMONTH(INDIRECT(DI$2,),0)&gt;EOMONTH(Loan_Equity[[#This Row],[Loan Origination Date]],0),EOMONTH(INDIRECT(DI$2,),0)&lt;EOMONTH(Loan_Equity[[#This Row],[Loan Origination Date]],Loan_Equity[[#This Row],[Term Months]])),Loan_Equity[[#This Row],[PMT&amp;Escrow]],""))</f>
        <v/>
      </c>
      <c r="DJ14" t="str">
        <f ca="1">IF(EOMONTH(INDIRECT(DJ$2,FALSE),0)=EOMONTH(Loan_Equity[[#This Row],[Loan Origination Date]],0),-Loan_Equity[[#This Row],[Origination Total]],IF(AND(EOMONTH(INDIRECT(DJ$2,),0)&gt;EOMONTH(Loan_Equity[[#This Row],[Loan Origination Date]],0),EOMONTH(INDIRECT(DJ$2,),0)&lt;EOMONTH(Loan_Equity[[#This Row],[Loan Origination Date]],Loan_Equity[[#This Row],[Term Months]])),Loan_Equity[[#This Row],[PMT&amp;Escrow]],""))</f>
        <v/>
      </c>
      <c r="DK14" t="str">
        <f ca="1">IF(EOMONTH(INDIRECT(DK$2,FALSE),0)=EOMONTH(Loan_Equity[[#This Row],[Loan Origination Date]],0),-Loan_Equity[[#This Row],[Origination Total]],IF(AND(EOMONTH(INDIRECT(DK$2,),0)&gt;EOMONTH(Loan_Equity[[#This Row],[Loan Origination Date]],0),EOMONTH(INDIRECT(DK$2,),0)&lt;EOMONTH(Loan_Equity[[#This Row],[Loan Origination Date]],Loan_Equity[[#This Row],[Term Months]])),Loan_Equity[[#This Row],[PMT&amp;Escrow]],""))</f>
        <v/>
      </c>
      <c r="DL14" t="str">
        <f ca="1">IF(EOMONTH(INDIRECT(DL$2,FALSE),0)=EOMONTH(Loan_Equity[[#This Row],[Loan Origination Date]],0),-Loan_Equity[[#This Row],[Origination Total]],IF(AND(EOMONTH(INDIRECT(DL$2,),0)&gt;EOMONTH(Loan_Equity[[#This Row],[Loan Origination Date]],0),EOMONTH(INDIRECT(DL$2,),0)&lt;EOMONTH(Loan_Equity[[#This Row],[Loan Origination Date]],Loan_Equity[[#This Row],[Term Months]])),Loan_Equity[[#This Row],[PMT&amp;Escrow]],""))</f>
        <v/>
      </c>
      <c r="DM14" t="str">
        <f ca="1">IF(EOMONTH(INDIRECT(DM$2,FALSE),0)=EOMONTH(Loan_Equity[[#This Row],[Loan Origination Date]],0),-Loan_Equity[[#This Row],[Origination Total]],IF(AND(EOMONTH(INDIRECT(DM$2,),0)&gt;EOMONTH(Loan_Equity[[#This Row],[Loan Origination Date]],0),EOMONTH(INDIRECT(DM$2,),0)&lt;EOMONTH(Loan_Equity[[#This Row],[Loan Origination Date]],Loan_Equity[[#This Row],[Term Months]])),Loan_Equity[[#This Row],[PMT&amp;Escrow]],""))</f>
        <v/>
      </c>
      <c r="DN14" t="str">
        <f ca="1">IF(EOMONTH(INDIRECT(DN$2,FALSE),0)=EOMONTH(Loan_Equity[[#This Row],[Loan Origination Date]],0),-Loan_Equity[[#This Row],[Origination Total]],IF(AND(EOMONTH(INDIRECT(DN$2,),0)&gt;EOMONTH(Loan_Equity[[#This Row],[Loan Origination Date]],0),EOMONTH(INDIRECT(DN$2,),0)&lt;EOMONTH(Loan_Equity[[#This Row],[Loan Origination Date]],Loan_Equity[[#This Row],[Term Months]])),Loan_Equity[[#This Row],[PMT&amp;Escrow]],""))</f>
        <v/>
      </c>
      <c r="DO14" t="str">
        <f ca="1">IF(EOMONTH(INDIRECT(DO$2,FALSE),0)=EOMONTH(Loan_Equity[[#This Row],[Loan Origination Date]],0),-Loan_Equity[[#This Row],[Origination Total]],IF(AND(EOMONTH(INDIRECT(DO$2,),0)&gt;EOMONTH(Loan_Equity[[#This Row],[Loan Origination Date]],0),EOMONTH(INDIRECT(DO$2,),0)&lt;EOMONTH(Loan_Equity[[#This Row],[Loan Origination Date]],Loan_Equity[[#This Row],[Term Months]])),Loan_Equity[[#This Row],[PMT&amp;Escrow]],""))</f>
        <v/>
      </c>
      <c r="DP14" t="str">
        <f ca="1">IF(EOMONTH(INDIRECT(DP$2,FALSE),0)=EOMONTH(Loan_Equity[[#This Row],[Loan Origination Date]],0),-Loan_Equity[[#This Row],[Origination Total]],IF(AND(EOMONTH(INDIRECT(DP$2,),0)&gt;EOMONTH(Loan_Equity[[#This Row],[Loan Origination Date]],0),EOMONTH(INDIRECT(DP$2,),0)&lt;EOMONTH(Loan_Equity[[#This Row],[Loan Origination Date]],Loan_Equity[[#This Row],[Term Months]])),Loan_Equity[[#This Row],[PMT&amp;Escrow]],""))</f>
        <v/>
      </c>
      <c r="DQ14" t="str">
        <f ca="1">IF(EOMONTH(INDIRECT(DQ$2,FALSE),0)=EOMONTH(Loan_Equity[[#This Row],[Loan Origination Date]],0),-Loan_Equity[[#This Row],[Origination Total]],IF(AND(EOMONTH(INDIRECT(DQ$2,),0)&gt;EOMONTH(Loan_Equity[[#This Row],[Loan Origination Date]],0),EOMONTH(INDIRECT(DQ$2,),0)&lt;EOMONTH(Loan_Equity[[#This Row],[Loan Origination Date]],Loan_Equity[[#This Row],[Term Months]])),Loan_Equity[[#This Row],[PMT&amp;Escrow]],""))</f>
        <v/>
      </c>
      <c r="DR14" t="str">
        <f ca="1">IF(EOMONTH(INDIRECT(DR$2,FALSE),0)=EOMONTH(Loan_Equity[[#This Row],[Loan Origination Date]],0),-Loan_Equity[[#This Row],[Origination Total]],IF(AND(EOMONTH(INDIRECT(DR$2,),0)&gt;EOMONTH(Loan_Equity[[#This Row],[Loan Origination Date]],0),EOMONTH(INDIRECT(DR$2,),0)&lt;EOMONTH(Loan_Equity[[#This Row],[Loan Origination Date]],Loan_Equity[[#This Row],[Term Months]])),Loan_Equity[[#This Row],[PMT&amp;Escrow]],""))</f>
        <v/>
      </c>
      <c r="DS14" t="str">
        <f ca="1">IF(EOMONTH(INDIRECT(DS$2,FALSE),0)=EOMONTH(Loan_Equity[[#This Row],[Loan Origination Date]],0),-Loan_Equity[[#This Row],[Origination Total]],IF(AND(EOMONTH(INDIRECT(DS$2,),0)&gt;EOMONTH(Loan_Equity[[#This Row],[Loan Origination Date]],0),EOMONTH(INDIRECT(DS$2,),0)&lt;EOMONTH(Loan_Equity[[#This Row],[Loan Origination Date]],Loan_Equity[[#This Row],[Term Months]])),Loan_Equity[[#This Row],[PMT&amp;Escrow]],""))</f>
        <v/>
      </c>
      <c r="DT14" t="str">
        <f ca="1">IF(EOMONTH(INDIRECT(DT$2,FALSE),0)=EOMONTH(Loan_Equity[[#This Row],[Loan Origination Date]],0),-Loan_Equity[[#This Row],[Origination Total]],IF(AND(EOMONTH(INDIRECT(DT$2,),0)&gt;EOMONTH(Loan_Equity[[#This Row],[Loan Origination Date]],0),EOMONTH(INDIRECT(DT$2,),0)&lt;EOMONTH(Loan_Equity[[#This Row],[Loan Origination Date]],Loan_Equity[[#This Row],[Term Months]])),Loan_Equity[[#This Row],[PMT&amp;Escrow]],""))</f>
        <v/>
      </c>
      <c r="DU14" t="str">
        <f ca="1">IF(EOMONTH(INDIRECT(DU$2,FALSE),0)=EOMONTH(Loan_Equity[[#This Row],[Loan Origination Date]],0),-Loan_Equity[[#This Row],[Origination Total]],IF(AND(EOMONTH(INDIRECT(DU$2,),0)&gt;EOMONTH(Loan_Equity[[#This Row],[Loan Origination Date]],0),EOMONTH(INDIRECT(DU$2,),0)&lt;EOMONTH(Loan_Equity[[#This Row],[Loan Origination Date]],Loan_Equity[[#This Row],[Term Months]])),Loan_Equity[[#This Row],[PMT&amp;Escrow]],""))</f>
        <v/>
      </c>
      <c r="DV14" t="str">
        <f ca="1">IF(EOMONTH(INDIRECT(DV$2,FALSE),0)=EOMONTH(Loan_Equity[[#This Row],[Loan Origination Date]],0),-Loan_Equity[[#This Row],[Origination Total]],IF(AND(EOMONTH(INDIRECT(DV$2,),0)&gt;EOMONTH(Loan_Equity[[#This Row],[Loan Origination Date]],0),EOMONTH(INDIRECT(DV$2,),0)&lt;EOMONTH(Loan_Equity[[#This Row],[Loan Origination Date]],Loan_Equity[[#This Row],[Term Months]])),Loan_Equity[[#This Row],[PMT&amp;Escrow]],""))</f>
        <v/>
      </c>
      <c r="DW14" t="str">
        <f ca="1">IF(EOMONTH(INDIRECT(DW$2,FALSE),0)=EOMONTH(Loan_Equity[[#This Row],[Loan Origination Date]],0),-Loan_Equity[[#This Row],[Origination Total]],IF(AND(EOMONTH(INDIRECT(DW$2,),0)&gt;EOMONTH(Loan_Equity[[#This Row],[Loan Origination Date]],0),EOMONTH(INDIRECT(DW$2,),0)&lt;EOMONTH(Loan_Equity[[#This Row],[Loan Origination Date]],Loan_Equity[[#This Row],[Term Months]])),Loan_Equity[[#This Row],[PMT&amp;Escrow]],""))</f>
        <v/>
      </c>
      <c r="DX14" t="str">
        <f ca="1">IF(EOMONTH(INDIRECT(DX$2,FALSE),0)=EOMONTH(Loan_Equity[[#This Row],[Loan Origination Date]],0),-Loan_Equity[[#This Row],[Origination Total]],IF(AND(EOMONTH(INDIRECT(DX$2,),0)&gt;EOMONTH(Loan_Equity[[#This Row],[Loan Origination Date]],0),EOMONTH(INDIRECT(DX$2,),0)&lt;EOMONTH(Loan_Equity[[#This Row],[Loan Origination Date]],Loan_Equity[[#This Row],[Term Months]])),Loan_Equity[[#This Row],[PMT&amp;Escrow]],""))</f>
        <v/>
      </c>
      <c r="DY14" t="str">
        <f ca="1">IF(EOMONTH(INDIRECT(DY$2,FALSE),0)=EOMONTH(Loan_Equity[[#This Row],[Loan Origination Date]],0),-Loan_Equity[[#This Row],[Origination Total]],IF(AND(EOMONTH(INDIRECT(DY$2,),0)&gt;EOMONTH(Loan_Equity[[#This Row],[Loan Origination Date]],0),EOMONTH(INDIRECT(DY$2,),0)&lt;EOMONTH(Loan_Equity[[#This Row],[Loan Origination Date]],Loan_Equity[[#This Row],[Term Months]])),Loan_Equity[[#This Row],[PMT&amp;Escrow]],""))</f>
        <v/>
      </c>
      <c r="DZ14" t="str">
        <f ca="1">IF(EOMONTH(INDIRECT(DZ$2,FALSE),0)=EOMONTH(Loan_Equity[[#This Row],[Loan Origination Date]],0),-Loan_Equity[[#This Row],[Origination Total]],IF(AND(EOMONTH(INDIRECT(DZ$2,),0)&gt;EOMONTH(Loan_Equity[[#This Row],[Loan Origination Date]],0),EOMONTH(INDIRECT(DZ$2,),0)&lt;EOMONTH(Loan_Equity[[#This Row],[Loan Origination Date]],Loan_Equity[[#This Row],[Term Months]])),Loan_Equity[[#This Row],[PMT&amp;Escrow]],""))</f>
        <v/>
      </c>
      <c r="EA14" t="str">
        <f ca="1">IF(EOMONTH(INDIRECT(EA$2,FALSE),0)=EOMONTH(Loan_Equity[[#This Row],[Loan Origination Date]],0),-Loan_Equity[[#This Row],[Origination Total]],IF(AND(EOMONTH(INDIRECT(EA$2,),0)&gt;EOMONTH(Loan_Equity[[#This Row],[Loan Origination Date]],0),EOMONTH(INDIRECT(EA$2,),0)&lt;EOMONTH(Loan_Equity[[#This Row],[Loan Origination Date]],Loan_Equity[[#This Row],[Term Months]])),Loan_Equity[[#This Row],[PMT&amp;Escrow]],""))</f>
        <v/>
      </c>
      <c r="EB14" t="str">
        <f ca="1">IF(EOMONTH(INDIRECT(EB$2,FALSE),0)=EOMONTH(Loan_Equity[[#This Row],[Loan Origination Date]],0),-Loan_Equity[[#This Row],[Origination Total]],IF(AND(EOMONTH(INDIRECT(EB$2,),0)&gt;EOMONTH(Loan_Equity[[#This Row],[Loan Origination Date]],0),EOMONTH(INDIRECT(EB$2,),0)&lt;EOMONTH(Loan_Equity[[#This Row],[Loan Origination Date]],Loan_Equity[[#This Row],[Term Months]])),Loan_Equity[[#This Row],[PMT&amp;Escrow]],""))</f>
        <v/>
      </c>
      <c r="EC14" t="str">
        <f ca="1">IF(EOMONTH(INDIRECT(EC$2,FALSE),0)=EOMONTH(Loan_Equity[[#This Row],[Loan Origination Date]],0),-Loan_Equity[[#This Row],[Origination Total]],IF(AND(EOMONTH(INDIRECT(EC$2,),0)&gt;EOMONTH(Loan_Equity[[#This Row],[Loan Origination Date]],0),EOMONTH(INDIRECT(EC$2,),0)&lt;EOMONTH(Loan_Equity[[#This Row],[Loan Origination Date]],Loan_Equity[[#This Row],[Term Months]])),Loan_Equity[[#This Row],[PMT&amp;Escrow]],""))</f>
        <v/>
      </c>
      <c r="ED14" t="str">
        <f ca="1">IF(EOMONTH(INDIRECT(ED$2,FALSE),0)=EOMONTH(Loan_Equity[[#This Row],[Loan Origination Date]],0),-Loan_Equity[[#This Row],[Origination Total]],IF(AND(EOMONTH(INDIRECT(ED$2,),0)&gt;EOMONTH(Loan_Equity[[#This Row],[Loan Origination Date]],0),EOMONTH(INDIRECT(ED$2,),0)&lt;EOMONTH(Loan_Equity[[#This Row],[Loan Origination Date]],Loan_Equity[[#This Row],[Term Months]])),Loan_Equity[[#This Row],[PMT&amp;Escrow]],""))</f>
        <v/>
      </c>
      <c r="EE14" t="str">
        <f ca="1">IF(EOMONTH(INDIRECT(EE$2,FALSE),0)=EOMONTH(Loan_Equity[[#This Row],[Loan Origination Date]],0),-Loan_Equity[[#This Row],[Origination Total]],IF(AND(EOMONTH(INDIRECT(EE$2,),0)&gt;EOMONTH(Loan_Equity[[#This Row],[Loan Origination Date]],0),EOMONTH(INDIRECT(EE$2,),0)&lt;EOMONTH(Loan_Equity[[#This Row],[Loan Origination Date]],Loan_Equity[[#This Row],[Term Months]])),Loan_Equity[[#This Row],[PMT&amp;Escrow]],""))</f>
        <v/>
      </c>
      <c r="EF14" t="str">
        <f ca="1">IF(EOMONTH(INDIRECT(EF$2,FALSE),0)=EOMONTH(Loan_Equity[[#This Row],[Loan Origination Date]],0),-Loan_Equity[[#This Row],[Origination Total]],IF(AND(EOMONTH(INDIRECT(EF$2,),0)&gt;EOMONTH(Loan_Equity[[#This Row],[Loan Origination Date]],0),EOMONTH(INDIRECT(EF$2,),0)&lt;EOMONTH(Loan_Equity[[#This Row],[Loan Origination Date]],Loan_Equity[[#This Row],[Term Months]])),Loan_Equity[[#This Row],[PMT&amp;Escrow]],""))</f>
        <v/>
      </c>
    </row>
    <row r="15" spans="1:136" x14ac:dyDescent="0.25">
      <c r="A15" s="64"/>
      <c r="B15" s="6"/>
      <c r="C15" s="6"/>
      <c r="D15" s="6"/>
      <c r="E15" s="6"/>
      <c r="F15" s="6"/>
      <c r="G15" s="6"/>
      <c r="H15" s="6"/>
      <c r="I15" s="6"/>
      <c r="J15" s="6"/>
      <c r="K15" s="10">
        <f>Loan_Equity[[#This Row],[Asset Price]]*Loan_Equity[[#This Row],[Percent Down]]+Loan_Equity[[#This Row],[Origination Fees]]</f>
        <v>0</v>
      </c>
      <c r="L15" s="10" t="str">
        <f>IF(ISBLANK(Loan_Equity[[#This Row],[Loan Origination Date]]),"",IFERROR(PMT($G15/12,$H15,$D15-Loan_Equity[[#This Row],[Asset Price]]*Loan_Equity[[#This Row],[Percent Down]],0,1)-$I15/12-$J15/12,""))</f>
        <v/>
      </c>
      <c r="O15" t="s">
        <v>563</v>
      </c>
      <c r="P15" s="10" t="str">
        <f>IFERROR(CUMPRINC(Loan_Equity[[#This Row],[rate (%)]]/12,Loan_Equity[[#This Row],[Term Months]],Loan_Equity[[#This Row],[Asset Price]],1,-YEAR(Loan_Equity[[#This Row],[Loan Origination Date]])*12-MONTH(Loan_Equity[[#This Row],[Loan Origination Date]])+YEAR(FY01_M01)*12+MONTH(FY01_M01),0),"")</f>
        <v/>
      </c>
      <c r="Q15" s="10" t="str">
        <f>IFERROR(CUMPRINC(Loan_Equity[[#This Row],[rate (%)]]/12,Loan_Equity[[#This Row],[Term Months]],Loan_Equity[[#This Row],[Asset Price]],1,-YEAR(Loan_Equity[[#This Row],[Loan Origination Date]])*12-MONTH(Loan_Equity[[#This Row],[Loan Origination Date]])+YEAR(FY01_M02)*12+MONTH(FY01_M02),0),"")</f>
        <v/>
      </c>
      <c r="R15" s="10" t="str">
        <f>IFERROR(CUMPRINC(Loan_Equity[[#This Row],[rate (%)]]/12,Loan_Equity[[#This Row],[Term Months]],Loan_Equity[[#This Row],[Asset Price]],1,-YEAR(Loan_Equity[[#This Row],[Loan Origination Date]])*12-MONTH(Loan_Equity[[#This Row],[Loan Origination Date]])+YEAR(FY01_M03)*12+MONTH(FY01_M03),0),"")</f>
        <v/>
      </c>
      <c r="S15" s="10" t="str">
        <f>IFERROR(CUMPRINC(Loan_Equity[[#This Row],[rate (%)]]/12,Loan_Equity[[#This Row],[Term Months]],Loan_Equity[[#This Row],[Asset Price]],1,-YEAR(Loan_Equity[[#This Row],[Loan Origination Date]])*12-MONTH(Loan_Equity[[#This Row],[Loan Origination Date]])+YEAR(FY01_M04)*12+MONTH(FY01_M04),0),"")</f>
        <v/>
      </c>
      <c r="T15" s="10" t="str">
        <f>IFERROR(CUMPRINC(Loan_Equity[[#This Row],[rate (%)]]/12,Loan_Equity[[#This Row],[Term Months]],Loan_Equity[[#This Row],[Asset Price]],1,-YEAR(Loan_Equity[[#This Row],[Loan Origination Date]])*12-MONTH(Loan_Equity[[#This Row],[Loan Origination Date]])+YEAR(FY01_M05)*12+MONTH(FY01_M05),0),"")</f>
        <v/>
      </c>
      <c r="U15" s="10" t="str">
        <f>IFERROR(CUMPRINC(Loan_Equity[[#This Row],[rate (%)]]/12,Loan_Equity[[#This Row],[Term Months]],Loan_Equity[[#This Row],[Asset Price]],1,-YEAR(Loan_Equity[[#This Row],[Loan Origination Date]])*12-MONTH(Loan_Equity[[#This Row],[Loan Origination Date]])+YEAR(FY01_M06)*12+MONTH(FY01_M06),0),"")</f>
        <v/>
      </c>
      <c r="V15" s="10" t="str">
        <f>IFERROR(CUMPRINC(Loan_Equity[[#This Row],[rate (%)]]/12,Loan_Equity[[#This Row],[Term Months]],Loan_Equity[[#This Row],[Asset Price]],1,-YEAR(Loan_Equity[[#This Row],[Loan Origination Date]])*12-MONTH(Loan_Equity[[#This Row],[Loan Origination Date]])+YEAR(FY01_M07)*12+MONTH(FY01_M07),0),"")</f>
        <v/>
      </c>
      <c r="W15" s="10" t="str">
        <f>IFERROR(CUMPRINC(Loan_Equity[[#This Row],[rate (%)]]/12,Loan_Equity[[#This Row],[Term Months]],Loan_Equity[[#This Row],[Asset Price]],1,-YEAR(Loan_Equity[[#This Row],[Loan Origination Date]])*12-MONTH(Loan_Equity[[#This Row],[Loan Origination Date]])+YEAR(FY01_M08)*12+MONTH(FY01_M08),0),"")</f>
        <v/>
      </c>
      <c r="X15" s="10" t="str">
        <f>IFERROR(CUMPRINC(Loan_Equity[[#This Row],[rate (%)]]/12,Loan_Equity[[#This Row],[Term Months]],Loan_Equity[[#This Row],[Asset Price]],1,-YEAR(Loan_Equity[[#This Row],[Loan Origination Date]])*12-MONTH(Loan_Equity[[#This Row],[Loan Origination Date]])+YEAR(FY01_M09)*12+MONTH(FY01_M09),0),"")</f>
        <v/>
      </c>
      <c r="Y15" s="10" t="str">
        <f>IFERROR(CUMPRINC(Loan_Equity[[#This Row],[rate (%)]]/12,Loan_Equity[[#This Row],[Term Months]],Loan_Equity[[#This Row],[Asset Price]],1,-YEAR(Loan_Equity[[#This Row],[Loan Origination Date]])*12-MONTH(Loan_Equity[[#This Row],[Loan Origination Date]])+YEAR(FY01_M10)*12+MONTH(FY01_M10),0),"")</f>
        <v/>
      </c>
      <c r="Z15" s="10" t="str">
        <f>IFERROR(CUMPRINC(Loan_Equity[[#This Row],[rate (%)]]/12,Loan_Equity[[#This Row],[Term Months]],Loan_Equity[[#This Row],[Asset Price]],1,-YEAR(Loan_Equity[[#This Row],[Loan Origination Date]])*12-MONTH(Loan_Equity[[#This Row],[Loan Origination Date]])+YEAR(FY01_M11)*12+MONTH(FY01_M11),0),"")</f>
        <v/>
      </c>
      <c r="AA15" s="10" t="str">
        <f>IFERROR(CUMPRINC(Loan_Equity[[#This Row],[rate (%)]]/12,Loan_Equity[[#This Row],[Term Months]],Loan_Equity[[#This Row],[Asset Price]],1,-YEAR(Loan_Equity[[#This Row],[Loan Origination Date]])*12-MONTH(Loan_Equity[[#This Row],[Loan Origination Date]])+YEAR(FY01_M12)*12+MONTH(FY01_M12),0),"")</f>
        <v/>
      </c>
      <c r="AB15" s="10" t="str">
        <f>IFERROR(CUMPRINC(Loan_Equity[[#This Row],[rate (%)]]/12,Loan_Equity[[#This Row],[Term Months]],Loan_Equity[[#This Row],[Asset Price]],1,-YEAR(Loan_Equity[[#This Row],[Loan Origination Date]])*12-MONTH(Loan_Equity[[#This Row],[Loan Origination Date]])+YEAR(FY02_M01)*12+MONTH(FY02_M01),0),"")</f>
        <v/>
      </c>
      <c r="AC15" s="10" t="str">
        <f>IFERROR(CUMPRINC(Loan_Equity[[#This Row],[rate (%)]]/12,Loan_Equity[[#This Row],[Term Months]],Loan_Equity[[#This Row],[Asset Price]],1,-YEAR(Loan_Equity[[#This Row],[Loan Origination Date]])*12-MONTH(Loan_Equity[[#This Row],[Loan Origination Date]])+YEAR(FY02_M02)*12+MONTH(FY02_M02),0),"")</f>
        <v/>
      </c>
      <c r="AD15" s="10" t="str">
        <f>IFERROR(CUMPRINC(Loan_Equity[[#This Row],[rate (%)]]/12,Loan_Equity[[#This Row],[Term Months]],Loan_Equity[[#This Row],[Asset Price]],1,-YEAR(Loan_Equity[[#This Row],[Loan Origination Date]])*12-MONTH(Loan_Equity[[#This Row],[Loan Origination Date]])+YEAR(FY02_M03)*12+MONTH(FY02_M03),0),"")</f>
        <v/>
      </c>
      <c r="AE15" s="10" t="str">
        <f>IFERROR(CUMPRINC(Loan_Equity[[#This Row],[rate (%)]]/12,Loan_Equity[[#This Row],[Term Months]],Loan_Equity[[#This Row],[Asset Price]],1,-YEAR(Loan_Equity[[#This Row],[Loan Origination Date]])*12-MONTH(Loan_Equity[[#This Row],[Loan Origination Date]])+YEAR(FY02_M04)*12+MONTH(FY02_M04),0),"")</f>
        <v/>
      </c>
      <c r="AF15" s="10" t="str">
        <f>IFERROR(CUMPRINC(Loan_Equity[[#This Row],[rate (%)]]/12,Loan_Equity[[#This Row],[Term Months]],Loan_Equity[[#This Row],[Asset Price]],1,-YEAR(Loan_Equity[[#This Row],[Loan Origination Date]])*12-MONTH(Loan_Equity[[#This Row],[Loan Origination Date]])+YEAR(FY02_M05)*12+MONTH(FY02_M05),0),"")</f>
        <v/>
      </c>
      <c r="AG15" s="10" t="str">
        <f>IFERROR(CUMPRINC(Loan_Equity[[#This Row],[rate (%)]]/12,Loan_Equity[[#This Row],[Term Months]],Loan_Equity[[#This Row],[Asset Price]],1,-YEAR(Loan_Equity[[#This Row],[Loan Origination Date]])*12-MONTH(Loan_Equity[[#This Row],[Loan Origination Date]])+YEAR(FY02_M06)*12+MONTH(FY02_M06),0),"")</f>
        <v/>
      </c>
      <c r="AH15" s="10" t="str">
        <f>IFERROR(CUMPRINC(Loan_Equity[[#This Row],[rate (%)]]/12,Loan_Equity[[#This Row],[Term Months]],Loan_Equity[[#This Row],[Asset Price]],1,-YEAR(Loan_Equity[[#This Row],[Loan Origination Date]])*12-MONTH(Loan_Equity[[#This Row],[Loan Origination Date]])+YEAR(FY02_M07)*12+MONTH(FY02_M07),0),"")</f>
        <v/>
      </c>
      <c r="AI15" s="10" t="str">
        <f>IFERROR(CUMPRINC(Loan_Equity[[#This Row],[rate (%)]]/12,Loan_Equity[[#This Row],[Term Months]],Loan_Equity[[#This Row],[Asset Price]],1,-YEAR(Loan_Equity[[#This Row],[Loan Origination Date]])*12-MONTH(Loan_Equity[[#This Row],[Loan Origination Date]])+YEAR(FY02_M08)*12+MONTH(FY02_M08),0),"")</f>
        <v/>
      </c>
      <c r="AJ15" s="10" t="str">
        <f>IFERROR(CUMPRINC(Loan_Equity[[#This Row],[rate (%)]]/12,Loan_Equity[[#This Row],[Term Months]],Loan_Equity[[#This Row],[Asset Price]],1,-YEAR(Loan_Equity[[#This Row],[Loan Origination Date]])*12-MONTH(Loan_Equity[[#This Row],[Loan Origination Date]])+YEAR(FY02_M09)*12+MONTH(FY02_M09),0),"")</f>
        <v/>
      </c>
      <c r="AK15" s="10" t="str">
        <f>IFERROR(CUMPRINC(Loan_Equity[[#This Row],[rate (%)]]/12,Loan_Equity[[#This Row],[Term Months]],Loan_Equity[[#This Row],[Asset Price]],1,-YEAR(Loan_Equity[[#This Row],[Loan Origination Date]])*12-MONTH(Loan_Equity[[#This Row],[Loan Origination Date]])+YEAR(FY02_M10)*12+MONTH(FY02_M10),0),"")</f>
        <v/>
      </c>
      <c r="AL15" s="10" t="str">
        <f>IFERROR(CUMPRINC(Loan_Equity[[#This Row],[rate (%)]]/12,Loan_Equity[[#This Row],[Term Months]],Loan_Equity[[#This Row],[Asset Price]],1,-YEAR(Loan_Equity[[#This Row],[Loan Origination Date]])*12-MONTH(Loan_Equity[[#This Row],[Loan Origination Date]])+YEAR(FY02_M11)*12+MONTH(FY02_M11),0),"")</f>
        <v/>
      </c>
      <c r="AM15" s="10" t="str">
        <f>IFERROR(CUMPRINC(Loan_Equity[[#This Row],[rate (%)]]/12,Loan_Equity[[#This Row],[Term Months]],Loan_Equity[[#This Row],[Asset Price]],1,-YEAR(Loan_Equity[[#This Row],[Loan Origination Date]])*12-MONTH(Loan_Equity[[#This Row],[Loan Origination Date]])+YEAR(FY02_M12)*12+MONTH(FY02_M12),0),"")</f>
        <v/>
      </c>
      <c r="AN15" s="10" t="str">
        <f>IFERROR(CUMPRINC(Loan_Equity[[#This Row],[rate (%)]]/12,Loan_Equity[[#This Row],[Term Months]],Loan_Equity[[#This Row],[Asset Price]],1,-YEAR(Loan_Equity[[#This Row],[Loan Origination Date]])*12-MONTH(Loan_Equity[[#This Row],[Loan Origination Date]])+YEAR(FY03_M01)*12+MONTH(FY03_M01),0),"")</f>
        <v/>
      </c>
      <c r="AO15" s="10" t="str">
        <f>IFERROR(CUMPRINC(Loan_Equity[[#This Row],[rate (%)]]/12,Loan_Equity[[#This Row],[Term Months]],Loan_Equity[[#This Row],[Asset Price]],1,-YEAR(Loan_Equity[[#This Row],[Loan Origination Date]])*12-MONTH(Loan_Equity[[#This Row],[Loan Origination Date]])+YEAR(FY03_M02)*12+MONTH(FY03_M02),0),"")</f>
        <v/>
      </c>
      <c r="AP15" s="10" t="str">
        <f>IFERROR(CUMPRINC(Loan_Equity[[#This Row],[rate (%)]]/12,Loan_Equity[[#This Row],[Term Months]],Loan_Equity[[#This Row],[Asset Price]],1,-YEAR(Loan_Equity[[#This Row],[Loan Origination Date]])*12-MONTH(Loan_Equity[[#This Row],[Loan Origination Date]])+YEAR(FY03_M03)*12+MONTH(FY03_M03),0),"")</f>
        <v/>
      </c>
      <c r="AQ15" s="10" t="str">
        <f>IFERROR(CUMPRINC(Loan_Equity[[#This Row],[rate (%)]]/12,Loan_Equity[[#This Row],[Term Months]],Loan_Equity[[#This Row],[Asset Price]],1,-YEAR(Loan_Equity[[#This Row],[Loan Origination Date]])*12-MONTH(Loan_Equity[[#This Row],[Loan Origination Date]])+YEAR(FY03_M04)*12+MONTH(FY03_M04),0),"")</f>
        <v/>
      </c>
      <c r="AR15" s="10" t="str">
        <f>IFERROR(CUMPRINC(Loan_Equity[[#This Row],[rate (%)]]/12,Loan_Equity[[#This Row],[Term Months]],Loan_Equity[[#This Row],[Asset Price]],1,-YEAR(Loan_Equity[[#This Row],[Loan Origination Date]])*12-MONTH(Loan_Equity[[#This Row],[Loan Origination Date]])+YEAR(FY03_M05)*12+MONTH(FY03_M05),0),"")</f>
        <v/>
      </c>
      <c r="AS15" s="10" t="str">
        <f>IFERROR(CUMPRINC(Loan_Equity[[#This Row],[rate (%)]]/12,Loan_Equity[[#This Row],[Term Months]],Loan_Equity[[#This Row],[Asset Price]],1,-YEAR(Loan_Equity[[#This Row],[Loan Origination Date]])*12-MONTH(Loan_Equity[[#This Row],[Loan Origination Date]])+YEAR(FY03_M06)*12+MONTH(FY03_M06),0),"")</f>
        <v/>
      </c>
      <c r="AT15" s="10" t="str">
        <f>IFERROR(CUMPRINC(Loan_Equity[[#This Row],[rate (%)]]/12,Loan_Equity[[#This Row],[Term Months]],Loan_Equity[[#This Row],[Asset Price]],1,-YEAR(Loan_Equity[[#This Row],[Loan Origination Date]])*12-MONTH(Loan_Equity[[#This Row],[Loan Origination Date]])+YEAR(FY03_M07)*12+MONTH(FY03_M07),0),"")</f>
        <v/>
      </c>
      <c r="AU15" s="10" t="str">
        <f>IFERROR(CUMPRINC(Loan_Equity[[#This Row],[rate (%)]]/12,Loan_Equity[[#This Row],[Term Months]],Loan_Equity[[#This Row],[Asset Price]],1,-YEAR(Loan_Equity[[#This Row],[Loan Origination Date]])*12-MONTH(Loan_Equity[[#This Row],[Loan Origination Date]])+YEAR(FY03_M08)*12+MONTH(FY03_M08),0),"")</f>
        <v/>
      </c>
      <c r="AV15" s="10" t="str">
        <f>IFERROR(CUMPRINC(Loan_Equity[[#This Row],[rate (%)]]/12,Loan_Equity[[#This Row],[Term Months]],Loan_Equity[[#This Row],[Asset Price]],1,-YEAR(Loan_Equity[[#This Row],[Loan Origination Date]])*12-MONTH(Loan_Equity[[#This Row],[Loan Origination Date]])+YEAR(FY03_M09)*12+MONTH(FY03_M09),0),"")</f>
        <v/>
      </c>
      <c r="AW15" s="10" t="str">
        <f>IFERROR(CUMPRINC(Loan_Equity[[#This Row],[rate (%)]]/12,Loan_Equity[[#This Row],[Term Months]],Loan_Equity[[#This Row],[Asset Price]],1,-YEAR(Loan_Equity[[#This Row],[Loan Origination Date]])*12-MONTH(Loan_Equity[[#This Row],[Loan Origination Date]])+YEAR(FY03_M10)*12+MONTH(FY03_M10),0),"")</f>
        <v/>
      </c>
      <c r="AX15" s="10" t="str">
        <f>IFERROR(CUMPRINC(Loan_Equity[[#This Row],[rate (%)]]/12,Loan_Equity[[#This Row],[Term Months]],Loan_Equity[[#This Row],[Asset Price]],1,-YEAR(Loan_Equity[[#This Row],[Loan Origination Date]])*12-MONTH(Loan_Equity[[#This Row],[Loan Origination Date]])+YEAR(FY03_M11)*12+MONTH(FY03_M11),0),"")</f>
        <v/>
      </c>
      <c r="AY15" s="10" t="str">
        <f>IFERROR(CUMPRINC(Loan_Equity[[#This Row],[rate (%)]]/12,Loan_Equity[[#This Row],[Term Months]],Loan_Equity[[#This Row],[Asset Price]],1,-YEAR(Loan_Equity[[#This Row],[Loan Origination Date]])*12-MONTH(Loan_Equity[[#This Row],[Loan Origination Date]])+YEAR(FY03_M12)*12+MONTH(FY03_M12),0),"")</f>
        <v/>
      </c>
      <c r="AZ15" s="10" t="str">
        <f>IFERROR(CUMPRINC(Loan_Equity[[#This Row],[rate (%)]]/12,Loan_Equity[[#This Row],[Term Months]],Loan_Equity[[#This Row],[Asset Price]],1,-YEAR(Loan_Equity[[#This Row],[Loan Origination Date]])*12-MONTH(Loan_Equity[[#This Row],[Loan Origination Date]])+YEAR(FY04_M01)*12+MONTH(FY04_M01),0),"")</f>
        <v/>
      </c>
      <c r="BA15" s="10" t="str">
        <f>IFERROR(CUMPRINC(Loan_Equity[[#This Row],[rate (%)]]/12,Loan_Equity[[#This Row],[Term Months]],Loan_Equity[[#This Row],[Asset Price]],1,-YEAR(Loan_Equity[[#This Row],[Loan Origination Date]])*12-MONTH(Loan_Equity[[#This Row],[Loan Origination Date]])+YEAR(FY04_M02)*12+MONTH(FY04_M02),0),"")</f>
        <v/>
      </c>
      <c r="BB15" s="10" t="str">
        <f>IFERROR(CUMPRINC(Loan_Equity[[#This Row],[rate (%)]]/12,Loan_Equity[[#This Row],[Term Months]],Loan_Equity[[#This Row],[Asset Price]],1,-YEAR(Loan_Equity[[#This Row],[Loan Origination Date]])*12-MONTH(Loan_Equity[[#This Row],[Loan Origination Date]])+YEAR(FY04_M03)*12+MONTH(FY04_M03),0),"")</f>
        <v/>
      </c>
      <c r="BC15" s="10" t="str">
        <f>IFERROR(CUMPRINC(Loan_Equity[[#This Row],[rate (%)]]/12,Loan_Equity[[#This Row],[Term Months]],Loan_Equity[[#This Row],[Asset Price]],1,-YEAR(Loan_Equity[[#This Row],[Loan Origination Date]])*12-MONTH(Loan_Equity[[#This Row],[Loan Origination Date]])+YEAR(FY04_M04)*12+MONTH(FY04_M04),0),"")</f>
        <v/>
      </c>
      <c r="BD15" s="10" t="str">
        <f>IFERROR(CUMPRINC(Loan_Equity[[#This Row],[rate (%)]]/12,Loan_Equity[[#This Row],[Term Months]],Loan_Equity[[#This Row],[Asset Price]],1,-YEAR(Loan_Equity[[#This Row],[Loan Origination Date]])*12-MONTH(Loan_Equity[[#This Row],[Loan Origination Date]])+YEAR(FY04_M05)*12+MONTH(FY04_M05),0),"")</f>
        <v/>
      </c>
      <c r="BE15" s="10" t="str">
        <f>IFERROR(CUMPRINC(Loan_Equity[[#This Row],[rate (%)]]/12,Loan_Equity[[#This Row],[Term Months]],Loan_Equity[[#This Row],[Asset Price]],1,-YEAR(Loan_Equity[[#This Row],[Loan Origination Date]])*12-MONTH(Loan_Equity[[#This Row],[Loan Origination Date]])+YEAR(FY04_M06)*12+MONTH(FY04_M06),0),"")</f>
        <v/>
      </c>
      <c r="BF15" s="10" t="str">
        <f>IFERROR(CUMPRINC(Loan_Equity[[#This Row],[rate (%)]]/12,Loan_Equity[[#This Row],[Term Months]],Loan_Equity[[#This Row],[Asset Price]],1,-YEAR(Loan_Equity[[#This Row],[Loan Origination Date]])*12-MONTH(Loan_Equity[[#This Row],[Loan Origination Date]])+YEAR(FY04_M07)*12+MONTH(FY04_M07),0),"")</f>
        <v/>
      </c>
      <c r="BG15" s="10" t="str">
        <f>IFERROR(CUMPRINC(Loan_Equity[[#This Row],[rate (%)]]/12,Loan_Equity[[#This Row],[Term Months]],Loan_Equity[[#This Row],[Asset Price]],1,-YEAR(Loan_Equity[[#This Row],[Loan Origination Date]])*12-MONTH(Loan_Equity[[#This Row],[Loan Origination Date]])+YEAR(FY04_M08)*12+MONTH(FY04_M08),0),"")</f>
        <v/>
      </c>
      <c r="BH15" s="10" t="str">
        <f>IFERROR(CUMPRINC(Loan_Equity[[#This Row],[rate (%)]]/12,Loan_Equity[[#This Row],[Term Months]],Loan_Equity[[#This Row],[Asset Price]],1,-YEAR(Loan_Equity[[#This Row],[Loan Origination Date]])*12-MONTH(Loan_Equity[[#This Row],[Loan Origination Date]])+YEAR(FY04_M09)*12+MONTH(FY04_M09),0),"")</f>
        <v/>
      </c>
      <c r="BI15" s="10" t="str">
        <f>IFERROR(CUMPRINC(Loan_Equity[[#This Row],[rate (%)]]/12,Loan_Equity[[#This Row],[Term Months]],Loan_Equity[[#This Row],[Asset Price]],1,-YEAR(Loan_Equity[[#This Row],[Loan Origination Date]])*12-MONTH(Loan_Equity[[#This Row],[Loan Origination Date]])+YEAR(FY04_M10)*12+MONTH(FY04_M10),0),"")</f>
        <v/>
      </c>
      <c r="BJ15" s="10" t="str">
        <f>IFERROR(CUMPRINC(Loan_Equity[[#This Row],[rate (%)]]/12,Loan_Equity[[#This Row],[Term Months]],Loan_Equity[[#This Row],[Asset Price]],1,-YEAR(Loan_Equity[[#This Row],[Loan Origination Date]])*12-MONTH(Loan_Equity[[#This Row],[Loan Origination Date]])+YEAR(FY04_M11)*12+MONTH(FY04_M11),0),"")</f>
        <v/>
      </c>
      <c r="BK15" s="10" t="str">
        <f>IFERROR(CUMPRINC(Loan_Equity[[#This Row],[rate (%)]]/12,Loan_Equity[[#This Row],[Term Months]],Loan_Equity[[#This Row],[Asset Price]],1,-YEAR(Loan_Equity[[#This Row],[Loan Origination Date]])*12-MONTH(Loan_Equity[[#This Row],[Loan Origination Date]])+YEAR(FY04_M12)*12+MONTH(FY04_M12),0),"")</f>
        <v/>
      </c>
      <c r="BL15" s="10" t="str">
        <f>IFERROR(CUMPRINC(Loan_Equity[[#This Row],[rate (%)]]/12,Loan_Equity[[#This Row],[Term Months]],Loan_Equity[[#This Row],[Asset Price]],1,-YEAR(Loan_Equity[[#This Row],[Loan Origination Date]])*12-MONTH(Loan_Equity[[#This Row],[Loan Origination Date]])+YEAR(FY05_M01)*12+MONTH(FY05_M01),0),"")</f>
        <v/>
      </c>
      <c r="BM15" s="10" t="str">
        <f>IFERROR(CUMPRINC(Loan_Equity[[#This Row],[rate (%)]]/12,Loan_Equity[[#This Row],[Term Months]],Loan_Equity[[#This Row],[Asset Price]],1,-YEAR(Loan_Equity[[#This Row],[Loan Origination Date]])*12-MONTH(Loan_Equity[[#This Row],[Loan Origination Date]])+YEAR(FY05_M02)*12+MONTH(FY05_M02),0),"")</f>
        <v/>
      </c>
      <c r="BN15" s="10" t="str">
        <f>IFERROR(CUMPRINC(Loan_Equity[[#This Row],[rate (%)]]/12,Loan_Equity[[#This Row],[Term Months]],Loan_Equity[[#This Row],[Asset Price]],1,-YEAR(Loan_Equity[[#This Row],[Loan Origination Date]])*12-MONTH(Loan_Equity[[#This Row],[Loan Origination Date]])+YEAR(FY05_M03)*12+MONTH(FY05_M03),0),"")</f>
        <v/>
      </c>
      <c r="BO15" s="10" t="str">
        <f>IFERROR(CUMPRINC(Loan_Equity[[#This Row],[rate (%)]]/12,Loan_Equity[[#This Row],[Term Months]],Loan_Equity[[#This Row],[Asset Price]],1,-YEAR(Loan_Equity[[#This Row],[Loan Origination Date]])*12-MONTH(Loan_Equity[[#This Row],[Loan Origination Date]])+YEAR(FY05_M04)*12+MONTH(FY05_M04),0),"")</f>
        <v/>
      </c>
      <c r="BP15" s="10" t="str">
        <f>IFERROR(CUMPRINC(Loan_Equity[[#This Row],[rate (%)]]/12,Loan_Equity[[#This Row],[Term Months]],Loan_Equity[[#This Row],[Asset Price]],1,-YEAR(Loan_Equity[[#This Row],[Loan Origination Date]])*12-MONTH(Loan_Equity[[#This Row],[Loan Origination Date]])+YEAR(FY05_M05)*12+MONTH(FY05_M05),0),"")</f>
        <v/>
      </c>
      <c r="BQ15" s="10" t="str">
        <f>IFERROR(CUMPRINC(Loan_Equity[[#This Row],[rate (%)]]/12,Loan_Equity[[#This Row],[Term Months]],Loan_Equity[[#This Row],[Asset Price]],1,-YEAR(Loan_Equity[[#This Row],[Loan Origination Date]])*12-MONTH(Loan_Equity[[#This Row],[Loan Origination Date]])+YEAR(FY05_M06)*12+MONTH(FY05_M06),0),"")</f>
        <v/>
      </c>
      <c r="BR15" s="10" t="str">
        <f>IFERROR(CUMPRINC(Loan_Equity[[#This Row],[rate (%)]]/12,Loan_Equity[[#This Row],[Term Months]],Loan_Equity[[#This Row],[Asset Price]],1,-YEAR(Loan_Equity[[#This Row],[Loan Origination Date]])*12-MONTH(Loan_Equity[[#This Row],[Loan Origination Date]])+YEAR(FY05_M07)*12+MONTH(FY05_M07),0),"")</f>
        <v/>
      </c>
      <c r="BS15" s="10" t="str">
        <f>IFERROR(CUMPRINC(Loan_Equity[[#This Row],[rate (%)]]/12,Loan_Equity[[#This Row],[Term Months]],Loan_Equity[[#This Row],[Asset Price]],1,-YEAR(Loan_Equity[[#This Row],[Loan Origination Date]])*12-MONTH(Loan_Equity[[#This Row],[Loan Origination Date]])+YEAR(FY05_M08)*12+MONTH(FY05_M08),0),"")</f>
        <v/>
      </c>
      <c r="BT15" s="10" t="str">
        <f>IFERROR(CUMPRINC(Loan_Equity[[#This Row],[rate (%)]]/12,Loan_Equity[[#This Row],[Term Months]],Loan_Equity[[#This Row],[Asset Price]],1,-YEAR(Loan_Equity[[#This Row],[Loan Origination Date]])*12-MONTH(Loan_Equity[[#This Row],[Loan Origination Date]])+YEAR(FY05_M09)*12+MONTH(FY05_M09),0),"")</f>
        <v/>
      </c>
      <c r="BU15" s="10" t="str">
        <f>IFERROR(CUMPRINC(Loan_Equity[[#This Row],[rate (%)]]/12,Loan_Equity[[#This Row],[Term Months]],Loan_Equity[[#This Row],[Asset Price]],1,-YEAR(Loan_Equity[[#This Row],[Loan Origination Date]])*12-MONTH(Loan_Equity[[#This Row],[Loan Origination Date]])+YEAR(FY05_M10)*12+MONTH(FY05_M10),0),"")</f>
        <v/>
      </c>
      <c r="BV15" s="10" t="str">
        <f>IFERROR(CUMPRINC(Loan_Equity[[#This Row],[rate (%)]]/12,Loan_Equity[[#This Row],[Term Months]],Loan_Equity[[#This Row],[Asset Price]],1,-YEAR(Loan_Equity[[#This Row],[Loan Origination Date]])*12-MONTH(Loan_Equity[[#This Row],[Loan Origination Date]])+YEAR(FY05_M11)*12+MONTH(FY05_M11),0),"")</f>
        <v/>
      </c>
      <c r="BW15" s="10" t="str">
        <f>IFERROR(CUMPRINC(Loan_Equity[[#This Row],[rate (%)]]/12,Loan_Equity[[#This Row],[Term Months]],Loan_Equity[[#This Row],[Asset Price]],1,-YEAR(Loan_Equity[[#This Row],[Loan Origination Date]])*12-MONTH(Loan_Equity[[#This Row],[Loan Origination Date]])+YEAR(FY05_M12)*12+MONTH(FY05_M12),0),"")</f>
        <v/>
      </c>
      <c r="BY15" t="str">
        <f ca="1">IF(EOMONTH(INDIRECT(BY$2,FALSE),0)=EOMONTH(Loan_Equity[[#This Row],[Loan Origination Date]],0),-Loan_Equity[[#This Row],[Origination Total]],IF(AND(EOMONTH(INDIRECT(BY$2,),0)&gt;EOMONTH(Loan_Equity[[#This Row],[Loan Origination Date]],0),EOMONTH(INDIRECT(BY$2,),0)&lt;EOMONTH(Loan_Equity[[#This Row],[Loan Origination Date]],Loan_Equity[[#This Row],[Term Months]])),Loan_Equity[[#This Row],[PMT&amp;Escrow]],""))</f>
        <v/>
      </c>
      <c r="BZ15" t="str">
        <f ca="1">IF(EOMONTH(INDIRECT(BZ$2,FALSE),0)=EOMONTH(Loan_Equity[[#This Row],[Loan Origination Date]],0),-Loan_Equity[[#This Row],[Origination Total]],IF(AND(EOMONTH(INDIRECT(BZ$2,),0)&gt;EOMONTH(Loan_Equity[[#This Row],[Loan Origination Date]],0),EOMONTH(INDIRECT(BZ$2,),0)&lt;EOMONTH(Loan_Equity[[#This Row],[Loan Origination Date]],Loan_Equity[[#This Row],[Term Months]])),Loan_Equity[[#This Row],[PMT&amp;Escrow]],""))</f>
        <v/>
      </c>
      <c r="CA15" t="str">
        <f ca="1">IF(EOMONTH(INDIRECT(CA$2,FALSE),0)=EOMONTH(Loan_Equity[[#This Row],[Loan Origination Date]],0),-Loan_Equity[[#This Row],[Origination Total]],IF(AND(EOMONTH(INDIRECT(CA$2,),0)&gt;EOMONTH(Loan_Equity[[#This Row],[Loan Origination Date]],0),EOMONTH(INDIRECT(CA$2,),0)&lt;EOMONTH(Loan_Equity[[#This Row],[Loan Origination Date]],Loan_Equity[[#This Row],[Term Months]])),Loan_Equity[[#This Row],[PMT&amp;Escrow]],""))</f>
        <v/>
      </c>
      <c r="CB15" t="str">
        <f ca="1">IF(EOMONTH(INDIRECT(CB$2,FALSE),0)=EOMONTH(Loan_Equity[[#This Row],[Loan Origination Date]],0),-Loan_Equity[[#This Row],[Origination Total]],IF(AND(EOMONTH(INDIRECT(CB$2,),0)&gt;EOMONTH(Loan_Equity[[#This Row],[Loan Origination Date]],0),EOMONTH(INDIRECT(CB$2,),0)&lt;EOMONTH(Loan_Equity[[#This Row],[Loan Origination Date]],Loan_Equity[[#This Row],[Term Months]])),Loan_Equity[[#This Row],[PMT&amp;Escrow]],""))</f>
        <v/>
      </c>
      <c r="CC15" t="str">
        <f ca="1">IF(EOMONTH(INDIRECT(CC$2,FALSE),0)=EOMONTH(Loan_Equity[[#This Row],[Loan Origination Date]],0),-Loan_Equity[[#This Row],[Origination Total]],IF(AND(EOMONTH(INDIRECT(CC$2,),0)&gt;EOMONTH(Loan_Equity[[#This Row],[Loan Origination Date]],0),EOMONTH(INDIRECT(CC$2,),0)&lt;EOMONTH(Loan_Equity[[#This Row],[Loan Origination Date]],Loan_Equity[[#This Row],[Term Months]])),Loan_Equity[[#This Row],[PMT&amp;Escrow]],""))</f>
        <v/>
      </c>
      <c r="CD15" t="str">
        <f ca="1">IF(EOMONTH(INDIRECT(CD$2,FALSE),0)=EOMONTH(Loan_Equity[[#This Row],[Loan Origination Date]],0),-Loan_Equity[[#This Row],[Origination Total]],IF(AND(EOMONTH(INDIRECT(CD$2,),0)&gt;EOMONTH(Loan_Equity[[#This Row],[Loan Origination Date]],0),EOMONTH(INDIRECT(CD$2,),0)&lt;EOMONTH(Loan_Equity[[#This Row],[Loan Origination Date]],Loan_Equity[[#This Row],[Term Months]])),Loan_Equity[[#This Row],[PMT&amp;Escrow]],""))</f>
        <v/>
      </c>
      <c r="CE15" t="str">
        <f ca="1">IF(EOMONTH(INDIRECT(CE$2,FALSE),0)=EOMONTH(Loan_Equity[[#This Row],[Loan Origination Date]],0),-Loan_Equity[[#This Row],[Origination Total]],IF(AND(EOMONTH(INDIRECT(CE$2,),0)&gt;EOMONTH(Loan_Equity[[#This Row],[Loan Origination Date]],0),EOMONTH(INDIRECT(CE$2,),0)&lt;EOMONTH(Loan_Equity[[#This Row],[Loan Origination Date]],Loan_Equity[[#This Row],[Term Months]])),Loan_Equity[[#This Row],[PMT&amp;Escrow]],""))</f>
        <v/>
      </c>
      <c r="CF15" t="str">
        <f ca="1">IF(EOMONTH(INDIRECT(CF$2,FALSE),0)=EOMONTH(Loan_Equity[[#This Row],[Loan Origination Date]],0),-Loan_Equity[[#This Row],[Origination Total]],IF(AND(EOMONTH(INDIRECT(CF$2,),0)&gt;EOMONTH(Loan_Equity[[#This Row],[Loan Origination Date]],0),EOMONTH(INDIRECT(CF$2,),0)&lt;EOMONTH(Loan_Equity[[#This Row],[Loan Origination Date]],Loan_Equity[[#This Row],[Term Months]])),Loan_Equity[[#This Row],[PMT&amp;Escrow]],""))</f>
        <v/>
      </c>
      <c r="CG15" t="str">
        <f ca="1">IF(EOMONTH(INDIRECT(CG$2,FALSE),0)=EOMONTH(Loan_Equity[[#This Row],[Loan Origination Date]],0),-Loan_Equity[[#This Row],[Origination Total]],IF(AND(EOMONTH(INDIRECT(CG$2,),0)&gt;EOMONTH(Loan_Equity[[#This Row],[Loan Origination Date]],0),EOMONTH(INDIRECT(CG$2,),0)&lt;EOMONTH(Loan_Equity[[#This Row],[Loan Origination Date]],Loan_Equity[[#This Row],[Term Months]])),Loan_Equity[[#This Row],[PMT&amp;Escrow]],""))</f>
        <v/>
      </c>
      <c r="CH15" t="str">
        <f ca="1">IF(EOMONTH(INDIRECT(CH$2,FALSE),0)=EOMONTH(Loan_Equity[[#This Row],[Loan Origination Date]],0),-Loan_Equity[[#This Row],[Origination Total]],IF(AND(EOMONTH(INDIRECT(CH$2,),0)&gt;EOMONTH(Loan_Equity[[#This Row],[Loan Origination Date]],0),EOMONTH(INDIRECT(CH$2,),0)&lt;EOMONTH(Loan_Equity[[#This Row],[Loan Origination Date]],Loan_Equity[[#This Row],[Term Months]])),Loan_Equity[[#This Row],[PMT&amp;Escrow]],""))</f>
        <v/>
      </c>
      <c r="CI15" t="str">
        <f ca="1">IF(EOMONTH(INDIRECT(CI$2,FALSE),0)=EOMONTH(Loan_Equity[[#This Row],[Loan Origination Date]],0),-Loan_Equity[[#This Row],[Origination Total]],IF(AND(EOMONTH(INDIRECT(CI$2,),0)&gt;EOMONTH(Loan_Equity[[#This Row],[Loan Origination Date]],0),EOMONTH(INDIRECT(CI$2,),0)&lt;EOMONTH(Loan_Equity[[#This Row],[Loan Origination Date]],Loan_Equity[[#This Row],[Term Months]])),Loan_Equity[[#This Row],[PMT&amp;Escrow]],""))</f>
        <v/>
      </c>
      <c r="CJ15" t="str">
        <f ca="1">IF(EOMONTH(INDIRECT(CJ$2,FALSE),0)=EOMONTH(Loan_Equity[[#This Row],[Loan Origination Date]],0),-Loan_Equity[[#This Row],[Origination Total]],IF(AND(EOMONTH(INDIRECT(CJ$2,),0)&gt;EOMONTH(Loan_Equity[[#This Row],[Loan Origination Date]],0),EOMONTH(INDIRECT(CJ$2,),0)&lt;EOMONTH(Loan_Equity[[#This Row],[Loan Origination Date]],Loan_Equity[[#This Row],[Term Months]])),Loan_Equity[[#This Row],[PMT&amp;Escrow]],""))</f>
        <v/>
      </c>
      <c r="CK15" t="str">
        <f ca="1">IF(EOMONTH(INDIRECT(CK$2,FALSE),0)=EOMONTH(Loan_Equity[[#This Row],[Loan Origination Date]],0),-Loan_Equity[[#This Row],[Origination Total]],IF(AND(EOMONTH(INDIRECT(CK$2,),0)&gt;EOMONTH(Loan_Equity[[#This Row],[Loan Origination Date]],0),EOMONTH(INDIRECT(CK$2,),0)&lt;EOMONTH(Loan_Equity[[#This Row],[Loan Origination Date]],Loan_Equity[[#This Row],[Term Months]])),Loan_Equity[[#This Row],[PMT&amp;Escrow]],""))</f>
        <v/>
      </c>
      <c r="CL15" t="str">
        <f ca="1">IF(EOMONTH(INDIRECT(CL$2,FALSE),0)=EOMONTH(Loan_Equity[[#This Row],[Loan Origination Date]],0),-Loan_Equity[[#This Row],[Origination Total]],IF(AND(EOMONTH(INDIRECT(CL$2,),0)&gt;EOMONTH(Loan_Equity[[#This Row],[Loan Origination Date]],0),EOMONTH(INDIRECT(CL$2,),0)&lt;EOMONTH(Loan_Equity[[#This Row],[Loan Origination Date]],Loan_Equity[[#This Row],[Term Months]])),Loan_Equity[[#This Row],[PMT&amp;Escrow]],""))</f>
        <v/>
      </c>
      <c r="CM15" t="str">
        <f ca="1">IF(EOMONTH(INDIRECT(CM$2,FALSE),0)=EOMONTH(Loan_Equity[[#This Row],[Loan Origination Date]],0),-Loan_Equity[[#This Row],[Origination Total]],IF(AND(EOMONTH(INDIRECT(CM$2,),0)&gt;EOMONTH(Loan_Equity[[#This Row],[Loan Origination Date]],0),EOMONTH(INDIRECT(CM$2,),0)&lt;EOMONTH(Loan_Equity[[#This Row],[Loan Origination Date]],Loan_Equity[[#This Row],[Term Months]])),Loan_Equity[[#This Row],[PMT&amp;Escrow]],""))</f>
        <v/>
      </c>
      <c r="CN15" t="str">
        <f ca="1">IF(EOMONTH(INDIRECT(CN$2,FALSE),0)=EOMONTH(Loan_Equity[[#This Row],[Loan Origination Date]],0),-Loan_Equity[[#This Row],[Origination Total]],IF(AND(EOMONTH(INDIRECT(CN$2,),0)&gt;EOMONTH(Loan_Equity[[#This Row],[Loan Origination Date]],0),EOMONTH(INDIRECT(CN$2,),0)&lt;EOMONTH(Loan_Equity[[#This Row],[Loan Origination Date]],Loan_Equity[[#This Row],[Term Months]])),Loan_Equity[[#This Row],[PMT&amp;Escrow]],""))</f>
        <v/>
      </c>
      <c r="CO15" t="str">
        <f ca="1">IF(EOMONTH(INDIRECT(CO$2,FALSE),0)=EOMONTH(Loan_Equity[[#This Row],[Loan Origination Date]],0),-Loan_Equity[[#This Row],[Origination Total]],IF(AND(EOMONTH(INDIRECT(CO$2,),0)&gt;EOMONTH(Loan_Equity[[#This Row],[Loan Origination Date]],0),EOMONTH(INDIRECT(CO$2,),0)&lt;EOMONTH(Loan_Equity[[#This Row],[Loan Origination Date]],Loan_Equity[[#This Row],[Term Months]])),Loan_Equity[[#This Row],[PMT&amp;Escrow]],""))</f>
        <v/>
      </c>
      <c r="CP15" t="str">
        <f ca="1">IF(EOMONTH(INDIRECT(CP$2,FALSE),0)=EOMONTH(Loan_Equity[[#This Row],[Loan Origination Date]],0),-Loan_Equity[[#This Row],[Origination Total]],IF(AND(EOMONTH(INDIRECT(CP$2,),0)&gt;EOMONTH(Loan_Equity[[#This Row],[Loan Origination Date]],0),EOMONTH(INDIRECT(CP$2,),0)&lt;EOMONTH(Loan_Equity[[#This Row],[Loan Origination Date]],Loan_Equity[[#This Row],[Term Months]])),Loan_Equity[[#This Row],[PMT&amp;Escrow]],""))</f>
        <v/>
      </c>
      <c r="CQ15" t="str">
        <f ca="1">IF(EOMONTH(INDIRECT(CQ$2,FALSE),0)=EOMONTH(Loan_Equity[[#This Row],[Loan Origination Date]],0),-Loan_Equity[[#This Row],[Origination Total]],IF(AND(EOMONTH(INDIRECT(CQ$2,),0)&gt;EOMONTH(Loan_Equity[[#This Row],[Loan Origination Date]],0),EOMONTH(INDIRECT(CQ$2,),0)&lt;EOMONTH(Loan_Equity[[#This Row],[Loan Origination Date]],Loan_Equity[[#This Row],[Term Months]])),Loan_Equity[[#This Row],[PMT&amp;Escrow]],""))</f>
        <v/>
      </c>
      <c r="CR15" t="str">
        <f ca="1">IF(EOMONTH(INDIRECT(CR$2,FALSE),0)=EOMONTH(Loan_Equity[[#This Row],[Loan Origination Date]],0),-Loan_Equity[[#This Row],[Origination Total]],IF(AND(EOMONTH(INDIRECT(CR$2,),0)&gt;EOMONTH(Loan_Equity[[#This Row],[Loan Origination Date]],0),EOMONTH(INDIRECT(CR$2,),0)&lt;EOMONTH(Loan_Equity[[#This Row],[Loan Origination Date]],Loan_Equity[[#This Row],[Term Months]])),Loan_Equity[[#This Row],[PMT&amp;Escrow]],""))</f>
        <v/>
      </c>
      <c r="CS15" t="str">
        <f ca="1">IF(EOMONTH(INDIRECT(CS$2,FALSE),0)=EOMONTH(Loan_Equity[[#This Row],[Loan Origination Date]],0),-Loan_Equity[[#This Row],[Origination Total]],IF(AND(EOMONTH(INDIRECT(CS$2,),0)&gt;EOMONTH(Loan_Equity[[#This Row],[Loan Origination Date]],0),EOMONTH(INDIRECT(CS$2,),0)&lt;EOMONTH(Loan_Equity[[#This Row],[Loan Origination Date]],Loan_Equity[[#This Row],[Term Months]])),Loan_Equity[[#This Row],[PMT&amp;Escrow]],""))</f>
        <v/>
      </c>
      <c r="CT15" t="str">
        <f ca="1">IF(EOMONTH(INDIRECT(CT$2,FALSE),0)=EOMONTH(Loan_Equity[[#This Row],[Loan Origination Date]],0),-Loan_Equity[[#This Row],[Origination Total]],IF(AND(EOMONTH(INDIRECT(CT$2,),0)&gt;EOMONTH(Loan_Equity[[#This Row],[Loan Origination Date]],0),EOMONTH(INDIRECT(CT$2,),0)&lt;EOMONTH(Loan_Equity[[#This Row],[Loan Origination Date]],Loan_Equity[[#This Row],[Term Months]])),Loan_Equity[[#This Row],[PMT&amp;Escrow]],""))</f>
        <v/>
      </c>
      <c r="CU15" t="str">
        <f ca="1">IF(EOMONTH(INDIRECT(CU$2,FALSE),0)=EOMONTH(Loan_Equity[[#This Row],[Loan Origination Date]],0),-Loan_Equity[[#This Row],[Origination Total]],IF(AND(EOMONTH(INDIRECT(CU$2,),0)&gt;EOMONTH(Loan_Equity[[#This Row],[Loan Origination Date]],0),EOMONTH(INDIRECT(CU$2,),0)&lt;EOMONTH(Loan_Equity[[#This Row],[Loan Origination Date]],Loan_Equity[[#This Row],[Term Months]])),Loan_Equity[[#This Row],[PMT&amp;Escrow]],""))</f>
        <v/>
      </c>
      <c r="CV15" t="str">
        <f ca="1">IF(EOMONTH(INDIRECT(CV$2,FALSE),0)=EOMONTH(Loan_Equity[[#This Row],[Loan Origination Date]],0),-Loan_Equity[[#This Row],[Origination Total]],IF(AND(EOMONTH(INDIRECT(CV$2,),0)&gt;EOMONTH(Loan_Equity[[#This Row],[Loan Origination Date]],0),EOMONTH(INDIRECT(CV$2,),0)&lt;EOMONTH(Loan_Equity[[#This Row],[Loan Origination Date]],Loan_Equity[[#This Row],[Term Months]])),Loan_Equity[[#This Row],[PMT&amp;Escrow]],""))</f>
        <v/>
      </c>
      <c r="CW15" t="str">
        <f ca="1">IF(EOMONTH(INDIRECT(CW$2,FALSE),0)=EOMONTH(Loan_Equity[[#This Row],[Loan Origination Date]],0),-Loan_Equity[[#This Row],[Origination Total]],IF(AND(EOMONTH(INDIRECT(CW$2,),0)&gt;EOMONTH(Loan_Equity[[#This Row],[Loan Origination Date]],0),EOMONTH(INDIRECT(CW$2,),0)&lt;EOMONTH(Loan_Equity[[#This Row],[Loan Origination Date]],Loan_Equity[[#This Row],[Term Months]])),Loan_Equity[[#This Row],[PMT&amp;Escrow]],""))</f>
        <v/>
      </c>
      <c r="CX15" t="str">
        <f ca="1">IF(EOMONTH(INDIRECT(CX$2,FALSE),0)=EOMONTH(Loan_Equity[[#This Row],[Loan Origination Date]],0),-Loan_Equity[[#This Row],[Origination Total]],IF(AND(EOMONTH(INDIRECT(CX$2,),0)&gt;EOMONTH(Loan_Equity[[#This Row],[Loan Origination Date]],0),EOMONTH(INDIRECT(CX$2,),0)&lt;EOMONTH(Loan_Equity[[#This Row],[Loan Origination Date]],Loan_Equity[[#This Row],[Term Months]])),Loan_Equity[[#This Row],[PMT&amp;Escrow]],""))</f>
        <v/>
      </c>
      <c r="CY15" t="str">
        <f ca="1">IF(EOMONTH(INDIRECT(CY$2,FALSE),0)=EOMONTH(Loan_Equity[[#This Row],[Loan Origination Date]],0),-Loan_Equity[[#This Row],[Origination Total]],IF(AND(EOMONTH(INDIRECT(CY$2,),0)&gt;EOMONTH(Loan_Equity[[#This Row],[Loan Origination Date]],0),EOMONTH(INDIRECT(CY$2,),0)&lt;EOMONTH(Loan_Equity[[#This Row],[Loan Origination Date]],Loan_Equity[[#This Row],[Term Months]])),Loan_Equity[[#This Row],[PMT&amp;Escrow]],""))</f>
        <v/>
      </c>
      <c r="CZ15" t="str">
        <f ca="1">IF(EOMONTH(INDIRECT(CZ$2,FALSE),0)=EOMONTH(Loan_Equity[[#This Row],[Loan Origination Date]],0),-Loan_Equity[[#This Row],[Origination Total]],IF(AND(EOMONTH(INDIRECT(CZ$2,),0)&gt;EOMONTH(Loan_Equity[[#This Row],[Loan Origination Date]],0),EOMONTH(INDIRECT(CZ$2,),0)&lt;EOMONTH(Loan_Equity[[#This Row],[Loan Origination Date]],Loan_Equity[[#This Row],[Term Months]])),Loan_Equity[[#This Row],[PMT&amp;Escrow]],""))</f>
        <v/>
      </c>
      <c r="DA15" t="str">
        <f ca="1">IF(EOMONTH(INDIRECT(DA$2,FALSE),0)=EOMONTH(Loan_Equity[[#This Row],[Loan Origination Date]],0),-Loan_Equity[[#This Row],[Origination Total]],IF(AND(EOMONTH(INDIRECT(DA$2,),0)&gt;EOMONTH(Loan_Equity[[#This Row],[Loan Origination Date]],0),EOMONTH(INDIRECT(DA$2,),0)&lt;EOMONTH(Loan_Equity[[#This Row],[Loan Origination Date]],Loan_Equity[[#This Row],[Term Months]])),Loan_Equity[[#This Row],[PMT&amp;Escrow]],""))</f>
        <v/>
      </c>
      <c r="DB15" t="str">
        <f ca="1">IF(EOMONTH(INDIRECT(DB$2,FALSE),0)=EOMONTH(Loan_Equity[[#This Row],[Loan Origination Date]],0),-Loan_Equity[[#This Row],[Origination Total]],IF(AND(EOMONTH(INDIRECT(DB$2,),0)&gt;EOMONTH(Loan_Equity[[#This Row],[Loan Origination Date]],0),EOMONTH(INDIRECT(DB$2,),0)&lt;EOMONTH(Loan_Equity[[#This Row],[Loan Origination Date]],Loan_Equity[[#This Row],[Term Months]])),Loan_Equity[[#This Row],[PMT&amp;Escrow]],""))</f>
        <v/>
      </c>
      <c r="DC15" t="str">
        <f ca="1">IF(EOMONTH(INDIRECT(DC$2,FALSE),0)=EOMONTH(Loan_Equity[[#This Row],[Loan Origination Date]],0),-Loan_Equity[[#This Row],[Origination Total]],IF(AND(EOMONTH(INDIRECT(DC$2,),0)&gt;EOMONTH(Loan_Equity[[#This Row],[Loan Origination Date]],0),EOMONTH(INDIRECT(DC$2,),0)&lt;EOMONTH(Loan_Equity[[#This Row],[Loan Origination Date]],Loan_Equity[[#This Row],[Term Months]])),Loan_Equity[[#This Row],[PMT&amp;Escrow]],""))</f>
        <v/>
      </c>
      <c r="DD15" t="str">
        <f ca="1">IF(EOMONTH(INDIRECT(DD$2,FALSE),0)=EOMONTH(Loan_Equity[[#This Row],[Loan Origination Date]],0),-Loan_Equity[[#This Row],[Origination Total]],IF(AND(EOMONTH(INDIRECT(DD$2,),0)&gt;EOMONTH(Loan_Equity[[#This Row],[Loan Origination Date]],0),EOMONTH(INDIRECT(DD$2,),0)&lt;EOMONTH(Loan_Equity[[#This Row],[Loan Origination Date]],Loan_Equity[[#This Row],[Term Months]])),Loan_Equity[[#This Row],[PMT&amp;Escrow]],""))</f>
        <v/>
      </c>
      <c r="DE15" t="str">
        <f ca="1">IF(EOMONTH(INDIRECT(DE$2,FALSE),0)=EOMONTH(Loan_Equity[[#This Row],[Loan Origination Date]],0),-Loan_Equity[[#This Row],[Origination Total]],IF(AND(EOMONTH(INDIRECT(DE$2,),0)&gt;EOMONTH(Loan_Equity[[#This Row],[Loan Origination Date]],0),EOMONTH(INDIRECT(DE$2,),0)&lt;EOMONTH(Loan_Equity[[#This Row],[Loan Origination Date]],Loan_Equity[[#This Row],[Term Months]])),Loan_Equity[[#This Row],[PMT&amp;Escrow]],""))</f>
        <v/>
      </c>
      <c r="DF15" t="str">
        <f ca="1">IF(EOMONTH(INDIRECT(DF$2,FALSE),0)=EOMONTH(Loan_Equity[[#This Row],[Loan Origination Date]],0),-Loan_Equity[[#This Row],[Origination Total]],IF(AND(EOMONTH(INDIRECT(DF$2,),0)&gt;EOMONTH(Loan_Equity[[#This Row],[Loan Origination Date]],0),EOMONTH(INDIRECT(DF$2,),0)&lt;EOMONTH(Loan_Equity[[#This Row],[Loan Origination Date]],Loan_Equity[[#This Row],[Term Months]])),Loan_Equity[[#This Row],[PMT&amp;Escrow]],""))</f>
        <v/>
      </c>
      <c r="DG15" t="str">
        <f ca="1">IF(EOMONTH(INDIRECT(DG$2,FALSE),0)=EOMONTH(Loan_Equity[[#This Row],[Loan Origination Date]],0),-Loan_Equity[[#This Row],[Origination Total]],IF(AND(EOMONTH(INDIRECT(DG$2,),0)&gt;EOMONTH(Loan_Equity[[#This Row],[Loan Origination Date]],0),EOMONTH(INDIRECT(DG$2,),0)&lt;EOMONTH(Loan_Equity[[#This Row],[Loan Origination Date]],Loan_Equity[[#This Row],[Term Months]])),Loan_Equity[[#This Row],[PMT&amp;Escrow]],""))</f>
        <v/>
      </c>
      <c r="DH15" t="str">
        <f ca="1">IF(EOMONTH(INDIRECT(DH$2,FALSE),0)=EOMONTH(Loan_Equity[[#This Row],[Loan Origination Date]],0),-Loan_Equity[[#This Row],[Origination Total]],IF(AND(EOMONTH(INDIRECT(DH$2,),0)&gt;EOMONTH(Loan_Equity[[#This Row],[Loan Origination Date]],0),EOMONTH(INDIRECT(DH$2,),0)&lt;EOMONTH(Loan_Equity[[#This Row],[Loan Origination Date]],Loan_Equity[[#This Row],[Term Months]])),Loan_Equity[[#This Row],[PMT&amp;Escrow]],""))</f>
        <v/>
      </c>
      <c r="DI15" t="str">
        <f ca="1">IF(EOMONTH(INDIRECT(DI$2,FALSE),0)=EOMONTH(Loan_Equity[[#This Row],[Loan Origination Date]],0),-Loan_Equity[[#This Row],[Origination Total]],IF(AND(EOMONTH(INDIRECT(DI$2,),0)&gt;EOMONTH(Loan_Equity[[#This Row],[Loan Origination Date]],0),EOMONTH(INDIRECT(DI$2,),0)&lt;EOMONTH(Loan_Equity[[#This Row],[Loan Origination Date]],Loan_Equity[[#This Row],[Term Months]])),Loan_Equity[[#This Row],[PMT&amp;Escrow]],""))</f>
        <v/>
      </c>
      <c r="DJ15" t="str">
        <f ca="1">IF(EOMONTH(INDIRECT(DJ$2,FALSE),0)=EOMONTH(Loan_Equity[[#This Row],[Loan Origination Date]],0),-Loan_Equity[[#This Row],[Origination Total]],IF(AND(EOMONTH(INDIRECT(DJ$2,),0)&gt;EOMONTH(Loan_Equity[[#This Row],[Loan Origination Date]],0),EOMONTH(INDIRECT(DJ$2,),0)&lt;EOMONTH(Loan_Equity[[#This Row],[Loan Origination Date]],Loan_Equity[[#This Row],[Term Months]])),Loan_Equity[[#This Row],[PMT&amp;Escrow]],""))</f>
        <v/>
      </c>
      <c r="DK15" t="str">
        <f ca="1">IF(EOMONTH(INDIRECT(DK$2,FALSE),0)=EOMONTH(Loan_Equity[[#This Row],[Loan Origination Date]],0),-Loan_Equity[[#This Row],[Origination Total]],IF(AND(EOMONTH(INDIRECT(DK$2,),0)&gt;EOMONTH(Loan_Equity[[#This Row],[Loan Origination Date]],0),EOMONTH(INDIRECT(DK$2,),0)&lt;EOMONTH(Loan_Equity[[#This Row],[Loan Origination Date]],Loan_Equity[[#This Row],[Term Months]])),Loan_Equity[[#This Row],[PMT&amp;Escrow]],""))</f>
        <v/>
      </c>
      <c r="DL15" t="str">
        <f ca="1">IF(EOMONTH(INDIRECT(DL$2,FALSE),0)=EOMONTH(Loan_Equity[[#This Row],[Loan Origination Date]],0),-Loan_Equity[[#This Row],[Origination Total]],IF(AND(EOMONTH(INDIRECT(DL$2,),0)&gt;EOMONTH(Loan_Equity[[#This Row],[Loan Origination Date]],0),EOMONTH(INDIRECT(DL$2,),0)&lt;EOMONTH(Loan_Equity[[#This Row],[Loan Origination Date]],Loan_Equity[[#This Row],[Term Months]])),Loan_Equity[[#This Row],[PMT&amp;Escrow]],""))</f>
        <v/>
      </c>
      <c r="DM15" t="str">
        <f ca="1">IF(EOMONTH(INDIRECT(DM$2,FALSE),0)=EOMONTH(Loan_Equity[[#This Row],[Loan Origination Date]],0),-Loan_Equity[[#This Row],[Origination Total]],IF(AND(EOMONTH(INDIRECT(DM$2,),0)&gt;EOMONTH(Loan_Equity[[#This Row],[Loan Origination Date]],0),EOMONTH(INDIRECT(DM$2,),0)&lt;EOMONTH(Loan_Equity[[#This Row],[Loan Origination Date]],Loan_Equity[[#This Row],[Term Months]])),Loan_Equity[[#This Row],[PMT&amp;Escrow]],""))</f>
        <v/>
      </c>
      <c r="DN15" t="str">
        <f ca="1">IF(EOMONTH(INDIRECT(DN$2,FALSE),0)=EOMONTH(Loan_Equity[[#This Row],[Loan Origination Date]],0),-Loan_Equity[[#This Row],[Origination Total]],IF(AND(EOMONTH(INDIRECT(DN$2,),0)&gt;EOMONTH(Loan_Equity[[#This Row],[Loan Origination Date]],0),EOMONTH(INDIRECT(DN$2,),0)&lt;EOMONTH(Loan_Equity[[#This Row],[Loan Origination Date]],Loan_Equity[[#This Row],[Term Months]])),Loan_Equity[[#This Row],[PMT&amp;Escrow]],""))</f>
        <v/>
      </c>
      <c r="DO15" t="str">
        <f ca="1">IF(EOMONTH(INDIRECT(DO$2,FALSE),0)=EOMONTH(Loan_Equity[[#This Row],[Loan Origination Date]],0),-Loan_Equity[[#This Row],[Origination Total]],IF(AND(EOMONTH(INDIRECT(DO$2,),0)&gt;EOMONTH(Loan_Equity[[#This Row],[Loan Origination Date]],0),EOMONTH(INDIRECT(DO$2,),0)&lt;EOMONTH(Loan_Equity[[#This Row],[Loan Origination Date]],Loan_Equity[[#This Row],[Term Months]])),Loan_Equity[[#This Row],[PMT&amp;Escrow]],""))</f>
        <v/>
      </c>
      <c r="DP15" t="str">
        <f ca="1">IF(EOMONTH(INDIRECT(DP$2,FALSE),0)=EOMONTH(Loan_Equity[[#This Row],[Loan Origination Date]],0),-Loan_Equity[[#This Row],[Origination Total]],IF(AND(EOMONTH(INDIRECT(DP$2,),0)&gt;EOMONTH(Loan_Equity[[#This Row],[Loan Origination Date]],0),EOMONTH(INDIRECT(DP$2,),0)&lt;EOMONTH(Loan_Equity[[#This Row],[Loan Origination Date]],Loan_Equity[[#This Row],[Term Months]])),Loan_Equity[[#This Row],[PMT&amp;Escrow]],""))</f>
        <v/>
      </c>
      <c r="DQ15" t="str">
        <f ca="1">IF(EOMONTH(INDIRECT(DQ$2,FALSE),0)=EOMONTH(Loan_Equity[[#This Row],[Loan Origination Date]],0),-Loan_Equity[[#This Row],[Origination Total]],IF(AND(EOMONTH(INDIRECT(DQ$2,),0)&gt;EOMONTH(Loan_Equity[[#This Row],[Loan Origination Date]],0),EOMONTH(INDIRECT(DQ$2,),0)&lt;EOMONTH(Loan_Equity[[#This Row],[Loan Origination Date]],Loan_Equity[[#This Row],[Term Months]])),Loan_Equity[[#This Row],[PMT&amp;Escrow]],""))</f>
        <v/>
      </c>
      <c r="DR15" t="str">
        <f ca="1">IF(EOMONTH(INDIRECT(DR$2,FALSE),0)=EOMONTH(Loan_Equity[[#This Row],[Loan Origination Date]],0),-Loan_Equity[[#This Row],[Origination Total]],IF(AND(EOMONTH(INDIRECT(DR$2,),0)&gt;EOMONTH(Loan_Equity[[#This Row],[Loan Origination Date]],0),EOMONTH(INDIRECT(DR$2,),0)&lt;EOMONTH(Loan_Equity[[#This Row],[Loan Origination Date]],Loan_Equity[[#This Row],[Term Months]])),Loan_Equity[[#This Row],[PMT&amp;Escrow]],""))</f>
        <v/>
      </c>
      <c r="DS15" t="str">
        <f ca="1">IF(EOMONTH(INDIRECT(DS$2,FALSE),0)=EOMONTH(Loan_Equity[[#This Row],[Loan Origination Date]],0),-Loan_Equity[[#This Row],[Origination Total]],IF(AND(EOMONTH(INDIRECT(DS$2,),0)&gt;EOMONTH(Loan_Equity[[#This Row],[Loan Origination Date]],0),EOMONTH(INDIRECT(DS$2,),0)&lt;EOMONTH(Loan_Equity[[#This Row],[Loan Origination Date]],Loan_Equity[[#This Row],[Term Months]])),Loan_Equity[[#This Row],[PMT&amp;Escrow]],""))</f>
        <v/>
      </c>
      <c r="DT15" t="str">
        <f ca="1">IF(EOMONTH(INDIRECT(DT$2,FALSE),0)=EOMONTH(Loan_Equity[[#This Row],[Loan Origination Date]],0),-Loan_Equity[[#This Row],[Origination Total]],IF(AND(EOMONTH(INDIRECT(DT$2,),0)&gt;EOMONTH(Loan_Equity[[#This Row],[Loan Origination Date]],0),EOMONTH(INDIRECT(DT$2,),0)&lt;EOMONTH(Loan_Equity[[#This Row],[Loan Origination Date]],Loan_Equity[[#This Row],[Term Months]])),Loan_Equity[[#This Row],[PMT&amp;Escrow]],""))</f>
        <v/>
      </c>
      <c r="DU15" t="str">
        <f ca="1">IF(EOMONTH(INDIRECT(DU$2,FALSE),0)=EOMONTH(Loan_Equity[[#This Row],[Loan Origination Date]],0),-Loan_Equity[[#This Row],[Origination Total]],IF(AND(EOMONTH(INDIRECT(DU$2,),0)&gt;EOMONTH(Loan_Equity[[#This Row],[Loan Origination Date]],0),EOMONTH(INDIRECT(DU$2,),0)&lt;EOMONTH(Loan_Equity[[#This Row],[Loan Origination Date]],Loan_Equity[[#This Row],[Term Months]])),Loan_Equity[[#This Row],[PMT&amp;Escrow]],""))</f>
        <v/>
      </c>
      <c r="DV15" t="str">
        <f ca="1">IF(EOMONTH(INDIRECT(DV$2,FALSE),0)=EOMONTH(Loan_Equity[[#This Row],[Loan Origination Date]],0),-Loan_Equity[[#This Row],[Origination Total]],IF(AND(EOMONTH(INDIRECT(DV$2,),0)&gt;EOMONTH(Loan_Equity[[#This Row],[Loan Origination Date]],0),EOMONTH(INDIRECT(DV$2,),0)&lt;EOMONTH(Loan_Equity[[#This Row],[Loan Origination Date]],Loan_Equity[[#This Row],[Term Months]])),Loan_Equity[[#This Row],[PMT&amp;Escrow]],""))</f>
        <v/>
      </c>
      <c r="DW15" t="str">
        <f ca="1">IF(EOMONTH(INDIRECT(DW$2,FALSE),0)=EOMONTH(Loan_Equity[[#This Row],[Loan Origination Date]],0),-Loan_Equity[[#This Row],[Origination Total]],IF(AND(EOMONTH(INDIRECT(DW$2,),0)&gt;EOMONTH(Loan_Equity[[#This Row],[Loan Origination Date]],0),EOMONTH(INDIRECT(DW$2,),0)&lt;EOMONTH(Loan_Equity[[#This Row],[Loan Origination Date]],Loan_Equity[[#This Row],[Term Months]])),Loan_Equity[[#This Row],[PMT&amp;Escrow]],""))</f>
        <v/>
      </c>
      <c r="DX15" t="str">
        <f ca="1">IF(EOMONTH(INDIRECT(DX$2,FALSE),0)=EOMONTH(Loan_Equity[[#This Row],[Loan Origination Date]],0),-Loan_Equity[[#This Row],[Origination Total]],IF(AND(EOMONTH(INDIRECT(DX$2,),0)&gt;EOMONTH(Loan_Equity[[#This Row],[Loan Origination Date]],0),EOMONTH(INDIRECT(DX$2,),0)&lt;EOMONTH(Loan_Equity[[#This Row],[Loan Origination Date]],Loan_Equity[[#This Row],[Term Months]])),Loan_Equity[[#This Row],[PMT&amp;Escrow]],""))</f>
        <v/>
      </c>
      <c r="DY15" t="str">
        <f ca="1">IF(EOMONTH(INDIRECT(DY$2,FALSE),0)=EOMONTH(Loan_Equity[[#This Row],[Loan Origination Date]],0),-Loan_Equity[[#This Row],[Origination Total]],IF(AND(EOMONTH(INDIRECT(DY$2,),0)&gt;EOMONTH(Loan_Equity[[#This Row],[Loan Origination Date]],0),EOMONTH(INDIRECT(DY$2,),0)&lt;EOMONTH(Loan_Equity[[#This Row],[Loan Origination Date]],Loan_Equity[[#This Row],[Term Months]])),Loan_Equity[[#This Row],[PMT&amp;Escrow]],""))</f>
        <v/>
      </c>
      <c r="DZ15" t="str">
        <f ca="1">IF(EOMONTH(INDIRECT(DZ$2,FALSE),0)=EOMONTH(Loan_Equity[[#This Row],[Loan Origination Date]],0),-Loan_Equity[[#This Row],[Origination Total]],IF(AND(EOMONTH(INDIRECT(DZ$2,),0)&gt;EOMONTH(Loan_Equity[[#This Row],[Loan Origination Date]],0),EOMONTH(INDIRECT(DZ$2,),0)&lt;EOMONTH(Loan_Equity[[#This Row],[Loan Origination Date]],Loan_Equity[[#This Row],[Term Months]])),Loan_Equity[[#This Row],[PMT&amp;Escrow]],""))</f>
        <v/>
      </c>
      <c r="EA15" t="str">
        <f ca="1">IF(EOMONTH(INDIRECT(EA$2,FALSE),0)=EOMONTH(Loan_Equity[[#This Row],[Loan Origination Date]],0),-Loan_Equity[[#This Row],[Origination Total]],IF(AND(EOMONTH(INDIRECT(EA$2,),0)&gt;EOMONTH(Loan_Equity[[#This Row],[Loan Origination Date]],0),EOMONTH(INDIRECT(EA$2,),0)&lt;EOMONTH(Loan_Equity[[#This Row],[Loan Origination Date]],Loan_Equity[[#This Row],[Term Months]])),Loan_Equity[[#This Row],[PMT&amp;Escrow]],""))</f>
        <v/>
      </c>
      <c r="EB15" t="str">
        <f ca="1">IF(EOMONTH(INDIRECT(EB$2,FALSE),0)=EOMONTH(Loan_Equity[[#This Row],[Loan Origination Date]],0),-Loan_Equity[[#This Row],[Origination Total]],IF(AND(EOMONTH(INDIRECT(EB$2,),0)&gt;EOMONTH(Loan_Equity[[#This Row],[Loan Origination Date]],0),EOMONTH(INDIRECT(EB$2,),0)&lt;EOMONTH(Loan_Equity[[#This Row],[Loan Origination Date]],Loan_Equity[[#This Row],[Term Months]])),Loan_Equity[[#This Row],[PMT&amp;Escrow]],""))</f>
        <v/>
      </c>
      <c r="EC15" t="str">
        <f ca="1">IF(EOMONTH(INDIRECT(EC$2,FALSE),0)=EOMONTH(Loan_Equity[[#This Row],[Loan Origination Date]],0),-Loan_Equity[[#This Row],[Origination Total]],IF(AND(EOMONTH(INDIRECT(EC$2,),0)&gt;EOMONTH(Loan_Equity[[#This Row],[Loan Origination Date]],0),EOMONTH(INDIRECT(EC$2,),0)&lt;EOMONTH(Loan_Equity[[#This Row],[Loan Origination Date]],Loan_Equity[[#This Row],[Term Months]])),Loan_Equity[[#This Row],[PMT&amp;Escrow]],""))</f>
        <v/>
      </c>
      <c r="ED15" t="str">
        <f ca="1">IF(EOMONTH(INDIRECT(ED$2,FALSE),0)=EOMONTH(Loan_Equity[[#This Row],[Loan Origination Date]],0),-Loan_Equity[[#This Row],[Origination Total]],IF(AND(EOMONTH(INDIRECT(ED$2,),0)&gt;EOMONTH(Loan_Equity[[#This Row],[Loan Origination Date]],0),EOMONTH(INDIRECT(ED$2,),0)&lt;EOMONTH(Loan_Equity[[#This Row],[Loan Origination Date]],Loan_Equity[[#This Row],[Term Months]])),Loan_Equity[[#This Row],[PMT&amp;Escrow]],""))</f>
        <v/>
      </c>
      <c r="EE15" t="str">
        <f ca="1">IF(EOMONTH(INDIRECT(EE$2,FALSE),0)=EOMONTH(Loan_Equity[[#This Row],[Loan Origination Date]],0),-Loan_Equity[[#This Row],[Origination Total]],IF(AND(EOMONTH(INDIRECT(EE$2,),0)&gt;EOMONTH(Loan_Equity[[#This Row],[Loan Origination Date]],0),EOMONTH(INDIRECT(EE$2,),0)&lt;EOMONTH(Loan_Equity[[#This Row],[Loan Origination Date]],Loan_Equity[[#This Row],[Term Months]])),Loan_Equity[[#This Row],[PMT&amp;Escrow]],""))</f>
        <v/>
      </c>
      <c r="EF15" t="str">
        <f ca="1">IF(EOMONTH(INDIRECT(EF$2,FALSE),0)=EOMONTH(Loan_Equity[[#This Row],[Loan Origination Date]],0),-Loan_Equity[[#This Row],[Origination Total]],IF(AND(EOMONTH(INDIRECT(EF$2,),0)&gt;EOMONTH(Loan_Equity[[#This Row],[Loan Origination Date]],0),EOMONTH(INDIRECT(EF$2,),0)&lt;EOMONTH(Loan_Equity[[#This Row],[Loan Origination Date]],Loan_Equity[[#This Row],[Term Months]])),Loan_Equity[[#This Row],[PMT&amp;Escrow]],""))</f>
        <v/>
      </c>
    </row>
    <row r="16" spans="1:136" x14ac:dyDescent="0.25">
      <c r="A16" s="64"/>
      <c r="B16" s="6"/>
      <c r="C16" s="6"/>
      <c r="D16" s="6"/>
      <c r="E16" s="6"/>
      <c r="F16" s="6"/>
      <c r="G16" s="6"/>
      <c r="H16" s="6"/>
      <c r="I16" s="6"/>
      <c r="J16" s="6"/>
      <c r="K16" s="10">
        <f>Loan_Equity[[#This Row],[Asset Price]]*Loan_Equity[[#This Row],[Percent Down]]+Loan_Equity[[#This Row],[Origination Fees]]</f>
        <v>0</v>
      </c>
      <c r="L16" s="10" t="str">
        <f>IF(ISBLANK(Loan_Equity[[#This Row],[Loan Origination Date]]),"",IFERROR(PMT($G16/12,$H16,$D16-Loan_Equity[[#This Row],[Asset Price]]*Loan_Equity[[#This Row],[Percent Down]],0,1)-$I16/12-$J16/12,""))</f>
        <v/>
      </c>
      <c r="O16" t="s">
        <v>563</v>
      </c>
      <c r="P16" s="10" t="str">
        <f>IFERROR(CUMPRINC(Loan_Equity[[#This Row],[rate (%)]]/12,Loan_Equity[[#This Row],[Term Months]],Loan_Equity[[#This Row],[Asset Price]],1,-YEAR(Loan_Equity[[#This Row],[Loan Origination Date]])*12-MONTH(Loan_Equity[[#This Row],[Loan Origination Date]])+YEAR(FY01_M01)*12+MONTH(FY01_M01),0),"")</f>
        <v/>
      </c>
      <c r="Q16" s="10" t="str">
        <f>IFERROR(CUMPRINC(Loan_Equity[[#This Row],[rate (%)]]/12,Loan_Equity[[#This Row],[Term Months]],Loan_Equity[[#This Row],[Asset Price]],1,-YEAR(Loan_Equity[[#This Row],[Loan Origination Date]])*12-MONTH(Loan_Equity[[#This Row],[Loan Origination Date]])+YEAR(FY01_M02)*12+MONTH(FY01_M02),0),"")</f>
        <v/>
      </c>
      <c r="R16" s="10" t="str">
        <f>IFERROR(CUMPRINC(Loan_Equity[[#This Row],[rate (%)]]/12,Loan_Equity[[#This Row],[Term Months]],Loan_Equity[[#This Row],[Asset Price]],1,-YEAR(Loan_Equity[[#This Row],[Loan Origination Date]])*12-MONTH(Loan_Equity[[#This Row],[Loan Origination Date]])+YEAR(FY01_M03)*12+MONTH(FY01_M03),0),"")</f>
        <v/>
      </c>
      <c r="S16" s="10" t="str">
        <f>IFERROR(CUMPRINC(Loan_Equity[[#This Row],[rate (%)]]/12,Loan_Equity[[#This Row],[Term Months]],Loan_Equity[[#This Row],[Asset Price]],1,-YEAR(Loan_Equity[[#This Row],[Loan Origination Date]])*12-MONTH(Loan_Equity[[#This Row],[Loan Origination Date]])+YEAR(FY01_M04)*12+MONTH(FY01_M04),0),"")</f>
        <v/>
      </c>
      <c r="T16" s="10" t="str">
        <f>IFERROR(CUMPRINC(Loan_Equity[[#This Row],[rate (%)]]/12,Loan_Equity[[#This Row],[Term Months]],Loan_Equity[[#This Row],[Asset Price]],1,-YEAR(Loan_Equity[[#This Row],[Loan Origination Date]])*12-MONTH(Loan_Equity[[#This Row],[Loan Origination Date]])+YEAR(FY01_M05)*12+MONTH(FY01_M05),0),"")</f>
        <v/>
      </c>
      <c r="U16" s="10" t="str">
        <f>IFERROR(CUMPRINC(Loan_Equity[[#This Row],[rate (%)]]/12,Loan_Equity[[#This Row],[Term Months]],Loan_Equity[[#This Row],[Asset Price]],1,-YEAR(Loan_Equity[[#This Row],[Loan Origination Date]])*12-MONTH(Loan_Equity[[#This Row],[Loan Origination Date]])+YEAR(FY01_M06)*12+MONTH(FY01_M06),0),"")</f>
        <v/>
      </c>
      <c r="V16" s="10" t="str">
        <f>IFERROR(CUMPRINC(Loan_Equity[[#This Row],[rate (%)]]/12,Loan_Equity[[#This Row],[Term Months]],Loan_Equity[[#This Row],[Asset Price]],1,-YEAR(Loan_Equity[[#This Row],[Loan Origination Date]])*12-MONTH(Loan_Equity[[#This Row],[Loan Origination Date]])+YEAR(FY01_M07)*12+MONTH(FY01_M07),0),"")</f>
        <v/>
      </c>
      <c r="W16" s="10" t="str">
        <f>IFERROR(CUMPRINC(Loan_Equity[[#This Row],[rate (%)]]/12,Loan_Equity[[#This Row],[Term Months]],Loan_Equity[[#This Row],[Asset Price]],1,-YEAR(Loan_Equity[[#This Row],[Loan Origination Date]])*12-MONTH(Loan_Equity[[#This Row],[Loan Origination Date]])+YEAR(FY01_M08)*12+MONTH(FY01_M08),0),"")</f>
        <v/>
      </c>
      <c r="X16" s="10" t="str">
        <f>IFERROR(CUMPRINC(Loan_Equity[[#This Row],[rate (%)]]/12,Loan_Equity[[#This Row],[Term Months]],Loan_Equity[[#This Row],[Asset Price]],1,-YEAR(Loan_Equity[[#This Row],[Loan Origination Date]])*12-MONTH(Loan_Equity[[#This Row],[Loan Origination Date]])+YEAR(FY01_M09)*12+MONTH(FY01_M09),0),"")</f>
        <v/>
      </c>
      <c r="Y16" s="10" t="str">
        <f>IFERROR(CUMPRINC(Loan_Equity[[#This Row],[rate (%)]]/12,Loan_Equity[[#This Row],[Term Months]],Loan_Equity[[#This Row],[Asset Price]],1,-YEAR(Loan_Equity[[#This Row],[Loan Origination Date]])*12-MONTH(Loan_Equity[[#This Row],[Loan Origination Date]])+YEAR(FY01_M10)*12+MONTH(FY01_M10),0),"")</f>
        <v/>
      </c>
      <c r="Z16" s="10" t="str">
        <f>IFERROR(CUMPRINC(Loan_Equity[[#This Row],[rate (%)]]/12,Loan_Equity[[#This Row],[Term Months]],Loan_Equity[[#This Row],[Asset Price]],1,-YEAR(Loan_Equity[[#This Row],[Loan Origination Date]])*12-MONTH(Loan_Equity[[#This Row],[Loan Origination Date]])+YEAR(FY01_M11)*12+MONTH(FY01_M11),0),"")</f>
        <v/>
      </c>
      <c r="AA16" s="10" t="str">
        <f>IFERROR(CUMPRINC(Loan_Equity[[#This Row],[rate (%)]]/12,Loan_Equity[[#This Row],[Term Months]],Loan_Equity[[#This Row],[Asset Price]],1,-YEAR(Loan_Equity[[#This Row],[Loan Origination Date]])*12-MONTH(Loan_Equity[[#This Row],[Loan Origination Date]])+YEAR(FY01_M12)*12+MONTH(FY01_M12),0),"")</f>
        <v/>
      </c>
      <c r="AB16" s="10" t="str">
        <f>IFERROR(CUMPRINC(Loan_Equity[[#This Row],[rate (%)]]/12,Loan_Equity[[#This Row],[Term Months]],Loan_Equity[[#This Row],[Asset Price]],1,-YEAR(Loan_Equity[[#This Row],[Loan Origination Date]])*12-MONTH(Loan_Equity[[#This Row],[Loan Origination Date]])+YEAR(FY02_M01)*12+MONTH(FY02_M01),0),"")</f>
        <v/>
      </c>
      <c r="AC16" s="10" t="str">
        <f>IFERROR(CUMPRINC(Loan_Equity[[#This Row],[rate (%)]]/12,Loan_Equity[[#This Row],[Term Months]],Loan_Equity[[#This Row],[Asset Price]],1,-YEAR(Loan_Equity[[#This Row],[Loan Origination Date]])*12-MONTH(Loan_Equity[[#This Row],[Loan Origination Date]])+YEAR(FY02_M02)*12+MONTH(FY02_M02),0),"")</f>
        <v/>
      </c>
      <c r="AD16" s="10" t="str">
        <f>IFERROR(CUMPRINC(Loan_Equity[[#This Row],[rate (%)]]/12,Loan_Equity[[#This Row],[Term Months]],Loan_Equity[[#This Row],[Asset Price]],1,-YEAR(Loan_Equity[[#This Row],[Loan Origination Date]])*12-MONTH(Loan_Equity[[#This Row],[Loan Origination Date]])+YEAR(FY02_M03)*12+MONTH(FY02_M03),0),"")</f>
        <v/>
      </c>
      <c r="AE16" s="10" t="str">
        <f>IFERROR(CUMPRINC(Loan_Equity[[#This Row],[rate (%)]]/12,Loan_Equity[[#This Row],[Term Months]],Loan_Equity[[#This Row],[Asset Price]],1,-YEAR(Loan_Equity[[#This Row],[Loan Origination Date]])*12-MONTH(Loan_Equity[[#This Row],[Loan Origination Date]])+YEAR(FY02_M04)*12+MONTH(FY02_M04),0),"")</f>
        <v/>
      </c>
      <c r="AF16" s="10" t="str">
        <f>IFERROR(CUMPRINC(Loan_Equity[[#This Row],[rate (%)]]/12,Loan_Equity[[#This Row],[Term Months]],Loan_Equity[[#This Row],[Asset Price]],1,-YEAR(Loan_Equity[[#This Row],[Loan Origination Date]])*12-MONTH(Loan_Equity[[#This Row],[Loan Origination Date]])+YEAR(FY02_M05)*12+MONTH(FY02_M05),0),"")</f>
        <v/>
      </c>
      <c r="AG16" s="10" t="str">
        <f>IFERROR(CUMPRINC(Loan_Equity[[#This Row],[rate (%)]]/12,Loan_Equity[[#This Row],[Term Months]],Loan_Equity[[#This Row],[Asset Price]],1,-YEAR(Loan_Equity[[#This Row],[Loan Origination Date]])*12-MONTH(Loan_Equity[[#This Row],[Loan Origination Date]])+YEAR(FY02_M06)*12+MONTH(FY02_M06),0),"")</f>
        <v/>
      </c>
      <c r="AH16" s="10" t="str">
        <f>IFERROR(CUMPRINC(Loan_Equity[[#This Row],[rate (%)]]/12,Loan_Equity[[#This Row],[Term Months]],Loan_Equity[[#This Row],[Asset Price]],1,-YEAR(Loan_Equity[[#This Row],[Loan Origination Date]])*12-MONTH(Loan_Equity[[#This Row],[Loan Origination Date]])+YEAR(FY02_M07)*12+MONTH(FY02_M07),0),"")</f>
        <v/>
      </c>
      <c r="AI16" s="10" t="str">
        <f>IFERROR(CUMPRINC(Loan_Equity[[#This Row],[rate (%)]]/12,Loan_Equity[[#This Row],[Term Months]],Loan_Equity[[#This Row],[Asset Price]],1,-YEAR(Loan_Equity[[#This Row],[Loan Origination Date]])*12-MONTH(Loan_Equity[[#This Row],[Loan Origination Date]])+YEAR(FY02_M08)*12+MONTH(FY02_M08),0),"")</f>
        <v/>
      </c>
      <c r="AJ16" s="10" t="str">
        <f>IFERROR(CUMPRINC(Loan_Equity[[#This Row],[rate (%)]]/12,Loan_Equity[[#This Row],[Term Months]],Loan_Equity[[#This Row],[Asset Price]],1,-YEAR(Loan_Equity[[#This Row],[Loan Origination Date]])*12-MONTH(Loan_Equity[[#This Row],[Loan Origination Date]])+YEAR(FY02_M09)*12+MONTH(FY02_M09),0),"")</f>
        <v/>
      </c>
      <c r="AK16" s="10" t="str">
        <f>IFERROR(CUMPRINC(Loan_Equity[[#This Row],[rate (%)]]/12,Loan_Equity[[#This Row],[Term Months]],Loan_Equity[[#This Row],[Asset Price]],1,-YEAR(Loan_Equity[[#This Row],[Loan Origination Date]])*12-MONTH(Loan_Equity[[#This Row],[Loan Origination Date]])+YEAR(FY02_M10)*12+MONTH(FY02_M10),0),"")</f>
        <v/>
      </c>
      <c r="AL16" s="10" t="str">
        <f>IFERROR(CUMPRINC(Loan_Equity[[#This Row],[rate (%)]]/12,Loan_Equity[[#This Row],[Term Months]],Loan_Equity[[#This Row],[Asset Price]],1,-YEAR(Loan_Equity[[#This Row],[Loan Origination Date]])*12-MONTH(Loan_Equity[[#This Row],[Loan Origination Date]])+YEAR(FY02_M11)*12+MONTH(FY02_M11),0),"")</f>
        <v/>
      </c>
      <c r="AM16" s="10" t="str">
        <f>IFERROR(CUMPRINC(Loan_Equity[[#This Row],[rate (%)]]/12,Loan_Equity[[#This Row],[Term Months]],Loan_Equity[[#This Row],[Asset Price]],1,-YEAR(Loan_Equity[[#This Row],[Loan Origination Date]])*12-MONTH(Loan_Equity[[#This Row],[Loan Origination Date]])+YEAR(FY02_M12)*12+MONTH(FY02_M12),0),"")</f>
        <v/>
      </c>
      <c r="AN16" s="10" t="str">
        <f>IFERROR(CUMPRINC(Loan_Equity[[#This Row],[rate (%)]]/12,Loan_Equity[[#This Row],[Term Months]],Loan_Equity[[#This Row],[Asset Price]],1,-YEAR(Loan_Equity[[#This Row],[Loan Origination Date]])*12-MONTH(Loan_Equity[[#This Row],[Loan Origination Date]])+YEAR(FY03_M01)*12+MONTH(FY03_M01),0),"")</f>
        <v/>
      </c>
      <c r="AO16" s="10" t="str">
        <f>IFERROR(CUMPRINC(Loan_Equity[[#This Row],[rate (%)]]/12,Loan_Equity[[#This Row],[Term Months]],Loan_Equity[[#This Row],[Asset Price]],1,-YEAR(Loan_Equity[[#This Row],[Loan Origination Date]])*12-MONTH(Loan_Equity[[#This Row],[Loan Origination Date]])+YEAR(FY03_M02)*12+MONTH(FY03_M02),0),"")</f>
        <v/>
      </c>
      <c r="AP16" s="10" t="str">
        <f>IFERROR(CUMPRINC(Loan_Equity[[#This Row],[rate (%)]]/12,Loan_Equity[[#This Row],[Term Months]],Loan_Equity[[#This Row],[Asset Price]],1,-YEAR(Loan_Equity[[#This Row],[Loan Origination Date]])*12-MONTH(Loan_Equity[[#This Row],[Loan Origination Date]])+YEAR(FY03_M03)*12+MONTH(FY03_M03),0),"")</f>
        <v/>
      </c>
      <c r="AQ16" s="10" t="str">
        <f>IFERROR(CUMPRINC(Loan_Equity[[#This Row],[rate (%)]]/12,Loan_Equity[[#This Row],[Term Months]],Loan_Equity[[#This Row],[Asset Price]],1,-YEAR(Loan_Equity[[#This Row],[Loan Origination Date]])*12-MONTH(Loan_Equity[[#This Row],[Loan Origination Date]])+YEAR(FY03_M04)*12+MONTH(FY03_M04),0),"")</f>
        <v/>
      </c>
      <c r="AR16" s="10" t="str">
        <f>IFERROR(CUMPRINC(Loan_Equity[[#This Row],[rate (%)]]/12,Loan_Equity[[#This Row],[Term Months]],Loan_Equity[[#This Row],[Asset Price]],1,-YEAR(Loan_Equity[[#This Row],[Loan Origination Date]])*12-MONTH(Loan_Equity[[#This Row],[Loan Origination Date]])+YEAR(FY03_M05)*12+MONTH(FY03_M05),0),"")</f>
        <v/>
      </c>
      <c r="AS16" s="10" t="str">
        <f>IFERROR(CUMPRINC(Loan_Equity[[#This Row],[rate (%)]]/12,Loan_Equity[[#This Row],[Term Months]],Loan_Equity[[#This Row],[Asset Price]],1,-YEAR(Loan_Equity[[#This Row],[Loan Origination Date]])*12-MONTH(Loan_Equity[[#This Row],[Loan Origination Date]])+YEAR(FY03_M06)*12+MONTH(FY03_M06),0),"")</f>
        <v/>
      </c>
      <c r="AT16" s="10" t="str">
        <f>IFERROR(CUMPRINC(Loan_Equity[[#This Row],[rate (%)]]/12,Loan_Equity[[#This Row],[Term Months]],Loan_Equity[[#This Row],[Asset Price]],1,-YEAR(Loan_Equity[[#This Row],[Loan Origination Date]])*12-MONTH(Loan_Equity[[#This Row],[Loan Origination Date]])+YEAR(FY03_M07)*12+MONTH(FY03_M07),0),"")</f>
        <v/>
      </c>
      <c r="AU16" s="10" t="str">
        <f>IFERROR(CUMPRINC(Loan_Equity[[#This Row],[rate (%)]]/12,Loan_Equity[[#This Row],[Term Months]],Loan_Equity[[#This Row],[Asset Price]],1,-YEAR(Loan_Equity[[#This Row],[Loan Origination Date]])*12-MONTH(Loan_Equity[[#This Row],[Loan Origination Date]])+YEAR(FY03_M08)*12+MONTH(FY03_M08),0),"")</f>
        <v/>
      </c>
      <c r="AV16" s="10" t="str">
        <f>IFERROR(CUMPRINC(Loan_Equity[[#This Row],[rate (%)]]/12,Loan_Equity[[#This Row],[Term Months]],Loan_Equity[[#This Row],[Asset Price]],1,-YEAR(Loan_Equity[[#This Row],[Loan Origination Date]])*12-MONTH(Loan_Equity[[#This Row],[Loan Origination Date]])+YEAR(FY03_M09)*12+MONTH(FY03_M09),0),"")</f>
        <v/>
      </c>
      <c r="AW16" s="10" t="str">
        <f>IFERROR(CUMPRINC(Loan_Equity[[#This Row],[rate (%)]]/12,Loan_Equity[[#This Row],[Term Months]],Loan_Equity[[#This Row],[Asset Price]],1,-YEAR(Loan_Equity[[#This Row],[Loan Origination Date]])*12-MONTH(Loan_Equity[[#This Row],[Loan Origination Date]])+YEAR(FY03_M10)*12+MONTH(FY03_M10),0),"")</f>
        <v/>
      </c>
      <c r="AX16" s="10" t="str">
        <f>IFERROR(CUMPRINC(Loan_Equity[[#This Row],[rate (%)]]/12,Loan_Equity[[#This Row],[Term Months]],Loan_Equity[[#This Row],[Asset Price]],1,-YEAR(Loan_Equity[[#This Row],[Loan Origination Date]])*12-MONTH(Loan_Equity[[#This Row],[Loan Origination Date]])+YEAR(FY03_M11)*12+MONTH(FY03_M11),0),"")</f>
        <v/>
      </c>
      <c r="AY16" s="10" t="str">
        <f>IFERROR(CUMPRINC(Loan_Equity[[#This Row],[rate (%)]]/12,Loan_Equity[[#This Row],[Term Months]],Loan_Equity[[#This Row],[Asset Price]],1,-YEAR(Loan_Equity[[#This Row],[Loan Origination Date]])*12-MONTH(Loan_Equity[[#This Row],[Loan Origination Date]])+YEAR(FY03_M12)*12+MONTH(FY03_M12),0),"")</f>
        <v/>
      </c>
      <c r="AZ16" s="10" t="str">
        <f>IFERROR(CUMPRINC(Loan_Equity[[#This Row],[rate (%)]]/12,Loan_Equity[[#This Row],[Term Months]],Loan_Equity[[#This Row],[Asset Price]],1,-YEAR(Loan_Equity[[#This Row],[Loan Origination Date]])*12-MONTH(Loan_Equity[[#This Row],[Loan Origination Date]])+YEAR(FY04_M01)*12+MONTH(FY04_M01),0),"")</f>
        <v/>
      </c>
      <c r="BA16" s="10" t="str">
        <f>IFERROR(CUMPRINC(Loan_Equity[[#This Row],[rate (%)]]/12,Loan_Equity[[#This Row],[Term Months]],Loan_Equity[[#This Row],[Asset Price]],1,-YEAR(Loan_Equity[[#This Row],[Loan Origination Date]])*12-MONTH(Loan_Equity[[#This Row],[Loan Origination Date]])+YEAR(FY04_M02)*12+MONTH(FY04_M02),0),"")</f>
        <v/>
      </c>
      <c r="BB16" s="10" t="str">
        <f>IFERROR(CUMPRINC(Loan_Equity[[#This Row],[rate (%)]]/12,Loan_Equity[[#This Row],[Term Months]],Loan_Equity[[#This Row],[Asset Price]],1,-YEAR(Loan_Equity[[#This Row],[Loan Origination Date]])*12-MONTH(Loan_Equity[[#This Row],[Loan Origination Date]])+YEAR(FY04_M03)*12+MONTH(FY04_M03),0),"")</f>
        <v/>
      </c>
      <c r="BC16" s="10" t="str">
        <f>IFERROR(CUMPRINC(Loan_Equity[[#This Row],[rate (%)]]/12,Loan_Equity[[#This Row],[Term Months]],Loan_Equity[[#This Row],[Asset Price]],1,-YEAR(Loan_Equity[[#This Row],[Loan Origination Date]])*12-MONTH(Loan_Equity[[#This Row],[Loan Origination Date]])+YEAR(FY04_M04)*12+MONTH(FY04_M04),0),"")</f>
        <v/>
      </c>
      <c r="BD16" s="10" t="str">
        <f>IFERROR(CUMPRINC(Loan_Equity[[#This Row],[rate (%)]]/12,Loan_Equity[[#This Row],[Term Months]],Loan_Equity[[#This Row],[Asset Price]],1,-YEAR(Loan_Equity[[#This Row],[Loan Origination Date]])*12-MONTH(Loan_Equity[[#This Row],[Loan Origination Date]])+YEAR(FY04_M05)*12+MONTH(FY04_M05),0),"")</f>
        <v/>
      </c>
      <c r="BE16" s="10" t="str">
        <f>IFERROR(CUMPRINC(Loan_Equity[[#This Row],[rate (%)]]/12,Loan_Equity[[#This Row],[Term Months]],Loan_Equity[[#This Row],[Asset Price]],1,-YEAR(Loan_Equity[[#This Row],[Loan Origination Date]])*12-MONTH(Loan_Equity[[#This Row],[Loan Origination Date]])+YEAR(FY04_M06)*12+MONTH(FY04_M06),0),"")</f>
        <v/>
      </c>
      <c r="BF16" s="10" t="str">
        <f>IFERROR(CUMPRINC(Loan_Equity[[#This Row],[rate (%)]]/12,Loan_Equity[[#This Row],[Term Months]],Loan_Equity[[#This Row],[Asset Price]],1,-YEAR(Loan_Equity[[#This Row],[Loan Origination Date]])*12-MONTH(Loan_Equity[[#This Row],[Loan Origination Date]])+YEAR(FY04_M07)*12+MONTH(FY04_M07),0),"")</f>
        <v/>
      </c>
      <c r="BG16" s="10" t="str">
        <f>IFERROR(CUMPRINC(Loan_Equity[[#This Row],[rate (%)]]/12,Loan_Equity[[#This Row],[Term Months]],Loan_Equity[[#This Row],[Asset Price]],1,-YEAR(Loan_Equity[[#This Row],[Loan Origination Date]])*12-MONTH(Loan_Equity[[#This Row],[Loan Origination Date]])+YEAR(FY04_M08)*12+MONTH(FY04_M08),0),"")</f>
        <v/>
      </c>
      <c r="BH16" s="10" t="str">
        <f>IFERROR(CUMPRINC(Loan_Equity[[#This Row],[rate (%)]]/12,Loan_Equity[[#This Row],[Term Months]],Loan_Equity[[#This Row],[Asset Price]],1,-YEAR(Loan_Equity[[#This Row],[Loan Origination Date]])*12-MONTH(Loan_Equity[[#This Row],[Loan Origination Date]])+YEAR(FY04_M09)*12+MONTH(FY04_M09),0),"")</f>
        <v/>
      </c>
      <c r="BI16" s="10" t="str">
        <f>IFERROR(CUMPRINC(Loan_Equity[[#This Row],[rate (%)]]/12,Loan_Equity[[#This Row],[Term Months]],Loan_Equity[[#This Row],[Asset Price]],1,-YEAR(Loan_Equity[[#This Row],[Loan Origination Date]])*12-MONTH(Loan_Equity[[#This Row],[Loan Origination Date]])+YEAR(FY04_M10)*12+MONTH(FY04_M10),0),"")</f>
        <v/>
      </c>
      <c r="BJ16" s="10" t="str">
        <f>IFERROR(CUMPRINC(Loan_Equity[[#This Row],[rate (%)]]/12,Loan_Equity[[#This Row],[Term Months]],Loan_Equity[[#This Row],[Asset Price]],1,-YEAR(Loan_Equity[[#This Row],[Loan Origination Date]])*12-MONTH(Loan_Equity[[#This Row],[Loan Origination Date]])+YEAR(FY04_M11)*12+MONTH(FY04_M11),0),"")</f>
        <v/>
      </c>
      <c r="BK16" s="10" t="str">
        <f>IFERROR(CUMPRINC(Loan_Equity[[#This Row],[rate (%)]]/12,Loan_Equity[[#This Row],[Term Months]],Loan_Equity[[#This Row],[Asset Price]],1,-YEAR(Loan_Equity[[#This Row],[Loan Origination Date]])*12-MONTH(Loan_Equity[[#This Row],[Loan Origination Date]])+YEAR(FY04_M12)*12+MONTH(FY04_M12),0),"")</f>
        <v/>
      </c>
      <c r="BL16" s="10" t="str">
        <f>IFERROR(CUMPRINC(Loan_Equity[[#This Row],[rate (%)]]/12,Loan_Equity[[#This Row],[Term Months]],Loan_Equity[[#This Row],[Asset Price]],1,-YEAR(Loan_Equity[[#This Row],[Loan Origination Date]])*12-MONTH(Loan_Equity[[#This Row],[Loan Origination Date]])+YEAR(FY05_M01)*12+MONTH(FY05_M01),0),"")</f>
        <v/>
      </c>
      <c r="BM16" s="10" t="str">
        <f>IFERROR(CUMPRINC(Loan_Equity[[#This Row],[rate (%)]]/12,Loan_Equity[[#This Row],[Term Months]],Loan_Equity[[#This Row],[Asset Price]],1,-YEAR(Loan_Equity[[#This Row],[Loan Origination Date]])*12-MONTH(Loan_Equity[[#This Row],[Loan Origination Date]])+YEAR(FY05_M02)*12+MONTH(FY05_M02),0),"")</f>
        <v/>
      </c>
      <c r="BN16" s="10" t="str">
        <f>IFERROR(CUMPRINC(Loan_Equity[[#This Row],[rate (%)]]/12,Loan_Equity[[#This Row],[Term Months]],Loan_Equity[[#This Row],[Asset Price]],1,-YEAR(Loan_Equity[[#This Row],[Loan Origination Date]])*12-MONTH(Loan_Equity[[#This Row],[Loan Origination Date]])+YEAR(FY05_M03)*12+MONTH(FY05_M03),0),"")</f>
        <v/>
      </c>
      <c r="BO16" s="10" t="str">
        <f>IFERROR(CUMPRINC(Loan_Equity[[#This Row],[rate (%)]]/12,Loan_Equity[[#This Row],[Term Months]],Loan_Equity[[#This Row],[Asset Price]],1,-YEAR(Loan_Equity[[#This Row],[Loan Origination Date]])*12-MONTH(Loan_Equity[[#This Row],[Loan Origination Date]])+YEAR(FY05_M04)*12+MONTH(FY05_M04),0),"")</f>
        <v/>
      </c>
      <c r="BP16" s="10" t="str">
        <f>IFERROR(CUMPRINC(Loan_Equity[[#This Row],[rate (%)]]/12,Loan_Equity[[#This Row],[Term Months]],Loan_Equity[[#This Row],[Asset Price]],1,-YEAR(Loan_Equity[[#This Row],[Loan Origination Date]])*12-MONTH(Loan_Equity[[#This Row],[Loan Origination Date]])+YEAR(FY05_M05)*12+MONTH(FY05_M05),0),"")</f>
        <v/>
      </c>
      <c r="BQ16" s="10" t="str">
        <f>IFERROR(CUMPRINC(Loan_Equity[[#This Row],[rate (%)]]/12,Loan_Equity[[#This Row],[Term Months]],Loan_Equity[[#This Row],[Asset Price]],1,-YEAR(Loan_Equity[[#This Row],[Loan Origination Date]])*12-MONTH(Loan_Equity[[#This Row],[Loan Origination Date]])+YEAR(FY05_M06)*12+MONTH(FY05_M06),0),"")</f>
        <v/>
      </c>
      <c r="BR16" s="10" t="str">
        <f>IFERROR(CUMPRINC(Loan_Equity[[#This Row],[rate (%)]]/12,Loan_Equity[[#This Row],[Term Months]],Loan_Equity[[#This Row],[Asset Price]],1,-YEAR(Loan_Equity[[#This Row],[Loan Origination Date]])*12-MONTH(Loan_Equity[[#This Row],[Loan Origination Date]])+YEAR(FY05_M07)*12+MONTH(FY05_M07),0),"")</f>
        <v/>
      </c>
      <c r="BS16" s="10" t="str">
        <f>IFERROR(CUMPRINC(Loan_Equity[[#This Row],[rate (%)]]/12,Loan_Equity[[#This Row],[Term Months]],Loan_Equity[[#This Row],[Asset Price]],1,-YEAR(Loan_Equity[[#This Row],[Loan Origination Date]])*12-MONTH(Loan_Equity[[#This Row],[Loan Origination Date]])+YEAR(FY05_M08)*12+MONTH(FY05_M08),0),"")</f>
        <v/>
      </c>
      <c r="BT16" s="10" t="str">
        <f>IFERROR(CUMPRINC(Loan_Equity[[#This Row],[rate (%)]]/12,Loan_Equity[[#This Row],[Term Months]],Loan_Equity[[#This Row],[Asset Price]],1,-YEAR(Loan_Equity[[#This Row],[Loan Origination Date]])*12-MONTH(Loan_Equity[[#This Row],[Loan Origination Date]])+YEAR(FY05_M09)*12+MONTH(FY05_M09),0),"")</f>
        <v/>
      </c>
      <c r="BU16" s="10" t="str">
        <f>IFERROR(CUMPRINC(Loan_Equity[[#This Row],[rate (%)]]/12,Loan_Equity[[#This Row],[Term Months]],Loan_Equity[[#This Row],[Asset Price]],1,-YEAR(Loan_Equity[[#This Row],[Loan Origination Date]])*12-MONTH(Loan_Equity[[#This Row],[Loan Origination Date]])+YEAR(FY05_M10)*12+MONTH(FY05_M10),0),"")</f>
        <v/>
      </c>
      <c r="BV16" s="10" t="str">
        <f>IFERROR(CUMPRINC(Loan_Equity[[#This Row],[rate (%)]]/12,Loan_Equity[[#This Row],[Term Months]],Loan_Equity[[#This Row],[Asset Price]],1,-YEAR(Loan_Equity[[#This Row],[Loan Origination Date]])*12-MONTH(Loan_Equity[[#This Row],[Loan Origination Date]])+YEAR(FY05_M11)*12+MONTH(FY05_M11),0),"")</f>
        <v/>
      </c>
      <c r="BW16" s="10" t="str">
        <f>IFERROR(CUMPRINC(Loan_Equity[[#This Row],[rate (%)]]/12,Loan_Equity[[#This Row],[Term Months]],Loan_Equity[[#This Row],[Asset Price]],1,-YEAR(Loan_Equity[[#This Row],[Loan Origination Date]])*12-MONTH(Loan_Equity[[#This Row],[Loan Origination Date]])+YEAR(FY05_M12)*12+MONTH(FY05_M12),0),"")</f>
        <v/>
      </c>
      <c r="BY16" t="str">
        <f ca="1">IF(EOMONTH(INDIRECT(BY$2,FALSE),0)=EOMONTH(Loan_Equity[[#This Row],[Loan Origination Date]],0),-Loan_Equity[[#This Row],[Origination Total]],IF(AND(EOMONTH(INDIRECT(BY$2,),0)&gt;EOMONTH(Loan_Equity[[#This Row],[Loan Origination Date]],0),EOMONTH(INDIRECT(BY$2,),0)&lt;EOMONTH(Loan_Equity[[#This Row],[Loan Origination Date]],Loan_Equity[[#This Row],[Term Months]])),Loan_Equity[[#This Row],[PMT&amp;Escrow]],""))</f>
        <v/>
      </c>
      <c r="BZ16" t="str">
        <f ca="1">IF(EOMONTH(INDIRECT(BZ$2,FALSE),0)=EOMONTH(Loan_Equity[[#This Row],[Loan Origination Date]],0),-Loan_Equity[[#This Row],[Origination Total]],IF(AND(EOMONTH(INDIRECT(BZ$2,),0)&gt;EOMONTH(Loan_Equity[[#This Row],[Loan Origination Date]],0),EOMONTH(INDIRECT(BZ$2,),0)&lt;EOMONTH(Loan_Equity[[#This Row],[Loan Origination Date]],Loan_Equity[[#This Row],[Term Months]])),Loan_Equity[[#This Row],[PMT&amp;Escrow]],""))</f>
        <v/>
      </c>
      <c r="CA16" t="str">
        <f ca="1">IF(EOMONTH(INDIRECT(CA$2,FALSE),0)=EOMONTH(Loan_Equity[[#This Row],[Loan Origination Date]],0),-Loan_Equity[[#This Row],[Origination Total]],IF(AND(EOMONTH(INDIRECT(CA$2,),0)&gt;EOMONTH(Loan_Equity[[#This Row],[Loan Origination Date]],0),EOMONTH(INDIRECT(CA$2,),0)&lt;EOMONTH(Loan_Equity[[#This Row],[Loan Origination Date]],Loan_Equity[[#This Row],[Term Months]])),Loan_Equity[[#This Row],[PMT&amp;Escrow]],""))</f>
        <v/>
      </c>
      <c r="CB16" t="str">
        <f ca="1">IF(EOMONTH(INDIRECT(CB$2,FALSE),0)=EOMONTH(Loan_Equity[[#This Row],[Loan Origination Date]],0),-Loan_Equity[[#This Row],[Origination Total]],IF(AND(EOMONTH(INDIRECT(CB$2,),0)&gt;EOMONTH(Loan_Equity[[#This Row],[Loan Origination Date]],0),EOMONTH(INDIRECT(CB$2,),0)&lt;EOMONTH(Loan_Equity[[#This Row],[Loan Origination Date]],Loan_Equity[[#This Row],[Term Months]])),Loan_Equity[[#This Row],[PMT&amp;Escrow]],""))</f>
        <v/>
      </c>
      <c r="CC16" t="str">
        <f ca="1">IF(EOMONTH(INDIRECT(CC$2,FALSE),0)=EOMONTH(Loan_Equity[[#This Row],[Loan Origination Date]],0),-Loan_Equity[[#This Row],[Origination Total]],IF(AND(EOMONTH(INDIRECT(CC$2,),0)&gt;EOMONTH(Loan_Equity[[#This Row],[Loan Origination Date]],0),EOMONTH(INDIRECT(CC$2,),0)&lt;EOMONTH(Loan_Equity[[#This Row],[Loan Origination Date]],Loan_Equity[[#This Row],[Term Months]])),Loan_Equity[[#This Row],[PMT&amp;Escrow]],""))</f>
        <v/>
      </c>
      <c r="CD16" t="str">
        <f ca="1">IF(EOMONTH(INDIRECT(CD$2,FALSE),0)=EOMONTH(Loan_Equity[[#This Row],[Loan Origination Date]],0),-Loan_Equity[[#This Row],[Origination Total]],IF(AND(EOMONTH(INDIRECT(CD$2,),0)&gt;EOMONTH(Loan_Equity[[#This Row],[Loan Origination Date]],0),EOMONTH(INDIRECT(CD$2,),0)&lt;EOMONTH(Loan_Equity[[#This Row],[Loan Origination Date]],Loan_Equity[[#This Row],[Term Months]])),Loan_Equity[[#This Row],[PMT&amp;Escrow]],""))</f>
        <v/>
      </c>
      <c r="CE16" t="str">
        <f ca="1">IF(EOMONTH(INDIRECT(CE$2,FALSE),0)=EOMONTH(Loan_Equity[[#This Row],[Loan Origination Date]],0),-Loan_Equity[[#This Row],[Origination Total]],IF(AND(EOMONTH(INDIRECT(CE$2,),0)&gt;EOMONTH(Loan_Equity[[#This Row],[Loan Origination Date]],0),EOMONTH(INDIRECT(CE$2,),0)&lt;EOMONTH(Loan_Equity[[#This Row],[Loan Origination Date]],Loan_Equity[[#This Row],[Term Months]])),Loan_Equity[[#This Row],[PMT&amp;Escrow]],""))</f>
        <v/>
      </c>
      <c r="CF16" t="str">
        <f ca="1">IF(EOMONTH(INDIRECT(CF$2,FALSE),0)=EOMONTH(Loan_Equity[[#This Row],[Loan Origination Date]],0),-Loan_Equity[[#This Row],[Origination Total]],IF(AND(EOMONTH(INDIRECT(CF$2,),0)&gt;EOMONTH(Loan_Equity[[#This Row],[Loan Origination Date]],0),EOMONTH(INDIRECT(CF$2,),0)&lt;EOMONTH(Loan_Equity[[#This Row],[Loan Origination Date]],Loan_Equity[[#This Row],[Term Months]])),Loan_Equity[[#This Row],[PMT&amp;Escrow]],""))</f>
        <v/>
      </c>
      <c r="CG16" t="str">
        <f ca="1">IF(EOMONTH(INDIRECT(CG$2,FALSE),0)=EOMONTH(Loan_Equity[[#This Row],[Loan Origination Date]],0),-Loan_Equity[[#This Row],[Origination Total]],IF(AND(EOMONTH(INDIRECT(CG$2,),0)&gt;EOMONTH(Loan_Equity[[#This Row],[Loan Origination Date]],0),EOMONTH(INDIRECT(CG$2,),0)&lt;EOMONTH(Loan_Equity[[#This Row],[Loan Origination Date]],Loan_Equity[[#This Row],[Term Months]])),Loan_Equity[[#This Row],[PMT&amp;Escrow]],""))</f>
        <v/>
      </c>
      <c r="CH16" t="str">
        <f ca="1">IF(EOMONTH(INDIRECT(CH$2,FALSE),0)=EOMONTH(Loan_Equity[[#This Row],[Loan Origination Date]],0),-Loan_Equity[[#This Row],[Origination Total]],IF(AND(EOMONTH(INDIRECT(CH$2,),0)&gt;EOMONTH(Loan_Equity[[#This Row],[Loan Origination Date]],0),EOMONTH(INDIRECT(CH$2,),0)&lt;EOMONTH(Loan_Equity[[#This Row],[Loan Origination Date]],Loan_Equity[[#This Row],[Term Months]])),Loan_Equity[[#This Row],[PMT&amp;Escrow]],""))</f>
        <v/>
      </c>
      <c r="CI16" t="str">
        <f ca="1">IF(EOMONTH(INDIRECT(CI$2,FALSE),0)=EOMONTH(Loan_Equity[[#This Row],[Loan Origination Date]],0),-Loan_Equity[[#This Row],[Origination Total]],IF(AND(EOMONTH(INDIRECT(CI$2,),0)&gt;EOMONTH(Loan_Equity[[#This Row],[Loan Origination Date]],0),EOMONTH(INDIRECT(CI$2,),0)&lt;EOMONTH(Loan_Equity[[#This Row],[Loan Origination Date]],Loan_Equity[[#This Row],[Term Months]])),Loan_Equity[[#This Row],[PMT&amp;Escrow]],""))</f>
        <v/>
      </c>
      <c r="CJ16" t="str">
        <f ca="1">IF(EOMONTH(INDIRECT(CJ$2,FALSE),0)=EOMONTH(Loan_Equity[[#This Row],[Loan Origination Date]],0),-Loan_Equity[[#This Row],[Origination Total]],IF(AND(EOMONTH(INDIRECT(CJ$2,),0)&gt;EOMONTH(Loan_Equity[[#This Row],[Loan Origination Date]],0),EOMONTH(INDIRECT(CJ$2,),0)&lt;EOMONTH(Loan_Equity[[#This Row],[Loan Origination Date]],Loan_Equity[[#This Row],[Term Months]])),Loan_Equity[[#This Row],[PMT&amp;Escrow]],""))</f>
        <v/>
      </c>
      <c r="CK16" t="str">
        <f ca="1">IF(EOMONTH(INDIRECT(CK$2,FALSE),0)=EOMONTH(Loan_Equity[[#This Row],[Loan Origination Date]],0),-Loan_Equity[[#This Row],[Origination Total]],IF(AND(EOMONTH(INDIRECT(CK$2,),0)&gt;EOMONTH(Loan_Equity[[#This Row],[Loan Origination Date]],0),EOMONTH(INDIRECT(CK$2,),0)&lt;EOMONTH(Loan_Equity[[#This Row],[Loan Origination Date]],Loan_Equity[[#This Row],[Term Months]])),Loan_Equity[[#This Row],[PMT&amp;Escrow]],""))</f>
        <v/>
      </c>
      <c r="CL16" t="str">
        <f ca="1">IF(EOMONTH(INDIRECT(CL$2,FALSE),0)=EOMONTH(Loan_Equity[[#This Row],[Loan Origination Date]],0),-Loan_Equity[[#This Row],[Origination Total]],IF(AND(EOMONTH(INDIRECT(CL$2,),0)&gt;EOMONTH(Loan_Equity[[#This Row],[Loan Origination Date]],0),EOMONTH(INDIRECT(CL$2,),0)&lt;EOMONTH(Loan_Equity[[#This Row],[Loan Origination Date]],Loan_Equity[[#This Row],[Term Months]])),Loan_Equity[[#This Row],[PMT&amp;Escrow]],""))</f>
        <v/>
      </c>
      <c r="CM16" t="str">
        <f ca="1">IF(EOMONTH(INDIRECT(CM$2,FALSE),0)=EOMONTH(Loan_Equity[[#This Row],[Loan Origination Date]],0),-Loan_Equity[[#This Row],[Origination Total]],IF(AND(EOMONTH(INDIRECT(CM$2,),0)&gt;EOMONTH(Loan_Equity[[#This Row],[Loan Origination Date]],0),EOMONTH(INDIRECT(CM$2,),0)&lt;EOMONTH(Loan_Equity[[#This Row],[Loan Origination Date]],Loan_Equity[[#This Row],[Term Months]])),Loan_Equity[[#This Row],[PMT&amp;Escrow]],""))</f>
        <v/>
      </c>
      <c r="CN16" t="str">
        <f ca="1">IF(EOMONTH(INDIRECT(CN$2,FALSE),0)=EOMONTH(Loan_Equity[[#This Row],[Loan Origination Date]],0),-Loan_Equity[[#This Row],[Origination Total]],IF(AND(EOMONTH(INDIRECT(CN$2,),0)&gt;EOMONTH(Loan_Equity[[#This Row],[Loan Origination Date]],0),EOMONTH(INDIRECT(CN$2,),0)&lt;EOMONTH(Loan_Equity[[#This Row],[Loan Origination Date]],Loan_Equity[[#This Row],[Term Months]])),Loan_Equity[[#This Row],[PMT&amp;Escrow]],""))</f>
        <v/>
      </c>
      <c r="CO16" t="str">
        <f ca="1">IF(EOMONTH(INDIRECT(CO$2,FALSE),0)=EOMONTH(Loan_Equity[[#This Row],[Loan Origination Date]],0),-Loan_Equity[[#This Row],[Origination Total]],IF(AND(EOMONTH(INDIRECT(CO$2,),0)&gt;EOMONTH(Loan_Equity[[#This Row],[Loan Origination Date]],0),EOMONTH(INDIRECT(CO$2,),0)&lt;EOMONTH(Loan_Equity[[#This Row],[Loan Origination Date]],Loan_Equity[[#This Row],[Term Months]])),Loan_Equity[[#This Row],[PMT&amp;Escrow]],""))</f>
        <v/>
      </c>
      <c r="CP16" t="str">
        <f ca="1">IF(EOMONTH(INDIRECT(CP$2,FALSE),0)=EOMONTH(Loan_Equity[[#This Row],[Loan Origination Date]],0),-Loan_Equity[[#This Row],[Origination Total]],IF(AND(EOMONTH(INDIRECT(CP$2,),0)&gt;EOMONTH(Loan_Equity[[#This Row],[Loan Origination Date]],0),EOMONTH(INDIRECT(CP$2,),0)&lt;EOMONTH(Loan_Equity[[#This Row],[Loan Origination Date]],Loan_Equity[[#This Row],[Term Months]])),Loan_Equity[[#This Row],[PMT&amp;Escrow]],""))</f>
        <v/>
      </c>
      <c r="CQ16" t="str">
        <f ca="1">IF(EOMONTH(INDIRECT(CQ$2,FALSE),0)=EOMONTH(Loan_Equity[[#This Row],[Loan Origination Date]],0),-Loan_Equity[[#This Row],[Origination Total]],IF(AND(EOMONTH(INDIRECT(CQ$2,),0)&gt;EOMONTH(Loan_Equity[[#This Row],[Loan Origination Date]],0),EOMONTH(INDIRECT(CQ$2,),0)&lt;EOMONTH(Loan_Equity[[#This Row],[Loan Origination Date]],Loan_Equity[[#This Row],[Term Months]])),Loan_Equity[[#This Row],[PMT&amp;Escrow]],""))</f>
        <v/>
      </c>
      <c r="CR16" t="str">
        <f ca="1">IF(EOMONTH(INDIRECT(CR$2,FALSE),0)=EOMONTH(Loan_Equity[[#This Row],[Loan Origination Date]],0),-Loan_Equity[[#This Row],[Origination Total]],IF(AND(EOMONTH(INDIRECT(CR$2,),0)&gt;EOMONTH(Loan_Equity[[#This Row],[Loan Origination Date]],0),EOMONTH(INDIRECT(CR$2,),0)&lt;EOMONTH(Loan_Equity[[#This Row],[Loan Origination Date]],Loan_Equity[[#This Row],[Term Months]])),Loan_Equity[[#This Row],[PMT&amp;Escrow]],""))</f>
        <v/>
      </c>
      <c r="CS16" t="str">
        <f ca="1">IF(EOMONTH(INDIRECT(CS$2,FALSE),0)=EOMONTH(Loan_Equity[[#This Row],[Loan Origination Date]],0),-Loan_Equity[[#This Row],[Origination Total]],IF(AND(EOMONTH(INDIRECT(CS$2,),0)&gt;EOMONTH(Loan_Equity[[#This Row],[Loan Origination Date]],0),EOMONTH(INDIRECT(CS$2,),0)&lt;EOMONTH(Loan_Equity[[#This Row],[Loan Origination Date]],Loan_Equity[[#This Row],[Term Months]])),Loan_Equity[[#This Row],[PMT&amp;Escrow]],""))</f>
        <v/>
      </c>
      <c r="CT16" t="str">
        <f ca="1">IF(EOMONTH(INDIRECT(CT$2,FALSE),0)=EOMONTH(Loan_Equity[[#This Row],[Loan Origination Date]],0),-Loan_Equity[[#This Row],[Origination Total]],IF(AND(EOMONTH(INDIRECT(CT$2,),0)&gt;EOMONTH(Loan_Equity[[#This Row],[Loan Origination Date]],0),EOMONTH(INDIRECT(CT$2,),0)&lt;EOMONTH(Loan_Equity[[#This Row],[Loan Origination Date]],Loan_Equity[[#This Row],[Term Months]])),Loan_Equity[[#This Row],[PMT&amp;Escrow]],""))</f>
        <v/>
      </c>
      <c r="CU16" t="str">
        <f ca="1">IF(EOMONTH(INDIRECT(CU$2,FALSE),0)=EOMONTH(Loan_Equity[[#This Row],[Loan Origination Date]],0),-Loan_Equity[[#This Row],[Origination Total]],IF(AND(EOMONTH(INDIRECT(CU$2,),0)&gt;EOMONTH(Loan_Equity[[#This Row],[Loan Origination Date]],0),EOMONTH(INDIRECT(CU$2,),0)&lt;EOMONTH(Loan_Equity[[#This Row],[Loan Origination Date]],Loan_Equity[[#This Row],[Term Months]])),Loan_Equity[[#This Row],[PMT&amp;Escrow]],""))</f>
        <v/>
      </c>
      <c r="CV16" t="str">
        <f ca="1">IF(EOMONTH(INDIRECT(CV$2,FALSE),0)=EOMONTH(Loan_Equity[[#This Row],[Loan Origination Date]],0),-Loan_Equity[[#This Row],[Origination Total]],IF(AND(EOMONTH(INDIRECT(CV$2,),0)&gt;EOMONTH(Loan_Equity[[#This Row],[Loan Origination Date]],0),EOMONTH(INDIRECT(CV$2,),0)&lt;EOMONTH(Loan_Equity[[#This Row],[Loan Origination Date]],Loan_Equity[[#This Row],[Term Months]])),Loan_Equity[[#This Row],[PMT&amp;Escrow]],""))</f>
        <v/>
      </c>
      <c r="CW16" t="str">
        <f ca="1">IF(EOMONTH(INDIRECT(CW$2,FALSE),0)=EOMONTH(Loan_Equity[[#This Row],[Loan Origination Date]],0),-Loan_Equity[[#This Row],[Origination Total]],IF(AND(EOMONTH(INDIRECT(CW$2,),0)&gt;EOMONTH(Loan_Equity[[#This Row],[Loan Origination Date]],0),EOMONTH(INDIRECT(CW$2,),0)&lt;EOMONTH(Loan_Equity[[#This Row],[Loan Origination Date]],Loan_Equity[[#This Row],[Term Months]])),Loan_Equity[[#This Row],[PMT&amp;Escrow]],""))</f>
        <v/>
      </c>
      <c r="CX16" t="str">
        <f ca="1">IF(EOMONTH(INDIRECT(CX$2,FALSE),0)=EOMONTH(Loan_Equity[[#This Row],[Loan Origination Date]],0),-Loan_Equity[[#This Row],[Origination Total]],IF(AND(EOMONTH(INDIRECT(CX$2,),0)&gt;EOMONTH(Loan_Equity[[#This Row],[Loan Origination Date]],0),EOMONTH(INDIRECT(CX$2,),0)&lt;EOMONTH(Loan_Equity[[#This Row],[Loan Origination Date]],Loan_Equity[[#This Row],[Term Months]])),Loan_Equity[[#This Row],[PMT&amp;Escrow]],""))</f>
        <v/>
      </c>
      <c r="CY16" t="str">
        <f ca="1">IF(EOMONTH(INDIRECT(CY$2,FALSE),0)=EOMONTH(Loan_Equity[[#This Row],[Loan Origination Date]],0),-Loan_Equity[[#This Row],[Origination Total]],IF(AND(EOMONTH(INDIRECT(CY$2,),0)&gt;EOMONTH(Loan_Equity[[#This Row],[Loan Origination Date]],0),EOMONTH(INDIRECT(CY$2,),0)&lt;EOMONTH(Loan_Equity[[#This Row],[Loan Origination Date]],Loan_Equity[[#This Row],[Term Months]])),Loan_Equity[[#This Row],[PMT&amp;Escrow]],""))</f>
        <v/>
      </c>
      <c r="CZ16" t="str">
        <f ca="1">IF(EOMONTH(INDIRECT(CZ$2,FALSE),0)=EOMONTH(Loan_Equity[[#This Row],[Loan Origination Date]],0),-Loan_Equity[[#This Row],[Origination Total]],IF(AND(EOMONTH(INDIRECT(CZ$2,),0)&gt;EOMONTH(Loan_Equity[[#This Row],[Loan Origination Date]],0),EOMONTH(INDIRECT(CZ$2,),0)&lt;EOMONTH(Loan_Equity[[#This Row],[Loan Origination Date]],Loan_Equity[[#This Row],[Term Months]])),Loan_Equity[[#This Row],[PMT&amp;Escrow]],""))</f>
        <v/>
      </c>
      <c r="DA16" t="str">
        <f ca="1">IF(EOMONTH(INDIRECT(DA$2,FALSE),0)=EOMONTH(Loan_Equity[[#This Row],[Loan Origination Date]],0),-Loan_Equity[[#This Row],[Origination Total]],IF(AND(EOMONTH(INDIRECT(DA$2,),0)&gt;EOMONTH(Loan_Equity[[#This Row],[Loan Origination Date]],0),EOMONTH(INDIRECT(DA$2,),0)&lt;EOMONTH(Loan_Equity[[#This Row],[Loan Origination Date]],Loan_Equity[[#This Row],[Term Months]])),Loan_Equity[[#This Row],[PMT&amp;Escrow]],""))</f>
        <v/>
      </c>
      <c r="DB16" t="str">
        <f ca="1">IF(EOMONTH(INDIRECT(DB$2,FALSE),0)=EOMONTH(Loan_Equity[[#This Row],[Loan Origination Date]],0),-Loan_Equity[[#This Row],[Origination Total]],IF(AND(EOMONTH(INDIRECT(DB$2,),0)&gt;EOMONTH(Loan_Equity[[#This Row],[Loan Origination Date]],0),EOMONTH(INDIRECT(DB$2,),0)&lt;EOMONTH(Loan_Equity[[#This Row],[Loan Origination Date]],Loan_Equity[[#This Row],[Term Months]])),Loan_Equity[[#This Row],[PMT&amp;Escrow]],""))</f>
        <v/>
      </c>
      <c r="DC16" t="str">
        <f ca="1">IF(EOMONTH(INDIRECT(DC$2,FALSE),0)=EOMONTH(Loan_Equity[[#This Row],[Loan Origination Date]],0),-Loan_Equity[[#This Row],[Origination Total]],IF(AND(EOMONTH(INDIRECT(DC$2,),0)&gt;EOMONTH(Loan_Equity[[#This Row],[Loan Origination Date]],0),EOMONTH(INDIRECT(DC$2,),0)&lt;EOMONTH(Loan_Equity[[#This Row],[Loan Origination Date]],Loan_Equity[[#This Row],[Term Months]])),Loan_Equity[[#This Row],[PMT&amp;Escrow]],""))</f>
        <v/>
      </c>
      <c r="DD16" t="str">
        <f ca="1">IF(EOMONTH(INDIRECT(DD$2,FALSE),0)=EOMONTH(Loan_Equity[[#This Row],[Loan Origination Date]],0),-Loan_Equity[[#This Row],[Origination Total]],IF(AND(EOMONTH(INDIRECT(DD$2,),0)&gt;EOMONTH(Loan_Equity[[#This Row],[Loan Origination Date]],0),EOMONTH(INDIRECT(DD$2,),0)&lt;EOMONTH(Loan_Equity[[#This Row],[Loan Origination Date]],Loan_Equity[[#This Row],[Term Months]])),Loan_Equity[[#This Row],[PMT&amp;Escrow]],""))</f>
        <v/>
      </c>
      <c r="DE16" t="str">
        <f ca="1">IF(EOMONTH(INDIRECT(DE$2,FALSE),0)=EOMONTH(Loan_Equity[[#This Row],[Loan Origination Date]],0),-Loan_Equity[[#This Row],[Origination Total]],IF(AND(EOMONTH(INDIRECT(DE$2,),0)&gt;EOMONTH(Loan_Equity[[#This Row],[Loan Origination Date]],0),EOMONTH(INDIRECT(DE$2,),0)&lt;EOMONTH(Loan_Equity[[#This Row],[Loan Origination Date]],Loan_Equity[[#This Row],[Term Months]])),Loan_Equity[[#This Row],[PMT&amp;Escrow]],""))</f>
        <v/>
      </c>
      <c r="DF16" t="str">
        <f ca="1">IF(EOMONTH(INDIRECT(DF$2,FALSE),0)=EOMONTH(Loan_Equity[[#This Row],[Loan Origination Date]],0),-Loan_Equity[[#This Row],[Origination Total]],IF(AND(EOMONTH(INDIRECT(DF$2,),0)&gt;EOMONTH(Loan_Equity[[#This Row],[Loan Origination Date]],0),EOMONTH(INDIRECT(DF$2,),0)&lt;EOMONTH(Loan_Equity[[#This Row],[Loan Origination Date]],Loan_Equity[[#This Row],[Term Months]])),Loan_Equity[[#This Row],[PMT&amp;Escrow]],""))</f>
        <v/>
      </c>
      <c r="DG16" t="str">
        <f ca="1">IF(EOMONTH(INDIRECT(DG$2,FALSE),0)=EOMONTH(Loan_Equity[[#This Row],[Loan Origination Date]],0),-Loan_Equity[[#This Row],[Origination Total]],IF(AND(EOMONTH(INDIRECT(DG$2,),0)&gt;EOMONTH(Loan_Equity[[#This Row],[Loan Origination Date]],0),EOMONTH(INDIRECT(DG$2,),0)&lt;EOMONTH(Loan_Equity[[#This Row],[Loan Origination Date]],Loan_Equity[[#This Row],[Term Months]])),Loan_Equity[[#This Row],[PMT&amp;Escrow]],""))</f>
        <v/>
      </c>
      <c r="DH16" t="str">
        <f ca="1">IF(EOMONTH(INDIRECT(DH$2,FALSE),0)=EOMONTH(Loan_Equity[[#This Row],[Loan Origination Date]],0),-Loan_Equity[[#This Row],[Origination Total]],IF(AND(EOMONTH(INDIRECT(DH$2,),0)&gt;EOMONTH(Loan_Equity[[#This Row],[Loan Origination Date]],0),EOMONTH(INDIRECT(DH$2,),0)&lt;EOMONTH(Loan_Equity[[#This Row],[Loan Origination Date]],Loan_Equity[[#This Row],[Term Months]])),Loan_Equity[[#This Row],[PMT&amp;Escrow]],""))</f>
        <v/>
      </c>
      <c r="DI16" t="str">
        <f ca="1">IF(EOMONTH(INDIRECT(DI$2,FALSE),0)=EOMONTH(Loan_Equity[[#This Row],[Loan Origination Date]],0),-Loan_Equity[[#This Row],[Origination Total]],IF(AND(EOMONTH(INDIRECT(DI$2,),0)&gt;EOMONTH(Loan_Equity[[#This Row],[Loan Origination Date]],0),EOMONTH(INDIRECT(DI$2,),0)&lt;EOMONTH(Loan_Equity[[#This Row],[Loan Origination Date]],Loan_Equity[[#This Row],[Term Months]])),Loan_Equity[[#This Row],[PMT&amp;Escrow]],""))</f>
        <v/>
      </c>
      <c r="DJ16" t="str">
        <f ca="1">IF(EOMONTH(INDIRECT(DJ$2,FALSE),0)=EOMONTH(Loan_Equity[[#This Row],[Loan Origination Date]],0),-Loan_Equity[[#This Row],[Origination Total]],IF(AND(EOMONTH(INDIRECT(DJ$2,),0)&gt;EOMONTH(Loan_Equity[[#This Row],[Loan Origination Date]],0),EOMONTH(INDIRECT(DJ$2,),0)&lt;EOMONTH(Loan_Equity[[#This Row],[Loan Origination Date]],Loan_Equity[[#This Row],[Term Months]])),Loan_Equity[[#This Row],[PMT&amp;Escrow]],""))</f>
        <v/>
      </c>
      <c r="DK16" t="str">
        <f ca="1">IF(EOMONTH(INDIRECT(DK$2,FALSE),0)=EOMONTH(Loan_Equity[[#This Row],[Loan Origination Date]],0),-Loan_Equity[[#This Row],[Origination Total]],IF(AND(EOMONTH(INDIRECT(DK$2,),0)&gt;EOMONTH(Loan_Equity[[#This Row],[Loan Origination Date]],0),EOMONTH(INDIRECT(DK$2,),0)&lt;EOMONTH(Loan_Equity[[#This Row],[Loan Origination Date]],Loan_Equity[[#This Row],[Term Months]])),Loan_Equity[[#This Row],[PMT&amp;Escrow]],""))</f>
        <v/>
      </c>
      <c r="DL16" t="str">
        <f ca="1">IF(EOMONTH(INDIRECT(DL$2,FALSE),0)=EOMONTH(Loan_Equity[[#This Row],[Loan Origination Date]],0),-Loan_Equity[[#This Row],[Origination Total]],IF(AND(EOMONTH(INDIRECT(DL$2,),0)&gt;EOMONTH(Loan_Equity[[#This Row],[Loan Origination Date]],0),EOMONTH(INDIRECT(DL$2,),0)&lt;EOMONTH(Loan_Equity[[#This Row],[Loan Origination Date]],Loan_Equity[[#This Row],[Term Months]])),Loan_Equity[[#This Row],[PMT&amp;Escrow]],""))</f>
        <v/>
      </c>
      <c r="DM16" t="str">
        <f ca="1">IF(EOMONTH(INDIRECT(DM$2,FALSE),0)=EOMONTH(Loan_Equity[[#This Row],[Loan Origination Date]],0),-Loan_Equity[[#This Row],[Origination Total]],IF(AND(EOMONTH(INDIRECT(DM$2,),0)&gt;EOMONTH(Loan_Equity[[#This Row],[Loan Origination Date]],0),EOMONTH(INDIRECT(DM$2,),0)&lt;EOMONTH(Loan_Equity[[#This Row],[Loan Origination Date]],Loan_Equity[[#This Row],[Term Months]])),Loan_Equity[[#This Row],[PMT&amp;Escrow]],""))</f>
        <v/>
      </c>
      <c r="DN16" t="str">
        <f ca="1">IF(EOMONTH(INDIRECT(DN$2,FALSE),0)=EOMONTH(Loan_Equity[[#This Row],[Loan Origination Date]],0),-Loan_Equity[[#This Row],[Origination Total]],IF(AND(EOMONTH(INDIRECT(DN$2,),0)&gt;EOMONTH(Loan_Equity[[#This Row],[Loan Origination Date]],0),EOMONTH(INDIRECT(DN$2,),0)&lt;EOMONTH(Loan_Equity[[#This Row],[Loan Origination Date]],Loan_Equity[[#This Row],[Term Months]])),Loan_Equity[[#This Row],[PMT&amp;Escrow]],""))</f>
        <v/>
      </c>
      <c r="DO16" t="str">
        <f ca="1">IF(EOMONTH(INDIRECT(DO$2,FALSE),0)=EOMONTH(Loan_Equity[[#This Row],[Loan Origination Date]],0),-Loan_Equity[[#This Row],[Origination Total]],IF(AND(EOMONTH(INDIRECT(DO$2,),0)&gt;EOMONTH(Loan_Equity[[#This Row],[Loan Origination Date]],0),EOMONTH(INDIRECT(DO$2,),0)&lt;EOMONTH(Loan_Equity[[#This Row],[Loan Origination Date]],Loan_Equity[[#This Row],[Term Months]])),Loan_Equity[[#This Row],[PMT&amp;Escrow]],""))</f>
        <v/>
      </c>
      <c r="DP16" t="str">
        <f ca="1">IF(EOMONTH(INDIRECT(DP$2,FALSE),0)=EOMONTH(Loan_Equity[[#This Row],[Loan Origination Date]],0),-Loan_Equity[[#This Row],[Origination Total]],IF(AND(EOMONTH(INDIRECT(DP$2,),0)&gt;EOMONTH(Loan_Equity[[#This Row],[Loan Origination Date]],0),EOMONTH(INDIRECT(DP$2,),0)&lt;EOMONTH(Loan_Equity[[#This Row],[Loan Origination Date]],Loan_Equity[[#This Row],[Term Months]])),Loan_Equity[[#This Row],[PMT&amp;Escrow]],""))</f>
        <v/>
      </c>
      <c r="DQ16" t="str">
        <f ca="1">IF(EOMONTH(INDIRECT(DQ$2,FALSE),0)=EOMONTH(Loan_Equity[[#This Row],[Loan Origination Date]],0),-Loan_Equity[[#This Row],[Origination Total]],IF(AND(EOMONTH(INDIRECT(DQ$2,),0)&gt;EOMONTH(Loan_Equity[[#This Row],[Loan Origination Date]],0),EOMONTH(INDIRECT(DQ$2,),0)&lt;EOMONTH(Loan_Equity[[#This Row],[Loan Origination Date]],Loan_Equity[[#This Row],[Term Months]])),Loan_Equity[[#This Row],[PMT&amp;Escrow]],""))</f>
        <v/>
      </c>
      <c r="DR16" t="str">
        <f ca="1">IF(EOMONTH(INDIRECT(DR$2,FALSE),0)=EOMONTH(Loan_Equity[[#This Row],[Loan Origination Date]],0),-Loan_Equity[[#This Row],[Origination Total]],IF(AND(EOMONTH(INDIRECT(DR$2,),0)&gt;EOMONTH(Loan_Equity[[#This Row],[Loan Origination Date]],0),EOMONTH(INDIRECT(DR$2,),0)&lt;EOMONTH(Loan_Equity[[#This Row],[Loan Origination Date]],Loan_Equity[[#This Row],[Term Months]])),Loan_Equity[[#This Row],[PMT&amp;Escrow]],""))</f>
        <v/>
      </c>
      <c r="DS16" t="str">
        <f ca="1">IF(EOMONTH(INDIRECT(DS$2,FALSE),0)=EOMONTH(Loan_Equity[[#This Row],[Loan Origination Date]],0),-Loan_Equity[[#This Row],[Origination Total]],IF(AND(EOMONTH(INDIRECT(DS$2,),0)&gt;EOMONTH(Loan_Equity[[#This Row],[Loan Origination Date]],0),EOMONTH(INDIRECT(DS$2,),0)&lt;EOMONTH(Loan_Equity[[#This Row],[Loan Origination Date]],Loan_Equity[[#This Row],[Term Months]])),Loan_Equity[[#This Row],[PMT&amp;Escrow]],""))</f>
        <v/>
      </c>
      <c r="DT16" t="str">
        <f ca="1">IF(EOMONTH(INDIRECT(DT$2,FALSE),0)=EOMONTH(Loan_Equity[[#This Row],[Loan Origination Date]],0),-Loan_Equity[[#This Row],[Origination Total]],IF(AND(EOMONTH(INDIRECT(DT$2,),0)&gt;EOMONTH(Loan_Equity[[#This Row],[Loan Origination Date]],0),EOMONTH(INDIRECT(DT$2,),0)&lt;EOMONTH(Loan_Equity[[#This Row],[Loan Origination Date]],Loan_Equity[[#This Row],[Term Months]])),Loan_Equity[[#This Row],[PMT&amp;Escrow]],""))</f>
        <v/>
      </c>
      <c r="DU16" t="str">
        <f ca="1">IF(EOMONTH(INDIRECT(DU$2,FALSE),0)=EOMONTH(Loan_Equity[[#This Row],[Loan Origination Date]],0),-Loan_Equity[[#This Row],[Origination Total]],IF(AND(EOMONTH(INDIRECT(DU$2,),0)&gt;EOMONTH(Loan_Equity[[#This Row],[Loan Origination Date]],0),EOMONTH(INDIRECT(DU$2,),0)&lt;EOMONTH(Loan_Equity[[#This Row],[Loan Origination Date]],Loan_Equity[[#This Row],[Term Months]])),Loan_Equity[[#This Row],[PMT&amp;Escrow]],""))</f>
        <v/>
      </c>
      <c r="DV16" t="str">
        <f ca="1">IF(EOMONTH(INDIRECT(DV$2,FALSE),0)=EOMONTH(Loan_Equity[[#This Row],[Loan Origination Date]],0),-Loan_Equity[[#This Row],[Origination Total]],IF(AND(EOMONTH(INDIRECT(DV$2,),0)&gt;EOMONTH(Loan_Equity[[#This Row],[Loan Origination Date]],0),EOMONTH(INDIRECT(DV$2,),0)&lt;EOMONTH(Loan_Equity[[#This Row],[Loan Origination Date]],Loan_Equity[[#This Row],[Term Months]])),Loan_Equity[[#This Row],[PMT&amp;Escrow]],""))</f>
        <v/>
      </c>
      <c r="DW16" t="str">
        <f ca="1">IF(EOMONTH(INDIRECT(DW$2,FALSE),0)=EOMONTH(Loan_Equity[[#This Row],[Loan Origination Date]],0),-Loan_Equity[[#This Row],[Origination Total]],IF(AND(EOMONTH(INDIRECT(DW$2,),0)&gt;EOMONTH(Loan_Equity[[#This Row],[Loan Origination Date]],0),EOMONTH(INDIRECT(DW$2,),0)&lt;EOMONTH(Loan_Equity[[#This Row],[Loan Origination Date]],Loan_Equity[[#This Row],[Term Months]])),Loan_Equity[[#This Row],[PMT&amp;Escrow]],""))</f>
        <v/>
      </c>
      <c r="DX16" t="str">
        <f ca="1">IF(EOMONTH(INDIRECT(DX$2,FALSE),0)=EOMONTH(Loan_Equity[[#This Row],[Loan Origination Date]],0),-Loan_Equity[[#This Row],[Origination Total]],IF(AND(EOMONTH(INDIRECT(DX$2,),0)&gt;EOMONTH(Loan_Equity[[#This Row],[Loan Origination Date]],0),EOMONTH(INDIRECT(DX$2,),0)&lt;EOMONTH(Loan_Equity[[#This Row],[Loan Origination Date]],Loan_Equity[[#This Row],[Term Months]])),Loan_Equity[[#This Row],[PMT&amp;Escrow]],""))</f>
        <v/>
      </c>
      <c r="DY16" t="str">
        <f ca="1">IF(EOMONTH(INDIRECT(DY$2,FALSE),0)=EOMONTH(Loan_Equity[[#This Row],[Loan Origination Date]],0),-Loan_Equity[[#This Row],[Origination Total]],IF(AND(EOMONTH(INDIRECT(DY$2,),0)&gt;EOMONTH(Loan_Equity[[#This Row],[Loan Origination Date]],0),EOMONTH(INDIRECT(DY$2,),0)&lt;EOMONTH(Loan_Equity[[#This Row],[Loan Origination Date]],Loan_Equity[[#This Row],[Term Months]])),Loan_Equity[[#This Row],[PMT&amp;Escrow]],""))</f>
        <v/>
      </c>
      <c r="DZ16" t="str">
        <f ca="1">IF(EOMONTH(INDIRECT(DZ$2,FALSE),0)=EOMONTH(Loan_Equity[[#This Row],[Loan Origination Date]],0),-Loan_Equity[[#This Row],[Origination Total]],IF(AND(EOMONTH(INDIRECT(DZ$2,),0)&gt;EOMONTH(Loan_Equity[[#This Row],[Loan Origination Date]],0),EOMONTH(INDIRECT(DZ$2,),0)&lt;EOMONTH(Loan_Equity[[#This Row],[Loan Origination Date]],Loan_Equity[[#This Row],[Term Months]])),Loan_Equity[[#This Row],[PMT&amp;Escrow]],""))</f>
        <v/>
      </c>
      <c r="EA16" t="str">
        <f ca="1">IF(EOMONTH(INDIRECT(EA$2,FALSE),0)=EOMONTH(Loan_Equity[[#This Row],[Loan Origination Date]],0),-Loan_Equity[[#This Row],[Origination Total]],IF(AND(EOMONTH(INDIRECT(EA$2,),0)&gt;EOMONTH(Loan_Equity[[#This Row],[Loan Origination Date]],0),EOMONTH(INDIRECT(EA$2,),0)&lt;EOMONTH(Loan_Equity[[#This Row],[Loan Origination Date]],Loan_Equity[[#This Row],[Term Months]])),Loan_Equity[[#This Row],[PMT&amp;Escrow]],""))</f>
        <v/>
      </c>
      <c r="EB16" t="str">
        <f ca="1">IF(EOMONTH(INDIRECT(EB$2,FALSE),0)=EOMONTH(Loan_Equity[[#This Row],[Loan Origination Date]],0),-Loan_Equity[[#This Row],[Origination Total]],IF(AND(EOMONTH(INDIRECT(EB$2,),0)&gt;EOMONTH(Loan_Equity[[#This Row],[Loan Origination Date]],0),EOMONTH(INDIRECT(EB$2,),0)&lt;EOMONTH(Loan_Equity[[#This Row],[Loan Origination Date]],Loan_Equity[[#This Row],[Term Months]])),Loan_Equity[[#This Row],[PMT&amp;Escrow]],""))</f>
        <v/>
      </c>
      <c r="EC16" t="str">
        <f ca="1">IF(EOMONTH(INDIRECT(EC$2,FALSE),0)=EOMONTH(Loan_Equity[[#This Row],[Loan Origination Date]],0),-Loan_Equity[[#This Row],[Origination Total]],IF(AND(EOMONTH(INDIRECT(EC$2,),0)&gt;EOMONTH(Loan_Equity[[#This Row],[Loan Origination Date]],0),EOMONTH(INDIRECT(EC$2,),0)&lt;EOMONTH(Loan_Equity[[#This Row],[Loan Origination Date]],Loan_Equity[[#This Row],[Term Months]])),Loan_Equity[[#This Row],[PMT&amp;Escrow]],""))</f>
        <v/>
      </c>
      <c r="ED16" t="str">
        <f ca="1">IF(EOMONTH(INDIRECT(ED$2,FALSE),0)=EOMONTH(Loan_Equity[[#This Row],[Loan Origination Date]],0),-Loan_Equity[[#This Row],[Origination Total]],IF(AND(EOMONTH(INDIRECT(ED$2,),0)&gt;EOMONTH(Loan_Equity[[#This Row],[Loan Origination Date]],0),EOMONTH(INDIRECT(ED$2,),0)&lt;EOMONTH(Loan_Equity[[#This Row],[Loan Origination Date]],Loan_Equity[[#This Row],[Term Months]])),Loan_Equity[[#This Row],[PMT&amp;Escrow]],""))</f>
        <v/>
      </c>
      <c r="EE16" t="str">
        <f ca="1">IF(EOMONTH(INDIRECT(EE$2,FALSE),0)=EOMONTH(Loan_Equity[[#This Row],[Loan Origination Date]],0),-Loan_Equity[[#This Row],[Origination Total]],IF(AND(EOMONTH(INDIRECT(EE$2,),0)&gt;EOMONTH(Loan_Equity[[#This Row],[Loan Origination Date]],0),EOMONTH(INDIRECT(EE$2,),0)&lt;EOMONTH(Loan_Equity[[#This Row],[Loan Origination Date]],Loan_Equity[[#This Row],[Term Months]])),Loan_Equity[[#This Row],[PMT&amp;Escrow]],""))</f>
        <v/>
      </c>
      <c r="EF16" t="str">
        <f ca="1">IF(EOMONTH(INDIRECT(EF$2,FALSE),0)=EOMONTH(Loan_Equity[[#This Row],[Loan Origination Date]],0),-Loan_Equity[[#This Row],[Origination Total]],IF(AND(EOMONTH(INDIRECT(EF$2,),0)&gt;EOMONTH(Loan_Equity[[#This Row],[Loan Origination Date]],0),EOMONTH(INDIRECT(EF$2,),0)&lt;EOMONTH(Loan_Equity[[#This Row],[Loan Origination Date]],Loan_Equity[[#This Row],[Term Months]])),Loan_Equity[[#This Row],[PMT&amp;Escrow]],""))</f>
        <v/>
      </c>
    </row>
    <row r="21" spans="1:20" x14ac:dyDescent="0.25">
      <c r="H21" s="1"/>
    </row>
    <row r="22" spans="1:20" x14ac:dyDescent="0.25">
      <c r="H22" s="1"/>
    </row>
    <row r="23" spans="1:20" x14ac:dyDescent="0.25">
      <c r="S23" s="52"/>
      <c r="T23" s="52"/>
    </row>
    <row r="24" spans="1:20" x14ac:dyDescent="0.25">
      <c r="A24" s="66" t="s">
        <v>563</v>
      </c>
    </row>
    <row r="25" spans="1:20" x14ac:dyDescent="0.25">
      <c r="A25" s="66" t="s">
        <v>564</v>
      </c>
    </row>
    <row r="26" spans="1:20" x14ac:dyDescent="0.25">
      <c r="A26" s="66" t="s">
        <v>565</v>
      </c>
    </row>
    <row r="27" spans="1:20" x14ac:dyDescent="0.25">
      <c r="A27" s="66" t="s">
        <v>566</v>
      </c>
    </row>
    <row r="28" spans="1:20" x14ac:dyDescent="0.25">
      <c r="A28" s="66" t="s">
        <v>567</v>
      </c>
    </row>
    <row r="29" spans="1:20" x14ac:dyDescent="0.25">
      <c r="A29" s="66"/>
    </row>
    <row r="30" spans="1:20" x14ac:dyDescent="0.25">
      <c r="A30" s="66"/>
    </row>
    <row r="31" spans="1:20" x14ac:dyDescent="0.25">
      <c r="A31" s="66"/>
    </row>
    <row r="32" spans="1:20" x14ac:dyDescent="0.25">
      <c r="A32" s="66"/>
    </row>
    <row r="33" spans="1:1" x14ac:dyDescent="0.25">
      <c r="A33" s="66"/>
    </row>
    <row r="34" spans="1:1" x14ac:dyDescent="0.25">
      <c r="A34" s="66"/>
    </row>
    <row r="35" spans="1:1" x14ac:dyDescent="0.25">
      <c r="A35" s="66"/>
    </row>
    <row r="36" spans="1:1" x14ac:dyDescent="0.25">
      <c r="A36" s="66"/>
    </row>
  </sheetData>
  <dataValidations count="1">
    <dataValidation type="list" allowBlank="1" showInputMessage="1" showErrorMessage="1" sqref="O3:O16" xr:uid="{B156C247-23C5-4316-9348-361DCB349ECB}">
      <formula1>$A$24:$A$36</formula1>
    </dataValidation>
  </dataValidations>
  <pageMargins left="0.7" right="0.7" top="0.75" bottom="0.75" header="0.3" footer="0.3"/>
  <tableParts count="2">
    <tablePart r:id="rId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8D0CE-B456-4FF8-B70C-D542409D195C}">
  <sheetPr>
    <tabColor theme="8" tint="-0.249977111117893"/>
  </sheetPr>
  <dimension ref="B1:BO104"/>
  <sheetViews>
    <sheetView workbookViewId="0">
      <selection activeCell="O3" sqref="O3"/>
    </sheetView>
  </sheetViews>
  <sheetFormatPr defaultRowHeight="15" x14ac:dyDescent="0.25"/>
  <cols>
    <col min="2" max="2" width="16.42578125" bestFit="1" customWidth="1"/>
    <col min="3" max="3" width="15.5703125" customWidth="1"/>
    <col min="4" max="4" width="17.85546875" bestFit="1" customWidth="1"/>
    <col min="5" max="5" width="11" customWidth="1"/>
    <col min="6" max="6" width="11.85546875" bestFit="1" customWidth="1"/>
    <col min="8" max="13" width="11" customWidth="1"/>
    <col min="14" max="14" width="8.42578125" bestFit="1" customWidth="1"/>
    <col min="15" max="16" width="11" customWidth="1"/>
    <col min="17" max="19" width="12" customWidth="1"/>
  </cols>
  <sheetData>
    <row r="1" spans="2:67" ht="15" customHeight="1" x14ac:dyDescent="0.25">
      <c r="H1" s="41">
        <f>FY01_M01</f>
        <v>45292</v>
      </c>
      <c r="I1" s="41">
        <f>FY01_M02</f>
        <v>45323</v>
      </c>
      <c r="J1" s="41">
        <f t="shared" ref="J1:AQ1" si="0">EOMONTH(I1,0)+1</f>
        <v>45352</v>
      </c>
      <c r="K1" s="41">
        <f t="shared" si="0"/>
        <v>45383</v>
      </c>
      <c r="L1" s="41">
        <f t="shared" si="0"/>
        <v>45413</v>
      </c>
      <c r="M1" s="41">
        <f t="shared" si="0"/>
        <v>45444</v>
      </c>
      <c r="N1" s="41">
        <f t="shared" si="0"/>
        <v>45474</v>
      </c>
      <c r="O1" s="41">
        <f t="shared" si="0"/>
        <v>45505</v>
      </c>
      <c r="P1" s="41">
        <f t="shared" si="0"/>
        <v>45536</v>
      </c>
      <c r="Q1" s="41">
        <f t="shared" si="0"/>
        <v>45566</v>
      </c>
      <c r="R1" s="41">
        <f t="shared" si="0"/>
        <v>45597</v>
      </c>
      <c r="S1" s="41">
        <f t="shared" si="0"/>
        <v>45627</v>
      </c>
      <c r="T1" s="41">
        <f t="shared" si="0"/>
        <v>45658</v>
      </c>
      <c r="U1" s="41">
        <f t="shared" si="0"/>
        <v>45689</v>
      </c>
      <c r="V1" s="41">
        <f t="shared" si="0"/>
        <v>45717</v>
      </c>
      <c r="W1" s="41">
        <f t="shared" si="0"/>
        <v>45748</v>
      </c>
      <c r="X1" s="41">
        <f t="shared" si="0"/>
        <v>45778</v>
      </c>
      <c r="Y1" s="41">
        <f t="shared" si="0"/>
        <v>45809</v>
      </c>
      <c r="Z1" s="41">
        <f t="shared" si="0"/>
        <v>45839</v>
      </c>
      <c r="AA1" s="41">
        <f t="shared" si="0"/>
        <v>45870</v>
      </c>
      <c r="AB1" s="41">
        <f t="shared" si="0"/>
        <v>45901</v>
      </c>
      <c r="AC1" s="41">
        <f t="shared" si="0"/>
        <v>45931</v>
      </c>
      <c r="AD1" s="41">
        <f t="shared" si="0"/>
        <v>45962</v>
      </c>
      <c r="AE1" s="41">
        <f t="shared" si="0"/>
        <v>45992</v>
      </c>
      <c r="AF1" s="41">
        <f t="shared" si="0"/>
        <v>46023</v>
      </c>
      <c r="AG1" s="41">
        <f t="shared" si="0"/>
        <v>46054</v>
      </c>
      <c r="AH1" s="41">
        <f t="shared" si="0"/>
        <v>46082</v>
      </c>
      <c r="AI1" s="41">
        <f t="shared" si="0"/>
        <v>46113</v>
      </c>
      <c r="AJ1" s="41">
        <f t="shared" si="0"/>
        <v>46143</v>
      </c>
      <c r="AK1" s="41">
        <f t="shared" si="0"/>
        <v>46174</v>
      </c>
      <c r="AL1" s="41">
        <f t="shared" si="0"/>
        <v>46204</v>
      </c>
      <c r="AM1" s="41">
        <f t="shared" si="0"/>
        <v>46235</v>
      </c>
      <c r="AN1" s="41">
        <f t="shared" si="0"/>
        <v>46266</v>
      </c>
      <c r="AO1" s="41">
        <f t="shared" si="0"/>
        <v>46296</v>
      </c>
      <c r="AP1" s="41">
        <f t="shared" si="0"/>
        <v>46327</v>
      </c>
      <c r="AQ1" s="41">
        <f t="shared" si="0"/>
        <v>46357</v>
      </c>
    </row>
    <row r="2" spans="2:67" x14ac:dyDescent="0.25">
      <c r="B2" t="s">
        <v>445</v>
      </c>
      <c r="C2" s="41" t="s">
        <v>446</v>
      </c>
      <c r="D2" t="s">
        <v>447</v>
      </c>
      <c r="E2" t="s">
        <v>448</v>
      </c>
      <c r="F2" t="s">
        <v>449</v>
      </c>
      <c r="H2" s="23" t="s">
        <v>188</v>
      </c>
      <c r="I2" s="23" t="s">
        <v>103</v>
      </c>
      <c r="J2" s="23" t="s">
        <v>104</v>
      </c>
      <c r="K2" s="23" t="s">
        <v>105</v>
      </c>
      <c r="L2" s="23" t="s">
        <v>106</v>
      </c>
      <c r="M2" s="23" t="s">
        <v>107</v>
      </c>
      <c r="N2" s="23" t="s">
        <v>108</v>
      </c>
      <c r="O2" s="23" t="s">
        <v>109</v>
      </c>
      <c r="P2" s="23" t="s">
        <v>110</v>
      </c>
      <c r="Q2" s="23" t="s">
        <v>111</v>
      </c>
      <c r="R2" s="23" t="s">
        <v>112</v>
      </c>
      <c r="S2" s="23" t="s">
        <v>113</v>
      </c>
      <c r="T2" s="3" t="s">
        <v>189</v>
      </c>
      <c r="U2" s="3" t="s">
        <v>114</v>
      </c>
      <c r="V2" s="3" t="s">
        <v>115</v>
      </c>
      <c r="W2" s="3" t="s">
        <v>116</v>
      </c>
      <c r="X2" s="3" t="s">
        <v>117</v>
      </c>
      <c r="Y2" s="3" t="s">
        <v>118</v>
      </c>
      <c r="Z2" s="3" t="s">
        <v>119</v>
      </c>
      <c r="AA2" s="3" t="s">
        <v>120</v>
      </c>
      <c r="AB2" s="3" t="s">
        <v>121</v>
      </c>
      <c r="AC2" s="3" t="s">
        <v>122</v>
      </c>
      <c r="AD2" s="3" t="s">
        <v>123</v>
      </c>
      <c r="AE2" s="3" t="s">
        <v>124</v>
      </c>
      <c r="AF2" s="3" t="s">
        <v>190</v>
      </c>
      <c r="AG2" s="3" t="s">
        <v>125</v>
      </c>
      <c r="AH2" s="3" t="s">
        <v>126</v>
      </c>
      <c r="AI2" s="3" t="s">
        <v>127</v>
      </c>
      <c r="AJ2" s="3" t="s">
        <v>128</v>
      </c>
      <c r="AK2" s="3" t="s">
        <v>129</v>
      </c>
      <c r="AL2" s="3" t="s">
        <v>130</v>
      </c>
      <c r="AM2" s="3" t="s">
        <v>131</v>
      </c>
      <c r="AN2" s="3" t="s">
        <v>132</v>
      </c>
      <c r="AO2" s="3" t="s">
        <v>133</v>
      </c>
      <c r="AP2" s="3" t="s">
        <v>134</v>
      </c>
      <c r="AQ2" s="3" t="s">
        <v>135</v>
      </c>
      <c r="AR2" s="3" t="s">
        <v>191</v>
      </c>
      <c r="AS2" s="3" t="s">
        <v>136</v>
      </c>
      <c r="AT2" s="3" t="s">
        <v>137</v>
      </c>
      <c r="AU2" s="3" t="s">
        <v>138</v>
      </c>
      <c r="AV2" s="3" t="s">
        <v>139</v>
      </c>
      <c r="AW2" s="3" t="s">
        <v>140</v>
      </c>
      <c r="AX2" s="3" t="s">
        <v>141</v>
      </c>
      <c r="AY2" s="3" t="s">
        <v>142</v>
      </c>
      <c r="AZ2" s="3" t="s">
        <v>143</v>
      </c>
      <c r="BA2" s="3" t="s">
        <v>144</v>
      </c>
      <c r="BB2" s="3" t="s">
        <v>145</v>
      </c>
      <c r="BC2" s="3" t="s">
        <v>146</v>
      </c>
      <c r="BD2" s="3" t="s">
        <v>192</v>
      </c>
      <c r="BE2" s="3" t="s">
        <v>147</v>
      </c>
      <c r="BF2" s="3" t="s">
        <v>148</v>
      </c>
      <c r="BG2" s="3" t="s">
        <v>149</v>
      </c>
      <c r="BH2" s="3" t="s">
        <v>150</v>
      </c>
      <c r="BI2" s="3" t="s">
        <v>151</v>
      </c>
      <c r="BJ2" s="3" t="s">
        <v>152</v>
      </c>
      <c r="BK2" s="3" t="s">
        <v>153</v>
      </c>
      <c r="BL2" s="3" t="s">
        <v>154</v>
      </c>
      <c r="BM2" s="3" t="s">
        <v>155</v>
      </c>
      <c r="BN2" s="3" t="s">
        <v>156</v>
      </c>
      <c r="BO2" s="3" t="s">
        <v>157</v>
      </c>
    </row>
    <row r="3" spans="2:67" x14ac:dyDescent="0.25">
      <c r="B3" t="s">
        <v>450</v>
      </c>
      <c r="D3" s="6">
        <v>20</v>
      </c>
      <c r="E3" s="11">
        <v>45292</v>
      </c>
      <c r="F3" s="11">
        <v>45474</v>
      </c>
      <c r="H3"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20</v>
      </c>
      <c r="I3"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20</v>
      </c>
      <c r="J3"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20</v>
      </c>
      <c r="K3"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20</v>
      </c>
      <c r="L3"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20</v>
      </c>
      <c r="M3"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20</v>
      </c>
      <c r="N3"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20</v>
      </c>
      <c r="O3"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3"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3"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3"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3"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3"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0</v>
      </c>
      <c r="U3"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0</v>
      </c>
      <c r="V3"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0</v>
      </c>
      <c r="W3"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0</v>
      </c>
      <c r="X3"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0</v>
      </c>
      <c r="Y3"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0</v>
      </c>
      <c r="Z3"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0</v>
      </c>
      <c r="AA3"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0</v>
      </c>
      <c r="AB3"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0</v>
      </c>
      <c r="AC3"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0</v>
      </c>
      <c r="AD3"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0</v>
      </c>
      <c r="AE3"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0</v>
      </c>
      <c r="AF3"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0</v>
      </c>
      <c r="AG3"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0</v>
      </c>
      <c r="AH3"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0</v>
      </c>
      <c r="AI3"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0</v>
      </c>
      <c r="AJ3"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0</v>
      </c>
      <c r="AK3"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0</v>
      </c>
      <c r="AL3"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0</v>
      </c>
      <c r="AM3"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0</v>
      </c>
      <c r="AN3"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0</v>
      </c>
      <c r="AO3"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0</v>
      </c>
      <c r="AP3"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0</v>
      </c>
      <c r="AQ3"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0</v>
      </c>
      <c r="AR3"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0</v>
      </c>
      <c r="AS3"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0</v>
      </c>
      <c r="AT3"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0</v>
      </c>
      <c r="AU3"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0</v>
      </c>
      <c r="AV3"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0</v>
      </c>
      <c r="AW3"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0</v>
      </c>
      <c r="AX3"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0</v>
      </c>
      <c r="AY3"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0</v>
      </c>
      <c r="AZ3"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0</v>
      </c>
      <c r="BA3"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0</v>
      </c>
      <c r="BB3"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0</v>
      </c>
      <c r="BC3"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0</v>
      </c>
      <c r="BD3"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0</v>
      </c>
      <c r="BE3"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0</v>
      </c>
      <c r="BF3"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0</v>
      </c>
      <c r="BG3"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0</v>
      </c>
      <c r="BH3"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0</v>
      </c>
      <c r="BI3"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0</v>
      </c>
      <c r="BJ3"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0</v>
      </c>
      <c r="BK3"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0</v>
      </c>
      <c r="BL3"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0</v>
      </c>
      <c r="BM3"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0</v>
      </c>
      <c r="BN3"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0</v>
      </c>
      <c r="BO3"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0</v>
      </c>
    </row>
    <row r="4" spans="2:67" x14ac:dyDescent="0.25">
      <c r="B4" t="s">
        <v>451</v>
      </c>
      <c r="D4" s="6">
        <v>20</v>
      </c>
      <c r="E4" s="11">
        <v>45536</v>
      </c>
      <c r="F4" s="11">
        <v>45474</v>
      </c>
      <c r="H4"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4"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4"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4"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4"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4"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4"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4"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4"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4"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4"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4"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4"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0</v>
      </c>
      <c r="U4"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0</v>
      </c>
      <c r="V4"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0</v>
      </c>
      <c r="W4"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0</v>
      </c>
      <c r="X4"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0</v>
      </c>
      <c r="Y4"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0</v>
      </c>
      <c r="Z4"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0</v>
      </c>
      <c r="AA4"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0</v>
      </c>
      <c r="AB4"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0</v>
      </c>
      <c r="AC4"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0</v>
      </c>
      <c r="AD4"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0</v>
      </c>
      <c r="AE4"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0</v>
      </c>
      <c r="AF4"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0</v>
      </c>
      <c r="AG4"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0</v>
      </c>
      <c r="AH4"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0</v>
      </c>
      <c r="AI4"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0</v>
      </c>
      <c r="AJ4"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0</v>
      </c>
      <c r="AK4"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0</v>
      </c>
      <c r="AL4"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0</v>
      </c>
      <c r="AM4"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0</v>
      </c>
      <c r="AN4"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0</v>
      </c>
      <c r="AO4"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0</v>
      </c>
      <c r="AP4"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0</v>
      </c>
      <c r="AQ4"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0</v>
      </c>
      <c r="AR4"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0</v>
      </c>
      <c r="AS4"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0</v>
      </c>
      <c r="AT4"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0</v>
      </c>
      <c r="AU4"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0</v>
      </c>
      <c r="AV4"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0</v>
      </c>
      <c r="AW4"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0</v>
      </c>
      <c r="AX4"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0</v>
      </c>
      <c r="AY4"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0</v>
      </c>
      <c r="AZ4"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0</v>
      </c>
      <c r="BA4"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0</v>
      </c>
      <c r="BB4"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0</v>
      </c>
      <c r="BC4"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0</v>
      </c>
      <c r="BD4"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0</v>
      </c>
      <c r="BE4"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0</v>
      </c>
      <c r="BF4"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0</v>
      </c>
      <c r="BG4"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0</v>
      </c>
      <c r="BH4"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0</v>
      </c>
      <c r="BI4"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0</v>
      </c>
      <c r="BJ4"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0</v>
      </c>
      <c r="BK4"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0</v>
      </c>
      <c r="BL4"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0</v>
      </c>
      <c r="BM4"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0</v>
      </c>
      <c r="BN4"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0</v>
      </c>
      <c r="BO4"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0</v>
      </c>
    </row>
    <row r="5" spans="2:67" x14ac:dyDescent="0.25">
      <c r="B5" t="s">
        <v>452</v>
      </c>
      <c r="D5" s="6">
        <v>20</v>
      </c>
      <c r="E5" s="11">
        <v>45536</v>
      </c>
      <c r="F5" s="11"/>
      <c r="H5"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5"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5"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5"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5"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5"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5"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5"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5"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5"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5"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5"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5"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5"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5"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5"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5"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5"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5"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5"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5"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5"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5"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5"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5"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5"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5"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5"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5"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5"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5"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5"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5"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5"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5"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5"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5"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5"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5"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5"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5"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5"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5"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5"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5"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5"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5"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5"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5"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5"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5"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5"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5"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5"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5"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5"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5"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5"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5"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5"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6" spans="2:67" x14ac:dyDescent="0.25">
      <c r="B6" t="s">
        <v>453</v>
      </c>
      <c r="D6" s="6">
        <v>20</v>
      </c>
      <c r="E6" s="11">
        <v>45536</v>
      </c>
      <c r="F6" s="11"/>
      <c r="H6"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6"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6"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6"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6"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6"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6"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6"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6"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6"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6"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6"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6"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6"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6"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6"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6"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6"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6"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6"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6"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6"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6"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6"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6"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6"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6"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6"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6"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6"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6"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6"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6"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6"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6"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6"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6"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6"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6"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6"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6"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6"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6"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6"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6"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6"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6"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6"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6"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6"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6"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6"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6"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6"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6"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6"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6"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6"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6"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6"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7" spans="2:67" x14ac:dyDescent="0.25">
      <c r="B7" t="s">
        <v>454</v>
      </c>
      <c r="D7" s="6">
        <v>20</v>
      </c>
      <c r="E7" s="11">
        <v>45536</v>
      </c>
      <c r="F7" s="11"/>
      <c r="H7"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7"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7"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7"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7"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7"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7"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7"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7"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7"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7"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7"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7"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7"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7"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7"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7"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7"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7"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7"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7"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7"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7"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7"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7"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7"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7"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7"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7"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7"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7"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7"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7"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7"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7"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7"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7"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7"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7"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7"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7"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7"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7"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7"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7"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7"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7"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7"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7"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7"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7"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7"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7"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7"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7"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7"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7"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7"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7"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7"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8" spans="2:67" x14ac:dyDescent="0.25">
      <c r="B8" t="s">
        <v>455</v>
      </c>
      <c r="D8" s="6">
        <v>20</v>
      </c>
      <c r="E8" s="11">
        <v>45536</v>
      </c>
      <c r="F8" s="11"/>
      <c r="H8"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8"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8"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8"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8"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8"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8"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8"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8"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8"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8"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8"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8"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8"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8"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8"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8"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8"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8"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8"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8"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8"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8"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8"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8"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8"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8"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8"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8"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8"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8"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8"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8"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8"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8"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8"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8"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8"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8"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8"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8"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8"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8"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8"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8"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8"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8"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8"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8"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8"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8"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8"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8"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8"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8"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8"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8"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8"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8"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8"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9" spans="2:67" x14ac:dyDescent="0.25">
      <c r="B9" t="s">
        <v>456</v>
      </c>
      <c r="D9" s="6">
        <v>20</v>
      </c>
      <c r="E9" s="11">
        <v>45536</v>
      </c>
      <c r="F9" s="11"/>
      <c r="H9"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9"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9"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9"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9"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9"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9"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9"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9"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9"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9"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9"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9"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9"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9"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9"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9"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9"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9"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9"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9"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9"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9"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9"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9"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9"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9"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9"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9"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9"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9"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9"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9"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9"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9"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9"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9"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9"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9"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9"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9"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9"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9"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9"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9"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9"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9"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9"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9"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9"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9"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9"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9"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9"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9"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9"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9"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9"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9"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9"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10" spans="2:67" x14ac:dyDescent="0.25">
      <c r="B10" t="s">
        <v>457</v>
      </c>
      <c r="D10" s="6">
        <v>20</v>
      </c>
      <c r="E10" s="11">
        <v>45536</v>
      </c>
      <c r="F10" s="11"/>
      <c r="H10"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10"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10"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10"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10"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10"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10"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10"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10"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10"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10"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10"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10"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10"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10"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10"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10"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10"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10"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10"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10"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10"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10"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10"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10"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10"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10"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10"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10"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10"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10"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10"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10"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10"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10"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10"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10"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10"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10"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10"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10"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10"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10"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10"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10"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10"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10"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10"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10"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10"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10"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10"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10"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10"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10"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10"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10"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10"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10"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10"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11" spans="2:67" x14ac:dyDescent="0.25">
      <c r="B11" t="s">
        <v>458</v>
      </c>
      <c r="D11" s="6">
        <v>20</v>
      </c>
      <c r="E11" s="11">
        <v>45536</v>
      </c>
      <c r="F11" s="11"/>
      <c r="H11"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11"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11"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11"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11"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11"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11"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11"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11"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11"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11"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11"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11"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11"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11"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11"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11"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11"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11"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11"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11"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11"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11"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11"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11"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11"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11"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11"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11"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11"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11"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11"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11"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11"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11"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11"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11"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11"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11"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11"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11"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11"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11"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11"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11"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11"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11"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11"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11"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11"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11"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11"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11"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11"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11"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11"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11"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11"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11"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11"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12" spans="2:67" x14ac:dyDescent="0.25">
      <c r="B12" t="s">
        <v>459</v>
      </c>
      <c r="D12" s="6">
        <v>20</v>
      </c>
      <c r="E12" s="11">
        <v>45536</v>
      </c>
      <c r="F12" s="11"/>
      <c r="H12"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12"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12"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12"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12"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12"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12"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12"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12"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12"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12"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12"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12"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12"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12"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12"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12"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12"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12"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12"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12"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12"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12"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12"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12"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12"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12"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12"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12"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12"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12"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12"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12"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12"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12"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12"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12"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12"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12"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12"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12"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12"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12"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12"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12"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12"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12"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12"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12"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12"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12"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12"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12"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12"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12"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12"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12"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12"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12"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12"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13" spans="2:67" x14ac:dyDescent="0.25">
      <c r="B13" t="s">
        <v>460</v>
      </c>
      <c r="D13" s="6">
        <v>20</v>
      </c>
      <c r="E13" s="11">
        <v>45536</v>
      </c>
      <c r="F13" s="11"/>
      <c r="H13"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13"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13"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13"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13"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13"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13"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13"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13"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13"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13"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13"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13"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13"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13"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13"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13"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13"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13"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13"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13"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13"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13"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13"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13"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13"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13"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13"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13"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13"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13"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13"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13"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13"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13"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13"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13"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13"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13"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13"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13"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13"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13"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13"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13"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13"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13"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13"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13"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13"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13"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13"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13"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13"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13"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13"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13"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13"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13"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13"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14" spans="2:67" x14ac:dyDescent="0.25">
      <c r="B14" t="s">
        <v>461</v>
      </c>
      <c r="D14" s="6">
        <v>20</v>
      </c>
      <c r="E14" s="11">
        <v>45536</v>
      </c>
      <c r="F14" s="11"/>
      <c r="H14"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14"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14"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14"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14"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14"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14"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14"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14"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14"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14"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14"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14"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14"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14"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14"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14"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14"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14"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14"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14"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14"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14"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14"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14"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14"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14"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14"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14"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14"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14"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14"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14"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14"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14"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14"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14"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14"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14"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14"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14"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14"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14"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14"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14"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14"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14"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14"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14"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14"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14"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14"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14"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14"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14"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14"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14"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14"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14"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14"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15" spans="2:67" x14ac:dyDescent="0.25">
      <c r="B15" t="s">
        <v>462</v>
      </c>
      <c r="D15" s="6">
        <v>20</v>
      </c>
      <c r="E15" s="11">
        <v>45536</v>
      </c>
      <c r="F15" s="11"/>
      <c r="H15"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15"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15"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15"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15"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15"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15"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15"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15"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15"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15"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15"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15"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15"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15"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15"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15"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15"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15"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15"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15"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15"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15"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15"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15"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15"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15"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15"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15"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15"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15"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15"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15"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15"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15"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15"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15"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15"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15"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15"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15"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15"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15"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15"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15"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15"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15"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15"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15"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15"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15"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15"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15"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15"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15"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15"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15"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15"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15"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15"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16" spans="2:67" x14ac:dyDescent="0.25">
      <c r="B16" t="s">
        <v>463</v>
      </c>
      <c r="D16" s="6">
        <v>20</v>
      </c>
      <c r="E16" s="11">
        <v>45536</v>
      </c>
      <c r="F16" s="11"/>
      <c r="H16"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16"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16"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16"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16"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16"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16"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16"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16"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16"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16"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16"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16"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16"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16"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16"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16"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16"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16"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16"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16"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16"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16"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16"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16"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16"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16"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16"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16"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16"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16"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16"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16"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16"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16"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16"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16"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16"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16"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16"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16"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16"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16"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16"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16"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16"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16"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16"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16"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16"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16"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16"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16"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16"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16"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16"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16"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16"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16"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16"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17" spans="2:67" x14ac:dyDescent="0.25">
      <c r="B17" t="s">
        <v>464</v>
      </c>
      <c r="D17" s="6">
        <v>20</v>
      </c>
      <c r="E17" s="11">
        <v>45536</v>
      </c>
      <c r="F17" s="11"/>
      <c r="H17"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17"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17"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17"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17"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17"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17"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17"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17"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17"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17"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17"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17"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17"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17"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17"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17"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17"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17"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17"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17"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17"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17"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17"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17"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17"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17"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17"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17"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17"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17"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17"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17"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17"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17"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17"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17"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17"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17"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17"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17"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17"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17"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17"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17"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17"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17"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17"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17"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17"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17"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17"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17"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17"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17"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17"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17"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17"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17"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17"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18" spans="2:67" x14ac:dyDescent="0.25">
      <c r="B18" t="s">
        <v>465</v>
      </c>
      <c r="D18" s="6">
        <v>20</v>
      </c>
      <c r="E18" s="11">
        <v>45536</v>
      </c>
      <c r="F18" s="11"/>
      <c r="H18"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18"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18"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18"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18"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18"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18"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18"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18"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18"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18"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18"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18"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18"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18"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18"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18"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18"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18"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18"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18"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18"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18"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18"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18"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18"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18"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18"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18"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18"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18"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18"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18"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18"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18"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18"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18"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18"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18"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18"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18"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18"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18"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18"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18"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18"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18"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18"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18"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18"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18"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18"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18"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18"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18"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18"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18"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18"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18"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18"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19" spans="2:67" x14ac:dyDescent="0.25">
      <c r="B19" t="s">
        <v>466</v>
      </c>
      <c r="D19" s="6">
        <v>20</v>
      </c>
      <c r="E19" s="11">
        <v>45536</v>
      </c>
      <c r="F19" s="11"/>
      <c r="H19"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19"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19"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19"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19"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19"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19"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19"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19"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19"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19"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19"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19"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19"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19"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19"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19"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19"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19"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19"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19"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19"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19"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19"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19"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19"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19"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19"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19"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19"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19"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19"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19"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19"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19"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19"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19"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19"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19"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19"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19"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19"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19"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19"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19"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19"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19"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19"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19"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19"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19"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19"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19"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19"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19"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19"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19"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19"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19"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19"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20" spans="2:67" x14ac:dyDescent="0.25">
      <c r="B20" t="s">
        <v>467</v>
      </c>
      <c r="D20" s="6">
        <v>20</v>
      </c>
      <c r="E20" s="11">
        <v>45536</v>
      </c>
      <c r="F20" s="11"/>
      <c r="H20"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20"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20"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20"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20"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20"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20"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20"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20"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20"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20"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20"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20"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20"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20"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20"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20"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20"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20"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20"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20"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20"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20"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20"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20"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20"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20"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20"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20"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20"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20"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20"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20"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20"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20"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20"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20"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20"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20"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20"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20"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20"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20"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20"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20"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20"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20"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20"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20"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20"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20"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20"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20"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20"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20"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20"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20"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20"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20"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20"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21" spans="2:67" x14ac:dyDescent="0.25">
      <c r="B21" t="s">
        <v>468</v>
      </c>
      <c r="D21" s="6">
        <v>20</v>
      </c>
      <c r="E21" s="11">
        <v>45536</v>
      </c>
      <c r="F21" s="11"/>
      <c r="H21"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21"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21"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21"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21"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21"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21"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21"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21"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21"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21"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21"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21"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21"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21"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21"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21"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21"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21"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21"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21"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21"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21"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21"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21"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21"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21"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21"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21"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21"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21"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21"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21"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21"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21"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21"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21"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21"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21"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21"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21"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21"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21"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21"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21"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21"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21"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21"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21"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21"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21"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21"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21"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21"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21"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21"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21"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21"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21"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21"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22" spans="2:67" x14ac:dyDescent="0.25">
      <c r="B22" t="s">
        <v>469</v>
      </c>
      <c r="D22" s="6">
        <v>20</v>
      </c>
      <c r="E22" s="11">
        <v>45536</v>
      </c>
      <c r="F22" s="11"/>
      <c r="H22"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22"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22"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22"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22"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22"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22"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22"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22"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20</v>
      </c>
      <c r="Q22"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20</v>
      </c>
      <c r="R22"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20</v>
      </c>
      <c r="S22"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20</v>
      </c>
      <c r="T22"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20</v>
      </c>
      <c r="U22"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20</v>
      </c>
      <c r="V22"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20</v>
      </c>
      <c r="W22"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20</v>
      </c>
      <c r="X22"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20</v>
      </c>
      <c r="Y22"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20</v>
      </c>
      <c r="Z22"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20</v>
      </c>
      <c r="AA22"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20</v>
      </c>
      <c r="AB22"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20</v>
      </c>
      <c r="AC22"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20</v>
      </c>
      <c r="AD22"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20</v>
      </c>
      <c r="AE22"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20</v>
      </c>
      <c r="AF22"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20</v>
      </c>
      <c r="AG22"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20</v>
      </c>
      <c r="AH22"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20</v>
      </c>
      <c r="AI22"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20</v>
      </c>
      <c r="AJ22"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20</v>
      </c>
      <c r="AK22"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20</v>
      </c>
      <c r="AL22"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20</v>
      </c>
      <c r="AM22"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20</v>
      </c>
      <c r="AN22"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20</v>
      </c>
      <c r="AO22"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20</v>
      </c>
      <c r="AP22"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20</v>
      </c>
      <c r="AQ22"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20</v>
      </c>
      <c r="AR22"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20</v>
      </c>
      <c r="AS22"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20</v>
      </c>
      <c r="AT22"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20</v>
      </c>
      <c r="AU22"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20</v>
      </c>
      <c r="AV22"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20</v>
      </c>
      <c r="AW22"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20</v>
      </c>
      <c r="AX22"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20</v>
      </c>
      <c r="AY22"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20</v>
      </c>
      <c r="AZ22"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20</v>
      </c>
      <c r="BA22"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20</v>
      </c>
      <c r="BB22"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20</v>
      </c>
      <c r="BC22"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20</v>
      </c>
      <c r="BD22"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20</v>
      </c>
      <c r="BE22"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20</v>
      </c>
      <c r="BF22"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20</v>
      </c>
      <c r="BG22"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20</v>
      </c>
      <c r="BH22"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20</v>
      </c>
      <c r="BI22"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20</v>
      </c>
      <c r="BJ22"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20</v>
      </c>
      <c r="BK22"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20</v>
      </c>
      <c r="BL22"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20</v>
      </c>
      <c r="BM22"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20</v>
      </c>
      <c r="BN22"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20</v>
      </c>
      <c r="BO22"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20</v>
      </c>
    </row>
    <row r="23" spans="2:67" x14ac:dyDescent="0.25">
      <c r="B23" t="s">
        <v>470</v>
      </c>
      <c r="D23" s="58">
        <v>50</v>
      </c>
      <c r="E23" s="11">
        <v>45627</v>
      </c>
      <c r="F23" s="11"/>
      <c r="H23"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23"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23"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23"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23"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23"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23"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23"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23"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23"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23"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23"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50</v>
      </c>
      <c r="T23"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50</v>
      </c>
      <c r="U23"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50</v>
      </c>
      <c r="V23"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50</v>
      </c>
      <c r="W23"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50</v>
      </c>
      <c r="X23"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50</v>
      </c>
      <c r="Y23"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50</v>
      </c>
      <c r="Z23"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50</v>
      </c>
      <c r="AA23"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50</v>
      </c>
      <c r="AB23"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50</v>
      </c>
      <c r="AC23"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50</v>
      </c>
      <c r="AD23"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50</v>
      </c>
      <c r="AE23"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50</v>
      </c>
      <c r="AF23"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50</v>
      </c>
      <c r="AG23"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50</v>
      </c>
      <c r="AH23"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50</v>
      </c>
      <c r="AI23"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50</v>
      </c>
      <c r="AJ23"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50</v>
      </c>
      <c r="AK23"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50</v>
      </c>
      <c r="AL23"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50</v>
      </c>
      <c r="AM23"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50</v>
      </c>
      <c r="AN23"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50</v>
      </c>
      <c r="AO23"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50</v>
      </c>
      <c r="AP23"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50</v>
      </c>
      <c r="AQ23"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50</v>
      </c>
      <c r="AR23"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50</v>
      </c>
      <c r="AS23"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50</v>
      </c>
      <c r="AT23"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50</v>
      </c>
      <c r="AU23"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50</v>
      </c>
      <c r="AV23"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50</v>
      </c>
      <c r="AW23"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50</v>
      </c>
      <c r="AX23"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50</v>
      </c>
      <c r="AY23"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50</v>
      </c>
      <c r="AZ23"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50</v>
      </c>
      <c r="BA23"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50</v>
      </c>
      <c r="BB23"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50</v>
      </c>
      <c r="BC23"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50</v>
      </c>
      <c r="BD23"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50</v>
      </c>
      <c r="BE23"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50</v>
      </c>
      <c r="BF23"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50</v>
      </c>
      <c r="BG23"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50</v>
      </c>
      <c r="BH23"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50</v>
      </c>
      <c r="BI23"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50</v>
      </c>
      <c r="BJ23"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50</v>
      </c>
      <c r="BK23"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50</v>
      </c>
      <c r="BL23"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50</v>
      </c>
      <c r="BM23"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50</v>
      </c>
      <c r="BN23"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50</v>
      </c>
      <c r="BO23"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50</v>
      </c>
    </row>
    <row r="24" spans="2:67" x14ac:dyDescent="0.25">
      <c r="B24" t="s">
        <v>471</v>
      </c>
      <c r="D24" s="58">
        <v>50</v>
      </c>
      <c r="E24" s="11">
        <v>45627</v>
      </c>
      <c r="F24" s="11"/>
      <c r="H24"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24"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24"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24"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24"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24"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24"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24"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24"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24"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24"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24"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50</v>
      </c>
      <c r="T24"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50</v>
      </c>
      <c r="U24"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50</v>
      </c>
      <c r="V24"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50</v>
      </c>
      <c r="W24"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50</v>
      </c>
      <c r="X24"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50</v>
      </c>
      <c r="Y24"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50</v>
      </c>
      <c r="Z24"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50</v>
      </c>
      <c r="AA24"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50</v>
      </c>
      <c r="AB24"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50</v>
      </c>
      <c r="AC24"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50</v>
      </c>
      <c r="AD24"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50</v>
      </c>
      <c r="AE24"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50</v>
      </c>
      <c r="AF24"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50</v>
      </c>
      <c r="AG24"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50</v>
      </c>
      <c r="AH24"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50</v>
      </c>
      <c r="AI24"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50</v>
      </c>
      <c r="AJ24"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50</v>
      </c>
      <c r="AK24"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50</v>
      </c>
      <c r="AL24"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50</v>
      </c>
      <c r="AM24"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50</v>
      </c>
      <c r="AN24"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50</v>
      </c>
      <c r="AO24"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50</v>
      </c>
      <c r="AP24"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50</v>
      </c>
      <c r="AQ24"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50</v>
      </c>
      <c r="AR24"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50</v>
      </c>
      <c r="AS24"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50</v>
      </c>
      <c r="AT24"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50</v>
      </c>
      <c r="AU24"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50</v>
      </c>
      <c r="AV24"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50</v>
      </c>
      <c r="AW24"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50</v>
      </c>
      <c r="AX24"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50</v>
      </c>
      <c r="AY24"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50</v>
      </c>
      <c r="AZ24"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50</v>
      </c>
      <c r="BA24"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50</v>
      </c>
      <c r="BB24"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50</v>
      </c>
      <c r="BC24"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50</v>
      </c>
      <c r="BD24"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50</v>
      </c>
      <c r="BE24"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50</v>
      </c>
      <c r="BF24"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50</v>
      </c>
      <c r="BG24"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50</v>
      </c>
      <c r="BH24"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50</v>
      </c>
      <c r="BI24"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50</v>
      </c>
      <c r="BJ24"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50</v>
      </c>
      <c r="BK24"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50</v>
      </c>
      <c r="BL24"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50</v>
      </c>
      <c r="BM24"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50</v>
      </c>
      <c r="BN24"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50</v>
      </c>
      <c r="BO24"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50</v>
      </c>
    </row>
    <row r="25" spans="2:67" x14ac:dyDescent="0.25">
      <c r="B25" t="s">
        <v>472</v>
      </c>
      <c r="D25" s="58">
        <v>50</v>
      </c>
      <c r="E25" s="11">
        <v>45627</v>
      </c>
      <c r="F25" s="11"/>
      <c r="H25"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25"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25"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25"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25"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25"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25"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25"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25"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25"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25"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25"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50</v>
      </c>
      <c r="T25"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50</v>
      </c>
      <c r="U25"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50</v>
      </c>
      <c r="V25"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50</v>
      </c>
      <c r="W25"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50</v>
      </c>
      <c r="X25"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50</v>
      </c>
      <c r="Y25"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50</v>
      </c>
      <c r="Z25"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50</v>
      </c>
      <c r="AA25"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50</v>
      </c>
      <c r="AB25"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50</v>
      </c>
      <c r="AC25"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50</v>
      </c>
      <c r="AD25"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50</v>
      </c>
      <c r="AE25"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50</v>
      </c>
      <c r="AF25"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50</v>
      </c>
      <c r="AG25"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50</v>
      </c>
      <c r="AH25"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50</v>
      </c>
      <c r="AI25"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50</v>
      </c>
      <c r="AJ25"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50</v>
      </c>
      <c r="AK25"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50</v>
      </c>
      <c r="AL25"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50</v>
      </c>
      <c r="AM25"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50</v>
      </c>
      <c r="AN25"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50</v>
      </c>
      <c r="AO25"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50</v>
      </c>
      <c r="AP25"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50</v>
      </c>
      <c r="AQ25"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50</v>
      </c>
      <c r="AR25"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50</v>
      </c>
      <c r="AS25"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50</v>
      </c>
      <c r="AT25"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50</v>
      </c>
      <c r="AU25"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50</v>
      </c>
      <c r="AV25"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50</v>
      </c>
      <c r="AW25"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50</v>
      </c>
      <c r="AX25"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50</v>
      </c>
      <c r="AY25"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50</v>
      </c>
      <c r="AZ25"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50</v>
      </c>
      <c r="BA25"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50</v>
      </c>
      <c r="BB25"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50</v>
      </c>
      <c r="BC25"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50</v>
      </c>
      <c r="BD25"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50</v>
      </c>
      <c r="BE25"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50</v>
      </c>
      <c r="BF25"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50</v>
      </c>
      <c r="BG25"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50</v>
      </c>
      <c r="BH25"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50</v>
      </c>
      <c r="BI25"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50</v>
      </c>
      <c r="BJ25"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50</v>
      </c>
      <c r="BK25"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50</v>
      </c>
      <c r="BL25"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50</v>
      </c>
      <c r="BM25"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50</v>
      </c>
      <c r="BN25"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50</v>
      </c>
      <c r="BO25"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50</v>
      </c>
    </row>
    <row r="26" spans="2:67" x14ac:dyDescent="0.25">
      <c r="B26" t="s">
        <v>473</v>
      </c>
      <c r="D26" s="58">
        <v>50</v>
      </c>
      <c r="E26" s="11">
        <v>45627</v>
      </c>
      <c r="F26" s="11"/>
      <c r="H26"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26"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26"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26"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26"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26"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26"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26"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26"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26"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26"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26"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50</v>
      </c>
      <c r="T26"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50</v>
      </c>
      <c r="U26"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50</v>
      </c>
      <c r="V26"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50</v>
      </c>
      <c r="W26"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50</v>
      </c>
      <c r="X26"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50</v>
      </c>
      <c r="Y26"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50</v>
      </c>
      <c r="Z26"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50</v>
      </c>
      <c r="AA26"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50</v>
      </c>
      <c r="AB26"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50</v>
      </c>
      <c r="AC26"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50</v>
      </c>
      <c r="AD26"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50</v>
      </c>
      <c r="AE26"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50</v>
      </c>
      <c r="AF26"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50</v>
      </c>
      <c r="AG26"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50</v>
      </c>
      <c r="AH26"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50</v>
      </c>
      <c r="AI26"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50</v>
      </c>
      <c r="AJ26"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50</v>
      </c>
      <c r="AK26"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50</v>
      </c>
      <c r="AL26"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50</v>
      </c>
      <c r="AM26"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50</v>
      </c>
      <c r="AN26"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50</v>
      </c>
      <c r="AO26"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50</v>
      </c>
      <c r="AP26"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50</v>
      </c>
      <c r="AQ26"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50</v>
      </c>
      <c r="AR26"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50</v>
      </c>
      <c r="AS26"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50</v>
      </c>
      <c r="AT26"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50</v>
      </c>
      <c r="AU26"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50</v>
      </c>
      <c r="AV26"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50</v>
      </c>
      <c r="AW26"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50</v>
      </c>
      <c r="AX26"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50</v>
      </c>
      <c r="AY26"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50</v>
      </c>
      <c r="AZ26"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50</v>
      </c>
      <c r="BA26"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50</v>
      </c>
      <c r="BB26"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50</v>
      </c>
      <c r="BC26"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50</v>
      </c>
      <c r="BD26"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50</v>
      </c>
      <c r="BE26"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50</v>
      </c>
      <c r="BF26"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50</v>
      </c>
      <c r="BG26"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50</v>
      </c>
      <c r="BH26"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50</v>
      </c>
      <c r="BI26"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50</v>
      </c>
      <c r="BJ26"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50</v>
      </c>
      <c r="BK26"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50</v>
      </c>
      <c r="BL26"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50</v>
      </c>
      <c r="BM26"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50</v>
      </c>
      <c r="BN26"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50</v>
      </c>
      <c r="BO26"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50</v>
      </c>
    </row>
    <row r="27" spans="2:67" x14ac:dyDescent="0.25">
      <c r="B27" t="s">
        <v>474</v>
      </c>
      <c r="D27" s="58">
        <v>50</v>
      </c>
      <c r="E27" s="11">
        <v>45627</v>
      </c>
      <c r="F27" s="11"/>
      <c r="H27"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27"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27"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27"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27"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27"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27"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27"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27"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27"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27"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27"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50</v>
      </c>
      <c r="T27"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50</v>
      </c>
      <c r="U27"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50</v>
      </c>
      <c r="V27"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50</v>
      </c>
      <c r="W27"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50</v>
      </c>
      <c r="X27"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50</v>
      </c>
      <c r="Y27"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50</v>
      </c>
      <c r="Z27"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50</v>
      </c>
      <c r="AA27"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50</v>
      </c>
      <c r="AB27"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50</v>
      </c>
      <c r="AC27"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50</v>
      </c>
      <c r="AD27"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50</v>
      </c>
      <c r="AE27"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50</v>
      </c>
      <c r="AF27"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50</v>
      </c>
      <c r="AG27"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50</v>
      </c>
      <c r="AH27"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50</v>
      </c>
      <c r="AI27"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50</v>
      </c>
      <c r="AJ27"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50</v>
      </c>
      <c r="AK27"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50</v>
      </c>
      <c r="AL27"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50</v>
      </c>
      <c r="AM27"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50</v>
      </c>
      <c r="AN27"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50</v>
      </c>
      <c r="AO27"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50</v>
      </c>
      <c r="AP27"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50</v>
      </c>
      <c r="AQ27"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50</v>
      </c>
      <c r="AR27"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50</v>
      </c>
      <c r="AS27"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50</v>
      </c>
      <c r="AT27"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50</v>
      </c>
      <c r="AU27"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50</v>
      </c>
      <c r="AV27"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50</v>
      </c>
      <c r="AW27"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50</v>
      </c>
      <c r="AX27"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50</v>
      </c>
      <c r="AY27"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50</v>
      </c>
      <c r="AZ27"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50</v>
      </c>
      <c r="BA27"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50</v>
      </c>
      <c r="BB27"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50</v>
      </c>
      <c r="BC27"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50</v>
      </c>
      <c r="BD27"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50</v>
      </c>
      <c r="BE27"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50</v>
      </c>
      <c r="BF27"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50</v>
      </c>
      <c r="BG27"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50</v>
      </c>
      <c r="BH27"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50</v>
      </c>
      <c r="BI27"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50</v>
      </c>
      <c r="BJ27"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50</v>
      </c>
      <c r="BK27"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50</v>
      </c>
      <c r="BL27"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50</v>
      </c>
      <c r="BM27"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50</v>
      </c>
      <c r="BN27"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50</v>
      </c>
      <c r="BO27"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50</v>
      </c>
    </row>
    <row r="28" spans="2:67" x14ac:dyDescent="0.25">
      <c r="B28" t="s">
        <v>475</v>
      </c>
      <c r="D28" s="58">
        <v>50</v>
      </c>
      <c r="E28" s="11">
        <v>45627</v>
      </c>
      <c r="F28" s="11"/>
      <c r="H28"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28"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28"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28"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28"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28"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28"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28"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28"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28"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28"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28"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50</v>
      </c>
      <c r="T28"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50</v>
      </c>
      <c r="U28"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50</v>
      </c>
      <c r="V28"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50</v>
      </c>
      <c r="W28"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50</v>
      </c>
      <c r="X28"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50</v>
      </c>
      <c r="Y28"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50</v>
      </c>
      <c r="Z28"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50</v>
      </c>
      <c r="AA28"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50</v>
      </c>
      <c r="AB28"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50</v>
      </c>
      <c r="AC28"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50</v>
      </c>
      <c r="AD28"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50</v>
      </c>
      <c r="AE28"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50</v>
      </c>
      <c r="AF28"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50</v>
      </c>
      <c r="AG28"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50</v>
      </c>
      <c r="AH28"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50</v>
      </c>
      <c r="AI28"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50</v>
      </c>
      <c r="AJ28"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50</v>
      </c>
      <c r="AK28"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50</v>
      </c>
      <c r="AL28"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50</v>
      </c>
      <c r="AM28"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50</v>
      </c>
      <c r="AN28"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50</v>
      </c>
      <c r="AO28"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50</v>
      </c>
      <c r="AP28"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50</v>
      </c>
      <c r="AQ28"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50</v>
      </c>
      <c r="AR28"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50</v>
      </c>
      <c r="AS28"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50</v>
      </c>
      <c r="AT28"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50</v>
      </c>
      <c r="AU28"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50</v>
      </c>
      <c r="AV28"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50</v>
      </c>
      <c r="AW28"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50</v>
      </c>
      <c r="AX28"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50</v>
      </c>
      <c r="AY28"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50</v>
      </c>
      <c r="AZ28"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50</v>
      </c>
      <c r="BA28"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50</v>
      </c>
      <c r="BB28"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50</v>
      </c>
      <c r="BC28"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50</v>
      </c>
      <c r="BD28"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50</v>
      </c>
      <c r="BE28"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50</v>
      </c>
      <c r="BF28"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50</v>
      </c>
      <c r="BG28"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50</v>
      </c>
      <c r="BH28"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50</v>
      </c>
      <c r="BI28"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50</v>
      </c>
      <c r="BJ28"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50</v>
      </c>
      <c r="BK28"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50</v>
      </c>
      <c r="BL28"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50</v>
      </c>
      <c r="BM28"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50</v>
      </c>
      <c r="BN28"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50</v>
      </c>
      <c r="BO28"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50</v>
      </c>
    </row>
    <row r="29" spans="2:67" x14ac:dyDescent="0.25">
      <c r="B29" t="s">
        <v>476</v>
      </c>
      <c r="D29" s="58">
        <v>50</v>
      </c>
      <c r="E29" s="11">
        <v>45627</v>
      </c>
      <c r="F29" s="11"/>
      <c r="H29"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29"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29"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29"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29"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29"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29"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29"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29"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29"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29"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29"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50</v>
      </c>
      <c r="T29"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50</v>
      </c>
      <c r="U29"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50</v>
      </c>
      <c r="V29"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50</v>
      </c>
      <c r="W29"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50</v>
      </c>
      <c r="X29"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50</v>
      </c>
      <c r="Y29"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50</v>
      </c>
      <c r="Z29"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50</v>
      </c>
      <c r="AA29"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50</v>
      </c>
      <c r="AB29"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50</v>
      </c>
      <c r="AC29"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50</v>
      </c>
      <c r="AD29"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50</v>
      </c>
      <c r="AE29"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50</v>
      </c>
      <c r="AF29"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50</v>
      </c>
      <c r="AG29"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50</v>
      </c>
      <c r="AH29"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50</v>
      </c>
      <c r="AI29"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50</v>
      </c>
      <c r="AJ29"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50</v>
      </c>
      <c r="AK29"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50</v>
      </c>
      <c r="AL29"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50</v>
      </c>
      <c r="AM29"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50</v>
      </c>
      <c r="AN29"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50</v>
      </c>
      <c r="AO29"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50</v>
      </c>
      <c r="AP29"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50</v>
      </c>
      <c r="AQ29"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50</v>
      </c>
      <c r="AR29"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50</v>
      </c>
      <c r="AS29"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50</v>
      </c>
      <c r="AT29"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50</v>
      </c>
      <c r="AU29"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50</v>
      </c>
      <c r="AV29"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50</v>
      </c>
      <c r="AW29"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50</v>
      </c>
      <c r="AX29"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50</v>
      </c>
      <c r="AY29"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50</v>
      </c>
      <c r="AZ29"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50</v>
      </c>
      <c r="BA29"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50</v>
      </c>
      <c r="BB29"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50</v>
      </c>
      <c r="BC29"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50</v>
      </c>
      <c r="BD29"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50</v>
      </c>
      <c r="BE29"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50</v>
      </c>
      <c r="BF29"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50</v>
      </c>
      <c r="BG29"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50</v>
      </c>
      <c r="BH29"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50</v>
      </c>
      <c r="BI29"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50</v>
      </c>
      <c r="BJ29"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50</v>
      </c>
      <c r="BK29"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50</v>
      </c>
      <c r="BL29"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50</v>
      </c>
      <c r="BM29"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50</v>
      </c>
      <c r="BN29"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50</v>
      </c>
      <c r="BO29"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50</v>
      </c>
    </row>
    <row r="30" spans="2:67" x14ac:dyDescent="0.25">
      <c r="B30" t="s">
        <v>477</v>
      </c>
      <c r="D30" s="58">
        <v>50</v>
      </c>
      <c r="E30" s="11">
        <v>45627</v>
      </c>
      <c r="F30" s="11"/>
      <c r="H30"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30"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30"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30"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30"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30"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30"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30"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30"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30"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30"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30"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50</v>
      </c>
      <c r="T30"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50</v>
      </c>
      <c r="U30"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50</v>
      </c>
      <c r="V30"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50</v>
      </c>
      <c r="W30"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50</v>
      </c>
      <c r="X30"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50</v>
      </c>
      <c r="Y30"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50</v>
      </c>
      <c r="Z30"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50</v>
      </c>
      <c r="AA30"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50</v>
      </c>
      <c r="AB30"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50</v>
      </c>
      <c r="AC30"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50</v>
      </c>
      <c r="AD30"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50</v>
      </c>
      <c r="AE30"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50</v>
      </c>
      <c r="AF30"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50</v>
      </c>
      <c r="AG30"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50</v>
      </c>
      <c r="AH30"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50</v>
      </c>
      <c r="AI30"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50</v>
      </c>
      <c r="AJ30"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50</v>
      </c>
      <c r="AK30"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50</v>
      </c>
      <c r="AL30"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50</v>
      </c>
      <c r="AM30"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50</v>
      </c>
      <c r="AN30"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50</v>
      </c>
      <c r="AO30"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50</v>
      </c>
      <c r="AP30"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50</v>
      </c>
      <c r="AQ30"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50</v>
      </c>
      <c r="AR30"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50</v>
      </c>
      <c r="AS30"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50</v>
      </c>
      <c r="AT30"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50</v>
      </c>
      <c r="AU30"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50</v>
      </c>
      <c r="AV30"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50</v>
      </c>
      <c r="AW30"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50</v>
      </c>
      <c r="AX30"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50</v>
      </c>
      <c r="AY30"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50</v>
      </c>
      <c r="AZ30"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50</v>
      </c>
      <c r="BA30"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50</v>
      </c>
      <c r="BB30"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50</v>
      </c>
      <c r="BC30"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50</v>
      </c>
      <c r="BD30"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50</v>
      </c>
      <c r="BE30"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50</v>
      </c>
      <c r="BF30"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50</v>
      </c>
      <c r="BG30"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50</v>
      </c>
      <c r="BH30"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50</v>
      </c>
      <c r="BI30"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50</v>
      </c>
      <c r="BJ30"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50</v>
      </c>
      <c r="BK30"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50</v>
      </c>
      <c r="BL30"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50</v>
      </c>
      <c r="BM30"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50</v>
      </c>
      <c r="BN30"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50</v>
      </c>
      <c r="BO30"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50</v>
      </c>
    </row>
    <row r="31" spans="2:67" x14ac:dyDescent="0.25">
      <c r="B31" t="s">
        <v>478</v>
      </c>
      <c r="D31" s="58">
        <v>50</v>
      </c>
      <c r="E31" s="11">
        <v>45627</v>
      </c>
      <c r="F31" s="11"/>
      <c r="H31"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31"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31"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31"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31"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31"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31"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31"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31"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31"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31"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31"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50</v>
      </c>
      <c r="T31"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50</v>
      </c>
      <c r="U31"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50</v>
      </c>
      <c r="V31"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50</v>
      </c>
      <c r="W31"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50</v>
      </c>
      <c r="X31"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50</v>
      </c>
      <c r="Y31"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50</v>
      </c>
      <c r="Z31"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50</v>
      </c>
      <c r="AA31"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50</v>
      </c>
      <c r="AB31"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50</v>
      </c>
      <c r="AC31"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50</v>
      </c>
      <c r="AD31"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50</v>
      </c>
      <c r="AE31"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50</v>
      </c>
      <c r="AF31"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50</v>
      </c>
      <c r="AG31"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50</v>
      </c>
      <c r="AH31"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50</v>
      </c>
      <c r="AI31"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50</v>
      </c>
      <c r="AJ31"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50</v>
      </c>
      <c r="AK31"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50</v>
      </c>
      <c r="AL31"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50</v>
      </c>
      <c r="AM31"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50</v>
      </c>
      <c r="AN31"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50</v>
      </c>
      <c r="AO31"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50</v>
      </c>
      <c r="AP31"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50</v>
      </c>
      <c r="AQ31"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50</v>
      </c>
      <c r="AR31"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50</v>
      </c>
      <c r="AS31"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50</v>
      </c>
      <c r="AT31"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50</v>
      </c>
      <c r="AU31"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50</v>
      </c>
      <c r="AV31"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50</v>
      </c>
      <c r="AW31"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50</v>
      </c>
      <c r="AX31"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50</v>
      </c>
      <c r="AY31"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50</v>
      </c>
      <c r="AZ31"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50</v>
      </c>
      <c r="BA31"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50</v>
      </c>
      <c r="BB31"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50</v>
      </c>
      <c r="BC31"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50</v>
      </c>
      <c r="BD31"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50</v>
      </c>
      <c r="BE31"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50</v>
      </c>
      <c r="BF31"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50</v>
      </c>
      <c r="BG31"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50</v>
      </c>
      <c r="BH31"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50</v>
      </c>
      <c r="BI31"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50</v>
      </c>
      <c r="BJ31"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50</v>
      </c>
      <c r="BK31"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50</v>
      </c>
      <c r="BL31"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50</v>
      </c>
      <c r="BM31"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50</v>
      </c>
      <c r="BN31"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50</v>
      </c>
      <c r="BO31"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50</v>
      </c>
    </row>
    <row r="32" spans="2:67" x14ac:dyDescent="0.25">
      <c r="B32" t="s">
        <v>479</v>
      </c>
      <c r="D32" s="58">
        <v>75</v>
      </c>
      <c r="E32" s="11">
        <v>45658</v>
      </c>
      <c r="F32" s="11"/>
      <c r="H32"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32"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32"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32"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32"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32"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32"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32"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32"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32"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32"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32"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32"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75</v>
      </c>
      <c r="U32"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75</v>
      </c>
      <c r="V32"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75</v>
      </c>
      <c r="W32"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75</v>
      </c>
      <c r="X32"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75</v>
      </c>
      <c r="Y32"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75</v>
      </c>
      <c r="Z32"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75</v>
      </c>
      <c r="AA32"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75</v>
      </c>
      <c r="AB32"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75</v>
      </c>
      <c r="AC32"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75</v>
      </c>
      <c r="AD32"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75</v>
      </c>
      <c r="AE32"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75</v>
      </c>
      <c r="AF32"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75</v>
      </c>
      <c r="AG32"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75</v>
      </c>
      <c r="AH32"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75</v>
      </c>
      <c r="AI32"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75</v>
      </c>
      <c r="AJ32"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75</v>
      </c>
      <c r="AK32"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75</v>
      </c>
      <c r="AL32"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75</v>
      </c>
      <c r="AM32"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75</v>
      </c>
      <c r="AN32"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75</v>
      </c>
      <c r="AO32"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75</v>
      </c>
      <c r="AP32"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75</v>
      </c>
      <c r="AQ32"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75</v>
      </c>
      <c r="AR32"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75</v>
      </c>
      <c r="AS32"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75</v>
      </c>
      <c r="AT32"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75</v>
      </c>
      <c r="AU32"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75</v>
      </c>
      <c r="AV32"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75</v>
      </c>
      <c r="AW32"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75</v>
      </c>
      <c r="AX32"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75</v>
      </c>
      <c r="AY32"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75</v>
      </c>
      <c r="AZ32"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75</v>
      </c>
      <c r="BA32"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75</v>
      </c>
      <c r="BB32"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75</v>
      </c>
      <c r="BC32"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75</v>
      </c>
      <c r="BD32"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75</v>
      </c>
      <c r="BE32"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75</v>
      </c>
      <c r="BF32"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75</v>
      </c>
      <c r="BG32"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75</v>
      </c>
      <c r="BH32"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75</v>
      </c>
      <c r="BI32"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75</v>
      </c>
      <c r="BJ32"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75</v>
      </c>
      <c r="BK32"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75</v>
      </c>
      <c r="BL32"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75</v>
      </c>
      <c r="BM32"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75</v>
      </c>
      <c r="BN32"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75</v>
      </c>
      <c r="BO32"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75</v>
      </c>
    </row>
    <row r="33" spans="2:67" x14ac:dyDescent="0.25">
      <c r="B33" t="s">
        <v>480</v>
      </c>
      <c r="D33" s="58">
        <v>75</v>
      </c>
      <c r="E33" s="11">
        <v>45658</v>
      </c>
      <c r="F33" s="11"/>
      <c r="H33"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33"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33"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33"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33"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33"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33"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33"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33"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33"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33"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33"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33"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75</v>
      </c>
      <c r="U33"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75</v>
      </c>
      <c r="V33"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75</v>
      </c>
      <c r="W33"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75</v>
      </c>
      <c r="X33"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75</v>
      </c>
      <c r="Y33"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75</v>
      </c>
      <c r="Z33"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75</v>
      </c>
      <c r="AA33"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75</v>
      </c>
      <c r="AB33"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75</v>
      </c>
      <c r="AC33"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75</v>
      </c>
      <c r="AD33"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75</v>
      </c>
      <c r="AE33"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75</v>
      </c>
      <c r="AF33"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75</v>
      </c>
      <c r="AG33"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75</v>
      </c>
      <c r="AH33"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75</v>
      </c>
      <c r="AI33"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75</v>
      </c>
      <c r="AJ33"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75</v>
      </c>
      <c r="AK33"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75</v>
      </c>
      <c r="AL33"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75</v>
      </c>
      <c r="AM33"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75</v>
      </c>
      <c r="AN33"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75</v>
      </c>
      <c r="AO33"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75</v>
      </c>
      <c r="AP33"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75</v>
      </c>
      <c r="AQ33"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75</v>
      </c>
      <c r="AR33"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75</v>
      </c>
      <c r="AS33"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75</v>
      </c>
      <c r="AT33"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75</v>
      </c>
      <c r="AU33"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75</v>
      </c>
      <c r="AV33"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75</v>
      </c>
      <c r="AW33"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75</v>
      </c>
      <c r="AX33"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75</v>
      </c>
      <c r="AY33"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75</v>
      </c>
      <c r="AZ33"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75</v>
      </c>
      <c r="BA33"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75</v>
      </c>
      <c r="BB33"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75</v>
      </c>
      <c r="BC33"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75</v>
      </c>
      <c r="BD33"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75</v>
      </c>
      <c r="BE33"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75</v>
      </c>
      <c r="BF33"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75</v>
      </c>
      <c r="BG33"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75</v>
      </c>
      <c r="BH33"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75</v>
      </c>
      <c r="BI33"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75</v>
      </c>
      <c r="BJ33"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75</v>
      </c>
      <c r="BK33"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75</v>
      </c>
      <c r="BL33"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75</v>
      </c>
      <c r="BM33"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75</v>
      </c>
      <c r="BN33"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75</v>
      </c>
      <c r="BO33"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75</v>
      </c>
    </row>
    <row r="34" spans="2:67" x14ac:dyDescent="0.25">
      <c r="B34" t="s">
        <v>481</v>
      </c>
      <c r="D34" s="58">
        <v>75</v>
      </c>
      <c r="E34" s="11">
        <v>45658</v>
      </c>
      <c r="F34" s="11"/>
      <c r="H34"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34"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34"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34"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34"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34"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34"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34"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34"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34"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34"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34"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34"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75</v>
      </c>
      <c r="U34"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75</v>
      </c>
      <c r="V34"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75</v>
      </c>
      <c r="W34"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75</v>
      </c>
      <c r="X34"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75</v>
      </c>
      <c r="Y34"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75</v>
      </c>
      <c r="Z34"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75</v>
      </c>
      <c r="AA34"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75</v>
      </c>
      <c r="AB34"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75</v>
      </c>
      <c r="AC34"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75</v>
      </c>
      <c r="AD34"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75</v>
      </c>
      <c r="AE34"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75</v>
      </c>
      <c r="AF34"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75</v>
      </c>
      <c r="AG34"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75</v>
      </c>
      <c r="AH34"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75</v>
      </c>
      <c r="AI34"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75</v>
      </c>
      <c r="AJ34"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75</v>
      </c>
      <c r="AK34"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75</v>
      </c>
      <c r="AL34"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75</v>
      </c>
      <c r="AM34"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75</v>
      </c>
      <c r="AN34"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75</v>
      </c>
      <c r="AO34"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75</v>
      </c>
      <c r="AP34"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75</v>
      </c>
      <c r="AQ34"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75</v>
      </c>
      <c r="AR34"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75</v>
      </c>
      <c r="AS34"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75</v>
      </c>
      <c r="AT34"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75</v>
      </c>
      <c r="AU34"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75</v>
      </c>
      <c r="AV34"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75</v>
      </c>
      <c r="AW34"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75</v>
      </c>
      <c r="AX34"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75</v>
      </c>
      <c r="AY34"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75</v>
      </c>
      <c r="AZ34"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75</v>
      </c>
      <c r="BA34"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75</v>
      </c>
      <c r="BB34"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75</v>
      </c>
      <c r="BC34"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75</v>
      </c>
      <c r="BD34"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75</v>
      </c>
      <c r="BE34"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75</v>
      </c>
      <c r="BF34"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75</v>
      </c>
      <c r="BG34"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75</v>
      </c>
      <c r="BH34"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75</v>
      </c>
      <c r="BI34"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75</v>
      </c>
      <c r="BJ34"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75</v>
      </c>
      <c r="BK34"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75</v>
      </c>
      <c r="BL34"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75</v>
      </c>
      <c r="BM34"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75</v>
      </c>
      <c r="BN34"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75</v>
      </c>
      <c r="BO34"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75</v>
      </c>
    </row>
    <row r="35" spans="2:67" x14ac:dyDescent="0.25">
      <c r="B35" t="s">
        <v>482</v>
      </c>
      <c r="D35" s="58">
        <v>75</v>
      </c>
      <c r="E35" s="11">
        <v>45658</v>
      </c>
      <c r="F35" s="11"/>
      <c r="H35"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35"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35"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35"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35"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35"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35"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35"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35"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35"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35"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35"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35"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75</v>
      </c>
      <c r="U35"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75</v>
      </c>
      <c r="V35"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75</v>
      </c>
      <c r="W35"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75</v>
      </c>
      <c r="X35"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75</v>
      </c>
      <c r="Y35"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75</v>
      </c>
      <c r="Z35"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75</v>
      </c>
      <c r="AA35"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75</v>
      </c>
      <c r="AB35"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75</v>
      </c>
      <c r="AC35"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75</v>
      </c>
      <c r="AD35"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75</v>
      </c>
      <c r="AE35"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75</v>
      </c>
      <c r="AF35"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75</v>
      </c>
      <c r="AG35"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75</v>
      </c>
      <c r="AH35"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75</v>
      </c>
      <c r="AI35"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75</v>
      </c>
      <c r="AJ35"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75</v>
      </c>
      <c r="AK35"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75</v>
      </c>
      <c r="AL35"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75</v>
      </c>
      <c r="AM35"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75</v>
      </c>
      <c r="AN35"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75</v>
      </c>
      <c r="AO35"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75</v>
      </c>
      <c r="AP35"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75</v>
      </c>
      <c r="AQ35"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75</v>
      </c>
      <c r="AR35"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75</v>
      </c>
      <c r="AS35"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75</v>
      </c>
      <c r="AT35"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75</v>
      </c>
      <c r="AU35"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75</v>
      </c>
      <c r="AV35"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75</v>
      </c>
      <c r="AW35"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75</v>
      </c>
      <c r="AX35"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75</v>
      </c>
      <c r="AY35"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75</v>
      </c>
      <c r="AZ35"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75</v>
      </c>
      <c r="BA35"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75</v>
      </c>
      <c r="BB35"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75</v>
      </c>
      <c r="BC35"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75</v>
      </c>
      <c r="BD35"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75</v>
      </c>
      <c r="BE35"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75</v>
      </c>
      <c r="BF35"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75</v>
      </c>
      <c r="BG35"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75</v>
      </c>
      <c r="BH35"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75</v>
      </c>
      <c r="BI35"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75</v>
      </c>
      <c r="BJ35"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75</v>
      </c>
      <c r="BK35"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75</v>
      </c>
      <c r="BL35"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75</v>
      </c>
      <c r="BM35"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75</v>
      </c>
      <c r="BN35"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75</v>
      </c>
      <c r="BO35"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75</v>
      </c>
    </row>
    <row r="36" spans="2:67" x14ac:dyDescent="0.25">
      <c r="B36" t="s">
        <v>483</v>
      </c>
      <c r="D36" s="58">
        <v>75</v>
      </c>
      <c r="E36" s="11">
        <v>45658</v>
      </c>
      <c r="F36" s="11"/>
      <c r="H36"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36"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36"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36"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36"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36"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36"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36"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36"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36"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36"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36"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36"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75</v>
      </c>
      <c r="U36"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75</v>
      </c>
      <c r="V36"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75</v>
      </c>
      <c r="W36"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75</v>
      </c>
      <c r="X36"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75</v>
      </c>
      <c r="Y36"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75</v>
      </c>
      <c r="Z36"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75</v>
      </c>
      <c r="AA36"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75</v>
      </c>
      <c r="AB36"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75</v>
      </c>
      <c r="AC36"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75</v>
      </c>
      <c r="AD36"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75</v>
      </c>
      <c r="AE36"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75</v>
      </c>
      <c r="AF36"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75</v>
      </c>
      <c r="AG36"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75</v>
      </c>
      <c r="AH36"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75</v>
      </c>
      <c r="AI36"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75</v>
      </c>
      <c r="AJ36"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75</v>
      </c>
      <c r="AK36"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75</v>
      </c>
      <c r="AL36"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75</v>
      </c>
      <c r="AM36"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75</v>
      </c>
      <c r="AN36"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75</v>
      </c>
      <c r="AO36"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75</v>
      </c>
      <c r="AP36"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75</v>
      </c>
      <c r="AQ36"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75</v>
      </c>
      <c r="AR36"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75</v>
      </c>
      <c r="AS36"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75</v>
      </c>
      <c r="AT36"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75</v>
      </c>
      <c r="AU36"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75</v>
      </c>
      <c r="AV36"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75</v>
      </c>
      <c r="AW36"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75</v>
      </c>
      <c r="AX36"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75</v>
      </c>
      <c r="AY36"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75</v>
      </c>
      <c r="AZ36"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75</v>
      </c>
      <c r="BA36"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75</v>
      </c>
      <c r="BB36"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75</v>
      </c>
      <c r="BC36"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75</v>
      </c>
      <c r="BD36"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75</v>
      </c>
      <c r="BE36"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75</v>
      </c>
      <c r="BF36"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75</v>
      </c>
      <c r="BG36"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75</v>
      </c>
      <c r="BH36"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75</v>
      </c>
      <c r="BI36"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75</v>
      </c>
      <c r="BJ36"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75</v>
      </c>
      <c r="BK36"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75</v>
      </c>
      <c r="BL36"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75</v>
      </c>
      <c r="BM36"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75</v>
      </c>
      <c r="BN36"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75</v>
      </c>
      <c r="BO36"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75</v>
      </c>
    </row>
    <row r="37" spans="2:67" x14ac:dyDescent="0.25">
      <c r="B37" t="s">
        <v>484</v>
      </c>
      <c r="D37" s="58">
        <v>75</v>
      </c>
      <c r="E37" s="11">
        <v>45658</v>
      </c>
      <c r="F37" s="11"/>
      <c r="H37"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37"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37"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37"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37"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37"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37"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37"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37"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37"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37"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37"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37"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75</v>
      </c>
      <c r="U37"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75</v>
      </c>
      <c r="V37"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75</v>
      </c>
      <c r="W37"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75</v>
      </c>
      <c r="X37"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75</v>
      </c>
      <c r="Y37"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75</v>
      </c>
      <c r="Z37"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75</v>
      </c>
      <c r="AA37"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75</v>
      </c>
      <c r="AB37"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75</v>
      </c>
      <c r="AC37"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75</v>
      </c>
      <c r="AD37"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75</v>
      </c>
      <c r="AE37"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75</v>
      </c>
      <c r="AF37"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75</v>
      </c>
      <c r="AG37"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75</v>
      </c>
      <c r="AH37"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75</v>
      </c>
      <c r="AI37"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75</v>
      </c>
      <c r="AJ37"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75</v>
      </c>
      <c r="AK37"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75</v>
      </c>
      <c r="AL37"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75</v>
      </c>
      <c r="AM37"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75</v>
      </c>
      <c r="AN37"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75</v>
      </c>
      <c r="AO37"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75</v>
      </c>
      <c r="AP37"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75</v>
      </c>
      <c r="AQ37"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75</v>
      </c>
      <c r="AR37"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75</v>
      </c>
      <c r="AS37"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75</v>
      </c>
      <c r="AT37"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75</v>
      </c>
      <c r="AU37"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75</v>
      </c>
      <c r="AV37"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75</v>
      </c>
      <c r="AW37"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75</v>
      </c>
      <c r="AX37"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75</v>
      </c>
      <c r="AY37"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75</v>
      </c>
      <c r="AZ37"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75</v>
      </c>
      <c r="BA37"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75</v>
      </c>
      <c r="BB37"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75</v>
      </c>
      <c r="BC37"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75</v>
      </c>
      <c r="BD37"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75</v>
      </c>
      <c r="BE37"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75</v>
      </c>
      <c r="BF37"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75</v>
      </c>
      <c r="BG37"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75</v>
      </c>
      <c r="BH37"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75</v>
      </c>
      <c r="BI37"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75</v>
      </c>
      <c r="BJ37"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75</v>
      </c>
      <c r="BK37"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75</v>
      </c>
      <c r="BL37"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75</v>
      </c>
      <c r="BM37"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75</v>
      </c>
      <c r="BN37"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75</v>
      </c>
      <c r="BO37"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75</v>
      </c>
    </row>
    <row r="38" spans="2:67" x14ac:dyDescent="0.25">
      <c r="B38" t="s">
        <v>485</v>
      </c>
      <c r="D38" s="58">
        <v>75</v>
      </c>
      <c r="E38" s="11">
        <v>45658</v>
      </c>
      <c r="F38" s="11"/>
      <c r="H38"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38"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38"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38"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38"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38"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38"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38"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38"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38"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38"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38"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38"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75</v>
      </c>
      <c r="U38"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75</v>
      </c>
      <c r="V38"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75</v>
      </c>
      <c r="W38"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75</v>
      </c>
      <c r="X38"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75</v>
      </c>
      <c r="Y38"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75</v>
      </c>
      <c r="Z38"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75</v>
      </c>
      <c r="AA38"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75</v>
      </c>
      <c r="AB38"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75</v>
      </c>
      <c r="AC38"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75</v>
      </c>
      <c r="AD38"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75</v>
      </c>
      <c r="AE38"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75</v>
      </c>
      <c r="AF38"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75</v>
      </c>
      <c r="AG38"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75</v>
      </c>
      <c r="AH38"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75</v>
      </c>
      <c r="AI38"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75</v>
      </c>
      <c r="AJ38"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75</v>
      </c>
      <c r="AK38"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75</v>
      </c>
      <c r="AL38"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75</v>
      </c>
      <c r="AM38"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75</v>
      </c>
      <c r="AN38"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75</v>
      </c>
      <c r="AO38"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75</v>
      </c>
      <c r="AP38"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75</v>
      </c>
      <c r="AQ38"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75</v>
      </c>
      <c r="AR38"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75</v>
      </c>
      <c r="AS38"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75</v>
      </c>
      <c r="AT38"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75</v>
      </c>
      <c r="AU38"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75</v>
      </c>
      <c r="AV38"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75</v>
      </c>
      <c r="AW38"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75</v>
      </c>
      <c r="AX38"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75</v>
      </c>
      <c r="AY38"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75</v>
      </c>
      <c r="AZ38"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75</v>
      </c>
      <c r="BA38"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75</v>
      </c>
      <c r="BB38"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75</v>
      </c>
      <c r="BC38"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75</v>
      </c>
      <c r="BD38"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75</v>
      </c>
      <c r="BE38"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75</v>
      </c>
      <c r="BF38"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75</v>
      </c>
      <c r="BG38"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75</v>
      </c>
      <c r="BH38"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75</v>
      </c>
      <c r="BI38"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75</v>
      </c>
      <c r="BJ38"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75</v>
      </c>
      <c r="BK38"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75</v>
      </c>
      <c r="BL38"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75</v>
      </c>
      <c r="BM38"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75</v>
      </c>
      <c r="BN38"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75</v>
      </c>
      <c r="BO38"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75</v>
      </c>
    </row>
    <row r="39" spans="2:67" x14ac:dyDescent="0.25">
      <c r="B39" t="s">
        <v>486</v>
      </c>
      <c r="D39" s="58">
        <v>75</v>
      </c>
      <c r="E39" s="11">
        <v>45658</v>
      </c>
      <c r="F39" s="11"/>
      <c r="H39"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39"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39"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39"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39"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39"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39"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39"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39"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39"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39"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39"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39"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75</v>
      </c>
      <c r="U39"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75</v>
      </c>
      <c r="V39"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75</v>
      </c>
      <c r="W39"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75</v>
      </c>
      <c r="X39"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75</v>
      </c>
      <c r="Y39"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75</v>
      </c>
      <c r="Z39"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75</v>
      </c>
      <c r="AA39"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75</v>
      </c>
      <c r="AB39"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75</v>
      </c>
      <c r="AC39"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75</v>
      </c>
      <c r="AD39"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75</v>
      </c>
      <c r="AE39"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75</v>
      </c>
      <c r="AF39"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75</v>
      </c>
      <c r="AG39"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75</v>
      </c>
      <c r="AH39"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75</v>
      </c>
      <c r="AI39"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75</v>
      </c>
      <c r="AJ39"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75</v>
      </c>
      <c r="AK39"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75</v>
      </c>
      <c r="AL39"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75</v>
      </c>
      <c r="AM39"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75</v>
      </c>
      <c r="AN39"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75</v>
      </c>
      <c r="AO39"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75</v>
      </c>
      <c r="AP39"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75</v>
      </c>
      <c r="AQ39"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75</v>
      </c>
      <c r="AR39"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75</v>
      </c>
      <c r="AS39"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75</v>
      </c>
      <c r="AT39"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75</v>
      </c>
      <c r="AU39"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75</v>
      </c>
      <c r="AV39"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75</v>
      </c>
      <c r="AW39"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75</v>
      </c>
      <c r="AX39"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75</v>
      </c>
      <c r="AY39"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75</v>
      </c>
      <c r="AZ39"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75</v>
      </c>
      <c r="BA39"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75</v>
      </c>
      <c r="BB39"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75</v>
      </c>
      <c r="BC39"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75</v>
      </c>
      <c r="BD39"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75</v>
      </c>
      <c r="BE39"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75</v>
      </c>
      <c r="BF39"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75</v>
      </c>
      <c r="BG39"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75</v>
      </c>
      <c r="BH39"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75</v>
      </c>
      <c r="BI39"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75</v>
      </c>
      <c r="BJ39"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75</v>
      </c>
      <c r="BK39"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75</v>
      </c>
      <c r="BL39"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75</v>
      </c>
      <c r="BM39"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75</v>
      </c>
      <c r="BN39"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75</v>
      </c>
      <c r="BO39"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75</v>
      </c>
    </row>
    <row r="40" spans="2:67" x14ac:dyDescent="0.25">
      <c r="B40" t="s">
        <v>487</v>
      </c>
      <c r="D40" s="58">
        <v>75</v>
      </c>
      <c r="E40" s="11">
        <v>45658</v>
      </c>
      <c r="F40" s="11"/>
      <c r="H40"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40"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40"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40"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40"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40"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40"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40"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40"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40"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40"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40"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40"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75</v>
      </c>
      <c r="U40"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75</v>
      </c>
      <c r="V40"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75</v>
      </c>
      <c r="W40"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75</v>
      </c>
      <c r="X40"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75</v>
      </c>
      <c r="Y40"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75</v>
      </c>
      <c r="Z40"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75</v>
      </c>
      <c r="AA40"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75</v>
      </c>
      <c r="AB40"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75</v>
      </c>
      <c r="AC40"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75</v>
      </c>
      <c r="AD40"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75</v>
      </c>
      <c r="AE40"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75</v>
      </c>
      <c r="AF40"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75</v>
      </c>
      <c r="AG40"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75</v>
      </c>
      <c r="AH40"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75</v>
      </c>
      <c r="AI40"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75</v>
      </c>
      <c r="AJ40"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75</v>
      </c>
      <c r="AK40"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75</v>
      </c>
      <c r="AL40"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75</v>
      </c>
      <c r="AM40"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75</v>
      </c>
      <c r="AN40"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75</v>
      </c>
      <c r="AO40"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75</v>
      </c>
      <c r="AP40"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75</v>
      </c>
      <c r="AQ40"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75</v>
      </c>
      <c r="AR40"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75</v>
      </c>
      <c r="AS40"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75</v>
      </c>
      <c r="AT40"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75</v>
      </c>
      <c r="AU40"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75</v>
      </c>
      <c r="AV40"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75</v>
      </c>
      <c r="AW40"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75</v>
      </c>
      <c r="AX40"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75</v>
      </c>
      <c r="AY40"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75</v>
      </c>
      <c r="AZ40"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75</v>
      </c>
      <c r="BA40"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75</v>
      </c>
      <c r="BB40"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75</v>
      </c>
      <c r="BC40"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75</v>
      </c>
      <c r="BD40"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75</v>
      </c>
      <c r="BE40"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75</v>
      </c>
      <c r="BF40"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75</v>
      </c>
      <c r="BG40"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75</v>
      </c>
      <c r="BH40"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75</v>
      </c>
      <c r="BI40"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75</v>
      </c>
      <c r="BJ40"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75</v>
      </c>
      <c r="BK40"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75</v>
      </c>
      <c r="BL40"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75</v>
      </c>
      <c r="BM40"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75</v>
      </c>
      <c r="BN40"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75</v>
      </c>
      <c r="BO40"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75</v>
      </c>
    </row>
    <row r="41" spans="2:67" x14ac:dyDescent="0.25">
      <c r="B41" t="s">
        <v>488</v>
      </c>
      <c r="D41" s="58">
        <v>75</v>
      </c>
      <c r="E41" s="11">
        <v>45658</v>
      </c>
      <c r="F41" s="11"/>
      <c r="H41"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41"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41"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41"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41"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41"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41"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41"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41"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41"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41"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41"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41"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75</v>
      </c>
      <c r="U41"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75</v>
      </c>
      <c r="V41"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75</v>
      </c>
      <c r="W41"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75</v>
      </c>
      <c r="X41"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75</v>
      </c>
      <c r="Y41"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75</v>
      </c>
      <c r="Z41"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75</v>
      </c>
      <c r="AA41"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75</v>
      </c>
      <c r="AB41"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75</v>
      </c>
      <c r="AC41"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75</v>
      </c>
      <c r="AD41"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75</v>
      </c>
      <c r="AE41"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75</v>
      </c>
      <c r="AF41"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75</v>
      </c>
      <c r="AG41"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75</v>
      </c>
      <c r="AH41"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75</v>
      </c>
      <c r="AI41"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75</v>
      </c>
      <c r="AJ41"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75</v>
      </c>
      <c r="AK41"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75</v>
      </c>
      <c r="AL41"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75</v>
      </c>
      <c r="AM41"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75</v>
      </c>
      <c r="AN41"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75</v>
      </c>
      <c r="AO41"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75</v>
      </c>
      <c r="AP41"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75</v>
      </c>
      <c r="AQ41"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75</v>
      </c>
      <c r="AR41"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75</v>
      </c>
      <c r="AS41"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75</v>
      </c>
      <c r="AT41"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75</v>
      </c>
      <c r="AU41"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75</v>
      </c>
      <c r="AV41"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75</v>
      </c>
      <c r="AW41"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75</v>
      </c>
      <c r="AX41"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75</v>
      </c>
      <c r="AY41"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75</v>
      </c>
      <c r="AZ41"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75</v>
      </c>
      <c r="BA41"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75</v>
      </c>
      <c r="BB41"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75</v>
      </c>
      <c r="BC41"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75</v>
      </c>
      <c r="BD41"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75</v>
      </c>
      <c r="BE41"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75</v>
      </c>
      <c r="BF41"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75</v>
      </c>
      <c r="BG41"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75</v>
      </c>
      <c r="BH41"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75</v>
      </c>
      <c r="BI41"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75</v>
      </c>
      <c r="BJ41"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75</v>
      </c>
      <c r="BK41"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75</v>
      </c>
      <c r="BL41"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75</v>
      </c>
      <c r="BM41"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75</v>
      </c>
      <c r="BN41"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75</v>
      </c>
      <c r="BO41"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75</v>
      </c>
    </row>
    <row r="42" spans="2:67" x14ac:dyDescent="0.25">
      <c r="B42" t="s">
        <v>489</v>
      </c>
      <c r="D42" s="58">
        <v>75</v>
      </c>
      <c r="E42" s="11">
        <v>45658</v>
      </c>
      <c r="F42" s="11"/>
      <c r="H42"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42"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42"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42"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42"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42"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42"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42"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42"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42"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42"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42"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42"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75</v>
      </c>
      <c r="U42"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75</v>
      </c>
      <c r="V42"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75</v>
      </c>
      <c r="W42"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75</v>
      </c>
      <c r="X42"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75</v>
      </c>
      <c r="Y42"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75</v>
      </c>
      <c r="Z42"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75</v>
      </c>
      <c r="AA42"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75</v>
      </c>
      <c r="AB42"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75</v>
      </c>
      <c r="AC42"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75</v>
      </c>
      <c r="AD42"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75</v>
      </c>
      <c r="AE42"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75</v>
      </c>
      <c r="AF42"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75</v>
      </c>
      <c r="AG42"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75</v>
      </c>
      <c r="AH42"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75</v>
      </c>
      <c r="AI42"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75</v>
      </c>
      <c r="AJ42"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75</v>
      </c>
      <c r="AK42"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75</v>
      </c>
      <c r="AL42"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75</v>
      </c>
      <c r="AM42"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75</v>
      </c>
      <c r="AN42"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75</v>
      </c>
      <c r="AO42"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75</v>
      </c>
      <c r="AP42"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75</v>
      </c>
      <c r="AQ42"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75</v>
      </c>
      <c r="AR42"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75</v>
      </c>
      <c r="AS42"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75</v>
      </c>
      <c r="AT42"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75</v>
      </c>
      <c r="AU42"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75</v>
      </c>
      <c r="AV42"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75</v>
      </c>
      <c r="AW42"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75</v>
      </c>
      <c r="AX42"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75</v>
      </c>
      <c r="AY42"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75</v>
      </c>
      <c r="AZ42"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75</v>
      </c>
      <c r="BA42"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75</v>
      </c>
      <c r="BB42"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75</v>
      </c>
      <c r="BC42"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75</v>
      </c>
      <c r="BD42"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75</v>
      </c>
      <c r="BE42"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75</v>
      </c>
      <c r="BF42"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75</v>
      </c>
      <c r="BG42"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75</v>
      </c>
      <c r="BH42"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75</v>
      </c>
      <c r="BI42"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75</v>
      </c>
      <c r="BJ42"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75</v>
      </c>
      <c r="BK42"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75</v>
      </c>
      <c r="BL42"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75</v>
      </c>
      <c r="BM42"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75</v>
      </c>
      <c r="BN42"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75</v>
      </c>
      <c r="BO42"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75</v>
      </c>
    </row>
    <row r="43" spans="2:67" x14ac:dyDescent="0.25">
      <c r="B43" t="s">
        <v>490</v>
      </c>
      <c r="D43" s="58">
        <v>75</v>
      </c>
      <c r="E43" s="11">
        <v>45658</v>
      </c>
      <c r="F43" s="11"/>
      <c r="H43"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43"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43"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43"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43"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43"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43"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43"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43"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43"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43"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43"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43"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75</v>
      </c>
      <c r="U43"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75</v>
      </c>
      <c r="V43"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75</v>
      </c>
      <c r="W43"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75</v>
      </c>
      <c r="X43"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75</v>
      </c>
      <c r="Y43"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75</v>
      </c>
      <c r="Z43"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75</v>
      </c>
      <c r="AA43"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75</v>
      </c>
      <c r="AB43"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75</v>
      </c>
      <c r="AC43"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75</v>
      </c>
      <c r="AD43"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75</v>
      </c>
      <c r="AE43"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75</v>
      </c>
      <c r="AF43"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75</v>
      </c>
      <c r="AG43"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75</v>
      </c>
      <c r="AH43"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75</v>
      </c>
      <c r="AI43"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75</v>
      </c>
      <c r="AJ43"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75</v>
      </c>
      <c r="AK43"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75</v>
      </c>
      <c r="AL43"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75</v>
      </c>
      <c r="AM43"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75</v>
      </c>
      <c r="AN43"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75</v>
      </c>
      <c r="AO43"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75</v>
      </c>
      <c r="AP43"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75</v>
      </c>
      <c r="AQ43"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75</v>
      </c>
      <c r="AR43"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75</v>
      </c>
      <c r="AS43"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75</v>
      </c>
      <c r="AT43"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75</v>
      </c>
      <c r="AU43"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75</v>
      </c>
      <c r="AV43"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75</v>
      </c>
      <c r="AW43"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75</v>
      </c>
      <c r="AX43"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75</v>
      </c>
      <c r="AY43"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75</v>
      </c>
      <c r="AZ43"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75</v>
      </c>
      <c r="BA43"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75</v>
      </c>
      <c r="BB43"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75</v>
      </c>
      <c r="BC43"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75</v>
      </c>
      <c r="BD43"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75</v>
      </c>
      <c r="BE43"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75</v>
      </c>
      <c r="BF43"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75</v>
      </c>
      <c r="BG43"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75</v>
      </c>
      <c r="BH43"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75</v>
      </c>
      <c r="BI43"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75</v>
      </c>
      <c r="BJ43"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75</v>
      </c>
      <c r="BK43"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75</v>
      </c>
      <c r="BL43"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75</v>
      </c>
      <c r="BM43"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75</v>
      </c>
      <c r="BN43"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75</v>
      </c>
      <c r="BO43"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75</v>
      </c>
    </row>
    <row r="44" spans="2:67" x14ac:dyDescent="0.25">
      <c r="B44" t="s">
        <v>491</v>
      </c>
      <c r="D44" s="58">
        <v>75</v>
      </c>
      <c r="E44" s="11">
        <v>45658</v>
      </c>
      <c r="F44" s="11"/>
      <c r="H44"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44"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44"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44"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44"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44"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44"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44"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44"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44"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44"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44"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44"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75</v>
      </c>
      <c r="U44"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75</v>
      </c>
      <c r="V44"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75</v>
      </c>
      <c r="W44"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75</v>
      </c>
      <c r="X44"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75</v>
      </c>
      <c r="Y44"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75</v>
      </c>
      <c r="Z44"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75</v>
      </c>
      <c r="AA44"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75</v>
      </c>
      <c r="AB44"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75</v>
      </c>
      <c r="AC44"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75</v>
      </c>
      <c r="AD44"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75</v>
      </c>
      <c r="AE44"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75</v>
      </c>
      <c r="AF44"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75</v>
      </c>
      <c r="AG44"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75</v>
      </c>
      <c r="AH44"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75</v>
      </c>
      <c r="AI44"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75</v>
      </c>
      <c r="AJ44"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75</v>
      </c>
      <c r="AK44"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75</v>
      </c>
      <c r="AL44"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75</v>
      </c>
      <c r="AM44"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75</v>
      </c>
      <c r="AN44"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75</v>
      </c>
      <c r="AO44"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75</v>
      </c>
      <c r="AP44"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75</v>
      </c>
      <c r="AQ44"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75</v>
      </c>
      <c r="AR44"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75</v>
      </c>
      <c r="AS44"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75</v>
      </c>
      <c r="AT44"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75</v>
      </c>
      <c r="AU44"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75</v>
      </c>
      <c r="AV44"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75</v>
      </c>
      <c r="AW44"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75</v>
      </c>
      <c r="AX44"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75</v>
      </c>
      <c r="AY44"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75</v>
      </c>
      <c r="AZ44"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75</v>
      </c>
      <c r="BA44"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75</v>
      </c>
      <c r="BB44"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75</v>
      </c>
      <c r="BC44"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75</v>
      </c>
      <c r="BD44"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75</v>
      </c>
      <c r="BE44"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75</v>
      </c>
      <c r="BF44"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75</v>
      </c>
      <c r="BG44"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75</v>
      </c>
      <c r="BH44"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75</v>
      </c>
      <c r="BI44"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75</v>
      </c>
      <c r="BJ44"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75</v>
      </c>
      <c r="BK44"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75</v>
      </c>
      <c r="BL44"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75</v>
      </c>
      <c r="BM44"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75</v>
      </c>
      <c r="BN44"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75</v>
      </c>
      <c r="BO44"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75</v>
      </c>
    </row>
    <row r="45" spans="2:67" x14ac:dyDescent="0.25">
      <c r="B45" t="s">
        <v>492</v>
      </c>
      <c r="D45" s="58">
        <v>75</v>
      </c>
      <c r="E45" s="11">
        <v>45658</v>
      </c>
      <c r="F45" s="11"/>
      <c r="H45"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45"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45"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45"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45"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45"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45"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45"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45"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45"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45"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45"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45"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75</v>
      </c>
      <c r="U45"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75</v>
      </c>
      <c r="V45"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75</v>
      </c>
      <c r="W45"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75</v>
      </c>
      <c r="X45"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75</v>
      </c>
      <c r="Y45"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75</v>
      </c>
      <c r="Z45"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75</v>
      </c>
      <c r="AA45"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75</v>
      </c>
      <c r="AB45"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75</v>
      </c>
      <c r="AC45"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75</v>
      </c>
      <c r="AD45"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75</v>
      </c>
      <c r="AE45"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75</v>
      </c>
      <c r="AF45"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75</v>
      </c>
      <c r="AG45"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75</v>
      </c>
      <c r="AH45"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75</v>
      </c>
      <c r="AI45"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75</v>
      </c>
      <c r="AJ45"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75</v>
      </c>
      <c r="AK45"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75</v>
      </c>
      <c r="AL45"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75</v>
      </c>
      <c r="AM45"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75</v>
      </c>
      <c r="AN45"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75</v>
      </c>
      <c r="AO45"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75</v>
      </c>
      <c r="AP45"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75</v>
      </c>
      <c r="AQ45"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75</v>
      </c>
      <c r="AR45"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75</v>
      </c>
      <c r="AS45"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75</v>
      </c>
      <c r="AT45"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75</v>
      </c>
      <c r="AU45"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75</v>
      </c>
      <c r="AV45"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75</v>
      </c>
      <c r="AW45"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75</v>
      </c>
      <c r="AX45"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75</v>
      </c>
      <c r="AY45"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75</v>
      </c>
      <c r="AZ45"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75</v>
      </c>
      <c r="BA45"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75</v>
      </c>
      <c r="BB45"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75</v>
      </c>
      <c r="BC45"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75</v>
      </c>
      <c r="BD45"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75</v>
      </c>
      <c r="BE45"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75</v>
      </c>
      <c r="BF45"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75</v>
      </c>
      <c r="BG45"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75</v>
      </c>
      <c r="BH45"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75</v>
      </c>
      <c r="BI45"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75</v>
      </c>
      <c r="BJ45"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75</v>
      </c>
      <c r="BK45"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75</v>
      </c>
      <c r="BL45"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75</v>
      </c>
      <c r="BM45"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75</v>
      </c>
      <c r="BN45"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75</v>
      </c>
      <c r="BO45"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75</v>
      </c>
    </row>
    <row r="46" spans="2:67" x14ac:dyDescent="0.25">
      <c r="B46" t="s">
        <v>493</v>
      </c>
      <c r="D46" s="58">
        <v>75</v>
      </c>
      <c r="E46" s="11">
        <v>45658</v>
      </c>
      <c r="F46" s="11"/>
      <c r="H46"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46"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46"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46"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46"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46"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46"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46"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46"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46"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46"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46"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46"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75</v>
      </c>
      <c r="U46"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75</v>
      </c>
      <c r="V46"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75</v>
      </c>
      <c r="W46"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75</v>
      </c>
      <c r="X46"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75</v>
      </c>
      <c r="Y46"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75</v>
      </c>
      <c r="Z46"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75</v>
      </c>
      <c r="AA46"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75</v>
      </c>
      <c r="AB46"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75</v>
      </c>
      <c r="AC46"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75</v>
      </c>
      <c r="AD46"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75</v>
      </c>
      <c r="AE46"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75</v>
      </c>
      <c r="AF46"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75</v>
      </c>
      <c r="AG46"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75</v>
      </c>
      <c r="AH46"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75</v>
      </c>
      <c r="AI46"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75</v>
      </c>
      <c r="AJ46"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75</v>
      </c>
      <c r="AK46"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75</v>
      </c>
      <c r="AL46"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75</v>
      </c>
      <c r="AM46"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75</v>
      </c>
      <c r="AN46"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75</v>
      </c>
      <c r="AO46"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75</v>
      </c>
      <c r="AP46"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75</v>
      </c>
      <c r="AQ46"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75</v>
      </c>
      <c r="AR46"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75</v>
      </c>
      <c r="AS46"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75</v>
      </c>
      <c r="AT46"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75</v>
      </c>
      <c r="AU46"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75</v>
      </c>
      <c r="AV46"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75</v>
      </c>
      <c r="AW46"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75</v>
      </c>
      <c r="AX46"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75</v>
      </c>
      <c r="AY46"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75</v>
      </c>
      <c r="AZ46"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75</v>
      </c>
      <c r="BA46"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75</v>
      </c>
      <c r="BB46"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75</v>
      </c>
      <c r="BC46"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75</v>
      </c>
      <c r="BD46"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75</v>
      </c>
      <c r="BE46"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75</v>
      </c>
      <c r="BF46"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75</v>
      </c>
      <c r="BG46"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75</v>
      </c>
      <c r="BH46"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75</v>
      </c>
      <c r="BI46"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75</v>
      </c>
      <c r="BJ46"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75</v>
      </c>
      <c r="BK46"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75</v>
      </c>
      <c r="BL46"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75</v>
      </c>
      <c r="BM46"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75</v>
      </c>
      <c r="BN46"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75</v>
      </c>
      <c r="BO46"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75</v>
      </c>
    </row>
    <row r="47" spans="2:67" x14ac:dyDescent="0.25">
      <c r="B47" t="s">
        <v>494</v>
      </c>
      <c r="D47" s="58">
        <v>100</v>
      </c>
      <c r="E47" s="11">
        <v>45717</v>
      </c>
      <c r="F47" s="11"/>
      <c r="H47"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47"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47"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47"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47"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47"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47"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47"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47"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47"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47"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47"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47"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0</v>
      </c>
      <c r="U47"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0</v>
      </c>
      <c r="V47"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100</v>
      </c>
      <c r="W47"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100</v>
      </c>
      <c r="X47"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100</v>
      </c>
      <c r="Y47"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100</v>
      </c>
      <c r="Z47"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100</v>
      </c>
      <c r="AA47"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100</v>
      </c>
      <c r="AB47"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100</v>
      </c>
      <c r="AC47"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100</v>
      </c>
      <c r="AD47"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100</v>
      </c>
      <c r="AE47"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100</v>
      </c>
      <c r="AF47"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100</v>
      </c>
      <c r="AG47"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100</v>
      </c>
      <c r="AH47"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100</v>
      </c>
      <c r="AI47"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100</v>
      </c>
      <c r="AJ47"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100</v>
      </c>
      <c r="AK47"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100</v>
      </c>
      <c r="AL47"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100</v>
      </c>
      <c r="AM47"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100</v>
      </c>
      <c r="AN47"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100</v>
      </c>
      <c r="AO47"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100</v>
      </c>
      <c r="AP47"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100</v>
      </c>
      <c r="AQ47"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100</v>
      </c>
      <c r="AR47"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100</v>
      </c>
      <c r="AS47"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100</v>
      </c>
      <c r="AT47"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100</v>
      </c>
      <c r="AU47"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100</v>
      </c>
      <c r="AV47"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100</v>
      </c>
      <c r="AW47"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100</v>
      </c>
      <c r="AX47"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100</v>
      </c>
      <c r="AY47"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100</v>
      </c>
      <c r="AZ47"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100</v>
      </c>
      <c r="BA47"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100</v>
      </c>
      <c r="BB47"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100</v>
      </c>
      <c r="BC47"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100</v>
      </c>
      <c r="BD47"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100</v>
      </c>
      <c r="BE47"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100</v>
      </c>
      <c r="BF47"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100</v>
      </c>
      <c r="BG47"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100</v>
      </c>
      <c r="BH47"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100</v>
      </c>
      <c r="BI47"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100</v>
      </c>
      <c r="BJ47"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100</v>
      </c>
      <c r="BK47"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100</v>
      </c>
      <c r="BL47"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100</v>
      </c>
      <c r="BM47"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100</v>
      </c>
      <c r="BN47"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100</v>
      </c>
      <c r="BO47"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100</v>
      </c>
    </row>
    <row r="48" spans="2:67" x14ac:dyDescent="0.25">
      <c r="B48" t="s">
        <v>495</v>
      </c>
      <c r="D48" s="58">
        <v>100</v>
      </c>
      <c r="E48" s="11">
        <v>45718</v>
      </c>
      <c r="F48" s="11"/>
      <c r="H48"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48"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48"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48"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48"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48"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48"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48"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48"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48"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48"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48"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48"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0</v>
      </c>
      <c r="U48"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0</v>
      </c>
      <c r="V48"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96.666666666666671</v>
      </c>
      <c r="W48"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100</v>
      </c>
      <c r="X48"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100</v>
      </c>
      <c r="Y48"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100</v>
      </c>
      <c r="Z48"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100</v>
      </c>
      <c r="AA48"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100</v>
      </c>
      <c r="AB48"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100</v>
      </c>
      <c r="AC48"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100</v>
      </c>
      <c r="AD48"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100</v>
      </c>
      <c r="AE48"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100</v>
      </c>
      <c r="AF48"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100</v>
      </c>
      <c r="AG48"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100</v>
      </c>
      <c r="AH48"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100</v>
      </c>
      <c r="AI48"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100</v>
      </c>
      <c r="AJ48"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100</v>
      </c>
      <c r="AK48"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100</v>
      </c>
      <c r="AL48"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100</v>
      </c>
      <c r="AM48"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100</v>
      </c>
      <c r="AN48"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100</v>
      </c>
      <c r="AO48"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100</v>
      </c>
      <c r="AP48"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100</v>
      </c>
      <c r="AQ48"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100</v>
      </c>
      <c r="AR48"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100</v>
      </c>
      <c r="AS48"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100</v>
      </c>
      <c r="AT48"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100</v>
      </c>
      <c r="AU48"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100</v>
      </c>
      <c r="AV48"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100</v>
      </c>
      <c r="AW48"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100</v>
      </c>
      <c r="AX48"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100</v>
      </c>
      <c r="AY48"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100</v>
      </c>
      <c r="AZ48"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100</v>
      </c>
      <c r="BA48"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100</v>
      </c>
      <c r="BB48"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100</v>
      </c>
      <c r="BC48"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100</v>
      </c>
      <c r="BD48"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100</v>
      </c>
      <c r="BE48"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100</v>
      </c>
      <c r="BF48"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100</v>
      </c>
      <c r="BG48"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100</v>
      </c>
      <c r="BH48"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100</v>
      </c>
      <c r="BI48"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100</v>
      </c>
      <c r="BJ48"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100</v>
      </c>
      <c r="BK48"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100</v>
      </c>
      <c r="BL48"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100</v>
      </c>
      <c r="BM48"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100</v>
      </c>
      <c r="BN48"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100</v>
      </c>
      <c r="BO48"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100</v>
      </c>
    </row>
    <row r="49" spans="2:67" x14ac:dyDescent="0.25">
      <c r="B49" t="s">
        <v>496</v>
      </c>
      <c r="D49" s="58">
        <v>100</v>
      </c>
      <c r="E49" s="11">
        <v>45719</v>
      </c>
      <c r="F49" s="11"/>
      <c r="H49"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49"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49"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49"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49"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49"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49"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49"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49"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49"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49"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49"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49"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0</v>
      </c>
      <c r="U49"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0</v>
      </c>
      <c r="V49"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93.333333333333329</v>
      </c>
      <c r="W49"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100</v>
      </c>
      <c r="X49"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100</v>
      </c>
      <c r="Y49"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100</v>
      </c>
      <c r="Z49"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100</v>
      </c>
      <c r="AA49"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100</v>
      </c>
      <c r="AB49"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100</v>
      </c>
      <c r="AC49"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100</v>
      </c>
      <c r="AD49"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100</v>
      </c>
      <c r="AE49"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100</v>
      </c>
      <c r="AF49"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100</v>
      </c>
      <c r="AG49"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100</v>
      </c>
      <c r="AH49"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100</v>
      </c>
      <c r="AI49"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100</v>
      </c>
      <c r="AJ49"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100</v>
      </c>
      <c r="AK49"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100</v>
      </c>
      <c r="AL49"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100</v>
      </c>
      <c r="AM49"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100</v>
      </c>
      <c r="AN49"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100</v>
      </c>
      <c r="AO49"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100</v>
      </c>
      <c r="AP49"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100</v>
      </c>
      <c r="AQ49"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100</v>
      </c>
      <c r="AR49"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100</v>
      </c>
      <c r="AS49"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100</v>
      </c>
      <c r="AT49"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100</v>
      </c>
      <c r="AU49"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100</v>
      </c>
      <c r="AV49"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100</v>
      </c>
      <c r="AW49"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100</v>
      </c>
      <c r="AX49"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100</v>
      </c>
      <c r="AY49"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100</v>
      </c>
      <c r="AZ49"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100</v>
      </c>
      <c r="BA49"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100</v>
      </c>
      <c r="BB49"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100</v>
      </c>
      <c r="BC49"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100</v>
      </c>
      <c r="BD49"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100</v>
      </c>
      <c r="BE49"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100</v>
      </c>
      <c r="BF49"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100</v>
      </c>
      <c r="BG49"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100</v>
      </c>
      <c r="BH49"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100</v>
      </c>
      <c r="BI49"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100</v>
      </c>
      <c r="BJ49"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100</v>
      </c>
      <c r="BK49"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100</v>
      </c>
      <c r="BL49"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100</v>
      </c>
      <c r="BM49"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100</v>
      </c>
      <c r="BN49"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100</v>
      </c>
      <c r="BO49"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100</v>
      </c>
    </row>
    <row r="50" spans="2:67" x14ac:dyDescent="0.25">
      <c r="B50" t="s">
        <v>497</v>
      </c>
      <c r="D50" s="58">
        <v>100</v>
      </c>
      <c r="E50" s="11">
        <v>45720</v>
      </c>
      <c r="F50" s="11"/>
      <c r="H50"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50"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50"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50"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50"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50"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50"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50"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50"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50"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50"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50"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50"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0</v>
      </c>
      <c r="U50"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0</v>
      </c>
      <c r="V50"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90</v>
      </c>
      <c r="W50"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100</v>
      </c>
      <c r="X50"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100</v>
      </c>
      <c r="Y50"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100</v>
      </c>
      <c r="Z50"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100</v>
      </c>
      <c r="AA50"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100</v>
      </c>
      <c r="AB50"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100</v>
      </c>
      <c r="AC50"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100</v>
      </c>
      <c r="AD50"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100</v>
      </c>
      <c r="AE50"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100</v>
      </c>
      <c r="AF50"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100</v>
      </c>
      <c r="AG50"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100</v>
      </c>
      <c r="AH50"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100</v>
      </c>
      <c r="AI50"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100</v>
      </c>
      <c r="AJ50"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100</v>
      </c>
      <c r="AK50"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100</v>
      </c>
      <c r="AL50"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100</v>
      </c>
      <c r="AM50"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100</v>
      </c>
      <c r="AN50"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100</v>
      </c>
      <c r="AO50"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100</v>
      </c>
      <c r="AP50"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100</v>
      </c>
      <c r="AQ50"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100</v>
      </c>
      <c r="AR50"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100</v>
      </c>
      <c r="AS50"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100</v>
      </c>
      <c r="AT50"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100</v>
      </c>
      <c r="AU50"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100</v>
      </c>
      <c r="AV50"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100</v>
      </c>
      <c r="AW50"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100</v>
      </c>
      <c r="AX50"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100</v>
      </c>
      <c r="AY50"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100</v>
      </c>
      <c r="AZ50"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100</v>
      </c>
      <c r="BA50"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100</v>
      </c>
      <c r="BB50"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100</v>
      </c>
      <c r="BC50"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100</v>
      </c>
      <c r="BD50"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100</v>
      </c>
      <c r="BE50"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100</v>
      </c>
      <c r="BF50"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100</v>
      </c>
      <c r="BG50"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100</v>
      </c>
      <c r="BH50"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100</v>
      </c>
      <c r="BI50"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100</v>
      </c>
      <c r="BJ50"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100</v>
      </c>
      <c r="BK50"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100</v>
      </c>
      <c r="BL50"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100</v>
      </c>
      <c r="BM50"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100</v>
      </c>
      <c r="BN50"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100</v>
      </c>
      <c r="BO50"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100</v>
      </c>
    </row>
    <row r="51" spans="2:67" x14ac:dyDescent="0.25">
      <c r="B51" t="s">
        <v>498</v>
      </c>
      <c r="D51" s="58">
        <v>100</v>
      </c>
      <c r="E51" s="11">
        <v>45721</v>
      </c>
      <c r="F51" s="11"/>
      <c r="H51"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51"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51"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51"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51"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51"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51"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51"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51"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51"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51"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51"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51"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0</v>
      </c>
      <c r="U51"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0</v>
      </c>
      <c r="V51"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86.666666666666671</v>
      </c>
      <c r="W51"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100</v>
      </c>
      <c r="X51"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100</v>
      </c>
      <c r="Y51"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100</v>
      </c>
      <c r="Z51"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100</v>
      </c>
      <c r="AA51"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100</v>
      </c>
      <c r="AB51"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100</v>
      </c>
      <c r="AC51"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100</v>
      </c>
      <c r="AD51"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100</v>
      </c>
      <c r="AE51"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100</v>
      </c>
      <c r="AF51"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100</v>
      </c>
      <c r="AG51"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100</v>
      </c>
      <c r="AH51"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100</v>
      </c>
      <c r="AI51"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100</v>
      </c>
      <c r="AJ51"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100</v>
      </c>
      <c r="AK51"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100</v>
      </c>
      <c r="AL51"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100</v>
      </c>
      <c r="AM51"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100</v>
      </c>
      <c r="AN51"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100</v>
      </c>
      <c r="AO51"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100</v>
      </c>
      <c r="AP51"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100</v>
      </c>
      <c r="AQ51"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100</v>
      </c>
      <c r="AR51"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100</v>
      </c>
      <c r="AS51"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100</v>
      </c>
      <c r="AT51"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100</v>
      </c>
      <c r="AU51"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100</v>
      </c>
      <c r="AV51"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100</v>
      </c>
      <c r="AW51"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100</v>
      </c>
      <c r="AX51"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100</v>
      </c>
      <c r="AY51"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100</v>
      </c>
      <c r="AZ51"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100</v>
      </c>
      <c r="BA51"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100</v>
      </c>
      <c r="BB51"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100</v>
      </c>
      <c r="BC51"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100</v>
      </c>
      <c r="BD51"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100</v>
      </c>
      <c r="BE51"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100</v>
      </c>
      <c r="BF51"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100</v>
      </c>
      <c r="BG51"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100</v>
      </c>
      <c r="BH51"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100</v>
      </c>
      <c r="BI51"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100</v>
      </c>
      <c r="BJ51"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100</v>
      </c>
      <c r="BK51"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100</v>
      </c>
      <c r="BL51"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100</v>
      </c>
      <c r="BM51"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100</v>
      </c>
      <c r="BN51"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100</v>
      </c>
      <c r="BO51"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100</v>
      </c>
    </row>
    <row r="52" spans="2:67" x14ac:dyDescent="0.25">
      <c r="B52" t="s">
        <v>499</v>
      </c>
      <c r="D52" s="58">
        <v>100</v>
      </c>
      <c r="E52" s="11">
        <v>45722</v>
      </c>
      <c r="F52" s="11"/>
      <c r="H52" s="10">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0</v>
      </c>
      <c r="I52" s="10">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0</v>
      </c>
      <c r="J52" s="10">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0</v>
      </c>
      <c r="K52" s="10">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0</v>
      </c>
      <c r="L52" s="10">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0</v>
      </c>
      <c r="M52" s="10">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0</v>
      </c>
      <c r="N52" s="10">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0</v>
      </c>
      <c r="O52" s="10">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0</v>
      </c>
      <c r="P52" s="10">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0</v>
      </c>
      <c r="Q52" s="10">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0</v>
      </c>
      <c r="R52" s="10">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0</v>
      </c>
      <c r="S52" s="10">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0</v>
      </c>
      <c r="T52" s="10">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0</v>
      </c>
      <c r="U52" s="10">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0</v>
      </c>
      <c r="V52" s="10">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83.333333333333343</v>
      </c>
      <c r="W52" s="10">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100</v>
      </c>
      <c r="X52" s="10">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100</v>
      </c>
      <c r="Y52" s="10">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100</v>
      </c>
      <c r="Z52" s="10">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100</v>
      </c>
      <c r="AA52" s="10">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100</v>
      </c>
      <c r="AB52" s="10">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100</v>
      </c>
      <c r="AC52" s="10">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100</v>
      </c>
      <c r="AD52" s="10">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100</v>
      </c>
      <c r="AE52" s="10">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100</v>
      </c>
      <c r="AF52" s="10">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100</v>
      </c>
      <c r="AG52" s="10">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100</v>
      </c>
      <c r="AH52" s="10">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100</v>
      </c>
      <c r="AI52" s="10">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100</v>
      </c>
      <c r="AJ52" s="10">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100</v>
      </c>
      <c r="AK52" s="10">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100</v>
      </c>
      <c r="AL52" s="10">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100</v>
      </c>
      <c r="AM52" s="10">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100</v>
      </c>
      <c r="AN52" s="10">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100</v>
      </c>
      <c r="AO52" s="10">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100</v>
      </c>
      <c r="AP52" s="10">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100</v>
      </c>
      <c r="AQ52" s="10">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100</v>
      </c>
      <c r="AR52" s="10">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100</v>
      </c>
      <c r="AS52" s="10">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100</v>
      </c>
      <c r="AT52" s="10">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100</v>
      </c>
      <c r="AU52" s="10">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100</v>
      </c>
      <c r="AV52" s="10">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100</v>
      </c>
      <c r="AW52" s="10">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100</v>
      </c>
      <c r="AX52" s="10">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100</v>
      </c>
      <c r="AY52" s="10">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100</v>
      </c>
      <c r="AZ52" s="10">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100</v>
      </c>
      <c r="BA52" s="10">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100</v>
      </c>
      <c r="BB52" s="10">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100</v>
      </c>
      <c r="BC52" s="10">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100</v>
      </c>
      <c r="BD52" s="10">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100</v>
      </c>
      <c r="BE52" s="10">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100</v>
      </c>
      <c r="BF52" s="10">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100</v>
      </c>
      <c r="BG52" s="10">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100</v>
      </c>
      <c r="BH52" s="10">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100</v>
      </c>
      <c r="BI52" s="10">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100</v>
      </c>
      <c r="BJ52" s="10">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100</v>
      </c>
      <c r="BK52" s="10">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100</v>
      </c>
      <c r="BL52" s="10">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100</v>
      </c>
      <c r="BM52" s="10">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100</v>
      </c>
      <c r="BN52" s="10">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100</v>
      </c>
      <c r="BO52" s="10">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100</v>
      </c>
    </row>
    <row r="53" spans="2:67" x14ac:dyDescent="0.25">
      <c r="B53" t="s">
        <v>500</v>
      </c>
      <c r="D53" s="58"/>
      <c r="E53" s="11"/>
      <c r="F53" s="11"/>
      <c r="H53"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53"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53"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53"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53"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53"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53"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53"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53"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53"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53"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53"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53"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53"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53"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53"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53"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53"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53"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53"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53"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53"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53"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53"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53"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53"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53"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53"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53"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53"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53"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53"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53"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53"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53"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53"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53"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53"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53"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53"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53"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53"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53"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53"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53"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53"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53"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53"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53"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53"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53"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53"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53"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53"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53"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53"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53"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53"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53"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53"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54" spans="2:67" x14ac:dyDescent="0.25">
      <c r="B54" t="s">
        <v>501</v>
      </c>
      <c r="D54" s="58"/>
      <c r="E54" s="11"/>
      <c r="F54" s="11"/>
      <c r="H54"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54"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54"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54"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54"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54"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54"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54"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54"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54"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54"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54"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54"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54"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54"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54"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54"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54"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54"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54"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54"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54"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54"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54"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54"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54"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54"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54"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54"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54"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54"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54"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54"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54"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54"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54"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54"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54"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54"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54"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54"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54"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54"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54"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54"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54"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54"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54"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54"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54"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54"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54"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54"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54"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54"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54"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54"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54"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54"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54"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55" spans="2:67" x14ac:dyDescent="0.25">
      <c r="B55" t="s">
        <v>502</v>
      </c>
      <c r="D55" s="58"/>
      <c r="E55" s="11"/>
      <c r="F55" s="11"/>
      <c r="H55"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55"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55"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55"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55"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55"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55"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55"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55"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55"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55"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55"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55"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55"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55"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55"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55"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55"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55"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55"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55"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55"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55"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55"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55"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55"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55"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55"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55"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55"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55"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55"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55"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55"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55"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55"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55"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55"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55"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55"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55"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55"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55"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55"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55"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55"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55"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55"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55"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55"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55"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55"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55"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55"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55"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55"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55"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55"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55"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55"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56" spans="2:67" x14ac:dyDescent="0.25">
      <c r="B56" t="s">
        <v>503</v>
      </c>
      <c r="D56" s="58"/>
      <c r="E56" s="11"/>
      <c r="F56" s="11"/>
      <c r="H56"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56"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56"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56"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56"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56"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56"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56"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56"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56"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56"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56"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56"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56"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56"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56"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56"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56"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56"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56"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56"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56"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56"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56"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56"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56"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56"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56"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56"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56"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56"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56"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56"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56"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56"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56"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56"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56"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56"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56"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56"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56"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56"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56"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56"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56"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56"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56"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56"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56"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56"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56"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56"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56"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56"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56"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56"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56"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56"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56"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57" spans="2:67" x14ac:dyDescent="0.25">
      <c r="B57" t="s">
        <v>504</v>
      </c>
      <c r="D57" s="58"/>
      <c r="E57" s="11"/>
      <c r="F57" s="11"/>
      <c r="H57"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57"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57"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57"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57"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57"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57"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57"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57"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57"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57"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57"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57"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57"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57"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57"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57"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57"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57"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57"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57"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57"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57"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57"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57"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57"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57"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57"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57"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57"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57"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57"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57"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57"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57"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57"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57"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57"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57"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57"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57"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57"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57"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57"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57"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57"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57"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57"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57"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57"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57"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57"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57"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57"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57"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57"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57"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57"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57"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57"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58" spans="2:67" x14ac:dyDescent="0.25">
      <c r="B58" t="s">
        <v>505</v>
      </c>
      <c r="D58" s="58"/>
      <c r="E58" s="11"/>
      <c r="F58" s="11"/>
      <c r="H58"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58"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58"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58"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58"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58"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58"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58"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58"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58"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58"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58"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58"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58"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58"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58"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58"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58"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58"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58"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58"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58"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58"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58"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58"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58"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58"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58"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58"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58"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58"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58"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58"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58"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58"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58"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58"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58"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58"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58"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58"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58"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58"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58"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58"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58"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58"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58"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58"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58"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58"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58"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58"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58"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58"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58"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58"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58"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58"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58"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59" spans="2:67" x14ac:dyDescent="0.25">
      <c r="B59" t="s">
        <v>506</v>
      </c>
      <c r="D59" s="58"/>
      <c r="E59" s="11"/>
      <c r="F59" s="11"/>
      <c r="H59"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59"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59"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59"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59"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59"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59"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59"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59"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59"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59"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59"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59"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59"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59"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59"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59"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59"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59"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59"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59"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59"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59"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59"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59"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59"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59"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59"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59"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59"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59"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59"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59"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59"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59"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59"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59"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59"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59"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59"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59"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59"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59"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59"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59"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59"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59"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59"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59"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59"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59"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59"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59"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59"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59"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59"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59"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59"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59"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59"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60" spans="2:67" x14ac:dyDescent="0.25">
      <c r="B60" t="s">
        <v>507</v>
      </c>
      <c r="D60" s="58"/>
      <c r="E60" s="11"/>
      <c r="F60" s="11"/>
      <c r="H60"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60"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60"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60"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60"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60"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60"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60"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60"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60"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60"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60"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60"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60"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60"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60"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60"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60"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60"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60"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60"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60"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60"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60"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60"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60"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60"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60"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60"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60"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60"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60"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60"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60"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60"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60"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60"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60"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60"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60"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60"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60"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60"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60"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60"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60"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60"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60"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60"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60"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60"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60"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60"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60"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60"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60"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60"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60"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60"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60"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61" spans="2:67" x14ac:dyDescent="0.25">
      <c r="B61" t="s">
        <v>508</v>
      </c>
      <c r="D61" s="58"/>
      <c r="E61" s="11"/>
      <c r="F61" s="11"/>
      <c r="H61"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61"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61"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61"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61"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61"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61"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61"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61"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61"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61"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61"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61"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61"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61"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61"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61"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61"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61"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61"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61"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61"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61"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61"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61"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61"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61"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61"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61"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61"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61"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61"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61"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61"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61"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61"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61"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61"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61"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61"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61"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61"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61"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61"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61"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61"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61"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61"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61"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61"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61"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61"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61"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61"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61"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61"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61"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61"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61"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61"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62" spans="2:67" x14ac:dyDescent="0.25">
      <c r="B62" t="s">
        <v>509</v>
      </c>
      <c r="D62" s="58"/>
      <c r="E62" s="11"/>
      <c r="F62" s="11"/>
      <c r="H62"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62"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62"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62"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62"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62"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62"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62"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62"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62"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62"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62"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62"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62"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62"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62"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62"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62"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62"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62"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62"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62"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62"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62"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62"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62"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62"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62"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62"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62"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62"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62"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62"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62"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62"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62"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62"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62"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62"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62"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62"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62"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62"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62"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62"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62"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62"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62"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62"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62"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62"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62"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62"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62"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62"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62"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62"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62"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62"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62"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63" spans="2:67" x14ac:dyDescent="0.25">
      <c r="B63" t="s">
        <v>510</v>
      </c>
      <c r="D63" s="58"/>
      <c r="E63" s="11"/>
      <c r="F63" s="11"/>
      <c r="H63"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63"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63"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63"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63"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63"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63"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63"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63"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63"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63"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63"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63"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63"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63"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63"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63"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63"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63"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63"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63"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63"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63"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63"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63"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63"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63"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63"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63"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63"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63"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63"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63"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63"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63"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63"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63"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63"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63"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63"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63"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63"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63"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63"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63"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63"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63"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63"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63"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63"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63"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63"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63"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63"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63"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63"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63"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63"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63"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63"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64" spans="2:67" x14ac:dyDescent="0.25">
      <c r="B64" t="s">
        <v>511</v>
      </c>
      <c r="D64" s="58"/>
      <c r="E64" s="11"/>
      <c r="F64" s="11"/>
      <c r="H64"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64"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64"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64"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64"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64"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64"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64"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64"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64"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64"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64"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64"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64"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64"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64"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64"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64"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64"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64"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64"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64"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64"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64"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64"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64"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64"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64"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64"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64"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64"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64"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64"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64"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64"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64"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64"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64"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64"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64"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64"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64"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64"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64"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64"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64"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64"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64"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64"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64"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64"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64"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64"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64"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64"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64"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64"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64"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64"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64"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65" spans="2:67" x14ac:dyDescent="0.25">
      <c r="B65" t="s">
        <v>512</v>
      </c>
      <c r="D65" s="58"/>
      <c r="E65" s="11"/>
      <c r="F65" s="11"/>
      <c r="H65"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65"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65"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65"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65"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65"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65"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65"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65"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65"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65"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65"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65"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65"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65"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65"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65"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65"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65"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65"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65"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65"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65"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65"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65"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65"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65"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65"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65"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65"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65"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65"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65"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65"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65"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65"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65"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65"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65"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65"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65"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65"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65"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65"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65"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65"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65"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65"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65"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65"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65"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65"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65"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65"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65"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65"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65"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65"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65"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65"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66" spans="2:67" x14ac:dyDescent="0.25">
      <c r="B66" t="s">
        <v>513</v>
      </c>
      <c r="D66" s="58"/>
      <c r="E66" s="11"/>
      <c r="F66" s="11"/>
      <c r="H66"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66"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66"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66"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66"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66"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66"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66"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66"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66"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66"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66"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66"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66"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66"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66"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66"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66"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66"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66"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66"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66"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66"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66"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66"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66"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66"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66"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66"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66"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66"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66"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66"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66"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66"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66"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66"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66"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66"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66"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66"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66"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66"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66"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66"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66"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66"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66"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66"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66"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66"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66"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66"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66"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66"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66"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66"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66"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66"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66"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67" spans="2:67" x14ac:dyDescent="0.25">
      <c r="B67" t="s">
        <v>514</v>
      </c>
      <c r="D67" s="58"/>
      <c r="E67" s="11"/>
      <c r="F67" s="11"/>
      <c r="H67"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67"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67"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67"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67"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67"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67"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67"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67"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67"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67"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67"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67"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67"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67"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67"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67"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67"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67"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67"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67"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67"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67"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67"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67"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67"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67"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67"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67"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67"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67"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67"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67"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67"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67"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67"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67"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67"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67"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67"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67"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67"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67"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67"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67"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67"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67"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67"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67"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67"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67"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67"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67"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67"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67"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67"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67"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67"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67"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67"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68" spans="2:67" x14ac:dyDescent="0.25">
      <c r="B68" t="s">
        <v>515</v>
      </c>
      <c r="D68" s="58"/>
      <c r="E68" s="11"/>
      <c r="F68" s="11"/>
      <c r="H68"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68"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68"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68"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68"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68"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68"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68"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68"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68"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68"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68"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68"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68"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68"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68"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68"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68"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68"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68"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68"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68"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68"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68"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68"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68"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68"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68"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68"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68"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68"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68"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68"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68"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68"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68"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68"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68"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68"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68"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68"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68"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68"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68"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68"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68"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68"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68"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68"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68"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68"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68"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68"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68"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68"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68"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68"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68"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68"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68"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69" spans="2:67" x14ac:dyDescent="0.25">
      <c r="B69" t="s">
        <v>516</v>
      </c>
      <c r="D69" s="58"/>
      <c r="E69" s="6"/>
      <c r="F69" s="11"/>
      <c r="H69"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69"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69"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69"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69"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69"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69"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69"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69"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69"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69"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69"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69"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69"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69"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69"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69"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69"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69"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69"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69"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69"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69"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69"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69"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69"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69"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69"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69"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69"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69"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69"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69"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69"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69"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69"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69"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69"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69"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69"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69"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69"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69"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69"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69"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69"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69"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69"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69"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69"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69"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69"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69"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69"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69"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69"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69"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69"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69"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69"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70" spans="2:67" x14ac:dyDescent="0.25">
      <c r="B70" t="s">
        <v>517</v>
      </c>
      <c r="D70" s="58"/>
      <c r="E70" s="6"/>
      <c r="F70" s="11"/>
      <c r="H70"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70"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70"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70"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70"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70"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70"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70"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70"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70"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70"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70"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70"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70"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70"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70"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70"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70"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70"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70"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70"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70"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70"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70"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70"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70"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70"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70"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70"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70"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70"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70"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70"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70"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70"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70"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70"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70"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70"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70"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70"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70"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70"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70"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70"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70"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70"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70"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70"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70"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70"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70"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70"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70"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70"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70"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70"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70"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70"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70"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71" spans="2:67" x14ac:dyDescent="0.25">
      <c r="B71" t="s">
        <v>518</v>
      </c>
      <c r="D71" s="58"/>
      <c r="E71" s="6"/>
      <c r="F71" s="11"/>
      <c r="H71"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71"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71"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71"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71"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71"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71"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71"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71"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71"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71"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71"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71"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71"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71"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71"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71"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71"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71"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71"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71"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71"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71"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71"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71"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71"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71"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71"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71"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71"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71"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71"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71"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71"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71"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71"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71"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71"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71"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71"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71"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71"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71"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71"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71"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71"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71"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71"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71"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71"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71"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71"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71"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71"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71"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71"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71"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71"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71"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71"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72" spans="2:67" x14ac:dyDescent="0.25">
      <c r="B72" t="s">
        <v>519</v>
      </c>
      <c r="D72" s="58"/>
      <c r="E72" s="6"/>
      <c r="F72" s="11"/>
      <c r="H72"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72"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72"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72"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72"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72"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72"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72"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72"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72"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72"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72"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72"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72"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72"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72"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72"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72"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72"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72"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72"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72"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72"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72"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72"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72"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72"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72"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72"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72"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72"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72"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72"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72"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72"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72"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72"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72"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72"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72"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72"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72"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72"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72"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72"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72"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72"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72"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72"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72"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72"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72"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72"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72"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72"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72"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72"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72"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72"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72"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73" spans="2:67" x14ac:dyDescent="0.25">
      <c r="B73" t="s">
        <v>520</v>
      </c>
      <c r="D73" s="58"/>
      <c r="E73" s="6"/>
      <c r="F73" s="11"/>
      <c r="H73"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73"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73"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73"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73"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73"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73"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73"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73"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73"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73"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73"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73"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73"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73"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73"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73"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73"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73"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73"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73"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73"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73"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73"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73"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73"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73"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73"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73"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73"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73"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73"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73"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73"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73"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73"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73"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73"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73"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73"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73"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73"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73"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73"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73"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73"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73"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73"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73"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73"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73"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73"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73"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73"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73"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73"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73"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73"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73"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73"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74" spans="2:67" x14ac:dyDescent="0.25">
      <c r="B74" t="s">
        <v>521</v>
      </c>
      <c r="D74" s="58"/>
      <c r="E74" s="6"/>
      <c r="F74" s="11"/>
      <c r="H74"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74"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74"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74"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74"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74"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74"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74"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74"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74"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74"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74"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74"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74"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74"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74"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74"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74"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74"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74"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74"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74"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74"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74"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74"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74"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74"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74"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74"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74"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74"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74"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74"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74"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74"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74"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74"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74"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74"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74"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74"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74"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74"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74"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74"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74"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74"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74"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74"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74"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74"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74"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74"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74"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74"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74"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74"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74"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74"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74"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75" spans="2:67" x14ac:dyDescent="0.25">
      <c r="B75" t="s">
        <v>522</v>
      </c>
      <c r="D75" s="58"/>
      <c r="E75" s="6"/>
      <c r="F75" s="11"/>
      <c r="H75"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75"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75"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75"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75"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75"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75"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75"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75"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75"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75"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75"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75"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75"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75"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75"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75"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75"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75"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75"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75"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75"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75"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75"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75"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75"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75"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75"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75"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75"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75"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75"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75"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75"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75"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75"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75"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75"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75"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75"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75"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75"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75"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75"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75"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75"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75"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75"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75"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75"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75"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75"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75"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75"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75"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75"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75"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75"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75"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75"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76" spans="2:67" x14ac:dyDescent="0.25">
      <c r="B76" t="s">
        <v>523</v>
      </c>
      <c r="D76" s="58"/>
      <c r="E76" s="6"/>
      <c r="F76" s="11"/>
      <c r="H76"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76"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76"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76"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76"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76"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76"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76"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76"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76"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76"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76"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76"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76"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76"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76"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76"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76"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76"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76"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76"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76"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76"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76"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76"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76"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76"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76"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76"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76"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76"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76"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76"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76"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76"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76"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76"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76"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76"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76"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76"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76"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76"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76"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76"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76"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76"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76"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76"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76"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76"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76"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76"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76"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76"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76"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76"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76"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76"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76"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77" spans="2:67" x14ac:dyDescent="0.25">
      <c r="B77" t="s">
        <v>524</v>
      </c>
      <c r="D77" s="58"/>
      <c r="E77" s="6"/>
      <c r="F77" s="11"/>
      <c r="H77"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77"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77"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77"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77"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77"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77"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77"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77"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77"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77"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77"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77"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77"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77"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77"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77"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77"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77"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77"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77"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77"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77"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77"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77"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77"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77"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77"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77"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77"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77"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77"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77"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77"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77"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77"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77"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77"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77"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77"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77"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77"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77"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77"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77"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77"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77"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77"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77"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77"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77"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77"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77"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77"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77"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77"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77"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77"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77"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77"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78" spans="2:67" x14ac:dyDescent="0.25">
      <c r="B78" t="s">
        <v>525</v>
      </c>
      <c r="D78" s="58"/>
      <c r="E78" s="6"/>
      <c r="F78" s="11"/>
      <c r="H78"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78"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78"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78"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78"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78"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78"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78"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78"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78"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78"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78"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78"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78"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78"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78"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78"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78"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78"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78"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78"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78"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78"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78"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78"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78"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78"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78"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78"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78"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78"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78"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78"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78"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78"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78"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78"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78"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78"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78"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78"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78"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78"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78"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78"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78"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78"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78"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78"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78"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78"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78"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78"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78"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78"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78"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78"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78"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78"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78"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79" spans="2:67" x14ac:dyDescent="0.25">
      <c r="B79" t="s">
        <v>526</v>
      </c>
      <c r="D79" s="58"/>
      <c r="E79" s="6"/>
      <c r="F79" s="11"/>
      <c r="H79"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79"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79"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79"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79"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79"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79"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79"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79"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79"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79"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79"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79"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79"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79"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79"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79"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79"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79"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79"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79"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79"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79"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79"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79"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79"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79"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79"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79"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79"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79"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79"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79"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79"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79"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79"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79"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79"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79"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79"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79"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79"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79"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79"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79"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79"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79"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79"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79"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79"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79"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79"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79"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79"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79"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79"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79"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79"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79"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79"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80" spans="2:67" x14ac:dyDescent="0.25">
      <c r="B80" t="s">
        <v>527</v>
      </c>
      <c r="D80" s="58"/>
      <c r="E80" s="6"/>
      <c r="F80" s="11"/>
      <c r="H80"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80"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80"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80"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80"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80"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80"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80"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80"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80"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80"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80"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80"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80"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80"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80"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80"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80"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80"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80"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80"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80"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80"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80"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80"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80"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80"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80"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80"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80"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80"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80"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80"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80"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80"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80"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80"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80"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80"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80"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80"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80"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80"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80"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80"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80"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80"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80"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80"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80"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80"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80"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80"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80"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80"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80"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80"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80"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80"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80"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81" spans="2:67" x14ac:dyDescent="0.25">
      <c r="B81" t="s">
        <v>528</v>
      </c>
      <c r="D81" s="58"/>
      <c r="E81" s="6"/>
      <c r="F81" s="11"/>
      <c r="H81"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81"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81"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81"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81"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81"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81"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81"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81"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81"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81"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81"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81"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81"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81"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81"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81"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81"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81"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81"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81"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81"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81"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81"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81"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81"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81"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81"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81"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81"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81"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81"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81"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81"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81"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81"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81"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81"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81"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81"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81"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81"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81"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81"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81"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81"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81"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81"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81"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81"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81"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81"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81"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81"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81"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81"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81"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81"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81"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81"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82" spans="2:67" x14ac:dyDescent="0.25">
      <c r="B82" t="s">
        <v>529</v>
      </c>
      <c r="D82" s="58"/>
      <c r="E82" s="6"/>
      <c r="F82" s="11"/>
      <c r="H82"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82"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82"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82"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82"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82"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82"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82"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82"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82"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82"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82"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82"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82"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82"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82"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82"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82"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82"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82"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82"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82"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82"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82"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82"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82"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82"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82"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82"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82"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82"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82"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82"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82"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82"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82"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82"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82"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82"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82"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82"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82"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82"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82"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82"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82"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82"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82"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82"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82"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82"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82"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82"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82"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82"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82"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82"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82"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82"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82"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83" spans="2:67" x14ac:dyDescent="0.25">
      <c r="B83" t="s">
        <v>530</v>
      </c>
      <c r="D83" s="58"/>
      <c r="E83" s="6"/>
      <c r="F83" s="11"/>
      <c r="H83"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83"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83"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83"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83"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83"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83"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83"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83"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83"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83"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83"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83"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83"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83"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83"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83"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83"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83"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83"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83"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83"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83"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83"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83"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83"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83"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83"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83"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83"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83"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83"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83"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83"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83"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83"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83"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83"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83"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83"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83"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83"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83"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83"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83"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83"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83"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83"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83"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83"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83"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83"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83"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83"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83"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83"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83"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83"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83"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83"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84" spans="2:67" x14ac:dyDescent="0.25">
      <c r="B84" t="s">
        <v>531</v>
      </c>
      <c r="D84" s="58"/>
      <c r="E84" s="6"/>
      <c r="F84" s="11"/>
      <c r="H84"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84"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84"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84"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84"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84"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84"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84"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84"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84"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84"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84"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84"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84"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84"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84"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84"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84"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84"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84"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84"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84"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84"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84"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84"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84"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84"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84"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84"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84"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84"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84"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84"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84"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84"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84"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84"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84"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84"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84"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84"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84"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84"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84"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84"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84"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84"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84"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84"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84"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84"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84"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84"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84"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84"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84"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84"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84"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84"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84"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85" spans="2:67" x14ac:dyDescent="0.25">
      <c r="B85" t="s">
        <v>532</v>
      </c>
      <c r="D85" s="58"/>
      <c r="E85" s="11"/>
      <c r="F85" s="11"/>
      <c r="H85"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85"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85"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85"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85"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85"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85"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85"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85"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85"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85"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85"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85"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85"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85"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85"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85"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85"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85"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85"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85"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85"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85"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85"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85"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85"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85"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85"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85"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85"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85"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85"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85"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85"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85"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85"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85"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85"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85"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85"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85"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85"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85"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85"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85"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85"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85"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85"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85"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85"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85"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85"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85"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85"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85"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85"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85"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85"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85"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85"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86" spans="2:67" x14ac:dyDescent="0.25">
      <c r="B86" t="s">
        <v>533</v>
      </c>
      <c r="D86" s="58"/>
      <c r="E86" s="11"/>
      <c r="F86" s="11"/>
      <c r="H86"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86"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86"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86"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86"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86"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86"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86"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86"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86"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86"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86"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86"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86"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86"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86"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86"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86"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86"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86"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86"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86"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86"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86"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86"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86"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86"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86"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86"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86"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86"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86"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86"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86"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86"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86"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86"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86"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86"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86"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86"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86"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86"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86"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86"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86"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86"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86"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86"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86"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86"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86"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86"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86"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86"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86"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86"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86"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86"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86"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87" spans="2:67" x14ac:dyDescent="0.25">
      <c r="B87" t="s">
        <v>534</v>
      </c>
      <c r="D87" s="58"/>
      <c r="E87" s="11"/>
      <c r="F87" s="11"/>
      <c r="H87"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87"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87"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87"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87"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87"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87"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87"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87"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87"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87"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87"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87"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87"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87"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87"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87"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87"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87"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87"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87"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87"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87"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87"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87"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87"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87"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87"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87"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87"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87"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87"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87"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87"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87"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87"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87"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87"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87"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87"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87"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87"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87"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87"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87"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87"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87"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87"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87"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87"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87"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87"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87"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87"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87"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87"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87"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87"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87"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87"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88" spans="2:67" x14ac:dyDescent="0.25">
      <c r="B88" t="s">
        <v>535</v>
      </c>
      <c r="D88" s="58"/>
      <c r="E88" s="11"/>
      <c r="F88" s="11"/>
      <c r="H88"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88"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88"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88"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88"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88"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88"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88"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88"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88"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88"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88"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88"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88"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88"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88"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88"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88"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88"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88"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88"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88"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88"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88"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88"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88"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88"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88"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88"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88"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88"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88"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88"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88"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88"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88"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88"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88"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88"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88"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88"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88"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88"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88"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88"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88"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88"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88"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88"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88"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88"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88"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88"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88"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88"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88"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88"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88"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88"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88"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89" spans="2:67" x14ac:dyDescent="0.25">
      <c r="B89" t="s">
        <v>536</v>
      </c>
      <c r="D89" s="58"/>
      <c r="E89" s="11"/>
      <c r="F89" s="11"/>
      <c r="H89"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89"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89"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89"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89"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89"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89"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89"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89"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89"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89"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89"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89"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89"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89"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89"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89"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89"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89"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89"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89"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89"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89"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89"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89"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89"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89"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89"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89"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89"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89"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89"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89"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89"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89"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89"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89"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89"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89"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89"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89"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89"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89"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89"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89"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89"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89"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89"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89"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89"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89"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89"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89"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89"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89"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89"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89"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89"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89"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89"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90" spans="2:67" x14ac:dyDescent="0.25">
      <c r="B90" t="s">
        <v>537</v>
      </c>
      <c r="D90" s="58"/>
      <c r="E90" s="11"/>
      <c r="F90" s="11"/>
      <c r="H90"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90"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90"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90"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90"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90"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90"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90"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90"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90"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90"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90"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90"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90"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90"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90"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90"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90"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90"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90"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90"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90"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90"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90"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90"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90"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90"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90"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90"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90"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90"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90"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90"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90"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90"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90"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90"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90"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90"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90"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90"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90"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90"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90"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90"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90"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90"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90"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90"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90"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90"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90"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90"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90"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90"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90"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90"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90"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90"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90"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91" spans="2:67" x14ac:dyDescent="0.25">
      <c r="B91" t="s">
        <v>538</v>
      </c>
      <c r="D91" s="58"/>
      <c r="E91" s="11"/>
      <c r="F91" s="11"/>
      <c r="H91"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91"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91"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91"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91"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91"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91"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91"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91"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91"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91"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91"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91"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91"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91"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91"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91"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91"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91"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91"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91"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91"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91"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91"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91"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91"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91"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91"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91"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91"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91"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91"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91"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91"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91"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91"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91"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91"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91"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91"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91"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91"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91"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91"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91"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91"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91"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91"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91"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91"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91"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91"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91"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91"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91"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91"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91"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91"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91"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91"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92" spans="2:67" x14ac:dyDescent="0.25">
      <c r="B92" t="s">
        <v>539</v>
      </c>
      <c r="D92" s="58"/>
      <c r="E92" s="11"/>
      <c r="F92" s="11"/>
      <c r="H92"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92"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92"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92"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92"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92"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92"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92"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92"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92"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92"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92"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92"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92"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92"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92"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92"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92"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92"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92"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92"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92"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92"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92"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92"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92"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92"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92"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92"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92"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92"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92"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92"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92"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92"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92"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92"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92"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92"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92"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92"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92"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92"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92"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92"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92"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92"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92"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92"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92"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92"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92"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92"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92"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92"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92"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92"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92"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92"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92"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93" spans="2:67" x14ac:dyDescent="0.25">
      <c r="B93" t="s">
        <v>540</v>
      </c>
      <c r="D93" s="58"/>
      <c r="E93" s="11"/>
      <c r="F93" s="11"/>
      <c r="H93"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93"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93"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93"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93"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93"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93"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93"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93"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93"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93"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93"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93"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93"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93"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93"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93"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93"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93"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93"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93"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93"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93"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93"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93"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93"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93"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93"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93"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93"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93"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93"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93"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93"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93"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93"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93"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93"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93"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93"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93"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93"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93"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93"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93"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93"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93"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93"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93"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93"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93"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93"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93"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93"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93"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93"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93"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93"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93"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93"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94" spans="2:67" x14ac:dyDescent="0.25">
      <c r="B94" t="s">
        <v>541</v>
      </c>
      <c r="D94" s="58"/>
      <c r="E94" s="11"/>
      <c r="F94" s="11"/>
      <c r="H94"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94"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94"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94"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94"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94"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94"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94"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94"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94"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94"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94"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94"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94"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94"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94"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94"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94"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94"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94"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94"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94"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94"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94"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94"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94"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94"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94"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94"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94"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94"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94"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94"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94"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94"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94"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94"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94"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94"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94"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94"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94"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94"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94"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94"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94"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94"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94"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94"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94"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94"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94"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94"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94"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94"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94"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94"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94"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94"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94"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95" spans="2:67" x14ac:dyDescent="0.25">
      <c r="B95" t="s">
        <v>542</v>
      </c>
      <c r="D95" s="58"/>
      <c r="E95" s="11"/>
      <c r="F95" s="11"/>
      <c r="H95"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95"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95"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95"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95"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95"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95"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95"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95"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95"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95"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95"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95"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95"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95"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95"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95"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95"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95"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95"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95"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95"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95"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95"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95"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95"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95"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95"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95"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95"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95"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95"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95"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95"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95"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95"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95"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95"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95"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95"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95"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95"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95"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95"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95"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95"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95"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95"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95"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95"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95"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95"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95"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95"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95"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95"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95"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95"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95"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95"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96" spans="2:67" x14ac:dyDescent="0.25">
      <c r="B96" t="s">
        <v>543</v>
      </c>
      <c r="D96" s="58"/>
      <c r="E96" s="11"/>
      <c r="F96" s="11"/>
      <c r="H96"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96"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96"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96"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96"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96"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96"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96"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96"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96"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96"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96"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96"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96"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96"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96"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96"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96"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96"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96"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96"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96"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96"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96"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96"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96"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96"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96"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96"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96"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96"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96"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96"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96"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96"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96"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96"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96"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96"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96"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96"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96"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96"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96"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96"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96"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96"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96"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96"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96"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96"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96"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96"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96"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96"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96"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96"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96"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96"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96"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97" spans="2:67" x14ac:dyDescent="0.25">
      <c r="B97" t="s">
        <v>544</v>
      </c>
      <c r="D97" s="58"/>
      <c r="E97" s="11"/>
      <c r="F97" s="11"/>
      <c r="H97"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97"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97"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97"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97"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97"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97"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97"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97"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97"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97"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97"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97"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97"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97"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97"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97"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97"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97"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97"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97"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97"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97"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97"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97"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97"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97"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97"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97"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97"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97"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97"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97"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97"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97"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97"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97"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97"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97"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97"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97"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97"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97"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97"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97"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97"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97"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97"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97"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97"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97"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97"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97"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97"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97"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97"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97"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97"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97"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97"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98" spans="2:67" x14ac:dyDescent="0.25">
      <c r="B98" t="s">
        <v>545</v>
      </c>
      <c r="D98" s="58"/>
      <c r="E98" s="11"/>
      <c r="F98" s="11"/>
      <c r="H98"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98"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98"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98"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98"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98"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98"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98"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98"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98"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98"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98"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98"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98"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98"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98"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98"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98"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98"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98"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98"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98"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98"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98"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98"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98"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98"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98"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98"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98"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98"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98"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98"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98"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98"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98"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98"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98"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98"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98"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98"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98"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98"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98"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98"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98"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98"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98"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98"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98"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98"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98"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98"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98"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98"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98"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98"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98"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98"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98"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99" spans="2:67" x14ac:dyDescent="0.25">
      <c r="B99" t="s">
        <v>546</v>
      </c>
      <c r="D99" s="58"/>
      <c r="E99" s="6"/>
      <c r="F99" s="11"/>
      <c r="H99"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99"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99"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99"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99"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99"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99"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99"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99"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99"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99"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99"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99"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99"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99"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99"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99"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99"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99"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99"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99"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99"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99"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99"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99"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99"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99"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99"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99"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99"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99"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99"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99"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99"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99"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99"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99"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99"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99"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99"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99"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99"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99"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99"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99"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99"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99"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99"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99"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99"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99"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99"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99"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99"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99"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99"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99"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99"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99"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99"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100" spans="2:67" x14ac:dyDescent="0.25">
      <c r="B100" t="s">
        <v>547</v>
      </c>
      <c r="D100" s="58"/>
      <c r="E100" s="6"/>
      <c r="F100" s="11"/>
      <c r="H100"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100"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100"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100"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100"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100"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100"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100"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100"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100"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100"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100"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100"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100"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100"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100"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100"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100"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100"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100"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100"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100"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100"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100"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100"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100"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100"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100"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100"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100"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100"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100"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100"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100"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100"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100"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100"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100"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100"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100"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100"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100"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100"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100"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100"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100"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100"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100"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100"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100"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100"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100"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100"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100"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100"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100"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100"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100"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100"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100"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101" spans="2:67" x14ac:dyDescent="0.25">
      <c r="B101" t="s">
        <v>548</v>
      </c>
      <c r="D101" s="58"/>
      <c r="E101" s="6"/>
      <c r="F101" s="11"/>
      <c r="H101"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101"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101"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101"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101"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101"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101"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101"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101"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101"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101"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101"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101"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101"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101"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101"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101"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101"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101"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101"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101"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101"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101"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101"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101"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101"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101"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101"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101"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101"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101"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101"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101"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101"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101"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101"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101"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101"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101"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101"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101"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101"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101"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101"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101"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101"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101"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101"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101"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101"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101"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101"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101"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101"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101"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101"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101"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101"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101"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101"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102" spans="2:67" x14ac:dyDescent="0.25">
      <c r="B102" t="s">
        <v>549</v>
      </c>
      <c r="D102" s="58"/>
      <c r="E102" s="6"/>
      <c r="F102" s="11"/>
      <c r="H102"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102"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102"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102"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102"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102"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102"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102"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102"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102"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102"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102"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102"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102"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102"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102"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102"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102"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102"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102"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102"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102"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102"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102"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102"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102"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102"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102"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102"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102"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102"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102"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102"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102"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102"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102"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102"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102"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102"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102"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102"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102"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102"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102"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102"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102"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102"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102"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102"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102"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102"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102"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102"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102"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102"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102"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102"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102"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102"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102"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103" spans="2:67" x14ac:dyDescent="0.25">
      <c r="B103" t="s">
        <v>550</v>
      </c>
      <c r="D103" s="58"/>
      <c r="E103" s="6"/>
      <c r="F103" s="11"/>
      <c r="H103" s="10" t="str">
        <f>IF(AND(Input_MembershipInvoicing[[#This Row],[End Date]]&lt;FY01_M01,IF(ISBLANK(Input_MembershipInvoicing[[#This Row],[End Date]]),FALSE(),TRUE())),0,IF(AND(Input_MembershipInvoicing[[#This Row],[Start Date]]&gt;FY01_M01,Input_MembershipInvoicing[[#This Row],[Start Date]]&lt;EOMONTH(FY01_M01,0)),((EOMONTH(FY01_M01,0)-Input_MembershipInvoicing[[#This Row],[Start Date]])/(EOMONTH(FY01_M01,0)-FY01_M01))*Input_MembershipInvoicing[[#This Row],[Monthly Invoice]],IF(ISBLANK(Input_MembershipInvoicing[[#This Row],[Start Date]]),"-",IF(Input_MembershipInvoicing[[#This Row],[Start Date]]&gt;EOMONTH(FY01_M01,0),0,Input_MembershipInvoicing[[#This Row],[Monthly Invoice]]))))</f>
        <v>-</v>
      </c>
      <c r="I103" s="10" t="str">
        <f>IF(AND(Input_MembershipInvoicing[[#This Row],[End Date]]&lt;FY01_M02,IF(ISBLANK(Input_MembershipInvoicing[[#This Row],[End Date]]),FALSE(),TRUE())),0,IF(AND(Input_MembershipInvoicing[[#This Row],[Start Date]]&gt;FY01_M02,Input_MembershipInvoicing[[#This Row],[Start Date]]&lt;EOMONTH(FY01_M02,0)),((EOMONTH(FY01_M02,0)-Input_MembershipInvoicing[[#This Row],[Start Date]])/(EOMONTH(FY01_M02,0)-FY01_M02))*Input_MembershipInvoicing[[#This Row],[Monthly Invoice]],IF(ISBLANK(Input_MembershipInvoicing[[#This Row],[Start Date]]),"-",IF(Input_MembershipInvoicing[[#This Row],[Start Date]]&gt;EOMONTH(FY01_M02,0),0,Input_MembershipInvoicing[[#This Row],[Monthly Invoice]]))))</f>
        <v>-</v>
      </c>
      <c r="J103" s="10" t="str">
        <f>IF(AND(Input_MembershipInvoicing[[#This Row],[End Date]]&lt;FY01_M03,IF(ISBLANK(Input_MembershipInvoicing[[#This Row],[End Date]]),FALSE(),TRUE())),0,IF(AND(Input_MembershipInvoicing[[#This Row],[Start Date]]&gt;FY01_M03,Input_MembershipInvoicing[[#This Row],[Start Date]]&lt;EOMONTH(FY01_M03,0)),((EOMONTH(FY01_M03,0)-Input_MembershipInvoicing[[#This Row],[Start Date]])/(EOMONTH(FY01_M03,0)-FY01_M03))*Input_MembershipInvoicing[[#This Row],[Monthly Invoice]],IF(ISBLANK(Input_MembershipInvoicing[[#This Row],[Start Date]]),"-",IF(Input_MembershipInvoicing[[#This Row],[Start Date]]&gt;EOMONTH(FY01_M03,0),0,Input_MembershipInvoicing[[#This Row],[Monthly Invoice]]))))</f>
        <v>-</v>
      </c>
      <c r="K103" s="10" t="str">
        <f>IF(AND(Input_MembershipInvoicing[[#This Row],[End Date]]&lt;FY01_M04,IF(ISBLANK(Input_MembershipInvoicing[[#This Row],[End Date]]),FALSE(),TRUE())),0,IF(AND(Input_MembershipInvoicing[[#This Row],[Start Date]]&gt;FY01_M04,Input_MembershipInvoicing[[#This Row],[Start Date]]&lt;EOMONTH(FY01_M04,0)),((EOMONTH(FY01_M04,0)-Input_MembershipInvoicing[[#This Row],[Start Date]])/(EOMONTH(FY01_M04,0)-FY01_M04))*Input_MembershipInvoicing[[#This Row],[Monthly Invoice]],IF(ISBLANK(Input_MembershipInvoicing[[#This Row],[Start Date]]),"-",IF(Input_MembershipInvoicing[[#This Row],[Start Date]]&gt;EOMONTH(FY01_M04,0),0,Input_MembershipInvoicing[[#This Row],[Monthly Invoice]]))))</f>
        <v>-</v>
      </c>
      <c r="L103" s="10" t="str">
        <f>IF(AND(Input_MembershipInvoicing[[#This Row],[End Date]]&lt;FY01_M05,IF(ISBLANK(Input_MembershipInvoicing[[#This Row],[End Date]]),FALSE(),TRUE())),0,IF(AND(Input_MembershipInvoicing[[#This Row],[Start Date]]&gt;FY01_M05,Input_MembershipInvoicing[[#This Row],[Start Date]]&lt;EOMONTH(FY01_M05,0)),((EOMONTH(FY01_M05,0)-Input_MembershipInvoicing[[#This Row],[Start Date]])/(EOMONTH(FY01_M05,0)-FY01_M05))*Input_MembershipInvoicing[[#This Row],[Monthly Invoice]],IF(ISBLANK(Input_MembershipInvoicing[[#This Row],[Start Date]]),"-",IF(Input_MembershipInvoicing[[#This Row],[Start Date]]&gt;EOMONTH(FY01_M05,0),0,Input_MembershipInvoicing[[#This Row],[Monthly Invoice]]))))</f>
        <v>-</v>
      </c>
      <c r="M103" s="10" t="str">
        <f>IF(AND(Input_MembershipInvoicing[[#This Row],[End Date]]&lt;FY01_M06,IF(ISBLANK(Input_MembershipInvoicing[[#This Row],[End Date]]),FALSE(),TRUE())),0,IF(AND(Input_MembershipInvoicing[[#This Row],[Start Date]]&gt;FY01_M06,Input_MembershipInvoicing[[#This Row],[Start Date]]&lt;EOMONTH(FY01_M06,0)),((EOMONTH(FY01_M06,0)-Input_MembershipInvoicing[[#This Row],[Start Date]])/(EOMONTH(FY01_M06,0)-FY01_M06))*Input_MembershipInvoicing[[#This Row],[Monthly Invoice]],IF(ISBLANK(Input_MembershipInvoicing[[#This Row],[Start Date]]),"-",IF(Input_MembershipInvoicing[[#This Row],[Start Date]]&gt;EOMONTH(FY01_M06,0),0,Input_MembershipInvoicing[[#This Row],[Monthly Invoice]]))))</f>
        <v>-</v>
      </c>
      <c r="N103" s="10" t="str">
        <f>IF(AND(Input_MembershipInvoicing[[#This Row],[End Date]]&lt;FY01_M07,IF(ISBLANK(Input_MembershipInvoicing[[#This Row],[End Date]]),FALSE(),TRUE())),0,IF(AND(Input_MembershipInvoicing[[#This Row],[Start Date]]&gt;FY01_M07,Input_MembershipInvoicing[[#This Row],[Start Date]]&lt;EOMONTH(FY01_M07,0)),((EOMONTH(FY01_M07,0)-Input_MembershipInvoicing[[#This Row],[Start Date]])/(EOMONTH(FY01_M07,0)-FY01_M07))*Input_MembershipInvoicing[[#This Row],[Monthly Invoice]],IF(ISBLANK(Input_MembershipInvoicing[[#This Row],[Start Date]]),"-",IF(Input_MembershipInvoicing[[#This Row],[Start Date]]&gt;EOMONTH(FY01_M07,0),0,Input_MembershipInvoicing[[#This Row],[Monthly Invoice]]))))</f>
        <v>-</v>
      </c>
      <c r="O103" s="10" t="str">
        <f>IF(AND(Input_MembershipInvoicing[[#This Row],[End Date]]&lt;FY01_M08,IF(ISBLANK(Input_MembershipInvoicing[[#This Row],[End Date]]),FALSE(),TRUE())),0,IF(AND(Input_MembershipInvoicing[[#This Row],[Start Date]]&gt;FY01_M08,Input_MembershipInvoicing[[#This Row],[Start Date]]&lt;EOMONTH(FY01_M08,0)),((EOMONTH(FY01_M08,0)-Input_MembershipInvoicing[[#This Row],[Start Date]])/(EOMONTH(FY01_M08,0)-FY01_M08))*Input_MembershipInvoicing[[#This Row],[Monthly Invoice]],IF(ISBLANK(Input_MembershipInvoicing[[#This Row],[Start Date]]),"-",IF(Input_MembershipInvoicing[[#This Row],[Start Date]]&gt;EOMONTH(FY01_M08,0),0,Input_MembershipInvoicing[[#This Row],[Monthly Invoice]]))))</f>
        <v>-</v>
      </c>
      <c r="P103" s="10" t="str">
        <f>IF(AND(Input_MembershipInvoicing[[#This Row],[End Date]]&lt;FY01_M09,IF(ISBLANK(Input_MembershipInvoicing[[#This Row],[End Date]]),FALSE(),TRUE())),0,IF(AND(Input_MembershipInvoicing[[#This Row],[Start Date]]&gt;FY01_M09,Input_MembershipInvoicing[[#This Row],[Start Date]]&lt;EOMONTH(FY01_M09,0)),((EOMONTH(FY01_M09,0)-Input_MembershipInvoicing[[#This Row],[Start Date]])/(EOMONTH(FY01_M09,0)-FY01_M09))*Input_MembershipInvoicing[[#This Row],[Monthly Invoice]],IF(ISBLANK(Input_MembershipInvoicing[[#This Row],[Start Date]]),"-",IF(Input_MembershipInvoicing[[#This Row],[Start Date]]&gt;EOMONTH(FY01_M09,0),0,Input_MembershipInvoicing[[#This Row],[Monthly Invoice]]))))</f>
        <v>-</v>
      </c>
      <c r="Q103" s="10" t="str">
        <f>IF(AND(Input_MembershipInvoicing[[#This Row],[End Date]]&lt;FY01_M10,IF(ISBLANK(Input_MembershipInvoicing[[#This Row],[End Date]]),FALSE(),TRUE())),0,IF(AND(Input_MembershipInvoicing[[#This Row],[Start Date]]&gt;FY01_M10,Input_MembershipInvoicing[[#This Row],[Start Date]]&lt;EOMONTH(FY01_M10,0)),((EOMONTH(FY01_M10,0)-Input_MembershipInvoicing[[#This Row],[Start Date]])/(EOMONTH(FY01_M10,0)-FY01_M10))*Input_MembershipInvoicing[[#This Row],[Monthly Invoice]],IF(ISBLANK(Input_MembershipInvoicing[[#This Row],[Start Date]]),"-",IF(Input_MembershipInvoicing[[#This Row],[Start Date]]&gt;EOMONTH(FY01_M10,0),0,Input_MembershipInvoicing[[#This Row],[Monthly Invoice]]))))</f>
        <v>-</v>
      </c>
      <c r="R103" s="10" t="str">
        <f>IF(AND(Input_MembershipInvoicing[[#This Row],[End Date]]&lt;FY01_M11,IF(ISBLANK(Input_MembershipInvoicing[[#This Row],[End Date]]),FALSE(),TRUE())),0,IF(AND(Input_MembershipInvoicing[[#This Row],[Start Date]]&gt;FY01_M11,Input_MembershipInvoicing[[#This Row],[Start Date]]&lt;EOMONTH(FY01_M11,0)),((EOMONTH(FY01_M11,0)-Input_MembershipInvoicing[[#This Row],[Start Date]])/(EOMONTH(FY01_M11,0)-FY01_M11))*Input_MembershipInvoicing[[#This Row],[Monthly Invoice]],IF(ISBLANK(Input_MembershipInvoicing[[#This Row],[Start Date]]),"-",IF(Input_MembershipInvoicing[[#This Row],[Start Date]]&gt;EOMONTH(FY01_M11,0),0,Input_MembershipInvoicing[[#This Row],[Monthly Invoice]]))))</f>
        <v>-</v>
      </c>
      <c r="S103" s="10" t="str">
        <f>IF(AND(Input_MembershipInvoicing[[#This Row],[End Date]]&lt;FY01_M12,IF(ISBLANK(Input_MembershipInvoicing[[#This Row],[End Date]]),FALSE(),TRUE())),0,IF(AND(Input_MembershipInvoicing[[#This Row],[Start Date]]&gt;FY01_M12,Input_MembershipInvoicing[[#This Row],[Start Date]]&lt;EOMONTH(FY01_M12,0)),((EOMONTH(FY01_M12,0)-Input_MembershipInvoicing[[#This Row],[Start Date]])/(EOMONTH(FY01_M12,0)-FY01_M12))*Input_MembershipInvoicing[[#This Row],[Monthly Invoice]],IF(ISBLANK(Input_MembershipInvoicing[[#This Row],[Start Date]]),"-",IF(Input_MembershipInvoicing[[#This Row],[Start Date]]&gt;EOMONTH(FY01_M12,0),0,Input_MembershipInvoicing[[#This Row],[Monthly Invoice]]))))</f>
        <v>-</v>
      </c>
      <c r="T103" s="10" t="str">
        <f>IF(AND(Input_MembershipInvoicing[[#This Row],[End Date]]&lt;FY02_M01,IF(ISBLANK(Input_MembershipInvoicing[[#This Row],[End Date]]),FALSE(),TRUE())),0,IF(AND(Input_MembershipInvoicing[[#This Row],[Start Date]]&gt;FY02_M01,Input_MembershipInvoicing[[#This Row],[Start Date]]&lt;EOMONTH(FY02_M01,0)),((EOMONTH(FY02_M01,0)-Input_MembershipInvoicing[[#This Row],[Start Date]])/(EOMONTH(FY02_M01,0)-FY02_M01))*Input_MembershipInvoicing[[#This Row],[Monthly Invoice]],IF(ISBLANK(Input_MembershipInvoicing[[#This Row],[Start Date]]),"-",IF(Input_MembershipInvoicing[[#This Row],[Start Date]]&gt;EOMONTH(FY02_M01,0),0,Input_MembershipInvoicing[[#This Row],[Monthly Invoice]]))))</f>
        <v>-</v>
      </c>
      <c r="U103" s="10" t="str">
        <f>IF(AND(Input_MembershipInvoicing[[#This Row],[End Date]]&lt;FY02_M02,IF(ISBLANK(Input_MembershipInvoicing[[#This Row],[End Date]]),FALSE(),TRUE())),0,IF(AND(Input_MembershipInvoicing[[#This Row],[Start Date]]&gt;FY02_M02,Input_MembershipInvoicing[[#This Row],[Start Date]]&lt;EOMONTH(FY02_M02,0)),((EOMONTH(FY02_M02,0)-Input_MembershipInvoicing[[#This Row],[Start Date]])/(EOMONTH(FY02_M02,0)-FY02_M02))*Input_MembershipInvoicing[[#This Row],[Monthly Invoice]],IF(ISBLANK(Input_MembershipInvoicing[[#This Row],[Start Date]]),"-",IF(Input_MembershipInvoicing[[#This Row],[Start Date]]&gt;EOMONTH(FY02_M02,0),0,Input_MembershipInvoicing[[#This Row],[Monthly Invoice]]))))</f>
        <v>-</v>
      </c>
      <c r="V103" s="10" t="str">
        <f>IF(AND(Input_MembershipInvoicing[[#This Row],[End Date]]&lt;FY02_M03,IF(ISBLANK(Input_MembershipInvoicing[[#This Row],[End Date]]),FALSE(),TRUE())),0,IF(AND(Input_MembershipInvoicing[[#This Row],[Start Date]]&gt;FY02_M03,Input_MembershipInvoicing[[#This Row],[Start Date]]&lt;EOMONTH(FY02_M03,0)),((EOMONTH(FY02_M03,0)-Input_MembershipInvoicing[[#This Row],[Start Date]])/(EOMONTH(FY02_M03,0)-FY02_M03))*Input_MembershipInvoicing[[#This Row],[Monthly Invoice]],IF(ISBLANK(Input_MembershipInvoicing[[#This Row],[Start Date]]),"-",IF(Input_MembershipInvoicing[[#This Row],[Start Date]]&gt;EOMONTH(FY02_M03,0),0,Input_MembershipInvoicing[[#This Row],[Monthly Invoice]]))))</f>
        <v>-</v>
      </c>
      <c r="W103" s="10" t="str">
        <f>IF(AND(Input_MembershipInvoicing[[#This Row],[End Date]]&lt;FY02_M04,IF(ISBLANK(Input_MembershipInvoicing[[#This Row],[End Date]]),FALSE(),TRUE())),0,IF(AND(Input_MembershipInvoicing[[#This Row],[Start Date]]&gt;FY02_M04,Input_MembershipInvoicing[[#This Row],[Start Date]]&lt;EOMONTH(FY02_M04,0)),((EOMONTH(FY02_M04,0)-Input_MembershipInvoicing[[#This Row],[Start Date]])/(EOMONTH(FY02_M04,0)-FY02_M04))*Input_MembershipInvoicing[[#This Row],[Monthly Invoice]],IF(ISBLANK(Input_MembershipInvoicing[[#This Row],[Start Date]]),"-",IF(Input_MembershipInvoicing[[#This Row],[Start Date]]&gt;EOMONTH(FY02_M04,0),0,Input_MembershipInvoicing[[#This Row],[Monthly Invoice]]))))</f>
        <v>-</v>
      </c>
      <c r="X103" s="10" t="str">
        <f>IF(AND(Input_MembershipInvoicing[[#This Row],[End Date]]&lt;FY02_M05,IF(ISBLANK(Input_MembershipInvoicing[[#This Row],[End Date]]),FALSE(),TRUE())),0,IF(AND(Input_MembershipInvoicing[[#This Row],[Start Date]]&gt;FY02_M05,Input_MembershipInvoicing[[#This Row],[Start Date]]&lt;EOMONTH(FY02_M05,0)),((EOMONTH(FY02_M05,0)-Input_MembershipInvoicing[[#This Row],[Start Date]])/(EOMONTH(FY02_M05,0)-FY02_M05))*Input_MembershipInvoicing[[#This Row],[Monthly Invoice]],IF(ISBLANK(Input_MembershipInvoicing[[#This Row],[Start Date]]),"-",IF(Input_MembershipInvoicing[[#This Row],[Start Date]]&gt;EOMONTH(FY02_M05,0),0,Input_MembershipInvoicing[[#This Row],[Monthly Invoice]]))))</f>
        <v>-</v>
      </c>
      <c r="Y103" s="10" t="str">
        <f>IF(AND(Input_MembershipInvoicing[[#This Row],[End Date]]&lt;FY02_M06,IF(ISBLANK(Input_MembershipInvoicing[[#This Row],[End Date]]),FALSE(),TRUE())),0,IF(AND(Input_MembershipInvoicing[[#This Row],[Start Date]]&gt;FY02_M06,Input_MembershipInvoicing[[#This Row],[Start Date]]&lt;EOMONTH(FY02_M06,0)),((EOMONTH(FY02_M06,0)-Input_MembershipInvoicing[[#This Row],[Start Date]])/(EOMONTH(FY02_M06,0)-FY02_M06))*Input_MembershipInvoicing[[#This Row],[Monthly Invoice]],IF(ISBLANK(Input_MembershipInvoicing[[#This Row],[Start Date]]),"-",IF(Input_MembershipInvoicing[[#This Row],[Start Date]]&gt;EOMONTH(FY02_M06,0),0,Input_MembershipInvoicing[[#This Row],[Monthly Invoice]]))))</f>
        <v>-</v>
      </c>
      <c r="Z103" s="10" t="str">
        <f>IF(AND(Input_MembershipInvoicing[[#This Row],[End Date]]&lt;FY02_M07,IF(ISBLANK(Input_MembershipInvoicing[[#This Row],[End Date]]),FALSE(),TRUE())),0,IF(AND(Input_MembershipInvoicing[[#This Row],[Start Date]]&gt;FY02_M07,Input_MembershipInvoicing[[#This Row],[Start Date]]&lt;EOMONTH(FY02_M07,0)),((EOMONTH(FY02_M07,0)-Input_MembershipInvoicing[[#This Row],[Start Date]])/(EOMONTH(FY02_M07,0)-FY02_M07))*Input_MembershipInvoicing[[#This Row],[Monthly Invoice]],IF(ISBLANK(Input_MembershipInvoicing[[#This Row],[Start Date]]),"-",IF(Input_MembershipInvoicing[[#This Row],[Start Date]]&gt;EOMONTH(FY02_M07,0),0,Input_MembershipInvoicing[[#This Row],[Monthly Invoice]]))))</f>
        <v>-</v>
      </c>
      <c r="AA103" s="10" t="str">
        <f>IF(AND(Input_MembershipInvoicing[[#This Row],[End Date]]&lt;FY02_M08,IF(ISBLANK(Input_MembershipInvoicing[[#This Row],[End Date]]),FALSE(),TRUE())),0,IF(AND(Input_MembershipInvoicing[[#This Row],[Start Date]]&gt;FY02_M08,Input_MembershipInvoicing[[#This Row],[Start Date]]&lt;EOMONTH(FY02_M08,0)),((EOMONTH(FY02_M08,0)-Input_MembershipInvoicing[[#This Row],[Start Date]])/(EOMONTH(FY02_M08,0)-FY02_M08))*Input_MembershipInvoicing[[#This Row],[Monthly Invoice]],IF(ISBLANK(Input_MembershipInvoicing[[#This Row],[Start Date]]),"-",IF(Input_MembershipInvoicing[[#This Row],[Start Date]]&gt;EOMONTH(FY02_M08,0),0,Input_MembershipInvoicing[[#This Row],[Monthly Invoice]]))))</f>
        <v>-</v>
      </c>
      <c r="AB103" s="10" t="str">
        <f>IF(AND(Input_MembershipInvoicing[[#This Row],[End Date]]&lt;FY02_M09,IF(ISBLANK(Input_MembershipInvoicing[[#This Row],[End Date]]),FALSE(),TRUE())),0,IF(AND(Input_MembershipInvoicing[[#This Row],[Start Date]]&gt;FY02_M09,Input_MembershipInvoicing[[#This Row],[Start Date]]&lt;EOMONTH(FY02_M09,0)),((EOMONTH(FY02_M09,0)-Input_MembershipInvoicing[[#This Row],[Start Date]])/(EOMONTH(FY02_M09,0)-FY02_M09))*Input_MembershipInvoicing[[#This Row],[Monthly Invoice]],IF(ISBLANK(Input_MembershipInvoicing[[#This Row],[Start Date]]),"-",IF(Input_MembershipInvoicing[[#This Row],[Start Date]]&gt;EOMONTH(FY02_M09,0),0,Input_MembershipInvoicing[[#This Row],[Monthly Invoice]]))))</f>
        <v>-</v>
      </c>
      <c r="AC103" s="10" t="str">
        <f>IF(AND(Input_MembershipInvoicing[[#This Row],[End Date]]&lt;FY02_M10,IF(ISBLANK(Input_MembershipInvoicing[[#This Row],[End Date]]),FALSE(),TRUE())),0,IF(AND(Input_MembershipInvoicing[[#This Row],[Start Date]]&gt;FY02_M10,Input_MembershipInvoicing[[#This Row],[Start Date]]&lt;EOMONTH(FY02_M10,0)),((EOMONTH(FY02_M10,0)-Input_MembershipInvoicing[[#This Row],[Start Date]])/(EOMONTH(FY02_M10,0)-FY02_M10))*Input_MembershipInvoicing[[#This Row],[Monthly Invoice]],IF(ISBLANK(Input_MembershipInvoicing[[#This Row],[Start Date]]),"-",IF(Input_MembershipInvoicing[[#This Row],[Start Date]]&gt;EOMONTH(FY02_M10,0),0,Input_MembershipInvoicing[[#This Row],[Monthly Invoice]]))))</f>
        <v>-</v>
      </c>
      <c r="AD103" s="10" t="str">
        <f>IF(AND(Input_MembershipInvoicing[[#This Row],[End Date]]&lt;FY02_M11,IF(ISBLANK(Input_MembershipInvoicing[[#This Row],[End Date]]),FALSE(),TRUE())),0,IF(AND(Input_MembershipInvoicing[[#This Row],[Start Date]]&gt;FY02_M11,Input_MembershipInvoicing[[#This Row],[Start Date]]&lt;EOMONTH(FY02_M11,0)),((EOMONTH(FY02_M11,0)-Input_MembershipInvoicing[[#This Row],[Start Date]])/(EOMONTH(FY02_M11,0)-FY02_M11))*Input_MembershipInvoicing[[#This Row],[Monthly Invoice]],IF(ISBLANK(Input_MembershipInvoicing[[#This Row],[Start Date]]),"-",IF(Input_MembershipInvoicing[[#This Row],[Start Date]]&gt;EOMONTH(FY02_M11,0),0,Input_MembershipInvoicing[[#This Row],[Monthly Invoice]]))))</f>
        <v>-</v>
      </c>
      <c r="AE103" s="10" t="str">
        <f>IF(AND(Input_MembershipInvoicing[[#This Row],[End Date]]&lt;FY02_M12,IF(ISBLANK(Input_MembershipInvoicing[[#This Row],[End Date]]),FALSE(),TRUE())),0,IF(AND(Input_MembershipInvoicing[[#This Row],[Start Date]]&gt;FY02_M12,Input_MembershipInvoicing[[#This Row],[Start Date]]&lt;EOMONTH(FY02_M12,0)),((EOMONTH(FY02_M12,0)-Input_MembershipInvoicing[[#This Row],[Start Date]])/(EOMONTH(FY02_M12,0)-FY02_M12))*Input_MembershipInvoicing[[#This Row],[Monthly Invoice]],IF(ISBLANK(Input_MembershipInvoicing[[#This Row],[Start Date]]),"-",IF(Input_MembershipInvoicing[[#This Row],[Start Date]]&gt;EOMONTH(FY02_M12,0),0,Input_MembershipInvoicing[[#This Row],[Monthly Invoice]]))))</f>
        <v>-</v>
      </c>
      <c r="AF103" s="10" t="str">
        <f>IF(AND(Input_MembershipInvoicing[[#This Row],[End Date]]&lt;FY03_M01,IF(ISBLANK(Input_MembershipInvoicing[[#This Row],[End Date]]),FALSE(),TRUE())),0,IF(AND(Input_MembershipInvoicing[[#This Row],[Start Date]]&gt;FY03_M01,Input_MembershipInvoicing[[#This Row],[Start Date]]&lt;EOMONTH(FY03_M01,0)),((EOMONTH(FY03_M01,0)-Input_MembershipInvoicing[[#This Row],[Start Date]])/(EOMONTH(FY03_M01,0)-FY03_M01))*Input_MembershipInvoicing[[#This Row],[Monthly Invoice]],IF(ISBLANK(Input_MembershipInvoicing[[#This Row],[Start Date]]),"-",IF(Input_MembershipInvoicing[[#This Row],[Start Date]]&gt;EOMONTH(FY03_M01,0),0,Input_MembershipInvoicing[[#This Row],[Monthly Invoice]]))))</f>
        <v>-</v>
      </c>
      <c r="AG103" s="10" t="str">
        <f>IF(AND(Input_MembershipInvoicing[[#This Row],[End Date]]&lt;FY03_M02,IF(ISBLANK(Input_MembershipInvoicing[[#This Row],[End Date]]),FALSE(),TRUE())),0,IF(AND(Input_MembershipInvoicing[[#This Row],[Start Date]]&gt;FY03_M02,Input_MembershipInvoicing[[#This Row],[Start Date]]&lt;EOMONTH(FY03_M02,0)),((EOMONTH(FY03_M02,0)-Input_MembershipInvoicing[[#This Row],[Start Date]])/(EOMONTH(FY03_M02,0)-FY03_M02))*Input_MembershipInvoicing[[#This Row],[Monthly Invoice]],IF(ISBLANK(Input_MembershipInvoicing[[#This Row],[Start Date]]),"-",IF(Input_MembershipInvoicing[[#This Row],[Start Date]]&gt;EOMONTH(FY03_M02,0),0,Input_MembershipInvoicing[[#This Row],[Monthly Invoice]]))))</f>
        <v>-</v>
      </c>
      <c r="AH103" s="10" t="str">
        <f>IF(AND(Input_MembershipInvoicing[[#This Row],[End Date]]&lt;FY03_M03,IF(ISBLANK(Input_MembershipInvoicing[[#This Row],[End Date]]),FALSE(),TRUE())),0,IF(AND(Input_MembershipInvoicing[[#This Row],[Start Date]]&gt;FY03_M03,Input_MembershipInvoicing[[#This Row],[Start Date]]&lt;EOMONTH(FY03_M03,0)),((EOMONTH(FY03_M03,0)-Input_MembershipInvoicing[[#This Row],[Start Date]])/(EOMONTH(FY03_M03,0)-FY03_M03))*Input_MembershipInvoicing[[#This Row],[Monthly Invoice]],IF(ISBLANK(Input_MembershipInvoicing[[#This Row],[Start Date]]),"-",IF(Input_MembershipInvoicing[[#This Row],[Start Date]]&gt;EOMONTH(FY03_M03,0),0,Input_MembershipInvoicing[[#This Row],[Monthly Invoice]]))))</f>
        <v>-</v>
      </c>
      <c r="AI103" s="10" t="str">
        <f>IF(AND(Input_MembershipInvoicing[[#This Row],[End Date]]&lt;FY03_M04,IF(ISBLANK(Input_MembershipInvoicing[[#This Row],[End Date]]),FALSE(),TRUE())),0,IF(AND(Input_MembershipInvoicing[[#This Row],[Start Date]]&gt;FY03_M04,Input_MembershipInvoicing[[#This Row],[Start Date]]&lt;EOMONTH(FY03_M04,0)),((EOMONTH(FY03_M04,0)-Input_MembershipInvoicing[[#This Row],[Start Date]])/(EOMONTH(FY03_M04,0)-FY03_M04))*Input_MembershipInvoicing[[#This Row],[Monthly Invoice]],IF(ISBLANK(Input_MembershipInvoicing[[#This Row],[Start Date]]),"-",IF(Input_MembershipInvoicing[[#This Row],[Start Date]]&gt;EOMONTH(FY03_M04,0),0,Input_MembershipInvoicing[[#This Row],[Monthly Invoice]]))))</f>
        <v>-</v>
      </c>
      <c r="AJ103" s="10" t="str">
        <f>IF(AND(Input_MembershipInvoicing[[#This Row],[End Date]]&lt;FY03_M05,IF(ISBLANK(Input_MembershipInvoicing[[#This Row],[End Date]]),FALSE(),TRUE())),0,IF(AND(Input_MembershipInvoicing[[#This Row],[Start Date]]&gt;FY03_M05,Input_MembershipInvoicing[[#This Row],[Start Date]]&lt;EOMONTH(FY03_M05,0)),((EOMONTH(FY03_M05,0)-Input_MembershipInvoicing[[#This Row],[Start Date]])/(EOMONTH(FY03_M05,0)-FY03_M05))*Input_MembershipInvoicing[[#This Row],[Monthly Invoice]],IF(ISBLANK(Input_MembershipInvoicing[[#This Row],[Start Date]]),"-",IF(Input_MembershipInvoicing[[#This Row],[Start Date]]&gt;EOMONTH(FY03_M05,0),0,Input_MembershipInvoicing[[#This Row],[Monthly Invoice]]))))</f>
        <v>-</v>
      </c>
      <c r="AK103" s="10" t="str">
        <f>IF(AND(Input_MembershipInvoicing[[#This Row],[End Date]]&lt;FY03_M06,IF(ISBLANK(Input_MembershipInvoicing[[#This Row],[End Date]]),FALSE(),TRUE())),0,IF(AND(Input_MembershipInvoicing[[#This Row],[Start Date]]&gt;FY03_M06,Input_MembershipInvoicing[[#This Row],[Start Date]]&lt;EOMONTH(FY03_M06,0)),((EOMONTH(FY03_M06,0)-Input_MembershipInvoicing[[#This Row],[Start Date]])/(EOMONTH(FY03_M06,0)-FY03_M06))*Input_MembershipInvoicing[[#This Row],[Monthly Invoice]],IF(ISBLANK(Input_MembershipInvoicing[[#This Row],[Start Date]]),"-",IF(Input_MembershipInvoicing[[#This Row],[Start Date]]&gt;EOMONTH(FY03_M06,0),0,Input_MembershipInvoicing[[#This Row],[Monthly Invoice]]))))</f>
        <v>-</v>
      </c>
      <c r="AL103" s="10" t="str">
        <f>IF(AND(Input_MembershipInvoicing[[#This Row],[End Date]]&lt;FY03_M07,IF(ISBLANK(Input_MembershipInvoicing[[#This Row],[End Date]]),FALSE(),TRUE())),0,IF(AND(Input_MembershipInvoicing[[#This Row],[Start Date]]&gt;FY03_M07,Input_MembershipInvoicing[[#This Row],[Start Date]]&lt;EOMONTH(FY03_M07,0)),((EOMONTH(FY03_M07,0)-Input_MembershipInvoicing[[#This Row],[Start Date]])/(EOMONTH(FY03_M07,0)-FY03_M07))*Input_MembershipInvoicing[[#This Row],[Monthly Invoice]],IF(ISBLANK(Input_MembershipInvoicing[[#This Row],[Start Date]]),"-",IF(Input_MembershipInvoicing[[#This Row],[Start Date]]&gt;EOMONTH(FY03_M07,0),0,Input_MembershipInvoicing[[#This Row],[Monthly Invoice]]))))</f>
        <v>-</v>
      </c>
      <c r="AM103" s="10" t="str">
        <f>IF(AND(Input_MembershipInvoicing[[#This Row],[End Date]]&lt;FY03_M08,IF(ISBLANK(Input_MembershipInvoicing[[#This Row],[End Date]]),FALSE(),TRUE())),0,IF(AND(Input_MembershipInvoicing[[#This Row],[Start Date]]&gt;FY03_M08,Input_MembershipInvoicing[[#This Row],[Start Date]]&lt;EOMONTH(FY03_M08,0)),((EOMONTH(FY03_M08,0)-Input_MembershipInvoicing[[#This Row],[Start Date]])/(EOMONTH(FY03_M08,0)-FY03_M08))*Input_MembershipInvoicing[[#This Row],[Monthly Invoice]],IF(ISBLANK(Input_MembershipInvoicing[[#This Row],[Start Date]]),"-",IF(Input_MembershipInvoicing[[#This Row],[Start Date]]&gt;EOMONTH(FY03_M08,0),0,Input_MembershipInvoicing[[#This Row],[Monthly Invoice]]))))</f>
        <v>-</v>
      </c>
      <c r="AN103" s="10" t="str">
        <f>IF(AND(Input_MembershipInvoicing[[#This Row],[End Date]]&lt;FY03_M09,IF(ISBLANK(Input_MembershipInvoicing[[#This Row],[End Date]]),FALSE(),TRUE())),0,IF(AND(Input_MembershipInvoicing[[#This Row],[Start Date]]&gt;FY03_M09,Input_MembershipInvoicing[[#This Row],[Start Date]]&lt;EOMONTH(FY03_M09,0)),((EOMONTH(FY03_M09,0)-Input_MembershipInvoicing[[#This Row],[Start Date]])/(EOMONTH(FY03_M09,0)-FY03_M09))*Input_MembershipInvoicing[[#This Row],[Monthly Invoice]],IF(ISBLANK(Input_MembershipInvoicing[[#This Row],[Start Date]]),"-",IF(Input_MembershipInvoicing[[#This Row],[Start Date]]&gt;EOMONTH(FY03_M09,0),0,Input_MembershipInvoicing[[#This Row],[Monthly Invoice]]))))</f>
        <v>-</v>
      </c>
      <c r="AO103" s="10" t="str">
        <f>IF(AND(Input_MembershipInvoicing[[#This Row],[End Date]]&lt;FY03_M10,IF(ISBLANK(Input_MembershipInvoicing[[#This Row],[End Date]]),FALSE(),TRUE())),0,IF(AND(Input_MembershipInvoicing[[#This Row],[Start Date]]&gt;FY03_M10,Input_MembershipInvoicing[[#This Row],[Start Date]]&lt;EOMONTH(FY03_M10,0)),((EOMONTH(FY03_M10,0)-Input_MembershipInvoicing[[#This Row],[Start Date]])/(EOMONTH(FY03_M10,0)-FY03_M10))*Input_MembershipInvoicing[[#This Row],[Monthly Invoice]],IF(ISBLANK(Input_MembershipInvoicing[[#This Row],[Start Date]]),"-",IF(Input_MembershipInvoicing[[#This Row],[Start Date]]&gt;EOMONTH(FY03_M10,0),0,Input_MembershipInvoicing[[#This Row],[Monthly Invoice]]))))</f>
        <v>-</v>
      </c>
      <c r="AP103" s="10" t="str">
        <f>IF(AND(Input_MembershipInvoicing[[#This Row],[End Date]]&lt;FY03_M11,IF(ISBLANK(Input_MembershipInvoicing[[#This Row],[End Date]]),FALSE(),TRUE())),0,IF(AND(Input_MembershipInvoicing[[#This Row],[Start Date]]&gt;FY03_M11,Input_MembershipInvoicing[[#This Row],[Start Date]]&lt;EOMONTH(FY03_M11,0)),((EOMONTH(FY03_M11,0)-Input_MembershipInvoicing[[#This Row],[Start Date]])/(EOMONTH(FY03_M11,0)-FY03_M11))*Input_MembershipInvoicing[[#This Row],[Monthly Invoice]],IF(ISBLANK(Input_MembershipInvoicing[[#This Row],[Start Date]]),"-",IF(Input_MembershipInvoicing[[#This Row],[Start Date]]&gt;EOMONTH(FY03_M11,0),0,Input_MembershipInvoicing[[#This Row],[Monthly Invoice]]))))</f>
        <v>-</v>
      </c>
      <c r="AQ103" s="10" t="str">
        <f>IF(AND(Input_MembershipInvoicing[[#This Row],[End Date]]&lt;FY03_M12,IF(ISBLANK(Input_MembershipInvoicing[[#This Row],[End Date]]),FALSE(),TRUE())),0,IF(AND(Input_MembershipInvoicing[[#This Row],[Start Date]]&gt;FY03_M12,Input_MembershipInvoicing[[#This Row],[Start Date]]&lt;EOMONTH(FY03_M12,0)),((EOMONTH(FY03_M12,0)-Input_MembershipInvoicing[[#This Row],[Start Date]])/(EOMONTH(FY03_M12,0)-FY03_M12))*Input_MembershipInvoicing[[#This Row],[Monthly Invoice]],IF(ISBLANK(Input_MembershipInvoicing[[#This Row],[Start Date]]),"-",IF(Input_MembershipInvoicing[[#This Row],[Start Date]]&gt;EOMONTH(FY03_M12,0),0,Input_MembershipInvoicing[[#This Row],[Monthly Invoice]]))))</f>
        <v>-</v>
      </c>
      <c r="AR103" s="10" t="str">
        <f>IF(AND(Input_MembershipInvoicing[[#This Row],[End Date]]&lt;FY04_M01,IF(ISBLANK(Input_MembershipInvoicing[[#This Row],[End Date]]),FALSE(),TRUE())),0,IF(AND(Input_MembershipInvoicing[[#This Row],[Start Date]]&gt;FY04_M01,Input_MembershipInvoicing[[#This Row],[Start Date]]&lt;EOMONTH(FY04_M01,0)),((EOMONTH(FY04_M01,0)-Input_MembershipInvoicing[[#This Row],[Start Date]])/(EOMONTH(FY04_M01,0)-FY04_M01))*Input_MembershipInvoicing[[#This Row],[Monthly Invoice]],IF(ISBLANK(Input_MembershipInvoicing[[#This Row],[Start Date]]),"-",IF(Input_MembershipInvoicing[[#This Row],[Start Date]]&gt;EOMONTH(FY04_M01,0),0,Input_MembershipInvoicing[[#This Row],[Monthly Invoice]]))))</f>
        <v>-</v>
      </c>
      <c r="AS103" s="10" t="str">
        <f>IF(AND(Input_MembershipInvoicing[[#This Row],[End Date]]&lt;FY04_M02,IF(ISBLANK(Input_MembershipInvoicing[[#This Row],[End Date]]),FALSE(),TRUE())),0,IF(AND(Input_MembershipInvoicing[[#This Row],[Start Date]]&gt;FY04_M02,Input_MembershipInvoicing[[#This Row],[Start Date]]&lt;EOMONTH(FY04_M02,0)),((EOMONTH(FY04_M02,0)-Input_MembershipInvoicing[[#This Row],[Start Date]])/(EOMONTH(FY04_M02,0)-FY04_M02))*Input_MembershipInvoicing[[#This Row],[Monthly Invoice]],IF(ISBLANK(Input_MembershipInvoicing[[#This Row],[Start Date]]),"-",IF(Input_MembershipInvoicing[[#This Row],[Start Date]]&gt;EOMONTH(FY04_M02,0),0,Input_MembershipInvoicing[[#This Row],[Monthly Invoice]]))))</f>
        <v>-</v>
      </c>
      <c r="AT103" s="10" t="str">
        <f>IF(AND(Input_MembershipInvoicing[[#This Row],[End Date]]&lt;FY04_M03,IF(ISBLANK(Input_MembershipInvoicing[[#This Row],[End Date]]),FALSE(),TRUE())),0,IF(AND(Input_MembershipInvoicing[[#This Row],[Start Date]]&gt;FY04_M03,Input_MembershipInvoicing[[#This Row],[Start Date]]&lt;EOMONTH(FY04_M03,0)),((EOMONTH(FY04_M03,0)-Input_MembershipInvoicing[[#This Row],[Start Date]])/(EOMONTH(FY04_M03,0)-FY04_M03))*Input_MembershipInvoicing[[#This Row],[Monthly Invoice]],IF(ISBLANK(Input_MembershipInvoicing[[#This Row],[Start Date]]),"-",IF(Input_MembershipInvoicing[[#This Row],[Start Date]]&gt;EOMONTH(FY04_M03,0),0,Input_MembershipInvoicing[[#This Row],[Monthly Invoice]]))))</f>
        <v>-</v>
      </c>
      <c r="AU103" s="10" t="str">
        <f>IF(AND(Input_MembershipInvoicing[[#This Row],[End Date]]&lt;FY04_M04,IF(ISBLANK(Input_MembershipInvoicing[[#This Row],[End Date]]),FALSE(),TRUE())),0,IF(AND(Input_MembershipInvoicing[[#This Row],[Start Date]]&gt;FY04_M04,Input_MembershipInvoicing[[#This Row],[Start Date]]&lt;EOMONTH(FY04_M04,0)),((EOMONTH(FY04_M04,0)-Input_MembershipInvoicing[[#This Row],[Start Date]])/(EOMONTH(FY04_M04,0)-FY04_M04))*Input_MembershipInvoicing[[#This Row],[Monthly Invoice]],IF(ISBLANK(Input_MembershipInvoicing[[#This Row],[Start Date]]),"-",IF(Input_MembershipInvoicing[[#This Row],[Start Date]]&gt;EOMONTH(FY04_M04,0),0,Input_MembershipInvoicing[[#This Row],[Monthly Invoice]]))))</f>
        <v>-</v>
      </c>
      <c r="AV103" s="10" t="str">
        <f>IF(AND(Input_MembershipInvoicing[[#This Row],[End Date]]&lt;FY04_M05,IF(ISBLANK(Input_MembershipInvoicing[[#This Row],[End Date]]),FALSE(),TRUE())),0,IF(AND(Input_MembershipInvoicing[[#This Row],[Start Date]]&gt;FY04_M05,Input_MembershipInvoicing[[#This Row],[Start Date]]&lt;EOMONTH(FY04_M05,0)),((EOMONTH(FY04_M05,0)-Input_MembershipInvoicing[[#This Row],[Start Date]])/(EOMONTH(FY04_M05,0)-FY04_M05))*Input_MembershipInvoicing[[#This Row],[Monthly Invoice]],IF(ISBLANK(Input_MembershipInvoicing[[#This Row],[Start Date]]),"-",IF(Input_MembershipInvoicing[[#This Row],[Start Date]]&gt;EOMONTH(FY04_M05,0),0,Input_MembershipInvoicing[[#This Row],[Monthly Invoice]]))))</f>
        <v>-</v>
      </c>
      <c r="AW103" s="10" t="str">
        <f>IF(AND(Input_MembershipInvoicing[[#This Row],[End Date]]&lt;FY04_M06,IF(ISBLANK(Input_MembershipInvoicing[[#This Row],[End Date]]),FALSE(),TRUE())),0,IF(AND(Input_MembershipInvoicing[[#This Row],[Start Date]]&gt;FY04_M06,Input_MembershipInvoicing[[#This Row],[Start Date]]&lt;EOMONTH(FY04_M06,0)),((EOMONTH(FY04_M06,0)-Input_MembershipInvoicing[[#This Row],[Start Date]])/(EOMONTH(FY04_M06,0)-FY04_M06))*Input_MembershipInvoicing[[#This Row],[Monthly Invoice]],IF(ISBLANK(Input_MembershipInvoicing[[#This Row],[Start Date]]),"-",IF(Input_MembershipInvoicing[[#This Row],[Start Date]]&gt;EOMONTH(FY04_M06,0),0,Input_MembershipInvoicing[[#This Row],[Monthly Invoice]]))))</f>
        <v>-</v>
      </c>
      <c r="AX103" s="10" t="str">
        <f>IF(AND(Input_MembershipInvoicing[[#This Row],[End Date]]&lt;FY04_M07,IF(ISBLANK(Input_MembershipInvoicing[[#This Row],[End Date]]),FALSE(),TRUE())),0,IF(AND(Input_MembershipInvoicing[[#This Row],[Start Date]]&gt;FY04_M07,Input_MembershipInvoicing[[#This Row],[Start Date]]&lt;EOMONTH(FY04_M07,0)),((EOMONTH(FY04_M07,0)-Input_MembershipInvoicing[[#This Row],[Start Date]])/(EOMONTH(FY04_M07,0)-FY04_M07))*Input_MembershipInvoicing[[#This Row],[Monthly Invoice]],IF(ISBLANK(Input_MembershipInvoicing[[#This Row],[Start Date]]),"-",IF(Input_MembershipInvoicing[[#This Row],[Start Date]]&gt;EOMONTH(FY04_M07,0),0,Input_MembershipInvoicing[[#This Row],[Monthly Invoice]]))))</f>
        <v>-</v>
      </c>
      <c r="AY103" s="10" t="str">
        <f>IF(AND(Input_MembershipInvoicing[[#This Row],[End Date]]&lt;FY04_M08,IF(ISBLANK(Input_MembershipInvoicing[[#This Row],[End Date]]),FALSE(),TRUE())),0,IF(AND(Input_MembershipInvoicing[[#This Row],[Start Date]]&gt;FY04_M08,Input_MembershipInvoicing[[#This Row],[Start Date]]&lt;EOMONTH(FY04_M08,0)),((EOMONTH(FY04_M08,0)-Input_MembershipInvoicing[[#This Row],[Start Date]])/(EOMONTH(FY04_M08,0)-FY04_M08))*Input_MembershipInvoicing[[#This Row],[Monthly Invoice]],IF(ISBLANK(Input_MembershipInvoicing[[#This Row],[Start Date]]),"-",IF(Input_MembershipInvoicing[[#This Row],[Start Date]]&gt;EOMONTH(FY04_M08,0),0,Input_MembershipInvoicing[[#This Row],[Monthly Invoice]]))))</f>
        <v>-</v>
      </c>
      <c r="AZ103" s="10" t="str">
        <f>IF(AND(Input_MembershipInvoicing[[#This Row],[End Date]]&lt;FY04_M09,IF(ISBLANK(Input_MembershipInvoicing[[#This Row],[End Date]]),FALSE(),TRUE())),0,IF(AND(Input_MembershipInvoicing[[#This Row],[Start Date]]&gt;FY04_M09,Input_MembershipInvoicing[[#This Row],[Start Date]]&lt;EOMONTH(FY04_M09,0)),((EOMONTH(FY04_M09,0)-Input_MembershipInvoicing[[#This Row],[Start Date]])/(EOMONTH(FY04_M09,0)-FY04_M09))*Input_MembershipInvoicing[[#This Row],[Monthly Invoice]],IF(ISBLANK(Input_MembershipInvoicing[[#This Row],[Start Date]]),"-",IF(Input_MembershipInvoicing[[#This Row],[Start Date]]&gt;EOMONTH(FY04_M09,0),0,Input_MembershipInvoicing[[#This Row],[Monthly Invoice]]))))</f>
        <v>-</v>
      </c>
      <c r="BA103" s="10" t="str">
        <f>IF(AND(Input_MembershipInvoicing[[#This Row],[End Date]]&lt;FY04_M10,IF(ISBLANK(Input_MembershipInvoicing[[#This Row],[End Date]]),FALSE(),TRUE())),0,IF(AND(Input_MembershipInvoicing[[#This Row],[Start Date]]&gt;FY04_M10,Input_MembershipInvoicing[[#This Row],[Start Date]]&lt;EOMONTH(FY04_M10,0)),((EOMONTH(FY04_M10,0)-Input_MembershipInvoicing[[#This Row],[Start Date]])/(EOMONTH(FY04_M10,0)-FY04_M10))*Input_MembershipInvoicing[[#This Row],[Monthly Invoice]],IF(ISBLANK(Input_MembershipInvoicing[[#This Row],[Start Date]]),"-",IF(Input_MembershipInvoicing[[#This Row],[Start Date]]&gt;EOMONTH(FY04_M10,0),0,Input_MembershipInvoicing[[#This Row],[Monthly Invoice]]))))</f>
        <v>-</v>
      </c>
      <c r="BB103" s="10" t="str">
        <f>IF(AND(Input_MembershipInvoicing[[#This Row],[End Date]]&lt;FY04_M11,IF(ISBLANK(Input_MembershipInvoicing[[#This Row],[End Date]]),FALSE(),TRUE())),0,IF(AND(Input_MembershipInvoicing[[#This Row],[Start Date]]&gt;FY04_M11,Input_MembershipInvoicing[[#This Row],[Start Date]]&lt;EOMONTH(FY04_M11,0)),((EOMONTH(FY04_M11,0)-Input_MembershipInvoicing[[#This Row],[Start Date]])/(EOMONTH(FY04_M11,0)-FY04_M11))*Input_MembershipInvoicing[[#This Row],[Monthly Invoice]],IF(ISBLANK(Input_MembershipInvoicing[[#This Row],[Start Date]]),"-",IF(Input_MembershipInvoicing[[#This Row],[Start Date]]&gt;EOMONTH(FY04_M11,0),0,Input_MembershipInvoicing[[#This Row],[Monthly Invoice]]))))</f>
        <v>-</v>
      </c>
      <c r="BC103" s="10" t="str">
        <f>IF(AND(Input_MembershipInvoicing[[#This Row],[End Date]]&lt;FY04_M12,IF(ISBLANK(Input_MembershipInvoicing[[#This Row],[End Date]]),FALSE(),TRUE())),0,IF(AND(Input_MembershipInvoicing[[#This Row],[Start Date]]&gt;FY04_M12,Input_MembershipInvoicing[[#This Row],[Start Date]]&lt;EOMONTH(FY04_M12,0)),((EOMONTH(FY04_M12,0)-Input_MembershipInvoicing[[#This Row],[Start Date]])/(EOMONTH(FY04_M12,0)-FY04_M12))*Input_MembershipInvoicing[[#This Row],[Monthly Invoice]],IF(ISBLANK(Input_MembershipInvoicing[[#This Row],[Start Date]]),"-",IF(Input_MembershipInvoicing[[#This Row],[Start Date]]&gt;EOMONTH(FY04_M12,0),0,Input_MembershipInvoicing[[#This Row],[Monthly Invoice]]))))</f>
        <v>-</v>
      </c>
      <c r="BD103" s="10" t="str">
        <f>IF(AND(Input_MembershipInvoicing[[#This Row],[End Date]]&lt;FY05_M01,IF(ISBLANK(Input_MembershipInvoicing[[#This Row],[End Date]]),FALSE(),TRUE())),0,IF(AND(Input_MembershipInvoicing[[#This Row],[Start Date]]&gt;FY05_M01,Input_MembershipInvoicing[[#This Row],[Start Date]]&lt;EOMONTH(FY05_M01,0)),((EOMONTH(FY05_M01,0)-Input_MembershipInvoicing[[#This Row],[Start Date]])/(EOMONTH(FY05_M01,0)-FY05_M01))*Input_MembershipInvoicing[[#This Row],[Monthly Invoice]],IF(ISBLANK(Input_MembershipInvoicing[[#This Row],[Start Date]]),"-",IF(Input_MembershipInvoicing[[#This Row],[Start Date]]&gt;EOMONTH(FY05_M01,0),0,Input_MembershipInvoicing[[#This Row],[Monthly Invoice]]))))</f>
        <v>-</v>
      </c>
      <c r="BE103" s="10" t="str">
        <f>IF(AND(Input_MembershipInvoicing[[#This Row],[End Date]]&lt;FY05_M02,IF(ISBLANK(Input_MembershipInvoicing[[#This Row],[End Date]]),FALSE(),TRUE())),0,IF(AND(Input_MembershipInvoicing[[#This Row],[Start Date]]&gt;FY05_M02,Input_MembershipInvoicing[[#This Row],[Start Date]]&lt;EOMONTH(FY05_M02,0)),((EOMONTH(FY05_M02,0)-Input_MembershipInvoicing[[#This Row],[Start Date]])/(EOMONTH(FY05_M02,0)-FY05_M02))*Input_MembershipInvoicing[[#This Row],[Monthly Invoice]],IF(ISBLANK(Input_MembershipInvoicing[[#This Row],[Start Date]]),"-",IF(Input_MembershipInvoicing[[#This Row],[Start Date]]&gt;EOMONTH(FY05_M02,0),0,Input_MembershipInvoicing[[#This Row],[Monthly Invoice]]))))</f>
        <v>-</v>
      </c>
      <c r="BF103" s="10" t="str">
        <f>IF(AND(Input_MembershipInvoicing[[#This Row],[End Date]]&lt;FY05_M03,IF(ISBLANK(Input_MembershipInvoicing[[#This Row],[End Date]]),FALSE(),TRUE())),0,IF(AND(Input_MembershipInvoicing[[#This Row],[Start Date]]&gt;FY05_M03,Input_MembershipInvoicing[[#This Row],[Start Date]]&lt;EOMONTH(FY05_M03,0)),((EOMONTH(FY05_M03,0)-Input_MembershipInvoicing[[#This Row],[Start Date]])/(EOMONTH(FY05_M03,0)-FY05_M03))*Input_MembershipInvoicing[[#This Row],[Monthly Invoice]],IF(ISBLANK(Input_MembershipInvoicing[[#This Row],[Start Date]]),"-",IF(Input_MembershipInvoicing[[#This Row],[Start Date]]&gt;EOMONTH(FY05_M03,0),0,Input_MembershipInvoicing[[#This Row],[Monthly Invoice]]))))</f>
        <v>-</v>
      </c>
      <c r="BG103" s="10" t="str">
        <f>IF(AND(Input_MembershipInvoicing[[#This Row],[End Date]]&lt;FY05_M04,IF(ISBLANK(Input_MembershipInvoicing[[#This Row],[End Date]]),FALSE(),TRUE())),0,IF(AND(Input_MembershipInvoicing[[#This Row],[Start Date]]&gt;FY05_M04,Input_MembershipInvoicing[[#This Row],[Start Date]]&lt;EOMONTH(FY05_M04,0)),((EOMONTH(FY05_M04,0)-Input_MembershipInvoicing[[#This Row],[Start Date]])/(EOMONTH(FY05_M04,0)-FY05_M04))*Input_MembershipInvoicing[[#This Row],[Monthly Invoice]],IF(ISBLANK(Input_MembershipInvoicing[[#This Row],[Start Date]]),"-",IF(Input_MembershipInvoicing[[#This Row],[Start Date]]&gt;EOMONTH(FY05_M04,0),0,Input_MembershipInvoicing[[#This Row],[Monthly Invoice]]))))</f>
        <v>-</v>
      </c>
      <c r="BH103" s="10" t="str">
        <f>IF(AND(Input_MembershipInvoicing[[#This Row],[End Date]]&lt;FY05_M05,IF(ISBLANK(Input_MembershipInvoicing[[#This Row],[End Date]]),FALSE(),TRUE())),0,IF(AND(Input_MembershipInvoicing[[#This Row],[Start Date]]&gt;FY05_M05,Input_MembershipInvoicing[[#This Row],[Start Date]]&lt;EOMONTH(FY05_M05,0)),((EOMONTH(FY05_M05,0)-Input_MembershipInvoicing[[#This Row],[Start Date]])/(EOMONTH(FY05_M05,0)-FY05_M05))*Input_MembershipInvoicing[[#This Row],[Monthly Invoice]],IF(ISBLANK(Input_MembershipInvoicing[[#This Row],[Start Date]]),"-",IF(Input_MembershipInvoicing[[#This Row],[Start Date]]&gt;EOMONTH(FY05_M05,0),0,Input_MembershipInvoicing[[#This Row],[Monthly Invoice]]))))</f>
        <v>-</v>
      </c>
      <c r="BI103" s="10" t="str">
        <f>IF(AND(Input_MembershipInvoicing[[#This Row],[End Date]]&lt;FY05_M06,IF(ISBLANK(Input_MembershipInvoicing[[#This Row],[End Date]]),FALSE(),TRUE())),0,IF(AND(Input_MembershipInvoicing[[#This Row],[Start Date]]&gt;FY05_M06,Input_MembershipInvoicing[[#This Row],[Start Date]]&lt;EOMONTH(FY05_M06,0)),((EOMONTH(FY05_M06,0)-Input_MembershipInvoicing[[#This Row],[Start Date]])/(EOMONTH(FY05_M06,0)-FY05_M06))*Input_MembershipInvoicing[[#This Row],[Monthly Invoice]],IF(ISBLANK(Input_MembershipInvoicing[[#This Row],[Start Date]]),"-",IF(Input_MembershipInvoicing[[#This Row],[Start Date]]&gt;EOMONTH(FY05_M06,0),0,Input_MembershipInvoicing[[#This Row],[Monthly Invoice]]))))</f>
        <v>-</v>
      </c>
      <c r="BJ103" s="10" t="str">
        <f>IF(AND(Input_MembershipInvoicing[[#This Row],[End Date]]&lt;FY05_M07,IF(ISBLANK(Input_MembershipInvoicing[[#This Row],[End Date]]),FALSE(),TRUE())),0,IF(AND(Input_MembershipInvoicing[[#This Row],[Start Date]]&gt;FY05_M07,Input_MembershipInvoicing[[#This Row],[Start Date]]&lt;EOMONTH(FY05_M07,0)),((EOMONTH(FY05_M07,0)-Input_MembershipInvoicing[[#This Row],[Start Date]])/(EOMONTH(FY05_M07,0)-FY05_M07))*Input_MembershipInvoicing[[#This Row],[Monthly Invoice]],IF(ISBLANK(Input_MembershipInvoicing[[#This Row],[Start Date]]),"-",IF(Input_MembershipInvoicing[[#This Row],[Start Date]]&gt;EOMONTH(FY05_M07,0),0,Input_MembershipInvoicing[[#This Row],[Monthly Invoice]]))))</f>
        <v>-</v>
      </c>
      <c r="BK103" s="10" t="str">
        <f>IF(AND(Input_MembershipInvoicing[[#This Row],[End Date]]&lt;FY05_M08,IF(ISBLANK(Input_MembershipInvoicing[[#This Row],[End Date]]),FALSE(),TRUE())),0,IF(AND(Input_MembershipInvoicing[[#This Row],[Start Date]]&gt;FY05_M08,Input_MembershipInvoicing[[#This Row],[Start Date]]&lt;EOMONTH(FY05_M08,0)),((EOMONTH(FY05_M08,0)-Input_MembershipInvoicing[[#This Row],[Start Date]])/(EOMONTH(FY05_M08,0)-FY05_M08))*Input_MembershipInvoicing[[#This Row],[Monthly Invoice]],IF(ISBLANK(Input_MembershipInvoicing[[#This Row],[Start Date]]),"-",IF(Input_MembershipInvoicing[[#This Row],[Start Date]]&gt;EOMONTH(FY05_M08,0),0,Input_MembershipInvoicing[[#This Row],[Monthly Invoice]]))))</f>
        <v>-</v>
      </c>
      <c r="BL103" s="10" t="str">
        <f>IF(AND(Input_MembershipInvoicing[[#This Row],[End Date]]&lt;FY05_M09,IF(ISBLANK(Input_MembershipInvoicing[[#This Row],[End Date]]),FALSE(),TRUE())),0,IF(AND(Input_MembershipInvoicing[[#This Row],[Start Date]]&gt;FY05_M09,Input_MembershipInvoicing[[#This Row],[Start Date]]&lt;EOMONTH(FY05_M09,0)),((EOMONTH(FY05_M09,0)-Input_MembershipInvoicing[[#This Row],[Start Date]])/(EOMONTH(FY05_M09,0)-FY05_M09))*Input_MembershipInvoicing[[#This Row],[Monthly Invoice]],IF(ISBLANK(Input_MembershipInvoicing[[#This Row],[Start Date]]),"-",IF(Input_MembershipInvoicing[[#This Row],[Start Date]]&gt;EOMONTH(FY05_M09,0),0,Input_MembershipInvoicing[[#This Row],[Monthly Invoice]]))))</f>
        <v>-</v>
      </c>
      <c r="BM103" s="10" t="str">
        <f>IF(AND(Input_MembershipInvoicing[[#This Row],[End Date]]&lt;FY05_M10,IF(ISBLANK(Input_MembershipInvoicing[[#This Row],[End Date]]),FALSE(),TRUE())),0,IF(AND(Input_MembershipInvoicing[[#This Row],[Start Date]]&gt;FY05_M10,Input_MembershipInvoicing[[#This Row],[Start Date]]&lt;EOMONTH(FY05_M10,0)),((EOMONTH(FY05_M10,0)-Input_MembershipInvoicing[[#This Row],[Start Date]])/(EOMONTH(FY05_M10,0)-FY05_M10))*Input_MembershipInvoicing[[#This Row],[Monthly Invoice]],IF(ISBLANK(Input_MembershipInvoicing[[#This Row],[Start Date]]),"-",IF(Input_MembershipInvoicing[[#This Row],[Start Date]]&gt;EOMONTH(FY05_M10,0),0,Input_MembershipInvoicing[[#This Row],[Monthly Invoice]]))))</f>
        <v>-</v>
      </c>
      <c r="BN103" s="10" t="str">
        <f>IF(AND(Input_MembershipInvoicing[[#This Row],[End Date]]&lt;FY05_M11,IF(ISBLANK(Input_MembershipInvoicing[[#This Row],[End Date]]),FALSE(),TRUE())),0,IF(AND(Input_MembershipInvoicing[[#This Row],[Start Date]]&gt;FY05_M11,Input_MembershipInvoicing[[#This Row],[Start Date]]&lt;EOMONTH(FY05_M11,0)),((EOMONTH(FY05_M11,0)-Input_MembershipInvoicing[[#This Row],[Start Date]])/(EOMONTH(FY05_M11,0)-FY05_M11))*Input_MembershipInvoicing[[#This Row],[Monthly Invoice]],IF(ISBLANK(Input_MembershipInvoicing[[#This Row],[Start Date]]),"-",IF(Input_MembershipInvoicing[[#This Row],[Start Date]]&gt;EOMONTH(FY05_M11,0),0,Input_MembershipInvoicing[[#This Row],[Monthly Invoice]]))))</f>
        <v>-</v>
      </c>
      <c r="BO103" s="10" t="str">
        <f>IF(AND(Input_MembershipInvoicing[[#This Row],[End Date]]&lt;FY05_M12,IF(ISBLANK(Input_MembershipInvoicing[[#This Row],[End Date]]),FALSE(),TRUE())),0,IF(AND(Input_MembershipInvoicing[[#This Row],[Start Date]]&gt;FY05_M12,Input_MembershipInvoicing[[#This Row],[Start Date]]&lt;EOMONTH(FY05_M12,0)),((EOMONTH(FY05_M12,0)-Input_MembershipInvoicing[[#This Row],[Start Date]])/(EOMONTH(FY05_M12,0)-FY05_M12))*Input_MembershipInvoicing[[#This Row],[Monthly Invoice]],IF(ISBLANK(Input_MembershipInvoicing[[#This Row],[Start Date]]),"-",IF(Input_MembershipInvoicing[[#This Row],[Start Date]]&gt;EOMONTH(FY05_M12,0),0,Input_MembershipInvoicing[[#This Row],[Monthly Invoice]]))))</f>
        <v>-</v>
      </c>
    </row>
    <row r="104" spans="2:67" x14ac:dyDescent="0.25">
      <c r="H104" s="59">
        <f>SUM(MembershipInvoicing[FY01_M01])</f>
        <v>20</v>
      </c>
      <c r="I104" s="59">
        <f>SUM(MembershipInvoicing[FY01_M02])</f>
        <v>20</v>
      </c>
      <c r="J104" s="59">
        <f>SUM(MembershipInvoicing[FY01_M03])</f>
        <v>20</v>
      </c>
      <c r="K104" s="59">
        <f>SUM(MembershipInvoicing[FY01_M04])</f>
        <v>20</v>
      </c>
      <c r="L104" s="59">
        <f>SUM(MembershipInvoicing[FY01_M05])</f>
        <v>20</v>
      </c>
      <c r="M104" s="59">
        <f>SUM(MembershipInvoicing[FY01_M06])</f>
        <v>20</v>
      </c>
      <c r="N104" s="59">
        <f>SUM(MembershipInvoicing[FY01_M07])</f>
        <v>20</v>
      </c>
      <c r="O104" s="59">
        <f>SUM(MembershipInvoicing[FY01_M08])</f>
        <v>0</v>
      </c>
      <c r="P104" s="59">
        <f>SUM(MembershipInvoicing[FY01_M09])</f>
        <v>360</v>
      </c>
      <c r="Q104" s="59">
        <f>SUM(MembershipInvoicing[FY01_M10])</f>
        <v>360</v>
      </c>
      <c r="R104" s="59">
        <f>SUM(MembershipInvoicing[FY01_M11])</f>
        <v>360</v>
      </c>
      <c r="S104" s="59">
        <f>SUM(MembershipInvoicing[FY01_M12])</f>
        <v>810</v>
      </c>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row>
  </sheetData>
  <pageMargins left="0.7" right="0.7" top="0.75" bottom="0.75" header="0.3" footer="0.3"/>
  <tableParts count="2">
    <tablePart r:id="rId1"/>
    <tablePart r:id="rId2"/>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CAF44-7DC8-4A63-A7D9-A01C05985111}">
  <sheetPr>
    <tabColor theme="9" tint="0.79998168889431442"/>
  </sheetPr>
  <dimension ref="B3:CC507"/>
  <sheetViews>
    <sheetView workbookViewId="0">
      <selection activeCell="D10" sqref="D10"/>
    </sheetView>
  </sheetViews>
  <sheetFormatPr defaultRowHeight="15" x14ac:dyDescent="0.25"/>
  <cols>
    <col min="2" max="2" width="24.7109375" bestFit="1" customWidth="1"/>
    <col min="3" max="3" width="17.5703125" bestFit="1" customWidth="1"/>
    <col min="4" max="4" width="19.140625" bestFit="1" customWidth="1"/>
    <col min="5" max="5" width="12.42578125" bestFit="1" customWidth="1"/>
    <col min="6" max="6" width="17.42578125" customWidth="1"/>
    <col min="7" max="7" width="17.85546875" bestFit="1" customWidth="1"/>
    <col min="8" max="8" width="22.5703125" customWidth="1"/>
    <col min="9" max="9" width="21.7109375" bestFit="1" customWidth="1"/>
    <col min="11" max="19" width="11" customWidth="1"/>
    <col min="20" max="22" width="12" customWidth="1"/>
    <col min="33" max="34" width="9.42578125" bestFit="1" customWidth="1"/>
  </cols>
  <sheetData>
    <row r="3" spans="2:81" x14ac:dyDescent="0.25">
      <c r="K3" s="30"/>
    </row>
    <row r="4" spans="2:81" x14ac:dyDescent="0.25">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row>
    <row r="5" spans="2:81" x14ac:dyDescent="0.25">
      <c r="B5" t="s">
        <v>606</v>
      </c>
      <c r="C5" s="41" t="s">
        <v>446</v>
      </c>
      <c r="D5" t="s">
        <v>240</v>
      </c>
      <c r="E5" t="s">
        <v>604</v>
      </c>
      <c r="F5" t="s">
        <v>1122</v>
      </c>
      <c r="G5" t="s">
        <v>609</v>
      </c>
      <c r="H5" t="s">
        <v>608</v>
      </c>
      <c r="I5" t="s">
        <v>607</v>
      </c>
      <c r="J5" t="s">
        <v>568</v>
      </c>
      <c r="K5" t="s">
        <v>605</v>
      </c>
      <c r="L5" t="s">
        <v>1125</v>
      </c>
      <c r="M5" t="s">
        <v>1133</v>
      </c>
      <c r="N5" t="s">
        <v>1135</v>
      </c>
      <c r="O5" t="s">
        <v>1134</v>
      </c>
      <c r="P5" t="s">
        <v>1124</v>
      </c>
      <c r="Q5" t="s">
        <v>1131</v>
      </c>
      <c r="R5" t="s">
        <v>1132</v>
      </c>
      <c r="S5" t="s">
        <v>0</v>
      </c>
      <c r="T5" t="s">
        <v>569</v>
      </c>
      <c r="V5" s="23" t="s">
        <v>188</v>
      </c>
      <c r="W5" s="23" t="s">
        <v>103</v>
      </c>
      <c r="X5" s="23" t="s">
        <v>104</v>
      </c>
      <c r="Y5" s="23" t="s">
        <v>105</v>
      </c>
      <c r="Z5" s="23" t="s">
        <v>106</v>
      </c>
      <c r="AA5" s="23" t="s">
        <v>107</v>
      </c>
      <c r="AB5" s="23" t="s">
        <v>108</v>
      </c>
      <c r="AC5" s="23" t="s">
        <v>109</v>
      </c>
      <c r="AD5" s="23" t="s">
        <v>110</v>
      </c>
      <c r="AE5" s="23" t="s">
        <v>111</v>
      </c>
      <c r="AF5" s="23" t="s">
        <v>112</v>
      </c>
      <c r="AG5" s="23" t="s">
        <v>113</v>
      </c>
      <c r="AH5" s="3" t="s">
        <v>189</v>
      </c>
      <c r="AI5" s="3" t="s">
        <v>114</v>
      </c>
      <c r="AJ5" s="3" t="s">
        <v>115</v>
      </c>
      <c r="AK5" s="3" t="s">
        <v>116</v>
      </c>
      <c r="AL5" s="3" t="s">
        <v>117</v>
      </c>
      <c r="AM5" s="3" t="s">
        <v>118</v>
      </c>
      <c r="AN5" s="3" t="s">
        <v>119</v>
      </c>
      <c r="AO5" s="3" t="s">
        <v>120</v>
      </c>
      <c r="AP5" s="3" t="s">
        <v>121</v>
      </c>
      <c r="AQ5" s="3" t="s">
        <v>122</v>
      </c>
      <c r="AR5" s="3" t="s">
        <v>123</v>
      </c>
      <c r="AS5" s="3" t="s">
        <v>124</v>
      </c>
      <c r="AT5" s="3" t="s">
        <v>190</v>
      </c>
      <c r="AU5" s="3" t="s">
        <v>125</v>
      </c>
      <c r="AV5" s="3" t="s">
        <v>126</v>
      </c>
      <c r="AW5" s="3" t="s">
        <v>127</v>
      </c>
      <c r="AX5" s="3" t="s">
        <v>128</v>
      </c>
      <c r="AY5" s="3" t="s">
        <v>129</v>
      </c>
      <c r="AZ5" s="3" t="s">
        <v>130</v>
      </c>
      <c r="BA5" s="3" t="s">
        <v>131</v>
      </c>
      <c r="BB5" s="3" t="s">
        <v>132</v>
      </c>
      <c r="BC5" s="3" t="s">
        <v>133</v>
      </c>
      <c r="BD5" s="3" t="s">
        <v>134</v>
      </c>
      <c r="BE5" s="3" t="s">
        <v>135</v>
      </c>
      <c r="BF5" s="3" t="s">
        <v>191</v>
      </c>
      <c r="BG5" s="3" t="s">
        <v>136</v>
      </c>
      <c r="BH5" s="3" t="s">
        <v>137</v>
      </c>
      <c r="BI5" s="3" t="s">
        <v>138</v>
      </c>
      <c r="BJ5" s="3" t="s">
        <v>139</v>
      </c>
      <c r="BK5" s="3" t="s">
        <v>140</v>
      </c>
      <c r="BL5" s="3" t="s">
        <v>141</v>
      </c>
      <c r="BM5" s="3" t="s">
        <v>142</v>
      </c>
      <c r="BN5" s="3" t="s">
        <v>143</v>
      </c>
      <c r="BO5" s="3" t="s">
        <v>144</v>
      </c>
      <c r="BP5" s="3" t="s">
        <v>145</v>
      </c>
      <c r="BQ5" s="3" t="s">
        <v>146</v>
      </c>
      <c r="BR5" s="3" t="s">
        <v>192</v>
      </c>
      <c r="BS5" s="3" t="s">
        <v>147</v>
      </c>
      <c r="BT5" s="3" t="s">
        <v>148</v>
      </c>
      <c r="BU5" s="3" t="s">
        <v>149</v>
      </c>
      <c r="BV5" s="3" t="s">
        <v>150</v>
      </c>
      <c r="BW5" s="3" t="s">
        <v>151</v>
      </c>
      <c r="BX5" s="3" t="s">
        <v>152</v>
      </c>
      <c r="BY5" s="3" t="s">
        <v>153</v>
      </c>
      <c r="BZ5" s="3" t="s">
        <v>154</v>
      </c>
      <c r="CA5" s="3" t="s">
        <v>155</v>
      </c>
      <c r="CB5" s="3" t="s">
        <v>156</v>
      </c>
      <c r="CC5" s="3" t="s">
        <v>157</v>
      </c>
    </row>
    <row r="6" spans="2:81" x14ac:dyDescent="0.25">
      <c r="B6" s="6" t="s">
        <v>610</v>
      </c>
      <c r="C6" s="6"/>
      <c r="D6" s="6" t="s">
        <v>1126</v>
      </c>
      <c r="E6" s="6">
        <v>75</v>
      </c>
      <c r="F6" s="6">
        <v>60</v>
      </c>
      <c r="G6" s="6">
        <v>50</v>
      </c>
      <c r="H6" s="6">
        <v>1</v>
      </c>
      <c r="I6" s="6">
        <v>1</v>
      </c>
      <c r="J6" s="6"/>
      <c r="K6" s="6"/>
      <c r="L6" s="10">
        <f>IF(ISBLANK(SalesOrders_Log[[#This Row],[Product]]),"",SalesOrders_Log[[#This Row],[List Price]]*SalesOrders_Log[[#This Row],[QTY at List Price]]+SalesOrders_Log[[#This Row],[Discount Price]]*SalesOrders_Log[[#This Row],[QTY at Discount Price]])</f>
        <v>135</v>
      </c>
      <c r="M6" s="6"/>
      <c r="N6" s="6"/>
      <c r="O6" s="10">
        <f>IFERROR(SalesOrders_Log[[#This Row],[Line Sub Total]]*SalesOrders_Log[[#This Row],[Zip Code Taxes]],"")</f>
        <v>0</v>
      </c>
      <c r="P6" s="10">
        <f>SalesOrders_Log[[#This Row],[List Price]]-SalesOrders_Log[[#This Row],[Cost Price]]</f>
        <v>25</v>
      </c>
      <c r="Q6" s="10">
        <f>IF(ISBLANK(SalesOrders_Log[[#This Row],[Product]]),"",(SalesOrders_Log[[#This Row],[List Price]]-SalesOrders_Log[[#This Row],[Cost Price]])*SalesOrders_Log[[#This Row],[QTY at List Price]]+(SalesOrders_Log[[#This Row],[Discount Price]]-SalesOrders_Log[[#This Row],[Cost Price]])*SalesOrders_Log[[#This Row],[QTY at Discount Price]])</f>
        <v>35</v>
      </c>
      <c r="R6" s="92">
        <f>IFERROR(SalesOrders_Log[[#This Row],[QTY at List Price]]*SalesOrders_Log[[#This Row],[List Price]]/SalesOrders_Log[[#This Row],[Cost Price]]*SalesOrders_Log[[#This Row],[QTY at List Price]]-IF(SalesOrders_Log[[#This Row],[QTY at List Price]]="","",1),"")</f>
        <v>0.5</v>
      </c>
      <c r="S6" s="92">
        <f>IFERROR( SalesOrders_Log[[#This Row],[QTY at Discount Price]]*SalesOrders_Log[[#This Row],[Discount Price]]/SalesOrders_Log[[#This Row],[Cost Price]]*SalesOrders_Log[[#This Row],[QTY at Discount Price]]-IF(SalesOrders_Log[[#This Row],[QTY at Discount Price]]="","",1),"")</f>
        <v>0.19999999999999996</v>
      </c>
      <c r="T6" s="11">
        <v>45627</v>
      </c>
      <c r="V6" s="10">
        <f>IF(SalesOrders_Log[[#This Row],[Date Invoiced]]=FY01_M01,SalesOrders_Log[[#This Row],[Line Sub Total]],0)</f>
        <v>0</v>
      </c>
      <c r="W6" s="10">
        <f>IF(SalesOrders_Log[[#This Row],[Date Invoiced]]=FY01_M02,SalesOrders_Log[[#This Row],[Line Sub Total]],0)</f>
        <v>0</v>
      </c>
      <c r="X6" s="10">
        <f>IF(SalesOrders_Log[[#This Row],[Date Invoiced]]=FY01_M03,SalesOrders_Log[[#This Row],[Line Sub Total]],0)</f>
        <v>0</v>
      </c>
      <c r="Y6" s="10">
        <f>IF(SalesOrders_Log[[#This Row],[Date Invoiced]]=FY01_M04,SalesOrders_Log[[#This Row],[Line Sub Total]],0)</f>
        <v>0</v>
      </c>
      <c r="Z6" s="10">
        <f>IF(SalesOrders_Log[[#This Row],[Date Invoiced]]=FY01_M05,SalesOrders_Log[[#This Row],[Line Sub Total]],0)</f>
        <v>0</v>
      </c>
      <c r="AA6" s="10">
        <f>IF(SalesOrders_Log[[#This Row],[Date Invoiced]]=FY01_M06,SalesOrders_Log[[#This Row],[Line Sub Total]],0)</f>
        <v>0</v>
      </c>
      <c r="AB6" s="10">
        <f>IF(SalesOrders_Log[[#This Row],[Date Invoiced]]=FY01_M07,SalesOrders_Log[[#This Row],[Line Sub Total]],0)</f>
        <v>0</v>
      </c>
      <c r="AC6" s="10">
        <f>IF(SalesOrders_Log[[#This Row],[Date Invoiced]]=FY01_M08,SalesOrders_Log[[#This Row],[Line Sub Total]],0)</f>
        <v>0</v>
      </c>
      <c r="AD6" s="10">
        <f>IF(SalesOrders_Log[[#This Row],[Date Invoiced]]=FY01_M09,SalesOrders_Log[[#This Row],[Line Sub Total]],0)</f>
        <v>0</v>
      </c>
      <c r="AE6" s="10">
        <f>IF(SalesOrders_Log[[#This Row],[Date Invoiced]]=FY01_M10,SalesOrders_Log[[#This Row],[Line Sub Total]],0)</f>
        <v>0</v>
      </c>
      <c r="AF6" s="10">
        <f>IF(SalesOrders_Log[[#This Row],[Date Invoiced]]=FY01_M11,SalesOrders_Log[[#This Row],[Line Sub Total]],0)</f>
        <v>0</v>
      </c>
      <c r="AG6" s="10">
        <f>IF(SalesOrders_Log[[#This Row],[Date Invoiced]]=FY01_M12,SalesOrders_Log[[#This Row],[Line Sub Total]],0)</f>
        <v>135</v>
      </c>
      <c r="AH6" s="10">
        <f>IF(SalesOrders_Log[[#This Row],[Date Invoiced]]=FY02_M01,SalesOrders_Log[[#This Row],[Line Sub Total]],0)</f>
        <v>0</v>
      </c>
      <c r="AI6" s="10">
        <f>IF(SalesOrders_Log[[#This Row],[Date Invoiced]]=FY02_M02,SalesOrders_Log[[#This Row],[Line Sub Total]],0)</f>
        <v>0</v>
      </c>
      <c r="AJ6" s="10">
        <f>IF(SalesOrders_Log[[#This Row],[Date Invoiced]]=FY02_M03,SalesOrders_Log[[#This Row],[Line Sub Total]],0)</f>
        <v>0</v>
      </c>
      <c r="AK6" s="10">
        <f>IF(SalesOrders_Log[[#This Row],[Date Invoiced]]=FY02_M04,SalesOrders_Log[[#This Row],[Line Sub Total]],0)</f>
        <v>0</v>
      </c>
      <c r="AL6" s="10">
        <f>IF(SalesOrders_Log[[#This Row],[Date Invoiced]]=FY02_M05,SalesOrders_Log[[#This Row],[Line Sub Total]],0)</f>
        <v>0</v>
      </c>
      <c r="AM6" s="10">
        <f>IF(SalesOrders_Log[[#This Row],[Date Invoiced]]=FY02_M06,SalesOrders_Log[[#This Row],[Line Sub Total]],0)</f>
        <v>0</v>
      </c>
      <c r="AN6" s="10">
        <f>IF(SalesOrders_Log[[#This Row],[Date Invoiced]]=FY02_M07,SalesOrders_Log[[#This Row],[Line Sub Total]],0)</f>
        <v>0</v>
      </c>
      <c r="AO6" s="10">
        <f>IF(SalesOrders_Log[[#This Row],[Date Invoiced]]=FY02_M08,SalesOrders_Log[[#This Row],[Line Sub Total]],0)</f>
        <v>0</v>
      </c>
      <c r="AP6" s="10">
        <f>IF(SalesOrders_Log[[#This Row],[Date Invoiced]]=FY02_M09,SalesOrders_Log[[#This Row],[Line Sub Total]],0)</f>
        <v>0</v>
      </c>
      <c r="AQ6" s="10">
        <f>IF(SalesOrders_Log[[#This Row],[Date Invoiced]]=FY02_M10,SalesOrders_Log[[#This Row],[Line Sub Total]],0)</f>
        <v>0</v>
      </c>
      <c r="AR6" s="10">
        <f>IF(SalesOrders_Log[[#This Row],[Date Invoiced]]=FY02_M11,SalesOrders_Log[[#This Row],[Line Sub Total]],0)</f>
        <v>0</v>
      </c>
      <c r="AS6" s="10">
        <f>IF(SalesOrders_Log[[#This Row],[Date Invoiced]]=FY02_M12,SalesOrders_Log[[#This Row],[Line Sub Total]],0)</f>
        <v>0</v>
      </c>
      <c r="AT6" s="10">
        <f>IF(SalesOrders_Log[[#This Row],[Date Invoiced]]=FY03_M01,SalesOrders_Log[[#This Row],[Line Sub Total]],0)</f>
        <v>0</v>
      </c>
      <c r="AU6" s="10">
        <f>IF(SalesOrders_Log[[#This Row],[Date Invoiced]]=FY03_M02,SalesOrders_Log[[#This Row],[Line Sub Total]],0)</f>
        <v>0</v>
      </c>
      <c r="AV6" s="10">
        <f>IF(SalesOrders_Log[[#This Row],[Date Invoiced]]=FY03_M03,SalesOrders_Log[[#This Row],[Line Sub Total]],0)</f>
        <v>0</v>
      </c>
      <c r="AW6" s="10">
        <f>IF(SalesOrders_Log[[#This Row],[Date Invoiced]]=FY03_M04,SalesOrders_Log[[#This Row],[Line Sub Total]],0)</f>
        <v>0</v>
      </c>
      <c r="AX6" s="10">
        <f>IF(SalesOrders_Log[[#This Row],[Date Invoiced]]=FY03_M05,SalesOrders_Log[[#This Row],[Line Sub Total]],0)</f>
        <v>0</v>
      </c>
      <c r="AY6" s="10">
        <f>IF(SalesOrders_Log[[#This Row],[Date Invoiced]]=FY03_M06,SalesOrders_Log[[#This Row],[Line Sub Total]],0)</f>
        <v>0</v>
      </c>
      <c r="AZ6" s="10">
        <f>IF(SalesOrders_Log[[#This Row],[Date Invoiced]]=FY03_M07,SalesOrders_Log[[#This Row],[Line Sub Total]],0)</f>
        <v>0</v>
      </c>
      <c r="BA6" s="10">
        <f>IF(SalesOrders_Log[[#This Row],[Date Invoiced]]=FY03_M08,SalesOrders_Log[[#This Row],[Line Sub Total]],0)</f>
        <v>0</v>
      </c>
      <c r="BB6" s="10">
        <f>IF(SalesOrders_Log[[#This Row],[Date Invoiced]]=FY03_M09,SalesOrders_Log[[#This Row],[Line Sub Total]],0)</f>
        <v>0</v>
      </c>
      <c r="BC6" s="10">
        <f>IF(SalesOrders_Log[[#This Row],[Date Invoiced]]=FY03_M10,SalesOrders_Log[[#This Row],[Line Sub Total]],0)</f>
        <v>0</v>
      </c>
      <c r="BD6" s="10">
        <f>IF(SalesOrders_Log[[#This Row],[Date Invoiced]]=FY03_M11,SalesOrders_Log[[#This Row],[Line Sub Total]],0)</f>
        <v>0</v>
      </c>
      <c r="BE6" s="10">
        <f>IF(SalesOrders_Log[[#This Row],[Date Invoiced]]=FY03_M12,SalesOrders_Log[[#This Row],[Line Sub Total]],0)</f>
        <v>0</v>
      </c>
      <c r="BF6" s="18">
        <f>IF(SalesOrders_Log[[#This Row],[Product]]=FY04_M01,SalesOrders_Log[[#This Row],[Date Invoiced]],0)</f>
        <v>0</v>
      </c>
      <c r="BG6" s="18">
        <f>IF(SalesOrders_Log[[#This Row],[Product]]=FY04_M02,SalesOrders_Log[[#This Row],[Date Invoiced]],0)</f>
        <v>0</v>
      </c>
      <c r="BH6" s="18">
        <f>IF(SalesOrders_Log[[#This Row],[Product]]=FY04_M03,SalesOrders_Log[[#This Row],[Date Invoiced]],0)</f>
        <v>0</v>
      </c>
      <c r="BI6" s="18">
        <f>IF(SalesOrders_Log[[#This Row],[Product]]=FY04_M04,SalesOrders_Log[[#This Row],[Date Invoiced]],0)</f>
        <v>0</v>
      </c>
      <c r="BJ6" s="18">
        <f>IF(SalesOrders_Log[[#This Row],[Product]]=FY04_M05,SalesOrders_Log[[#This Row],[Date Invoiced]],0)</f>
        <v>0</v>
      </c>
      <c r="BK6" s="18">
        <f>IF(SalesOrders_Log[[#This Row],[Product]]=FY04_M06,SalesOrders_Log[[#This Row],[Date Invoiced]],0)</f>
        <v>0</v>
      </c>
      <c r="BL6" s="18">
        <f>IF(SalesOrders_Log[[#This Row],[Product]]=FY04_M07,SalesOrders_Log[[#This Row],[Date Invoiced]],0)</f>
        <v>0</v>
      </c>
      <c r="BM6" s="18">
        <f>IF(SalesOrders_Log[[#This Row],[Product]]=FY04_M08,SalesOrders_Log[[#This Row],[Date Invoiced]],0)</f>
        <v>0</v>
      </c>
      <c r="BN6" s="18">
        <f>IF(SalesOrders_Log[[#This Row],[Product]]=FY04_M09,SalesOrders_Log[[#This Row],[Date Invoiced]],0)</f>
        <v>0</v>
      </c>
      <c r="BO6" s="18">
        <f>IF(SalesOrders_Log[[#This Row],[Product]]=FY04_M10,SalesOrders_Log[[#This Row],[Date Invoiced]],0)</f>
        <v>0</v>
      </c>
      <c r="BP6" s="18">
        <f>IF(SalesOrders_Log[[#This Row],[Product]]=FY04_M11,SalesOrders_Log[[#This Row],[Date Invoiced]],0)</f>
        <v>0</v>
      </c>
      <c r="BQ6" s="18">
        <f>IF(SalesOrders_Log[[#This Row],[Product]]=FY04_M12,SalesOrders_Log[[#This Row],[Date Invoiced]],0)</f>
        <v>0</v>
      </c>
      <c r="BR6" s="18">
        <f>IF(SalesOrders_Log[[#This Row],[Product]]=FY05_M01,SalesOrders_Log[[#This Row],[Date Invoiced]],0)</f>
        <v>0</v>
      </c>
      <c r="BS6" s="18">
        <f>IF(SalesOrders_Log[[#This Row],[Product]]=FY05_M02,SalesOrders_Log[[#This Row],[Date Invoiced]],0)</f>
        <v>0</v>
      </c>
      <c r="BT6" s="18">
        <f>IF(SalesOrders_Log[[#This Row],[Product]]=FY05_M03,SalesOrders_Log[[#This Row],[Date Invoiced]],0)</f>
        <v>0</v>
      </c>
      <c r="BU6" s="18">
        <f>IF(SalesOrders_Log[[#This Row],[Product]]=FY05_M04,SalesOrders_Log[[#This Row],[Date Invoiced]],0)</f>
        <v>0</v>
      </c>
      <c r="BV6" s="18">
        <f>IF(SalesOrders_Log[[#This Row],[Product]]=FY05_M05,SalesOrders_Log[[#This Row],[Date Invoiced]],0)</f>
        <v>0</v>
      </c>
      <c r="BW6" s="18">
        <f>IF(SalesOrders_Log[[#This Row],[Product]]=FY05_M06,SalesOrders_Log[[#This Row],[Date Invoiced]],0)</f>
        <v>0</v>
      </c>
      <c r="BX6" s="18">
        <f>IF(SalesOrders_Log[[#This Row],[Product]]=FY05_M07,SalesOrders_Log[[#This Row],[Date Invoiced]],0)</f>
        <v>0</v>
      </c>
      <c r="BY6" s="18">
        <f>IF(SalesOrders_Log[[#This Row],[Product]]=FY05_M08,SalesOrders_Log[[#This Row],[Date Invoiced]],0)</f>
        <v>0</v>
      </c>
      <c r="BZ6" s="18">
        <f>IF(SalesOrders_Log[[#This Row],[Product]]=FY05_M09,SalesOrders_Log[[#This Row],[Date Invoiced]],0)</f>
        <v>0</v>
      </c>
      <c r="CA6" s="18">
        <f>IF(SalesOrders_Log[[#This Row],[Product]]=FY05_M10,SalesOrders_Log[[#This Row],[Date Invoiced]],0)</f>
        <v>0</v>
      </c>
      <c r="CB6" s="18">
        <f>IF(SalesOrders_Log[[#This Row],[Product]]=FY05_M11,SalesOrders_Log[[#This Row],[Date Invoiced]],0)</f>
        <v>0</v>
      </c>
      <c r="CC6" s="18">
        <f>IF(SalesOrders_Log[[#This Row],[Product]]=FY05_M12,SalesOrders_Log[[#This Row],[Date Invoiced]],0)</f>
        <v>0</v>
      </c>
    </row>
    <row r="7" spans="2:81" x14ac:dyDescent="0.25">
      <c r="B7" s="6" t="s">
        <v>611</v>
      </c>
      <c r="C7" s="6"/>
      <c r="D7" s="6" t="s">
        <v>1127</v>
      </c>
      <c r="E7" s="6">
        <v>600</v>
      </c>
      <c r="F7" s="6"/>
      <c r="G7" s="6">
        <v>50</v>
      </c>
      <c r="H7" s="6"/>
      <c r="I7" s="6"/>
      <c r="J7" s="6"/>
      <c r="K7" s="6"/>
      <c r="L7" s="10">
        <f>IF(ISBLANK(SalesOrders_Log[[#This Row],[Product]]),"",SalesOrders_Log[[#This Row],[List Price]]*SalesOrders_Log[[#This Row],[QTY at List Price]]+SalesOrders_Log[[#This Row],[Discount Price]]*SalesOrders_Log[[#This Row],[QTY at Discount Price]])</f>
        <v>0</v>
      </c>
      <c r="M7" s="6"/>
      <c r="N7" s="6"/>
      <c r="O7" s="10">
        <f>IFERROR(SalesOrders_Log[[#This Row],[Line Sub Total]]*SalesOrders_Log[[#This Row],[Zip Code Taxes]],"")</f>
        <v>0</v>
      </c>
      <c r="P7" s="10">
        <f>SalesOrders_Log[[#This Row],[List Price]]-SalesOrders_Log[[#This Row],[Cost Price]]</f>
        <v>550</v>
      </c>
      <c r="Q7" s="10">
        <f>IF(ISBLANK(SalesOrders_Log[[#This Row],[Product]]),"",(SalesOrders_Log[[#This Row],[List Price]]-SalesOrders_Log[[#This Row],[Cost Price]])*SalesOrders_Log[[#This Row],[QTY at List Price]]+(SalesOrders_Log[[#This Row],[Discount Price]]-SalesOrders_Log[[#This Row],[Cost Price]])*SalesOrders_Log[[#This Row],[QTY at Discount Price]])</f>
        <v>0</v>
      </c>
      <c r="R7" s="93" t="str">
        <f>IFERROR(SalesOrders_Log[[#This Row],[QTY at List Price]]*SalesOrders_Log[[#This Row],[List Price]]/SalesOrders_Log[[#This Row],[Cost Price]]*SalesOrders_Log[[#This Row],[QTY at List Price]]-IF(SalesOrders_Log[[#This Row],[QTY at List Price]]="","",1),"")</f>
        <v/>
      </c>
      <c r="S7" s="93" t="str">
        <f>IFERROR( SalesOrders_Log[[#This Row],[QTY at Discount Price]]*SalesOrders_Log[[#This Row],[Discount Price]]/SalesOrders_Log[[#This Row],[Cost Price]]*SalesOrders_Log[[#This Row],[QTY at Discount Price]]-IF(SalesOrders_Log[[#This Row],[QTY at Discount Price]]="","",1),"")</f>
        <v/>
      </c>
      <c r="T7" s="11">
        <v>44228</v>
      </c>
      <c r="V7" s="10">
        <f>IF(SalesOrders_Log[[#This Row],[Date Invoiced]]=FY01_M01,SalesOrders_Log[[#This Row],[Line Sub Total]],0)</f>
        <v>0</v>
      </c>
      <c r="W7" s="10">
        <f>IF(SalesOrders_Log[[#This Row],[Date Invoiced]]=FY01_M02,SalesOrders_Log[[#This Row],[Line Sub Total]],0)</f>
        <v>0</v>
      </c>
      <c r="X7" s="10">
        <f>IF(SalesOrders_Log[[#This Row],[Date Invoiced]]=FY01_M03,SalesOrders_Log[[#This Row],[Line Sub Total]],0)</f>
        <v>0</v>
      </c>
      <c r="Y7" s="10">
        <f>IF(SalesOrders_Log[[#This Row],[Date Invoiced]]=FY01_M04,SalesOrders_Log[[#This Row],[Line Sub Total]],0)</f>
        <v>0</v>
      </c>
      <c r="Z7" s="10">
        <f>IF(SalesOrders_Log[[#This Row],[Date Invoiced]]=FY01_M05,SalesOrders_Log[[#This Row],[Line Sub Total]],0)</f>
        <v>0</v>
      </c>
      <c r="AA7" s="10">
        <f>IF(SalesOrders_Log[[#This Row],[Date Invoiced]]=FY01_M06,SalesOrders_Log[[#This Row],[Line Sub Total]],0)</f>
        <v>0</v>
      </c>
      <c r="AB7" s="10">
        <f>IF(SalesOrders_Log[[#This Row],[Date Invoiced]]=FY01_M07,SalesOrders_Log[[#This Row],[Line Sub Total]],0)</f>
        <v>0</v>
      </c>
      <c r="AC7" s="10">
        <f>IF(SalesOrders_Log[[#This Row],[Date Invoiced]]=FY01_M08,SalesOrders_Log[[#This Row],[Line Sub Total]],0)</f>
        <v>0</v>
      </c>
      <c r="AD7" s="10">
        <f>IF(SalesOrders_Log[[#This Row],[Date Invoiced]]=FY01_M09,SalesOrders_Log[[#This Row],[Line Sub Total]],0)</f>
        <v>0</v>
      </c>
      <c r="AE7" s="10">
        <f>IF(SalesOrders_Log[[#This Row],[Date Invoiced]]=FY01_M10,SalesOrders_Log[[#This Row],[Line Sub Total]],0)</f>
        <v>0</v>
      </c>
      <c r="AF7" s="10">
        <f>IF(SalesOrders_Log[[#This Row],[Date Invoiced]]=FY01_M11,SalesOrders_Log[[#This Row],[Line Sub Total]],0)</f>
        <v>0</v>
      </c>
      <c r="AG7" s="10">
        <f>IF(SalesOrders_Log[[#This Row],[Date Invoiced]]=FY01_M12,SalesOrders_Log[[#This Row],[Line Sub Total]],0)</f>
        <v>0</v>
      </c>
      <c r="AH7" s="18">
        <f>IF(SalesOrders_Log[[#This Row],[Date Invoiced]]=FY02_M01,SalesOrders_Log[[#This Row],[Line Sub Total]],0)</f>
        <v>0</v>
      </c>
      <c r="AI7" s="18">
        <f>IF(SalesOrders_Log[[#This Row],[Date Invoiced]]=FY02_M02,SalesOrders_Log[[#This Row],[Line Sub Total]],0)</f>
        <v>0</v>
      </c>
      <c r="AJ7" s="18">
        <f>IF(SalesOrders_Log[[#This Row],[Date Invoiced]]=FY02_M03,SalesOrders_Log[[#This Row],[Line Sub Total]],0)</f>
        <v>0</v>
      </c>
      <c r="AK7" s="18">
        <f>IF(SalesOrders_Log[[#This Row],[Date Invoiced]]=FY02_M04,SalesOrders_Log[[#This Row],[Line Sub Total]],0)</f>
        <v>0</v>
      </c>
      <c r="AL7" s="18">
        <f>IF(SalesOrders_Log[[#This Row],[Date Invoiced]]=FY02_M05,SalesOrders_Log[[#This Row],[Line Sub Total]],0)</f>
        <v>0</v>
      </c>
      <c r="AM7" s="18">
        <f>IF(SalesOrders_Log[[#This Row],[Date Invoiced]]=FY02_M06,SalesOrders_Log[[#This Row],[Line Sub Total]],0)</f>
        <v>0</v>
      </c>
      <c r="AN7" s="18">
        <f>IF(SalesOrders_Log[[#This Row],[Date Invoiced]]=FY02_M07,SalesOrders_Log[[#This Row],[Line Sub Total]],0)</f>
        <v>0</v>
      </c>
      <c r="AO7" s="18">
        <f>IF(SalesOrders_Log[[#This Row],[Date Invoiced]]=FY02_M08,SalesOrders_Log[[#This Row],[Line Sub Total]],0)</f>
        <v>0</v>
      </c>
      <c r="AP7" s="18">
        <f>IF(SalesOrders_Log[[#This Row],[Date Invoiced]]=FY02_M09,SalesOrders_Log[[#This Row],[Line Sub Total]],0)</f>
        <v>0</v>
      </c>
      <c r="AQ7" s="18">
        <f>IF(SalesOrders_Log[[#This Row],[Date Invoiced]]=FY02_M10,SalesOrders_Log[[#This Row],[Line Sub Total]],0)</f>
        <v>0</v>
      </c>
      <c r="AR7" s="18">
        <f>IF(SalesOrders_Log[[#This Row],[Date Invoiced]]=FY02_M11,SalesOrders_Log[[#This Row],[Line Sub Total]],0)</f>
        <v>0</v>
      </c>
      <c r="AS7" s="18">
        <f>IF(SalesOrders_Log[[#This Row],[Date Invoiced]]=FY02_M12,SalesOrders_Log[[#This Row],[Line Sub Total]],0)</f>
        <v>0</v>
      </c>
      <c r="AT7" s="18">
        <f>IF(SalesOrders_Log[[#This Row],[Date Invoiced]]=FY03_M01,SalesOrders_Log[[#This Row],[Line Sub Total]],0)</f>
        <v>0</v>
      </c>
      <c r="AU7" s="18">
        <f>IF(SalesOrders_Log[[#This Row],[Date Invoiced]]=FY03_M02,SalesOrders_Log[[#This Row],[Line Sub Total]],0)</f>
        <v>0</v>
      </c>
      <c r="AV7" s="18">
        <f>IF(SalesOrders_Log[[#This Row],[Date Invoiced]]=FY03_M03,SalesOrders_Log[[#This Row],[Line Sub Total]],0)</f>
        <v>0</v>
      </c>
      <c r="AW7" s="18">
        <f>IF(SalesOrders_Log[[#This Row],[Date Invoiced]]=FY03_M04,SalesOrders_Log[[#This Row],[Line Sub Total]],0)</f>
        <v>0</v>
      </c>
      <c r="AX7" s="18">
        <f>IF(SalesOrders_Log[[#This Row],[Date Invoiced]]=FY03_M05,SalesOrders_Log[[#This Row],[Line Sub Total]],0)</f>
        <v>0</v>
      </c>
      <c r="AY7" s="18">
        <f>IF(SalesOrders_Log[[#This Row],[Date Invoiced]]=FY03_M06,SalesOrders_Log[[#This Row],[Line Sub Total]],0)</f>
        <v>0</v>
      </c>
      <c r="AZ7" s="18">
        <f>IF(SalesOrders_Log[[#This Row],[Date Invoiced]]=FY03_M07,SalesOrders_Log[[#This Row],[Line Sub Total]],0)</f>
        <v>0</v>
      </c>
      <c r="BA7" s="18">
        <f>IF(SalesOrders_Log[[#This Row],[Date Invoiced]]=FY03_M08,SalesOrders_Log[[#This Row],[Line Sub Total]],0)</f>
        <v>0</v>
      </c>
      <c r="BB7" s="18">
        <f>IF(SalesOrders_Log[[#This Row],[Date Invoiced]]=FY03_M09,SalesOrders_Log[[#This Row],[Line Sub Total]],0)</f>
        <v>0</v>
      </c>
      <c r="BC7" s="18">
        <f>IF(SalesOrders_Log[[#This Row],[Date Invoiced]]=FY03_M10,SalesOrders_Log[[#This Row],[Line Sub Total]],0)</f>
        <v>0</v>
      </c>
      <c r="BD7" s="18">
        <f>IF(SalesOrders_Log[[#This Row],[Date Invoiced]]=FY03_M11,SalesOrders_Log[[#This Row],[Line Sub Total]],0)</f>
        <v>0</v>
      </c>
      <c r="BE7" s="18">
        <f>IF(SalesOrders_Log[[#This Row],[Date Invoiced]]=FY03_M12,SalesOrders_Log[[#This Row],[Line Sub Total]],0)</f>
        <v>0</v>
      </c>
      <c r="BF7" s="18">
        <f>IF(SalesOrders_Log[[#This Row],[Product]]=FY04_M01,SalesOrders_Log[[#This Row],[Date Invoiced]],0)</f>
        <v>0</v>
      </c>
      <c r="BG7" s="18">
        <f>IF(SalesOrders_Log[[#This Row],[Product]]=FY04_M02,SalesOrders_Log[[#This Row],[Date Invoiced]],0)</f>
        <v>0</v>
      </c>
      <c r="BH7" s="18">
        <f>IF(SalesOrders_Log[[#This Row],[Product]]=FY04_M03,SalesOrders_Log[[#This Row],[Date Invoiced]],0)</f>
        <v>0</v>
      </c>
      <c r="BI7" s="18">
        <f>IF(SalesOrders_Log[[#This Row],[Product]]=FY04_M04,SalesOrders_Log[[#This Row],[Date Invoiced]],0)</f>
        <v>0</v>
      </c>
      <c r="BJ7" s="18">
        <f>IF(SalesOrders_Log[[#This Row],[Product]]=FY04_M05,SalesOrders_Log[[#This Row],[Date Invoiced]],0)</f>
        <v>0</v>
      </c>
      <c r="BK7" s="18">
        <f>IF(SalesOrders_Log[[#This Row],[Product]]=FY04_M06,SalesOrders_Log[[#This Row],[Date Invoiced]],0)</f>
        <v>0</v>
      </c>
      <c r="BL7" s="18">
        <f>IF(SalesOrders_Log[[#This Row],[Product]]=FY04_M07,SalesOrders_Log[[#This Row],[Date Invoiced]],0)</f>
        <v>0</v>
      </c>
      <c r="BM7" s="18">
        <f>IF(SalesOrders_Log[[#This Row],[Product]]=FY04_M08,SalesOrders_Log[[#This Row],[Date Invoiced]],0)</f>
        <v>0</v>
      </c>
      <c r="BN7" s="18">
        <f>IF(SalesOrders_Log[[#This Row],[Product]]=FY04_M09,SalesOrders_Log[[#This Row],[Date Invoiced]],0)</f>
        <v>0</v>
      </c>
      <c r="BO7" s="18">
        <f>IF(SalesOrders_Log[[#This Row],[Product]]=FY04_M10,SalesOrders_Log[[#This Row],[Date Invoiced]],0)</f>
        <v>0</v>
      </c>
      <c r="BP7" s="18">
        <f>IF(SalesOrders_Log[[#This Row],[Product]]=FY04_M11,SalesOrders_Log[[#This Row],[Date Invoiced]],0)</f>
        <v>0</v>
      </c>
      <c r="BQ7" s="18">
        <f>IF(SalesOrders_Log[[#This Row],[Product]]=FY04_M12,SalesOrders_Log[[#This Row],[Date Invoiced]],0)</f>
        <v>0</v>
      </c>
      <c r="BR7" s="18">
        <f>IF(SalesOrders_Log[[#This Row],[Product]]=FY05_M01,SalesOrders_Log[[#This Row],[Date Invoiced]],0)</f>
        <v>0</v>
      </c>
      <c r="BS7" s="18">
        <f>IF(SalesOrders_Log[[#This Row],[Product]]=FY05_M02,SalesOrders_Log[[#This Row],[Date Invoiced]],0)</f>
        <v>0</v>
      </c>
      <c r="BT7" s="18">
        <f>IF(SalesOrders_Log[[#This Row],[Product]]=FY05_M03,SalesOrders_Log[[#This Row],[Date Invoiced]],0)</f>
        <v>0</v>
      </c>
      <c r="BU7" s="18">
        <f>IF(SalesOrders_Log[[#This Row],[Product]]=FY05_M04,SalesOrders_Log[[#This Row],[Date Invoiced]],0)</f>
        <v>0</v>
      </c>
      <c r="BV7" s="18">
        <f>IF(SalesOrders_Log[[#This Row],[Product]]=FY05_M05,SalesOrders_Log[[#This Row],[Date Invoiced]],0)</f>
        <v>0</v>
      </c>
      <c r="BW7" s="18">
        <f>IF(SalesOrders_Log[[#This Row],[Product]]=FY05_M06,SalesOrders_Log[[#This Row],[Date Invoiced]],0)</f>
        <v>0</v>
      </c>
      <c r="BX7" s="18">
        <f>IF(SalesOrders_Log[[#This Row],[Product]]=FY05_M07,SalesOrders_Log[[#This Row],[Date Invoiced]],0)</f>
        <v>0</v>
      </c>
      <c r="BY7" s="18">
        <f>IF(SalesOrders_Log[[#This Row],[Product]]=FY05_M08,SalesOrders_Log[[#This Row],[Date Invoiced]],0)</f>
        <v>0</v>
      </c>
      <c r="BZ7" s="18">
        <f>IF(SalesOrders_Log[[#This Row],[Product]]=FY05_M09,SalesOrders_Log[[#This Row],[Date Invoiced]],0)</f>
        <v>0</v>
      </c>
      <c r="CA7" s="18">
        <f>IF(SalesOrders_Log[[#This Row],[Product]]=FY05_M10,SalesOrders_Log[[#This Row],[Date Invoiced]],0)</f>
        <v>0</v>
      </c>
      <c r="CB7" s="18">
        <f>IF(SalesOrders_Log[[#This Row],[Product]]=FY05_M11,SalesOrders_Log[[#This Row],[Date Invoiced]],0)</f>
        <v>0</v>
      </c>
      <c r="CC7" s="18">
        <f>IF(SalesOrders_Log[[#This Row],[Product]]=FY05_M12,SalesOrders_Log[[#This Row],[Date Invoiced]],0)</f>
        <v>0</v>
      </c>
    </row>
    <row r="8" spans="2:81" x14ac:dyDescent="0.25">
      <c r="B8" s="6" t="s">
        <v>612</v>
      </c>
      <c r="C8" s="6"/>
      <c r="D8" s="6" t="s">
        <v>1128</v>
      </c>
      <c r="E8" s="6">
        <v>1000</v>
      </c>
      <c r="F8" s="6"/>
      <c r="G8" s="6">
        <v>200</v>
      </c>
      <c r="H8" s="6">
        <v>1</v>
      </c>
      <c r="I8" s="6"/>
      <c r="J8" s="6"/>
      <c r="K8" s="6"/>
      <c r="L8" s="10">
        <f>IF(ISBLANK(SalesOrders_Log[[#This Row],[Product]]),"",SalesOrders_Log[[#This Row],[List Price]]*SalesOrders_Log[[#This Row],[QTY at List Price]]+SalesOrders_Log[[#This Row],[Discount Price]]*SalesOrders_Log[[#This Row],[QTY at Discount Price]])</f>
        <v>1000</v>
      </c>
      <c r="M8" s="6"/>
      <c r="N8" s="6"/>
      <c r="O8" s="10">
        <f>IFERROR(SalesOrders_Log[[#This Row],[Line Sub Total]]*SalesOrders_Log[[#This Row],[Zip Code Taxes]],"")</f>
        <v>0</v>
      </c>
      <c r="P8" s="10">
        <f>SalesOrders_Log[[#This Row],[List Price]]-SalesOrders_Log[[#This Row],[Cost Price]]</f>
        <v>800</v>
      </c>
      <c r="Q8" s="10">
        <f>IF(ISBLANK(SalesOrders_Log[[#This Row],[Product]]),"",(SalesOrders_Log[[#This Row],[List Price]]-SalesOrders_Log[[#This Row],[Cost Price]])*SalesOrders_Log[[#This Row],[QTY at List Price]]+(SalesOrders_Log[[#This Row],[Discount Price]]-SalesOrders_Log[[#This Row],[Cost Price]])*SalesOrders_Log[[#This Row],[QTY at Discount Price]])</f>
        <v>800</v>
      </c>
      <c r="R8" s="93">
        <f>IFERROR(SalesOrders_Log[[#This Row],[QTY at List Price]]*SalesOrders_Log[[#This Row],[List Price]]/SalesOrders_Log[[#This Row],[Cost Price]]*SalesOrders_Log[[#This Row],[QTY at List Price]]-IF(SalesOrders_Log[[#This Row],[QTY at List Price]]="","",1),"")</f>
        <v>4</v>
      </c>
      <c r="S8" s="93" t="str">
        <f>IFERROR( SalesOrders_Log[[#This Row],[QTY at Discount Price]]*SalesOrders_Log[[#This Row],[Discount Price]]/SalesOrders_Log[[#This Row],[Cost Price]]*SalesOrders_Log[[#This Row],[QTY at Discount Price]]-IF(SalesOrders_Log[[#This Row],[QTY at Discount Price]]="","",1),"")</f>
        <v/>
      </c>
      <c r="T8" s="11">
        <v>44896</v>
      </c>
      <c r="V8" s="10">
        <f>IF(SalesOrders_Log[[#This Row],[Date Invoiced]]=FY01_M01,SalesOrders_Log[[#This Row],[Line Sub Total]],0)</f>
        <v>0</v>
      </c>
      <c r="W8" s="10">
        <f>IF(SalesOrders_Log[[#This Row],[Date Invoiced]]=FY01_M02,SalesOrders_Log[[#This Row],[Line Sub Total]],0)</f>
        <v>0</v>
      </c>
      <c r="X8" s="10">
        <f>IF(SalesOrders_Log[[#This Row],[Date Invoiced]]=FY01_M03,SalesOrders_Log[[#This Row],[Line Sub Total]],0)</f>
        <v>0</v>
      </c>
      <c r="Y8" s="10">
        <f>IF(SalesOrders_Log[[#This Row],[Date Invoiced]]=FY01_M04,SalesOrders_Log[[#This Row],[Line Sub Total]],0)</f>
        <v>0</v>
      </c>
      <c r="Z8" s="10">
        <f>IF(SalesOrders_Log[[#This Row],[Date Invoiced]]=FY01_M05,SalesOrders_Log[[#This Row],[Line Sub Total]],0)</f>
        <v>0</v>
      </c>
      <c r="AA8" s="10">
        <f>IF(SalesOrders_Log[[#This Row],[Date Invoiced]]=FY01_M06,SalesOrders_Log[[#This Row],[Line Sub Total]],0)</f>
        <v>0</v>
      </c>
      <c r="AB8" s="10">
        <f>IF(SalesOrders_Log[[#This Row],[Date Invoiced]]=FY01_M07,SalesOrders_Log[[#This Row],[Line Sub Total]],0)</f>
        <v>0</v>
      </c>
      <c r="AC8" s="10">
        <f>IF(SalesOrders_Log[[#This Row],[Date Invoiced]]=FY01_M08,SalesOrders_Log[[#This Row],[Line Sub Total]],0)</f>
        <v>0</v>
      </c>
      <c r="AD8" s="10">
        <f>IF(SalesOrders_Log[[#This Row],[Date Invoiced]]=FY01_M09,SalesOrders_Log[[#This Row],[Line Sub Total]],0)</f>
        <v>0</v>
      </c>
      <c r="AE8" s="10">
        <f>IF(SalesOrders_Log[[#This Row],[Date Invoiced]]=FY01_M10,SalesOrders_Log[[#This Row],[Line Sub Total]],0)</f>
        <v>0</v>
      </c>
      <c r="AF8" s="10">
        <f>IF(SalesOrders_Log[[#This Row],[Date Invoiced]]=FY01_M11,SalesOrders_Log[[#This Row],[Line Sub Total]],0)</f>
        <v>0</v>
      </c>
      <c r="AG8" s="10">
        <f>IF(SalesOrders_Log[[#This Row],[Date Invoiced]]=FY01_M12,SalesOrders_Log[[#This Row],[Line Sub Total]],0)</f>
        <v>0</v>
      </c>
      <c r="AH8" s="18">
        <f>IF(SalesOrders_Log[[#This Row],[Date Invoiced]]=FY02_M01,SalesOrders_Log[[#This Row],[Line Sub Total]],0)</f>
        <v>0</v>
      </c>
      <c r="AI8" s="18">
        <f>IF(SalesOrders_Log[[#This Row],[Date Invoiced]]=FY02_M02,SalesOrders_Log[[#This Row],[Line Sub Total]],0)</f>
        <v>0</v>
      </c>
      <c r="AJ8" s="18">
        <f>IF(SalesOrders_Log[[#This Row],[Date Invoiced]]=FY02_M03,SalesOrders_Log[[#This Row],[Line Sub Total]],0)</f>
        <v>0</v>
      </c>
      <c r="AK8" s="18">
        <f>IF(SalesOrders_Log[[#This Row],[Date Invoiced]]=FY02_M04,SalesOrders_Log[[#This Row],[Line Sub Total]],0)</f>
        <v>0</v>
      </c>
      <c r="AL8" s="18">
        <f>IF(SalesOrders_Log[[#This Row],[Date Invoiced]]=FY02_M05,SalesOrders_Log[[#This Row],[Line Sub Total]],0)</f>
        <v>0</v>
      </c>
      <c r="AM8" s="18">
        <f>IF(SalesOrders_Log[[#This Row],[Date Invoiced]]=FY02_M06,SalesOrders_Log[[#This Row],[Line Sub Total]],0)</f>
        <v>0</v>
      </c>
      <c r="AN8" s="18">
        <f>IF(SalesOrders_Log[[#This Row],[Date Invoiced]]=FY02_M07,SalesOrders_Log[[#This Row],[Line Sub Total]],0)</f>
        <v>0</v>
      </c>
      <c r="AO8" s="18">
        <f>IF(SalesOrders_Log[[#This Row],[Date Invoiced]]=FY02_M08,SalesOrders_Log[[#This Row],[Line Sub Total]],0)</f>
        <v>0</v>
      </c>
      <c r="AP8" s="18">
        <f>IF(SalesOrders_Log[[#This Row],[Date Invoiced]]=FY02_M09,SalesOrders_Log[[#This Row],[Line Sub Total]],0)</f>
        <v>0</v>
      </c>
      <c r="AQ8" s="18">
        <f>IF(SalesOrders_Log[[#This Row],[Date Invoiced]]=FY02_M10,SalesOrders_Log[[#This Row],[Line Sub Total]],0)</f>
        <v>0</v>
      </c>
      <c r="AR8" s="18">
        <f>IF(SalesOrders_Log[[#This Row],[Date Invoiced]]=FY02_M11,SalesOrders_Log[[#This Row],[Line Sub Total]],0)</f>
        <v>0</v>
      </c>
      <c r="AS8" s="18">
        <f>IF(SalesOrders_Log[[#This Row],[Date Invoiced]]=FY02_M12,SalesOrders_Log[[#This Row],[Line Sub Total]],0)</f>
        <v>0</v>
      </c>
      <c r="AT8" s="18">
        <f>IF(SalesOrders_Log[[#This Row],[Date Invoiced]]=FY03_M01,SalesOrders_Log[[#This Row],[Line Sub Total]],0)</f>
        <v>0</v>
      </c>
      <c r="AU8" s="18">
        <f>IF(SalesOrders_Log[[#This Row],[Date Invoiced]]=FY03_M02,SalesOrders_Log[[#This Row],[Line Sub Total]],0)</f>
        <v>0</v>
      </c>
      <c r="AV8" s="18">
        <f>IF(SalesOrders_Log[[#This Row],[Date Invoiced]]=FY03_M03,SalesOrders_Log[[#This Row],[Line Sub Total]],0)</f>
        <v>0</v>
      </c>
      <c r="AW8" s="18">
        <f>IF(SalesOrders_Log[[#This Row],[Date Invoiced]]=FY03_M04,SalesOrders_Log[[#This Row],[Line Sub Total]],0)</f>
        <v>0</v>
      </c>
      <c r="AX8" s="18">
        <f>IF(SalesOrders_Log[[#This Row],[Date Invoiced]]=FY03_M05,SalesOrders_Log[[#This Row],[Line Sub Total]],0)</f>
        <v>0</v>
      </c>
      <c r="AY8" s="18">
        <f>IF(SalesOrders_Log[[#This Row],[Date Invoiced]]=FY03_M06,SalesOrders_Log[[#This Row],[Line Sub Total]],0)</f>
        <v>0</v>
      </c>
      <c r="AZ8" s="18">
        <f>IF(SalesOrders_Log[[#This Row],[Date Invoiced]]=FY03_M07,SalesOrders_Log[[#This Row],[Line Sub Total]],0)</f>
        <v>0</v>
      </c>
      <c r="BA8" s="18">
        <f>IF(SalesOrders_Log[[#This Row],[Date Invoiced]]=FY03_M08,SalesOrders_Log[[#This Row],[Line Sub Total]],0)</f>
        <v>0</v>
      </c>
      <c r="BB8" s="18">
        <f>IF(SalesOrders_Log[[#This Row],[Date Invoiced]]=FY03_M09,SalesOrders_Log[[#This Row],[Line Sub Total]],0)</f>
        <v>0</v>
      </c>
      <c r="BC8" s="18">
        <f>IF(SalesOrders_Log[[#This Row],[Date Invoiced]]=FY03_M10,SalesOrders_Log[[#This Row],[Line Sub Total]],0)</f>
        <v>0</v>
      </c>
      <c r="BD8" s="18">
        <f>IF(SalesOrders_Log[[#This Row],[Date Invoiced]]=FY03_M11,SalesOrders_Log[[#This Row],[Line Sub Total]],0)</f>
        <v>0</v>
      </c>
      <c r="BE8" s="18">
        <f>IF(SalesOrders_Log[[#This Row],[Date Invoiced]]=FY03_M12,SalesOrders_Log[[#This Row],[Line Sub Total]],0)</f>
        <v>0</v>
      </c>
      <c r="BF8" s="18">
        <f>IF(SalesOrders_Log[[#This Row],[Product]]=FY04_M01,SalesOrders_Log[[#This Row],[Date Invoiced]],0)</f>
        <v>0</v>
      </c>
      <c r="BG8" s="18">
        <f>IF(SalesOrders_Log[[#This Row],[Product]]=FY04_M02,SalesOrders_Log[[#This Row],[Date Invoiced]],0)</f>
        <v>0</v>
      </c>
      <c r="BH8" s="18">
        <f>IF(SalesOrders_Log[[#This Row],[Product]]=FY04_M03,SalesOrders_Log[[#This Row],[Date Invoiced]],0)</f>
        <v>0</v>
      </c>
      <c r="BI8" s="18">
        <f>IF(SalesOrders_Log[[#This Row],[Product]]=FY04_M04,SalesOrders_Log[[#This Row],[Date Invoiced]],0)</f>
        <v>0</v>
      </c>
      <c r="BJ8" s="18">
        <f>IF(SalesOrders_Log[[#This Row],[Product]]=FY04_M05,SalesOrders_Log[[#This Row],[Date Invoiced]],0)</f>
        <v>0</v>
      </c>
      <c r="BK8" s="18">
        <f>IF(SalesOrders_Log[[#This Row],[Product]]=FY04_M06,SalesOrders_Log[[#This Row],[Date Invoiced]],0)</f>
        <v>0</v>
      </c>
      <c r="BL8" s="18">
        <f>IF(SalesOrders_Log[[#This Row],[Product]]=FY04_M07,SalesOrders_Log[[#This Row],[Date Invoiced]],0)</f>
        <v>0</v>
      </c>
      <c r="BM8" s="18">
        <f>IF(SalesOrders_Log[[#This Row],[Product]]=FY04_M08,SalesOrders_Log[[#This Row],[Date Invoiced]],0)</f>
        <v>0</v>
      </c>
      <c r="BN8" s="18">
        <f>IF(SalesOrders_Log[[#This Row],[Product]]=FY04_M09,SalesOrders_Log[[#This Row],[Date Invoiced]],0)</f>
        <v>0</v>
      </c>
      <c r="BO8" s="18">
        <f>IF(SalesOrders_Log[[#This Row],[Product]]=FY04_M10,SalesOrders_Log[[#This Row],[Date Invoiced]],0)</f>
        <v>0</v>
      </c>
      <c r="BP8" s="18">
        <f>IF(SalesOrders_Log[[#This Row],[Product]]=FY04_M11,SalesOrders_Log[[#This Row],[Date Invoiced]],0)</f>
        <v>0</v>
      </c>
      <c r="BQ8" s="18">
        <f>IF(SalesOrders_Log[[#This Row],[Product]]=FY04_M12,SalesOrders_Log[[#This Row],[Date Invoiced]],0)</f>
        <v>0</v>
      </c>
      <c r="BR8" s="18">
        <f>IF(SalesOrders_Log[[#This Row],[Product]]=FY05_M01,SalesOrders_Log[[#This Row],[Date Invoiced]],0)</f>
        <v>0</v>
      </c>
      <c r="BS8" s="18">
        <f>IF(SalesOrders_Log[[#This Row],[Product]]=FY05_M02,SalesOrders_Log[[#This Row],[Date Invoiced]],0)</f>
        <v>0</v>
      </c>
      <c r="BT8" s="18">
        <f>IF(SalesOrders_Log[[#This Row],[Product]]=FY05_M03,SalesOrders_Log[[#This Row],[Date Invoiced]],0)</f>
        <v>0</v>
      </c>
      <c r="BU8" s="18">
        <f>IF(SalesOrders_Log[[#This Row],[Product]]=FY05_M04,SalesOrders_Log[[#This Row],[Date Invoiced]],0)</f>
        <v>0</v>
      </c>
      <c r="BV8" s="18">
        <f>IF(SalesOrders_Log[[#This Row],[Product]]=FY05_M05,SalesOrders_Log[[#This Row],[Date Invoiced]],0)</f>
        <v>0</v>
      </c>
      <c r="BW8" s="18">
        <f>IF(SalesOrders_Log[[#This Row],[Product]]=FY05_M06,SalesOrders_Log[[#This Row],[Date Invoiced]],0)</f>
        <v>0</v>
      </c>
      <c r="BX8" s="18">
        <f>IF(SalesOrders_Log[[#This Row],[Product]]=FY05_M07,SalesOrders_Log[[#This Row],[Date Invoiced]],0)</f>
        <v>0</v>
      </c>
      <c r="BY8" s="18">
        <f>IF(SalesOrders_Log[[#This Row],[Product]]=FY05_M08,SalesOrders_Log[[#This Row],[Date Invoiced]],0)</f>
        <v>0</v>
      </c>
      <c r="BZ8" s="18">
        <f>IF(SalesOrders_Log[[#This Row],[Product]]=FY05_M09,SalesOrders_Log[[#This Row],[Date Invoiced]],0)</f>
        <v>0</v>
      </c>
      <c r="CA8" s="18">
        <f>IF(SalesOrders_Log[[#This Row],[Product]]=FY05_M10,SalesOrders_Log[[#This Row],[Date Invoiced]],0)</f>
        <v>0</v>
      </c>
      <c r="CB8" s="18">
        <f>IF(SalesOrders_Log[[#This Row],[Product]]=FY05_M11,SalesOrders_Log[[#This Row],[Date Invoiced]],0)</f>
        <v>0</v>
      </c>
      <c r="CC8" s="18">
        <f>IF(SalesOrders_Log[[#This Row],[Product]]=FY05_M12,SalesOrders_Log[[#This Row],[Date Invoiced]],0)</f>
        <v>0</v>
      </c>
    </row>
    <row r="9" spans="2:81" x14ac:dyDescent="0.25">
      <c r="B9" s="6" t="s">
        <v>613</v>
      </c>
      <c r="C9" s="6"/>
      <c r="D9" s="6" t="s">
        <v>1129</v>
      </c>
      <c r="E9" s="6">
        <v>100</v>
      </c>
      <c r="F9" s="6"/>
      <c r="G9" s="6">
        <v>75</v>
      </c>
      <c r="H9" s="6">
        <v>1</v>
      </c>
      <c r="I9" s="6"/>
      <c r="J9" s="6"/>
      <c r="K9" s="6"/>
      <c r="L9" s="10">
        <f>IF(ISBLANK(SalesOrders_Log[[#This Row],[Product]]),"",SalesOrders_Log[[#This Row],[List Price]]*SalesOrders_Log[[#This Row],[QTY at List Price]]+SalesOrders_Log[[#This Row],[Discount Price]]*SalesOrders_Log[[#This Row],[QTY at Discount Price]])</f>
        <v>100</v>
      </c>
      <c r="M9" s="6"/>
      <c r="N9" s="6"/>
      <c r="O9" s="10">
        <f>IFERROR(SalesOrders_Log[[#This Row],[Line Sub Total]]*SalesOrders_Log[[#This Row],[Zip Code Taxes]],"")</f>
        <v>0</v>
      </c>
      <c r="P9" s="10">
        <f>SalesOrders_Log[[#This Row],[List Price]]-SalesOrders_Log[[#This Row],[Cost Price]]</f>
        <v>25</v>
      </c>
      <c r="Q9" s="10">
        <f>IF(ISBLANK(SalesOrders_Log[[#This Row],[Product]]),"",(SalesOrders_Log[[#This Row],[List Price]]-SalesOrders_Log[[#This Row],[Cost Price]])*SalesOrders_Log[[#This Row],[QTY at List Price]]+(SalesOrders_Log[[#This Row],[Discount Price]]-SalesOrders_Log[[#This Row],[Cost Price]])*SalesOrders_Log[[#This Row],[QTY at Discount Price]])</f>
        <v>25</v>
      </c>
      <c r="R9" s="93">
        <f>IFERROR(SalesOrders_Log[[#This Row],[QTY at List Price]]*SalesOrders_Log[[#This Row],[List Price]]/SalesOrders_Log[[#This Row],[Cost Price]]*SalesOrders_Log[[#This Row],[QTY at List Price]]-IF(SalesOrders_Log[[#This Row],[QTY at List Price]]="","",1),"")</f>
        <v>0.33333333333333326</v>
      </c>
      <c r="S9" s="93" t="str">
        <f>IFERROR( SalesOrders_Log[[#This Row],[QTY at Discount Price]]*SalesOrders_Log[[#This Row],[Discount Price]]/SalesOrders_Log[[#This Row],[Cost Price]]*SalesOrders_Log[[#This Row],[QTY at Discount Price]]-IF(SalesOrders_Log[[#This Row],[QTY at Discount Price]]="","",1),"")</f>
        <v/>
      </c>
      <c r="T9" s="11">
        <v>44896</v>
      </c>
      <c r="V9" s="10">
        <f>IF(SalesOrders_Log[[#This Row],[Date Invoiced]]=FY01_M01,SalesOrders_Log[[#This Row],[Line Sub Total]],0)</f>
        <v>0</v>
      </c>
      <c r="W9" s="10">
        <f>IF(SalesOrders_Log[[#This Row],[Date Invoiced]]=FY01_M02,SalesOrders_Log[[#This Row],[Line Sub Total]],0)</f>
        <v>0</v>
      </c>
      <c r="X9" s="10">
        <f>IF(SalesOrders_Log[[#This Row],[Date Invoiced]]=FY01_M03,SalesOrders_Log[[#This Row],[Line Sub Total]],0)</f>
        <v>0</v>
      </c>
      <c r="Y9" s="10">
        <f>IF(SalesOrders_Log[[#This Row],[Date Invoiced]]=FY01_M04,SalesOrders_Log[[#This Row],[Line Sub Total]],0)</f>
        <v>0</v>
      </c>
      <c r="Z9" s="10">
        <f>IF(SalesOrders_Log[[#This Row],[Date Invoiced]]=FY01_M05,SalesOrders_Log[[#This Row],[Line Sub Total]],0)</f>
        <v>0</v>
      </c>
      <c r="AA9" s="10">
        <f>IF(SalesOrders_Log[[#This Row],[Date Invoiced]]=FY01_M06,SalesOrders_Log[[#This Row],[Line Sub Total]],0)</f>
        <v>0</v>
      </c>
      <c r="AB9" s="10">
        <f>IF(SalesOrders_Log[[#This Row],[Date Invoiced]]=FY01_M07,SalesOrders_Log[[#This Row],[Line Sub Total]],0)</f>
        <v>0</v>
      </c>
      <c r="AC9" s="10">
        <f>IF(SalesOrders_Log[[#This Row],[Date Invoiced]]=FY01_M08,SalesOrders_Log[[#This Row],[Line Sub Total]],0)</f>
        <v>0</v>
      </c>
      <c r="AD9" s="10">
        <f>IF(SalesOrders_Log[[#This Row],[Date Invoiced]]=FY01_M09,SalesOrders_Log[[#This Row],[Line Sub Total]],0)</f>
        <v>0</v>
      </c>
      <c r="AE9" s="10">
        <f>IF(SalesOrders_Log[[#This Row],[Date Invoiced]]=FY01_M10,SalesOrders_Log[[#This Row],[Line Sub Total]],0)</f>
        <v>0</v>
      </c>
      <c r="AF9" s="10">
        <f>IF(SalesOrders_Log[[#This Row],[Date Invoiced]]=FY01_M11,SalesOrders_Log[[#This Row],[Line Sub Total]],0)</f>
        <v>0</v>
      </c>
      <c r="AG9" s="10">
        <f>IF(SalesOrders_Log[[#This Row],[Date Invoiced]]=FY01_M12,SalesOrders_Log[[#This Row],[Line Sub Total]],0)</f>
        <v>0</v>
      </c>
      <c r="AH9" s="18">
        <f>IF(SalesOrders_Log[[#This Row],[Date Invoiced]]=FY02_M01,SalesOrders_Log[[#This Row],[Line Sub Total]],0)</f>
        <v>0</v>
      </c>
      <c r="AI9" s="18">
        <f>IF(SalesOrders_Log[[#This Row],[Date Invoiced]]=FY02_M02,SalesOrders_Log[[#This Row],[Line Sub Total]],0)</f>
        <v>0</v>
      </c>
      <c r="AJ9" s="18">
        <f>IF(SalesOrders_Log[[#This Row],[Date Invoiced]]=FY02_M03,SalesOrders_Log[[#This Row],[Line Sub Total]],0)</f>
        <v>0</v>
      </c>
      <c r="AK9" s="18">
        <f>IF(SalesOrders_Log[[#This Row],[Date Invoiced]]=FY02_M04,SalesOrders_Log[[#This Row],[Line Sub Total]],0)</f>
        <v>0</v>
      </c>
      <c r="AL9" s="18">
        <f>IF(SalesOrders_Log[[#This Row],[Date Invoiced]]=FY02_M05,SalesOrders_Log[[#This Row],[Line Sub Total]],0)</f>
        <v>0</v>
      </c>
      <c r="AM9" s="18">
        <f>IF(SalesOrders_Log[[#This Row],[Date Invoiced]]=FY02_M06,SalesOrders_Log[[#This Row],[Line Sub Total]],0)</f>
        <v>0</v>
      </c>
      <c r="AN9" s="18">
        <f>IF(SalesOrders_Log[[#This Row],[Date Invoiced]]=FY02_M07,SalesOrders_Log[[#This Row],[Line Sub Total]],0)</f>
        <v>0</v>
      </c>
      <c r="AO9" s="18">
        <f>IF(SalesOrders_Log[[#This Row],[Date Invoiced]]=FY02_M08,SalesOrders_Log[[#This Row],[Line Sub Total]],0)</f>
        <v>0</v>
      </c>
      <c r="AP9" s="18">
        <f>IF(SalesOrders_Log[[#This Row],[Date Invoiced]]=FY02_M09,SalesOrders_Log[[#This Row],[Line Sub Total]],0)</f>
        <v>0</v>
      </c>
      <c r="AQ9" s="18">
        <f>IF(SalesOrders_Log[[#This Row],[Date Invoiced]]=FY02_M10,SalesOrders_Log[[#This Row],[Line Sub Total]],0)</f>
        <v>0</v>
      </c>
      <c r="AR9" s="18">
        <f>IF(SalesOrders_Log[[#This Row],[Date Invoiced]]=FY02_M11,SalesOrders_Log[[#This Row],[Line Sub Total]],0)</f>
        <v>0</v>
      </c>
      <c r="AS9" s="18">
        <f>IF(SalesOrders_Log[[#This Row],[Date Invoiced]]=FY02_M12,SalesOrders_Log[[#This Row],[Line Sub Total]],0)</f>
        <v>0</v>
      </c>
      <c r="AT9" s="18">
        <f>IF(SalesOrders_Log[[#This Row],[Date Invoiced]]=FY03_M01,SalesOrders_Log[[#This Row],[Line Sub Total]],0)</f>
        <v>0</v>
      </c>
      <c r="AU9" s="18">
        <f>IF(SalesOrders_Log[[#This Row],[Date Invoiced]]=FY03_M02,SalesOrders_Log[[#This Row],[Line Sub Total]],0)</f>
        <v>0</v>
      </c>
      <c r="AV9" s="18">
        <f>IF(SalesOrders_Log[[#This Row],[Date Invoiced]]=FY03_M03,SalesOrders_Log[[#This Row],[Line Sub Total]],0)</f>
        <v>0</v>
      </c>
      <c r="AW9" s="18">
        <f>IF(SalesOrders_Log[[#This Row],[Date Invoiced]]=FY03_M04,SalesOrders_Log[[#This Row],[Line Sub Total]],0)</f>
        <v>0</v>
      </c>
      <c r="AX9" s="18">
        <f>IF(SalesOrders_Log[[#This Row],[Date Invoiced]]=FY03_M05,SalesOrders_Log[[#This Row],[Line Sub Total]],0)</f>
        <v>0</v>
      </c>
      <c r="AY9" s="18">
        <f>IF(SalesOrders_Log[[#This Row],[Date Invoiced]]=FY03_M06,SalesOrders_Log[[#This Row],[Line Sub Total]],0)</f>
        <v>0</v>
      </c>
      <c r="AZ9" s="18">
        <f>IF(SalesOrders_Log[[#This Row],[Date Invoiced]]=FY03_M07,SalesOrders_Log[[#This Row],[Line Sub Total]],0)</f>
        <v>0</v>
      </c>
      <c r="BA9" s="18">
        <f>IF(SalesOrders_Log[[#This Row],[Date Invoiced]]=FY03_M08,SalesOrders_Log[[#This Row],[Line Sub Total]],0)</f>
        <v>0</v>
      </c>
      <c r="BB9" s="18">
        <f>IF(SalesOrders_Log[[#This Row],[Date Invoiced]]=FY03_M09,SalesOrders_Log[[#This Row],[Line Sub Total]],0)</f>
        <v>0</v>
      </c>
      <c r="BC9" s="18">
        <f>IF(SalesOrders_Log[[#This Row],[Date Invoiced]]=FY03_M10,SalesOrders_Log[[#This Row],[Line Sub Total]],0)</f>
        <v>0</v>
      </c>
      <c r="BD9" s="18">
        <f>IF(SalesOrders_Log[[#This Row],[Date Invoiced]]=FY03_M11,SalesOrders_Log[[#This Row],[Line Sub Total]],0)</f>
        <v>0</v>
      </c>
      <c r="BE9" s="18">
        <f>IF(SalesOrders_Log[[#This Row],[Date Invoiced]]=FY03_M12,SalesOrders_Log[[#This Row],[Line Sub Total]],0)</f>
        <v>0</v>
      </c>
      <c r="BF9" s="18">
        <f>IF(SalesOrders_Log[[#This Row],[Product]]=FY04_M01,SalesOrders_Log[[#This Row],[Date Invoiced]],0)</f>
        <v>0</v>
      </c>
      <c r="BG9" s="18">
        <f>IF(SalesOrders_Log[[#This Row],[Product]]=FY04_M02,SalesOrders_Log[[#This Row],[Date Invoiced]],0)</f>
        <v>0</v>
      </c>
      <c r="BH9" s="18">
        <f>IF(SalesOrders_Log[[#This Row],[Product]]=FY04_M03,SalesOrders_Log[[#This Row],[Date Invoiced]],0)</f>
        <v>0</v>
      </c>
      <c r="BI9" s="18">
        <f>IF(SalesOrders_Log[[#This Row],[Product]]=FY04_M04,SalesOrders_Log[[#This Row],[Date Invoiced]],0)</f>
        <v>0</v>
      </c>
      <c r="BJ9" s="18">
        <f>IF(SalesOrders_Log[[#This Row],[Product]]=FY04_M05,SalesOrders_Log[[#This Row],[Date Invoiced]],0)</f>
        <v>0</v>
      </c>
      <c r="BK9" s="18">
        <f>IF(SalesOrders_Log[[#This Row],[Product]]=FY04_M06,SalesOrders_Log[[#This Row],[Date Invoiced]],0)</f>
        <v>0</v>
      </c>
      <c r="BL9" s="18">
        <f>IF(SalesOrders_Log[[#This Row],[Product]]=FY04_M07,SalesOrders_Log[[#This Row],[Date Invoiced]],0)</f>
        <v>0</v>
      </c>
      <c r="BM9" s="18">
        <f>IF(SalesOrders_Log[[#This Row],[Product]]=FY04_M08,SalesOrders_Log[[#This Row],[Date Invoiced]],0)</f>
        <v>0</v>
      </c>
      <c r="BN9" s="18">
        <f>IF(SalesOrders_Log[[#This Row],[Product]]=FY04_M09,SalesOrders_Log[[#This Row],[Date Invoiced]],0)</f>
        <v>0</v>
      </c>
      <c r="BO9" s="18">
        <f>IF(SalesOrders_Log[[#This Row],[Product]]=FY04_M10,SalesOrders_Log[[#This Row],[Date Invoiced]],0)</f>
        <v>0</v>
      </c>
      <c r="BP9" s="18">
        <f>IF(SalesOrders_Log[[#This Row],[Product]]=FY04_M11,SalesOrders_Log[[#This Row],[Date Invoiced]],0)</f>
        <v>0</v>
      </c>
      <c r="BQ9" s="18">
        <f>IF(SalesOrders_Log[[#This Row],[Product]]=FY04_M12,SalesOrders_Log[[#This Row],[Date Invoiced]],0)</f>
        <v>0</v>
      </c>
      <c r="BR9" s="18">
        <f>IF(SalesOrders_Log[[#This Row],[Product]]=FY05_M01,SalesOrders_Log[[#This Row],[Date Invoiced]],0)</f>
        <v>0</v>
      </c>
      <c r="BS9" s="18">
        <f>IF(SalesOrders_Log[[#This Row],[Product]]=FY05_M02,SalesOrders_Log[[#This Row],[Date Invoiced]],0)</f>
        <v>0</v>
      </c>
      <c r="BT9" s="18">
        <f>IF(SalesOrders_Log[[#This Row],[Product]]=FY05_M03,SalesOrders_Log[[#This Row],[Date Invoiced]],0)</f>
        <v>0</v>
      </c>
      <c r="BU9" s="18">
        <f>IF(SalesOrders_Log[[#This Row],[Product]]=FY05_M04,SalesOrders_Log[[#This Row],[Date Invoiced]],0)</f>
        <v>0</v>
      </c>
      <c r="BV9" s="18">
        <f>IF(SalesOrders_Log[[#This Row],[Product]]=FY05_M05,SalesOrders_Log[[#This Row],[Date Invoiced]],0)</f>
        <v>0</v>
      </c>
      <c r="BW9" s="18">
        <f>IF(SalesOrders_Log[[#This Row],[Product]]=FY05_M06,SalesOrders_Log[[#This Row],[Date Invoiced]],0)</f>
        <v>0</v>
      </c>
      <c r="BX9" s="18">
        <f>IF(SalesOrders_Log[[#This Row],[Product]]=FY05_M07,SalesOrders_Log[[#This Row],[Date Invoiced]],0)</f>
        <v>0</v>
      </c>
      <c r="BY9" s="18">
        <f>IF(SalesOrders_Log[[#This Row],[Product]]=FY05_M08,SalesOrders_Log[[#This Row],[Date Invoiced]],0)</f>
        <v>0</v>
      </c>
      <c r="BZ9" s="18">
        <f>IF(SalesOrders_Log[[#This Row],[Product]]=FY05_M09,SalesOrders_Log[[#This Row],[Date Invoiced]],0)</f>
        <v>0</v>
      </c>
      <c r="CA9" s="18">
        <f>IF(SalesOrders_Log[[#This Row],[Product]]=FY05_M10,SalesOrders_Log[[#This Row],[Date Invoiced]],0)</f>
        <v>0</v>
      </c>
      <c r="CB9" s="18">
        <f>IF(SalesOrders_Log[[#This Row],[Product]]=FY05_M11,SalesOrders_Log[[#This Row],[Date Invoiced]],0)</f>
        <v>0</v>
      </c>
      <c r="CC9" s="18">
        <f>IF(SalesOrders_Log[[#This Row],[Product]]=FY05_M12,SalesOrders_Log[[#This Row],[Date Invoiced]],0)</f>
        <v>0</v>
      </c>
    </row>
    <row r="10" spans="2:81" x14ac:dyDescent="0.25">
      <c r="B10" s="6" t="s">
        <v>614</v>
      </c>
      <c r="C10" s="6"/>
      <c r="D10" s="6" t="s">
        <v>1130</v>
      </c>
      <c r="E10" s="6">
        <v>2500</v>
      </c>
      <c r="F10" s="6"/>
      <c r="G10" s="6">
        <v>1450</v>
      </c>
      <c r="H10" s="6">
        <v>1</v>
      </c>
      <c r="I10" s="6"/>
      <c r="J10" s="11"/>
      <c r="K10" s="11"/>
      <c r="L10" s="10">
        <f>IF(ISBLANK(SalesOrders_Log[[#This Row],[Product]]),"",SalesOrders_Log[[#This Row],[List Price]]*SalesOrders_Log[[#This Row],[QTY at List Price]]+SalesOrders_Log[[#This Row],[Discount Price]]*SalesOrders_Log[[#This Row],[QTY at Discount Price]])</f>
        <v>2500</v>
      </c>
      <c r="M10" s="6"/>
      <c r="N10" s="6"/>
      <c r="O10" s="10">
        <f>IFERROR(SalesOrders_Log[[#This Row],[Line Sub Total]]*SalesOrders_Log[[#This Row],[Zip Code Taxes]],"")</f>
        <v>0</v>
      </c>
      <c r="P10" s="10">
        <f>SalesOrders_Log[[#This Row],[List Price]]-SalesOrders_Log[[#This Row],[Cost Price]]</f>
        <v>1050</v>
      </c>
      <c r="Q10" s="10">
        <f>IF(ISBLANK(SalesOrders_Log[[#This Row],[Product]]),"",(SalesOrders_Log[[#This Row],[List Price]]-SalesOrders_Log[[#This Row],[Cost Price]])*SalesOrders_Log[[#This Row],[QTY at List Price]]+(SalesOrders_Log[[#This Row],[Discount Price]]-SalesOrders_Log[[#This Row],[Cost Price]])*SalesOrders_Log[[#This Row],[QTY at Discount Price]])</f>
        <v>1050</v>
      </c>
      <c r="R10" s="93">
        <f>IFERROR(SalesOrders_Log[[#This Row],[QTY at List Price]]*SalesOrders_Log[[#This Row],[List Price]]/SalesOrders_Log[[#This Row],[Cost Price]]*SalesOrders_Log[[#This Row],[QTY at List Price]]-IF(SalesOrders_Log[[#This Row],[QTY at List Price]]="","",1),"")</f>
        <v>0.72413793103448265</v>
      </c>
      <c r="S10" s="93" t="str">
        <f>IFERROR( SalesOrders_Log[[#This Row],[QTY at Discount Price]]*SalesOrders_Log[[#This Row],[Discount Price]]/SalesOrders_Log[[#This Row],[Cost Price]]*SalesOrders_Log[[#This Row],[QTY at Discount Price]]-IF(SalesOrders_Log[[#This Row],[QTY at Discount Price]]="","",1),"")</f>
        <v/>
      </c>
      <c r="T10" s="11">
        <v>44896</v>
      </c>
      <c r="V10" s="10">
        <f>IF(SalesOrders_Log[[#This Row],[Date Invoiced]]=FY01_M01,SalesOrders_Log[[#This Row],[Line Sub Total]],0)</f>
        <v>0</v>
      </c>
      <c r="W10" s="10">
        <f>IF(SalesOrders_Log[[#This Row],[Date Invoiced]]=FY01_M02,SalesOrders_Log[[#This Row],[Line Sub Total]],0)</f>
        <v>0</v>
      </c>
      <c r="X10" s="10">
        <f>IF(SalesOrders_Log[[#This Row],[Date Invoiced]]=FY01_M03,SalesOrders_Log[[#This Row],[Line Sub Total]],0)</f>
        <v>0</v>
      </c>
      <c r="Y10" s="10">
        <f>IF(SalesOrders_Log[[#This Row],[Date Invoiced]]=FY01_M04,SalesOrders_Log[[#This Row],[Line Sub Total]],0)</f>
        <v>0</v>
      </c>
      <c r="Z10" s="10">
        <f>IF(SalesOrders_Log[[#This Row],[Date Invoiced]]=FY01_M05,SalesOrders_Log[[#This Row],[Line Sub Total]],0)</f>
        <v>0</v>
      </c>
      <c r="AA10" s="10">
        <f>IF(SalesOrders_Log[[#This Row],[Date Invoiced]]=FY01_M06,SalesOrders_Log[[#This Row],[Line Sub Total]],0)</f>
        <v>0</v>
      </c>
      <c r="AB10" s="10">
        <f>IF(SalesOrders_Log[[#This Row],[Date Invoiced]]=FY01_M07,SalesOrders_Log[[#This Row],[Line Sub Total]],0)</f>
        <v>0</v>
      </c>
      <c r="AC10" s="10">
        <f>IF(SalesOrders_Log[[#This Row],[Date Invoiced]]=FY01_M08,SalesOrders_Log[[#This Row],[Line Sub Total]],0)</f>
        <v>0</v>
      </c>
      <c r="AD10" s="10">
        <f>IF(SalesOrders_Log[[#This Row],[Date Invoiced]]=FY01_M09,SalesOrders_Log[[#This Row],[Line Sub Total]],0)</f>
        <v>0</v>
      </c>
      <c r="AE10" s="10">
        <f>IF(SalesOrders_Log[[#This Row],[Date Invoiced]]=FY01_M10,SalesOrders_Log[[#This Row],[Line Sub Total]],0)</f>
        <v>0</v>
      </c>
      <c r="AF10" s="10">
        <f>IF(SalesOrders_Log[[#This Row],[Date Invoiced]]=FY01_M11,SalesOrders_Log[[#This Row],[Line Sub Total]],0)</f>
        <v>0</v>
      </c>
      <c r="AG10" s="10">
        <f>IF(SalesOrders_Log[[#This Row],[Date Invoiced]]=FY01_M12,SalesOrders_Log[[#This Row],[Line Sub Total]],0)</f>
        <v>0</v>
      </c>
      <c r="AH10" s="18">
        <f>IF(SalesOrders_Log[[#This Row],[Date Invoiced]]=FY02_M01,SalesOrders_Log[[#This Row],[Line Sub Total]],0)</f>
        <v>0</v>
      </c>
      <c r="AI10" s="18">
        <f>IF(SalesOrders_Log[[#This Row],[Date Invoiced]]=FY02_M02,SalesOrders_Log[[#This Row],[Line Sub Total]],0)</f>
        <v>0</v>
      </c>
      <c r="AJ10" s="18">
        <f>IF(SalesOrders_Log[[#This Row],[Date Invoiced]]=FY02_M03,SalesOrders_Log[[#This Row],[Line Sub Total]],0)</f>
        <v>0</v>
      </c>
      <c r="AK10" s="18">
        <f>IF(SalesOrders_Log[[#This Row],[Date Invoiced]]=FY02_M04,SalesOrders_Log[[#This Row],[Line Sub Total]],0)</f>
        <v>0</v>
      </c>
      <c r="AL10" s="18">
        <f>IF(SalesOrders_Log[[#This Row],[Date Invoiced]]=FY02_M05,SalesOrders_Log[[#This Row],[Line Sub Total]],0)</f>
        <v>0</v>
      </c>
      <c r="AM10" s="18">
        <f>IF(SalesOrders_Log[[#This Row],[Date Invoiced]]=FY02_M06,SalesOrders_Log[[#This Row],[Line Sub Total]],0)</f>
        <v>0</v>
      </c>
      <c r="AN10" s="18">
        <f>IF(SalesOrders_Log[[#This Row],[Date Invoiced]]=FY02_M07,SalesOrders_Log[[#This Row],[Line Sub Total]],0)</f>
        <v>0</v>
      </c>
      <c r="AO10" s="18">
        <f>IF(SalesOrders_Log[[#This Row],[Date Invoiced]]=FY02_M08,SalesOrders_Log[[#This Row],[Line Sub Total]],0)</f>
        <v>0</v>
      </c>
      <c r="AP10" s="18">
        <f>IF(SalesOrders_Log[[#This Row],[Date Invoiced]]=FY02_M09,SalesOrders_Log[[#This Row],[Line Sub Total]],0)</f>
        <v>0</v>
      </c>
      <c r="AQ10" s="18">
        <f>IF(SalesOrders_Log[[#This Row],[Date Invoiced]]=FY02_M10,SalesOrders_Log[[#This Row],[Line Sub Total]],0)</f>
        <v>0</v>
      </c>
      <c r="AR10" s="18">
        <f>IF(SalesOrders_Log[[#This Row],[Date Invoiced]]=FY02_M11,SalesOrders_Log[[#This Row],[Line Sub Total]],0)</f>
        <v>0</v>
      </c>
      <c r="AS10" s="18">
        <f>IF(SalesOrders_Log[[#This Row],[Date Invoiced]]=FY02_M12,SalesOrders_Log[[#This Row],[Line Sub Total]],0)</f>
        <v>0</v>
      </c>
      <c r="AT10" s="18">
        <f>IF(SalesOrders_Log[[#This Row],[Date Invoiced]]=FY03_M01,SalesOrders_Log[[#This Row],[Line Sub Total]],0)</f>
        <v>0</v>
      </c>
      <c r="AU10" s="18">
        <f>IF(SalesOrders_Log[[#This Row],[Date Invoiced]]=FY03_M02,SalesOrders_Log[[#This Row],[Line Sub Total]],0)</f>
        <v>0</v>
      </c>
      <c r="AV10" s="18">
        <f>IF(SalesOrders_Log[[#This Row],[Date Invoiced]]=FY03_M03,SalesOrders_Log[[#This Row],[Line Sub Total]],0)</f>
        <v>0</v>
      </c>
      <c r="AW10" s="18">
        <f>IF(SalesOrders_Log[[#This Row],[Date Invoiced]]=FY03_M04,SalesOrders_Log[[#This Row],[Line Sub Total]],0)</f>
        <v>0</v>
      </c>
      <c r="AX10" s="18">
        <f>IF(SalesOrders_Log[[#This Row],[Date Invoiced]]=FY03_M05,SalesOrders_Log[[#This Row],[Line Sub Total]],0)</f>
        <v>0</v>
      </c>
      <c r="AY10" s="18">
        <f>IF(SalesOrders_Log[[#This Row],[Date Invoiced]]=FY03_M06,SalesOrders_Log[[#This Row],[Line Sub Total]],0)</f>
        <v>0</v>
      </c>
      <c r="AZ10" s="18">
        <f>IF(SalesOrders_Log[[#This Row],[Date Invoiced]]=FY03_M07,SalesOrders_Log[[#This Row],[Line Sub Total]],0)</f>
        <v>0</v>
      </c>
      <c r="BA10" s="18">
        <f>IF(SalesOrders_Log[[#This Row],[Date Invoiced]]=FY03_M08,SalesOrders_Log[[#This Row],[Line Sub Total]],0)</f>
        <v>0</v>
      </c>
      <c r="BB10" s="18">
        <f>IF(SalesOrders_Log[[#This Row],[Date Invoiced]]=FY03_M09,SalesOrders_Log[[#This Row],[Line Sub Total]],0)</f>
        <v>0</v>
      </c>
      <c r="BC10" s="18">
        <f>IF(SalesOrders_Log[[#This Row],[Date Invoiced]]=FY03_M10,SalesOrders_Log[[#This Row],[Line Sub Total]],0)</f>
        <v>0</v>
      </c>
      <c r="BD10" s="18">
        <f>IF(SalesOrders_Log[[#This Row],[Date Invoiced]]=FY03_M11,SalesOrders_Log[[#This Row],[Line Sub Total]],0)</f>
        <v>0</v>
      </c>
      <c r="BE10" s="18">
        <f>IF(SalesOrders_Log[[#This Row],[Date Invoiced]]=FY03_M12,SalesOrders_Log[[#This Row],[Line Sub Total]],0)</f>
        <v>0</v>
      </c>
      <c r="BF10" s="18">
        <f>IF(SalesOrders_Log[[#This Row],[Product]]=FY04_M01,SalesOrders_Log[[#This Row],[Date Invoiced]],0)</f>
        <v>0</v>
      </c>
      <c r="BG10" s="18">
        <f>IF(SalesOrders_Log[[#This Row],[Product]]=FY04_M02,SalesOrders_Log[[#This Row],[Date Invoiced]],0)</f>
        <v>0</v>
      </c>
      <c r="BH10" s="18">
        <f>IF(SalesOrders_Log[[#This Row],[Product]]=FY04_M03,SalesOrders_Log[[#This Row],[Date Invoiced]],0)</f>
        <v>0</v>
      </c>
      <c r="BI10" s="18">
        <f>IF(SalesOrders_Log[[#This Row],[Product]]=FY04_M04,SalesOrders_Log[[#This Row],[Date Invoiced]],0)</f>
        <v>0</v>
      </c>
      <c r="BJ10" s="18">
        <f>IF(SalesOrders_Log[[#This Row],[Product]]=FY04_M05,SalesOrders_Log[[#This Row],[Date Invoiced]],0)</f>
        <v>0</v>
      </c>
      <c r="BK10" s="18">
        <f>IF(SalesOrders_Log[[#This Row],[Product]]=FY04_M06,SalesOrders_Log[[#This Row],[Date Invoiced]],0)</f>
        <v>0</v>
      </c>
      <c r="BL10" s="18">
        <f>IF(SalesOrders_Log[[#This Row],[Product]]=FY04_M07,SalesOrders_Log[[#This Row],[Date Invoiced]],0)</f>
        <v>0</v>
      </c>
      <c r="BM10" s="18">
        <f>IF(SalesOrders_Log[[#This Row],[Product]]=FY04_M08,SalesOrders_Log[[#This Row],[Date Invoiced]],0)</f>
        <v>0</v>
      </c>
      <c r="BN10" s="18">
        <f>IF(SalesOrders_Log[[#This Row],[Product]]=FY04_M09,SalesOrders_Log[[#This Row],[Date Invoiced]],0)</f>
        <v>0</v>
      </c>
      <c r="BO10" s="18">
        <f>IF(SalesOrders_Log[[#This Row],[Product]]=FY04_M10,SalesOrders_Log[[#This Row],[Date Invoiced]],0)</f>
        <v>0</v>
      </c>
      <c r="BP10" s="18">
        <f>IF(SalesOrders_Log[[#This Row],[Product]]=FY04_M11,SalesOrders_Log[[#This Row],[Date Invoiced]],0)</f>
        <v>0</v>
      </c>
      <c r="BQ10" s="18">
        <f>IF(SalesOrders_Log[[#This Row],[Product]]=FY04_M12,SalesOrders_Log[[#This Row],[Date Invoiced]],0)</f>
        <v>0</v>
      </c>
      <c r="BR10" s="18">
        <f>IF(SalesOrders_Log[[#This Row],[Product]]=FY05_M01,SalesOrders_Log[[#This Row],[Date Invoiced]],0)</f>
        <v>0</v>
      </c>
      <c r="BS10" s="18">
        <f>IF(SalesOrders_Log[[#This Row],[Product]]=FY05_M02,SalesOrders_Log[[#This Row],[Date Invoiced]],0)</f>
        <v>0</v>
      </c>
      <c r="BT10" s="18">
        <f>IF(SalesOrders_Log[[#This Row],[Product]]=FY05_M03,SalesOrders_Log[[#This Row],[Date Invoiced]],0)</f>
        <v>0</v>
      </c>
      <c r="BU10" s="18">
        <f>IF(SalesOrders_Log[[#This Row],[Product]]=FY05_M04,SalesOrders_Log[[#This Row],[Date Invoiced]],0)</f>
        <v>0</v>
      </c>
      <c r="BV10" s="18">
        <f>IF(SalesOrders_Log[[#This Row],[Product]]=FY05_M05,SalesOrders_Log[[#This Row],[Date Invoiced]],0)</f>
        <v>0</v>
      </c>
      <c r="BW10" s="18">
        <f>IF(SalesOrders_Log[[#This Row],[Product]]=FY05_M06,SalesOrders_Log[[#This Row],[Date Invoiced]],0)</f>
        <v>0</v>
      </c>
      <c r="BX10" s="18">
        <f>IF(SalesOrders_Log[[#This Row],[Product]]=FY05_M07,SalesOrders_Log[[#This Row],[Date Invoiced]],0)</f>
        <v>0</v>
      </c>
      <c r="BY10" s="18">
        <f>IF(SalesOrders_Log[[#This Row],[Product]]=FY05_M08,SalesOrders_Log[[#This Row],[Date Invoiced]],0)</f>
        <v>0</v>
      </c>
      <c r="BZ10" s="18">
        <f>IF(SalesOrders_Log[[#This Row],[Product]]=FY05_M09,SalesOrders_Log[[#This Row],[Date Invoiced]],0)</f>
        <v>0</v>
      </c>
      <c r="CA10" s="18">
        <f>IF(SalesOrders_Log[[#This Row],[Product]]=FY05_M10,SalesOrders_Log[[#This Row],[Date Invoiced]],0)</f>
        <v>0</v>
      </c>
      <c r="CB10" s="18">
        <f>IF(SalesOrders_Log[[#This Row],[Product]]=FY05_M11,SalesOrders_Log[[#This Row],[Date Invoiced]],0)</f>
        <v>0</v>
      </c>
      <c r="CC10" s="18">
        <f>IF(SalesOrders_Log[[#This Row],[Product]]=FY05_M12,SalesOrders_Log[[#This Row],[Date Invoiced]],0)</f>
        <v>0</v>
      </c>
    </row>
    <row r="11" spans="2:81" x14ac:dyDescent="0.25">
      <c r="B11" s="6" t="s">
        <v>615</v>
      </c>
      <c r="C11" s="6"/>
      <c r="D11" s="11"/>
      <c r="E11" s="6"/>
      <c r="F11" s="6"/>
      <c r="G11" s="6"/>
      <c r="H11" s="6"/>
      <c r="I11" s="6"/>
      <c r="J11" s="6"/>
      <c r="K11" s="6"/>
      <c r="L11" s="10" t="str">
        <f>IF(ISBLANK(SalesOrders_Log[[#This Row],[Product]]),"",SalesOrders_Log[[#This Row],[List Price]]*SalesOrders_Log[[#This Row],[QTY at List Price]]+SalesOrders_Log[[#This Row],[Discount Price]]*SalesOrders_Log[[#This Row],[QTY at Discount Price]])</f>
        <v/>
      </c>
      <c r="M11" s="6"/>
      <c r="N11" s="6"/>
      <c r="O11" s="10" t="str">
        <f>IFERROR(SalesOrders_Log[[#This Row],[Line Sub Total]]*SalesOrders_Log[[#This Row],[Zip Code Taxes]],"")</f>
        <v/>
      </c>
      <c r="P11" s="10">
        <f>SalesOrders_Log[[#This Row],[List Price]]-SalesOrders_Log[[#This Row],[Cost Price]]</f>
        <v>0</v>
      </c>
      <c r="Q11"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11" s="93" t="str">
        <f>IFERROR(SalesOrders_Log[[#This Row],[QTY at List Price]]*SalesOrders_Log[[#This Row],[List Price]]/SalesOrders_Log[[#This Row],[Cost Price]]*SalesOrders_Log[[#This Row],[QTY at List Price]]-IF(SalesOrders_Log[[#This Row],[QTY at List Price]]="","",1),"")</f>
        <v/>
      </c>
      <c r="S11" s="93" t="str">
        <f>IFERROR( SalesOrders_Log[[#This Row],[QTY at Discount Price]]*SalesOrders_Log[[#This Row],[Discount Price]]/SalesOrders_Log[[#This Row],[Cost Price]]*SalesOrders_Log[[#This Row],[QTY at Discount Price]]-IF(SalesOrders_Log[[#This Row],[QTY at Discount Price]]="","",1),"")</f>
        <v/>
      </c>
      <c r="T11" s="11">
        <v>44896</v>
      </c>
      <c r="V11" s="10">
        <f>IF(SalesOrders_Log[[#This Row],[Date Invoiced]]=FY01_M01,SalesOrders_Log[[#This Row],[Line Sub Total]],0)</f>
        <v>0</v>
      </c>
      <c r="W11" s="10">
        <f>IF(SalesOrders_Log[[#This Row],[Date Invoiced]]=FY01_M02,SalesOrders_Log[[#This Row],[Line Sub Total]],0)</f>
        <v>0</v>
      </c>
      <c r="X11" s="10">
        <f>IF(SalesOrders_Log[[#This Row],[Date Invoiced]]=FY01_M03,SalesOrders_Log[[#This Row],[Line Sub Total]],0)</f>
        <v>0</v>
      </c>
      <c r="Y11" s="10">
        <f>IF(SalesOrders_Log[[#This Row],[Date Invoiced]]=FY01_M04,SalesOrders_Log[[#This Row],[Line Sub Total]],0)</f>
        <v>0</v>
      </c>
      <c r="Z11" s="10">
        <f>IF(SalesOrders_Log[[#This Row],[Date Invoiced]]=FY01_M05,SalesOrders_Log[[#This Row],[Line Sub Total]],0)</f>
        <v>0</v>
      </c>
      <c r="AA11" s="10">
        <f>IF(SalesOrders_Log[[#This Row],[Date Invoiced]]=FY01_M06,SalesOrders_Log[[#This Row],[Line Sub Total]],0)</f>
        <v>0</v>
      </c>
      <c r="AB11" s="10">
        <f>IF(SalesOrders_Log[[#This Row],[Date Invoiced]]=FY01_M07,SalesOrders_Log[[#This Row],[Line Sub Total]],0)</f>
        <v>0</v>
      </c>
      <c r="AC11" s="10">
        <f>IF(SalesOrders_Log[[#This Row],[Date Invoiced]]=FY01_M08,SalesOrders_Log[[#This Row],[Line Sub Total]],0)</f>
        <v>0</v>
      </c>
      <c r="AD11" s="10">
        <f>IF(SalesOrders_Log[[#This Row],[Date Invoiced]]=FY01_M09,SalesOrders_Log[[#This Row],[Line Sub Total]],0)</f>
        <v>0</v>
      </c>
      <c r="AE11" s="10">
        <f>IF(SalesOrders_Log[[#This Row],[Date Invoiced]]=FY01_M10,SalesOrders_Log[[#This Row],[Line Sub Total]],0)</f>
        <v>0</v>
      </c>
      <c r="AF11" s="10">
        <f>IF(SalesOrders_Log[[#This Row],[Date Invoiced]]=FY01_M11,SalesOrders_Log[[#This Row],[Line Sub Total]],0)</f>
        <v>0</v>
      </c>
      <c r="AG11" s="10">
        <f>IF(SalesOrders_Log[[#This Row],[Date Invoiced]]=FY01_M12,SalesOrders_Log[[#This Row],[Line Sub Total]],0)</f>
        <v>0</v>
      </c>
      <c r="AH11" s="18">
        <f>IF(SalesOrders_Log[[#This Row],[Date Invoiced]]=FY02_M01,SalesOrders_Log[[#This Row],[Line Sub Total]],0)</f>
        <v>0</v>
      </c>
      <c r="AI11" s="18">
        <f>IF(SalesOrders_Log[[#This Row],[Date Invoiced]]=FY02_M02,SalesOrders_Log[[#This Row],[Line Sub Total]],0)</f>
        <v>0</v>
      </c>
      <c r="AJ11" s="18">
        <f>IF(SalesOrders_Log[[#This Row],[Date Invoiced]]=FY02_M03,SalesOrders_Log[[#This Row],[Line Sub Total]],0)</f>
        <v>0</v>
      </c>
      <c r="AK11" s="18">
        <f>IF(SalesOrders_Log[[#This Row],[Date Invoiced]]=FY02_M04,SalesOrders_Log[[#This Row],[Line Sub Total]],0)</f>
        <v>0</v>
      </c>
      <c r="AL11" s="18">
        <f>IF(SalesOrders_Log[[#This Row],[Date Invoiced]]=FY02_M05,SalesOrders_Log[[#This Row],[Line Sub Total]],0)</f>
        <v>0</v>
      </c>
      <c r="AM11" s="18">
        <f>IF(SalesOrders_Log[[#This Row],[Date Invoiced]]=FY02_M06,SalesOrders_Log[[#This Row],[Line Sub Total]],0)</f>
        <v>0</v>
      </c>
      <c r="AN11" s="18">
        <f>IF(SalesOrders_Log[[#This Row],[Date Invoiced]]=FY02_M07,SalesOrders_Log[[#This Row],[Line Sub Total]],0)</f>
        <v>0</v>
      </c>
      <c r="AO11" s="18">
        <f>IF(SalesOrders_Log[[#This Row],[Date Invoiced]]=FY02_M08,SalesOrders_Log[[#This Row],[Line Sub Total]],0)</f>
        <v>0</v>
      </c>
      <c r="AP11" s="18">
        <f>IF(SalesOrders_Log[[#This Row],[Date Invoiced]]=FY02_M09,SalesOrders_Log[[#This Row],[Line Sub Total]],0)</f>
        <v>0</v>
      </c>
      <c r="AQ11" s="18">
        <f>IF(SalesOrders_Log[[#This Row],[Date Invoiced]]=FY02_M10,SalesOrders_Log[[#This Row],[Line Sub Total]],0)</f>
        <v>0</v>
      </c>
      <c r="AR11" s="18">
        <f>IF(SalesOrders_Log[[#This Row],[Date Invoiced]]=FY02_M11,SalesOrders_Log[[#This Row],[Line Sub Total]],0)</f>
        <v>0</v>
      </c>
      <c r="AS11" s="18">
        <f>IF(SalesOrders_Log[[#This Row],[Date Invoiced]]=FY02_M12,SalesOrders_Log[[#This Row],[Line Sub Total]],0)</f>
        <v>0</v>
      </c>
      <c r="AT11" s="18">
        <f>IF(SalesOrders_Log[[#This Row],[Date Invoiced]]=FY03_M01,SalesOrders_Log[[#This Row],[Line Sub Total]],0)</f>
        <v>0</v>
      </c>
      <c r="AU11" s="18">
        <f>IF(SalesOrders_Log[[#This Row],[Date Invoiced]]=FY03_M02,SalesOrders_Log[[#This Row],[Line Sub Total]],0)</f>
        <v>0</v>
      </c>
      <c r="AV11" s="18">
        <f>IF(SalesOrders_Log[[#This Row],[Date Invoiced]]=FY03_M03,SalesOrders_Log[[#This Row],[Line Sub Total]],0)</f>
        <v>0</v>
      </c>
      <c r="AW11" s="18">
        <f>IF(SalesOrders_Log[[#This Row],[Date Invoiced]]=FY03_M04,SalesOrders_Log[[#This Row],[Line Sub Total]],0)</f>
        <v>0</v>
      </c>
      <c r="AX11" s="18">
        <f>IF(SalesOrders_Log[[#This Row],[Date Invoiced]]=FY03_M05,SalesOrders_Log[[#This Row],[Line Sub Total]],0)</f>
        <v>0</v>
      </c>
      <c r="AY11" s="18">
        <f>IF(SalesOrders_Log[[#This Row],[Date Invoiced]]=FY03_M06,SalesOrders_Log[[#This Row],[Line Sub Total]],0)</f>
        <v>0</v>
      </c>
      <c r="AZ11" s="18">
        <f>IF(SalesOrders_Log[[#This Row],[Date Invoiced]]=FY03_M07,SalesOrders_Log[[#This Row],[Line Sub Total]],0)</f>
        <v>0</v>
      </c>
      <c r="BA11" s="18">
        <f>IF(SalesOrders_Log[[#This Row],[Date Invoiced]]=FY03_M08,SalesOrders_Log[[#This Row],[Line Sub Total]],0)</f>
        <v>0</v>
      </c>
      <c r="BB11" s="18">
        <f>IF(SalesOrders_Log[[#This Row],[Date Invoiced]]=FY03_M09,SalesOrders_Log[[#This Row],[Line Sub Total]],0)</f>
        <v>0</v>
      </c>
      <c r="BC11" s="18">
        <f>IF(SalesOrders_Log[[#This Row],[Date Invoiced]]=FY03_M10,SalesOrders_Log[[#This Row],[Line Sub Total]],0)</f>
        <v>0</v>
      </c>
      <c r="BD11" s="18">
        <f>IF(SalesOrders_Log[[#This Row],[Date Invoiced]]=FY03_M11,SalesOrders_Log[[#This Row],[Line Sub Total]],0)</f>
        <v>0</v>
      </c>
      <c r="BE11" s="18">
        <f>IF(SalesOrders_Log[[#This Row],[Date Invoiced]]=FY03_M12,SalesOrders_Log[[#This Row],[Line Sub Total]],0)</f>
        <v>0</v>
      </c>
      <c r="BF11" s="18">
        <f>IF(SalesOrders_Log[[#This Row],[Product]]=FY04_M01,SalesOrders_Log[[#This Row],[Date Invoiced]],0)</f>
        <v>0</v>
      </c>
      <c r="BG11" s="18">
        <f>IF(SalesOrders_Log[[#This Row],[Product]]=FY04_M02,SalesOrders_Log[[#This Row],[Date Invoiced]],0)</f>
        <v>0</v>
      </c>
      <c r="BH11" s="18">
        <f>IF(SalesOrders_Log[[#This Row],[Product]]=FY04_M03,SalesOrders_Log[[#This Row],[Date Invoiced]],0)</f>
        <v>0</v>
      </c>
      <c r="BI11" s="18">
        <f>IF(SalesOrders_Log[[#This Row],[Product]]=FY04_M04,SalesOrders_Log[[#This Row],[Date Invoiced]],0)</f>
        <v>0</v>
      </c>
      <c r="BJ11" s="18">
        <f>IF(SalesOrders_Log[[#This Row],[Product]]=FY04_M05,SalesOrders_Log[[#This Row],[Date Invoiced]],0)</f>
        <v>0</v>
      </c>
      <c r="BK11" s="18">
        <f>IF(SalesOrders_Log[[#This Row],[Product]]=FY04_M06,SalesOrders_Log[[#This Row],[Date Invoiced]],0)</f>
        <v>0</v>
      </c>
      <c r="BL11" s="18">
        <f>IF(SalesOrders_Log[[#This Row],[Product]]=FY04_M07,SalesOrders_Log[[#This Row],[Date Invoiced]],0)</f>
        <v>0</v>
      </c>
      <c r="BM11" s="18">
        <f>IF(SalesOrders_Log[[#This Row],[Product]]=FY04_M08,SalesOrders_Log[[#This Row],[Date Invoiced]],0)</f>
        <v>0</v>
      </c>
      <c r="BN11" s="18">
        <f>IF(SalesOrders_Log[[#This Row],[Product]]=FY04_M09,SalesOrders_Log[[#This Row],[Date Invoiced]],0)</f>
        <v>0</v>
      </c>
      <c r="BO11" s="18">
        <f>IF(SalesOrders_Log[[#This Row],[Product]]=FY04_M10,SalesOrders_Log[[#This Row],[Date Invoiced]],0)</f>
        <v>0</v>
      </c>
      <c r="BP11" s="18">
        <f>IF(SalesOrders_Log[[#This Row],[Product]]=FY04_M11,SalesOrders_Log[[#This Row],[Date Invoiced]],0)</f>
        <v>0</v>
      </c>
      <c r="BQ11" s="18">
        <f>IF(SalesOrders_Log[[#This Row],[Product]]=FY04_M12,SalesOrders_Log[[#This Row],[Date Invoiced]],0)</f>
        <v>0</v>
      </c>
      <c r="BR11" s="18">
        <f>IF(SalesOrders_Log[[#This Row],[Product]]=FY05_M01,SalesOrders_Log[[#This Row],[Date Invoiced]],0)</f>
        <v>0</v>
      </c>
      <c r="BS11" s="18">
        <f>IF(SalesOrders_Log[[#This Row],[Product]]=FY05_M02,SalesOrders_Log[[#This Row],[Date Invoiced]],0)</f>
        <v>0</v>
      </c>
      <c r="BT11" s="18">
        <f>IF(SalesOrders_Log[[#This Row],[Product]]=FY05_M03,SalesOrders_Log[[#This Row],[Date Invoiced]],0)</f>
        <v>0</v>
      </c>
      <c r="BU11" s="18">
        <f>IF(SalesOrders_Log[[#This Row],[Product]]=FY05_M04,SalesOrders_Log[[#This Row],[Date Invoiced]],0)</f>
        <v>0</v>
      </c>
      <c r="BV11" s="18">
        <f>IF(SalesOrders_Log[[#This Row],[Product]]=FY05_M05,SalesOrders_Log[[#This Row],[Date Invoiced]],0)</f>
        <v>0</v>
      </c>
      <c r="BW11" s="18">
        <f>IF(SalesOrders_Log[[#This Row],[Product]]=FY05_M06,SalesOrders_Log[[#This Row],[Date Invoiced]],0)</f>
        <v>0</v>
      </c>
      <c r="BX11" s="18">
        <f>IF(SalesOrders_Log[[#This Row],[Product]]=FY05_M07,SalesOrders_Log[[#This Row],[Date Invoiced]],0)</f>
        <v>0</v>
      </c>
      <c r="BY11" s="18">
        <f>IF(SalesOrders_Log[[#This Row],[Product]]=FY05_M08,SalesOrders_Log[[#This Row],[Date Invoiced]],0)</f>
        <v>0</v>
      </c>
      <c r="BZ11" s="18">
        <f>IF(SalesOrders_Log[[#This Row],[Product]]=FY05_M09,SalesOrders_Log[[#This Row],[Date Invoiced]],0)</f>
        <v>0</v>
      </c>
      <c r="CA11" s="18">
        <f>IF(SalesOrders_Log[[#This Row],[Product]]=FY05_M10,SalesOrders_Log[[#This Row],[Date Invoiced]],0)</f>
        <v>0</v>
      </c>
      <c r="CB11" s="18">
        <f>IF(SalesOrders_Log[[#This Row],[Product]]=FY05_M11,SalesOrders_Log[[#This Row],[Date Invoiced]],0)</f>
        <v>0</v>
      </c>
      <c r="CC11" s="18">
        <f>IF(SalesOrders_Log[[#This Row],[Product]]=FY05_M12,SalesOrders_Log[[#This Row],[Date Invoiced]],0)</f>
        <v>0</v>
      </c>
    </row>
    <row r="12" spans="2:81" x14ac:dyDescent="0.25">
      <c r="B12" s="6" t="s">
        <v>616</v>
      </c>
      <c r="C12" s="6"/>
      <c r="D12" s="11"/>
      <c r="E12" s="6"/>
      <c r="F12" s="6"/>
      <c r="G12" s="6"/>
      <c r="H12" s="6"/>
      <c r="I12" s="6"/>
      <c r="J12" s="6"/>
      <c r="K12" s="6"/>
      <c r="L12" s="10" t="str">
        <f>IF(ISBLANK(SalesOrders_Log[[#This Row],[Product]]),"",SalesOrders_Log[[#This Row],[List Price]]*SalesOrders_Log[[#This Row],[QTY at List Price]]+SalesOrders_Log[[#This Row],[Discount Price]]*SalesOrders_Log[[#This Row],[QTY at Discount Price]])</f>
        <v/>
      </c>
      <c r="M12" s="6"/>
      <c r="N12" s="6"/>
      <c r="O12" s="10" t="str">
        <f>IFERROR(SalesOrders_Log[[#This Row],[Line Sub Total]]*SalesOrders_Log[[#This Row],[Zip Code Taxes]],"")</f>
        <v/>
      </c>
      <c r="P12" s="10">
        <f>SalesOrders_Log[[#This Row],[List Price]]-SalesOrders_Log[[#This Row],[Cost Price]]</f>
        <v>0</v>
      </c>
      <c r="Q12"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12" s="93" t="str">
        <f>IFERROR(SalesOrders_Log[[#This Row],[QTY at List Price]]*SalesOrders_Log[[#This Row],[List Price]]/SalesOrders_Log[[#This Row],[Cost Price]]*SalesOrders_Log[[#This Row],[QTY at List Price]]-IF(SalesOrders_Log[[#This Row],[QTY at List Price]]="","",1),"")</f>
        <v/>
      </c>
      <c r="S12" s="93" t="str">
        <f>IFERROR( SalesOrders_Log[[#This Row],[QTY at Discount Price]]*SalesOrders_Log[[#This Row],[Discount Price]]/SalesOrders_Log[[#This Row],[Cost Price]]*SalesOrders_Log[[#This Row],[QTY at Discount Price]]-IF(SalesOrders_Log[[#This Row],[QTY at Discount Price]]="","",1),"")</f>
        <v/>
      </c>
      <c r="T12" s="11">
        <v>44896</v>
      </c>
      <c r="V12" s="10">
        <f>IF(SalesOrders_Log[[#This Row],[Date Invoiced]]=FY01_M01,SalesOrders_Log[[#This Row],[Line Sub Total]],0)</f>
        <v>0</v>
      </c>
      <c r="W12" s="10">
        <f>IF(SalesOrders_Log[[#This Row],[Date Invoiced]]=FY01_M02,SalesOrders_Log[[#This Row],[Line Sub Total]],0)</f>
        <v>0</v>
      </c>
      <c r="X12" s="10">
        <f>IF(SalesOrders_Log[[#This Row],[Date Invoiced]]=FY01_M03,SalesOrders_Log[[#This Row],[Line Sub Total]],0)</f>
        <v>0</v>
      </c>
      <c r="Y12" s="10">
        <f>IF(SalesOrders_Log[[#This Row],[Date Invoiced]]=FY01_M04,SalesOrders_Log[[#This Row],[Line Sub Total]],0)</f>
        <v>0</v>
      </c>
      <c r="Z12" s="10">
        <f>IF(SalesOrders_Log[[#This Row],[Date Invoiced]]=FY01_M05,SalesOrders_Log[[#This Row],[Line Sub Total]],0)</f>
        <v>0</v>
      </c>
      <c r="AA12" s="10">
        <f>IF(SalesOrders_Log[[#This Row],[Date Invoiced]]=FY01_M06,SalesOrders_Log[[#This Row],[Line Sub Total]],0)</f>
        <v>0</v>
      </c>
      <c r="AB12" s="10">
        <f>IF(SalesOrders_Log[[#This Row],[Date Invoiced]]=FY01_M07,SalesOrders_Log[[#This Row],[Line Sub Total]],0)</f>
        <v>0</v>
      </c>
      <c r="AC12" s="10">
        <f>IF(SalesOrders_Log[[#This Row],[Date Invoiced]]=FY01_M08,SalesOrders_Log[[#This Row],[Line Sub Total]],0)</f>
        <v>0</v>
      </c>
      <c r="AD12" s="10">
        <f>IF(SalesOrders_Log[[#This Row],[Date Invoiced]]=FY01_M09,SalesOrders_Log[[#This Row],[Line Sub Total]],0)</f>
        <v>0</v>
      </c>
      <c r="AE12" s="10">
        <f>IF(SalesOrders_Log[[#This Row],[Date Invoiced]]=FY01_M10,SalesOrders_Log[[#This Row],[Line Sub Total]],0)</f>
        <v>0</v>
      </c>
      <c r="AF12" s="10">
        <f>IF(SalesOrders_Log[[#This Row],[Date Invoiced]]=FY01_M11,SalesOrders_Log[[#This Row],[Line Sub Total]],0)</f>
        <v>0</v>
      </c>
      <c r="AG12" s="10">
        <f>IF(SalesOrders_Log[[#This Row],[Date Invoiced]]=FY01_M12,SalesOrders_Log[[#This Row],[Line Sub Total]],0)</f>
        <v>0</v>
      </c>
      <c r="AH12" s="18">
        <f>IF(SalesOrders_Log[[#This Row],[Date Invoiced]]=FY02_M01,SalesOrders_Log[[#This Row],[Line Sub Total]],0)</f>
        <v>0</v>
      </c>
      <c r="AI12" s="18">
        <f>IF(SalesOrders_Log[[#This Row],[Date Invoiced]]=FY02_M02,SalesOrders_Log[[#This Row],[Line Sub Total]],0)</f>
        <v>0</v>
      </c>
      <c r="AJ12" s="18">
        <f>IF(SalesOrders_Log[[#This Row],[Date Invoiced]]=FY02_M03,SalesOrders_Log[[#This Row],[Line Sub Total]],0)</f>
        <v>0</v>
      </c>
      <c r="AK12" s="18">
        <f>IF(SalesOrders_Log[[#This Row],[Date Invoiced]]=FY02_M04,SalesOrders_Log[[#This Row],[Line Sub Total]],0)</f>
        <v>0</v>
      </c>
      <c r="AL12" s="18">
        <f>IF(SalesOrders_Log[[#This Row],[Date Invoiced]]=FY02_M05,SalesOrders_Log[[#This Row],[Line Sub Total]],0)</f>
        <v>0</v>
      </c>
      <c r="AM12" s="18">
        <f>IF(SalesOrders_Log[[#This Row],[Date Invoiced]]=FY02_M06,SalesOrders_Log[[#This Row],[Line Sub Total]],0)</f>
        <v>0</v>
      </c>
      <c r="AN12" s="18">
        <f>IF(SalesOrders_Log[[#This Row],[Date Invoiced]]=FY02_M07,SalesOrders_Log[[#This Row],[Line Sub Total]],0)</f>
        <v>0</v>
      </c>
      <c r="AO12" s="18">
        <f>IF(SalesOrders_Log[[#This Row],[Date Invoiced]]=FY02_M08,SalesOrders_Log[[#This Row],[Line Sub Total]],0)</f>
        <v>0</v>
      </c>
      <c r="AP12" s="18">
        <f>IF(SalesOrders_Log[[#This Row],[Date Invoiced]]=FY02_M09,SalesOrders_Log[[#This Row],[Line Sub Total]],0)</f>
        <v>0</v>
      </c>
      <c r="AQ12" s="18">
        <f>IF(SalesOrders_Log[[#This Row],[Date Invoiced]]=FY02_M10,SalesOrders_Log[[#This Row],[Line Sub Total]],0)</f>
        <v>0</v>
      </c>
      <c r="AR12" s="18">
        <f>IF(SalesOrders_Log[[#This Row],[Date Invoiced]]=FY02_M11,SalesOrders_Log[[#This Row],[Line Sub Total]],0)</f>
        <v>0</v>
      </c>
      <c r="AS12" s="18">
        <f>IF(SalesOrders_Log[[#This Row],[Date Invoiced]]=FY02_M12,SalesOrders_Log[[#This Row],[Line Sub Total]],0)</f>
        <v>0</v>
      </c>
      <c r="AT12" s="18">
        <f>IF(SalesOrders_Log[[#This Row],[Date Invoiced]]=FY03_M01,SalesOrders_Log[[#This Row],[Line Sub Total]],0)</f>
        <v>0</v>
      </c>
      <c r="AU12" s="18">
        <f>IF(SalesOrders_Log[[#This Row],[Date Invoiced]]=FY03_M02,SalesOrders_Log[[#This Row],[Line Sub Total]],0)</f>
        <v>0</v>
      </c>
      <c r="AV12" s="18">
        <f>IF(SalesOrders_Log[[#This Row],[Date Invoiced]]=FY03_M03,SalesOrders_Log[[#This Row],[Line Sub Total]],0)</f>
        <v>0</v>
      </c>
      <c r="AW12" s="18">
        <f>IF(SalesOrders_Log[[#This Row],[Date Invoiced]]=FY03_M04,SalesOrders_Log[[#This Row],[Line Sub Total]],0)</f>
        <v>0</v>
      </c>
      <c r="AX12" s="18">
        <f>IF(SalesOrders_Log[[#This Row],[Date Invoiced]]=FY03_M05,SalesOrders_Log[[#This Row],[Line Sub Total]],0)</f>
        <v>0</v>
      </c>
      <c r="AY12" s="18">
        <f>IF(SalesOrders_Log[[#This Row],[Date Invoiced]]=FY03_M06,SalesOrders_Log[[#This Row],[Line Sub Total]],0)</f>
        <v>0</v>
      </c>
      <c r="AZ12" s="18">
        <f>IF(SalesOrders_Log[[#This Row],[Date Invoiced]]=FY03_M07,SalesOrders_Log[[#This Row],[Line Sub Total]],0)</f>
        <v>0</v>
      </c>
      <c r="BA12" s="18">
        <f>IF(SalesOrders_Log[[#This Row],[Date Invoiced]]=FY03_M08,SalesOrders_Log[[#This Row],[Line Sub Total]],0)</f>
        <v>0</v>
      </c>
      <c r="BB12" s="18">
        <f>IF(SalesOrders_Log[[#This Row],[Date Invoiced]]=FY03_M09,SalesOrders_Log[[#This Row],[Line Sub Total]],0)</f>
        <v>0</v>
      </c>
      <c r="BC12" s="18">
        <f>IF(SalesOrders_Log[[#This Row],[Date Invoiced]]=FY03_M10,SalesOrders_Log[[#This Row],[Line Sub Total]],0)</f>
        <v>0</v>
      </c>
      <c r="BD12" s="18">
        <f>IF(SalesOrders_Log[[#This Row],[Date Invoiced]]=FY03_M11,SalesOrders_Log[[#This Row],[Line Sub Total]],0)</f>
        <v>0</v>
      </c>
      <c r="BE12" s="18">
        <f>IF(SalesOrders_Log[[#This Row],[Date Invoiced]]=FY03_M12,SalesOrders_Log[[#This Row],[Line Sub Total]],0)</f>
        <v>0</v>
      </c>
      <c r="BF12" s="18">
        <f>IF(SalesOrders_Log[[#This Row],[Product]]=FY04_M01,SalesOrders_Log[[#This Row],[Date Invoiced]],0)</f>
        <v>0</v>
      </c>
      <c r="BG12" s="18">
        <f>IF(SalesOrders_Log[[#This Row],[Product]]=FY04_M02,SalesOrders_Log[[#This Row],[Date Invoiced]],0)</f>
        <v>0</v>
      </c>
      <c r="BH12" s="18">
        <f>IF(SalesOrders_Log[[#This Row],[Product]]=FY04_M03,SalesOrders_Log[[#This Row],[Date Invoiced]],0)</f>
        <v>0</v>
      </c>
      <c r="BI12" s="18">
        <f>IF(SalesOrders_Log[[#This Row],[Product]]=FY04_M04,SalesOrders_Log[[#This Row],[Date Invoiced]],0)</f>
        <v>0</v>
      </c>
      <c r="BJ12" s="18">
        <f>IF(SalesOrders_Log[[#This Row],[Product]]=FY04_M05,SalesOrders_Log[[#This Row],[Date Invoiced]],0)</f>
        <v>0</v>
      </c>
      <c r="BK12" s="18">
        <f>IF(SalesOrders_Log[[#This Row],[Product]]=FY04_M06,SalesOrders_Log[[#This Row],[Date Invoiced]],0)</f>
        <v>0</v>
      </c>
      <c r="BL12" s="18">
        <f>IF(SalesOrders_Log[[#This Row],[Product]]=FY04_M07,SalesOrders_Log[[#This Row],[Date Invoiced]],0)</f>
        <v>0</v>
      </c>
      <c r="BM12" s="18">
        <f>IF(SalesOrders_Log[[#This Row],[Product]]=FY04_M08,SalesOrders_Log[[#This Row],[Date Invoiced]],0)</f>
        <v>0</v>
      </c>
      <c r="BN12" s="18">
        <f>IF(SalesOrders_Log[[#This Row],[Product]]=FY04_M09,SalesOrders_Log[[#This Row],[Date Invoiced]],0)</f>
        <v>0</v>
      </c>
      <c r="BO12" s="18">
        <f>IF(SalesOrders_Log[[#This Row],[Product]]=FY04_M10,SalesOrders_Log[[#This Row],[Date Invoiced]],0)</f>
        <v>0</v>
      </c>
      <c r="BP12" s="18">
        <f>IF(SalesOrders_Log[[#This Row],[Product]]=FY04_M11,SalesOrders_Log[[#This Row],[Date Invoiced]],0)</f>
        <v>0</v>
      </c>
      <c r="BQ12" s="18">
        <f>IF(SalesOrders_Log[[#This Row],[Product]]=FY04_M12,SalesOrders_Log[[#This Row],[Date Invoiced]],0)</f>
        <v>0</v>
      </c>
      <c r="BR12" s="18">
        <f>IF(SalesOrders_Log[[#This Row],[Product]]=FY05_M01,SalesOrders_Log[[#This Row],[Date Invoiced]],0)</f>
        <v>0</v>
      </c>
      <c r="BS12" s="18">
        <f>IF(SalesOrders_Log[[#This Row],[Product]]=FY05_M02,SalesOrders_Log[[#This Row],[Date Invoiced]],0)</f>
        <v>0</v>
      </c>
      <c r="BT12" s="18">
        <f>IF(SalesOrders_Log[[#This Row],[Product]]=FY05_M03,SalesOrders_Log[[#This Row],[Date Invoiced]],0)</f>
        <v>0</v>
      </c>
      <c r="BU12" s="18">
        <f>IF(SalesOrders_Log[[#This Row],[Product]]=FY05_M04,SalesOrders_Log[[#This Row],[Date Invoiced]],0)</f>
        <v>0</v>
      </c>
      <c r="BV12" s="18">
        <f>IF(SalesOrders_Log[[#This Row],[Product]]=FY05_M05,SalesOrders_Log[[#This Row],[Date Invoiced]],0)</f>
        <v>0</v>
      </c>
      <c r="BW12" s="18">
        <f>IF(SalesOrders_Log[[#This Row],[Product]]=FY05_M06,SalesOrders_Log[[#This Row],[Date Invoiced]],0)</f>
        <v>0</v>
      </c>
      <c r="BX12" s="18">
        <f>IF(SalesOrders_Log[[#This Row],[Product]]=FY05_M07,SalesOrders_Log[[#This Row],[Date Invoiced]],0)</f>
        <v>0</v>
      </c>
      <c r="BY12" s="18">
        <f>IF(SalesOrders_Log[[#This Row],[Product]]=FY05_M08,SalesOrders_Log[[#This Row],[Date Invoiced]],0)</f>
        <v>0</v>
      </c>
      <c r="BZ12" s="18">
        <f>IF(SalesOrders_Log[[#This Row],[Product]]=FY05_M09,SalesOrders_Log[[#This Row],[Date Invoiced]],0)</f>
        <v>0</v>
      </c>
      <c r="CA12" s="18">
        <f>IF(SalesOrders_Log[[#This Row],[Product]]=FY05_M10,SalesOrders_Log[[#This Row],[Date Invoiced]],0)</f>
        <v>0</v>
      </c>
      <c r="CB12" s="18">
        <f>IF(SalesOrders_Log[[#This Row],[Product]]=FY05_M11,SalesOrders_Log[[#This Row],[Date Invoiced]],0)</f>
        <v>0</v>
      </c>
      <c r="CC12" s="18">
        <f>IF(SalesOrders_Log[[#This Row],[Product]]=FY05_M12,SalesOrders_Log[[#This Row],[Date Invoiced]],0)</f>
        <v>0</v>
      </c>
    </row>
    <row r="13" spans="2:81" x14ac:dyDescent="0.25">
      <c r="B13" s="6" t="s">
        <v>617</v>
      </c>
      <c r="C13" s="6"/>
      <c r="D13" s="11"/>
      <c r="E13" s="6"/>
      <c r="F13" s="6"/>
      <c r="G13" s="6"/>
      <c r="H13" s="6"/>
      <c r="I13" s="6"/>
      <c r="J13" s="6"/>
      <c r="K13" s="6"/>
      <c r="L13" s="10" t="str">
        <f>IF(ISBLANK(SalesOrders_Log[[#This Row],[Product]]),"",SalesOrders_Log[[#This Row],[List Price]]*SalesOrders_Log[[#This Row],[QTY at List Price]]+SalesOrders_Log[[#This Row],[Discount Price]]*SalesOrders_Log[[#This Row],[QTY at Discount Price]])</f>
        <v/>
      </c>
      <c r="M13" s="6"/>
      <c r="N13" s="6"/>
      <c r="O13" s="10" t="str">
        <f>IFERROR(SalesOrders_Log[[#This Row],[Line Sub Total]]*SalesOrders_Log[[#This Row],[Zip Code Taxes]],"")</f>
        <v/>
      </c>
      <c r="P13" s="10">
        <f>SalesOrders_Log[[#This Row],[List Price]]-SalesOrders_Log[[#This Row],[Cost Price]]</f>
        <v>0</v>
      </c>
      <c r="Q13"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13" s="93" t="str">
        <f>IFERROR(SalesOrders_Log[[#This Row],[QTY at List Price]]*SalesOrders_Log[[#This Row],[List Price]]/SalesOrders_Log[[#This Row],[Cost Price]]*SalesOrders_Log[[#This Row],[QTY at List Price]]-IF(SalesOrders_Log[[#This Row],[QTY at List Price]]="","",1),"")</f>
        <v/>
      </c>
      <c r="S13" s="93" t="str">
        <f>IFERROR( SalesOrders_Log[[#This Row],[QTY at Discount Price]]*SalesOrders_Log[[#This Row],[Discount Price]]/SalesOrders_Log[[#This Row],[Cost Price]]*SalesOrders_Log[[#This Row],[QTY at Discount Price]]-IF(SalesOrders_Log[[#This Row],[QTY at Discount Price]]="","",1),"")</f>
        <v/>
      </c>
      <c r="T13" s="11">
        <v>44896</v>
      </c>
      <c r="V13" s="10">
        <f>IF(SalesOrders_Log[[#This Row],[Date Invoiced]]=FY01_M01,SalesOrders_Log[[#This Row],[Line Sub Total]],0)</f>
        <v>0</v>
      </c>
      <c r="W13" s="10">
        <f>IF(SalesOrders_Log[[#This Row],[Date Invoiced]]=FY01_M02,SalesOrders_Log[[#This Row],[Line Sub Total]],0)</f>
        <v>0</v>
      </c>
      <c r="X13" s="10">
        <f>IF(SalesOrders_Log[[#This Row],[Date Invoiced]]=FY01_M03,SalesOrders_Log[[#This Row],[Line Sub Total]],0)</f>
        <v>0</v>
      </c>
      <c r="Y13" s="10">
        <f>IF(SalesOrders_Log[[#This Row],[Date Invoiced]]=FY01_M04,SalesOrders_Log[[#This Row],[Line Sub Total]],0)</f>
        <v>0</v>
      </c>
      <c r="Z13" s="10">
        <f>IF(SalesOrders_Log[[#This Row],[Date Invoiced]]=FY01_M05,SalesOrders_Log[[#This Row],[Line Sub Total]],0)</f>
        <v>0</v>
      </c>
      <c r="AA13" s="10">
        <f>IF(SalesOrders_Log[[#This Row],[Date Invoiced]]=FY01_M06,SalesOrders_Log[[#This Row],[Line Sub Total]],0)</f>
        <v>0</v>
      </c>
      <c r="AB13" s="10">
        <f>IF(SalesOrders_Log[[#This Row],[Date Invoiced]]=FY01_M07,SalesOrders_Log[[#This Row],[Line Sub Total]],0)</f>
        <v>0</v>
      </c>
      <c r="AC13" s="10">
        <f>IF(SalesOrders_Log[[#This Row],[Date Invoiced]]=FY01_M08,SalesOrders_Log[[#This Row],[Line Sub Total]],0)</f>
        <v>0</v>
      </c>
      <c r="AD13" s="10">
        <f>IF(SalesOrders_Log[[#This Row],[Date Invoiced]]=FY01_M09,SalesOrders_Log[[#This Row],[Line Sub Total]],0)</f>
        <v>0</v>
      </c>
      <c r="AE13" s="10">
        <f>IF(SalesOrders_Log[[#This Row],[Date Invoiced]]=FY01_M10,SalesOrders_Log[[#This Row],[Line Sub Total]],0)</f>
        <v>0</v>
      </c>
      <c r="AF13" s="10">
        <f>IF(SalesOrders_Log[[#This Row],[Date Invoiced]]=FY01_M11,SalesOrders_Log[[#This Row],[Line Sub Total]],0)</f>
        <v>0</v>
      </c>
      <c r="AG13" s="10">
        <f>IF(SalesOrders_Log[[#This Row],[Date Invoiced]]=FY01_M12,SalesOrders_Log[[#This Row],[Line Sub Total]],0)</f>
        <v>0</v>
      </c>
      <c r="AH13" s="18">
        <f>IF(SalesOrders_Log[[#This Row],[Date Invoiced]]=FY02_M01,SalesOrders_Log[[#This Row],[Line Sub Total]],0)</f>
        <v>0</v>
      </c>
      <c r="AI13" s="18">
        <f>IF(SalesOrders_Log[[#This Row],[Date Invoiced]]=FY02_M02,SalesOrders_Log[[#This Row],[Line Sub Total]],0)</f>
        <v>0</v>
      </c>
      <c r="AJ13" s="18">
        <f>IF(SalesOrders_Log[[#This Row],[Date Invoiced]]=FY02_M03,SalesOrders_Log[[#This Row],[Line Sub Total]],0)</f>
        <v>0</v>
      </c>
      <c r="AK13" s="18">
        <f>IF(SalesOrders_Log[[#This Row],[Date Invoiced]]=FY02_M04,SalesOrders_Log[[#This Row],[Line Sub Total]],0)</f>
        <v>0</v>
      </c>
      <c r="AL13" s="18">
        <f>IF(SalesOrders_Log[[#This Row],[Date Invoiced]]=FY02_M05,SalesOrders_Log[[#This Row],[Line Sub Total]],0)</f>
        <v>0</v>
      </c>
      <c r="AM13" s="18">
        <f>IF(SalesOrders_Log[[#This Row],[Date Invoiced]]=FY02_M06,SalesOrders_Log[[#This Row],[Line Sub Total]],0)</f>
        <v>0</v>
      </c>
      <c r="AN13" s="18">
        <f>IF(SalesOrders_Log[[#This Row],[Date Invoiced]]=FY02_M07,SalesOrders_Log[[#This Row],[Line Sub Total]],0)</f>
        <v>0</v>
      </c>
      <c r="AO13" s="18">
        <f>IF(SalesOrders_Log[[#This Row],[Date Invoiced]]=FY02_M08,SalesOrders_Log[[#This Row],[Line Sub Total]],0)</f>
        <v>0</v>
      </c>
      <c r="AP13" s="18">
        <f>IF(SalesOrders_Log[[#This Row],[Date Invoiced]]=FY02_M09,SalesOrders_Log[[#This Row],[Line Sub Total]],0)</f>
        <v>0</v>
      </c>
      <c r="AQ13" s="18">
        <f>IF(SalesOrders_Log[[#This Row],[Date Invoiced]]=FY02_M10,SalesOrders_Log[[#This Row],[Line Sub Total]],0)</f>
        <v>0</v>
      </c>
      <c r="AR13" s="18">
        <f>IF(SalesOrders_Log[[#This Row],[Date Invoiced]]=FY02_M11,SalesOrders_Log[[#This Row],[Line Sub Total]],0)</f>
        <v>0</v>
      </c>
      <c r="AS13" s="18">
        <f>IF(SalesOrders_Log[[#This Row],[Date Invoiced]]=FY02_M12,SalesOrders_Log[[#This Row],[Line Sub Total]],0)</f>
        <v>0</v>
      </c>
      <c r="AT13" s="18">
        <f>IF(SalesOrders_Log[[#This Row],[Date Invoiced]]=FY03_M01,SalesOrders_Log[[#This Row],[Line Sub Total]],0)</f>
        <v>0</v>
      </c>
      <c r="AU13" s="18">
        <f>IF(SalesOrders_Log[[#This Row],[Date Invoiced]]=FY03_M02,SalesOrders_Log[[#This Row],[Line Sub Total]],0)</f>
        <v>0</v>
      </c>
      <c r="AV13" s="18">
        <f>IF(SalesOrders_Log[[#This Row],[Date Invoiced]]=FY03_M03,SalesOrders_Log[[#This Row],[Line Sub Total]],0)</f>
        <v>0</v>
      </c>
      <c r="AW13" s="18">
        <f>IF(SalesOrders_Log[[#This Row],[Date Invoiced]]=FY03_M04,SalesOrders_Log[[#This Row],[Line Sub Total]],0)</f>
        <v>0</v>
      </c>
      <c r="AX13" s="18">
        <f>IF(SalesOrders_Log[[#This Row],[Date Invoiced]]=FY03_M05,SalesOrders_Log[[#This Row],[Line Sub Total]],0)</f>
        <v>0</v>
      </c>
      <c r="AY13" s="18">
        <f>IF(SalesOrders_Log[[#This Row],[Date Invoiced]]=FY03_M06,SalesOrders_Log[[#This Row],[Line Sub Total]],0)</f>
        <v>0</v>
      </c>
      <c r="AZ13" s="18">
        <f>IF(SalesOrders_Log[[#This Row],[Date Invoiced]]=FY03_M07,SalesOrders_Log[[#This Row],[Line Sub Total]],0)</f>
        <v>0</v>
      </c>
      <c r="BA13" s="18">
        <f>IF(SalesOrders_Log[[#This Row],[Date Invoiced]]=FY03_M08,SalesOrders_Log[[#This Row],[Line Sub Total]],0)</f>
        <v>0</v>
      </c>
      <c r="BB13" s="18">
        <f>IF(SalesOrders_Log[[#This Row],[Date Invoiced]]=FY03_M09,SalesOrders_Log[[#This Row],[Line Sub Total]],0)</f>
        <v>0</v>
      </c>
      <c r="BC13" s="18">
        <f>IF(SalesOrders_Log[[#This Row],[Date Invoiced]]=FY03_M10,SalesOrders_Log[[#This Row],[Line Sub Total]],0)</f>
        <v>0</v>
      </c>
      <c r="BD13" s="18">
        <f>IF(SalesOrders_Log[[#This Row],[Date Invoiced]]=FY03_M11,SalesOrders_Log[[#This Row],[Line Sub Total]],0)</f>
        <v>0</v>
      </c>
      <c r="BE13" s="18">
        <f>IF(SalesOrders_Log[[#This Row],[Date Invoiced]]=FY03_M12,SalesOrders_Log[[#This Row],[Line Sub Total]],0)</f>
        <v>0</v>
      </c>
      <c r="BF13" s="18">
        <f>IF(SalesOrders_Log[[#This Row],[Product]]=FY04_M01,SalesOrders_Log[[#This Row],[Date Invoiced]],0)</f>
        <v>0</v>
      </c>
      <c r="BG13" s="18">
        <f>IF(SalesOrders_Log[[#This Row],[Product]]=FY04_M02,SalesOrders_Log[[#This Row],[Date Invoiced]],0)</f>
        <v>0</v>
      </c>
      <c r="BH13" s="18">
        <f>IF(SalesOrders_Log[[#This Row],[Product]]=FY04_M03,SalesOrders_Log[[#This Row],[Date Invoiced]],0)</f>
        <v>0</v>
      </c>
      <c r="BI13" s="18">
        <f>IF(SalesOrders_Log[[#This Row],[Product]]=FY04_M04,SalesOrders_Log[[#This Row],[Date Invoiced]],0)</f>
        <v>0</v>
      </c>
      <c r="BJ13" s="18">
        <f>IF(SalesOrders_Log[[#This Row],[Product]]=FY04_M05,SalesOrders_Log[[#This Row],[Date Invoiced]],0)</f>
        <v>0</v>
      </c>
      <c r="BK13" s="18">
        <f>IF(SalesOrders_Log[[#This Row],[Product]]=FY04_M06,SalesOrders_Log[[#This Row],[Date Invoiced]],0)</f>
        <v>0</v>
      </c>
      <c r="BL13" s="18">
        <f>IF(SalesOrders_Log[[#This Row],[Product]]=FY04_M07,SalesOrders_Log[[#This Row],[Date Invoiced]],0)</f>
        <v>0</v>
      </c>
      <c r="BM13" s="18">
        <f>IF(SalesOrders_Log[[#This Row],[Product]]=FY04_M08,SalesOrders_Log[[#This Row],[Date Invoiced]],0)</f>
        <v>0</v>
      </c>
      <c r="BN13" s="18">
        <f>IF(SalesOrders_Log[[#This Row],[Product]]=FY04_M09,SalesOrders_Log[[#This Row],[Date Invoiced]],0)</f>
        <v>0</v>
      </c>
      <c r="BO13" s="18">
        <f>IF(SalesOrders_Log[[#This Row],[Product]]=FY04_M10,SalesOrders_Log[[#This Row],[Date Invoiced]],0)</f>
        <v>0</v>
      </c>
      <c r="BP13" s="18">
        <f>IF(SalesOrders_Log[[#This Row],[Product]]=FY04_M11,SalesOrders_Log[[#This Row],[Date Invoiced]],0)</f>
        <v>0</v>
      </c>
      <c r="BQ13" s="18">
        <f>IF(SalesOrders_Log[[#This Row],[Product]]=FY04_M12,SalesOrders_Log[[#This Row],[Date Invoiced]],0)</f>
        <v>0</v>
      </c>
      <c r="BR13" s="18">
        <f>IF(SalesOrders_Log[[#This Row],[Product]]=FY05_M01,SalesOrders_Log[[#This Row],[Date Invoiced]],0)</f>
        <v>0</v>
      </c>
      <c r="BS13" s="18">
        <f>IF(SalesOrders_Log[[#This Row],[Product]]=FY05_M02,SalesOrders_Log[[#This Row],[Date Invoiced]],0)</f>
        <v>0</v>
      </c>
      <c r="BT13" s="18">
        <f>IF(SalesOrders_Log[[#This Row],[Product]]=FY05_M03,SalesOrders_Log[[#This Row],[Date Invoiced]],0)</f>
        <v>0</v>
      </c>
      <c r="BU13" s="18">
        <f>IF(SalesOrders_Log[[#This Row],[Product]]=FY05_M04,SalesOrders_Log[[#This Row],[Date Invoiced]],0)</f>
        <v>0</v>
      </c>
      <c r="BV13" s="18">
        <f>IF(SalesOrders_Log[[#This Row],[Product]]=FY05_M05,SalesOrders_Log[[#This Row],[Date Invoiced]],0)</f>
        <v>0</v>
      </c>
      <c r="BW13" s="18">
        <f>IF(SalesOrders_Log[[#This Row],[Product]]=FY05_M06,SalesOrders_Log[[#This Row],[Date Invoiced]],0)</f>
        <v>0</v>
      </c>
      <c r="BX13" s="18">
        <f>IF(SalesOrders_Log[[#This Row],[Product]]=FY05_M07,SalesOrders_Log[[#This Row],[Date Invoiced]],0)</f>
        <v>0</v>
      </c>
      <c r="BY13" s="18">
        <f>IF(SalesOrders_Log[[#This Row],[Product]]=FY05_M08,SalesOrders_Log[[#This Row],[Date Invoiced]],0)</f>
        <v>0</v>
      </c>
      <c r="BZ13" s="18">
        <f>IF(SalesOrders_Log[[#This Row],[Product]]=FY05_M09,SalesOrders_Log[[#This Row],[Date Invoiced]],0)</f>
        <v>0</v>
      </c>
      <c r="CA13" s="18">
        <f>IF(SalesOrders_Log[[#This Row],[Product]]=FY05_M10,SalesOrders_Log[[#This Row],[Date Invoiced]],0)</f>
        <v>0</v>
      </c>
      <c r="CB13" s="18">
        <f>IF(SalesOrders_Log[[#This Row],[Product]]=FY05_M11,SalesOrders_Log[[#This Row],[Date Invoiced]],0)</f>
        <v>0</v>
      </c>
      <c r="CC13" s="18">
        <f>IF(SalesOrders_Log[[#This Row],[Product]]=FY05_M12,SalesOrders_Log[[#This Row],[Date Invoiced]],0)</f>
        <v>0</v>
      </c>
    </row>
    <row r="14" spans="2:81" x14ac:dyDescent="0.25">
      <c r="B14" s="6" t="s">
        <v>618</v>
      </c>
      <c r="C14" s="6"/>
      <c r="D14" s="11"/>
      <c r="E14" s="6"/>
      <c r="F14" s="6"/>
      <c r="G14" s="6"/>
      <c r="H14" s="6"/>
      <c r="I14" s="6"/>
      <c r="J14" s="6"/>
      <c r="K14" s="6"/>
      <c r="L14" s="10" t="str">
        <f>IF(ISBLANK(SalesOrders_Log[[#This Row],[Product]]),"",SalesOrders_Log[[#This Row],[List Price]]*SalesOrders_Log[[#This Row],[QTY at List Price]]+SalesOrders_Log[[#This Row],[Discount Price]]*SalesOrders_Log[[#This Row],[QTY at Discount Price]])</f>
        <v/>
      </c>
      <c r="M14" s="6"/>
      <c r="N14" s="6"/>
      <c r="O14" s="10" t="str">
        <f>IFERROR(SalesOrders_Log[[#This Row],[Line Sub Total]]*SalesOrders_Log[[#This Row],[Zip Code Taxes]],"")</f>
        <v/>
      </c>
      <c r="P14" s="10">
        <f>SalesOrders_Log[[#This Row],[List Price]]-SalesOrders_Log[[#This Row],[Cost Price]]</f>
        <v>0</v>
      </c>
      <c r="Q14"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14" s="93" t="str">
        <f>IFERROR(SalesOrders_Log[[#This Row],[QTY at List Price]]*SalesOrders_Log[[#This Row],[List Price]]/SalesOrders_Log[[#This Row],[Cost Price]]*SalesOrders_Log[[#This Row],[QTY at List Price]]-IF(SalesOrders_Log[[#This Row],[QTY at List Price]]="","",1),"")</f>
        <v/>
      </c>
      <c r="S14" s="93" t="str">
        <f>IFERROR( SalesOrders_Log[[#This Row],[QTY at Discount Price]]*SalesOrders_Log[[#This Row],[Discount Price]]/SalesOrders_Log[[#This Row],[Cost Price]]*SalesOrders_Log[[#This Row],[QTY at Discount Price]]-IF(SalesOrders_Log[[#This Row],[QTY at Discount Price]]="","",1),"")</f>
        <v/>
      </c>
      <c r="T14" s="11">
        <v>44896</v>
      </c>
      <c r="V14" s="10">
        <f>IF(SalesOrders_Log[[#This Row],[Date Invoiced]]=FY01_M01,SalesOrders_Log[[#This Row],[Line Sub Total]],0)</f>
        <v>0</v>
      </c>
      <c r="W14" s="10">
        <f>IF(SalesOrders_Log[[#This Row],[Date Invoiced]]=FY01_M02,SalesOrders_Log[[#This Row],[Line Sub Total]],0)</f>
        <v>0</v>
      </c>
      <c r="X14" s="10">
        <f>IF(SalesOrders_Log[[#This Row],[Date Invoiced]]=FY01_M03,SalesOrders_Log[[#This Row],[Line Sub Total]],0)</f>
        <v>0</v>
      </c>
      <c r="Y14" s="10">
        <f>IF(SalesOrders_Log[[#This Row],[Date Invoiced]]=FY01_M04,SalesOrders_Log[[#This Row],[Line Sub Total]],0)</f>
        <v>0</v>
      </c>
      <c r="Z14" s="10">
        <f>IF(SalesOrders_Log[[#This Row],[Date Invoiced]]=FY01_M05,SalesOrders_Log[[#This Row],[Line Sub Total]],0)</f>
        <v>0</v>
      </c>
      <c r="AA14" s="10">
        <f>IF(SalesOrders_Log[[#This Row],[Date Invoiced]]=FY01_M06,SalesOrders_Log[[#This Row],[Line Sub Total]],0)</f>
        <v>0</v>
      </c>
      <c r="AB14" s="10">
        <f>IF(SalesOrders_Log[[#This Row],[Date Invoiced]]=FY01_M07,SalesOrders_Log[[#This Row],[Line Sub Total]],0)</f>
        <v>0</v>
      </c>
      <c r="AC14" s="10">
        <f>IF(SalesOrders_Log[[#This Row],[Date Invoiced]]=FY01_M08,SalesOrders_Log[[#This Row],[Line Sub Total]],0)</f>
        <v>0</v>
      </c>
      <c r="AD14" s="10">
        <f>IF(SalesOrders_Log[[#This Row],[Date Invoiced]]=FY01_M09,SalesOrders_Log[[#This Row],[Line Sub Total]],0)</f>
        <v>0</v>
      </c>
      <c r="AE14" s="10">
        <f>IF(SalesOrders_Log[[#This Row],[Date Invoiced]]=FY01_M10,SalesOrders_Log[[#This Row],[Line Sub Total]],0)</f>
        <v>0</v>
      </c>
      <c r="AF14" s="10">
        <f>IF(SalesOrders_Log[[#This Row],[Date Invoiced]]=FY01_M11,SalesOrders_Log[[#This Row],[Line Sub Total]],0)</f>
        <v>0</v>
      </c>
      <c r="AG14" s="10">
        <f>IF(SalesOrders_Log[[#This Row],[Date Invoiced]]=FY01_M12,SalesOrders_Log[[#This Row],[Line Sub Total]],0)</f>
        <v>0</v>
      </c>
      <c r="AH14" s="18">
        <f>IF(SalesOrders_Log[[#This Row],[Date Invoiced]]=FY02_M01,SalesOrders_Log[[#This Row],[Line Sub Total]],0)</f>
        <v>0</v>
      </c>
      <c r="AI14" s="18">
        <f>IF(SalesOrders_Log[[#This Row],[Date Invoiced]]=FY02_M02,SalesOrders_Log[[#This Row],[Line Sub Total]],0)</f>
        <v>0</v>
      </c>
      <c r="AJ14" s="18">
        <f>IF(SalesOrders_Log[[#This Row],[Date Invoiced]]=FY02_M03,SalesOrders_Log[[#This Row],[Line Sub Total]],0)</f>
        <v>0</v>
      </c>
      <c r="AK14" s="18">
        <f>IF(SalesOrders_Log[[#This Row],[Date Invoiced]]=FY02_M04,SalesOrders_Log[[#This Row],[Line Sub Total]],0)</f>
        <v>0</v>
      </c>
      <c r="AL14" s="18">
        <f>IF(SalesOrders_Log[[#This Row],[Date Invoiced]]=FY02_M05,SalesOrders_Log[[#This Row],[Line Sub Total]],0)</f>
        <v>0</v>
      </c>
      <c r="AM14" s="18">
        <f>IF(SalesOrders_Log[[#This Row],[Date Invoiced]]=FY02_M06,SalesOrders_Log[[#This Row],[Line Sub Total]],0)</f>
        <v>0</v>
      </c>
      <c r="AN14" s="18">
        <f>IF(SalesOrders_Log[[#This Row],[Date Invoiced]]=FY02_M07,SalesOrders_Log[[#This Row],[Line Sub Total]],0)</f>
        <v>0</v>
      </c>
      <c r="AO14" s="18">
        <f>IF(SalesOrders_Log[[#This Row],[Date Invoiced]]=FY02_M08,SalesOrders_Log[[#This Row],[Line Sub Total]],0)</f>
        <v>0</v>
      </c>
      <c r="AP14" s="18">
        <f>IF(SalesOrders_Log[[#This Row],[Date Invoiced]]=FY02_M09,SalesOrders_Log[[#This Row],[Line Sub Total]],0)</f>
        <v>0</v>
      </c>
      <c r="AQ14" s="18">
        <f>IF(SalesOrders_Log[[#This Row],[Date Invoiced]]=FY02_M10,SalesOrders_Log[[#This Row],[Line Sub Total]],0)</f>
        <v>0</v>
      </c>
      <c r="AR14" s="18">
        <f>IF(SalesOrders_Log[[#This Row],[Date Invoiced]]=FY02_M11,SalesOrders_Log[[#This Row],[Line Sub Total]],0)</f>
        <v>0</v>
      </c>
      <c r="AS14" s="18">
        <f>IF(SalesOrders_Log[[#This Row],[Date Invoiced]]=FY02_M12,SalesOrders_Log[[#This Row],[Line Sub Total]],0)</f>
        <v>0</v>
      </c>
      <c r="AT14" s="18">
        <f>IF(SalesOrders_Log[[#This Row],[Date Invoiced]]=FY03_M01,SalesOrders_Log[[#This Row],[Line Sub Total]],0)</f>
        <v>0</v>
      </c>
      <c r="AU14" s="18">
        <f>IF(SalesOrders_Log[[#This Row],[Date Invoiced]]=FY03_M02,SalesOrders_Log[[#This Row],[Line Sub Total]],0)</f>
        <v>0</v>
      </c>
      <c r="AV14" s="18">
        <f>IF(SalesOrders_Log[[#This Row],[Date Invoiced]]=FY03_M03,SalesOrders_Log[[#This Row],[Line Sub Total]],0)</f>
        <v>0</v>
      </c>
      <c r="AW14" s="18">
        <f>IF(SalesOrders_Log[[#This Row],[Date Invoiced]]=FY03_M04,SalesOrders_Log[[#This Row],[Line Sub Total]],0)</f>
        <v>0</v>
      </c>
      <c r="AX14" s="18">
        <f>IF(SalesOrders_Log[[#This Row],[Date Invoiced]]=FY03_M05,SalesOrders_Log[[#This Row],[Line Sub Total]],0)</f>
        <v>0</v>
      </c>
      <c r="AY14" s="18">
        <f>IF(SalesOrders_Log[[#This Row],[Date Invoiced]]=FY03_M06,SalesOrders_Log[[#This Row],[Line Sub Total]],0)</f>
        <v>0</v>
      </c>
      <c r="AZ14" s="18">
        <f>IF(SalesOrders_Log[[#This Row],[Date Invoiced]]=FY03_M07,SalesOrders_Log[[#This Row],[Line Sub Total]],0)</f>
        <v>0</v>
      </c>
      <c r="BA14" s="18">
        <f>IF(SalesOrders_Log[[#This Row],[Date Invoiced]]=FY03_M08,SalesOrders_Log[[#This Row],[Line Sub Total]],0)</f>
        <v>0</v>
      </c>
      <c r="BB14" s="18">
        <f>IF(SalesOrders_Log[[#This Row],[Date Invoiced]]=FY03_M09,SalesOrders_Log[[#This Row],[Line Sub Total]],0)</f>
        <v>0</v>
      </c>
      <c r="BC14" s="18">
        <f>IF(SalesOrders_Log[[#This Row],[Date Invoiced]]=FY03_M10,SalesOrders_Log[[#This Row],[Line Sub Total]],0)</f>
        <v>0</v>
      </c>
      <c r="BD14" s="18">
        <f>IF(SalesOrders_Log[[#This Row],[Date Invoiced]]=FY03_M11,SalesOrders_Log[[#This Row],[Line Sub Total]],0)</f>
        <v>0</v>
      </c>
      <c r="BE14" s="18">
        <f>IF(SalesOrders_Log[[#This Row],[Date Invoiced]]=FY03_M12,SalesOrders_Log[[#This Row],[Line Sub Total]],0)</f>
        <v>0</v>
      </c>
      <c r="BF14" s="18">
        <f>IF(SalesOrders_Log[[#This Row],[Product]]=FY04_M01,SalesOrders_Log[[#This Row],[Date Invoiced]],0)</f>
        <v>0</v>
      </c>
      <c r="BG14" s="18">
        <f>IF(SalesOrders_Log[[#This Row],[Product]]=FY04_M02,SalesOrders_Log[[#This Row],[Date Invoiced]],0)</f>
        <v>0</v>
      </c>
      <c r="BH14" s="18">
        <f>IF(SalesOrders_Log[[#This Row],[Product]]=FY04_M03,SalesOrders_Log[[#This Row],[Date Invoiced]],0)</f>
        <v>0</v>
      </c>
      <c r="BI14" s="18">
        <f>IF(SalesOrders_Log[[#This Row],[Product]]=FY04_M04,SalesOrders_Log[[#This Row],[Date Invoiced]],0)</f>
        <v>0</v>
      </c>
      <c r="BJ14" s="18">
        <f>IF(SalesOrders_Log[[#This Row],[Product]]=FY04_M05,SalesOrders_Log[[#This Row],[Date Invoiced]],0)</f>
        <v>0</v>
      </c>
      <c r="BK14" s="18">
        <f>IF(SalesOrders_Log[[#This Row],[Product]]=FY04_M06,SalesOrders_Log[[#This Row],[Date Invoiced]],0)</f>
        <v>0</v>
      </c>
      <c r="BL14" s="18">
        <f>IF(SalesOrders_Log[[#This Row],[Product]]=FY04_M07,SalesOrders_Log[[#This Row],[Date Invoiced]],0)</f>
        <v>0</v>
      </c>
      <c r="BM14" s="18">
        <f>IF(SalesOrders_Log[[#This Row],[Product]]=FY04_M08,SalesOrders_Log[[#This Row],[Date Invoiced]],0)</f>
        <v>0</v>
      </c>
      <c r="BN14" s="18">
        <f>IF(SalesOrders_Log[[#This Row],[Product]]=FY04_M09,SalesOrders_Log[[#This Row],[Date Invoiced]],0)</f>
        <v>0</v>
      </c>
      <c r="BO14" s="18">
        <f>IF(SalesOrders_Log[[#This Row],[Product]]=FY04_M10,SalesOrders_Log[[#This Row],[Date Invoiced]],0)</f>
        <v>0</v>
      </c>
      <c r="BP14" s="18">
        <f>IF(SalesOrders_Log[[#This Row],[Product]]=FY04_M11,SalesOrders_Log[[#This Row],[Date Invoiced]],0)</f>
        <v>0</v>
      </c>
      <c r="BQ14" s="18">
        <f>IF(SalesOrders_Log[[#This Row],[Product]]=FY04_M12,SalesOrders_Log[[#This Row],[Date Invoiced]],0)</f>
        <v>0</v>
      </c>
      <c r="BR14" s="18">
        <f>IF(SalesOrders_Log[[#This Row],[Product]]=FY05_M01,SalesOrders_Log[[#This Row],[Date Invoiced]],0)</f>
        <v>0</v>
      </c>
      <c r="BS14" s="18">
        <f>IF(SalesOrders_Log[[#This Row],[Product]]=FY05_M02,SalesOrders_Log[[#This Row],[Date Invoiced]],0)</f>
        <v>0</v>
      </c>
      <c r="BT14" s="18">
        <f>IF(SalesOrders_Log[[#This Row],[Product]]=FY05_M03,SalesOrders_Log[[#This Row],[Date Invoiced]],0)</f>
        <v>0</v>
      </c>
      <c r="BU14" s="18">
        <f>IF(SalesOrders_Log[[#This Row],[Product]]=FY05_M04,SalesOrders_Log[[#This Row],[Date Invoiced]],0)</f>
        <v>0</v>
      </c>
      <c r="BV14" s="18">
        <f>IF(SalesOrders_Log[[#This Row],[Product]]=FY05_M05,SalesOrders_Log[[#This Row],[Date Invoiced]],0)</f>
        <v>0</v>
      </c>
      <c r="BW14" s="18">
        <f>IF(SalesOrders_Log[[#This Row],[Product]]=FY05_M06,SalesOrders_Log[[#This Row],[Date Invoiced]],0)</f>
        <v>0</v>
      </c>
      <c r="BX14" s="18">
        <f>IF(SalesOrders_Log[[#This Row],[Product]]=FY05_M07,SalesOrders_Log[[#This Row],[Date Invoiced]],0)</f>
        <v>0</v>
      </c>
      <c r="BY14" s="18">
        <f>IF(SalesOrders_Log[[#This Row],[Product]]=FY05_M08,SalesOrders_Log[[#This Row],[Date Invoiced]],0)</f>
        <v>0</v>
      </c>
      <c r="BZ14" s="18">
        <f>IF(SalesOrders_Log[[#This Row],[Product]]=FY05_M09,SalesOrders_Log[[#This Row],[Date Invoiced]],0)</f>
        <v>0</v>
      </c>
      <c r="CA14" s="18">
        <f>IF(SalesOrders_Log[[#This Row],[Product]]=FY05_M10,SalesOrders_Log[[#This Row],[Date Invoiced]],0)</f>
        <v>0</v>
      </c>
      <c r="CB14" s="18">
        <f>IF(SalesOrders_Log[[#This Row],[Product]]=FY05_M11,SalesOrders_Log[[#This Row],[Date Invoiced]],0)</f>
        <v>0</v>
      </c>
      <c r="CC14" s="18">
        <f>IF(SalesOrders_Log[[#This Row],[Product]]=FY05_M12,SalesOrders_Log[[#This Row],[Date Invoiced]],0)</f>
        <v>0</v>
      </c>
    </row>
    <row r="15" spans="2:81" x14ac:dyDescent="0.25">
      <c r="B15" s="6" t="s">
        <v>619</v>
      </c>
      <c r="C15" s="6"/>
      <c r="D15" s="11"/>
      <c r="E15" s="6"/>
      <c r="F15" s="6"/>
      <c r="G15" s="6"/>
      <c r="H15" s="6"/>
      <c r="I15" s="6"/>
      <c r="J15" s="6"/>
      <c r="K15" s="6"/>
      <c r="L15" s="10" t="str">
        <f>IF(ISBLANK(SalesOrders_Log[[#This Row],[Product]]),"",SalesOrders_Log[[#This Row],[List Price]]*SalesOrders_Log[[#This Row],[QTY at List Price]]+SalesOrders_Log[[#This Row],[Discount Price]]*SalesOrders_Log[[#This Row],[QTY at Discount Price]])</f>
        <v/>
      </c>
      <c r="M15" s="6"/>
      <c r="N15" s="6"/>
      <c r="O15" s="10" t="str">
        <f>IFERROR(SalesOrders_Log[[#This Row],[Line Sub Total]]*SalesOrders_Log[[#This Row],[Zip Code Taxes]],"")</f>
        <v/>
      </c>
      <c r="P15" s="10">
        <f>SalesOrders_Log[[#This Row],[List Price]]-SalesOrders_Log[[#This Row],[Cost Price]]</f>
        <v>0</v>
      </c>
      <c r="Q15"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15" s="93" t="str">
        <f>IFERROR(SalesOrders_Log[[#This Row],[QTY at List Price]]*SalesOrders_Log[[#This Row],[List Price]]/SalesOrders_Log[[#This Row],[Cost Price]]*SalesOrders_Log[[#This Row],[QTY at List Price]]-IF(SalesOrders_Log[[#This Row],[QTY at List Price]]="","",1),"")</f>
        <v/>
      </c>
      <c r="S15" s="93" t="str">
        <f>IFERROR( SalesOrders_Log[[#This Row],[QTY at Discount Price]]*SalesOrders_Log[[#This Row],[Discount Price]]/SalesOrders_Log[[#This Row],[Cost Price]]*SalesOrders_Log[[#This Row],[QTY at Discount Price]]-IF(SalesOrders_Log[[#This Row],[QTY at Discount Price]]="","",1),"")</f>
        <v/>
      </c>
      <c r="T15" s="11">
        <v>44896</v>
      </c>
      <c r="V15" s="10">
        <f>IF(SalesOrders_Log[[#This Row],[Date Invoiced]]=FY01_M01,SalesOrders_Log[[#This Row],[Line Sub Total]],0)</f>
        <v>0</v>
      </c>
      <c r="W15" s="10">
        <f>IF(SalesOrders_Log[[#This Row],[Date Invoiced]]=FY01_M02,SalesOrders_Log[[#This Row],[Line Sub Total]],0)</f>
        <v>0</v>
      </c>
      <c r="X15" s="10">
        <f>IF(SalesOrders_Log[[#This Row],[Date Invoiced]]=FY01_M03,SalesOrders_Log[[#This Row],[Line Sub Total]],0)</f>
        <v>0</v>
      </c>
      <c r="Y15" s="10">
        <f>IF(SalesOrders_Log[[#This Row],[Date Invoiced]]=FY01_M04,SalesOrders_Log[[#This Row],[Line Sub Total]],0)</f>
        <v>0</v>
      </c>
      <c r="Z15" s="10">
        <f>IF(SalesOrders_Log[[#This Row],[Date Invoiced]]=FY01_M05,SalesOrders_Log[[#This Row],[Line Sub Total]],0)</f>
        <v>0</v>
      </c>
      <c r="AA15" s="10">
        <f>IF(SalesOrders_Log[[#This Row],[Date Invoiced]]=FY01_M06,SalesOrders_Log[[#This Row],[Line Sub Total]],0)</f>
        <v>0</v>
      </c>
      <c r="AB15" s="10">
        <f>IF(SalesOrders_Log[[#This Row],[Date Invoiced]]=FY01_M07,SalesOrders_Log[[#This Row],[Line Sub Total]],0)</f>
        <v>0</v>
      </c>
      <c r="AC15" s="10">
        <f>IF(SalesOrders_Log[[#This Row],[Date Invoiced]]=FY01_M08,SalesOrders_Log[[#This Row],[Line Sub Total]],0)</f>
        <v>0</v>
      </c>
      <c r="AD15" s="10">
        <f>IF(SalesOrders_Log[[#This Row],[Date Invoiced]]=FY01_M09,SalesOrders_Log[[#This Row],[Line Sub Total]],0)</f>
        <v>0</v>
      </c>
      <c r="AE15" s="10">
        <f>IF(SalesOrders_Log[[#This Row],[Date Invoiced]]=FY01_M10,SalesOrders_Log[[#This Row],[Line Sub Total]],0)</f>
        <v>0</v>
      </c>
      <c r="AF15" s="10">
        <f>IF(SalesOrders_Log[[#This Row],[Date Invoiced]]=FY01_M11,SalesOrders_Log[[#This Row],[Line Sub Total]],0)</f>
        <v>0</v>
      </c>
      <c r="AG15" s="10">
        <f>IF(SalesOrders_Log[[#This Row],[Date Invoiced]]=FY01_M12,SalesOrders_Log[[#This Row],[Line Sub Total]],0)</f>
        <v>0</v>
      </c>
      <c r="AH15" s="18">
        <f>IF(SalesOrders_Log[[#This Row],[Date Invoiced]]=FY02_M01,SalesOrders_Log[[#This Row],[Line Sub Total]],0)</f>
        <v>0</v>
      </c>
      <c r="AI15" s="18">
        <f>IF(SalesOrders_Log[[#This Row],[Date Invoiced]]=FY02_M02,SalesOrders_Log[[#This Row],[Line Sub Total]],0)</f>
        <v>0</v>
      </c>
      <c r="AJ15" s="18">
        <f>IF(SalesOrders_Log[[#This Row],[Date Invoiced]]=FY02_M03,SalesOrders_Log[[#This Row],[Line Sub Total]],0)</f>
        <v>0</v>
      </c>
      <c r="AK15" s="18">
        <f>IF(SalesOrders_Log[[#This Row],[Date Invoiced]]=FY02_M04,SalesOrders_Log[[#This Row],[Line Sub Total]],0)</f>
        <v>0</v>
      </c>
      <c r="AL15" s="18">
        <f>IF(SalesOrders_Log[[#This Row],[Date Invoiced]]=FY02_M05,SalesOrders_Log[[#This Row],[Line Sub Total]],0)</f>
        <v>0</v>
      </c>
      <c r="AM15" s="18">
        <f>IF(SalesOrders_Log[[#This Row],[Date Invoiced]]=FY02_M06,SalesOrders_Log[[#This Row],[Line Sub Total]],0)</f>
        <v>0</v>
      </c>
      <c r="AN15" s="18">
        <f>IF(SalesOrders_Log[[#This Row],[Date Invoiced]]=FY02_M07,SalesOrders_Log[[#This Row],[Line Sub Total]],0)</f>
        <v>0</v>
      </c>
      <c r="AO15" s="18">
        <f>IF(SalesOrders_Log[[#This Row],[Date Invoiced]]=FY02_M08,SalesOrders_Log[[#This Row],[Line Sub Total]],0)</f>
        <v>0</v>
      </c>
      <c r="AP15" s="18">
        <f>IF(SalesOrders_Log[[#This Row],[Date Invoiced]]=FY02_M09,SalesOrders_Log[[#This Row],[Line Sub Total]],0)</f>
        <v>0</v>
      </c>
      <c r="AQ15" s="18">
        <f>IF(SalesOrders_Log[[#This Row],[Date Invoiced]]=FY02_M10,SalesOrders_Log[[#This Row],[Line Sub Total]],0)</f>
        <v>0</v>
      </c>
      <c r="AR15" s="18">
        <f>IF(SalesOrders_Log[[#This Row],[Date Invoiced]]=FY02_M11,SalesOrders_Log[[#This Row],[Line Sub Total]],0)</f>
        <v>0</v>
      </c>
      <c r="AS15" s="18">
        <f>IF(SalesOrders_Log[[#This Row],[Date Invoiced]]=FY02_M12,SalesOrders_Log[[#This Row],[Line Sub Total]],0)</f>
        <v>0</v>
      </c>
      <c r="AT15" s="18">
        <f>IF(SalesOrders_Log[[#This Row],[Date Invoiced]]=FY03_M01,SalesOrders_Log[[#This Row],[Line Sub Total]],0)</f>
        <v>0</v>
      </c>
      <c r="AU15" s="18">
        <f>IF(SalesOrders_Log[[#This Row],[Date Invoiced]]=FY03_M02,SalesOrders_Log[[#This Row],[Line Sub Total]],0)</f>
        <v>0</v>
      </c>
      <c r="AV15" s="18">
        <f>IF(SalesOrders_Log[[#This Row],[Date Invoiced]]=FY03_M03,SalesOrders_Log[[#This Row],[Line Sub Total]],0)</f>
        <v>0</v>
      </c>
      <c r="AW15" s="18">
        <f>IF(SalesOrders_Log[[#This Row],[Date Invoiced]]=FY03_M04,SalesOrders_Log[[#This Row],[Line Sub Total]],0)</f>
        <v>0</v>
      </c>
      <c r="AX15" s="18">
        <f>IF(SalesOrders_Log[[#This Row],[Date Invoiced]]=FY03_M05,SalesOrders_Log[[#This Row],[Line Sub Total]],0)</f>
        <v>0</v>
      </c>
      <c r="AY15" s="18">
        <f>IF(SalesOrders_Log[[#This Row],[Date Invoiced]]=FY03_M06,SalesOrders_Log[[#This Row],[Line Sub Total]],0)</f>
        <v>0</v>
      </c>
      <c r="AZ15" s="18">
        <f>IF(SalesOrders_Log[[#This Row],[Date Invoiced]]=FY03_M07,SalesOrders_Log[[#This Row],[Line Sub Total]],0)</f>
        <v>0</v>
      </c>
      <c r="BA15" s="18">
        <f>IF(SalesOrders_Log[[#This Row],[Date Invoiced]]=FY03_M08,SalesOrders_Log[[#This Row],[Line Sub Total]],0)</f>
        <v>0</v>
      </c>
      <c r="BB15" s="18">
        <f>IF(SalesOrders_Log[[#This Row],[Date Invoiced]]=FY03_M09,SalesOrders_Log[[#This Row],[Line Sub Total]],0)</f>
        <v>0</v>
      </c>
      <c r="BC15" s="18">
        <f>IF(SalesOrders_Log[[#This Row],[Date Invoiced]]=FY03_M10,SalesOrders_Log[[#This Row],[Line Sub Total]],0)</f>
        <v>0</v>
      </c>
      <c r="BD15" s="18">
        <f>IF(SalesOrders_Log[[#This Row],[Date Invoiced]]=FY03_M11,SalesOrders_Log[[#This Row],[Line Sub Total]],0)</f>
        <v>0</v>
      </c>
      <c r="BE15" s="18">
        <f>IF(SalesOrders_Log[[#This Row],[Date Invoiced]]=FY03_M12,SalesOrders_Log[[#This Row],[Line Sub Total]],0)</f>
        <v>0</v>
      </c>
      <c r="BF15" s="18">
        <f>IF(SalesOrders_Log[[#This Row],[Product]]=FY04_M01,SalesOrders_Log[[#This Row],[Date Invoiced]],0)</f>
        <v>0</v>
      </c>
      <c r="BG15" s="18">
        <f>IF(SalesOrders_Log[[#This Row],[Product]]=FY04_M02,SalesOrders_Log[[#This Row],[Date Invoiced]],0)</f>
        <v>0</v>
      </c>
      <c r="BH15" s="18">
        <f>IF(SalesOrders_Log[[#This Row],[Product]]=FY04_M03,SalesOrders_Log[[#This Row],[Date Invoiced]],0)</f>
        <v>0</v>
      </c>
      <c r="BI15" s="18">
        <f>IF(SalesOrders_Log[[#This Row],[Product]]=FY04_M04,SalesOrders_Log[[#This Row],[Date Invoiced]],0)</f>
        <v>0</v>
      </c>
      <c r="BJ15" s="18">
        <f>IF(SalesOrders_Log[[#This Row],[Product]]=FY04_M05,SalesOrders_Log[[#This Row],[Date Invoiced]],0)</f>
        <v>0</v>
      </c>
      <c r="BK15" s="18">
        <f>IF(SalesOrders_Log[[#This Row],[Product]]=FY04_M06,SalesOrders_Log[[#This Row],[Date Invoiced]],0)</f>
        <v>0</v>
      </c>
      <c r="BL15" s="18">
        <f>IF(SalesOrders_Log[[#This Row],[Product]]=FY04_M07,SalesOrders_Log[[#This Row],[Date Invoiced]],0)</f>
        <v>0</v>
      </c>
      <c r="BM15" s="18">
        <f>IF(SalesOrders_Log[[#This Row],[Product]]=FY04_M08,SalesOrders_Log[[#This Row],[Date Invoiced]],0)</f>
        <v>0</v>
      </c>
      <c r="BN15" s="18">
        <f>IF(SalesOrders_Log[[#This Row],[Product]]=FY04_M09,SalesOrders_Log[[#This Row],[Date Invoiced]],0)</f>
        <v>0</v>
      </c>
      <c r="BO15" s="18">
        <f>IF(SalesOrders_Log[[#This Row],[Product]]=FY04_M10,SalesOrders_Log[[#This Row],[Date Invoiced]],0)</f>
        <v>0</v>
      </c>
      <c r="BP15" s="18">
        <f>IF(SalesOrders_Log[[#This Row],[Product]]=FY04_M11,SalesOrders_Log[[#This Row],[Date Invoiced]],0)</f>
        <v>0</v>
      </c>
      <c r="BQ15" s="18">
        <f>IF(SalesOrders_Log[[#This Row],[Product]]=FY04_M12,SalesOrders_Log[[#This Row],[Date Invoiced]],0)</f>
        <v>0</v>
      </c>
      <c r="BR15" s="18">
        <f>IF(SalesOrders_Log[[#This Row],[Product]]=FY05_M01,SalesOrders_Log[[#This Row],[Date Invoiced]],0)</f>
        <v>0</v>
      </c>
      <c r="BS15" s="18">
        <f>IF(SalesOrders_Log[[#This Row],[Product]]=FY05_M02,SalesOrders_Log[[#This Row],[Date Invoiced]],0)</f>
        <v>0</v>
      </c>
      <c r="BT15" s="18">
        <f>IF(SalesOrders_Log[[#This Row],[Product]]=FY05_M03,SalesOrders_Log[[#This Row],[Date Invoiced]],0)</f>
        <v>0</v>
      </c>
      <c r="BU15" s="18">
        <f>IF(SalesOrders_Log[[#This Row],[Product]]=FY05_M04,SalesOrders_Log[[#This Row],[Date Invoiced]],0)</f>
        <v>0</v>
      </c>
      <c r="BV15" s="18">
        <f>IF(SalesOrders_Log[[#This Row],[Product]]=FY05_M05,SalesOrders_Log[[#This Row],[Date Invoiced]],0)</f>
        <v>0</v>
      </c>
      <c r="BW15" s="18">
        <f>IF(SalesOrders_Log[[#This Row],[Product]]=FY05_M06,SalesOrders_Log[[#This Row],[Date Invoiced]],0)</f>
        <v>0</v>
      </c>
      <c r="BX15" s="18">
        <f>IF(SalesOrders_Log[[#This Row],[Product]]=FY05_M07,SalesOrders_Log[[#This Row],[Date Invoiced]],0)</f>
        <v>0</v>
      </c>
      <c r="BY15" s="18">
        <f>IF(SalesOrders_Log[[#This Row],[Product]]=FY05_M08,SalesOrders_Log[[#This Row],[Date Invoiced]],0)</f>
        <v>0</v>
      </c>
      <c r="BZ15" s="18">
        <f>IF(SalesOrders_Log[[#This Row],[Product]]=FY05_M09,SalesOrders_Log[[#This Row],[Date Invoiced]],0)</f>
        <v>0</v>
      </c>
      <c r="CA15" s="18">
        <f>IF(SalesOrders_Log[[#This Row],[Product]]=FY05_M10,SalesOrders_Log[[#This Row],[Date Invoiced]],0)</f>
        <v>0</v>
      </c>
      <c r="CB15" s="18">
        <f>IF(SalesOrders_Log[[#This Row],[Product]]=FY05_M11,SalesOrders_Log[[#This Row],[Date Invoiced]],0)</f>
        <v>0</v>
      </c>
      <c r="CC15" s="18">
        <f>IF(SalesOrders_Log[[#This Row],[Product]]=FY05_M12,SalesOrders_Log[[#This Row],[Date Invoiced]],0)</f>
        <v>0</v>
      </c>
    </row>
    <row r="16" spans="2:81" x14ac:dyDescent="0.25">
      <c r="B16" s="6" t="s">
        <v>620</v>
      </c>
      <c r="C16" s="6"/>
      <c r="D16" s="11"/>
      <c r="E16" s="6"/>
      <c r="F16" s="6"/>
      <c r="G16" s="6"/>
      <c r="H16" s="6"/>
      <c r="I16" s="6"/>
      <c r="J16" s="6"/>
      <c r="K16" s="6"/>
      <c r="L16" s="10" t="str">
        <f>IF(ISBLANK(SalesOrders_Log[[#This Row],[Product]]),"",SalesOrders_Log[[#This Row],[List Price]]*SalesOrders_Log[[#This Row],[QTY at List Price]]+SalesOrders_Log[[#This Row],[Discount Price]]*SalesOrders_Log[[#This Row],[QTY at Discount Price]])</f>
        <v/>
      </c>
      <c r="M16" s="6"/>
      <c r="N16" s="6"/>
      <c r="O16" s="10" t="str">
        <f>IFERROR(SalesOrders_Log[[#This Row],[Line Sub Total]]*SalesOrders_Log[[#This Row],[Zip Code Taxes]],"")</f>
        <v/>
      </c>
      <c r="P16" s="10">
        <f>SalesOrders_Log[[#This Row],[List Price]]-SalesOrders_Log[[#This Row],[Cost Price]]</f>
        <v>0</v>
      </c>
      <c r="Q16"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16" s="93" t="str">
        <f>IFERROR(SalesOrders_Log[[#This Row],[QTY at List Price]]*SalesOrders_Log[[#This Row],[List Price]]/SalesOrders_Log[[#This Row],[Cost Price]]*SalesOrders_Log[[#This Row],[QTY at List Price]]-IF(SalesOrders_Log[[#This Row],[QTY at List Price]]="","",1),"")</f>
        <v/>
      </c>
      <c r="S16" s="93" t="str">
        <f>IFERROR( SalesOrders_Log[[#This Row],[QTY at Discount Price]]*SalesOrders_Log[[#This Row],[Discount Price]]/SalesOrders_Log[[#This Row],[Cost Price]]*SalesOrders_Log[[#This Row],[QTY at Discount Price]]-IF(SalesOrders_Log[[#This Row],[QTY at Discount Price]]="","",1),"")</f>
        <v/>
      </c>
      <c r="T16" s="11">
        <v>44896</v>
      </c>
      <c r="V16" s="10">
        <f>IF(SalesOrders_Log[[#This Row],[Date Invoiced]]=FY01_M01,SalesOrders_Log[[#This Row],[Line Sub Total]],0)</f>
        <v>0</v>
      </c>
      <c r="W16" s="10">
        <f>IF(SalesOrders_Log[[#This Row],[Date Invoiced]]=FY01_M02,SalesOrders_Log[[#This Row],[Line Sub Total]],0)</f>
        <v>0</v>
      </c>
      <c r="X16" s="10">
        <f>IF(SalesOrders_Log[[#This Row],[Date Invoiced]]=FY01_M03,SalesOrders_Log[[#This Row],[Line Sub Total]],0)</f>
        <v>0</v>
      </c>
      <c r="Y16" s="10">
        <f>IF(SalesOrders_Log[[#This Row],[Date Invoiced]]=FY01_M04,SalesOrders_Log[[#This Row],[Line Sub Total]],0)</f>
        <v>0</v>
      </c>
      <c r="Z16" s="10">
        <f>IF(SalesOrders_Log[[#This Row],[Date Invoiced]]=FY01_M05,SalesOrders_Log[[#This Row],[Line Sub Total]],0)</f>
        <v>0</v>
      </c>
      <c r="AA16" s="10">
        <f>IF(SalesOrders_Log[[#This Row],[Date Invoiced]]=FY01_M06,SalesOrders_Log[[#This Row],[Line Sub Total]],0)</f>
        <v>0</v>
      </c>
      <c r="AB16" s="10">
        <f>IF(SalesOrders_Log[[#This Row],[Date Invoiced]]=FY01_M07,SalesOrders_Log[[#This Row],[Line Sub Total]],0)</f>
        <v>0</v>
      </c>
      <c r="AC16" s="10">
        <f>IF(SalesOrders_Log[[#This Row],[Date Invoiced]]=FY01_M08,SalesOrders_Log[[#This Row],[Line Sub Total]],0)</f>
        <v>0</v>
      </c>
      <c r="AD16" s="10">
        <f>IF(SalesOrders_Log[[#This Row],[Date Invoiced]]=FY01_M09,SalesOrders_Log[[#This Row],[Line Sub Total]],0)</f>
        <v>0</v>
      </c>
      <c r="AE16" s="10">
        <f>IF(SalesOrders_Log[[#This Row],[Date Invoiced]]=FY01_M10,SalesOrders_Log[[#This Row],[Line Sub Total]],0)</f>
        <v>0</v>
      </c>
      <c r="AF16" s="10">
        <f>IF(SalesOrders_Log[[#This Row],[Date Invoiced]]=FY01_M11,SalesOrders_Log[[#This Row],[Line Sub Total]],0)</f>
        <v>0</v>
      </c>
      <c r="AG16" s="10">
        <f>IF(SalesOrders_Log[[#This Row],[Date Invoiced]]=FY01_M12,SalesOrders_Log[[#This Row],[Line Sub Total]],0)</f>
        <v>0</v>
      </c>
      <c r="AH16" s="18">
        <f>IF(SalesOrders_Log[[#This Row],[Date Invoiced]]=FY02_M01,SalesOrders_Log[[#This Row],[Line Sub Total]],0)</f>
        <v>0</v>
      </c>
      <c r="AI16" s="18">
        <f>IF(SalesOrders_Log[[#This Row],[Date Invoiced]]=FY02_M02,SalesOrders_Log[[#This Row],[Line Sub Total]],0)</f>
        <v>0</v>
      </c>
      <c r="AJ16" s="18">
        <f>IF(SalesOrders_Log[[#This Row],[Date Invoiced]]=FY02_M03,SalesOrders_Log[[#This Row],[Line Sub Total]],0)</f>
        <v>0</v>
      </c>
      <c r="AK16" s="18">
        <f>IF(SalesOrders_Log[[#This Row],[Date Invoiced]]=FY02_M04,SalesOrders_Log[[#This Row],[Line Sub Total]],0)</f>
        <v>0</v>
      </c>
      <c r="AL16" s="18">
        <f>IF(SalesOrders_Log[[#This Row],[Date Invoiced]]=FY02_M05,SalesOrders_Log[[#This Row],[Line Sub Total]],0)</f>
        <v>0</v>
      </c>
      <c r="AM16" s="18">
        <f>IF(SalesOrders_Log[[#This Row],[Date Invoiced]]=FY02_M06,SalesOrders_Log[[#This Row],[Line Sub Total]],0)</f>
        <v>0</v>
      </c>
      <c r="AN16" s="18">
        <f>IF(SalesOrders_Log[[#This Row],[Date Invoiced]]=FY02_M07,SalesOrders_Log[[#This Row],[Line Sub Total]],0)</f>
        <v>0</v>
      </c>
      <c r="AO16" s="18">
        <f>IF(SalesOrders_Log[[#This Row],[Date Invoiced]]=FY02_M08,SalesOrders_Log[[#This Row],[Line Sub Total]],0)</f>
        <v>0</v>
      </c>
      <c r="AP16" s="18">
        <f>IF(SalesOrders_Log[[#This Row],[Date Invoiced]]=FY02_M09,SalesOrders_Log[[#This Row],[Line Sub Total]],0)</f>
        <v>0</v>
      </c>
      <c r="AQ16" s="18">
        <f>IF(SalesOrders_Log[[#This Row],[Date Invoiced]]=FY02_M10,SalesOrders_Log[[#This Row],[Line Sub Total]],0)</f>
        <v>0</v>
      </c>
      <c r="AR16" s="18">
        <f>IF(SalesOrders_Log[[#This Row],[Date Invoiced]]=FY02_M11,SalesOrders_Log[[#This Row],[Line Sub Total]],0)</f>
        <v>0</v>
      </c>
      <c r="AS16" s="18">
        <f>IF(SalesOrders_Log[[#This Row],[Date Invoiced]]=FY02_M12,SalesOrders_Log[[#This Row],[Line Sub Total]],0)</f>
        <v>0</v>
      </c>
      <c r="AT16" s="18">
        <f>IF(SalesOrders_Log[[#This Row],[Date Invoiced]]=FY03_M01,SalesOrders_Log[[#This Row],[Line Sub Total]],0)</f>
        <v>0</v>
      </c>
      <c r="AU16" s="18">
        <f>IF(SalesOrders_Log[[#This Row],[Date Invoiced]]=FY03_M02,SalesOrders_Log[[#This Row],[Line Sub Total]],0)</f>
        <v>0</v>
      </c>
      <c r="AV16" s="18">
        <f>IF(SalesOrders_Log[[#This Row],[Date Invoiced]]=FY03_M03,SalesOrders_Log[[#This Row],[Line Sub Total]],0)</f>
        <v>0</v>
      </c>
      <c r="AW16" s="18">
        <f>IF(SalesOrders_Log[[#This Row],[Date Invoiced]]=FY03_M04,SalesOrders_Log[[#This Row],[Line Sub Total]],0)</f>
        <v>0</v>
      </c>
      <c r="AX16" s="18">
        <f>IF(SalesOrders_Log[[#This Row],[Date Invoiced]]=FY03_M05,SalesOrders_Log[[#This Row],[Line Sub Total]],0)</f>
        <v>0</v>
      </c>
      <c r="AY16" s="18">
        <f>IF(SalesOrders_Log[[#This Row],[Date Invoiced]]=FY03_M06,SalesOrders_Log[[#This Row],[Line Sub Total]],0)</f>
        <v>0</v>
      </c>
      <c r="AZ16" s="18">
        <f>IF(SalesOrders_Log[[#This Row],[Date Invoiced]]=FY03_M07,SalesOrders_Log[[#This Row],[Line Sub Total]],0)</f>
        <v>0</v>
      </c>
      <c r="BA16" s="18">
        <f>IF(SalesOrders_Log[[#This Row],[Date Invoiced]]=FY03_M08,SalesOrders_Log[[#This Row],[Line Sub Total]],0)</f>
        <v>0</v>
      </c>
      <c r="BB16" s="18">
        <f>IF(SalesOrders_Log[[#This Row],[Date Invoiced]]=FY03_M09,SalesOrders_Log[[#This Row],[Line Sub Total]],0)</f>
        <v>0</v>
      </c>
      <c r="BC16" s="18">
        <f>IF(SalesOrders_Log[[#This Row],[Date Invoiced]]=FY03_M10,SalesOrders_Log[[#This Row],[Line Sub Total]],0)</f>
        <v>0</v>
      </c>
      <c r="BD16" s="18">
        <f>IF(SalesOrders_Log[[#This Row],[Date Invoiced]]=FY03_M11,SalesOrders_Log[[#This Row],[Line Sub Total]],0)</f>
        <v>0</v>
      </c>
      <c r="BE16" s="18">
        <f>IF(SalesOrders_Log[[#This Row],[Date Invoiced]]=FY03_M12,SalesOrders_Log[[#This Row],[Line Sub Total]],0)</f>
        <v>0</v>
      </c>
      <c r="BF16" s="18">
        <f>IF(SalesOrders_Log[[#This Row],[Product]]=FY04_M01,SalesOrders_Log[[#This Row],[Date Invoiced]],0)</f>
        <v>0</v>
      </c>
      <c r="BG16" s="18">
        <f>IF(SalesOrders_Log[[#This Row],[Product]]=FY04_M02,SalesOrders_Log[[#This Row],[Date Invoiced]],0)</f>
        <v>0</v>
      </c>
      <c r="BH16" s="18">
        <f>IF(SalesOrders_Log[[#This Row],[Product]]=FY04_M03,SalesOrders_Log[[#This Row],[Date Invoiced]],0)</f>
        <v>0</v>
      </c>
      <c r="BI16" s="18">
        <f>IF(SalesOrders_Log[[#This Row],[Product]]=FY04_M04,SalesOrders_Log[[#This Row],[Date Invoiced]],0)</f>
        <v>0</v>
      </c>
      <c r="BJ16" s="18">
        <f>IF(SalesOrders_Log[[#This Row],[Product]]=FY04_M05,SalesOrders_Log[[#This Row],[Date Invoiced]],0)</f>
        <v>0</v>
      </c>
      <c r="BK16" s="18">
        <f>IF(SalesOrders_Log[[#This Row],[Product]]=FY04_M06,SalesOrders_Log[[#This Row],[Date Invoiced]],0)</f>
        <v>0</v>
      </c>
      <c r="BL16" s="18">
        <f>IF(SalesOrders_Log[[#This Row],[Product]]=FY04_M07,SalesOrders_Log[[#This Row],[Date Invoiced]],0)</f>
        <v>0</v>
      </c>
      <c r="BM16" s="18">
        <f>IF(SalesOrders_Log[[#This Row],[Product]]=FY04_M08,SalesOrders_Log[[#This Row],[Date Invoiced]],0)</f>
        <v>0</v>
      </c>
      <c r="BN16" s="18">
        <f>IF(SalesOrders_Log[[#This Row],[Product]]=FY04_M09,SalesOrders_Log[[#This Row],[Date Invoiced]],0)</f>
        <v>0</v>
      </c>
      <c r="BO16" s="18">
        <f>IF(SalesOrders_Log[[#This Row],[Product]]=FY04_M10,SalesOrders_Log[[#This Row],[Date Invoiced]],0)</f>
        <v>0</v>
      </c>
      <c r="BP16" s="18">
        <f>IF(SalesOrders_Log[[#This Row],[Product]]=FY04_M11,SalesOrders_Log[[#This Row],[Date Invoiced]],0)</f>
        <v>0</v>
      </c>
      <c r="BQ16" s="18">
        <f>IF(SalesOrders_Log[[#This Row],[Product]]=FY04_M12,SalesOrders_Log[[#This Row],[Date Invoiced]],0)</f>
        <v>0</v>
      </c>
      <c r="BR16" s="18">
        <f>IF(SalesOrders_Log[[#This Row],[Product]]=FY05_M01,SalesOrders_Log[[#This Row],[Date Invoiced]],0)</f>
        <v>0</v>
      </c>
      <c r="BS16" s="18">
        <f>IF(SalesOrders_Log[[#This Row],[Product]]=FY05_M02,SalesOrders_Log[[#This Row],[Date Invoiced]],0)</f>
        <v>0</v>
      </c>
      <c r="BT16" s="18">
        <f>IF(SalesOrders_Log[[#This Row],[Product]]=FY05_M03,SalesOrders_Log[[#This Row],[Date Invoiced]],0)</f>
        <v>0</v>
      </c>
      <c r="BU16" s="18">
        <f>IF(SalesOrders_Log[[#This Row],[Product]]=FY05_M04,SalesOrders_Log[[#This Row],[Date Invoiced]],0)</f>
        <v>0</v>
      </c>
      <c r="BV16" s="18">
        <f>IF(SalesOrders_Log[[#This Row],[Product]]=FY05_M05,SalesOrders_Log[[#This Row],[Date Invoiced]],0)</f>
        <v>0</v>
      </c>
      <c r="BW16" s="18">
        <f>IF(SalesOrders_Log[[#This Row],[Product]]=FY05_M06,SalesOrders_Log[[#This Row],[Date Invoiced]],0)</f>
        <v>0</v>
      </c>
      <c r="BX16" s="18">
        <f>IF(SalesOrders_Log[[#This Row],[Product]]=FY05_M07,SalesOrders_Log[[#This Row],[Date Invoiced]],0)</f>
        <v>0</v>
      </c>
      <c r="BY16" s="18">
        <f>IF(SalesOrders_Log[[#This Row],[Product]]=FY05_M08,SalesOrders_Log[[#This Row],[Date Invoiced]],0)</f>
        <v>0</v>
      </c>
      <c r="BZ16" s="18">
        <f>IF(SalesOrders_Log[[#This Row],[Product]]=FY05_M09,SalesOrders_Log[[#This Row],[Date Invoiced]],0)</f>
        <v>0</v>
      </c>
      <c r="CA16" s="18">
        <f>IF(SalesOrders_Log[[#This Row],[Product]]=FY05_M10,SalesOrders_Log[[#This Row],[Date Invoiced]],0)</f>
        <v>0</v>
      </c>
      <c r="CB16" s="18">
        <f>IF(SalesOrders_Log[[#This Row],[Product]]=FY05_M11,SalesOrders_Log[[#This Row],[Date Invoiced]],0)</f>
        <v>0</v>
      </c>
      <c r="CC16" s="18">
        <f>IF(SalesOrders_Log[[#This Row],[Product]]=FY05_M12,SalesOrders_Log[[#This Row],[Date Invoiced]],0)</f>
        <v>0</v>
      </c>
    </row>
    <row r="17" spans="2:81" x14ac:dyDescent="0.25">
      <c r="B17" s="6" t="s">
        <v>621</v>
      </c>
      <c r="C17" s="6"/>
      <c r="D17" s="11"/>
      <c r="E17" s="6"/>
      <c r="F17" s="6"/>
      <c r="G17" s="6"/>
      <c r="H17" s="6"/>
      <c r="I17" s="6"/>
      <c r="J17" s="6"/>
      <c r="K17" s="6"/>
      <c r="L17" s="10" t="str">
        <f>IF(ISBLANK(SalesOrders_Log[[#This Row],[Product]]),"",SalesOrders_Log[[#This Row],[List Price]]*SalesOrders_Log[[#This Row],[QTY at List Price]]+SalesOrders_Log[[#This Row],[Discount Price]]*SalesOrders_Log[[#This Row],[QTY at Discount Price]])</f>
        <v/>
      </c>
      <c r="M17" s="6"/>
      <c r="N17" s="6"/>
      <c r="O17" s="10" t="str">
        <f>IFERROR(SalesOrders_Log[[#This Row],[Line Sub Total]]*SalesOrders_Log[[#This Row],[Zip Code Taxes]],"")</f>
        <v/>
      </c>
      <c r="P17" s="10">
        <f>SalesOrders_Log[[#This Row],[List Price]]-SalesOrders_Log[[#This Row],[Cost Price]]</f>
        <v>0</v>
      </c>
      <c r="Q17"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17" s="93" t="str">
        <f>IFERROR(SalesOrders_Log[[#This Row],[QTY at List Price]]*SalesOrders_Log[[#This Row],[List Price]]/SalesOrders_Log[[#This Row],[Cost Price]]*SalesOrders_Log[[#This Row],[QTY at List Price]]-IF(SalesOrders_Log[[#This Row],[QTY at List Price]]="","",1),"")</f>
        <v/>
      </c>
      <c r="S17" s="93" t="str">
        <f>IFERROR( SalesOrders_Log[[#This Row],[QTY at Discount Price]]*SalesOrders_Log[[#This Row],[Discount Price]]/SalesOrders_Log[[#This Row],[Cost Price]]*SalesOrders_Log[[#This Row],[QTY at Discount Price]]-IF(SalesOrders_Log[[#This Row],[QTY at Discount Price]]="","",1),"")</f>
        <v/>
      </c>
      <c r="T17" s="11">
        <v>44896</v>
      </c>
      <c r="V17" s="10">
        <f>IF(SalesOrders_Log[[#This Row],[Date Invoiced]]=FY01_M01,SalesOrders_Log[[#This Row],[Line Sub Total]],0)</f>
        <v>0</v>
      </c>
      <c r="W17" s="10">
        <f>IF(SalesOrders_Log[[#This Row],[Date Invoiced]]=FY01_M02,SalesOrders_Log[[#This Row],[Line Sub Total]],0)</f>
        <v>0</v>
      </c>
      <c r="X17" s="10">
        <f>IF(SalesOrders_Log[[#This Row],[Date Invoiced]]=FY01_M03,SalesOrders_Log[[#This Row],[Line Sub Total]],0)</f>
        <v>0</v>
      </c>
      <c r="Y17" s="10">
        <f>IF(SalesOrders_Log[[#This Row],[Date Invoiced]]=FY01_M04,SalesOrders_Log[[#This Row],[Line Sub Total]],0)</f>
        <v>0</v>
      </c>
      <c r="Z17" s="10">
        <f>IF(SalesOrders_Log[[#This Row],[Date Invoiced]]=FY01_M05,SalesOrders_Log[[#This Row],[Line Sub Total]],0)</f>
        <v>0</v>
      </c>
      <c r="AA17" s="10">
        <f>IF(SalesOrders_Log[[#This Row],[Date Invoiced]]=FY01_M06,SalesOrders_Log[[#This Row],[Line Sub Total]],0)</f>
        <v>0</v>
      </c>
      <c r="AB17" s="10">
        <f>IF(SalesOrders_Log[[#This Row],[Date Invoiced]]=FY01_M07,SalesOrders_Log[[#This Row],[Line Sub Total]],0)</f>
        <v>0</v>
      </c>
      <c r="AC17" s="10">
        <f>IF(SalesOrders_Log[[#This Row],[Date Invoiced]]=FY01_M08,SalesOrders_Log[[#This Row],[Line Sub Total]],0)</f>
        <v>0</v>
      </c>
      <c r="AD17" s="10">
        <f>IF(SalesOrders_Log[[#This Row],[Date Invoiced]]=FY01_M09,SalesOrders_Log[[#This Row],[Line Sub Total]],0)</f>
        <v>0</v>
      </c>
      <c r="AE17" s="10">
        <f>IF(SalesOrders_Log[[#This Row],[Date Invoiced]]=FY01_M10,SalesOrders_Log[[#This Row],[Line Sub Total]],0)</f>
        <v>0</v>
      </c>
      <c r="AF17" s="10">
        <f>IF(SalesOrders_Log[[#This Row],[Date Invoiced]]=FY01_M11,SalesOrders_Log[[#This Row],[Line Sub Total]],0)</f>
        <v>0</v>
      </c>
      <c r="AG17" s="10">
        <f>IF(SalesOrders_Log[[#This Row],[Date Invoiced]]=FY01_M12,SalesOrders_Log[[#This Row],[Line Sub Total]],0)</f>
        <v>0</v>
      </c>
      <c r="AH17" s="18">
        <f>IF(SalesOrders_Log[[#This Row],[Date Invoiced]]=FY02_M01,SalesOrders_Log[[#This Row],[Line Sub Total]],0)</f>
        <v>0</v>
      </c>
      <c r="AI17" s="18">
        <f>IF(SalesOrders_Log[[#This Row],[Date Invoiced]]=FY02_M02,SalesOrders_Log[[#This Row],[Line Sub Total]],0)</f>
        <v>0</v>
      </c>
      <c r="AJ17" s="18">
        <f>IF(SalesOrders_Log[[#This Row],[Date Invoiced]]=FY02_M03,SalesOrders_Log[[#This Row],[Line Sub Total]],0)</f>
        <v>0</v>
      </c>
      <c r="AK17" s="18">
        <f>IF(SalesOrders_Log[[#This Row],[Date Invoiced]]=FY02_M04,SalesOrders_Log[[#This Row],[Line Sub Total]],0)</f>
        <v>0</v>
      </c>
      <c r="AL17" s="18">
        <f>IF(SalesOrders_Log[[#This Row],[Date Invoiced]]=FY02_M05,SalesOrders_Log[[#This Row],[Line Sub Total]],0)</f>
        <v>0</v>
      </c>
      <c r="AM17" s="18">
        <f>IF(SalesOrders_Log[[#This Row],[Date Invoiced]]=FY02_M06,SalesOrders_Log[[#This Row],[Line Sub Total]],0)</f>
        <v>0</v>
      </c>
      <c r="AN17" s="18">
        <f>IF(SalesOrders_Log[[#This Row],[Date Invoiced]]=FY02_M07,SalesOrders_Log[[#This Row],[Line Sub Total]],0)</f>
        <v>0</v>
      </c>
      <c r="AO17" s="18">
        <f>IF(SalesOrders_Log[[#This Row],[Date Invoiced]]=FY02_M08,SalesOrders_Log[[#This Row],[Line Sub Total]],0)</f>
        <v>0</v>
      </c>
      <c r="AP17" s="18">
        <f>IF(SalesOrders_Log[[#This Row],[Date Invoiced]]=FY02_M09,SalesOrders_Log[[#This Row],[Line Sub Total]],0)</f>
        <v>0</v>
      </c>
      <c r="AQ17" s="18">
        <f>IF(SalesOrders_Log[[#This Row],[Date Invoiced]]=FY02_M10,SalesOrders_Log[[#This Row],[Line Sub Total]],0)</f>
        <v>0</v>
      </c>
      <c r="AR17" s="18">
        <f>IF(SalesOrders_Log[[#This Row],[Date Invoiced]]=FY02_M11,SalesOrders_Log[[#This Row],[Line Sub Total]],0)</f>
        <v>0</v>
      </c>
      <c r="AS17" s="18">
        <f>IF(SalesOrders_Log[[#This Row],[Date Invoiced]]=FY02_M12,SalesOrders_Log[[#This Row],[Line Sub Total]],0)</f>
        <v>0</v>
      </c>
      <c r="AT17" s="18">
        <f>IF(SalesOrders_Log[[#This Row],[Date Invoiced]]=FY03_M01,SalesOrders_Log[[#This Row],[Line Sub Total]],0)</f>
        <v>0</v>
      </c>
      <c r="AU17" s="18">
        <f>IF(SalesOrders_Log[[#This Row],[Date Invoiced]]=FY03_M02,SalesOrders_Log[[#This Row],[Line Sub Total]],0)</f>
        <v>0</v>
      </c>
      <c r="AV17" s="18">
        <f>IF(SalesOrders_Log[[#This Row],[Date Invoiced]]=FY03_M03,SalesOrders_Log[[#This Row],[Line Sub Total]],0)</f>
        <v>0</v>
      </c>
      <c r="AW17" s="18">
        <f>IF(SalesOrders_Log[[#This Row],[Date Invoiced]]=FY03_M04,SalesOrders_Log[[#This Row],[Line Sub Total]],0)</f>
        <v>0</v>
      </c>
      <c r="AX17" s="18">
        <f>IF(SalesOrders_Log[[#This Row],[Date Invoiced]]=FY03_M05,SalesOrders_Log[[#This Row],[Line Sub Total]],0)</f>
        <v>0</v>
      </c>
      <c r="AY17" s="18">
        <f>IF(SalesOrders_Log[[#This Row],[Date Invoiced]]=FY03_M06,SalesOrders_Log[[#This Row],[Line Sub Total]],0)</f>
        <v>0</v>
      </c>
      <c r="AZ17" s="18">
        <f>IF(SalesOrders_Log[[#This Row],[Date Invoiced]]=FY03_M07,SalesOrders_Log[[#This Row],[Line Sub Total]],0)</f>
        <v>0</v>
      </c>
      <c r="BA17" s="18">
        <f>IF(SalesOrders_Log[[#This Row],[Date Invoiced]]=FY03_M08,SalesOrders_Log[[#This Row],[Line Sub Total]],0)</f>
        <v>0</v>
      </c>
      <c r="BB17" s="18">
        <f>IF(SalesOrders_Log[[#This Row],[Date Invoiced]]=FY03_M09,SalesOrders_Log[[#This Row],[Line Sub Total]],0)</f>
        <v>0</v>
      </c>
      <c r="BC17" s="18">
        <f>IF(SalesOrders_Log[[#This Row],[Date Invoiced]]=FY03_M10,SalesOrders_Log[[#This Row],[Line Sub Total]],0)</f>
        <v>0</v>
      </c>
      <c r="BD17" s="18">
        <f>IF(SalesOrders_Log[[#This Row],[Date Invoiced]]=FY03_M11,SalesOrders_Log[[#This Row],[Line Sub Total]],0)</f>
        <v>0</v>
      </c>
      <c r="BE17" s="18">
        <f>IF(SalesOrders_Log[[#This Row],[Date Invoiced]]=FY03_M12,SalesOrders_Log[[#This Row],[Line Sub Total]],0)</f>
        <v>0</v>
      </c>
      <c r="BF17" s="18">
        <f>IF(SalesOrders_Log[[#This Row],[Product]]=FY04_M01,SalesOrders_Log[[#This Row],[Date Invoiced]],0)</f>
        <v>0</v>
      </c>
      <c r="BG17" s="18">
        <f>IF(SalesOrders_Log[[#This Row],[Product]]=FY04_M02,SalesOrders_Log[[#This Row],[Date Invoiced]],0)</f>
        <v>0</v>
      </c>
      <c r="BH17" s="18">
        <f>IF(SalesOrders_Log[[#This Row],[Product]]=FY04_M03,SalesOrders_Log[[#This Row],[Date Invoiced]],0)</f>
        <v>0</v>
      </c>
      <c r="BI17" s="18">
        <f>IF(SalesOrders_Log[[#This Row],[Product]]=FY04_M04,SalesOrders_Log[[#This Row],[Date Invoiced]],0)</f>
        <v>0</v>
      </c>
      <c r="BJ17" s="18">
        <f>IF(SalesOrders_Log[[#This Row],[Product]]=FY04_M05,SalesOrders_Log[[#This Row],[Date Invoiced]],0)</f>
        <v>0</v>
      </c>
      <c r="BK17" s="18">
        <f>IF(SalesOrders_Log[[#This Row],[Product]]=FY04_M06,SalesOrders_Log[[#This Row],[Date Invoiced]],0)</f>
        <v>0</v>
      </c>
      <c r="BL17" s="18">
        <f>IF(SalesOrders_Log[[#This Row],[Product]]=FY04_M07,SalesOrders_Log[[#This Row],[Date Invoiced]],0)</f>
        <v>0</v>
      </c>
      <c r="BM17" s="18">
        <f>IF(SalesOrders_Log[[#This Row],[Product]]=FY04_M08,SalesOrders_Log[[#This Row],[Date Invoiced]],0)</f>
        <v>0</v>
      </c>
      <c r="BN17" s="18">
        <f>IF(SalesOrders_Log[[#This Row],[Product]]=FY04_M09,SalesOrders_Log[[#This Row],[Date Invoiced]],0)</f>
        <v>0</v>
      </c>
      <c r="BO17" s="18">
        <f>IF(SalesOrders_Log[[#This Row],[Product]]=FY04_M10,SalesOrders_Log[[#This Row],[Date Invoiced]],0)</f>
        <v>0</v>
      </c>
      <c r="BP17" s="18">
        <f>IF(SalesOrders_Log[[#This Row],[Product]]=FY04_M11,SalesOrders_Log[[#This Row],[Date Invoiced]],0)</f>
        <v>0</v>
      </c>
      <c r="BQ17" s="18">
        <f>IF(SalesOrders_Log[[#This Row],[Product]]=FY04_M12,SalesOrders_Log[[#This Row],[Date Invoiced]],0)</f>
        <v>0</v>
      </c>
      <c r="BR17" s="18">
        <f>IF(SalesOrders_Log[[#This Row],[Product]]=FY05_M01,SalesOrders_Log[[#This Row],[Date Invoiced]],0)</f>
        <v>0</v>
      </c>
      <c r="BS17" s="18">
        <f>IF(SalesOrders_Log[[#This Row],[Product]]=FY05_M02,SalesOrders_Log[[#This Row],[Date Invoiced]],0)</f>
        <v>0</v>
      </c>
      <c r="BT17" s="18">
        <f>IF(SalesOrders_Log[[#This Row],[Product]]=FY05_M03,SalesOrders_Log[[#This Row],[Date Invoiced]],0)</f>
        <v>0</v>
      </c>
      <c r="BU17" s="18">
        <f>IF(SalesOrders_Log[[#This Row],[Product]]=FY05_M04,SalesOrders_Log[[#This Row],[Date Invoiced]],0)</f>
        <v>0</v>
      </c>
      <c r="BV17" s="18">
        <f>IF(SalesOrders_Log[[#This Row],[Product]]=FY05_M05,SalesOrders_Log[[#This Row],[Date Invoiced]],0)</f>
        <v>0</v>
      </c>
      <c r="BW17" s="18">
        <f>IF(SalesOrders_Log[[#This Row],[Product]]=FY05_M06,SalesOrders_Log[[#This Row],[Date Invoiced]],0)</f>
        <v>0</v>
      </c>
      <c r="BX17" s="18">
        <f>IF(SalesOrders_Log[[#This Row],[Product]]=FY05_M07,SalesOrders_Log[[#This Row],[Date Invoiced]],0)</f>
        <v>0</v>
      </c>
      <c r="BY17" s="18">
        <f>IF(SalesOrders_Log[[#This Row],[Product]]=FY05_M08,SalesOrders_Log[[#This Row],[Date Invoiced]],0)</f>
        <v>0</v>
      </c>
      <c r="BZ17" s="18">
        <f>IF(SalesOrders_Log[[#This Row],[Product]]=FY05_M09,SalesOrders_Log[[#This Row],[Date Invoiced]],0)</f>
        <v>0</v>
      </c>
      <c r="CA17" s="18">
        <f>IF(SalesOrders_Log[[#This Row],[Product]]=FY05_M10,SalesOrders_Log[[#This Row],[Date Invoiced]],0)</f>
        <v>0</v>
      </c>
      <c r="CB17" s="18">
        <f>IF(SalesOrders_Log[[#This Row],[Product]]=FY05_M11,SalesOrders_Log[[#This Row],[Date Invoiced]],0)</f>
        <v>0</v>
      </c>
      <c r="CC17" s="18">
        <f>IF(SalesOrders_Log[[#This Row],[Product]]=FY05_M12,SalesOrders_Log[[#This Row],[Date Invoiced]],0)</f>
        <v>0</v>
      </c>
    </row>
    <row r="18" spans="2:81" x14ac:dyDescent="0.25">
      <c r="B18" s="6" t="s">
        <v>622</v>
      </c>
      <c r="C18" s="6"/>
      <c r="D18" s="11"/>
      <c r="E18" s="6"/>
      <c r="F18" s="6"/>
      <c r="G18" s="6"/>
      <c r="H18" s="6"/>
      <c r="I18" s="6"/>
      <c r="J18" s="6"/>
      <c r="K18" s="6"/>
      <c r="L18" s="10" t="str">
        <f>IF(ISBLANK(SalesOrders_Log[[#This Row],[Product]]),"",SalesOrders_Log[[#This Row],[List Price]]*SalesOrders_Log[[#This Row],[QTY at List Price]]+SalesOrders_Log[[#This Row],[Discount Price]]*SalesOrders_Log[[#This Row],[QTY at Discount Price]])</f>
        <v/>
      </c>
      <c r="M18" s="6"/>
      <c r="N18" s="6"/>
      <c r="O18" s="10" t="str">
        <f>IFERROR(SalesOrders_Log[[#This Row],[Line Sub Total]]*SalesOrders_Log[[#This Row],[Zip Code Taxes]],"")</f>
        <v/>
      </c>
      <c r="P18" s="10">
        <f>SalesOrders_Log[[#This Row],[List Price]]-SalesOrders_Log[[#This Row],[Cost Price]]</f>
        <v>0</v>
      </c>
      <c r="Q18"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18" s="93" t="str">
        <f>IFERROR(SalesOrders_Log[[#This Row],[QTY at List Price]]*SalesOrders_Log[[#This Row],[List Price]]/SalesOrders_Log[[#This Row],[Cost Price]]*SalesOrders_Log[[#This Row],[QTY at List Price]]-IF(SalesOrders_Log[[#This Row],[QTY at List Price]]="","",1),"")</f>
        <v/>
      </c>
      <c r="S18" s="93" t="str">
        <f>IFERROR( SalesOrders_Log[[#This Row],[QTY at Discount Price]]*SalesOrders_Log[[#This Row],[Discount Price]]/SalesOrders_Log[[#This Row],[Cost Price]]*SalesOrders_Log[[#This Row],[QTY at Discount Price]]-IF(SalesOrders_Log[[#This Row],[QTY at Discount Price]]="","",1),"")</f>
        <v/>
      </c>
      <c r="T18" s="11">
        <v>44896</v>
      </c>
      <c r="V18" s="10">
        <f>IF(SalesOrders_Log[[#This Row],[Date Invoiced]]=FY01_M01,SalesOrders_Log[[#This Row],[Line Sub Total]],0)</f>
        <v>0</v>
      </c>
      <c r="W18" s="10">
        <f>IF(SalesOrders_Log[[#This Row],[Date Invoiced]]=FY01_M02,SalesOrders_Log[[#This Row],[Line Sub Total]],0)</f>
        <v>0</v>
      </c>
      <c r="X18" s="10">
        <f>IF(SalesOrders_Log[[#This Row],[Date Invoiced]]=FY01_M03,SalesOrders_Log[[#This Row],[Line Sub Total]],0)</f>
        <v>0</v>
      </c>
      <c r="Y18" s="10">
        <f>IF(SalesOrders_Log[[#This Row],[Date Invoiced]]=FY01_M04,SalesOrders_Log[[#This Row],[Line Sub Total]],0)</f>
        <v>0</v>
      </c>
      <c r="Z18" s="10">
        <f>IF(SalesOrders_Log[[#This Row],[Date Invoiced]]=FY01_M05,SalesOrders_Log[[#This Row],[Line Sub Total]],0)</f>
        <v>0</v>
      </c>
      <c r="AA18" s="10">
        <f>IF(SalesOrders_Log[[#This Row],[Date Invoiced]]=FY01_M06,SalesOrders_Log[[#This Row],[Line Sub Total]],0)</f>
        <v>0</v>
      </c>
      <c r="AB18" s="10">
        <f>IF(SalesOrders_Log[[#This Row],[Date Invoiced]]=FY01_M07,SalesOrders_Log[[#This Row],[Line Sub Total]],0)</f>
        <v>0</v>
      </c>
      <c r="AC18" s="10">
        <f>IF(SalesOrders_Log[[#This Row],[Date Invoiced]]=FY01_M08,SalesOrders_Log[[#This Row],[Line Sub Total]],0)</f>
        <v>0</v>
      </c>
      <c r="AD18" s="10">
        <f>IF(SalesOrders_Log[[#This Row],[Date Invoiced]]=FY01_M09,SalesOrders_Log[[#This Row],[Line Sub Total]],0)</f>
        <v>0</v>
      </c>
      <c r="AE18" s="10">
        <f>IF(SalesOrders_Log[[#This Row],[Date Invoiced]]=FY01_M10,SalesOrders_Log[[#This Row],[Line Sub Total]],0)</f>
        <v>0</v>
      </c>
      <c r="AF18" s="10">
        <f>IF(SalesOrders_Log[[#This Row],[Date Invoiced]]=FY01_M11,SalesOrders_Log[[#This Row],[Line Sub Total]],0)</f>
        <v>0</v>
      </c>
      <c r="AG18" s="10">
        <f>IF(SalesOrders_Log[[#This Row],[Date Invoiced]]=FY01_M12,SalesOrders_Log[[#This Row],[Line Sub Total]],0)</f>
        <v>0</v>
      </c>
      <c r="AH18" s="18">
        <f>IF(SalesOrders_Log[[#This Row],[Date Invoiced]]=FY02_M01,SalesOrders_Log[[#This Row],[Line Sub Total]],0)</f>
        <v>0</v>
      </c>
      <c r="AI18" s="18">
        <f>IF(SalesOrders_Log[[#This Row],[Date Invoiced]]=FY02_M02,SalesOrders_Log[[#This Row],[Line Sub Total]],0)</f>
        <v>0</v>
      </c>
      <c r="AJ18" s="18">
        <f>IF(SalesOrders_Log[[#This Row],[Date Invoiced]]=FY02_M03,SalesOrders_Log[[#This Row],[Line Sub Total]],0)</f>
        <v>0</v>
      </c>
      <c r="AK18" s="18">
        <f>IF(SalesOrders_Log[[#This Row],[Date Invoiced]]=FY02_M04,SalesOrders_Log[[#This Row],[Line Sub Total]],0)</f>
        <v>0</v>
      </c>
      <c r="AL18" s="18">
        <f>IF(SalesOrders_Log[[#This Row],[Date Invoiced]]=FY02_M05,SalesOrders_Log[[#This Row],[Line Sub Total]],0)</f>
        <v>0</v>
      </c>
      <c r="AM18" s="18">
        <f>IF(SalesOrders_Log[[#This Row],[Date Invoiced]]=FY02_M06,SalesOrders_Log[[#This Row],[Line Sub Total]],0)</f>
        <v>0</v>
      </c>
      <c r="AN18" s="18">
        <f>IF(SalesOrders_Log[[#This Row],[Date Invoiced]]=FY02_M07,SalesOrders_Log[[#This Row],[Line Sub Total]],0)</f>
        <v>0</v>
      </c>
      <c r="AO18" s="18">
        <f>IF(SalesOrders_Log[[#This Row],[Date Invoiced]]=FY02_M08,SalesOrders_Log[[#This Row],[Line Sub Total]],0)</f>
        <v>0</v>
      </c>
      <c r="AP18" s="18">
        <f>IF(SalesOrders_Log[[#This Row],[Date Invoiced]]=FY02_M09,SalesOrders_Log[[#This Row],[Line Sub Total]],0)</f>
        <v>0</v>
      </c>
      <c r="AQ18" s="18">
        <f>IF(SalesOrders_Log[[#This Row],[Date Invoiced]]=FY02_M10,SalesOrders_Log[[#This Row],[Line Sub Total]],0)</f>
        <v>0</v>
      </c>
      <c r="AR18" s="18">
        <f>IF(SalesOrders_Log[[#This Row],[Date Invoiced]]=FY02_M11,SalesOrders_Log[[#This Row],[Line Sub Total]],0)</f>
        <v>0</v>
      </c>
      <c r="AS18" s="18">
        <f>IF(SalesOrders_Log[[#This Row],[Date Invoiced]]=FY02_M12,SalesOrders_Log[[#This Row],[Line Sub Total]],0)</f>
        <v>0</v>
      </c>
      <c r="AT18" s="18">
        <f>IF(SalesOrders_Log[[#This Row],[Date Invoiced]]=FY03_M01,SalesOrders_Log[[#This Row],[Line Sub Total]],0)</f>
        <v>0</v>
      </c>
      <c r="AU18" s="18">
        <f>IF(SalesOrders_Log[[#This Row],[Date Invoiced]]=FY03_M02,SalesOrders_Log[[#This Row],[Line Sub Total]],0)</f>
        <v>0</v>
      </c>
      <c r="AV18" s="18">
        <f>IF(SalesOrders_Log[[#This Row],[Date Invoiced]]=FY03_M03,SalesOrders_Log[[#This Row],[Line Sub Total]],0)</f>
        <v>0</v>
      </c>
      <c r="AW18" s="18">
        <f>IF(SalesOrders_Log[[#This Row],[Date Invoiced]]=FY03_M04,SalesOrders_Log[[#This Row],[Line Sub Total]],0)</f>
        <v>0</v>
      </c>
      <c r="AX18" s="18">
        <f>IF(SalesOrders_Log[[#This Row],[Date Invoiced]]=FY03_M05,SalesOrders_Log[[#This Row],[Line Sub Total]],0)</f>
        <v>0</v>
      </c>
      <c r="AY18" s="18">
        <f>IF(SalesOrders_Log[[#This Row],[Date Invoiced]]=FY03_M06,SalesOrders_Log[[#This Row],[Line Sub Total]],0)</f>
        <v>0</v>
      </c>
      <c r="AZ18" s="18">
        <f>IF(SalesOrders_Log[[#This Row],[Date Invoiced]]=FY03_M07,SalesOrders_Log[[#This Row],[Line Sub Total]],0)</f>
        <v>0</v>
      </c>
      <c r="BA18" s="18">
        <f>IF(SalesOrders_Log[[#This Row],[Date Invoiced]]=FY03_M08,SalesOrders_Log[[#This Row],[Line Sub Total]],0)</f>
        <v>0</v>
      </c>
      <c r="BB18" s="18">
        <f>IF(SalesOrders_Log[[#This Row],[Date Invoiced]]=FY03_M09,SalesOrders_Log[[#This Row],[Line Sub Total]],0)</f>
        <v>0</v>
      </c>
      <c r="BC18" s="18">
        <f>IF(SalesOrders_Log[[#This Row],[Date Invoiced]]=FY03_M10,SalesOrders_Log[[#This Row],[Line Sub Total]],0)</f>
        <v>0</v>
      </c>
      <c r="BD18" s="18">
        <f>IF(SalesOrders_Log[[#This Row],[Date Invoiced]]=FY03_M11,SalesOrders_Log[[#This Row],[Line Sub Total]],0)</f>
        <v>0</v>
      </c>
      <c r="BE18" s="18">
        <f>IF(SalesOrders_Log[[#This Row],[Date Invoiced]]=FY03_M12,SalesOrders_Log[[#This Row],[Line Sub Total]],0)</f>
        <v>0</v>
      </c>
      <c r="BF18" s="18">
        <f>IF(SalesOrders_Log[[#This Row],[Product]]=FY04_M01,SalesOrders_Log[[#This Row],[Date Invoiced]],0)</f>
        <v>0</v>
      </c>
      <c r="BG18" s="18">
        <f>IF(SalesOrders_Log[[#This Row],[Product]]=FY04_M02,SalesOrders_Log[[#This Row],[Date Invoiced]],0)</f>
        <v>0</v>
      </c>
      <c r="BH18" s="18">
        <f>IF(SalesOrders_Log[[#This Row],[Product]]=FY04_M03,SalesOrders_Log[[#This Row],[Date Invoiced]],0)</f>
        <v>0</v>
      </c>
      <c r="BI18" s="18">
        <f>IF(SalesOrders_Log[[#This Row],[Product]]=FY04_M04,SalesOrders_Log[[#This Row],[Date Invoiced]],0)</f>
        <v>0</v>
      </c>
      <c r="BJ18" s="18">
        <f>IF(SalesOrders_Log[[#This Row],[Product]]=FY04_M05,SalesOrders_Log[[#This Row],[Date Invoiced]],0)</f>
        <v>0</v>
      </c>
      <c r="BK18" s="18">
        <f>IF(SalesOrders_Log[[#This Row],[Product]]=FY04_M06,SalesOrders_Log[[#This Row],[Date Invoiced]],0)</f>
        <v>0</v>
      </c>
      <c r="BL18" s="18">
        <f>IF(SalesOrders_Log[[#This Row],[Product]]=FY04_M07,SalesOrders_Log[[#This Row],[Date Invoiced]],0)</f>
        <v>0</v>
      </c>
      <c r="BM18" s="18">
        <f>IF(SalesOrders_Log[[#This Row],[Product]]=FY04_M08,SalesOrders_Log[[#This Row],[Date Invoiced]],0)</f>
        <v>0</v>
      </c>
      <c r="BN18" s="18">
        <f>IF(SalesOrders_Log[[#This Row],[Product]]=FY04_M09,SalesOrders_Log[[#This Row],[Date Invoiced]],0)</f>
        <v>0</v>
      </c>
      <c r="BO18" s="18">
        <f>IF(SalesOrders_Log[[#This Row],[Product]]=FY04_M10,SalesOrders_Log[[#This Row],[Date Invoiced]],0)</f>
        <v>0</v>
      </c>
      <c r="BP18" s="18">
        <f>IF(SalesOrders_Log[[#This Row],[Product]]=FY04_M11,SalesOrders_Log[[#This Row],[Date Invoiced]],0)</f>
        <v>0</v>
      </c>
      <c r="BQ18" s="18">
        <f>IF(SalesOrders_Log[[#This Row],[Product]]=FY04_M12,SalesOrders_Log[[#This Row],[Date Invoiced]],0)</f>
        <v>0</v>
      </c>
      <c r="BR18" s="18">
        <f>IF(SalesOrders_Log[[#This Row],[Product]]=FY05_M01,SalesOrders_Log[[#This Row],[Date Invoiced]],0)</f>
        <v>0</v>
      </c>
      <c r="BS18" s="18">
        <f>IF(SalesOrders_Log[[#This Row],[Product]]=FY05_M02,SalesOrders_Log[[#This Row],[Date Invoiced]],0)</f>
        <v>0</v>
      </c>
      <c r="BT18" s="18">
        <f>IF(SalesOrders_Log[[#This Row],[Product]]=FY05_M03,SalesOrders_Log[[#This Row],[Date Invoiced]],0)</f>
        <v>0</v>
      </c>
      <c r="BU18" s="18">
        <f>IF(SalesOrders_Log[[#This Row],[Product]]=FY05_M04,SalesOrders_Log[[#This Row],[Date Invoiced]],0)</f>
        <v>0</v>
      </c>
      <c r="BV18" s="18">
        <f>IF(SalesOrders_Log[[#This Row],[Product]]=FY05_M05,SalesOrders_Log[[#This Row],[Date Invoiced]],0)</f>
        <v>0</v>
      </c>
      <c r="BW18" s="18">
        <f>IF(SalesOrders_Log[[#This Row],[Product]]=FY05_M06,SalesOrders_Log[[#This Row],[Date Invoiced]],0)</f>
        <v>0</v>
      </c>
      <c r="BX18" s="18">
        <f>IF(SalesOrders_Log[[#This Row],[Product]]=FY05_M07,SalesOrders_Log[[#This Row],[Date Invoiced]],0)</f>
        <v>0</v>
      </c>
      <c r="BY18" s="18">
        <f>IF(SalesOrders_Log[[#This Row],[Product]]=FY05_M08,SalesOrders_Log[[#This Row],[Date Invoiced]],0)</f>
        <v>0</v>
      </c>
      <c r="BZ18" s="18">
        <f>IF(SalesOrders_Log[[#This Row],[Product]]=FY05_M09,SalesOrders_Log[[#This Row],[Date Invoiced]],0)</f>
        <v>0</v>
      </c>
      <c r="CA18" s="18">
        <f>IF(SalesOrders_Log[[#This Row],[Product]]=FY05_M10,SalesOrders_Log[[#This Row],[Date Invoiced]],0)</f>
        <v>0</v>
      </c>
      <c r="CB18" s="18">
        <f>IF(SalesOrders_Log[[#This Row],[Product]]=FY05_M11,SalesOrders_Log[[#This Row],[Date Invoiced]],0)</f>
        <v>0</v>
      </c>
      <c r="CC18" s="18">
        <f>IF(SalesOrders_Log[[#This Row],[Product]]=FY05_M12,SalesOrders_Log[[#This Row],[Date Invoiced]],0)</f>
        <v>0</v>
      </c>
    </row>
    <row r="19" spans="2:81" x14ac:dyDescent="0.25">
      <c r="B19" s="6" t="s">
        <v>623</v>
      </c>
      <c r="C19" s="6"/>
      <c r="D19" s="11"/>
      <c r="E19" s="6"/>
      <c r="F19" s="6"/>
      <c r="G19" s="6"/>
      <c r="H19" s="6"/>
      <c r="I19" s="6"/>
      <c r="J19" s="6"/>
      <c r="K19" s="6"/>
      <c r="L19" s="10" t="str">
        <f>IF(ISBLANK(SalesOrders_Log[[#This Row],[Product]]),"",SalesOrders_Log[[#This Row],[List Price]]*SalesOrders_Log[[#This Row],[QTY at List Price]]+SalesOrders_Log[[#This Row],[Discount Price]]*SalesOrders_Log[[#This Row],[QTY at Discount Price]])</f>
        <v/>
      </c>
      <c r="M19" s="6"/>
      <c r="N19" s="6"/>
      <c r="O19" s="10" t="str">
        <f>IFERROR(SalesOrders_Log[[#This Row],[Line Sub Total]]*SalesOrders_Log[[#This Row],[Zip Code Taxes]],"")</f>
        <v/>
      </c>
      <c r="P19" s="10">
        <f>SalesOrders_Log[[#This Row],[List Price]]-SalesOrders_Log[[#This Row],[Cost Price]]</f>
        <v>0</v>
      </c>
      <c r="Q19"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19" s="93" t="str">
        <f>IFERROR(SalesOrders_Log[[#This Row],[QTY at List Price]]*SalesOrders_Log[[#This Row],[List Price]]/SalesOrders_Log[[#This Row],[Cost Price]]*SalesOrders_Log[[#This Row],[QTY at List Price]]-IF(SalesOrders_Log[[#This Row],[QTY at List Price]]="","",1),"")</f>
        <v/>
      </c>
      <c r="S19" s="93" t="str">
        <f>IFERROR( SalesOrders_Log[[#This Row],[QTY at Discount Price]]*SalesOrders_Log[[#This Row],[Discount Price]]/SalesOrders_Log[[#This Row],[Cost Price]]*SalesOrders_Log[[#This Row],[QTY at Discount Price]]-IF(SalesOrders_Log[[#This Row],[QTY at Discount Price]]="","",1),"")</f>
        <v/>
      </c>
      <c r="T19" s="11">
        <v>44896</v>
      </c>
      <c r="V19" s="10">
        <f>IF(SalesOrders_Log[[#This Row],[Date Invoiced]]=FY01_M01,SalesOrders_Log[[#This Row],[Line Sub Total]],0)</f>
        <v>0</v>
      </c>
      <c r="W19" s="10">
        <f>IF(SalesOrders_Log[[#This Row],[Date Invoiced]]=FY01_M02,SalesOrders_Log[[#This Row],[Line Sub Total]],0)</f>
        <v>0</v>
      </c>
      <c r="X19" s="10">
        <f>IF(SalesOrders_Log[[#This Row],[Date Invoiced]]=FY01_M03,SalesOrders_Log[[#This Row],[Line Sub Total]],0)</f>
        <v>0</v>
      </c>
      <c r="Y19" s="10">
        <f>IF(SalesOrders_Log[[#This Row],[Date Invoiced]]=FY01_M04,SalesOrders_Log[[#This Row],[Line Sub Total]],0)</f>
        <v>0</v>
      </c>
      <c r="Z19" s="10">
        <f>IF(SalesOrders_Log[[#This Row],[Date Invoiced]]=FY01_M05,SalesOrders_Log[[#This Row],[Line Sub Total]],0)</f>
        <v>0</v>
      </c>
      <c r="AA19" s="10">
        <f>IF(SalesOrders_Log[[#This Row],[Date Invoiced]]=FY01_M06,SalesOrders_Log[[#This Row],[Line Sub Total]],0)</f>
        <v>0</v>
      </c>
      <c r="AB19" s="10">
        <f>IF(SalesOrders_Log[[#This Row],[Date Invoiced]]=FY01_M07,SalesOrders_Log[[#This Row],[Line Sub Total]],0)</f>
        <v>0</v>
      </c>
      <c r="AC19" s="10">
        <f>IF(SalesOrders_Log[[#This Row],[Date Invoiced]]=FY01_M08,SalesOrders_Log[[#This Row],[Line Sub Total]],0)</f>
        <v>0</v>
      </c>
      <c r="AD19" s="10">
        <f>IF(SalesOrders_Log[[#This Row],[Date Invoiced]]=FY01_M09,SalesOrders_Log[[#This Row],[Line Sub Total]],0)</f>
        <v>0</v>
      </c>
      <c r="AE19" s="10">
        <f>IF(SalesOrders_Log[[#This Row],[Date Invoiced]]=FY01_M10,SalesOrders_Log[[#This Row],[Line Sub Total]],0)</f>
        <v>0</v>
      </c>
      <c r="AF19" s="10">
        <f>IF(SalesOrders_Log[[#This Row],[Date Invoiced]]=FY01_M11,SalesOrders_Log[[#This Row],[Line Sub Total]],0)</f>
        <v>0</v>
      </c>
      <c r="AG19" s="10">
        <f>IF(SalesOrders_Log[[#This Row],[Date Invoiced]]=FY01_M12,SalesOrders_Log[[#This Row],[Line Sub Total]],0)</f>
        <v>0</v>
      </c>
      <c r="AH19" s="18">
        <f>IF(SalesOrders_Log[[#This Row],[Date Invoiced]]=FY02_M01,SalesOrders_Log[[#This Row],[Line Sub Total]],0)</f>
        <v>0</v>
      </c>
      <c r="AI19" s="18">
        <f>IF(SalesOrders_Log[[#This Row],[Date Invoiced]]=FY02_M02,SalesOrders_Log[[#This Row],[Line Sub Total]],0)</f>
        <v>0</v>
      </c>
      <c r="AJ19" s="18">
        <f>IF(SalesOrders_Log[[#This Row],[Date Invoiced]]=FY02_M03,SalesOrders_Log[[#This Row],[Line Sub Total]],0)</f>
        <v>0</v>
      </c>
      <c r="AK19" s="18">
        <f>IF(SalesOrders_Log[[#This Row],[Date Invoiced]]=FY02_M04,SalesOrders_Log[[#This Row],[Line Sub Total]],0)</f>
        <v>0</v>
      </c>
      <c r="AL19" s="18">
        <f>IF(SalesOrders_Log[[#This Row],[Date Invoiced]]=FY02_M05,SalesOrders_Log[[#This Row],[Line Sub Total]],0)</f>
        <v>0</v>
      </c>
      <c r="AM19" s="18">
        <f>IF(SalesOrders_Log[[#This Row],[Date Invoiced]]=FY02_M06,SalesOrders_Log[[#This Row],[Line Sub Total]],0)</f>
        <v>0</v>
      </c>
      <c r="AN19" s="18">
        <f>IF(SalesOrders_Log[[#This Row],[Date Invoiced]]=FY02_M07,SalesOrders_Log[[#This Row],[Line Sub Total]],0)</f>
        <v>0</v>
      </c>
      <c r="AO19" s="18">
        <f>IF(SalesOrders_Log[[#This Row],[Date Invoiced]]=FY02_M08,SalesOrders_Log[[#This Row],[Line Sub Total]],0)</f>
        <v>0</v>
      </c>
      <c r="AP19" s="18">
        <f>IF(SalesOrders_Log[[#This Row],[Date Invoiced]]=FY02_M09,SalesOrders_Log[[#This Row],[Line Sub Total]],0)</f>
        <v>0</v>
      </c>
      <c r="AQ19" s="18">
        <f>IF(SalesOrders_Log[[#This Row],[Date Invoiced]]=FY02_M10,SalesOrders_Log[[#This Row],[Line Sub Total]],0)</f>
        <v>0</v>
      </c>
      <c r="AR19" s="18">
        <f>IF(SalesOrders_Log[[#This Row],[Date Invoiced]]=FY02_M11,SalesOrders_Log[[#This Row],[Line Sub Total]],0)</f>
        <v>0</v>
      </c>
      <c r="AS19" s="18">
        <f>IF(SalesOrders_Log[[#This Row],[Date Invoiced]]=FY02_M12,SalesOrders_Log[[#This Row],[Line Sub Total]],0)</f>
        <v>0</v>
      </c>
      <c r="AT19" s="18">
        <f>IF(SalesOrders_Log[[#This Row],[Date Invoiced]]=FY03_M01,SalesOrders_Log[[#This Row],[Line Sub Total]],0)</f>
        <v>0</v>
      </c>
      <c r="AU19" s="18">
        <f>IF(SalesOrders_Log[[#This Row],[Date Invoiced]]=FY03_M02,SalesOrders_Log[[#This Row],[Line Sub Total]],0)</f>
        <v>0</v>
      </c>
      <c r="AV19" s="18">
        <f>IF(SalesOrders_Log[[#This Row],[Date Invoiced]]=FY03_M03,SalesOrders_Log[[#This Row],[Line Sub Total]],0)</f>
        <v>0</v>
      </c>
      <c r="AW19" s="18">
        <f>IF(SalesOrders_Log[[#This Row],[Date Invoiced]]=FY03_M04,SalesOrders_Log[[#This Row],[Line Sub Total]],0)</f>
        <v>0</v>
      </c>
      <c r="AX19" s="18">
        <f>IF(SalesOrders_Log[[#This Row],[Date Invoiced]]=FY03_M05,SalesOrders_Log[[#This Row],[Line Sub Total]],0)</f>
        <v>0</v>
      </c>
      <c r="AY19" s="18">
        <f>IF(SalesOrders_Log[[#This Row],[Date Invoiced]]=FY03_M06,SalesOrders_Log[[#This Row],[Line Sub Total]],0)</f>
        <v>0</v>
      </c>
      <c r="AZ19" s="18">
        <f>IF(SalesOrders_Log[[#This Row],[Date Invoiced]]=FY03_M07,SalesOrders_Log[[#This Row],[Line Sub Total]],0)</f>
        <v>0</v>
      </c>
      <c r="BA19" s="18">
        <f>IF(SalesOrders_Log[[#This Row],[Date Invoiced]]=FY03_M08,SalesOrders_Log[[#This Row],[Line Sub Total]],0)</f>
        <v>0</v>
      </c>
      <c r="BB19" s="18">
        <f>IF(SalesOrders_Log[[#This Row],[Date Invoiced]]=FY03_M09,SalesOrders_Log[[#This Row],[Line Sub Total]],0)</f>
        <v>0</v>
      </c>
      <c r="BC19" s="18">
        <f>IF(SalesOrders_Log[[#This Row],[Date Invoiced]]=FY03_M10,SalesOrders_Log[[#This Row],[Line Sub Total]],0)</f>
        <v>0</v>
      </c>
      <c r="BD19" s="18">
        <f>IF(SalesOrders_Log[[#This Row],[Date Invoiced]]=FY03_M11,SalesOrders_Log[[#This Row],[Line Sub Total]],0)</f>
        <v>0</v>
      </c>
      <c r="BE19" s="18">
        <f>IF(SalesOrders_Log[[#This Row],[Date Invoiced]]=FY03_M12,SalesOrders_Log[[#This Row],[Line Sub Total]],0)</f>
        <v>0</v>
      </c>
      <c r="BF19" s="18">
        <f>IF(SalesOrders_Log[[#This Row],[Product]]=FY04_M01,SalesOrders_Log[[#This Row],[Date Invoiced]],0)</f>
        <v>0</v>
      </c>
      <c r="BG19" s="18">
        <f>IF(SalesOrders_Log[[#This Row],[Product]]=FY04_M02,SalesOrders_Log[[#This Row],[Date Invoiced]],0)</f>
        <v>0</v>
      </c>
      <c r="BH19" s="18">
        <f>IF(SalesOrders_Log[[#This Row],[Product]]=FY04_M03,SalesOrders_Log[[#This Row],[Date Invoiced]],0)</f>
        <v>0</v>
      </c>
      <c r="BI19" s="18">
        <f>IF(SalesOrders_Log[[#This Row],[Product]]=FY04_M04,SalesOrders_Log[[#This Row],[Date Invoiced]],0)</f>
        <v>0</v>
      </c>
      <c r="BJ19" s="18">
        <f>IF(SalesOrders_Log[[#This Row],[Product]]=FY04_M05,SalesOrders_Log[[#This Row],[Date Invoiced]],0)</f>
        <v>0</v>
      </c>
      <c r="BK19" s="18">
        <f>IF(SalesOrders_Log[[#This Row],[Product]]=FY04_M06,SalesOrders_Log[[#This Row],[Date Invoiced]],0)</f>
        <v>0</v>
      </c>
      <c r="BL19" s="18">
        <f>IF(SalesOrders_Log[[#This Row],[Product]]=FY04_M07,SalesOrders_Log[[#This Row],[Date Invoiced]],0)</f>
        <v>0</v>
      </c>
      <c r="BM19" s="18">
        <f>IF(SalesOrders_Log[[#This Row],[Product]]=FY04_M08,SalesOrders_Log[[#This Row],[Date Invoiced]],0)</f>
        <v>0</v>
      </c>
      <c r="BN19" s="18">
        <f>IF(SalesOrders_Log[[#This Row],[Product]]=FY04_M09,SalesOrders_Log[[#This Row],[Date Invoiced]],0)</f>
        <v>0</v>
      </c>
      <c r="BO19" s="18">
        <f>IF(SalesOrders_Log[[#This Row],[Product]]=FY04_M10,SalesOrders_Log[[#This Row],[Date Invoiced]],0)</f>
        <v>0</v>
      </c>
      <c r="BP19" s="18">
        <f>IF(SalesOrders_Log[[#This Row],[Product]]=FY04_M11,SalesOrders_Log[[#This Row],[Date Invoiced]],0)</f>
        <v>0</v>
      </c>
      <c r="BQ19" s="18">
        <f>IF(SalesOrders_Log[[#This Row],[Product]]=FY04_M12,SalesOrders_Log[[#This Row],[Date Invoiced]],0)</f>
        <v>0</v>
      </c>
      <c r="BR19" s="18">
        <f>IF(SalesOrders_Log[[#This Row],[Product]]=FY05_M01,SalesOrders_Log[[#This Row],[Date Invoiced]],0)</f>
        <v>0</v>
      </c>
      <c r="BS19" s="18">
        <f>IF(SalesOrders_Log[[#This Row],[Product]]=FY05_M02,SalesOrders_Log[[#This Row],[Date Invoiced]],0)</f>
        <v>0</v>
      </c>
      <c r="BT19" s="18">
        <f>IF(SalesOrders_Log[[#This Row],[Product]]=FY05_M03,SalesOrders_Log[[#This Row],[Date Invoiced]],0)</f>
        <v>0</v>
      </c>
      <c r="BU19" s="18">
        <f>IF(SalesOrders_Log[[#This Row],[Product]]=FY05_M04,SalesOrders_Log[[#This Row],[Date Invoiced]],0)</f>
        <v>0</v>
      </c>
      <c r="BV19" s="18">
        <f>IF(SalesOrders_Log[[#This Row],[Product]]=FY05_M05,SalesOrders_Log[[#This Row],[Date Invoiced]],0)</f>
        <v>0</v>
      </c>
      <c r="BW19" s="18">
        <f>IF(SalesOrders_Log[[#This Row],[Product]]=FY05_M06,SalesOrders_Log[[#This Row],[Date Invoiced]],0)</f>
        <v>0</v>
      </c>
      <c r="BX19" s="18">
        <f>IF(SalesOrders_Log[[#This Row],[Product]]=FY05_M07,SalesOrders_Log[[#This Row],[Date Invoiced]],0)</f>
        <v>0</v>
      </c>
      <c r="BY19" s="18">
        <f>IF(SalesOrders_Log[[#This Row],[Product]]=FY05_M08,SalesOrders_Log[[#This Row],[Date Invoiced]],0)</f>
        <v>0</v>
      </c>
      <c r="BZ19" s="18">
        <f>IF(SalesOrders_Log[[#This Row],[Product]]=FY05_M09,SalesOrders_Log[[#This Row],[Date Invoiced]],0)</f>
        <v>0</v>
      </c>
      <c r="CA19" s="18">
        <f>IF(SalesOrders_Log[[#This Row],[Product]]=FY05_M10,SalesOrders_Log[[#This Row],[Date Invoiced]],0)</f>
        <v>0</v>
      </c>
      <c r="CB19" s="18">
        <f>IF(SalesOrders_Log[[#This Row],[Product]]=FY05_M11,SalesOrders_Log[[#This Row],[Date Invoiced]],0)</f>
        <v>0</v>
      </c>
      <c r="CC19" s="18">
        <f>IF(SalesOrders_Log[[#This Row],[Product]]=FY05_M12,SalesOrders_Log[[#This Row],[Date Invoiced]],0)</f>
        <v>0</v>
      </c>
    </row>
    <row r="20" spans="2:81" x14ac:dyDescent="0.25">
      <c r="B20" s="6" t="s">
        <v>624</v>
      </c>
      <c r="C20" s="6"/>
      <c r="D20" s="11"/>
      <c r="E20" s="6"/>
      <c r="F20" s="6"/>
      <c r="G20" s="6"/>
      <c r="H20" s="6"/>
      <c r="I20" s="6"/>
      <c r="J20" s="6"/>
      <c r="K20" s="6"/>
      <c r="L20" s="10" t="str">
        <f>IF(ISBLANK(SalesOrders_Log[[#This Row],[Product]]),"",SalesOrders_Log[[#This Row],[List Price]]*SalesOrders_Log[[#This Row],[QTY at List Price]]+SalesOrders_Log[[#This Row],[Discount Price]]*SalesOrders_Log[[#This Row],[QTY at Discount Price]])</f>
        <v/>
      </c>
      <c r="M20" s="6"/>
      <c r="N20" s="6"/>
      <c r="O20" s="10" t="str">
        <f>IFERROR(SalesOrders_Log[[#This Row],[Line Sub Total]]*SalesOrders_Log[[#This Row],[Zip Code Taxes]],"")</f>
        <v/>
      </c>
      <c r="P20" s="10">
        <f>SalesOrders_Log[[#This Row],[List Price]]-SalesOrders_Log[[#This Row],[Cost Price]]</f>
        <v>0</v>
      </c>
      <c r="Q20"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20" s="93" t="str">
        <f>IFERROR(SalesOrders_Log[[#This Row],[QTY at List Price]]*SalesOrders_Log[[#This Row],[List Price]]/SalesOrders_Log[[#This Row],[Cost Price]]*SalesOrders_Log[[#This Row],[QTY at List Price]]-IF(SalesOrders_Log[[#This Row],[QTY at List Price]]="","",1),"")</f>
        <v/>
      </c>
      <c r="S20" s="93" t="str">
        <f>IFERROR( SalesOrders_Log[[#This Row],[QTY at Discount Price]]*SalesOrders_Log[[#This Row],[Discount Price]]/SalesOrders_Log[[#This Row],[Cost Price]]*SalesOrders_Log[[#This Row],[QTY at Discount Price]]-IF(SalesOrders_Log[[#This Row],[QTY at Discount Price]]="","",1),"")</f>
        <v/>
      </c>
      <c r="T20" s="11">
        <v>44896</v>
      </c>
      <c r="V20" s="10">
        <f>IF(SalesOrders_Log[[#This Row],[Date Invoiced]]=FY01_M01,SalesOrders_Log[[#This Row],[Line Sub Total]],0)</f>
        <v>0</v>
      </c>
      <c r="W20" s="10">
        <f>IF(SalesOrders_Log[[#This Row],[Date Invoiced]]=FY01_M02,SalesOrders_Log[[#This Row],[Line Sub Total]],0)</f>
        <v>0</v>
      </c>
      <c r="X20" s="10">
        <f>IF(SalesOrders_Log[[#This Row],[Date Invoiced]]=FY01_M03,SalesOrders_Log[[#This Row],[Line Sub Total]],0)</f>
        <v>0</v>
      </c>
      <c r="Y20" s="10">
        <f>IF(SalesOrders_Log[[#This Row],[Date Invoiced]]=FY01_M04,SalesOrders_Log[[#This Row],[Line Sub Total]],0)</f>
        <v>0</v>
      </c>
      <c r="Z20" s="10">
        <f>IF(SalesOrders_Log[[#This Row],[Date Invoiced]]=FY01_M05,SalesOrders_Log[[#This Row],[Line Sub Total]],0)</f>
        <v>0</v>
      </c>
      <c r="AA20" s="10">
        <f>IF(SalesOrders_Log[[#This Row],[Date Invoiced]]=FY01_M06,SalesOrders_Log[[#This Row],[Line Sub Total]],0)</f>
        <v>0</v>
      </c>
      <c r="AB20" s="10">
        <f>IF(SalesOrders_Log[[#This Row],[Date Invoiced]]=FY01_M07,SalesOrders_Log[[#This Row],[Line Sub Total]],0)</f>
        <v>0</v>
      </c>
      <c r="AC20" s="10">
        <f>IF(SalesOrders_Log[[#This Row],[Date Invoiced]]=FY01_M08,SalesOrders_Log[[#This Row],[Line Sub Total]],0)</f>
        <v>0</v>
      </c>
      <c r="AD20" s="10">
        <f>IF(SalesOrders_Log[[#This Row],[Date Invoiced]]=FY01_M09,SalesOrders_Log[[#This Row],[Line Sub Total]],0)</f>
        <v>0</v>
      </c>
      <c r="AE20" s="10">
        <f>IF(SalesOrders_Log[[#This Row],[Date Invoiced]]=FY01_M10,SalesOrders_Log[[#This Row],[Line Sub Total]],0)</f>
        <v>0</v>
      </c>
      <c r="AF20" s="10">
        <f>IF(SalesOrders_Log[[#This Row],[Date Invoiced]]=FY01_M11,SalesOrders_Log[[#This Row],[Line Sub Total]],0)</f>
        <v>0</v>
      </c>
      <c r="AG20" s="10">
        <f>IF(SalesOrders_Log[[#This Row],[Date Invoiced]]=FY01_M12,SalesOrders_Log[[#This Row],[Line Sub Total]],0)</f>
        <v>0</v>
      </c>
      <c r="AH20" s="18">
        <f>IF(SalesOrders_Log[[#This Row],[Date Invoiced]]=FY02_M01,SalesOrders_Log[[#This Row],[Line Sub Total]],0)</f>
        <v>0</v>
      </c>
      <c r="AI20" s="18">
        <f>IF(SalesOrders_Log[[#This Row],[Date Invoiced]]=FY02_M02,SalesOrders_Log[[#This Row],[Line Sub Total]],0)</f>
        <v>0</v>
      </c>
      <c r="AJ20" s="18">
        <f>IF(SalesOrders_Log[[#This Row],[Date Invoiced]]=FY02_M03,SalesOrders_Log[[#This Row],[Line Sub Total]],0)</f>
        <v>0</v>
      </c>
      <c r="AK20" s="18">
        <f>IF(SalesOrders_Log[[#This Row],[Date Invoiced]]=FY02_M04,SalesOrders_Log[[#This Row],[Line Sub Total]],0)</f>
        <v>0</v>
      </c>
      <c r="AL20" s="18">
        <f>IF(SalesOrders_Log[[#This Row],[Date Invoiced]]=FY02_M05,SalesOrders_Log[[#This Row],[Line Sub Total]],0)</f>
        <v>0</v>
      </c>
      <c r="AM20" s="18">
        <f>IF(SalesOrders_Log[[#This Row],[Date Invoiced]]=FY02_M06,SalesOrders_Log[[#This Row],[Line Sub Total]],0)</f>
        <v>0</v>
      </c>
      <c r="AN20" s="18">
        <f>IF(SalesOrders_Log[[#This Row],[Date Invoiced]]=FY02_M07,SalesOrders_Log[[#This Row],[Line Sub Total]],0)</f>
        <v>0</v>
      </c>
      <c r="AO20" s="18">
        <f>IF(SalesOrders_Log[[#This Row],[Date Invoiced]]=FY02_M08,SalesOrders_Log[[#This Row],[Line Sub Total]],0)</f>
        <v>0</v>
      </c>
      <c r="AP20" s="18">
        <f>IF(SalesOrders_Log[[#This Row],[Date Invoiced]]=FY02_M09,SalesOrders_Log[[#This Row],[Line Sub Total]],0)</f>
        <v>0</v>
      </c>
      <c r="AQ20" s="18">
        <f>IF(SalesOrders_Log[[#This Row],[Date Invoiced]]=FY02_M10,SalesOrders_Log[[#This Row],[Line Sub Total]],0)</f>
        <v>0</v>
      </c>
      <c r="AR20" s="18">
        <f>IF(SalesOrders_Log[[#This Row],[Date Invoiced]]=FY02_M11,SalesOrders_Log[[#This Row],[Line Sub Total]],0)</f>
        <v>0</v>
      </c>
      <c r="AS20" s="18">
        <f>IF(SalesOrders_Log[[#This Row],[Date Invoiced]]=FY02_M12,SalesOrders_Log[[#This Row],[Line Sub Total]],0)</f>
        <v>0</v>
      </c>
      <c r="AT20" s="18">
        <f>IF(SalesOrders_Log[[#This Row],[Date Invoiced]]=FY03_M01,SalesOrders_Log[[#This Row],[Line Sub Total]],0)</f>
        <v>0</v>
      </c>
      <c r="AU20" s="18">
        <f>IF(SalesOrders_Log[[#This Row],[Date Invoiced]]=FY03_M02,SalesOrders_Log[[#This Row],[Line Sub Total]],0)</f>
        <v>0</v>
      </c>
      <c r="AV20" s="18">
        <f>IF(SalesOrders_Log[[#This Row],[Date Invoiced]]=FY03_M03,SalesOrders_Log[[#This Row],[Line Sub Total]],0)</f>
        <v>0</v>
      </c>
      <c r="AW20" s="18">
        <f>IF(SalesOrders_Log[[#This Row],[Date Invoiced]]=FY03_M04,SalesOrders_Log[[#This Row],[Line Sub Total]],0)</f>
        <v>0</v>
      </c>
      <c r="AX20" s="18">
        <f>IF(SalesOrders_Log[[#This Row],[Date Invoiced]]=FY03_M05,SalesOrders_Log[[#This Row],[Line Sub Total]],0)</f>
        <v>0</v>
      </c>
      <c r="AY20" s="18">
        <f>IF(SalesOrders_Log[[#This Row],[Date Invoiced]]=FY03_M06,SalesOrders_Log[[#This Row],[Line Sub Total]],0)</f>
        <v>0</v>
      </c>
      <c r="AZ20" s="18">
        <f>IF(SalesOrders_Log[[#This Row],[Date Invoiced]]=FY03_M07,SalesOrders_Log[[#This Row],[Line Sub Total]],0)</f>
        <v>0</v>
      </c>
      <c r="BA20" s="18">
        <f>IF(SalesOrders_Log[[#This Row],[Date Invoiced]]=FY03_M08,SalesOrders_Log[[#This Row],[Line Sub Total]],0)</f>
        <v>0</v>
      </c>
      <c r="BB20" s="18">
        <f>IF(SalesOrders_Log[[#This Row],[Date Invoiced]]=FY03_M09,SalesOrders_Log[[#This Row],[Line Sub Total]],0)</f>
        <v>0</v>
      </c>
      <c r="BC20" s="18">
        <f>IF(SalesOrders_Log[[#This Row],[Date Invoiced]]=FY03_M10,SalesOrders_Log[[#This Row],[Line Sub Total]],0)</f>
        <v>0</v>
      </c>
      <c r="BD20" s="18">
        <f>IF(SalesOrders_Log[[#This Row],[Date Invoiced]]=FY03_M11,SalesOrders_Log[[#This Row],[Line Sub Total]],0)</f>
        <v>0</v>
      </c>
      <c r="BE20" s="18">
        <f>IF(SalesOrders_Log[[#This Row],[Date Invoiced]]=FY03_M12,SalesOrders_Log[[#This Row],[Line Sub Total]],0)</f>
        <v>0</v>
      </c>
      <c r="BF20" s="18">
        <f>IF(SalesOrders_Log[[#This Row],[Product]]=FY04_M01,SalesOrders_Log[[#This Row],[Date Invoiced]],0)</f>
        <v>0</v>
      </c>
      <c r="BG20" s="18">
        <f>IF(SalesOrders_Log[[#This Row],[Product]]=FY04_M02,SalesOrders_Log[[#This Row],[Date Invoiced]],0)</f>
        <v>0</v>
      </c>
      <c r="BH20" s="18">
        <f>IF(SalesOrders_Log[[#This Row],[Product]]=FY04_M03,SalesOrders_Log[[#This Row],[Date Invoiced]],0)</f>
        <v>0</v>
      </c>
      <c r="BI20" s="18">
        <f>IF(SalesOrders_Log[[#This Row],[Product]]=FY04_M04,SalesOrders_Log[[#This Row],[Date Invoiced]],0)</f>
        <v>0</v>
      </c>
      <c r="BJ20" s="18">
        <f>IF(SalesOrders_Log[[#This Row],[Product]]=FY04_M05,SalesOrders_Log[[#This Row],[Date Invoiced]],0)</f>
        <v>0</v>
      </c>
      <c r="BK20" s="18">
        <f>IF(SalesOrders_Log[[#This Row],[Product]]=FY04_M06,SalesOrders_Log[[#This Row],[Date Invoiced]],0)</f>
        <v>0</v>
      </c>
      <c r="BL20" s="18">
        <f>IF(SalesOrders_Log[[#This Row],[Product]]=FY04_M07,SalesOrders_Log[[#This Row],[Date Invoiced]],0)</f>
        <v>0</v>
      </c>
      <c r="BM20" s="18">
        <f>IF(SalesOrders_Log[[#This Row],[Product]]=FY04_M08,SalesOrders_Log[[#This Row],[Date Invoiced]],0)</f>
        <v>0</v>
      </c>
      <c r="BN20" s="18">
        <f>IF(SalesOrders_Log[[#This Row],[Product]]=FY04_M09,SalesOrders_Log[[#This Row],[Date Invoiced]],0)</f>
        <v>0</v>
      </c>
      <c r="BO20" s="18">
        <f>IF(SalesOrders_Log[[#This Row],[Product]]=FY04_M10,SalesOrders_Log[[#This Row],[Date Invoiced]],0)</f>
        <v>0</v>
      </c>
      <c r="BP20" s="18">
        <f>IF(SalesOrders_Log[[#This Row],[Product]]=FY04_M11,SalesOrders_Log[[#This Row],[Date Invoiced]],0)</f>
        <v>0</v>
      </c>
      <c r="BQ20" s="18">
        <f>IF(SalesOrders_Log[[#This Row],[Product]]=FY04_M12,SalesOrders_Log[[#This Row],[Date Invoiced]],0)</f>
        <v>0</v>
      </c>
      <c r="BR20" s="18">
        <f>IF(SalesOrders_Log[[#This Row],[Product]]=FY05_M01,SalesOrders_Log[[#This Row],[Date Invoiced]],0)</f>
        <v>0</v>
      </c>
      <c r="BS20" s="18">
        <f>IF(SalesOrders_Log[[#This Row],[Product]]=FY05_M02,SalesOrders_Log[[#This Row],[Date Invoiced]],0)</f>
        <v>0</v>
      </c>
      <c r="BT20" s="18">
        <f>IF(SalesOrders_Log[[#This Row],[Product]]=FY05_M03,SalesOrders_Log[[#This Row],[Date Invoiced]],0)</f>
        <v>0</v>
      </c>
      <c r="BU20" s="18">
        <f>IF(SalesOrders_Log[[#This Row],[Product]]=FY05_M04,SalesOrders_Log[[#This Row],[Date Invoiced]],0)</f>
        <v>0</v>
      </c>
      <c r="BV20" s="18">
        <f>IF(SalesOrders_Log[[#This Row],[Product]]=FY05_M05,SalesOrders_Log[[#This Row],[Date Invoiced]],0)</f>
        <v>0</v>
      </c>
      <c r="BW20" s="18">
        <f>IF(SalesOrders_Log[[#This Row],[Product]]=FY05_M06,SalesOrders_Log[[#This Row],[Date Invoiced]],0)</f>
        <v>0</v>
      </c>
      <c r="BX20" s="18">
        <f>IF(SalesOrders_Log[[#This Row],[Product]]=FY05_M07,SalesOrders_Log[[#This Row],[Date Invoiced]],0)</f>
        <v>0</v>
      </c>
      <c r="BY20" s="18">
        <f>IF(SalesOrders_Log[[#This Row],[Product]]=FY05_M08,SalesOrders_Log[[#This Row],[Date Invoiced]],0)</f>
        <v>0</v>
      </c>
      <c r="BZ20" s="18">
        <f>IF(SalesOrders_Log[[#This Row],[Product]]=FY05_M09,SalesOrders_Log[[#This Row],[Date Invoiced]],0)</f>
        <v>0</v>
      </c>
      <c r="CA20" s="18">
        <f>IF(SalesOrders_Log[[#This Row],[Product]]=FY05_M10,SalesOrders_Log[[#This Row],[Date Invoiced]],0)</f>
        <v>0</v>
      </c>
      <c r="CB20" s="18">
        <f>IF(SalesOrders_Log[[#This Row],[Product]]=FY05_M11,SalesOrders_Log[[#This Row],[Date Invoiced]],0)</f>
        <v>0</v>
      </c>
      <c r="CC20" s="18">
        <f>IF(SalesOrders_Log[[#This Row],[Product]]=FY05_M12,SalesOrders_Log[[#This Row],[Date Invoiced]],0)</f>
        <v>0</v>
      </c>
    </row>
    <row r="21" spans="2:81" x14ac:dyDescent="0.25">
      <c r="B21" s="6" t="s">
        <v>625</v>
      </c>
      <c r="C21" s="6"/>
      <c r="D21" s="11"/>
      <c r="E21" s="6"/>
      <c r="F21" s="6"/>
      <c r="G21" s="6"/>
      <c r="H21" s="6"/>
      <c r="I21" s="6"/>
      <c r="J21" s="6"/>
      <c r="K21" s="6"/>
      <c r="L21" s="10" t="str">
        <f>IF(ISBLANK(SalesOrders_Log[[#This Row],[Product]]),"",SalesOrders_Log[[#This Row],[List Price]]*SalesOrders_Log[[#This Row],[QTY at List Price]]+SalesOrders_Log[[#This Row],[Discount Price]]*SalesOrders_Log[[#This Row],[QTY at Discount Price]])</f>
        <v/>
      </c>
      <c r="M21" s="6"/>
      <c r="N21" s="6"/>
      <c r="O21" s="10" t="str">
        <f>IFERROR(SalesOrders_Log[[#This Row],[Line Sub Total]]*SalesOrders_Log[[#This Row],[Zip Code Taxes]],"")</f>
        <v/>
      </c>
      <c r="P21" s="10">
        <f>SalesOrders_Log[[#This Row],[List Price]]-SalesOrders_Log[[#This Row],[Cost Price]]</f>
        <v>0</v>
      </c>
      <c r="Q21"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21" s="93" t="str">
        <f>IFERROR(SalesOrders_Log[[#This Row],[QTY at List Price]]*SalesOrders_Log[[#This Row],[List Price]]/SalesOrders_Log[[#This Row],[Cost Price]]*SalesOrders_Log[[#This Row],[QTY at List Price]]-IF(SalesOrders_Log[[#This Row],[QTY at List Price]]="","",1),"")</f>
        <v/>
      </c>
      <c r="S21" s="93" t="str">
        <f>IFERROR( SalesOrders_Log[[#This Row],[QTY at Discount Price]]*SalesOrders_Log[[#This Row],[Discount Price]]/SalesOrders_Log[[#This Row],[Cost Price]]*SalesOrders_Log[[#This Row],[QTY at Discount Price]]-IF(SalesOrders_Log[[#This Row],[QTY at Discount Price]]="","",1),"")</f>
        <v/>
      </c>
      <c r="T21" s="11">
        <v>44896</v>
      </c>
      <c r="V21" s="10">
        <f>IF(SalesOrders_Log[[#This Row],[Date Invoiced]]=FY01_M01,SalesOrders_Log[[#This Row],[Line Sub Total]],0)</f>
        <v>0</v>
      </c>
      <c r="W21" s="10">
        <f>IF(SalesOrders_Log[[#This Row],[Date Invoiced]]=FY01_M02,SalesOrders_Log[[#This Row],[Line Sub Total]],0)</f>
        <v>0</v>
      </c>
      <c r="X21" s="10">
        <f>IF(SalesOrders_Log[[#This Row],[Date Invoiced]]=FY01_M03,SalesOrders_Log[[#This Row],[Line Sub Total]],0)</f>
        <v>0</v>
      </c>
      <c r="Y21" s="10">
        <f>IF(SalesOrders_Log[[#This Row],[Date Invoiced]]=FY01_M04,SalesOrders_Log[[#This Row],[Line Sub Total]],0)</f>
        <v>0</v>
      </c>
      <c r="Z21" s="10">
        <f>IF(SalesOrders_Log[[#This Row],[Date Invoiced]]=FY01_M05,SalesOrders_Log[[#This Row],[Line Sub Total]],0)</f>
        <v>0</v>
      </c>
      <c r="AA21" s="10">
        <f>IF(SalesOrders_Log[[#This Row],[Date Invoiced]]=FY01_M06,SalesOrders_Log[[#This Row],[Line Sub Total]],0)</f>
        <v>0</v>
      </c>
      <c r="AB21" s="10">
        <f>IF(SalesOrders_Log[[#This Row],[Date Invoiced]]=FY01_M07,SalesOrders_Log[[#This Row],[Line Sub Total]],0)</f>
        <v>0</v>
      </c>
      <c r="AC21" s="10">
        <f>IF(SalesOrders_Log[[#This Row],[Date Invoiced]]=FY01_M08,SalesOrders_Log[[#This Row],[Line Sub Total]],0)</f>
        <v>0</v>
      </c>
      <c r="AD21" s="10">
        <f>IF(SalesOrders_Log[[#This Row],[Date Invoiced]]=FY01_M09,SalesOrders_Log[[#This Row],[Line Sub Total]],0)</f>
        <v>0</v>
      </c>
      <c r="AE21" s="10">
        <f>IF(SalesOrders_Log[[#This Row],[Date Invoiced]]=FY01_M10,SalesOrders_Log[[#This Row],[Line Sub Total]],0)</f>
        <v>0</v>
      </c>
      <c r="AF21" s="10">
        <f>IF(SalesOrders_Log[[#This Row],[Date Invoiced]]=FY01_M11,SalesOrders_Log[[#This Row],[Line Sub Total]],0)</f>
        <v>0</v>
      </c>
      <c r="AG21" s="10">
        <f>IF(SalesOrders_Log[[#This Row],[Date Invoiced]]=FY01_M12,SalesOrders_Log[[#This Row],[Line Sub Total]],0)</f>
        <v>0</v>
      </c>
      <c r="AH21" s="18">
        <f>IF(SalesOrders_Log[[#This Row],[Date Invoiced]]=FY02_M01,SalesOrders_Log[[#This Row],[Line Sub Total]],0)</f>
        <v>0</v>
      </c>
      <c r="AI21" s="18">
        <f>IF(SalesOrders_Log[[#This Row],[Date Invoiced]]=FY02_M02,SalesOrders_Log[[#This Row],[Line Sub Total]],0)</f>
        <v>0</v>
      </c>
      <c r="AJ21" s="18">
        <f>IF(SalesOrders_Log[[#This Row],[Date Invoiced]]=FY02_M03,SalesOrders_Log[[#This Row],[Line Sub Total]],0)</f>
        <v>0</v>
      </c>
      <c r="AK21" s="18">
        <f>IF(SalesOrders_Log[[#This Row],[Date Invoiced]]=FY02_M04,SalesOrders_Log[[#This Row],[Line Sub Total]],0)</f>
        <v>0</v>
      </c>
      <c r="AL21" s="18">
        <f>IF(SalesOrders_Log[[#This Row],[Date Invoiced]]=FY02_M05,SalesOrders_Log[[#This Row],[Line Sub Total]],0)</f>
        <v>0</v>
      </c>
      <c r="AM21" s="18">
        <f>IF(SalesOrders_Log[[#This Row],[Date Invoiced]]=FY02_M06,SalesOrders_Log[[#This Row],[Line Sub Total]],0)</f>
        <v>0</v>
      </c>
      <c r="AN21" s="18">
        <f>IF(SalesOrders_Log[[#This Row],[Date Invoiced]]=FY02_M07,SalesOrders_Log[[#This Row],[Line Sub Total]],0)</f>
        <v>0</v>
      </c>
      <c r="AO21" s="18">
        <f>IF(SalesOrders_Log[[#This Row],[Date Invoiced]]=FY02_M08,SalesOrders_Log[[#This Row],[Line Sub Total]],0)</f>
        <v>0</v>
      </c>
      <c r="AP21" s="18">
        <f>IF(SalesOrders_Log[[#This Row],[Date Invoiced]]=FY02_M09,SalesOrders_Log[[#This Row],[Line Sub Total]],0)</f>
        <v>0</v>
      </c>
      <c r="AQ21" s="18">
        <f>IF(SalesOrders_Log[[#This Row],[Date Invoiced]]=FY02_M10,SalesOrders_Log[[#This Row],[Line Sub Total]],0)</f>
        <v>0</v>
      </c>
      <c r="AR21" s="18">
        <f>IF(SalesOrders_Log[[#This Row],[Date Invoiced]]=FY02_M11,SalesOrders_Log[[#This Row],[Line Sub Total]],0)</f>
        <v>0</v>
      </c>
      <c r="AS21" s="18">
        <f>IF(SalesOrders_Log[[#This Row],[Date Invoiced]]=FY02_M12,SalesOrders_Log[[#This Row],[Line Sub Total]],0)</f>
        <v>0</v>
      </c>
      <c r="AT21" s="18">
        <f>IF(SalesOrders_Log[[#This Row],[Date Invoiced]]=FY03_M01,SalesOrders_Log[[#This Row],[Line Sub Total]],0)</f>
        <v>0</v>
      </c>
      <c r="AU21" s="18">
        <f>IF(SalesOrders_Log[[#This Row],[Date Invoiced]]=FY03_M02,SalesOrders_Log[[#This Row],[Line Sub Total]],0)</f>
        <v>0</v>
      </c>
      <c r="AV21" s="18">
        <f>IF(SalesOrders_Log[[#This Row],[Date Invoiced]]=FY03_M03,SalesOrders_Log[[#This Row],[Line Sub Total]],0)</f>
        <v>0</v>
      </c>
      <c r="AW21" s="18">
        <f>IF(SalesOrders_Log[[#This Row],[Date Invoiced]]=FY03_M04,SalesOrders_Log[[#This Row],[Line Sub Total]],0)</f>
        <v>0</v>
      </c>
      <c r="AX21" s="18">
        <f>IF(SalesOrders_Log[[#This Row],[Date Invoiced]]=FY03_M05,SalesOrders_Log[[#This Row],[Line Sub Total]],0)</f>
        <v>0</v>
      </c>
      <c r="AY21" s="18">
        <f>IF(SalesOrders_Log[[#This Row],[Date Invoiced]]=FY03_M06,SalesOrders_Log[[#This Row],[Line Sub Total]],0)</f>
        <v>0</v>
      </c>
      <c r="AZ21" s="18">
        <f>IF(SalesOrders_Log[[#This Row],[Date Invoiced]]=FY03_M07,SalesOrders_Log[[#This Row],[Line Sub Total]],0)</f>
        <v>0</v>
      </c>
      <c r="BA21" s="18">
        <f>IF(SalesOrders_Log[[#This Row],[Date Invoiced]]=FY03_M08,SalesOrders_Log[[#This Row],[Line Sub Total]],0)</f>
        <v>0</v>
      </c>
      <c r="BB21" s="18">
        <f>IF(SalesOrders_Log[[#This Row],[Date Invoiced]]=FY03_M09,SalesOrders_Log[[#This Row],[Line Sub Total]],0)</f>
        <v>0</v>
      </c>
      <c r="BC21" s="18">
        <f>IF(SalesOrders_Log[[#This Row],[Date Invoiced]]=FY03_M10,SalesOrders_Log[[#This Row],[Line Sub Total]],0)</f>
        <v>0</v>
      </c>
      <c r="BD21" s="18">
        <f>IF(SalesOrders_Log[[#This Row],[Date Invoiced]]=FY03_M11,SalesOrders_Log[[#This Row],[Line Sub Total]],0)</f>
        <v>0</v>
      </c>
      <c r="BE21" s="18">
        <f>IF(SalesOrders_Log[[#This Row],[Date Invoiced]]=FY03_M12,SalesOrders_Log[[#This Row],[Line Sub Total]],0)</f>
        <v>0</v>
      </c>
      <c r="BF21" s="18">
        <f>IF(SalesOrders_Log[[#This Row],[Product]]=FY04_M01,SalesOrders_Log[[#This Row],[Date Invoiced]],0)</f>
        <v>0</v>
      </c>
      <c r="BG21" s="18">
        <f>IF(SalesOrders_Log[[#This Row],[Product]]=FY04_M02,SalesOrders_Log[[#This Row],[Date Invoiced]],0)</f>
        <v>0</v>
      </c>
      <c r="BH21" s="18">
        <f>IF(SalesOrders_Log[[#This Row],[Product]]=FY04_M03,SalesOrders_Log[[#This Row],[Date Invoiced]],0)</f>
        <v>0</v>
      </c>
      <c r="BI21" s="18">
        <f>IF(SalesOrders_Log[[#This Row],[Product]]=FY04_M04,SalesOrders_Log[[#This Row],[Date Invoiced]],0)</f>
        <v>0</v>
      </c>
      <c r="BJ21" s="18">
        <f>IF(SalesOrders_Log[[#This Row],[Product]]=FY04_M05,SalesOrders_Log[[#This Row],[Date Invoiced]],0)</f>
        <v>0</v>
      </c>
      <c r="BK21" s="18">
        <f>IF(SalesOrders_Log[[#This Row],[Product]]=FY04_M06,SalesOrders_Log[[#This Row],[Date Invoiced]],0)</f>
        <v>0</v>
      </c>
      <c r="BL21" s="18">
        <f>IF(SalesOrders_Log[[#This Row],[Product]]=FY04_M07,SalesOrders_Log[[#This Row],[Date Invoiced]],0)</f>
        <v>0</v>
      </c>
      <c r="BM21" s="18">
        <f>IF(SalesOrders_Log[[#This Row],[Product]]=FY04_M08,SalesOrders_Log[[#This Row],[Date Invoiced]],0)</f>
        <v>0</v>
      </c>
      <c r="BN21" s="18">
        <f>IF(SalesOrders_Log[[#This Row],[Product]]=FY04_M09,SalesOrders_Log[[#This Row],[Date Invoiced]],0)</f>
        <v>0</v>
      </c>
      <c r="BO21" s="18">
        <f>IF(SalesOrders_Log[[#This Row],[Product]]=FY04_M10,SalesOrders_Log[[#This Row],[Date Invoiced]],0)</f>
        <v>0</v>
      </c>
      <c r="BP21" s="18">
        <f>IF(SalesOrders_Log[[#This Row],[Product]]=FY04_M11,SalesOrders_Log[[#This Row],[Date Invoiced]],0)</f>
        <v>0</v>
      </c>
      <c r="BQ21" s="18">
        <f>IF(SalesOrders_Log[[#This Row],[Product]]=FY04_M12,SalesOrders_Log[[#This Row],[Date Invoiced]],0)</f>
        <v>0</v>
      </c>
      <c r="BR21" s="18">
        <f>IF(SalesOrders_Log[[#This Row],[Product]]=FY05_M01,SalesOrders_Log[[#This Row],[Date Invoiced]],0)</f>
        <v>0</v>
      </c>
      <c r="BS21" s="18">
        <f>IF(SalesOrders_Log[[#This Row],[Product]]=FY05_M02,SalesOrders_Log[[#This Row],[Date Invoiced]],0)</f>
        <v>0</v>
      </c>
      <c r="BT21" s="18">
        <f>IF(SalesOrders_Log[[#This Row],[Product]]=FY05_M03,SalesOrders_Log[[#This Row],[Date Invoiced]],0)</f>
        <v>0</v>
      </c>
      <c r="BU21" s="18">
        <f>IF(SalesOrders_Log[[#This Row],[Product]]=FY05_M04,SalesOrders_Log[[#This Row],[Date Invoiced]],0)</f>
        <v>0</v>
      </c>
      <c r="BV21" s="18">
        <f>IF(SalesOrders_Log[[#This Row],[Product]]=FY05_M05,SalesOrders_Log[[#This Row],[Date Invoiced]],0)</f>
        <v>0</v>
      </c>
      <c r="BW21" s="18">
        <f>IF(SalesOrders_Log[[#This Row],[Product]]=FY05_M06,SalesOrders_Log[[#This Row],[Date Invoiced]],0)</f>
        <v>0</v>
      </c>
      <c r="BX21" s="18">
        <f>IF(SalesOrders_Log[[#This Row],[Product]]=FY05_M07,SalesOrders_Log[[#This Row],[Date Invoiced]],0)</f>
        <v>0</v>
      </c>
      <c r="BY21" s="18">
        <f>IF(SalesOrders_Log[[#This Row],[Product]]=FY05_M08,SalesOrders_Log[[#This Row],[Date Invoiced]],0)</f>
        <v>0</v>
      </c>
      <c r="BZ21" s="18">
        <f>IF(SalesOrders_Log[[#This Row],[Product]]=FY05_M09,SalesOrders_Log[[#This Row],[Date Invoiced]],0)</f>
        <v>0</v>
      </c>
      <c r="CA21" s="18">
        <f>IF(SalesOrders_Log[[#This Row],[Product]]=FY05_M10,SalesOrders_Log[[#This Row],[Date Invoiced]],0)</f>
        <v>0</v>
      </c>
      <c r="CB21" s="18">
        <f>IF(SalesOrders_Log[[#This Row],[Product]]=FY05_M11,SalesOrders_Log[[#This Row],[Date Invoiced]],0)</f>
        <v>0</v>
      </c>
      <c r="CC21" s="18">
        <f>IF(SalesOrders_Log[[#This Row],[Product]]=FY05_M12,SalesOrders_Log[[#This Row],[Date Invoiced]],0)</f>
        <v>0</v>
      </c>
    </row>
    <row r="22" spans="2:81" x14ac:dyDescent="0.25">
      <c r="B22" s="6" t="s">
        <v>626</v>
      </c>
      <c r="C22" s="6"/>
      <c r="D22" s="11"/>
      <c r="E22" s="6"/>
      <c r="F22" s="6"/>
      <c r="G22" s="6"/>
      <c r="H22" s="6"/>
      <c r="I22" s="6"/>
      <c r="J22" s="6"/>
      <c r="K22" s="6"/>
      <c r="L22" s="10" t="str">
        <f>IF(ISBLANK(SalesOrders_Log[[#This Row],[Product]]),"",SalesOrders_Log[[#This Row],[List Price]]*SalesOrders_Log[[#This Row],[QTY at List Price]]+SalesOrders_Log[[#This Row],[Discount Price]]*SalesOrders_Log[[#This Row],[QTY at Discount Price]])</f>
        <v/>
      </c>
      <c r="M22" s="6"/>
      <c r="N22" s="6"/>
      <c r="O22" s="10" t="str">
        <f>IFERROR(SalesOrders_Log[[#This Row],[Line Sub Total]]*SalesOrders_Log[[#This Row],[Zip Code Taxes]],"")</f>
        <v/>
      </c>
      <c r="P22" s="10">
        <f>SalesOrders_Log[[#This Row],[List Price]]-SalesOrders_Log[[#This Row],[Cost Price]]</f>
        <v>0</v>
      </c>
      <c r="Q22"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22" s="93" t="str">
        <f>IFERROR(SalesOrders_Log[[#This Row],[QTY at List Price]]*SalesOrders_Log[[#This Row],[List Price]]/SalesOrders_Log[[#This Row],[Cost Price]]*SalesOrders_Log[[#This Row],[QTY at List Price]]-IF(SalesOrders_Log[[#This Row],[QTY at List Price]]="","",1),"")</f>
        <v/>
      </c>
      <c r="S22" s="93" t="str">
        <f>IFERROR( SalesOrders_Log[[#This Row],[QTY at Discount Price]]*SalesOrders_Log[[#This Row],[Discount Price]]/SalesOrders_Log[[#This Row],[Cost Price]]*SalesOrders_Log[[#This Row],[QTY at Discount Price]]-IF(SalesOrders_Log[[#This Row],[QTY at Discount Price]]="","",1),"")</f>
        <v/>
      </c>
      <c r="T22" s="11">
        <v>44896</v>
      </c>
      <c r="V22" s="10">
        <f>IF(SalesOrders_Log[[#This Row],[Date Invoiced]]=FY01_M01,SalesOrders_Log[[#This Row],[Line Sub Total]],0)</f>
        <v>0</v>
      </c>
      <c r="W22" s="10">
        <f>IF(SalesOrders_Log[[#This Row],[Date Invoiced]]=FY01_M02,SalesOrders_Log[[#This Row],[Line Sub Total]],0)</f>
        <v>0</v>
      </c>
      <c r="X22" s="10">
        <f>IF(SalesOrders_Log[[#This Row],[Date Invoiced]]=FY01_M03,SalesOrders_Log[[#This Row],[Line Sub Total]],0)</f>
        <v>0</v>
      </c>
      <c r="Y22" s="10">
        <f>IF(SalesOrders_Log[[#This Row],[Date Invoiced]]=FY01_M04,SalesOrders_Log[[#This Row],[Line Sub Total]],0)</f>
        <v>0</v>
      </c>
      <c r="Z22" s="10">
        <f>IF(SalesOrders_Log[[#This Row],[Date Invoiced]]=FY01_M05,SalesOrders_Log[[#This Row],[Line Sub Total]],0)</f>
        <v>0</v>
      </c>
      <c r="AA22" s="10">
        <f>IF(SalesOrders_Log[[#This Row],[Date Invoiced]]=FY01_M06,SalesOrders_Log[[#This Row],[Line Sub Total]],0)</f>
        <v>0</v>
      </c>
      <c r="AB22" s="10">
        <f>IF(SalesOrders_Log[[#This Row],[Date Invoiced]]=FY01_M07,SalesOrders_Log[[#This Row],[Line Sub Total]],0)</f>
        <v>0</v>
      </c>
      <c r="AC22" s="10">
        <f>IF(SalesOrders_Log[[#This Row],[Date Invoiced]]=FY01_M08,SalesOrders_Log[[#This Row],[Line Sub Total]],0)</f>
        <v>0</v>
      </c>
      <c r="AD22" s="10">
        <f>IF(SalesOrders_Log[[#This Row],[Date Invoiced]]=FY01_M09,SalesOrders_Log[[#This Row],[Line Sub Total]],0)</f>
        <v>0</v>
      </c>
      <c r="AE22" s="10">
        <f>IF(SalesOrders_Log[[#This Row],[Date Invoiced]]=FY01_M10,SalesOrders_Log[[#This Row],[Line Sub Total]],0)</f>
        <v>0</v>
      </c>
      <c r="AF22" s="10">
        <f>IF(SalesOrders_Log[[#This Row],[Date Invoiced]]=FY01_M11,SalesOrders_Log[[#This Row],[Line Sub Total]],0)</f>
        <v>0</v>
      </c>
      <c r="AG22" s="10">
        <f>IF(SalesOrders_Log[[#This Row],[Date Invoiced]]=FY01_M12,SalesOrders_Log[[#This Row],[Line Sub Total]],0)</f>
        <v>0</v>
      </c>
      <c r="AH22" s="18">
        <f>IF(SalesOrders_Log[[#This Row],[Date Invoiced]]=FY02_M01,SalesOrders_Log[[#This Row],[Line Sub Total]],0)</f>
        <v>0</v>
      </c>
      <c r="AI22" s="18">
        <f>IF(SalesOrders_Log[[#This Row],[Date Invoiced]]=FY02_M02,SalesOrders_Log[[#This Row],[Line Sub Total]],0)</f>
        <v>0</v>
      </c>
      <c r="AJ22" s="18">
        <f>IF(SalesOrders_Log[[#This Row],[Date Invoiced]]=FY02_M03,SalesOrders_Log[[#This Row],[Line Sub Total]],0)</f>
        <v>0</v>
      </c>
      <c r="AK22" s="18">
        <f>IF(SalesOrders_Log[[#This Row],[Date Invoiced]]=FY02_M04,SalesOrders_Log[[#This Row],[Line Sub Total]],0)</f>
        <v>0</v>
      </c>
      <c r="AL22" s="18">
        <f>IF(SalesOrders_Log[[#This Row],[Date Invoiced]]=FY02_M05,SalesOrders_Log[[#This Row],[Line Sub Total]],0)</f>
        <v>0</v>
      </c>
      <c r="AM22" s="18">
        <f>IF(SalesOrders_Log[[#This Row],[Date Invoiced]]=FY02_M06,SalesOrders_Log[[#This Row],[Line Sub Total]],0)</f>
        <v>0</v>
      </c>
      <c r="AN22" s="18">
        <f>IF(SalesOrders_Log[[#This Row],[Date Invoiced]]=FY02_M07,SalesOrders_Log[[#This Row],[Line Sub Total]],0)</f>
        <v>0</v>
      </c>
      <c r="AO22" s="18">
        <f>IF(SalesOrders_Log[[#This Row],[Date Invoiced]]=FY02_M08,SalesOrders_Log[[#This Row],[Line Sub Total]],0)</f>
        <v>0</v>
      </c>
      <c r="AP22" s="18">
        <f>IF(SalesOrders_Log[[#This Row],[Date Invoiced]]=FY02_M09,SalesOrders_Log[[#This Row],[Line Sub Total]],0)</f>
        <v>0</v>
      </c>
      <c r="AQ22" s="18">
        <f>IF(SalesOrders_Log[[#This Row],[Date Invoiced]]=FY02_M10,SalesOrders_Log[[#This Row],[Line Sub Total]],0)</f>
        <v>0</v>
      </c>
      <c r="AR22" s="18">
        <f>IF(SalesOrders_Log[[#This Row],[Date Invoiced]]=FY02_M11,SalesOrders_Log[[#This Row],[Line Sub Total]],0)</f>
        <v>0</v>
      </c>
      <c r="AS22" s="18">
        <f>IF(SalesOrders_Log[[#This Row],[Date Invoiced]]=FY02_M12,SalesOrders_Log[[#This Row],[Line Sub Total]],0)</f>
        <v>0</v>
      </c>
      <c r="AT22" s="18">
        <f>IF(SalesOrders_Log[[#This Row],[Date Invoiced]]=FY03_M01,SalesOrders_Log[[#This Row],[Line Sub Total]],0)</f>
        <v>0</v>
      </c>
      <c r="AU22" s="18">
        <f>IF(SalesOrders_Log[[#This Row],[Date Invoiced]]=FY03_M02,SalesOrders_Log[[#This Row],[Line Sub Total]],0)</f>
        <v>0</v>
      </c>
      <c r="AV22" s="18">
        <f>IF(SalesOrders_Log[[#This Row],[Date Invoiced]]=FY03_M03,SalesOrders_Log[[#This Row],[Line Sub Total]],0)</f>
        <v>0</v>
      </c>
      <c r="AW22" s="18">
        <f>IF(SalesOrders_Log[[#This Row],[Date Invoiced]]=FY03_M04,SalesOrders_Log[[#This Row],[Line Sub Total]],0)</f>
        <v>0</v>
      </c>
      <c r="AX22" s="18">
        <f>IF(SalesOrders_Log[[#This Row],[Date Invoiced]]=FY03_M05,SalesOrders_Log[[#This Row],[Line Sub Total]],0)</f>
        <v>0</v>
      </c>
      <c r="AY22" s="18">
        <f>IF(SalesOrders_Log[[#This Row],[Date Invoiced]]=FY03_M06,SalesOrders_Log[[#This Row],[Line Sub Total]],0)</f>
        <v>0</v>
      </c>
      <c r="AZ22" s="18">
        <f>IF(SalesOrders_Log[[#This Row],[Date Invoiced]]=FY03_M07,SalesOrders_Log[[#This Row],[Line Sub Total]],0)</f>
        <v>0</v>
      </c>
      <c r="BA22" s="18">
        <f>IF(SalesOrders_Log[[#This Row],[Date Invoiced]]=FY03_M08,SalesOrders_Log[[#This Row],[Line Sub Total]],0)</f>
        <v>0</v>
      </c>
      <c r="BB22" s="18">
        <f>IF(SalesOrders_Log[[#This Row],[Date Invoiced]]=FY03_M09,SalesOrders_Log[[#This Row],[Line Sub Total]],0)</f>
        <v>0</v>
      </c>
      <c r="BC22" s="18">
        <f>IF(SalesOrders_Log[[#This Row],[Date Invoiced]]=FY03_M10,SalesOrders_Log[[#This Row],[Line Sub Total]],0)</f>
        <v>0</v>
      </c>
      <c r="BD22" s="18">
        <f>IF(SalesOrders_Log[[#This Row],[Date Invoiced]]=FY03_M11,SalesOrders_Log[[#This Row],[Line Sub Total]],0)</f>
        <v>0</v>
      </c>
      <c r="BE22" s="18">
        <f>IF(SalesOrders_Log[[#This Row],[Date Invoiced]]=FY03_M12,SalesOrders_Log[[#This Row],[Line Sub Total]],0)</f>
        <v>0</v>
      </c>
      <c r="BF22" s="18">
        <f>IF(SalesOrders_Log[[#This Row],[Product]]=FY04_M01,SalesOrders_Log[[#This Row],[Date Invoiced]],0)</f>
        <v>0</v>
      </c>
      <c r="BG22" s="18">
        <f>IF(SalesOrders_Log[[#This Row],[Product]]=FY04_M02,SalesOrders_Log[[#This Row],[Date Invoiced]],0)</f>
        <v>0</v>
      </c>
      <c r="BH22" s="18">
        <f>IF(SalesOrders_Log[[#This Row],[Product]]=FY04_M03,SalesOrders_Log[[#This Row],[Date Invoiced]],0)</f>
        <v>0</v>
      </c>
      <c r="BI22" s="18">
        <f>IF(SalesOrders_Log[[#This Row],[Product]]=FY04_M04,SalesOrders_Log[[#This Row],[Date Invoiced]],0)</f>
        <v>0</v>
      </c>
      <c r="BJ22" s="18">
        <f>IF(SalesOrders_Log[[#This Row],[Product]]=FY04_M05,SalesOrders_Log[[#This Row],[Date Invoiced]],0)</f>
        <v>0</v>
      </c>
      <c r="BK22" s="18">
        <f>IF(SalesOrders_Log[[#This Row],[Product]]=FY04_M06,SalesOrders_Log[[#This Row],[Date Invoiced]],0)</f>
        <v>0</v>
      </c>
      <c r="BL22" s="18">
        <f>IF(SalesOrders_Log[[#This Row],[Product]]=FY04_M07,SalesOrders_Log[[#This Row],[Date Invoiced]],0)</f>
        <v>0</v>
      </c>
      <c r="BM22" s="18">
        <f>IF(SalesOrders_Log[[#This Row],[Product]]=FY04_M08,SalesOrders_Log[[#This Row],[Date Invoiced]],0)</f>
        <v>0</v>
      </c>
      <c r="BN22" s="18">
        <f>IF(SalesOrders_Log[[#This Row],[Product]]=FY04_M09,SalesOrders_Log[[#This Row],[Date Invoiced]],0)</f>
        <v>0</v>
      </c>
      <c r="BO22" s="18">
        <f>IF(SalesOrders_Log[[#This Row],[Product]]=FY04_M10,SalesOrders_Log[[#This Row],[Date Invoiced]],0)</f>
        <v>0</v>
      </c>
      <c r="BP22" s="18">
        <f>IF(SalesOrders_Log[[#This Row],[Product]]=FY04_M11,SalesOrders_Log[[#This Row],[Date Invoiced]],0)</f>
        <v>0</v>
      </c>
      <c r="BQ22" s="18">
        <f>IF(SalesOrders_Log[[#This Row],[Product]]=FY04_M12,SalesOrders_Log[[#This Row],[Date Invoiced]],0)</f>
        <v>0</v>
      </c>
      <c r="BR22" s="18">
        <f>IF(SalesOrders_Log[[#This Row],[Product]]=FY05_M01,SalesOrders_Log[[#This Row],[Date Invoiced]],0)</f>
        <v>0</v>
      </c>
      <c r="BS22" s="18">
        <f>IF(SalesOrders_Log[[#This Row],[Product]]=FY05_M02,SalesOrders_Log[[#This Row],[Date Invoiced]],0)</f>
        <v>0</v>
      </c>
      <c r="BT22" s="18">
        <f>IF(SalesOrders_Log[[#This Row],[Product]]=FY05_M03,SalesOrders_Log[[#This Row],[Date Invoiced]],0)</f>
        <v>0</v>
      </c>
      <c r="BU22" s="18">
        <f>IF(SalesOrders_Log[[#This Row],[Product]]=FY05_M04,SalesOrders_Log[[#This Row],[Date Invoiced]],0)</f>
        <v>0</v>
      </c>
      <c r="BV22" s="18">
        <f>IF(SalesOrders_Log[[#This Row],[Product]]=FY05_M05,SalesOrders_Log[[#This Row],[Date Invoiced]],0)</f>
        <v>0</v>
      </c>
      <c r="BW22" s="18">
        <f>IF(SalesOrders_Log[[#This Row],[Product]]=FY05_M06,SalesOrders_Log[[#This Row],[Date Invoiced]],0)</f>
        <v>0</v>
      </c>
      <c r="BX22" s="18">
        <f>IF(SalesOrders_Log[[#This Row],[Product]]=FY05_M07,SalesOrders_Log[[#This Row],[Date Invoiced]],0)</f>
        <v>0</v>
      </c>
      <c r="BY22" s="18">
        <f>IF(SalesOrders_Log[[#This Row],[Product]]=FY05_M08,SalesOrders_Log[[#This Row],[Date Invoiced]],0)</f>
        <v>0</v>
      </c>
      <c r="BZ22" s="18">
        <f>IF(SalesOrders_Log[[#This Row],[Product]]=FY05_M09,SalesOrders_Log[[#This Row],[Date Invoiced]],0)</f>
        <v>0</v>
      </c>
      <c r="CA22" s="18">
        <f>IF(SalesOrders_Log[[#This Row],[Product]]=FY05_M10,SalesOrders_Log[[#This Row],[Date Invoiced]],0)</f>
        <v>0</v>
      </c>
      <c r="CB22" s="18">
        <f>IF(SalesOrders_Log[[#This Row],[Product]]=FY05_M11,SalesOrders_Log[[#This Row],[Date Invoiced]],0)</f>
        <v>0</v>
      </c>
      <c r="CC22" s="18">
        <f>IF(SalesOrders_Log[[#This Row],[Product]]=FY05_M12,SalesOrders_Log[[#This Row],[Date Invoiced]],0)</f>
        <v>0</v>
      </c>
    </row>
    <row r="23" spans="2:81" x14ac:dyDescent="0.25">
      <c r="B23" s="6" t="s">
        <v>627</v>
      </c>
      <c r="C23" s="6"/>
      <c r="D23" s="11"/>
      <c r="E23" s="6"/>
      <c r="F23" s="6"/>
      <c r="G23" s="6"/>
      <c r="H23" s="6"/>
      <c r="I23" s="6"/>
      <c r="J23" s="6"/>
      <c r="K23" s="6"/>
      <c r="L23" s="10" t="str">
        <f>IF(ISBLANK(SalesOrders_Log[[#This Row],[Product]]),"",SalesOrders_Log[[#This Row],[List Price]]*SalesOrders_Log[[#This Row],[QTY at List Price]]+SalesOrders_Log[[#This Row],[Discount Price]]*SalesOrders_Log[[#This Row],[QTY at Discount Price]])</f>
        <v/>
      </c>
      <c r="M23" s="6"/>
      <c r="N23" s="6"/>
      <c r="O23" s="10" t="str">
        <f>IFERROR(SalesOrders_Log[[#This Row],[Line Sub Total]]*SalesOrders_Log[[#This Row],[Zip Code Taxes]],"")</f>
        <v/>
      </c>
      <c r="P23" s="10">
        <f>SalesOrders_Log[[#This Row],[List Price]]-SalesOrders_Log[[#This Row],[Cost Price]]</f>
        <v>0</v>
      </c>
      <c r="Q23"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23" s="93" t="str">
        <f>IFERROR(SalesOrders_Log[[#This Row],[QTY at List Price]]*SalesOrders_Log[[#This Row],[List Price]]/SalesOrders_Log[[#This Row],[Cost Price]]*SalesOrders_Log[[#This Row],[QTY at List Price]]-IF(SalesOrders_Log[[#This Row],[QTY at List Price]]="","",1),"")</f>
        <v/>
      </c>
      <c r="S23" s="93" t="str">
        <f>IFERROR( SalesOrders_Log[[#This Row],[QTY at Discount Price]]*SalesOrders_Log[[#This Row],[Discount Price]]/SalesOrders_Log[[#This Row],[Cost Price]]*SalesOrders_Log[[#This Row],[QTY at Discount Price]]-IF(SalesOrders_Log[[#This Row],[QTY at Discount Price]]="","",1),"")</f>
        <v/>
      </c>
      <c r="T23" s="11">
        <v>44896</v>
      </c>
      <c r="V23" s="10">
        <f>IF(SalesOrders_Log[[#This Row],[Date Invoiced]]=FY01_M01,SalesOrders_Log[[#This Row],[Line Sub Total]],0)</f>
        <v>0</v>
      </c>
      <c r="W23" s="10">
        <f>IF(SalesOrders_Log[[#This Row],[Date Invoiced]]=FY01_M02,SalesOrders_Log[[#This Row],[Line Sub Total]],0)</f>
        <v>0</v>
      </c>
      <c r="X23" s="10">
        <f>IF(SalesOrders_Log[[#This Row],[Date Invoiced]]=FY01_M03,SalesOrders_Log[[#This Row],[Line Sub Total]],0)</f>
        <v>0</v>
      </c>
      <c r="Y23" s="10">
        <f>IF(SalesOrders_Log[[#This Row],[Date Invoiced]]=FY01_M04,SalesOrders_Log[[#This Row],[Line Sub Total]],0)</f>
        <v>0</v>
      </c>
      <c r="Z23" s="10">
        <f>IF(SalesOrders_Log[[#This Row],[Date Invoiced]]=FY01_M05,SalesOrders_Log[[#This Row],[Line Sub Total]],0)</f>
        <v>0</v>
      </c>
      <c r="AA23" s="10">
        <f>IF(SalesOrders_Log[[#This Row],[Date Invoiced]]=FY01_M06,SalesOrders_Log[[#This Row],[Line Sub Total]],0)</f>
        <v>0</v>
      </c>
      <c r="AB23" s="10">
        <f>IF(SalesOrders_Log[[#This Row],[Date Invoiced]]=FY01_M07,SalesOrders_Log[[#This Row],[Line Sub Total]],0)</f>
        <v>0</v>
      </c>
      <c r="AC23" s="10">
        <f>IF(SalesOrders_Log[[#This Row],[Date Invoiced]]=FY01_M08,SalesOrders_Log[[#This Row],[Line Sub Total]],0)</f>
        <v>0</v>
      </c>
      <c r="AD23" s="10">
        <f>IF(SalesOrders_Log[[#This Row],[Date Invoiced]]=FY01_M09,SalesOrders_Log[[#This Row],[Line Sub Total]],0)</f>
        <v>0</v>
      </c>
      <c r="AE23" s="10">
        <f>IF(SalesOrders_Log[[#This Row],[Date Invoiced]]=FY01_M10,SalesOrders_Log[[#This Row],[Line Sub Total]],0)</f>
        <v>0</v>
      </c>
      <c r="AF23" s="10">
        <f>IF(SalesOrders_Log[[#This Row],[Date Invoiced]]=FY01_M11,SalesOrders_Log[[#This Row],[Line Sub Total]],0)</f>
        <v>0</v>
      </c>
      <c r="AG23" s="10">
        <f>IF(SalesOrders_Log[[#This Row],[Date Invoiced]]=FY01_M12,SalesOrders_Log[[#This Row],[Line Sub Total]],0)</f>
        <v>0</v>
      </c>
      <c r="AH23" s="18">
        <f>IF(SalesOrders_Log[[#This Row],[Date Invoiced]]=FY02_M01,SalesOrders_Log[[#This Row],[Line Sub Total]],0)</f>
        <v>0</v>
      </c>
      <c r="AI23" s="18">
        <f>IF(SalesOrders_Log[[#This Row],[Date Invoiced]]=FY02_M02,SalesOrders_Log[[#This Row],[Line Sub Total]],0)</f>
        <v>0</v>
      </c>
      <c r="AJ23" s="18">
        <f>IF(SalesOrders_Log[[#This Row],[Date Invoiced]]=FY02_M03,SalesOrders_Log[[#This Row],[Line Sub Total]],0)</f>
        <v>0</v>
      </c>
      <c r="AK23" s="18">
        <f>IF(SalesOrders_Log[[#This Row],[Date Invoiced]]=FY02_M04,SalesOrders_Log[[#This Row],[Line Sub Total]],0)</f>
        <v>0</v>
      </c>
      <c r="AL23" s="18">
        <f>IF(SalesOrders_Log[[#This Row],[Date Invoiced]]=FY02_M05,SalesOrders_Log[[#This Row],[Line Sub Total]],0)</f>
        <v>0</v>
      </c>
      <c r="AM23" s="18">
        <f>IF(SalesOrders_Log[[#This Row],[Date Invoiced]]=FY02_M06,SalesOrders_Log[[#This Row],[Line Sub Total]],0)</f>
        <v>0</v>
      </c>
      <c r="AN23" s="18">
        <f>IF(SalesOrders_Log[[#This Row],[Date Invoiced]]=FY02_M07,SalesOrders_Log[[#This Row],[Line Sub Total]],0)</f>
        <v>0</v>
      </c>
      <c r="AO23" s="18">
        <f>IF(SalesOrders_Log[[#This Row],[Date Invoiced]]=FY02_M08,SalesOrders_Log[[#This Row],[Line Sub Total]],0)</f>
        <v>0</v>
      </c>
      <c r="AP23" s="18">
        <f>IF(SalesOrders_Log[[#This Row],[Date Invoiced]]=FY02_M09,SalesOrders_Log[[#This Row],[Line Sub Total]],0)</f>
        <v>0</v>
      </c>
      <c r="AQ23" s="18">
        <f>IF(SalesOrders_Log[[#This Row],[Date Invoiced]]=FY02_M10,SalesOrders_Log[[#This Row],[Line Sub Total]],0)</f>
        <v>0</v>
      </c>
      <c r="AR23" s="18">
        <f>IF(SalesOrders_Log[[#This Row],[Date Invoiced]]=FY02_M11,SalesOrders_Log[[#This Row],[Line Sub Total]],0)</f>
        <v>0</v>
      </c>
      <c r="AS23" s="18">
        <f>IF(SalesOrders_Log[[#This Row],[Date Invoiced]]=FY02_M12,SalesOrders_Log[[#This Row],[Line Sub Total]],0)</f>
        <v>0</v>
      </c>
      <c r="AT23" s="18">
        <f>IF(SalesOrders_Log[[#This Row],[Date Invoiced]]=FY03_M01,SalesOrders_Log[[#This Row],[Line Sub Total]],0)</f>
        <v>0</v>
      </c>
      <c r="AU23" s="18">
        <f>IF(SalesOrders_Log[[#This Row],[Date Invoiced]]=FY03_M02,SalesOrders_Log[[#This Row],[Line Sub Total]],0)</f>
        <v>0</v>
      </c>
      <c r="AV23" s="18">
        <f>IF(SalesOrders_Log[[#This Row],[Date Invoiced]]=FY03_M03,SalesOrders_Log[[#This Row],[Line Sub Total]],0)</f>
        <v>0</v>
      </c>
      <c r="AW23" s="18">
        <f>IF(SalesOrders_Log[[#This Row],[Date Invoiced]]=FY03_M04,SalesOrders_Log[[#This Row],[Line Sub Total]],0)</f>
        <v>0</v>
      </c>
      <c r="AX23" s="18">
        <f>IF(SalesOrders_Log[[#This Row],[Date Invoiced]]=FY03_M05,SalesOrders_Log[[#This Row],[Line Sub Total]],0)</f>
        <v>0</v>
      </c>
      <c r="AY23" s="18">
        <f>IF(SalesOrders_Log[[#This Row],[Date Invoiced]]=FY03_M06,SalesOrders_Log[[#This Row],[Line Sub Total]],0)</f>
        <v>0</v>
      </c>
      <c r="AZ23" s="18">
        <f>IF(SalesOrders_Log[[#This Row],[Date Invoiced]]=FY03_M07,SalesOrders_Log[[#This Row],[Line Sub Total]],0)</f>
        <v>0</v>
      </c>
      <c r="BA23" s="18">
        <f>IF(SalesOrders_Log[[#This Row],[Date Invoiced]]=FY03_M08,SalesOrders_Log[[#This Row],[Line Sub Total]],0)</f>
        <v>0</v>
      </c>
      <c r="BB23" s="18">
        <f>IF(SalesOrders_Log[[#This Row],[Date Invoiced]]=FY03_M09,SalesOrders_Log[[#This Row],[Line Sub Total]],0)</f>
        <v>0</v>
      </c>
      <c r="BC23" s="18">
        <f>IF(SalesOrders_Log[[#This Row],[Date Invoiced]]=FY03_M10,SalesOrders_Log[[#This Row],[Line Sub Total]],0)</f>
        <v>0</v>
      </c>
      <c r="BD23" s="18">
        <f>IF(SalesOrders_Log[[#This Row],[Date Invoiced]]=FY03_M11,SalesOrders_Log[[#This Row],[Line Sub Total]],0)</f>
        <v>0</v>
      </c>
      <c r="BE23" s="18">
        <f>IF(SalesOrders_Log[[#This Row],[Date Invoiced]]=FY03_M12,SalesOrders_Log[[#This Row],[Line Sub Total]],0)</f>
        <v>0</v>
      </c>
      <c r="BF23" s="18">
        <f>IF(SalesOrders_Log[[#This Row],[Product]]=FY04_M01,SalesOrders_Log[[#This Row],[Date Invoiced]],0)</f>
        <v>0</v>
      </c>
      <c r="BG23" s="18">
        <f>IF(SalesOrders_Log[[#This Row],[Product]]=FY04_M02,SalesOrders_Log[[#This Row],[Date Invoiced]],0)</f>
        <v>0</v>
      </c>
      <c r="BH23" s="18">
        <f>IF(SalesOrders_Log[[#This Row],[Product]]=FY04_M03,SalesOrders_Log[[#This Row],[Date Invoiced]],0)</f>
        <v>0</v>
      </c>
      <c r="BI23" s="18">
        <f>IF(SalesOrders_Log[[#This Row],[Product]]=FY04_M04,SalesOrders_Log[[#This Row],[Date Invoiced]],0)</f>
        <v>0</v>
      </c>
      <c r="BJ23" s="18">
        <f>IF(SalesOrders_Log[[#This Row],[Product]]=FY04_M05,SalesOrders_Log[[#This Row],[Date Invoiced]],0)</f>
        <v>0</v>
      </c>
      <c r="BK23" s="18">
        <f>IF(SalesOrders_Log[[#This Row],[Product]]=FY04_M06,SalesOrders_Log[[#This Row],[Date Invoiced]],0)</f>
        <v>0</v>
      </c>
      <c r="BL23" s="18">
        <f>IF(SalesOrders_Log[[#This Row],[Product]]=FY04_M07,SalesOrders_Log[[#This Row],[Date Invoiced]],0)</f>
        <v>0</v>
      </c>
      <c r="BM23" s="18">
        <f>IF(SalesOrders_Log[[#This Row],[Product]]=FY04_M08,SalesOrders_Log[[#This Row],[Date Invoiced]],0)</f>
        <v>0</v>
      </c>
      <c r="BN23" s="18">
        <f>IF(SalesOrders_Log[[#This Row],[Product]]=FY04_M09,SalesOrders_Log[[#This Row],[Date Invoiced]],0)</f>
        <v>0</v>
      </c>
      <c r="BO23" s="18">
        <f>IF(SalesOrders_Log[[#This Row],[Product]]=FY04_M10,SalesOrders_Log[[#This Row],[Date Invoiced]],0)</f>
        <v>0</v>
      </c>
      <c r="BP23" s="18">
        <f>IF(SalesOrders_Log[[#This Row],[Product]]=FY04_M11,SalesOrders_Log[[#This Row],[Date Invoiced]],0)</f>
        <v>0</v>
      </c>
      <c r="BQ23" s="18">
        <f>IF(SalesOrders_Log[[#This Row],[Product]]=FY04_M12,SalesOrders_Log[[#This Row],[Date Invoiced]],0)</f>
        <v>0</v>
      </c>
      <c r="BR23" s="18">
        <f>IF(SalesOrders_Log[[#This Row],[Product]]=FY05_M01,SalesOrders_Log[[#This Row],[Date Invoiced]],0)</f>
        <v>0</v>
      </c>
      <c r="BS23" s="18">
        <f>IF(SalesOrders_Log[[#This Row],[Product]]=FY05_M02,SalesOrders_Log[[#This Row],[Date Invoiced]],0)</f>
        <v>0</v>
      </c>
      <c r="BT23" s="18">
        <f>IF(SalesOrders_Log[[#This Row],[Product]]=FY05_M03,SalesOrders_Log[[#This Row],[Date Invoiced]],0)</f>
        <v>0</v>
      </c>
      <c r="BU23" s="18">
        <f>IF(SalesOrders_Log[[#This Row],[Product]]=FY05_M04,SalesOrders_Log[[#This Row],[Date Invoiced]],0)</f>
        <v>0</v>
      </c>
      <c r="BV23" s="18">
        <f>IF(SalesOrders_Log[[#This Row],[Product]]=FY05_M05,SalesOrders_Log[[#This Row],[Date Invoiced]],0)</f>
        <v>0</v>
      </c>
      <c r="BW23" s="18">
        <f>IF(SalesOrders_Log[[#This Row],[Product]]=FY05_M06,SalesOrders_Log[[#This Row],[Date Invoiced]],0)</f>
        <v>0</v>
      </c>
      <c r="BX23" s="18">
        <f>IF(SalesOrders_Log[[#This Row],[Product]]=FY05_M07,SalesOrders_Log[[#This Row],[Date Invoiced]],0)</f>
        <v>0</v>
      </c>
      <c r="BY23" s="18">
        <f>IF(SalesOrders_Log[[#This Row],[Product]]=FY05_M08,SalesOrders_Log[[#This Row],[Date Invoiced]],0)</f>
        <v>0</v>
      </c>
      <c r="BZ23" s="18">
        <f>IF(SalesOrders_Log[[#This Row],[Product]]=FY05_M09,SalesOrders_Log[[#This Row],[Date Invoiced]],0)</f>
        <v>0</v>
      </c>
      <c r="CA23" s="18">
        <f>IF(SalesOrders_Log[[#This Row],[Product]]=FY05_M10,SalesOrders_Log[[#This Row],[Date Invoiced]],0)</f>
        <v>0</v>
      </c>
      <c r="CB23" s="18">
        <f>IF(SalesOrders_Log[[#This Row],[Product]]=FY05_M11,SalesOrders_Log[[#This Row],[Date Invoiced]],0)</f>
        <v>0</v>
      </c>
      <c r="CC23" s="18">
        <f>IF(SalesOrders_Log[[#This Row],[Product]]=FY05_M12,SalesOrders_Log[[#This Row],[Date Invoiced]],0)</f>
        <v>0</v>
      </c>
    </row>
    <row r="24" spans="2:81" x14ac:dyDescent="0.25">
      <c r="B24" s="6" t="s">
        <v>628</v>
      </c>
      <c r="C24" s="6"/>
      <c r="D24" s="11"/>
      <c r="E24" s="6"/>
      <c r="F24" s="6"/>
      <c r="G24" s="6"/>
      <c r="H24" s="6"/>
      <c r="I24" s="6"/>
      <c r="J24" s="6"/>
      <c r="K24" s="6"/>
      <c r="L24" s="10" t="str">
        <f>IF(ISBLANK(SalesOrders_Log[[#This Row],[Product]]),"",SalesOrders_Log[[#This Row],[List Price]]*SalesOrders_Log[[#This Row],[QTY at List Price]]+SalesOrders_Log[[#This Row],[Discount Price]]*SalesOrders_Log[[#This Row],[QTY at Discount Price]])</f>
        <v/>
      </c>
      <c r="M24" s="6"/>
      <c r="N24" s="6"/>
      <c r="O24" s="10" t="str">
        <f>IFERROR(SalesOrders_Log[[#This Row],[Line Sub Total]]*SalesOrders_Log[[#This Row],[Zip Code Taxes]],"")</f>
        <v/>
      </c>
      <c r="P24" s="10">
        <f>SalesOrders_Log[[#This Row],[List Price]]-SalesOrders_Log[[#This Row],[Cost Price]]</f>
        <v>0</v>
      </c>
      <c r="Q24"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24" s="93" t="str">
        <f>IFERROR(SalesOrders_Log[[#This Row],[QTY at List Price]]*SalesOrders_Log[[#This Row],[List Price]]/SalesOrders_Log[[#This Row],[Cost Price]]*SalesOrders_Log[[#This Row],[QTY at List Price]]-IF(SalesOrders_Log[[#This Row],[QTY at List Price]]="","",1),"")</f>
        <v/>
      </c>
      <c r="S24" s="93" t="str">
        <f>IFERROR( SalesOrders_Log[[#This Row],[QTY at Discount Price]]*SalesOrders_Log[[#This Row],[Discount Price]]/SalesOrders_Log[[#This Row],[Cost Price]]*SalesOrders_Log[[#This Row],[QTY at Discount Price]]-IF(SalesOrders_Log[[#This Row],[QTY at Discount Price]]="","",1),"")</f>
        <v/>
      </c>
      <c r="T24" s="11">
        <v>44896</v>
      </c>
      <c r="V24" s="10">
        <f>IF(SalesOrders_Log[[#This Row],[Date Invoiced]]=FY01_M01,SalesOrders_Log[[#This Row],[Line Sub Total]],0)</f>
        <v>0</v>
      </c>
      <c r="W24" s="10">
        <f>IF(SalesOrders_Log[[#This Row],[Date Invoiced]]=FY01_M02,SalesOrders_Log[[#This Row],[Line Sub Total]],0)</f>
        <v>0</v>
      </c>
      <c r="X24" s="10">
        <f>IF(SalesOrders_Log[[#This Row],[Date Invoiced]]=FY01_M03,SalesOrders_Log[[#This Row],[Line Sub Total]],0)</f>
        <v>0</v>
      </c>
      <c r="Y24" s="10">
        <f>IF(SalesOrders_Log[[#This Row],[Date Invoiced]]=FY01_M04,SalesOrders_Log[[#This Row],[Line Sub Total]],0)</f>
        <v>0</v>
      </c>
      <c r="Z24" s="10">
        <f>IF(SalesOrders_Log[[#This Row],[Date Invoiced]]=FY01_M05,SalesOrders_Log[[#This Row],[Line Sub Total]],0)</f>
        <v>0</v>
      </c>
      <c r="AA24" s="10">
        <f>IF(SalesOrders_Log[[#This Row],[Date Invoiced]]=FY01_M06,SalesOrders_Log[[#This Row],[Line Sub Total]],0)</f>
        <v>0</v>
      </c>
      <c r="AB24" s="10">
        <f>IF(SalesOrders_Log[[#This Row],[Date Invoiced]]=FY01_M07,SalesOrders_Log[[#This Row],[Line Sub Total]],0)</f>
        <v>0</v>
      </c>
      <c r="AC24" s="10">
        <f>IF(SalesOrders_Log[[#This Row],[Date Invoiced]]=FY01_M08,SalesOrders_Log[[#This Row],[Line Sub Total]],0)</f>
        <v>0</v>
      </c>
      <c r="AD24" s="10">
        <f>IF(SalesOrders_Log[[#This Row],[Date Invoiced]]=FY01_M09,SalesOrders_Log[[#This Row],[Line Sub Total]],0)</f>
        <v>0</v>
      </c>
      <c r="AE24" s="10">
        <f>IF(SalesOrders_Log[[#This Row],[Date Invoiced]]=FY01_M10,SalesOrders_Log[[#This Row],[Line Sub Total]],0)</f>
        <v>0</v>
      </c>
      <c r="AF24" s="10">
        <f>IF(SalesOrders_Log[[#This Row],[Date Invoiced]]=FY01_M11,SalesOrders_Log[[#This Row],[Line Sub Total]],0)</f>
        <v>0</v>
      </c>
      <c r="AG24" s="10">
        <f>IF(SalesOrders_Log[[#This Row],[Date Invoiced]]=FY01_M12,SalesOrders_Log[[#This Row],[Line Sub Total]],0)</f>
        <v>0</v>
      </c>
      <c r="AH24" s="18">
        <f>IF(SalesOrders_Log[[#This Row],[Date Invoiced]]=FY02_M01,SalesOrders_Log[[#This Row],[Line Sub Total]],0)</f>
        <v>0</v>
      </c>
      <c r="AI24" s="18">
        <f>IF(SalesOrders_Log[[#This Row],[Date Invoiced]]=FY02_M02,SalesOrders_Log[[#This Row],[Line Sub Total]],0)</f>
        <v>0</v>
      </c>
      <c r="AJ24" s="18">
        <f>IF(SalesOrders_Log[[#This Row],[Date Invoiced]]=FY02_M03,SalesOrders_Log[[#This Row],[Line Sub Total]],0)</f>
        <v>0</v>
      </c>
      <c r="AK24" s="18">
        <f>IF(SalesOrders_Log[[#This Row],[Date Invoiced]]=FY02_M04,SalesOrders_Log[[#This Row],[Line Sub Total]],0)</f>
        <v>0</v>
      </c>
      <c r="AL24" s="18">
        <f>IF(SalesOrders_Log[[#This Row],[Date Invoiced]]=FY02_M05,SalesOrders_Log[[#This Row],[Line Sub Total]],0)</f>
        <v>0</v>
      </c>
      <c r="AM24" s="18">
        <f>IF(SalesOrders_Log[[#This Row],[Date Invoiced]]=FY02_M06,SalesOrders_Log[[#This Row],[Line Sub Total]],0)</f>
        <v>0</v>
      </c>
      <c r="AN24" s="18">
        <f>IF(SalesOrders_Log[[#This Row],[Date Invoiced]]=FY02_M07,SalesOrders_Log[[#This Row],[Line Sub Total]],0)</f>
        <v>0</v>
      </c>
      <c r="AO24" s="18">
        <f>IF(SalesOrders_Log[[#This Row],[Date Invoiced]]=FY02_M08,SalesOrders_Log[[#This Row],[Line Sub Total]],0)</f>
        <v>0</v>
      </c>
      <c r="AP24" s="18">
        <f>IF(SalesOrders_Log[[#This Row],[Date Invoiced]]=FY02_M09,SalesOrders_Log[[#This Row],[Line Sub Total]],0)</f>
        <v>0</v>
      </c>
      <c r="AQ24" s="18">
        <f>IF(SalesOrders_Log[[#This Row],[Date Invoiced]]=FY02_M10,SalesOrders_Log[[#This Row],[Line Sub Total]],0)</f>
        <v>0</v>
      </c>
      <c r="AR24" s="18">
        <f>IF(SalesOrders_Log[[#This Row],[Date Invoiced]]=FY02_M11,SalesOrders_Log[[#This Row],[Line Sub Total]],0)</f>
        <v>0</v>
      </c>
      <c r="AS24" s="18">
        <f>IF(SalesOrders_Log[[#This Row],[Date Invoiced]]=FY02_M12,SalesOrders_Log[[#This Row],[Line Sub Total]],0)</f>
        <v>0</v>
      </c>
      <c r="AT24" s="18">
        <f>IF(SalesOrders_Log[[#This Row],[Date Invoiced]]=FY03_M01,SalesOrders_Log[[#This Row],[Line Sub Total]],0)</f>
        <v>0</v>
      </c>
      <c r="AU24" s="18">
        <f>IF(SalesOrders_Log[[#This Row],[Date Invoiced]]=FY03_M02,SalesOrders_Log[[#This Row],[Line Sub Total]],0)</f>
        <v>0</v>
      </c>
      <c r="AV24" s="18">
        <f>IF(SalesOrders_Log[[#This Row],[Date Invoiced]]=FY03_M03,SalesOrders_Log[[#This Row],[Line Sub Total]],0)</f>
        <v>0</v>
      </c>
      <c r="AW24" s="18">
        <f>IF(SalesOrders_Log[[#This Row],[Date Invoiced]]=FY03_M04,SalesOrders_Log[[#This Row],[Line Sub Total]],0)</f>
        <v>0</v>
      </c>
      <c r="AX24" s="18">
        <f>IF(SalesOrders_Log[[#This Row],[Date Invoiced]]=FY03_M05,SalesOrders_Log[[#This Row],[Line Sub Total]],0)</f>
        <v>0</v>
      </c>
      <c r="AY24" s="18">
        <f>IF(SalesOrders_Log[[#This Row],[Date Invoiced]]=FY03_M06,SalesOrders_Log[[#This Row],[Line Sub Total]],0)</f>
        <v>0</v>
      </c>
      <c r="AZ24" s="18">
        <f>IF(SalesOrders_Log[[#This Row],[Date Invoiced]]=FY03_M07,SalesOrders_Log[[#This Row],[Line Sub Total]],0)</f>
        <v>0</v>
      </c>
      <c r="BA24" s="18">
        <f>IF(SalesOrders_Log[[#This Row],[Date Invoiced]]=FY03_M08,SalesOrders_Log[[#This Row],[Line Sub Total]],0)</f>
        <v>0</v>
      </c>
      <c r="BB24" s="18">
        <f>IF(SalesOrders_Log[[#This Row],[Date Invoiced]]=FY03_M09,SalesOrders_Log[[#This Row],[Line Sub Total]],0)</f>
        <v>0</v>
      </c>
      <c r="BC24" s="18">
        <f>IF(SalesOrders_Log[[#This Row],[Date Invoiced]]=FY03_M10,SalesOrders_Log[[#This Row],[Line Sub Total]],0)</f>
        <v>0</v>
      </c>
      <c r="BD24" s="18">
        <f>IF(SalesOrders_Log[[#This Row],[Date Invoiced]]=FY03_M11,SalesOrders_Log[[#This Row],[Line Sub Total]],0)</f>
        <v>0</v>
      </c>
      <c r="BE24" s="18">
        <f>IF(SalesOrders_Log[[#This Row],[Date Invoiced]]=FY03_M12,SalesOrders_Log[[#This Row],[Line Sub Total]],0)</f>
        <v>0</v>
      </c>
      <c r="BF24" s="18">
        <f>IF(SalesOrders_Log[[#This Row],[Product]]=FY04_M01,SalesOrders_Log[[#This Row],[Date Invoiced]],0)</f>
        <v>0</v>
      </c>
      <c r="BG24" s="18">
        <f>IF(SalesOrders_Log[[#This Row],[Product]]=FY04_M02,SalesOrders_Log[[#This Row],[Date Invoiced]],0)</f>
        <v>0</v>
      </c>
      <c r="BH24" s="18">
        <f>IF(SalesOrders_Log[[#This Row],[Product]]=FY04_M03,SalesOrders_Log[[#This Row],[Date Invoiced]],0)</f>
        <v>0</v>
      </c>
      <c r="BI24" s="18">
        <f>IF(SalesOrders_Log[[#This Row],[Product]]=FY04_M04,SalesOrders_Log[[#This Row],[Date Invoiced]],0)</f>
        <v>0</v>
      </c>
      <c r="BJ24" s="18">
        <f>IF(SalesOrders_Log[[#This Row],[Product]]=FY04_M05,SalesOrders_Log[[#This Row],[Date Invoiced]],0)</f>
        <v>0</v>
      </c>
      <c r="BK24" s="18">
        <f>IF(SalesOrders_Log[[#This Row],[Product]]=FY04_M06,SalesOrders_Log[[#This Row],[Date Invoiced]],0)</f>
        <v>0</v>
      </c>
      <c r="BL24" s="18">
        <f>IF(SalesOrders_Log[[#This Row],[Product]]=FY04_M07,SalesOrders_Log[[#This Row],[Date Invoiced]],0)</f>
        <v>0</v>
      </c>
      <c r="BM24" s="18">
        <f>IF(SalesOrders_Log[[#This Row],[Product]]=FY04_M08,SalesOrders_Log[[#This Row],[Date Invoiced]],0)</f>
        <v>0</v>
      </c>
      <c r="BN24" s="18">
        <f>IF(SalesOrders_Log[[#This Row],[Product]]=FY04_M09,SalesOrders_Log[[#This Row],[Date Invoiced]],0)</f>
        <v>0</v>
      </c>
      <c r="BO24" s="18">
        <f>IF(SalesOrders_Log[[#This Row],[Product]]=FY04_M10,SalesOrders_Log[[#This Row],[Date Invoiced]],0)</f>
        <v>0</v>
      </c>
      <c r="BP24" s="18">
        <f>IF(SalesOrders_Log[[#This Row],[Product]]=FY04_M11,SalesOrders_Log[[#This Row],[Date Invoiced]],0)</f>
        <v>0</v>
      </c>
      <c r="BQ24" s="18">
        <f>IF(SalesOrders_Log[[#This Row],[Product]]=FY04_M12,SalesOrders_Log[[#This Row],[Date Invoiced]],0)</f>
        <v>0</v>
      </c>
      <c r="BR24" s="18">
        <f>IF(SalesOrders_Log[[#This Row],[Product]]=FY05_M01,SalesOrders_Log[[#This Row],[Date Invoiced]],0)</f>
        <v>0</v>
      </c>
      <c r="BS24" s="18">
        <f>IF(SalesOrders_Log[[#This Row],[Product]]=FY05_M02,SalesOrders_Log[[#This Row],[Date Invoiced]],0)</f>
        <v>0</v>
      </c>
      <c r="BT24" s="18">
        <f>IF(SalesOrders_Log[[#This Row],[Product]]=FY05_M03,SalesOrders_Log[[#This Row],[Date Invoiced]],0)</f>
        <v>0</v>
      </c>
      <c r="BU24" s="18">
        <f>IF(SalesOrders_Log[[#This Row],[Product]]=FY05_M04,SalesOrders_Log[[#This Row],[Date Invoiced]],0)</f>
        <v>0</v>
      </c>
      <c r="BV24" s="18">
        <f>IF(SalesOrders_Log[[#This Row],[Product]]=FY05_M05,SalesOrders_Log[[#This Row],[Date Invoiced]],0)</f>
        <v>0</v>
      </c>
      <c r="BW24" s="18">
        <f>IF(SalesOrders_Log[[#This Row],[Product]]=FY05_M06,SalesOrders_Log[[#This Row],[Date Invoiced]],0)</f>
        <v>0</v>
      </c>
      <c r="BX24" s="18">
        <f>IF(SalesOrders_Log[[#This Row],[Product]]=FY05_M07,SalesOrders_Log[[#This Row],[Date Invoiced]],0)</f>
        <v>0</v>
      </c>
      <c r="BY24" s="18">
        <f>IF(SalesOrders_Log[[#This Row],[Product]]=FY05_M08,SalesOrders_Log[[#This Row],[Date Invoiced]],0)</f>
        <v>0</v>
      </c>
      <c r="BZ24" s="18">
        <f>IF(SalesOrders_Log[[#This Row],[Product]]=FY05_M09,SalesOrders_Log[[#This Row],[Date Invoiced]],0)</f>
        <v>0</v>
      </c>
      <c r="CA24" s="18">
        <f>IF(SalesOrders_Log[[#This Row],[Product]]=FY05_M10,SalesOrders_Log[[#This Row],[Date Invoiced]],0)</f>
        <v>0</v>
      </c>
      <c r="CB24" s="18">
        <f>IF(SalesOrders_Log[[#This Row],[Product]]=FY05_M11,SalesOrders_Log[[#This Row],[Date Invoiced]],0)</f>
        <v>0</v>
      </c>
      <c r="CC24" s="18">
        <f>IF(SalesOrders_Log[[#This Row],[Product]]=FY05_M12,SalesOrders_Log[[#This Row],[Date Invoiced]],0)</f>
        <v>0</v>
      </c>
    </row>
    <row r="25" spans="2:81" x14ac:dyDescent="0.25">
      <c r="B25" s="6" t="s">
        <v>629</v>
      </c>
      <c r="C25" s="6"/>
      <c r="D25" s="11"/>
      <c r="E25" s="6"/>
      <c r="F25" s="6"/>
      <c r="G25" s="6"/>
      <c r="H25" s="6"/>
      <c r="I25" s="6"/>
      <c r="J25" s="6"/>
      <c r="K25" s="6"/>
      <c r="L25" s="10" t="str">
        <f>IF(ISBLANK(SalesOrders_Log[[#This Row],[Product]]),"",SalesOrders_Log[[#This Row],[List Price]]*SalesOrders_Log[[#This Row],[QTY at List Price]]+SalesOrders_Log[[#This Row],[Discount Price]]*SalesOrders_Log[[#This Row],[QTY at Discount Price]])</f>
        <v/>
      </c>
      <c r="M25" s="6"/>
      <c r="N25" s="6"/>
      <c r="O25" s="10" t="str">
        <f>IFERROR(SalesOrders_Log[[#This Row],[Line Sub Total]]*SalesOrders_Log[[#This Row],[Zip Code Taxes]],"")</f>
        <v/>
      </c>
      <c r="P25" s="10">
        <f>SalesOrders_Log[[#This Row],[List Price]]-SalesOrders_Log[[#This Row],[Cost Price]]</f>
        <v>0</v>
      </c>
      <c r="Q25"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25" s="93" t="str">
        <f>IFERROR(SalesOrders_Log[[#This Row],[QTY at List Price]]*SalesOrders_Log[[#This Row],[List Price]]/SalesOrders_Log[[#This Row],[Cost Price]]*SalesOrders_Log[[#This Row],[QTY at List Price]]-IF(SalesOrders_Log[[#This Row],[QTY at List Price]]="","",1),"")</f>
        <v/>
      </c>
      <c r="S25" s="93" t="str">
        <f>IFERROR( SalesOrders_Log[[#This Row],[QTY at Discount Price]]*SalesOrders_Log[[#This Row],[Discount Price]]/SalesOrders_Log[[#This Row],[Cost Price]]*SalesOrders_Log[[#This Row],[QTY at Discount Price]]-IF(SalesOrders_Log[[#This Row],[QTY at Discount Price]]="","",1),"")</f>
        <v/>
      </c>
      <c r="T25" s="11">
        <v>44896</v>
      </c>
      <c r="V25" s="10">
        <f>IF(SalesOrders_Log[[#This Row],[Date Invoiced]]=FY01_M01,SalesOrders_Log[[#This Row],[Line Sub Total]],0)</f>
        <v>0</v>
      </c>
      <c r="W25" s="10">
        <f>IF(SalesOrders_Log[[#This Row],[Date Invoiced]]=FY01_M02,SalesOrders_Log[[#This Row],[Line Sub Total]],0)</f>
        <v>0</v>
      </c>
      <c r="X25" s="10">
        <f>IF(SalesOrders_Log[[#This Row],[Date Invoiced]]=FY01_M03,SalesOrders_Log[[#This Row],[Line Sub Total]],0)</f>
        <v>0</v>
      </c>
      <c r="Y25" s="10">
        <f>IF(SalesOrders_Log[[#This Row],[Date Invoiced]]=FY01_M04,SalesOrders_Log[[#This Row],[Line Sub Total]],0)</f>
        <v>0</v>
      </c>
      <c r="Z25" s="10">
        <f>IF(SalesOrders_Log[[#This Row],[Date Invoiced]]=FY01_M05,SalesOrders_Log[[#This Row],[Line Sub Total]],0)</f>
        <v>0</v>
      </c>
      <c r="AA25" s="10">
        <f>IF(SalesOrders_Log[[#This Row],[Date Invoiced]]=FY01_M06,SalesOrders_Log[[#This Row],[Line Sub Total]],0)</f>
        <v>0</v>
      </c>
      <c r="AB25" s="10">
        <f>IF(SalesOrders_Log[[#This Row],[Date Invoiced]]=FY01_M07,SalesOrders_Log[[#This Row],[Line Sub Total]],0)</f>
        <v>0</v>
      </c>
      <c r="AC25" s="10">
        <f>IF(SalesOrders_Log[[#This Row],[Date Invoiced]]=FY01_M08,SalesOrders_Log[[#This Row],[Line Sub Total]],0)</f>
        <v>0</v>
      </c>
      <c r="AD25" s="10">
        <f>IF(SalesOrders_Log[[#This Row],[Date Invoiced]]=FY01_M09,SalesOrders_Log[[#This Row],[Line Sub Total]],0)</f>
        <v>0</v>
      </c>
      <c r="AE25" s="10">
        <f>IF(SalesOrders_Log[[#This Row],[Date Invoiced]]=FY01_M10,SalesOrders_Log[[#This Row],[Line Sub Total]],0)</f>
        <v>0</v>
      </c>
      <c r="AF25" s="10">
        <f>IF(SalesOrders_Log[[#This Row],[Date Invoiced]]=FY01_M11,SalesOrders_Log[[#This Row],[Line Sub Total]],0)</f>
        <v>0</v>
      </c>
      <c r="AG25" s="10">
        <f>IF(SalesOrders_Log[[#This Row],[Date Invoiced]]=FY01_M12,SalesOrders_Log[[#This Row],[Line Sub Total]],0)</f>
        <v>0</v>
      </c>
      <c r="AH25" s="18">
        <f>IF(SalesOrders_Log[[#This Row],[Date Invoiced]]=FY02_M01,SalesOrders_Log[[#This Row],[Line Sub Total]],0)</f>
        <v>0</v>
      </c>
      <c r="AI25" s="18">
        <f>IF(SalesOrders_Log[[#This Row],[Date Invoiced]]=FY02_M02,SalesOrders_Log[[#This Row],[Line Sub Total]],0)</f>
        <v>0</v>
      </c>
      <c r="AJ25" s="18">
        <f>IF(SalesOrders_Log[[#This Row],[Date Invoiced]]=FY02_M03,SalesOrders_Log[[#This Row],[Line Sub Total]],0)</f>
        <v>0</v>
      </c>
      <c r="AK25" s="18">
        <f>IF(SalesOrders_Log[[#This Row],[Date Invoiced]]=FY02_M04,SalesOrders_Log[[#This Row],[Line Sub Total]],0)</f>
        <v>0</v>
      </c>
      <c r="AL25" s="18">
        <f>IF(SalesOrders_Log[[#This Row],[Date Invoiced]]=FY02_M05,SalesOrders_Log[[#This Row],[Line Sub Total]],0)</f>
        <v>0</v>
      </c>
      <c r="AM25" s="18">
        <f>IF(SalesOrders_Log[[#This Row],[Date Invoiced]]=FY02_M06,SalesOrders_Log[[#This Row],[Line Sub Total]],0)</f>
        <v>0</v>
      </c>
      <c r="AN25" s="18">
        <f>IF(SalesOrders_Log[[#This Row],[Date Invoiced]]=FY02_M07,SalesOrders_Log[[#This Row],[Line Sub Total]],0)</f>
        <v>0</v>
      </c>
      <c r="AO25" s="18">
        <f>IF(SalesOrders_Log[[#This Row],[Date Invoiced]]=FY02_M08,SalesOrders_Log[[#This Row],[Line Sub Total]],0)</f>
        <v>0</v>
      </c>
      <c r="AP25" s="18">
        <f>IF(SalesOrders_Log[[#This Row],[Date Invoiced]]=FY02_M09,SalesOrders_Log[[#This Row],[Line Sub Total]],0)</f>
        <v>0</v>
      </c>
      <c r="AQ25" s="18">
        <f>IF(SalesOrders_Log[[#This Row],[Date Invoiced]]=FY02_M10,SalesOrders_Log[[#This Row],[Line Sub Total]],0)</f>
        <v>0</v>
      </c>
      <c r="AR25" s="18">
        <f>IF(SalesOrders_Log[[#This Row],[Date Invoiced]]=FY02_M11,SalesOrders_Log[[#This Row],[Line Sub Total]],0)</f>
        <v>0</v>
      </c>
      <c r="AS25" s="18">
        <f>IF(SalesOrders_Log[[#This Row],[Date Invoiced]]=FY02_M12,SalesOrders_Log[[#This Row],[Line Sub Total]],0)</f>
        <v>0</v>
      </c>
      <c r="AT25" s="18">
        <f>IF(SalesOrders_Log[[#This Row],[Date Invoiced]]=FY03_M01,SalesOrders_Log[[#This Row],[Line Sub Total]],0)</f>
        <v>0</v>
      </c>
      <c r="AU25" s="18">
        <f>IF(SalesOrders_Log[[#This Row],[Date Invoiced]]=FY03_M02,SalesOrders_Log[[#This Row],[Line Sub Total]],0)</f>
        <v>0</v>
      </c>
      <c r="AV25" s="18">
        <f>IF(SalesOrders_Log[[#This Row],[Date Invoiced]]=FY03_M03,SalesOrders_Log[[#This Row],[Line Sub Total]],0)</f>
        <v>0</v>
      </c>
      <c r="AW25" s="18">
        <f>IF(SalesOrders_Log[[#This Row],[Date Invoiced]]=FY03_M04,SalesOrders_Log[[#This Row],[Line Sub Total]],0)</f>
        <v>0</v>
      </c>
      <c r="AX25" s="18">
        <f>IF(SalesOrders_Log[[#This Row],[Date Invoiced]]=FY03_M05,SalesOrders_Log[[#This Row],[Line Sub Total]],0)</f>
        <v>0</v>
      </c>
      <c r="AY25" s="18">
        <f>IF(SalesOrders_Log[[#This Row],[Date Invoiced]]=FY03_M06,SalesOrders_Log[[#This Row],[Line Sub Total]],0)</f>
        <v>0</v>
      </c>
      <c r="AZ25" s="18">
        <f>IF(SalesOrders_Log[[#This Row],[Date Invoiced]]=FY03_M07,SalesOrders_Log[[#This Row],[Line Sub Total]],0)</f>
        <v>0</v>
      </c>
      <c r="BA25" s="18">
        <f>IF(SalesOrders_Log[[#This Row],[Date Invoiced]]=FY03_M08,SalesOrders_Log[[#This Row],[Line Sub Total]],0)</f>
        <v>0</v>
      </c>
      <c r="BB25" s="18">
        <f>IF(SalesOrders_Log[[#This Row],[Date Invoiced]]=FY03_M09,SalesOrders_Log[[#This Row],[Line Sub Total]],0)</f>
        <v>0</v>
      </c>
      <c r="BC25" s="18">
        <f>IF(SalesOrders_Log[[#This Row],[Date Invoiced]]=FY03_M10,SalesOrders_Log[[#This Row],[Line Sub Total]],0)</f>
        <v>0</v>
      </c>
      <c r="BD25" s="18">
        <f>IF(SalesOrders_Log[[#This Row],[Date Invoiced]]=FY03_M11,SalesOrders_Log[[#This Row],[Line Sub Total]],0)</f>
        <v>0</v>
      </c>
      <c r="BE25" s="18">
        <f>IF(SalesOrders_Log[[#This Row],[Date Invoiced]]=FY03_M12,SalesOrders_Log[[#This Row],[Line Sub Total]],0)</f>
        <v>0</v>
      </c>
      <c r="BF25" s="18">
        <f>IF(SalesOrders_Log[[#This Row],[Product]]=FY04_M01,SalesOrders_Log[[#This Row],[Date Invoiced]],0)</f>
        <v>0</v>
      </c>
      <c r="BG25" s="18">
        <f>IF(SalesOrders_Log[[#This Row],[Product]]=FY04_M02,SalesOrders_Log[[#This Row],[Date Invoiced]],0)</f>
        <v>0</v>
      </c>
      <c r="BH25" s="18">
        <f>IF(SalesOrders_Log[[#This Row],[Product]]=FY04_M03,SalesOrders_Log[[#This Row],[Date Invoiced]],0)</f>
        <v>0</v>
      </c>
      <c r="BI25" s="18">
        <f>IF(SalesOrders_Log[[#This Row],[Product]]=FY04_M04,SalesOrders_Log[[#This Row],[Date Invoiced]],0)</f>
        <v>0</v>
      </c>
      <c r="BJ25" s="18">
        <f>IF(SalesOrders_Log[[#This Row],[Product]]=FY04_M05,SalesOrders_Log[[#This Row],[Date Invoiced]],0)</f>
        <v>0</v>
      </c>
      <c r="BK25" s="18">
        <f>IF(SalesOrders_Log[[#This Row],[Product]]=FY04_M06,SalesOrders_Log[[#This Row],[Date Invoiced]],0)</f>
        <v>0</v>
      </c>
      <c r="BL25" s="18">
        <f>IF(SalesOrders_Log[[#This Row],[Product]]=FY04_M07,SalesOrders_Log[[#This Row],[Date Invoiced]],0)</f>
        <v>0</v>
      </c>
      <c r="BM25" s="18">
        <f>IF(SalesOrders_Log[[#This Row],[Product]]=FY04_M08,SalesOrders_Log[[#This Row],[Date Invoiced]],0)</f>
        <v>0</v>
      </c>
      <c r="BN25" s="18">
        <f>IF(SalesOrders_Log[[#This Row],[Product]]=FY04_M09,SalesOrders_Log[[#This Row],[Date Invoiced]],0)</f>
        <v>0</v>
      </c>
      <c r="BO25" s="18">
        <f>IF(SalesOrders_Log[[#This Row],[Product]]=FY04_M10,SalesOrders_Log[[#This Row],[Date Invoiced]],0)</f>
        <v>0</v>
      </c>
      <c r="BP25" s="18">
        <f>IF(SalesOrders_Log[[#This Row],[Product]]=FY04_M11,SalesOrders_Log[[#This Row],[Date Invoiced]],0)</f>
        <v>0</v>
      </c>
      <c r="BQ25" s="18">
        <f>IF(SalesOrders_Log[[#This Row],[Product]]=FY04_M12,SalesOrders_Log[[#This Row],[Date Invoiced]],0)</f>
        <v>0</v>
      </c>
      <c r="BR25" s="18">
        <f>IF(SalesOrders_Log[[#This Row],[Product]]=FY05_M01,SalesOrders_Log[[#This Row],[Date Invoiced]],0)</f>
        <v>0</v>
      </c>
      <c r="BS25" s="18">
        <f>IF(SalesOrders_Log[[#This Row],[Product]]=FY05_M02,SalesOrders_Log[[#This Row],[Date Invoiced]],0)</f>
        <v>0</v>
      </c>
      <c r="BT25" s="18">
        <f>IF(SalesOrders_Log[[#This Row],[Product]]=FY05_M03,SalesOrders_Log[[#This Row],[Date Invoiced]],0)</f>
        <v>0</v>
      </c>
      <c r="BU25" s="18">
        <f>IF(SalesOrders_Log[[#This Row],[Product]]=FY05_M04,SalesOrders_Log[[#This Row],[Date Invoiced]],0)</f>
        <v>0</v>
      </c>
      <c r="BV25" s="18">
        <f>IF(SalesOrders_Log[[#This Row],[Product]]=FY05_M05,SalesOrders_Log[[#This Row],[Date Invoiced]],0)</f>
        <v>0</v>
      </c>
      <c r="BW25" s="18">
        <f>IF(SalesOrders_Log[[#This Row],[Product]]=FY05_M06,SalesOrders_Log[[#This Row],[Date Invoiced]],0)</f>
        <v>0</v>
      </c>
      <c r="BX25" s="18">
        <f>IF(SalesOrders_Log[[#This Row],[Product]]=FY05_M07,SalesOrders_Log[[#This Row],[Date Invoiced]],0)</f>
        <v>0</v>
      </c>
      <c r="BY25" s="18">
        <f>IF(SalesOrders_Log[[#This Row],[Product]]=FY05_M08,SalesOrders_Log[[#This Row],[Date Invoiced]],0)</f>
        <v>0</v>
      </c>
      <c r="BZ25" s="18">
        <f>IF(SalesOrders_Log[[#This Row],[Product]]=FY05_M09,SalesOrders_Log[[#This Row],[Date Invoiced]],0)</f>
        <v>0</v>
      </c>
      <c r="CA25" s="18">
        <f>IF(SalesOrders_Log[[#This Row],[Product]]=FY05_M10,SalesOrders_Log[[#This Row],[Date Invoiced]],0)</f>
        <v>0</v>
      </c>
      <c r="CB25" s="18">
        <f>IF(SalesOrders_Log[[#This Row],[Product]]=FY05_M11,SalesOrders_Log[[#This Row],[Date Invoiced]],0)</f>
        <v>0</v>
      </c>
      <c r="CC25" s="18">
        <f>IF(SalesOrders_Log[[#This Row],[Product]]=FY05_M12,SalesOrders_Log[[#This Row],[Date Invoiced]],0)</f>
        <v>0</v>
      </c>
    </row>
    <row r="26" spans="2:81" x14ac:dyDescent="0.25">
      <c r="B26" s="6" t="s">
        <v>630</v>
      </c>
      <c r="C26" s="6"/>
      <c r="D26" s="11"/>
      <c r="E26" s="6"/>
      <c r="F26" s="6"/>
      <c r="G26" s="6"/>
      <c r="H26" s="6"/>
      <c r="I26" s="6"/>
      <c r="J26" s="6"/>
      <c r="K26" s="6"/>
      <c r="L26" s="10" t="str">
        <f>IF(ISBLANK(SalesOrders_Log[[#This Row],[Product]]),"",SalesOrders_Log[[#This Row],[List Price]]*SalesOrders_Log[[#This Row],[QTY at List Price]]+SalesOrders_Log[[#This Row],[Discount Price]]*SalesOrders_Log[[#This Row],[QTY at Discount Price]])</f>
        <v/>
      </c>
      <c r="M26" s="6"/>
      <c r="N26" s="6"/>
      <c r="O26" s="10" t="str">
        <f>IFERROR(SalesOrders_Log[[#This Row],[Line Sub Total]]*SalesOrders_Log[[#This Row],[Zip Code Taxes]],"")</f>
        <v/>
      </c>
      <c r="P26" s="10">
        <f>SalesOrders_Log[[#This Row],[List Price]]-SalesOrders_Log[[#This Row],[Cost Price]]</f>
        <v>0</v>
      </c>
      <c r="Q26"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26" s="93" t="str">
        <f>IFERROR(SalesOrders_Log[[#This Row],[QTY at List Price]]*SalesOrders_Log[[#This Row],[List Price]]/SalesOrders_Log[[#This Row],[Cost Price]]*SalesOrders_Log[[#This Row],[QTY at List Price]]-IF(SalesOrders_Log[[#This Row],[QTY at List Price]]="","",1),"")</f>
        <v/>
      </c>
      <c r="S26" s="93" t="str">
        <f>IFERROR( SalesOrders_Log[[#This Row],[QTY at Discount Price]]*SalesOrders_Log[[#This Row],[Discount Price]]/SalesOrders_Log[[#This Row],[Cost Price]]*SalesOrders_Log[[#This Row],[QTY at Discount Price]]-IF(SalesOrders_Log[[#This Row],[QTY at Discount Price]]="","",1),"")</f>
        <v/>
      </c>
      <c r="T26" s="11">
        <v>44896</v>
      </c>
      <c r="V26" s="10">
        <f>IF(SalesOrders_Log[[#This Row],[Date Invoiced]]=FY01_M01,SalesOrders_Log[[#This Row],[Line Sub Total]],0)</f>
        <v>0</v>
      </c>
      <c r="W26" s="10">
        <f>IF(SalesOrders_Log[[#This Row],[Date Invoiced]]=FY01_M02,SalesOrders_Log[[#This Row],[Line Sub Total]],0)</f>
        <v>0</v>
      </c>
      <c r="X26" s="10">
        <f>IF(SalesOrders_Log[[#This Row],[Date Invoiced]]=FY01_M03,SalesOrders_Log[[#This Row],[Line Sub Total]],0)</f>
        <v>0</v>
      </c>
      <c r="Y26" s="10">
        <f>IF(SalesOrders_Log[[#This Row],[Date Invoiced]]=FY01_M04,SalesOrders_Log[[#This Row],[Line Sub Total]],0)</f>
        <v>0</v>
      </c>
      <c r="Z26" s="10">
        <f>IF(SalesOrders_Log[[#This Row],[Date Invoiced]]=FY01_M05,SalesOrders_Log[[#This Row],[Line Sub Total]],0)</f>
        <v>0</v>
      </c>
      <c r="AA26" s="10">
        <f>IF(SalesOrders_Log[[#This Row],[Date Invoiced]]=FY01_M06,SalesOrders_Log[[#This Row],[Line Sub Total]],0)</f>
        <v>0</v>
      </c>
      <c r="AB26" s="10">
        <f>IF(SalesOrders_Log[[#This Row],[Date Invoiced]]=FY01_M07,SalesOrders_Log[[#This Row],[Line Sub Total]],0)</f>
        <v>0</v>
      </c>
      <c r="AC26" s="10">
        <f>IF(SalesOrders_Log[[#This Row],[Date Invoiced]]=FY01_M08,SalesOrders_Log[[#This Row],[Line Sub Total]],0)</f>
        <v>0</v>
      </c>
      <c r="AD26" s="10">
        <f>IF(SalesOrders_Log[[#This Row],[Date Invoiced]]=FY01_M09,SalesOrders_Log[[#This Row],[Line Sub Total]],0)</f>
        <v>0</v>
      </c>
      <c r="AE26" s="10">
        <f>IF(SalesOrders_Log[[#This Row],[Date Invoiced]]=FY01_M10,SalesOrders_Log[[#This Row],[Line Sub Total]],0)</f>
        <v>0</v>
      </c>
      <c r="AF26" s="10">
        <f>IF(SalesOrders_Log[[#This Row],[Date Invoiced]]=FY01_M11,SalesOrders_Log[[#This Row],[Line Sub Total]],0)</f>
        <v>0</v>
      </c>
      <c r="AG26" s="10">
        <f>IF(SalesOrders_Log[[#This Row],[Date Invoiced]]=FY01_M12,SalesOrders_Log[[#This Row],[Line Sub Total]],0)</f>
        <v>0</v>
      </c>
      <c r="AH26" s="18">
        <f>IF(SalesOrders_Log[[#This Row],[Date Invoiced]]=FY02_M01,SalesOrders_Log[[#This Row],[Line Sub Total]],0)</f>
        <v>0</v>
      </c>
      <c r="AI26" s="18">
        <f>IF(SalesOrders_Log[[#This Row],[Date Invoiced]]=FY02_M02,SalesOrders_Log[[#This Row],[Line Sub Total]],0)</f>
        <v>0</v>
      </c>
      <c r="AJ26" s="18">
        <f>IF(SalesOrders_Log[[#This Row],[Date Invoiced]]=FY02_M03,SalesOrders_Log[[#This Row],[Line Sub Total]],0)</f>
        <v>0</v>
      </c>
      <c r="AK26" s="18">
        <f>IF(SalesOrders_Log[[#This Row],[Date Invoiced]]=FY02_M04,SalesOrders_Log[[#This Row],[Line Sub Total]],0)</f>
        <v>0</v>
      </c>
      <c r="AL26" s="18">
        <f>IF(SalesOrders_Log[[#This Row],[Date Invoiced]]=FY02_M05,SalesOrders_Log[[#This Row],[Line Sub Total]],0)</f>
        <v>0</v>
      </c>
      <c r="AM26" s="18">
        <f>IF(SalesOrders_Log[[#This Row],[Date Invoiced]]=FY02_M06,SalesOrders_Log[[#This Row],[Line Sub Total]],0)</f>
        <v>0</v>
      </c>
      <c r="AN26" s="18">
        <f>IF(SalesOrders_Log[[#This Row],[Date Invoiced]]=FY02_M07,SalesOrders_Log[[#This Row],[Line Sub Total]],0)</f>
        <v>0</v>
      </c>
      <c r="AO26" s="18">
        <f>IF(SalesOrders_Log[[#This Row],[Date Invoiced]]=FY02_M08,SalesOrders_Log[[#This Row],[Line Sub Total]],0)</f>
        <v>0</v>
      </c>
      <c r="AP26" s="18">
        <f>IF(SalesOrders_Log[[#This Row],[Date Invoiced]]=FY02_M09,SalesOrders_Log[[#This Row],[Line Sub Total]],0)</f>
        <v>0</v>
      </c>
      <c r="AQ26" s="18">
        <f>IF(SalesOrders_Log[[#This Row],[Date Invoiced]]=FY02_M10,SalesOrders_Log[[#This Row],[Line Sub Total]],0)</f>
        <v>0</v>
      </c>
      <c r="AR26" s="18">
        <f>IF(SalesOrders_Log[[#This Row],[Date Invoiced]]=FY02_M11,SalesOrders_Log[[#This Row],[Line Sub Total]],0)</f>
        <v>0</v>
      </c>
      <c r="AS26" s="18">
        <f>IF(SalesOrders_Log[[#This Row],[Date Invoiced]]=FY02_M12,SalesOrders_Log[[#This Row],[Line Sub Total]],0)</f>
        <v>0</v>
      </c>
      <c r="AT26" s="18">
        <f>IF(SalesOrders_Log[[#This Row],[Date Invoiced]]=FY03_M01,SalesOrders_Log[[#This Row],[Line Sub Total]],0)</f>
        <v>0</v>
      </c>
      <c r="AU26" s="18">
        <f>IF(SalesOrders_Log[[#This Row],[Date Invoiced]]=FY03_M02,SalesOrders_Log[[#This Row],[Line Sub Total]],0)</f>
        <v>0</v>
      </c>
      <c r="AV26" s="18">
        <f>IF(SalesOrders_Log[[#This Row],[Date Invoiced]]=FY03_M03,SalesOrders_Log[[#This Row],[Line Sub Total]],0)</f>
        <v>0</v>
      </c>
      <c r="AW26" s="18">
        <f>IF(SalesOrders_Log[[#This Row],[Date Invoiced]]=FY03_M04,SalesOrders_Log[[#This Row],[Line Sub Total]],0)</f>
        <v>0</v>
      </c>
      <c r="AX26" s="18">
        <f>IF(SalesOrders_Log[[#This Row],[Date Invoiced]]=FY03_M05,SalesOrders_Log[[#This Row],[Line Sub Total]],0)</f>
        <v>0</v>
      </c>
      <c r="AY26" s="18">
        <f>IF(SalesOrders_Log[[#This Row],[Date Invoiced]]=FY03_M06,SalesOrders_Log[[#This Row],[Line Sub Total]],0)</f>
        <v>0</v>
      </c>
      <c r="AZ26" s="18">
        <f>IF(SalesOrders_Log[[#This Row],[Date Invoiced]]=FY03_M07,SalesOrders_Log[[#This Row],[Line Sub Total]],0)</f>
        <v>0</v>
      </c>
      <c r="BA26" s="18">
        <f>IF(SalesOrders_Log[[#This Row],[Date Invoiced]]=FY03_M08,SalesOrders_Log[[#This Row],[Line Sub Total]],0)</f>
        <v>0</v>
      </c>
      <c r="BB26" s="18">
        <f>IF(SalesOrders_Log[[#This Row],[Date Invoiced]]=FY03_M09,SalesOrders_Log[[#This Row],[Line Sub Total]],0)</f>
        <v>0</v>
      </c>
      <c r="BC26" s="18">
        <f>IF(SalesOrders_Log[[#This Row],[Date Invoiced]]=FY03_M10,SalesOrders_Log[[#This Row],[Line Sub Total]],0)</f>
        <v>0</v>
      </c>
      <c r="BD26" s="18">
        <f>IF(SalesOrders_Log[[#This Row],[Date Invoiced]]=FY03_M11,SalesOrders_Log[[#This Row],[Line Sub Total]],0)</f>
        <v>0</v>
      </c>
      <c r="BE26" s="18">
        <f>IF(SalesOrders_Log[[#This Row],[Date Invoiced]]=FY03_M12,SalesOrders_Log[[#This Row],[Line Sub Total]],0)</f>
        <v>0</v>
      </c>
      <c r="BF26" s="18">
        <f>IF(SalesOrders_Log[[#This Row],[Product]]=FY04_M01,SalesOrders_Log[[#This Row],[Date Invoiced]],0)</f>
        <v>0</v>
      </c>
      <c r="BG26" s="18">
        <f>IF(SalesOrders_Log[[#This Row],[Product]]=FY04_M02,SalesOrders_Log[[#This Row],[Date Invoiced]],0)</f>
        <v>0</v>
      </c>
      <c r="BH26" s="18">
        <f>IF(SalesOrders_Log[[#This Row],[Product]]=FY04_M03,SalesOrders_Log[[#This Row],[Date Invoiced]],0)</f>
        <v>0</v>
      </c>
      <c r="BI26" s="18">
        <f>IF(SalesOrders_Log[[#This Row],[Product]]=FY04_M04,SalesOrders_Log[[#This Row],[Date Invoiced]],0)</f>
        <v>0</v>
      </c>
      <c r="BJ26" s="18">
        <f>IF(SalesOrders_Log[[#This Row],[Product]]=FY04_M05,SalesOrders_Log[[#This Row],[Date Invoiced]],0)</f>
        <v>0</v>
      </c>
      <c r="BK26" s="18">
        <f>IF(SalesOrders_Log[[#This Row],[Product]]=FY04_M06,SalesOrders_Log[[#This Row],[Date Invoiced]],0)</f>
        <v>0</v>
      </c>
      <c r="BL26" s="18">
        <f>IF(SalesOrders_Log[[#This Row],[Product]]=FY04_M07,SalesOrders_Log[[#This Row],[Date Invoiced]],0)</f>
        <v>0</v>
      </c>
      <c r="BM26" s="18">
        <f>IF(SalesOrders_Log[[#This Row],[Product]]=FY04_M08,SalesOrders_Log[[#This Row],[Date Invoiced]],0)</f>
        <v>0</v>
      </c>
      <c r="BN26" s="18">
        <f>IF(SalesOrders_Log[[#This Row],[Product]]=FY04_M09,SalesOrders_Log[[#This Row],[Date Invoiced]],0)</f>
        <v>0</v>
      </c>
      <c r="BO26" s="18">
        <f>IF(SalesOrders_Log[[#This Row],[Product]]=FY04_M10,SalesOrders_Log[[#This Row],[Date Invoiced]],0)</f>
        <v>0</v>
      </c>
      <c r="BP26" s="18">
        <f>IF(SalesOrders_Log[[#This Row],[Product]]=FY04_M11,SalesOrders_Log[[#This Row],[Date Invoiced]],0)</f>
        <v>0</v>
      </c>
      <c r="BQ26" s="18">
        <f>IF(SalesOrders_Log[[#This Row],[Product]]=FY04_M12,SalesOrders_Log[[#This Row],[Date Invoiced]],0)</f>
        <v>0</v>
      </c>
      <c r="BR26" s="18">
        <f>IF(SalesOrders_Log[[#This Row],[Product]]=FY05_M01,SalesOrders_Log[[#This Row],[Date Invoiced]],0)</f>
        <v>0</v>
      </c>
      <c r="BS26" s="18">
        <f>IF(SalesOrders_Log[[#This Row],[Product]]=FY05_M02,SalesOrders_Log[[#This Row],[Date Invoiced]],0)</f>
        <v>0</v>
      </c>
      <c r="BT26" s="18">
        <f>IF(SalesOrders_Log[[#This Row],[Product]]=FY05_M03,SalesOrders_Log[[#This Row],[Date Invoiced]],0)</f>
        <v>0</v>
      </c>
      <c r="BU26" s="18">
        <f>IF(SalesOrders_Log[[#This Row],[Product]]=FY05_M04,SalesOrders_Log[[#This Row],[Date Invoiced]],0)</f>
        <v>0</v>
      </c>
      <c r="BV26" s="18">
        <f>IF(SalesOrders_Log[[#This Row],[Product]]=FY05_M05,SalesOrders_Log[[#This Row],[Date Invoiced]],0)</f>
        <v>0</v>
      </c>
      <c r="BW26" s="18">
        <f>IF(SalesOrders_Log[[#This Row],[Product]]=FY05_M06,SalesOrders_Log[[#This Row],[Date Invoiced]],0)</f>
        <v>0</v>
      </c>
      <c r="BX26" s="18">
        <f>IF(SalesOrders_Log[[#This Row],[Product]]=FY05_M07,SalesOrders_Log[[#This Row],[Date Invoiced]],0)</f>
        <v>0</v>
      </c>
      <c r="BY26" s="18">
        <f>IF(SalesOrders_Log[[#This Row],[Product]]=FY05_M08,SalesOrders_Log[[#This Row],[Date Invoiced]],0)</f>
        <v>0</v>
      </c>
      <c r="BZ26" s="18">
        <f>IF(SalesOrders_Log[[#This Row],[Product]]=FY05_M09,SalesOrders_Log[[#This Row],[Date Invoiced]],0)</f>
        <v>0</v>
      </c>
      <c r="CA26" s="18">
        <f>IF(SalesOrders_Log[[#This Row],[Product]]=FY05_M10,SalesOrders_Log[[#This Row],[Date Invoiced]],0)</f>
        <v>0</v>
      </c>
      <c r="CB26" s="18">
        <f>IF(SalesOrders_Log[[#This Row],[Product]]=FY05_M11,SalesOrders_Log[[#This Row],[Date Invoiced]],0)</f>
        <v>0</v>
      </c>
      <c r="CC26" s="18">
        <f>IF(SalesOrders_Log[[#This Row],[Product]]=FY05_M12,SalesOrders_Log[[#This Row],[Date Invoiced]],0)</f>
        <v>0</v>
      </c>
    </row>
    <row r="27" spans="2:81" x14ac:dyDescent="0.25">
      <c r="B27" s="6" t="s">
        <v>631</v>
      </c>
      <c r="C27" s="6"/>
      <c r="D27" s="6"/>
      <c r="E27" s="6"/>
      <c r="F27" s="6"/>
      <c r="G27" s="6"/>
      <c r="H27" s="6"/>
      <c r="I27" s="6"/>
      <c r="J27" s="6"/>
      <c r="K27" s="6"/>
      <c r="L27" s="10" t="str">
        <f>IF(ISBLANK(SalesOrders_Log[[#This Row],[Product]]),"",SalesOrders_Log[[#This Row],[List Price]]*SalesOrders_Log[[#This Row],[QTY at List Price]]+SalesOrders_Log[[#This Row],[Discount Price]]*SalesOrders_Log[[#This Row],[QTY at Discount Price]])</f>
        <v/>
      </c>
      <c r="M27" s="6"/>
      <c r="N27" s="6"/>
      <c r="O27" s="10" t="str">
        <f>IFERROR(SalesOrders_Log[[#This Row],[Line Sub Total]]*SalesOrders_Log[[#This Row],[Zip Code Taxes]],"")</f>
        <v/>
      </c>
      <c r="P27" s="10">
        <f>SalesOrders_Log[[#This Row],[List Price]]-SalesOrders_Log[[#This Row],[Cost Price]]</f>
        <v>0</v>
      </c>
      <c r="Q27"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27" s="93" t="str">
        <f>IFERROR(SalesOrders_Log[[#This Row],[QTY at List Price]]*SalesOrders_Log[[#This Row],[List Price]]/SalesOrders_Log[[#This Row],[Cost Price]]*SalesOrders_Log[[#This Row],[QTY at List Price]]-IF(SalesOrders_Log[[#This Row],[QTY at List Price]]="","",1),"")</f>
        <v/>
      </c>
      <c r="S27" s="93" t="str">
        <f>IFERROR( SalesOrders_Log[[#This Row],[QTY at Discount Price]]*SalesOrders_Log[[#This Row],[Discount Price]]/SalesOrders_Log[[#This Row],[Cost Price]]*SalesOrders_Log[[#This Row],[QTY at Discount Price]]-IF(SalesOrders_Log[[#This Row],[QTY at Discount Price]]="","",1),"")</f>
        <v/>
      </c>
      <c r="T27" s="11">
        <v>44896</v>
      </c>
      <c r="V27" s="10">
        <f>IF(SalesOrders_Log[[#This Row],[Date Invoiced]]=FY01_M01,SalesOrders_Log[[#This Row],[Line Sub Total]],0)</f>
        <v>0</v>
      </c>
      <c r="W27" s="10">
        <f>IF(SalesOrders_Log[[#This Row],[Date Invoiced]]=FY01_M02,SalesOrders_Log[[#This Row],[Line Sub Total]],0)</f>
        <v>0</v>
      </c>
      <c r="X27" s="10">
        <f>IF(SalesOrders_Log[[#This Row],[Date Invoiced]]=FY01_M03,SalesOrders_Log[[#This Row],[Line Sub Total]],0)</f>
        <v>0</v>
      </c>
      <c r="Y27" s="10">
        <f>IF(SalesOrders_Log[[#This Row],[Date Invoiced]]=FY01_M04,SalesOrders_Log[[#This Row],[Line Sub Total]],0)</f>
        <v>0</v>
      </c>
      <c r="Z27" s="10">
        <f>IF(SalesOrders_Log[[#This Row],[Date Invoiced]]=FY01_M05,SalesOrders_Log[[#This Row],[Line Sub Total]],0)</f>
        <v>0</v>
      </c>
      <c r="AA27" s="10">
        <f>IF(SalesOrders_Log[[#This Row],[Date Invoiced]]=FY01_M06,SalesOrders_Log[[#This Row],[Line Sub Total]],0)</f>
        <v>0</v>
      </c>
      <c r="AB27" s="10">
        <f>IF(SalesOrders_Log[[#This Row],[Date Invoiced]]=FY01_M07,SalesOrders_Log[[#This Row],[Line Sub Total]],0)</f>
        <v>0</v>
      </c>
      <c r="AC27" s="10">
        <f>IF(SalesOrders_Log[[#This Row],[Date Invoiced]]=FY01_M08,SalesOrders_Log[[#This Row],[Line Sub Total]],0)</f>
        <v>0</v>
      </c>
      <c r="AD27" s="10">
        <f>IF(SalesOrders_Log[[#This Row],[Date Invoiced]]=FY01_M09,SalesOrders_Log[[#This Row],[Line Sub Total]],0)</f>
        <v>0</v>
      </c>
      <c r="AE27" s="10">
        <f>IF(SalesOrders_Log[[#This Row],[Date Invoiced]]=FY01_M10,SalesOrders_Log[[#This Row],[Line Sub Total]],0)</f>
        <v>0</v>
      </c>
      <c r="AF27" s="10">
        <f>IF(SalesOrders_Log[[#This Row],[Date Invoiced]]=FY01_M11,SalesOrders_Log[[#This Row],[Line Sub Total]],0)</f>
        <v>0</v>
      </c>
      <c r="AG27" s="10">
        <f>IF(SalesOrders_Log[[#This Row],[Date Invoiced]]=FY01_M12,SalesOrders_Log[[#This Row],[Line Sub Total]],0)</f>
        <v>0</v>
      </c>
      <c r="AH27" s="18">
        <f>IF(SalesOrders_Log[[#This Row],[Date Invoiced]]=FY02_M01,SalesOrders_Log[[#This Row],[Line Sub Total]],0)</f>
        <v>0</v>
      </c>
      <c r="AI27" s="18">
        <f>IF(SalesOrders_Log[[#This Row],[Date Invoiced]]=FY02_M02,SalesOrders_Log[[#This Row],[Line Sub Total]],0)</f>
        <v>0</v>
      </c>
      <c r="AJ27" s="18">
        <f>IF(SalesOrders_Log[[#This Row],[Date Invoiced]]=FY02_M03,SalesOrders_Log[[#This Row],[Line Sub Total]],0)</f>
        <v>0</v>
      </c>
      <c r="AK27" s="18">
        <f>IF(SalesOrders_Log[[#This Row],[Date Invoiced]]=FY02_M04,SalesOrders_Log[[#This Row],[Line Sub Total]],0)</f>
        <v>0</v>
      </c>
      <c r="AL27" s="18">
        <f>IF(SalesOrders_Log[[#This Row],[Date Invoiced]]=FY02_M05,SalesOrders_Log[[#This Row],[Line Sub Total]],0)</f>
        <v>0</v>
      </c>
      <c r="AM27" s="18">
        <f>IF(SalesOrders_Log[[#This Row],[Date Invoiced]]=FY02_M06,SalesOrders_Log[[#This Row],[Line Sub Total]],0)</f>
        <v>0</v>
      </c>
      <c r="AN27" s="18">
        <f>IF(SalesOrders_Log[[#This Row],[Date Invoiced]]=FY02_M07,SalesOrders_Log[[#This Row],[Line Sub Total]],0)</f>
        <v>0</v>
      </c>
      <c r="AO27" s="18">
        <f>IF(SalesOrders_Log[[#This Row],[Date Invoiced]]=FY02_M08,SalesOrders_Log[[#This Row],[Line Sub Total]],0)</f>
        <v>0</v>
      </c>
      <c r="AP27" s="18">
        <f>IF(SalesOrders_Log[[#This Row],[Date Invoiced]]=FY02_M09,SalesOrders_Log[[#This Row],[Line Sub Total]],0)</f>
        <v>0</v>
      </c>
      <c r="AQ27" s="18">
        <f>IF(SalesOrders_Log[[#This Row],[Date Invoiced]]=FY02_M10,SalesOrders_Log[[#This Row],[Line Sub Total]],0)</f>
        <v>0</v>
      </c>
      <c r="AR27" s="18">
        <f>IF(SalesOrders_Log[[#This Row],[Date Invoiced]]=FY02_M11,SalesOrders_Log[[#This Row],[Line Sub Total]],0)</f>
        <v>0</v>
      </c>
      <c r="AS27" s="18">
        <f>IF(SalesOrders_Log[[#This Row],[Date Invoiced]]=FY02_M12,SalesOrders_Log[[#This Row],[Line Sub Total]],0)</f>
        <v>0</v>
      </c>
      <c r="AT27" s="18">
        <f>IF(SalesOrders_Log[[#This Row],[Date Invoiced]]=FY03_M01,SalesOrders_Log[[#This Row],[Line Sub Total]],0)</f>
        <v>0</v>
      </c>
      <c r="AU27" s="18">
        <f>IF(SalesOrders_Log[[#This Row],[Date Invoiced]]=FY03_M02,SalesOrders_Log[[#This Row],[Line Sub Total]],0)</f>
        <v>0</v>
      </c>
      <c r="AV27" s="18">
        <f>IF(SalesOrders_Log[[#This Row],[Date Invoiced]]=FY03_M03,SalesOrders_Log[[#This Row],[Line Sub Total]],0)</f>
        <v>0</v>
      </c>
      <c r="AW27" s="18">
        <f>IF(SalesOrders_Log[[#This Row],[Date Invoiced]]=FY03_M04,SalesOrders_Log[[#This Row],[Line Sub Total]],0)</f>
        <v>0</v>
      </c>
      <c r="AX27" s="18">
        <f>IF(SalesOrders_Log[[#This Row],[Date Invoiced]]=FY03_M05,SalesOrders_Log[[#This Row],[Line Sub Total]],0)</f>
        <v>0</v>
      </c>
      <c r="AY27" s="18">
        <f>IF(SalesOrders_Log[[#This Row],[Date Invoiced]]=FY03_M06,SalesOrders_Log[[#This Row],[Line Sub Total]],0)</f>
        <v>0</v>
      </c>
      <c r="AZ27" s="18">
        <f>IF(SalesOrders_Log[[#This Row],[Date Invoiced]]=FY03_M07,SalesOrders_Log[[#This Row],[Line Sub Total]],0)</f>
        <v>0</v>
      </c>
      <c r="BA27" s="18">
        <f>IF(SalesOrders_Log[[#This Row],[Date Invoiced]]=FY03_M08,SalesOrders_Log[[#This Row],[Line Sub Total]],0)</f>
        <v>0</v>
      </c>
      <c r="BB27" s="18">
        <f>IF(SalesOrders_Log[[#This Row],[Date Invoiced]]=FY03_M09,SalesOrders_Log[[#This Row],[Line Sub Total]],0)</f>
        <v>0</v>
      </c>
      <c r="BC27" s="18">
        <f>IF(SalesOrders_Log[[#This Row],[Date Invoiced]]=FY03_M10,SalesOrders_Log[[#This Row],[Line Sub Total]],0)</f>
        <v>0</v>
      </c>
      <c r="BD27" s="18">
        <f>IF(SalesOrders_Log[[#This Row],[Date Invoiced]]=FY03_M11,SalesOrders_Log[[#This Row],[Line Sub Total]],0)</f>
        <v>0</v>
      </c>
      <c r="BE27" s="18">
        <f>IF(SalesOrders_Log[[#This Row],[Date Invoiced]]=FY03_M12,SalesOrders_Log[[#This Row],[Line Sub Total]],0)</f>
        <v>0</v>
      </c>
      <c r="BF27" s="18">
        <f>IF(SalesOrders_Log[[#This Row],[Product]]=FY04_M01,SalesOrders_Log[[#This Row],[Date Invoiced]],0)</f>
        <v>0</v>
      </c>
      <c r="BG27" s="18">
        <f>IF(SalesOrders_Log[[#This Row],[Product]]=FY04_M02,SalesOrders_Log[[#This Row],[Date Invoiced]],0)</f>
        <v>0</v>
      </c>
      <c r="BH27" s="18">
        <f>IF(SalesOrders_Log[[#This Row],[Product]]=FY04_M03,SalesOrders_Log[[#This Row],[Date Invoiced]],0)</f>
        <v>0</v>
      </c>
      <c r="BI27" s="18">
        <f>IF(SalesOrders_Log[[#This Row],[Product]]=FY04_M04,SalesOrders_Log[[#This Row],[Date Invoiced]],0)</f>
        <v>0</v>
      </c>
      <c r="BJ27" s="18">
        <f>IF(SalesOrders_Log[[#This Row],[Product]]=FY04_M05,SalesOrders_Log[[#This Row],[Date Invoiced]],0)</f>
        <v>0</v>
      </c>
      <c r="BK27" s="18">
        <f>IF(SalesOrders_Log[[#This Row],[Product]]=FY04_M06,SalesOrders_Log[[#This Row],[Date Invoiced]],0)</f>
        <v>0</v>
      </c>
      <c r="BL27" s="18">
        <f>IF(SalesOrders_Log[[#This Row],[Product]]=FY04_M07,SalesOrders_Log[[#This Row],[Date Invoiced]],0)</f>
        <v>0</v>
      </c>
      <c r="BM27" s="18">
        <f>IF(SalesOrders_Log[[#This Row],[Product]]=FY04_M08,SalesOrders_Log[[#This Row],[Date Invoiced]],0)</f>
        <v>0</v>
      </c>
      <c r="BN27" s="18">
        <f>IF(SalesOrders_Log[[#This Row],[Product]]=FY04_M09,SalesOrders_Log[[#This Row],[Date Invoiced]],0)</f>
        <v>0</v>
      </c>
      <c r="BO27" s="18">
        <f>IF(SalesOrders_Log[[#This Row],[Product]]=FY04_M10,SalesOrders_Log[[#This Row],[Date Invoiced]],0)</f>
        <v>0</v>
      </c>
      <c r="BP27" s="18">
        <f>IF(SalesOrders_Log[[#This Row],[Product]]=FY04_M11,SalesOrders_Log[[#This Row],[Date Invoiced]],0)</f>
        <v>0</v>
      </c>
      <c r="BQ27" s="18">
        <f>IF(SalesOrders_Log[[#This Row],[Product]]=FY04_M12,SalesOrders_Log[[#This Row],[Date Invoiced]],0)</f>
        <v>0</v>
      </c>
      <c r="BR27" s="18">
        <f>IF(SalesOrders_Log[[#This Row],[Product]]=FY05_M01,SalesOrders_Log[[#This Row],[Date Invoiced]],0)</f>
        <v>0</v>
      </c>
      <c r="BS27" s="18">
        <f>IF(SalesOrders_Log[[#This Row],[Product]]=FY05_M02,SalesOrders_Log[[#This Row],[Date Invoiced]],0)</f>
        <v>0</v>
      </c>
      <c r="BT27" s="18">
        <f>IF(SalesOrders_Log[[#This Row],[Product]]=FY05_M03,SalesOrders_Log[[#This Row],[Date Invoiced]],0)</f>
        <v>0</v>
      </c>
      <c r="BU27" s="18">
        <f>IF(SalesOrders_Log[[#This Row],[Product]]=FY05_M04,SalesOrders_Log[[#This Row],[Date Invoiced]],0)</f>
        <v>0</v>
      </c>
      <c r="BV27" s="18">
        <f>IF(SalesOrders_Log[[#This Row],[Product]]=FY05_M05,SalesOrders_Log[[#This Row],[Date Invoiced]],0)</f>
        <v>0</v>
      </c>
      <c r="BW27" s="18">
        <f>IF(SalesOrders_Log[[#This Row],[Product]]=FY05_M06,SalesOrders_Log[[#This Row],[Date Invoiced]],0)</f>
        <v>0</v>
      </c>
      <c r="BX27" s="18">
        <f>IF(SalesOrders_Log[[#This Row],[Product]]=FY05_M07,SalesOrders_Log[[#This Row],[Date Invoiced]],0)</f>
        <v>0</v>
      </c>
      <c r="BY27" s="18">
        <f>IF(SalesOrders_Log[[#This Row],[Product]]=FY05_M08,SalesOrders_Log[[#This Row],[Date Invoiced]],0)</f>
        <v>0</v>
      </c>
      <c r="BZ27" s="18">
        <f>IF(SalesOrders_Log[[#This Row],[Product]]=FY05_M09,SalesOrders_Log[[#This Row],[Date Invoiced]],0)</f>
        <v>0</v>
      </c>
      <c r="CA27" s="18">
        <f>IF(SalesOrders_Log[[#This Row],[Product]]=FY05_M10,SalesOrders_Log[[#This Row],[Date Invoiced]],0)</f>
        <v>0</v>
      </c>
      <c r="CB27" s="18">
        <f>IF(SalesOrders_Log[[#This Row],[Product]]=FY05_M11,SalesOrders_Log[[#This Row],[Date Invoiced]],0)</f>
        <v>0</v>
      </c>
      <c r="CC27" s="18">
        <f>IF(SalesOrders_Log[[#This Row],[Product]]=FY05_M12,SalesOrders_Log[[#This Row],[Date Invoiced]],0)</f>
        <v>0</v>
      </c>
    </row>
    <row r="28" spans="2:81" x14ac:dyDescent="0.25">
      <c r="B28" s="6" t="s">
        <v>632</v>
      </c>
      <c r="C28" s="6"/>
      <c r="D28" s="6"/>
      <c r="E28" s="6"/>
      <c r="F28" s="6"/>
      <c r="G28" s="6"/>
      <c r="H28" s="6"/>
      <c r="I28" s="6"/>
      <c r="J28" s="6"/>
      <c r="K28" s="6"/>
      <c r="L28" s="10" t="str">
        <f>IF(ISBLANK(SalesOrders_Log[[#This Row],[Product]]),"",SalesOrders_Log[[#This Row],[List Price]]*SalesOrders_Log[[#This Row],[QTY at List Price]]+SalesOrders_Log[[#This Row],[Discount Price]]*SalesOrders_Log[[#This Row],[QTY at Discount Price]])</f>
        <v/>
      </c>
      <c r="M28" s="6"/>
      <c r="N28" s="6"/>
      <c r="O28" s="10" t="str">
        <f>IFERROR(SalesOrders_Log[[#This Row],[Line Sub Total]]*SalesOrders_Log[[#This Row],[Zip Code Taxes]],"")</f>
        <v/>
      </c>
      <c r="P28" s="10">
        <f>SalesOrders_Log[[#This Row],[List Price]]-SalesOrders_Log[[#This Row],[Cost Price]]</f>
        <v>0</v>
      </c>
      <c r="Q28"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28" s="93" t="str">
        <f>IFERROR(SalesOrders_Log[[#This Row],[QTY at List Price]]*SalesOrders_Log[[#This Row],[List Price]]/SalesOrders_Log[[#This Row],[Cost Price]]*SalesOrders_Log[[#This Row],[QTY at List Price]]-IF(SalesOrders_Log[[#This Row],[QTY at List Price]]="","",1),"")</f>
        <v/>
      </c>
      <c r="S28" s="93" t="str">
        <f>IFERROR( SalesOrders_Log[[#This Row],[QTY at Discount Price]]*SalesOrders_Log[[#This Row],[Discount Price]]/SalesOrders_Log[[#This Row],[Cost Price]]*SalesOrders_Log[[#This Row],[QTY at Discount Price]]-IF(SalesOrders_Log[[#This Row],[QTY at Discount Price]]="","",1),"")</f>
        <v/>
      </c>
      <c r="T28" s="11">
        <v>44896</v>
      </c>
      <c r="V28" s="10">
        <f>IF(SalesOrders_Log[[#This Row],[Date Invoiced]]=FY01_M01,SalesOrders_Log[[#This Row],[Line Sub Total]],0)</f>
        <v>0</v>
      </c>
      <c r="W28" s="10">
        <f>IF(SalesOrders_Log[[#This Row],[Date Invoiced]]=FY01_M02,SalesOrders_Log[[#This Row],[Line Sub Total]],0)</f>
        <v>0</v>
      </c>
      <c r="X28" s="10">
        <f>IF(SalesOrders_Log[[#This Row],[Date Invoiced]]=FY01_M03,SalesOrders_Log[[#This Row],[Line Sub Total]],0)</f>
        <v>0</v>
      </c>
      <c r="Y28" s="10">
        <f>IF(SalesOrders_Log[[#This Row],[Date Invoiced]]=FY01_M04,SalesOrders_Log[[#This Row],[Line Sub Total]],0)</f>
        <v>0</v>
      </c>
      <c r="Z28" s="10">
        <f>IF(SalesOrders_Log[[#This Row],[Date Invoiced]]=FY01_M05,SalesOrders_Log[[#This Row],[Line Sub Total]],0)</f>
        <v>0</v>
      </c>
      <c r="AA28" s="10">
        <f>IF(SalesOrders_Log[[#This Row],[Date Invoiced]]=FY01_M06,SalesOrders_Log[[#This Row],[Line Sub Total]],0)</f>
        <v>0</v>
      </c>
      <c r="AB28" s="10">
        <f>IF(SalesOrders_Log[[#This Row],[Date Invoiced]]=FY01_M07,SalesOrders_Log[[#This Row],[Line Sub Total]],0)</f>
        <v>0</v>
      </c>
      <c r="AC28" s="10">
        <f>IF(SalesOrders_Log[[#This Row],[Date Invoiced]]=FY01_M08,SalesOrders_Log[[#This Row],[Line Sub Total]],0)</f>
        <v>0</v>
      </c>
      <c r="AD28" s="10">
        <f>IF(SalesOrders_Log[[#This Row],[Date Invoiced]]=FY01_M09,SalesOrders_Log[[#This Row],[Line Sub Total]],0)</f>
        <v>0</v>
      </c>
      <c r="AE28" s="10">
        <f>IF(SalesOrders_Log[[#This Row],[Date Invoiced]]=FY01_M10,SalesOrders_Log[[#This Row],[Line Sub Total]],0)</f>
        <v>0</v>
      </c>
      <c r="AF28" s="10">
        <f>IF(SalesOrders_Log[[#This Row],[Date Invoiced]]=FY01_M11,SalesOrders_Log[[#This Row],[Line Sub Total]],0)</f>
        <v>0</v>
      </c>
      <c r="AG28" s="10">
        <f>IF(SalesOrders_Log[[#This Row],[Date Invoiced]]=FY01_M12,SalesOrders_Log[[#This Row],[Line Sub Total]],0)</f>
        <v>0</v>
      </c>
      <c r="AH28" s="18">
        <f>IF(SalesOrders_Log[[#This Row],[Date Invoiced]]=FY02_M01,SalesOrders_Log[[#This Row],[Line Sub Total]],0)</f>
        <v>0</v>
      </c>
      <c r="AI28" s="18">
        <f>IF(SalesOrders_Log[[#This Row],[Date Invoiced]]=FY02_M02,SalesOrders_Log[[#This Row],[Line Sub Total]],0)</f>
        <v>0</v>
      </c>
      <c r="AJ28" s="18">
        <f>IF(SalesOrders_Log[[#This Row],[Date Invoiced]]=FY02_M03,SalesOrders_Log[[#This Row],[Line Sub Total]],0)</f>
        <v>0</v>
      </c>
      <c r="AK28" s="18">
        <f>IF(SalesOrders_Log[[#This Row],[Date Invoiced]]=FY02_M04,SalesOrders_Log[[#This Row],[Line Sub Total]],0)</f>
        <v>0</v>
      </c>
      <c r="AL28" s="18">
        <f>IF(SalesOrders_Log[[#This Row],[Date Invoiced]]=FY02_M05,SalesOrders_Log[[#This Row],[Line Sub Total]],0)</f>
        <v>0</v>
      </c>
      <c r="AM28" s="18">
        <f>IF(SalesOrders_Log[[#This Row],[Date Invoiced]]=FY02_M06,SalesOrders_Log[[#This Row],[Line Sub Total]],0)</f>
        <v>0</v>
      </c>
      <c r="AN28" s="18">
        <f>IF(SalesOrders_Log[[#This Row],[Date Invoiced]]=FY02_M07,SalesOrders_Log[[#This Row],[Line Sub Total]],0)</f>
        <v>0</v>
      </c>
      <c r="AO28" s="18">
        <f>IF(SalesOrders_Log[[#This Row],[Date Invoiced]]=FY02_M08,SalesOrders_Log[[#This Row],[Line Sub Total]],0)</f>
        <v>0</v>
      </c>
      <c r="AP28" s="18">
        <f>IF(SalesOrders_Log[[#This Row],[Date Invoiced]]=FY02_M09,SalesOrders_Log[[#This Row],[Line Sub Total]],0)</f>
        <v>0</v>
      </c>
      <c r="AQ28" s="18">
        <f>IF(SalesOrders_Log[[#This Row],[Date Invoiced]]=FY02_M10,SalesOrders_Log[[#This Row],[Line Sub Total]],0)</f>
        <v>0</v>
      </c>
      <c r="AR28" s="18">
        <f>IF(SalesOrders_Log[[#This Row],[Date Invoiced]]=FY02_M11,SalesOrders_Log[[#This Row],[Line Sub Total]],0)</f>
        <v>0</v>
      </c>
      <c r="AS28" s="18">
        <f>IF(SalesOrders_Log[[#This Row],[Date Invoiced]]=FY02_M12,SalesOrders_Log[[#This Row],[Line Sub Total]],0)</f>
        <v>0</v>
      </c>
      <c r="AT28" s="18">
        <f>IF(SalesOrders_Log[[#This Row],[Date Invoiced]]=FY03_M01,SalesOrders_Log[[#This Row],[Line Sub Total]],0)</f>
        <v>0</v>
      </c>
      <c r="AU28" s="18">
        <f>IF(SalesOrders_Log[[#This Row],[Date Invoiced]]=FY03_M02,SalesOrders_Log[[#This Row],[Line Sub Total]],0)</f>
        <v>0</v>
      </c>
      <c r="AV28" s="18">
        <f>IF(SalesOrders_Log[[#This Row],[Date Invoiced]]=FY03_M03,SalesOrders_Log[[#This Row],[Line Sub Total]],0)</f>
        <v>0</v>
      </c>
      <c r="AW28" s="18">
        <f>IF(SalesOrders_Log[[#This Row],[Date Invoiced]]=FY03_M04,SalesOrders_Log[[#This Row],[Line Sub Total]],0)</f>
        <v>0</v>
      </c>
      <c r="AX28" s="18">
        <f>IF(SalesOrders_Log[[#This Row],[Date Invoiced]]=FY03_M05,SalesOrders_Log[[#This Row],[Line Sub Total]],0)</f>
        <v>0</v>
      </c>
      <c r="AY28" s="18">
        <f>IF(SalesOrders_Log[[#This Row],[Date Invoiced]]=FY03_M06,SalesOrders_Log[[#This Row],[Line Sub Total]],0)</f>
        <v>0</v>
      </c>
      <c r="AZ28" s="18">
        <f>IF(SalesOrders_Log[[#This Row],[Date Invoiced]]=FY03_M07,SalesOrders_Log[[#This Row],[Line Sub Total]],0)</f>
        <v>0</v>
      </c>
      <c r="BA28" s="18">
        <f>IF(SalesOrders_Log[[#This Row],[Date Invoiced]]=FY03_M08,SalesOrders_Log[[#This Row],[Line Sub Total]],0)</f>
        <v>0</v>
      </c>
      <c r="BB28" s="18">
        <f>IF(SalesOrders_Log[[#This Row],[Date Invoiced]]=FY03_M09,SalesOrders_Log[[#This Row],[Line Sub Total]],0)</f>
        <v>0</v>
      </c>
      <c r="BC28" s="18">
        <f>IF(SalesOrders_Log[[#This Row],[Date Invoiced]]=FY03_M10,SalesOrders_Log[[#This Row],[Line Sub Total]],0)</f>
        <v>0</v>
      </c>
      <c r="BD28" s="18">
        <f>IF(SalesOrders_Log[[#This Row],[Date Invoiced]]=FY03_M11,SalesOrders_Log[[#This Row],[Line Sub Total]],0)</f>
        <v>0</v>
      </c>
      <c r="BE28" s="18">
        <f>IF(SalesOrders_Log[[#This Row],[Date Invoiced]]=FY03_M12,SalesOrders_Log[[#This Row],[Line Sub Total]],0)</f>
        <v>0</v>
      </c>
      <c r="BF28" s="18">
        <f>IF(SalesOrders_Log[[#This Row],[Product]]=FY04_M01,SalesOrders_Log[[#This Row],[Date Invoiced]],0)</f>
        <v>0</v>
      </c>
      <c r="BG28" s="18">
        <f>IF(SalesOrders_Log[[#This Row],[Product]]=FY04_M02,SalesOrders_Log[[#This Row],[Date Invoiced]],0)</f>
        <v>0</v>
      </c>
      <c r="BH28" s="18">
        <f>IF(SalesOrders_Log[[#This Row],[Product]]=FY04_M03,SalesOrders_Log[[#This Row],[Date Invoiced]],0)</f>
        <v>0</v>
      </c>
      <c r="BI28" s="18">
        <f>IF(SalesOrders_Log[[#This Row],[Product]]=FY04_M04,SalesOrders_Log[[#This Row],[Date Invoiced]],0)</f>
        <v>0</v>
      </c>
      <c r="BJ28" s="18">
        <f>IF(SalesOrders_Log[[#This Row],[Product]]=FY04_M05,SalesOrders_Log[[#This Row],[Date Invoiced]],0)</f>
        <v>0</v>
      </c>
      <c r="BK28" s="18">
        <f>IF(SalesOrders_Log[[#This Row],[Product]]=FY04_M06,SalesOrders_Log[[#This Row],[Date Invoiced]],0)</f>
        <v>0</v>
      </c>
      <c r="BL28" s="18">
        <f>IF(SalesOrders_Log[[#This Row],[Product]]=FY04_M07,SalesOrders_Log[[#This Row],[Date Invoiced]],0)</f>
        <v>0</v>
      </c>
      <c r="BM28" s="18">
        <f>IF(SalesOrders_Log[[#This Row],[Product]]=FY04_M08,SalesOrders_Log[[#This Row],[Date Invoiced]],0)</f>
        <v>0</v>
      </c>
      <c r="BN28" s="18">
        <f>IF(SalesOrders_Log[[#This Row],[Product]]=FY04_M09,SalesOrders_Log[[#This Row],[Date Invoiced]],0)</f>
        <v>0</v>
      </c>
      <c r="BO28" s="18">
        <f>IF(SalesOrders_Log[[#This Row],[Product]]=FY04_M10,SalesOrders_Log[[#This Row],[Date Invoiced]],0)</f>
        <v>0</v>
      </c>
      <c r="BP28" s="18">
        <f>IF(SalesOrders_Log[[#This Row],[Product]]=FY04_M11,SalesOrders_Log[[#This Row],[Date Invoiced]],0)</f>
        <v>0</v>
      </c>
      <c r="BQ28" s="18">
        <f>IF(SalesOrders_Log[[#This Row],[Product]]=FY04_M12,SalesOrders_Log[[#This Row],[Date Invoiced]],0)</f>
        <v>0</v>
      </c>
      <c r="BR28" s="18">
        <f>IF(SalesOrders_Log[[#This Row],[Product]]=FY05_M01,SalesOrders_Log[[#This Row],[Date Invoiced]],0)</f>
        <v>0</v>
      </c>
      <c r="BS28" s="18">
        <f>IF(SalesOrders_Log[[#This Row],[Product]]=FY05_M02,SalesOrders_Log[[#This Row],[Date Invoiced]],0)</f>
        <v>0</v>
      </c>
      <c r="BT28" s="18">
        <f>IF(SalesOrders_Log[[#This Row],[Product]]=FY05_M03,SalesOrders_Log[[#This Row],[Date Invoiced]],0)</f>
        <v>0</v>
      </c>
      <c r="BU28" s="18">
        <f>IF(SalesOrders_Log[[#This Row],[Product]]=FY05_M04,SalesOrders_Log[[#This Row],[Date Invoiced]],0)</f>
        <v>0</v>
      </c>
      <c r="BV28" s="18">
        <f>IF(SalesOrders_Log[[#This Row],[Product]]=FY05_M05,SalesOrders_Log[[#This Row],[Date Invoiced]],0)</f>
        <v>0</v>
      </c>
      <c r="BW28" s="18">
        <f>IF(SalesOrders_Log[[#This Row],[Product]]=FY05_M06,SalesOrders_Log[[#This Row],[Date Invoiced]],0)</f>
        <v>0</v>
      </c>
      <c r="BX28" s="18">
        <f>IF(SalesOrders_Log[[#This Row],[Product]]=FY05_M07,SalesOrders_Log[[#This Row],[Date Invoiced]],0)</f>
        <v>0</v>
      </c>
      <c r="BY28" s="18">
        <f>IF(SalesOrders_Log[[#This Row],[Product]]=FY05_M08,SalesOrders_Log[[#This Row],[Date Invoiced]],0)</f>
        <v>0</v>
      </c>
      <c r="BZ28" s="18">
        <f>IF(SalesOrders_Log[[#This Row],[Product]]=FY05_M09,SalesOrders_Log[[#This Row],[Date Invoiced]],0)</f>
        <v>0</v>
      </c>
      <c r="CA28" s="18">
        <f>IF(SalesOrders_Log[[#This Row],[Product]]=FY05_M10,SalesOrders_Log[[#This Row],[Date Invoiced]],0)</f>
        <v>0</v>
      </c>
      <c r="CB28" s="18">
        <f>IF(SalesOrders_Log[[#This Row],[Product]]=FY05_M11,SalesOrders_Log[[#This Row],[Date Invoiced]],0)</f>
        <v>0</v>
      </c>
      <c r="CC28" s="18">
        <f>IF(SalesOrders_Log[[#This Row],[Product]]=FY05_M12,SalesOrders_Log[[#This Row],[Date Invoiced]],0)</f>
        <v>0</v>
      </c>
    </row>
    <row r="29" spans="2:81" x14ac:dyDescent="0.25">
      <c r="B29" s="6" t="s">
        <v>633</v>
      </c>
      <c r="C29" s="6"/>
      <c r="D29" s="6"/>
      <c r="E29" s="6"/>
      <c r="F29" s="6"/>
      <c r="G29" s="6"/>
      <c r="H29" s="6"/>
      <c r="I29" s="6"/>
      <c r="J29" s="6"/>
      <c r="K29" s="6"/>
      <c r="L29" s="10" t="str">
        <f>IF(ISBLANK(SalesOrders_Log[[#This Row],[Product]]),"",SalesOrders_Log[[#This Row],[List Price]]*SalesOrders_Log[[#This Row],[QTY at List Price]]+SalesOrders_Log[[#This Row],[Discount Price]]*SalesOrders_Log[[#This Row],[QTY at Discount Price]])</f>
        <v/>
      </c>
      <c r="M29" s="6"/>
      <c r="N29" s="6"/>
      <c r="O29" s="10" t="str">
        <f>IFERROR(SalesOrders_Log[[#This Row],[Line Sub Total]]*SalesOrders_Log[[#This Row],[Zip Code Taxes]],"")</f>
        <v/>
      </c>
      <c r="P29" s="10">
        <f>SalesOrders_Log[[#This Row],[List Price]]-SalesOrders_Log[[#This Row],[Cost Price]]</f>
        <v>0</v>
      </c>
      <c r="Q29"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29" s="93" t="str">
        <f>IFERROR(SalesOrders_Log[[#This Row],[QTY at List Price]]*SalesOrders_Log[[#This Row],[List Price]]/SalesOrders_Log[[#This Row],[Cost Price]]*SalesOrders_Log[[#This Row],[QTY at List Price]]-IF(SalesOrders_Log[[#This Row],[QTY at List Price]]="","",1),"")</f>
        <v/>
      </c>
      <c r="S29" s="93" t="str">
        <f>IFERROR( SalesOrders_Log[[#This Row],[QTY at Discount Price]]*SalesOrders_Log[[#This Row],[Discount Price]]/SalesOrders_Log[[#This Row],[Cost Price]]*SalesOrders_Log[[#This Row],[QTY at Discount Price]]-IF(SalesOrders_Log[[#This Row],[QTY at Discount Price]]="","",1),"")</f>
        <v/>
      </c>
      <c r="T29" s="11">
        <v>44896</v>
      </c>
      <c r="V29" s="10">
        <f>IF(SalesOrders_Log[[#This Row],[Date Invoiced]]=FY01_M01,SalesOrders_Log[[#This Row],[Line Sub Total]],0)</f>
        <v>0</v>
      </c>
      <c r="W29" s="10">
        <f>IF(SalesOrders_Log[[#This Row],[Date Invoiced]]=FY01_M02,SalesOrders_Log[[#This Row],[Line Sub Total]],0)</f>
        <v>0</v>
      </c>
      <c r="X29" s="10">
        <f>IF(SalesOrders_Log[[#This Row],[Date Invoiced]]=FY01_M03,SalesOrders_Log[[#This Row],[Line Sub Total]],0)</f>
        <v>0</v>
      </c>
      <c r="Y29" s="10">
        <f>IF(SalesOrders_Log[[#This Row],[Date Invoiced]]=FY01_M04,SalesOrders_Log[[#This Row],[Line Sub Total]],0)</f>
        <v>0</v>
      </c>
      <c r="Z29" s="10">
        <f>IF(SalesOrders_Log[[#This Row],[Date Invoiced]]=FY01_M05,SalesOrders_Log[[#This Row],[Line Sub Total]],0)</f>
        <v>0</v>
      </c>
      <c r="AA29" s="10">
        <f>IF(SalesOrders_Log[[#This Row],[Date Invoiced]]=FY01_M06,SalesOrders_Log[[#This Row],[Line Sub Total]],0)</f>
        <v>0</v>
      </c>
      <c r="AB29" s="10">
        <f>IF(SalesOrders_Log[[#This Row],[Date Invoiced]]=FY01_M07,SalesOrders_Log[[#This Row],[Line Sub Total]],0)</f>
        <v>0</v>
      </c>
      <c r="AC29" s="10">
        <f>IF(SalesOrders_Log[[#This Row],[Date Invoiced]]=FY01_M08,SalesOrders_Log[[#This Row],[Line Sub Total]],0)</f>
        <v>0</v>
      </c>
      <c r="AD29" s="10">
        <f>IF(SalesOrders_Log[[#This Row],[Date Invoiced]]=FY01_M09,SalesOrders_Log[[#This Row],[Line Sub Total]],0)</f>
        <v>0</v>
      </c>
      <c r="AE29" s="10">
        <f>IF(SalesOrders_Log[[#This Row],[Date Invoiced]]=FY01_M10,SalesOrders_Log[[#This Row],[Line Sub Total]],0)</f>
        <v>0</v>
      </c>
      <c r="AF29" s="10">
        <f>IF(SalesOrders_Log[[#This Row],[Date Invoiced]]=FY01_M11,SalesOrders_Log[[#This Row],[Line Sub Total]],0)</f>
        <v>0</v>
      </c>
      <c r="AG29" s="10">
        <f>IF(SalesOrders_Log[[#This Row],[Date Invoiced]]=FY01_M12,SalesOrders_Log[[#This Row],[Line Sub Total]],0)</f>
        <v>0</v>
      </c>
      <c r="AH29" s="18">
        <f>IF(SalesOrders_Log[[#This Row],[Date Invoiced]]=FY02_M01,SalesOrders_Log[[#This Row],[Line Sub Total]],0)</f>
        <v>0</v>
      </c>
      <c r="AI29" s="18">
        <f>IF(SalesOrders_Log[[#This Row],[Date Invoiced]]=FY02_M02,SalesOrders_Log[[#This Row],[Line Sub Total]],0)</f>
        <v>0</v>
      </c>
      <c r="AJ29" s="18">
        <f>IF(SalesOrders_Log[[#This Row],[Date Invoiced]]=FY02_M03,SalesOrders_Log[[#This Row],[Line Sub Total]],0)</f>
        <v>0</v>
      </c>
      <c r="AK29" s="18">
        <f>IF(SalesOrders_Log[[#This Row],[Date Invoiced]]=FY02_M04,SalesOrders_Log[[#This Row],[Line Sub Total]],0)</f>
        <v>0</v>
      </c>
      <c r="AL29" s="18">
        <f>IF(SalesOrders_Log[[#This Row],[Date Invoiced]]=FY02_M05,SalesOrders_Log[[#This Row],[Line Sub Total]],0)</f>
        <v>0</v>
      </c>
      <c r="AM29" s="18">
        <f>IF(SalesOrders_Log[[#This Row],[Date Invoiced]]=FY02_M06,SalesOrders_Log[[#This Row],[Line Sub Total]],0)</f>
        <v>0</v>
      </c>
      <c r="AN29" s="18">
        <f>IF(SalesOrders_Log[[#This Row],[Date Invoiced]]=FY02_M07,SalesOrders_Log[[#This Row],[Line Sub Total]],0)</f>
        <v>0</v>
      </c>
      <c r="AO29" s="18">
        <f>IF(SalesOrders_Log[[#This Row],[Date Invoiced]]=FY02_M08,SalesOrders_Log[[#This Row],[Line Sub Total]],0)</f>
        <v>0</v>
      </c>
      <c r="AP29" s="18">
        <f>IF(SalesOrders_Log[[#This Row],[Date Invoiced]]=FY02_M09,SalesOrders_Log[[#This Row],[Line Sub Total]],0)</f>
        <v>0</v>
      </c>
      <c r="AQ29" s="18">
        <f>IF(SalesOrders_Log[[#This Row],[Date Invoiced]]=FY02_M10,SalesOrders_Log[[#This Row],[Line Sub Total]],0)</f>
        <v>0</v>
      </c>
      <c r="AR29" s="18">
        <f>IF(SalesOrders_Log[[#This Row],[Date Invoiced]]=FY02_M11,SalesOrders_Log[[#This Row],[Line Sub Total]],0)</f>
        <v>0</v>
      </c>
      <c r="AS29" s="18">
        <f>IF(SalesOrders_Log[[#This Row],[Date Invoiced]]=FY02_M12,SalesOrders_Log[[#This Row],[Line Sub Total]],0)</f>
        <v>0</v>
      </c>
      <c r="AT29" s="18">
        <f>IF(SalesOrders_Log[[#This Row],[Date Invoiced]]=FY03_M01,SalesOrders_Log[[#This Row],[Line Sub Total]],0)</f>
        <v>0</v>
      </c>
      <c r="AU29" s="18">
        <f>IF(SalesOrders_Log[[#This Row],[Date Invoiced]]=FY03_M02,SalesOrders_Log[[#This Row],[Line Sub Total]],0)</f>
        <v>0</v>
      </c>
      <c r="AV29" s="18">
        <f>IF(SalesOrders_Log[[#This Row],[Date Invoiced]]=FY03_M03,SalesOrders_Log[[#This Row],[Line Sub Total]],0)</f>
        <v>0</v>
      </c>
      <c r="AW29" s="18">
        <f>IF(SalesOrders_Log[[#This Row],[Date Invoiced]]=FY03_M04,SalesOrders_Log[[#This Row],[Line Sub Total]],0)</f>
        <v>0</v>
      </c>
      <c r="AX29" s="18">
        <f>IF(SalesOrders_Log[[#This Row],[Date Invoiced]]=FY03_M05,SalesOrders_Log[[#This Row],[Line Sub Total]],0)</f>
        <v>0</v>
      </c>
      <c r="AY29" s="18">
        <f>IF(SalesOrders_Log[[#This Row],[Date Invoiced]]=FY03_M06,SalesOrders_Log[[#This Row],[Line Sub Total]],0)</f>
        <v>0</v>
      </c>
      <c r="AZ29" s="18">
        <f>IF(SalesOrders_Log[[#This Row],[Date Invoiced]]=FY03_M07,SalesOrders_Log[[#This Row],[Line Sub Total]],0)</f>
        <v>0</v>
      </c>
      <c r="BA29" s="18">
        <f>IF(SalesOrders_Log[[#This Row],[Date Invoiced]]=FY03_M08,SalesOrders_Log[[#This Row],[Line Sub Total]],0)</f>
        <v>0</v>
      </c>
      <c r="BB29" s="18">
        <f>IF(SalesOrders_Log[[#This Row],[Date Invoiced]]=FY03_M09,SalesOrders_Log[[#This Row],[Line Sub Total]],0)</f>
        <v>0</v>
      </c>
      <c r="BC29" s="18">
        <f>IF(SalesOrders_Log[[#This Row],[Date Invoiced]]=FY03_M10,SalesOrders_Log[[#This Row],[Line Sub Total]],0)</f>
        <v>0</v>
      </c>
      <c r="BD29" s="18">
        <f>IF(SalesOrders_Log[[#This Row],[Date Invoiced]]=FY03_M11,SalesOrders_Log[[#This Row],[Line Sub Total]],0)</f>
        <v>0</v>
      </c>
      <c r="BE29" s="18">
        <f>IF(SalesOrders_Log[[#This Row],[Date Invoiced]]=FY03_M12,SalesOrders_Log[[#This Row],[Line Sub Total]],0)</f>
        <v>0</v>
      </c>
      <c r="BF29" s="18">
        <f>IF(SalesOrders_Log[[#This Row],[Product]]=FY04_M01,SalesOrders_Log[[#This Row],[Date Invoiced]],0)</f>
        <v>0</v>
      </c>
      <c r="BG29" s="18">
        <f>IF(SalesOrders_Log[[#This Row],[Product]]=FY04_M02,SalesOrders_Log[[#This Row],[Date Invoiced]],0)</f>
        <v>0</v>
      </c>
      <c r="BH29" s="18">
        <f>IF(SalesOrders_Log[[#This Row],[Product]]=FY04_M03,SalesOrders_Log[[#This Row],[Date Invoiced]],0)</f>
        <v>0</v>
      </c>
      <c r="BI29" s="18">
        <f>IF(SalesOrders_Log[[#This Row],[Product]]=FY04_M04,SalesOrders_Log[[#This Row],[Date Invoiced]],0)</f>
        <v>0</v>
      </c>
      <c r="BJ29" s="18">
        <f>IF(SalesOrders_Log[[#This Row],[Product]]=FY04_M05,SalesOrders_Log[[#This Row],[Date Invoiced]],0)</f>
        <v>0</v>
      </c>
      <c r="BK29" s="18">
        <f>IF(SalesOrders_Log[[#This Row],[Product]]=FY04_M06,SalesOrders_Log[[#This Row],[Date Invoiced]],0)</f>
        <v>0</v>
      </c>
      <c r="BL29" s="18">
        <f>IF(SalesOrders_Log[[#This Row],[Product]]=FY04_M07,SalesOrders_Log[[#This Row],[Date Invoiced]],0)</f>
        <v>0</v>
      </c>
      <c r="BM29" s="18">
        <f>IF(SalesOrders_Log[[#This Row],[Product]]=FY04_M08,SalesOrders_Log[[#This Row],[Date Invoiced]],0)</f>
        <v>0</v>
      </c>
      <c r="BN29" s="18">
        <f>IF(SalesOrders_Log[[#This Row],[Product]]=FY04_M09,SalesOrders_Log[[#This Row],[Date Invoiced]],0)</f>
        <v>0</v>
      </c>
      <c r="BO29" s="18">
        <f>IF(SalesOrders_Log[[#This Row],[Product]]=FY04_M10,SalesOrders_Log[[#This Row],[Date Invoiced]],0)</f>
        <v>0</v>
      </c>
      <c r="BP29" s="18">
        <f>IF(SalesOrders_Log[[#This Row],[Product]]=FY04_M11,SalesOrders_Log[[#This Row],[Date Invoiced]],0)</f>
        <v>0</v>
      </c>
      <c r="BQ29" s="18">
        <f>IF(SalesOrders_Log[[#This Row],[Product]]=FY04_M12,SalesOrders_Log[[#This Row],[Date Invoiced]],0)</f>
        <v>0</v>
      </c>
      <c r="BR29" s="18">
        <f>IF(SalesOrders_Log[[#This Row],[Product]]=FY05_M01,SalesOrders_Log[[#This Row],[Date Invoiced]],0)</f>
        <v>0</v>
      </c>
      <c r="BS29" s="18">
        <f>IF(SalesOrders_Log[[#This Row],[Product]]=FY05_M02,SalesOrders_Log[[#This Row],[Date Invoiced]],0)</f>
        <v>0</v>
      </c>
      <c r="BT29" s="18">
        <f>IF(SalesOrders_Log[[#This Row],[Product]]=FY05_M03,SalesOrders_Log[[#This Row],[Date Invoiced]],0)</f>
        <v>0</v>
      </c>
      <c r="BU29" s="18">
        <f>IF(SalesOrders_Log[[#This Row],[Product]]=FY05_M04,SalesOrders_Log[[#This Row],[Date Invoiced]],0)</f>
        <v>0</v>
      </c>
      <c r="BV29" s="18">
        <f>IF(SalesOrders_Log[[#This Row],[Product]]=FY05_M05,SalesOrders_Log[[#This Row],[Date Invoiced]],0)</f>
        <v>0</v>
      </c>
      <c r="BW29" s="18">
        <f>IF(SalesOrders_Log[[#This Row],[Product]]=FY05_M06,SalesOrders_Log[[#This Row],[Date Invoiced]],0)</f>
        <v>0</v>
      </c>
      <c r="BX29" s="18">
        <f>IF(SalesOrders_Log[[#This Row],[Product]]=FY05_M07,SalesOrders_Log[[#This Row],[Date Invoiced]],0)</f>
        <v>0</v>
      </c>
      <c r="BY29" s="18">
        <f>IF(SalesOrders_Log[[#This Row],[Product]]=FY05_M08,SalesOrders_Log[[#This Row],[Date Invoiced]],0)</f>
        <v>0</v>
      </c>
      <c r="BZ29" s="18">
        <f>IF(SalesOrders_Log[[#This Row],[Product]]=FY05_M09,SalesOrders_Log[[#This Row],[Date Invoiced]],0)</f>
        <v>0</v>
      </c>
      <c r="CA29" s="18">
        <f>IF(SalesOrders_Log[[#This Row],[Product]]=FY05_M10,SalesOrders_Log[[#This Row],[Date Invoiced]],0)</f>
        <v>0</v>
      </c>
      <c r="CB29" s="18">
        <f>IF(SalesOrders_Log[[#This Row],[Product]]=FY05_M11,SalesOrders_Log[[#This Row],[Date Invoiced]],0)</f>
        <v>0</v>
      </c>
      <c r="CC29" s="18">
        <f>IF(SalesOrders_Log[[#This Row],[Product]]=FY05_M12,SalesOrders_Log[[#This Row],[Date Invoiced]],0)</f>
        <v>0</v>
      </c>
    </row>
    <row r="30" spans="2:81" x14ac:dyDescent="0.25">
      <c r="B30" s="6" t="s">
        <v>634</v>
      </c>
      <c r="C30" s="6"/>
      <c r="D30" s="6"/>
      <c r="E30" s="6"/>
      <c r="F30" s="6"/>
      <c r="G30" s="6"/>
      <c r="H30" s="6"/>
      <c r="I30" s="6"/>
      <c r="J30" s="6"/>
      <c r="K30" s="6"/>
      <c r="L30" s="10" t="str">
        <f>IF(ISBLANK(SalesOrders_Log[[#This Row],[Product]]),"",SalesOrders_Log[[#This Row],[List Price]]*SalesOrders_Log[[#This Row],[QTY at List Price]]+SalesOrders_Log[[#This Row],[Discount Price]]*SalesOrders_Log[[#This Row],[QTY at Discount Price]])</f>
        <v/>
      </c>
      <c r="M30" s="6"/>
      <c r="N30" s="6"/>
      <c r="O30" s="10" t="str">
        <f>IFERROR(SalesOrders_Log[[#This Row],[Line Sub Total]]*SalesOrders_Log[[#This Row],[Zip Code Taxes]],"")</f>
        <v/>
      </c>
      <c r="P30" s="10">
        <f>SalesOrders_Log[[#This Row],[List Price]]-SalesOrders_Log[[#This Row],[Cost Price]]</f>
        <v>0</v>
      </c>
      <c r="Q30"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30" s="93" t="str">
        <f>IFERROR(SalesOrders_Log[[#This Row],[QTY at List Price]]*SalesOrders_Log[[#This Row],[List Price]]/SalesOrders_Log[[#This Row],[Cost Price]]*SalesOrders_Log[[#This Row],[QTY at List Price]]-IF(SalesOrders_Log[[#This Row],[QTY at List Price]]="","",1),"")</f>
        <v/>
      </c>
      <c r="S30" s="93" t="str">
        <f>IFERROR( SalesOrders_Log[[#This Row],[QTY at Discount Price]]*SalesOrders_Log[[#This Row],[Discount Price]]/SalesOrders_Log[[#This Row],[Cost Price]]*SalesOrders_Log[[#This Row],[QTY at Discount Price]]-IF(SalesOrders_Log[[#This Row],[QTY at Discount Price]]="","",1),"")</f>
        <v/>
      </c>
      <c r="T30" s="11">
        <v>44896</v>
      </c>
      <c r="V30" s="10">
        <f>IF(SalesOrders_Log[[#This Row],[Date Invoiced]]=FY01_M01,SalesOrders_Log[[#This Row],[Line Sub Total]],0)</f>
        <v>0</v>
      </c>
      <c r="W30" s="10">
        <f>IF(SalesOrders_Log[[#This Row],[Date Invoiced]]=FY01_M02,SalesOrders_Log[[#This Row],[Line Sub Total]],0)</f>
        <v>0</v>
      </c>
      <c r="X30" s="10">
        <f>IF(SalesOrders_Log[[#This Row],[Date Invoiced]]=FY01_M03,SalesOrders_Log[[#This Row],[Line Sub Total]],0)</f>
        <v>0</v>
      </c>
      <c r="Y30" s="10">
        <f>IF(SalesOrders_Log[[#This Row],[Date Invoiced]]=FY01_M04,SalesOrders_Log[[#This Row],[Line Sub Total]],0)</f>
        <v>0</v>
      </c>
      <c r="Z30" s="10">
        <f>IF(SalesOrders_Log[[#This Row],[Date Invoiced]]=FY01_M05,SalesOrders_Log[[#This Row],[Line Sub Total]],0)</f>
        <v>0</v>
      </c>
      <c r="AA30" s="10">
        <f>IF(SalesOrders_Log[[#This Row],[Date Invoiced]]=FY01_M06,SalesOrders_Log[[#This Row],[Line Sub Total]],0)</f>
        <v>0</v>
      </c>
      <c r="AB30" s="10">
        <f>IF(SalesOrders_Log[[#This Row],[Date Invoiced]]=FY01_M07,SalesOrders_Log[[#This Row],[Line Sub Total]],0)</f>
        <v>0</v>
      </c>
      <c r="AC30" s="10">
        <f>IF(SalesOrders_Log[[#This Row],[Date Invoiced]]=FY01_M08,SalesOrders_Log[[#This Row],[Line Sub Total]],0)</f>
        <v>0</v>
      </c>
      <c r="AD30" s="10">
        <f>IF(SalesOrders_Log[[#This Row],[Date Invoiced]]=FY01_M09,SalesOrders_Log[[#This Row],[Line Sub Total]],0)</f>
        <v>0</v>
      </c>
      <c r="AE30" s="10">
        <f>IF(SalesOrders_Log[[#This Row],[Date Invoiced]]=FY01_M10,SalesOrders_Log[[#This Row],[Line Sub Total]],0)</f>
        <v>0</v>
      </c>
      <c r="AF30" s="10">
        <f>IF(SalesOrders_Log[[#This Row],[Date Invoiced]]=FY01_M11,SalesOrders_Log[[#This Row],[Line Sub Total]],0)</f>
        <v>0</v>
      </c>
      <c r="AG30" s="10">
        <f>IF(SalesOrders_Log[[#This Row],[Date Invoiced]]=FY01_M12,SalesOrders_Log[[#This Row],[Line Sub Total]],0)</f>
        <v>0</v>
      </c>
      <c r="AH30" s="18">
        <f>IF(SalesOrders_Log[[#This Row],[Date Invoiced]]=FY02_M01,SalesOrders_Log[[#This Row],[Line Sub Total]],0)</f>
        <v>0</v>
      </c>
      <c r="AI30" s="18">
        <f>IF(SalesOrders_Log[[#This Row],[Date Invoiced]]=FY02_M02,SalesOrders_Log[[#This Row],[Line Sub Total]],0)</f>
        <v>0</v>
      </c>
      <c r="AJ30" s="18">
        <f>IF(SalesOrders_Log[[#This Row],[Date Invoiced]]=FY02_M03,SalesOrders_Log[[#This Row],[Line Sub Total]],0)</f>
        <v>0</v>
      </c>
      <c r="AK30" s="18">
        <f>IF(SalesOrders_Log[[#This Row],[Date Invoiced]]=FY02_M04,SalesOrders_Log[[#This Row],[Line Sub Total]],0)</f>
        <v>0</v>
      </c>
      <c r="AL30" s="18">
        <f>IF(SalesOrders_Log[[#This Row],[Date Invoiced]]=FY02_M05,SalesOrders_Log[[#This Row],[Line Sub Total]],0)</f>
        <v>0</v>
      </c>
      <c r="AM30" s="18">
        <f>IF(SalesOrders_Log[[#This Row],[Date Invoiced]]=FY02_M06,SalesOrders_Log[[#This Row],[Line Sub Total]],0)</f>
        <v>0</v>
      </c>
      <c r="AN30" s="18">
        <f>IF(SalesOrders_Log[[#This Row],[Date Invoiced]]=FY02_M07,SalesOrders_Log[[#This Row],[Line Sub Total]],0)</f>
        <v>0</v>
      </c>
      <c r="AO30" s="18">
        <f>IF(SalesOrders_Log[[#This Row],[Date Invoiced]]=FY02_M08,SalesOrders_Log[[#This Row],[Line Sub Total]],0)</f>
        <v>0</v>
      </c>
      <c r="AP30" s="18">
        <f>IF(SalesOrders_Log[[#This Row],[Date Invoiced]]=FY02_M09,SalesOrders_Log[[#This Row],[Line Sub Total]],0)</f>
        <v>0</v>
      </c>
      <c r="AQ30" s="18">
        <f>IF(SalesOrders_Log[[#This Row],[Date Invoiced]]=FY02_M10,SalesOrders_Log[[#This Row],[Line Sub Total]],0)</f>
        <v>0</v>
      </c>
      <c r="AR30" s="18">
        <f>IF(SalesOrders_Log[[#This Row],[Date Invoiced]]=FY02_M11,SalesOrders_Log[[#This Row],[Line Sub Total]],0)</f>
        <v>0</v>
      </c>
      <c r="AS30" s="18">
        <f>IF(SalesOrders_Log[[#This Row],[Date Invoiced]]=FY02_M12,SalesOrders_Log[[#This Row],[Line Sub Total]],0)</f>
        <v>0</v>
      </c>
      <c r="AT30" s="18">
        <f>IF(SalesOrders_Log[[#This Row],[Date Invoiced]]=FY03_M01,SalesOrders_Log[[#This Row],[Line Sub Total]],0)</f>
        <v>0</v>
      </c>
      <c r="AU30" s="18">
        <f>IF(SalesOrders_Log[[#This Row],[Date Invoiced]]=FY03_M02,SalesOrders_Log[[#This Row],[Line Sub Total]],0)</f>
        <v>0</v>
      </c>
      <c r="AV30" s="18">
        <f>IF(SalesOrders_Log[[#This Row],[Date Invoiced]]=FY03_M03,SalesOrders_Log[[#This Row],[Line Sub Total]],0)</f>
        <v>0</v>
      </c>
      <c r="AW30" s="18">
        <f>IF(SalesOrders_Log[[#This Row],[Date Invoiced]]=FY03_M04,SalesOrders_Log[[#This Row],[Line Sub Total]],0)</f>
        <v>0</v>
      </c>
      <c r="AX30" s="18">
        <f>IF(SalesOrders_Log[[#This Row],[Date Invoiced]]=FY03_M05,SalesOrders_Log[[#This Row],[Line Sub Total]],0)</f>
        <v>0</v>
      </c>
      <c r="AY30" s="18">
        <f>IF(SalesOrders_Log[[#This Row],[Date Invoiced]]=FY03_M06,SalesOrders_Log[[#This Row],[Line Sub Total]],0)</f>
        <v>0</v>
      </c>
      <c r="AZ30" s="18">
        <f>IF(SalesOrders_Log[[#This Row],[Date Invoiced]]=FY03_M07,SalesOrders_Log[[#This Row],[Line Sub Total]],0)</f>
        <v>0</v>
      </c>
      <c r="BA30" s="18">
        <f>IF(SalesOrders_Log[[#This Row],[Date Invoiced]]=FY03_M08,SalesOrders_Log[[#This Row],[Line Sub Total]],0)</f>
        <v>0</v>
      </c>
      <c r="BB30" s="18">
        <f>IF(SalesOrders_Log[[#This Row],[Date Invoiced]]=FY03_M09,SalesOrders_Log[[#This Row],[Line Sub Total]],0)</f>
        <v>0</v>
      </c>
      <c r="BC30" s="18">
        <f>IF(SalesOrders_Log[[#This Row],[Date Invoiced]]=FY03_M10,SalesOrders_Log[[#This Row],[Line Sub Total]],0)</f>
        <v>0</v>
      </c>
      <c r="BD30" s="18">
        <f>IF(SalesOrders_Log[[#This Row],[Date Invoiced]]=FY03_M11,SalesOrders_Log[[#This Row],[Line Sub Total]],0)</f>
        <v>0</v>
      </c>
      <c r="BE30" s="18">
        <f>IF(SalesOrders_Log[[#This Row],[Date Invoiced]]=FY03_M12,SalesOrders_Log[[#This Row],[Line Sub Total]],0)</f>
        <v>0</v>
      </c>
      <c r="BF30" s="18">
        <f>IF(SalesOrders_Log[[#This Row],[Product]]=FY04_M01,SalesOrders_Log[[#This Row],[Date Invoiced]],0)</f>
        <v>0</v>
      </c>
      <c r="BG30" s="18">
        <f>IF(SalesOrders_Log[[#This Row],[Product]]=FY04_M02,SalesOrders_Log[[#This Row],[Date Invoiced]],0)</f>
        <v>0</v>
      </c>
      <c r="BH30" s="18">
        <f>IF(SalesOrders_Log[[#This Row],[Product]]=FY04_M03,SalesOrders_Log[[#This Row],[Date Invoiced]],0)</f>
        <v>0</v>
      </c>
      <c r="BI30" s="18">
        <f>IF(SalesOrders_Log[[#This Row],[Product]]=FY04_M04,SalesOrders_Log[[#This Row],[Date Invoiced]],0)</f>
        <v>0</v>
      </c>
      <c r="BJ30" s="18">
        <f>IF(SalesOrders_Log[[#This Row],[Product]]=FY04_M05,SalesOrders_Log[[#This Row],[Date Invoiced]],0)</f>
        <v>0</v>
      </c>
      <c r="BK30" s="18">
        <f>IF(SalesOrders_Log[[#This Row],[Product]]=FY04_M06,SalesOrders_Log[[#This Row],[Date Invoiced]],0)</f>
        <v>0</v>
      </c>
      <c r="BL30" s="18">
        <f>IF(SalesOrders_Log[[#This Row],[Product]]=FY04_M07,SalesOrders_Log[[#This Row],[Date Invoiced]],0)</f>
        <v>0</v>
      </c>
      <c r="BM30" s="18">
        <f>IF(SalesOrders_Log[[#This Row],[Product]]=FY04_M08,SalesOrders_Log[[#This Row],[Date Invoiced]],0)</f>
        <v>0</v>
      </c>
      <c r="BN30" s="18">
        <f>IF(SalesOrders_Log[[#This Row],[Product]]=FY04_M09,SalesOrders_Log[[#This Row],[Date Invoiced]],0)</f>
        <v>0</v>
      </c>
      <c r="BO30" s="18">
        <f>IF(SalesOrders_Log[[#This Row],[Product]]=FY04_M10,SalesOrders_Log[[#This Row],[Date Invoiced]],0)</f>
        <v>0</v>
      </c>
      <c r="BP30" s="18">
        <f>IF(SalesOrders_Log[[#This Row],[Product]]=FY04_M11,SalesOrders_Log[[#This Row],[Date Invoiced]],0)</f>
        <v>0</v>
      </c>
      <c r="BQ30" s="18">
        <f>IF(SalesOrders_Log[[#This Row],[Product]]=FY04_M12,SalesOrders_Log[[#This Row],[Date Invoiced]],0)</f>
        <v>0</v>
      </c>
      <c r="BR30" s="18">
        <f>IF(SalesOrders_Log[[#This Row],[Product]]=FY05_M01,SalesOrders_Log[[#This Row],[Date Invoiced]],0)</f>
        <v>0</v>
      </c>
      <c r="BS30" s="18">
        <f>IF(SalesOrders_Log[[#This Row],[Product]]=FY05_M02,SalesOrders_Log[[#This Row],[Date Invoiced]],0)</f>
        <v>0</v>
      </c>
      <c r="BT30" s="18">
        <f>IF(SalesOrders_Log[[#This Row],[Product]]=FY05_M03,SalesOrders_Log[[#This Row],[Date Invoiced]],0)</f>
        <v>0</v>
      </c>
      <c r="BU30" s="18">
        <f>IF(SalesOrders_Log[[#This Row],[Product]]=FY05_M04,SalesOrders_Log[[#This Row],[Date Invoiced]],0)</f>
        <v>0</v>
      </c>
      <c r="BV30" s="18">
        <f>IF(SalesOrders_Log[[#This Row],[Product]]=FY05_M05,SalesOrders_Log[[#This Row],[Date Invoiced]],0)</f>
        <v>0</v>
      </c>
      <c r="BW30" s="18">
        <f>IF(SalesOrders_Log[[#This Row],[Product]]=FY05_M06,SalesOrders_Log[[#This Row],[Date Invoiced]],0)</f>
        <v>0</v>
      </c>
      <c r="BX30" s="18">
        <f>IF(SalesOrders_Log[[#This Row],[Product]]=FY05_M07,SalesOrders_Log[[#This Row],[Date Invoiced]],0)</f>
        <v>0</v>
      </c>
      <c r="BY30" s="18">
        <f>IF(SalesOrders_Log[[#This Row],[Product]]=FY05_M08,SalesOrders_Log[[#This Row],[Date Invoiced]],0)</f>
        <v>0</v>
      </c>
      <c r="BZ30" s="18">
        <f>IF(SalesOrders_Log[[#This Row],[Product]]=FY05_M09,SalesOrders_Log[[#This Row],[Date Invoiced]],0)</f>
        <v>0</v>
      </c>
      <c r="CA30" s="18">
        <f>IF(SalesOrders_Log[[#This Row],[Product]]=FY05_M10,SalesOrders_Log[[#This Row],[Date Invoiced]],0)</f>
        <v>0</v>
      </c>
      <c r="CB30" s="18">
        <f>IF(SalesOrders_Log[[#This Row],[Product]]=FY05_M11,SalesOrders_Log[[#This Row],[Date Invoiced]],0)</f>
        <v>0</v>
      </c>
      <c r="CC30" s="18">
        <f>IF(SalesOrders_Log[[#This Row],[Product]]=FY05_M12,SalesOrders_Log[[#This Row],[Date Invoiced]],0)</f>
        <v>0</v>
      </c>
    </row>
    <row r="31" spans="2:81" x14ac:dyDescent="0.25">
      <c r="B31" s="6" t="s">
        <v>635</v>
      </c>
      <c r="C31" s="6"/>
      <c r="D31" s="6"/>
      <c r="E31" s="6"/>
      <c r="F31" s="6"/>
      <c r="G31" s="6"/>
      <c r="H31" s="6"/>
      <c r="I31" s="6"/>
      <c r="J31" s="6"/>
      <c r="K31" s="6"/>
      <c r="L31" s="10" t="str">
        <f>IF(ISBLANK(SalesOrders_Log[[#This Row],[Product]]),"",SalesOrders_Log[[#This Row],[List Price]]*SalesOrders_Log[[#This Row],[QTY at List Price]]+SalesOrders_Log[[#This Row],[Discount Price]]*SalesOrders_Log[[#This Row],[QTY at Discount Price]])</f>
        <v/>
      </c>
      <c r="M31" s="6"/>
      <c r="N31" s="6"/>
      <c r="O31" s="10" t="str">
        <f>IFERROR(SalesOrders_Log[[#This Row],[Line Sub Total]]*SalesOrders_Log[[#This Row],[Zip Code Taxes]],"")</f>
        <v/>
      </c>
      <c r="P31" s="10">
        <f>SalesOrders_Log[[#This Row],[List Price]]-SalesOrders_Log[[#This Row],[Cost Price]]</f>
        <v>0</v>
      </c>
      <c r="Q31"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31" s="93" t="str">
        <f>IFERROR(SalesOrders_Log[[#This Row],[QTY at List Price]]*SalesOrders_Log[[#This Row],[List Price]]/SalesOrders_Log[[#This Row],[Cost Price]]*SalesOrders_Log[[#This Row],[QTY at List Price]]-IF(SalesOrders_Log[[#This Row],[QTY at List Price]]="","",1),"")</f>
        <v/>
      </c>
      <c r="S31" s="93" t="str">
        <f>IFERROR( SalesOrders_Log[[#This Row],[QTY at Discount Price]]*SalesOrders_Log[[#This Row],[Discount Price]]/SalesOrders_Log[[#This Row],[Cost Price]]*SalesOrders_Log[[#This Row],[QTY at Discount Price]]-IF(SalesOrders_Log[[#This Row],[QTY at Discount Price]]="","",1),"")</f>
        <v/>
      </c>
      <c r="T31" s="11">
        <v>44896</v>
      </c>
      <c r="V31" s="10">
        <f>IF(SalesOrders_Log[[#This Row],[Date Invoiced]]=FY01_M01,SalesOrders_Log[[#This Row],[Line Sub Total]],0)</f>
        <v>0</v>
      </c>
      <c r="W31" s="10">
        <f>IF(SalesOrders_Log[[#This Row],[Date Invoiced]]=FY01_M02,SalesOrders_Log[[#This Row],[Line Sub Total]],0)</f>
        <v>0</v>
      </c>
      <c r="X31" s="10">
        <f>IF(SalesOrders_Log[[#This Row],[Date Invoiced]]=FY01_M03,SalesOrders_Log[[#This Row],[Line Sub Total]],0)</f>
        <v>0</v>
      </c>
      <c r="Y31" s="10">
        <f>IF(SalesOrders_Log[[#This Row],[Date Invoiced]]=FY01_M04,SalesOrders_Log[[#This Row],[Line Sub Total]],0)</f>
        <v>0</v>
      </c>
      <c r="Z31" s="10">
        <f>IF(SalesOrders_Log[[#This Row],[Date Invoiced]]=FY01_M05,SalesOrders_Log[[#This Row],[Line Sub Total]],0)</f>
        <v>0</v>
      </c>
      <c r="AA31" s="10">
        <f>IF(SalesOrders_Log[[#This Row],[Date Invoiced]]=FY01_M06,SalesOrders_Log[[#This Row],[Line Sub Total]],0)</f>
        <v>0</v>
      </c>
      <c r="AB31" s="10">
        <f>IF(SalesOrders_Log[[#This Row],[Date Invoiced]]=FY01_M07,SalesOrders_Log[[#This Row],[Line Sub Total]],0)</f>
        <v>0</v>
      </c>
      <c r="AC31" s="10">
        <f>IF(SalesOrders_Log[[#This Row],[Date Invoiced]]=FY01_M08,SalesOrders_Log[[#This Row],[Line Sub Total]],0)</f>
        <v>0</v>
      </c>
      <c r="AD31" s="10">
        <f>IF(SalesOrders_Log[[#This Row],[Date Invoiced]]=FY01_M09,SalesOrders_Log[[#This Row],[Line Sub Total]],0)</f>
        <v>0</v>
      </c>
      <c r="AE31" s="10">
        <f>IF(SalesOrders_Log[[#This Row],[Date Invoiced]]=FY01_M10,SalesOrders_Log[[#This Row],[Line Sub Total]],0)</f>
        <v>0</v>
      </c>
      <c r="AF31" s="10">
        <f>IF(SalesOrders_Log[[#This Row],[Date Invoiced]]=FY01_M11,SalesOrders_Log[[#This Row],[Line Sub Total]],0)</f>
        <v>0</v>
      </c>
      <c r="AG31" s="10">
        <f>IF(SalesOrders_Log[[#This Row],[Date Invoiced]]=FY01_M12,SalesOrders_Log[[#This Row],[Line Sub Total]],0)</f>
        <v>0</v>
      </c>
      <c r="AH31" s="18">
        <f>IF(SalesOrders_Log[[#This Row],[Date Invoiced]]=FY02_M01,SalesOrders_Log[[#This Row],[Line Sub Total]],0)</f>
        <v>0</v>
      </c>
      <c r="AI31" s="18">
        <f>IF(SalesOrders_Log[[#This Row],[Date Invoiced]]=FY02_M02,SalesOrders_Log[[#This Row],[Line Sub Total]],0)</f>
        <v>0</v>
      </c>
      <c r="AJ31" s="18">
        <f>IF(SalesOrders_Log[[#This Row],[Date Invoiced]]=FY02_M03,SalesOrders_Log[[#This Row],[Line Sub Total]],0)</f>
        <v>0</v>
      </c>
      <c r="AK31" s="18">
        <f>IF(SalesOrders_Log[[#This Row],[Date Invoiced]]=FY02_M04,SalesOrders_Log[[#This Row],[Line Sub Total]],0)</f>
        <v>0</v>
      </c>
      <c r="AL31" s="18">
        <f>IF(SalesOrders_Log[[#This Row],[Date Invoiced]]=FY02_M05,SalesOrders_Log[[#This Row],[Line Sub Total]],0)</f>
        <v>0</v>
      </c>
      <c r="AM31" s="18">
        <f>IF(SalesOrders_Log[[#This Row],[Date Invoiced]]=FY02_M06,SalesOrders_Log[[#This Row],[Line Sub Total]],0)</f>
        <v>0</v>
      </c>
      <c r="AN31" s="18">
        <f>IF(SalesOrders_Log[[#This Row],[Date Invoiced]]=FY02_M07,SalesOrders_Log[[#This Row],[Line Sub Total]],0)</f>
        <v>0</v>
      </c>
      <c r="AO31" s="18">
        <f>IF(SalesOrders_Log[[#This Row],[Date Invoiced]]=FY02_M08,SalesOrders_Log[[#This Row],[Line Sub Total]],0)</f>
        <v>0</v>
      </c>
      <c r="AP31" s="18">
        <f>IF(SalesOrders_Log[[#This Row],[Date Invoiced]]=FY02_M09,SalesOrders_Log[[#This Row],[Line Sub Total]],0)</f>
        <v>0</v>
      </c>
      <c r="AQ31" s="18">
        <f>IF(SalesOrders_Log[[#This Row],[Date Invoiced]]=FY02_M10,SalesOrders_Log[[#This Row],[Line Sub Total]],0)</f>
        <v>0</v>
      </c>
      <c r="AR31" s="18">
        <f>IF(SalesOrders_Log[[#This Row],[Date Invoiced]]=FY02_M11,SalesOrders_Log[[#This Row],[Line Sub Total]],0)</f>
        <v>0</v>
      </c>
      <c r="AS31" s="18">
        <f>IF(SalesOrders_Log[[#This Row],[Date Invoiced]]=FY02_M12,SalesOrders_Log[[#This Row],[Line Sub Total]],0)</f>
        <v>0</v>
      </c>
      <c r="AT31" s="18">
        <f>IF(SalesOrders_Log[[#This Row],[Date Invoiced]]=FY03_M01,SalesOrders_Log[[#This Row],[Line Sub Total]],0)</f>
        <v>0</v>
      </c>
      <c r="AU31" s="18">
        <f>IF(SalesOrders_Log[[#This Row],[Date Invoiced]]=FY03_M02,SalesOrders_Log[[#This Row],[Line Sub Total]],0)</f>
        <v>0</v>
      </c>
      <c r="AV31" s="18">
        <f>IF(SalesOrders_Log[[#This Row],[Date Invoiced]]=FY03_M03,SalesOrders_Log[[#This Row],[Line Sub Total]],0)</f>
        <v>0</v>
      </c>
      <c r="AW31" s="18">
        <f>IF(SalesOrders_Log[[#This Row],[Date Invoiced]]=FY03_M04,SalesOrders_Log[[#This Row],[Line Sub Total]],0)</f>
        <v>0</v>
      </c>
      <c r="AX31" s="18">
        <f>IF(SalesOrders_Log[[#This Row],[Date Invoiced]]=FY03_M05,SalesOrders_Log[[#This Row],[Line Sub Total]],0)</f>
        <v>0</v>
      </c>
      <c r="AY31" s="18">
        <f>IF(SalesOrders_Log[[#This Row],[Date Invoiced]]=FY03_M06,SalesOrders_Log[[#This Row],[Line Sub Total]],0)</f>
        <v>0</v>
      </c>
      <c r="AZ31" s="18">
        <f>IF(SalesOrders_Log[[#This Row],[Date Invoiced]]=FY03_M07,SalesOrders_Log[[#This Row],[Line Sub Total]],0)</f>
        <v>0</v>
      </c>
      <c r="BA31" s="18">
        <f>IF(SalesOrders_Log[[#This Row],[Date Invoiced]]=FY03_M08,SalesOrders_Log[[#This Row],[Line Sub Total]],0)</f>
        <v>0</v>
      </c>
      <c r="BB31" s="18">
        <f>IF(SalesOrders_Log[[#This Row],[Date Invoiced]]=FY03_M09,SalesOrders_Log[[#This Row],[Line Sub Total]],0)</f>
        <v>0</v>
      </c>
      <c r="BC31" s="18">
        <f>IF(SalesOrders_Log[[#This Row],[Date Invoiced]]=FY03_M10,SalesOrders_Log[[#This Row],[Line Sub Total]],0)</f>
        <v>0</v>
      </c>
      <c r="BD31" s="18">
        <f>IF(SalesOrders_Log[[#This Row],[Date Invoiced]]=FY03_M11,SalesOrders_Log[[#This Row],[Line Sub Total]],0)</f>
        <v>0</v>
      </c>
      <c r="BE31" s="18">
        <f>IF(SalesOrders_Log[[#This Row],[Date Invoiced]]=FY03_M12,SalesOrders_Log[[#This Row],[Line Sub Total]],0)</f>
        <v>0</v>
      </c>
      <c r="BF31" s="18">
        <f>IF(SalesOrders_Log[[#This Row],[Product]]=FY04_M01,SalesOrders_Log[[#This Row],[Date Invoiced]],0)</f>
        <v>0</v>
      </c>
      <c r="BG31" s="18">
        <f>IF(SalesOrders_Log[[#This Row],[Product]]=FY04_M02,SalesOrders_Log[[#This Row],[Date Invoiced]],0)</f>
        <v>0</v>
      </c>
      <c r="BH31" s="18">
        <f>IF(SalesOrders_Log[[#This Row],[Product]]=FY04_M03,SalesOrders_Log[[#This Row],[Date Invoiced]],0)</f>
        <v>0</v>
      </c>
      <c r="BI31" s="18">
        <f>IF(SalesOrders_Log[[#This Row],[Product]]=FY04_M04,SalesOrders_Log[[#This Row],[Date Invoiced]],0)</f>
        <v>0</v>
      </c>
      <c r="BJ31" s="18">
        <f>IF(SalesOrders_Log[[#This Row],[Product]]=FY04_M05,SalesOrders_Log[[#This Row],[Date Invoiced]],0)</f>
        <v>0</v>
      </c>
      <c r="BK31" s="18">
        <f>IF(SalesOrders_Log[[#This Row],[Product]]=FY04_M06,SalesOrders_Log[[#This Row],[Date Invoiced]],0)</f>
        <v>0</v>
      </c>
      <c r="BL31" s="18">
        <f>IF(SalesOrders_Log[[#This Row],[Product]]=FY04_M07,SalesOrders_Log[[#This Row],[Date Invoiced]],0)</f>
        <v>0</v>
      </c>
      <c r="BM31" s="18">
        <f>IF(SalesOrders_Log[[#This Row],[Product]]=FY04_M08,SalesOrders_Log[[#This Row],[Date Invoiced]],0)</f>
        <v>0</v>
      </c>
      <c r="BN31" s="18">
        <f>IF(SalesOrders_Log[[#This Row],[Product]]=FY04_M09,SalesOrders_Log[[#This Row],[Date Invoiced]],0)</f>
        <v>0</v>
      </c>
      <c r="BO31" s="18">
        <f>IF(SalesOrders_Log[[#This Row],[Product]]=FY04_M10,SalesOrders_Log[[#This Row],[Date Invoiced]],0)</f>
        <v>0</v>
      </c>
      <c r="BP31" s="18">
        <f>IF(SalesOrders_Log[[#This Row],[Product]]=FY04_M11,SalesOrders_Log[[#This Row],[Date Invoiced]],0)</f>
        <v>0</v>
      </c>
      <c r="BQ31" s="18">
        <f>IF(SalesOrders_Log[[#This Row],[Product]]=FY04_M12,SalesOrders_Log[[#This Row],[Date Invoiced]],0)</f>
        <v>0</v>
      </c>
      <c r="BR31" s="18">
        <f>IF(SalesOrders_Log[[#This Row],[Product]]=FY05_M01,SalesOrders_Log[[#This Row],[Date Invoiced]],0)</f>
        <v>0</v>
      </c>
      <c r="BS31" s="18">
        <f>IF(SalesOrders_Log[[#This Row],[Product]]=FY05_M02,SalesOrders_Log[[#This Row],[Date Invoiced]],0)</f>
        <v>0</v>
      </c>
      <c r="BT31" s="18">
        <f>IF(SalesOrders_Log[[#This Row],[Product]]=FY05_M03,SalesOrders_Log[[#This Row],[Date Invoiced]],0)</f>
        <v>0</v>
      </c>
      <c r="BU31" s="18">
        <f>IF(SalesOrders_Log[[#This Row],[Product]]=FY05_M04,SalesOrders_Log[[#This Row],[Date Invoiced]],0)</f>
        <v>0</v>
      </c>
      <c r="BV31" s="18">
        <f>IF(SalesOrders_Log[[#This Row],[Product]]=FY05_M05,SalesOrders_Log[[#This Row],[Date Invoiced]],0)</f>
        <v>0</v>
      </c>
      <c r="BW31" s="18">
        <f>IF(SalesOrders_Log[[#This Row],[Product]]=FY05_M06,SalesOrders_Log[[#This Row],[Date Invoiced]],0)</f>
        <v>0</v>
      </c>
      <c r="BX31" s="18">
        <f>IF(SalesOrders_Log[[#This Row],[Product]]=FY05_M07,SalesOrders_Log[[#This Row],[Date Invoiced]],0)</f>
        <v>0</v>
      </c>
      <c r="BY31" s="18">
        <f>IF(SalesOrders_Log[[#This Row],[Product]]=FY05_M08,SalesOrders_Log[[#This Row],[Date Invoiced]],0)</f>
        <v>0</v>
      </c>
      <c r="BZ31" s="18">
        <f>IF(SalesOrders_Log[[#This Row],[Product]]=FY05_M09,SalesOrders_Log[[#This Row],[Date Invoiced]],0)</f>
        <v>0</v>
      </c>
      <c r="CA31" s="18">
        <f>IF(SalesOrders_Log[[#This Row],[Product]]=FY05_M10,SalesOrders_Log[[#This Row],[Date Invoiced]],0)</f>
        <v>0</v>
      </c>
      <c r="CB31" s="18">
        <f>IF(SalesOrders_Log[[#This Row],[Product]]=FY05_M11,SalesOrders_Log[[#This Row],[Date Invoiced]],0)</f>
        <v>0</v>
      </c>
      <c r="CC31" s="18">
        <f>IF(SalesOrders_Log[[#This Row],[Product]]=FY05_M12,SalesOrders_Log[[#This Row],[Date Invoiced]],0)</f>
        <v>0</v>
      </c>
    </row>
    <row r="32" spans="2:81" x14ac:dyDescent="0.25">
      <c r="B32" s="6" t="s">
        <v>636</v>
      </c>
      <c r="C32" s="6"/>
      <c r="D32" s="6"/>
      <c r="E32" s="6"/>
      <c r="F32" s="6"/>
      <c r="G32" s="6"/>
      <c r="H32" s="6"/>
      <c r="I32" s="6"/>
      <c r="J32" s="6"/>
      <c r="K32" s="6"/>
      <c r="L32" s="10" t="str">
        <f>IF(ISBLANK(SalesOrders_Log[[#This Row],[Product]]),"",SalesOrders_Log[[#This Row],[List Price]]*SalesOrders_Log[[#This Row],[QTY at List Price]]+SalesOrders_Log[[#This Row],[Discount Price]]*SalesOrders_Log[[#This Row],[QTY at Discount Price]])</f>
        <v/>
      </c>
      <c r="M32" s="6"/>
      <c r="N32" s="6"/>
      <c r="O32" s="10" t="str">
        <f>IFERROR(SalesOrders_Log[[#This Row],[Line Sub Total]]*SalesOrders_Log[[#This Row],[Zip Code Taxes]],"")</f>
        <v/>
      </c>
      <c r="P32" s="10">
        <f>SalesOrders_Log[[#This Row],[List Price]]-SalesOrders_Log[[#This Row],[Cost Price]]</f>
        <v>0</v>
      </c>
      <c r="Q32"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32" s="93" t="str">
        <f>IFERROR(SalesOrders_Log[[#This Row],[QTY at List Price]]*SalesOrders_Log[[#This Row],[List Price]]/SalesOrders_Log[[#This Row],[Cost Price]]*SalesOrders_Log[[#This Row],[QTY at List Price]]-IF(SalesOrders_Log[[#This Row],[QTY at List Price]]="","",1),"")</f>
        <v/>
      </c>
      <c r="S32" s="93" t="str">
        <f>IFERROR( SalesOrders_Log[[#This Row],[QTY at Discount Price]]*SalesOrders_Log[[#This Row],[Discount Price]]/SalesOrders_Log[[#This Row],[Cost Price]]*SalesOrders_Log[[#This Row],[QTY at Discount Price]]-IF(SalesOrders_Log[[#This Row],[QTY at Discount Price]]="","",1),"")</f>
        <v/>
      </c>
      <c r="T32" s="11">
        <v>44896</v>
      </c>
      <c r="V32" s="10">
        <f>IF(SalesOrders_Log[[#This Row],[Date Invoiced]]=FY01_M01,SalesOrders_Log[[#This Row],[Line Sub Total]],0)</f>
        <v>0</v>
      </c>
      <c r="W32" s="10">
        <f>IF(SalesOrders_Log[[#This Row],[Date Invoiced]]=FY01_M02,SalesOrders_Log[[#This Row],[Line Sub Total]],0)</f>
        <v>0</v>
      </c>
      <c r="X32" s="10">
        <f>IF(SalesOrders_Log[[#This Row],[Date Invoiced]]=FY01_M03,SalesOrders_Log[[#This Row],[Line Sub Total]],0)</f>
        <v>0</v>
      </c>
      <c r="Y32" s="10">
        <f>IF(SalesOrders_Log[[#This Row],[Date Invoiced]]=FY01_M04,SalesOrders_Log[[#This Row],[Line Sub Total]],0)</f>
        <v>0</v>
      </c>
      <c r="Z32" s="10">
        <f>IF(SalesOrders_Log[[#This Row],[Date Invoiced]]=FY01_M05,SalesOrders_Log[[#This Row],[Line Sub Total]],0)</f>
        <v>0</v>
      </c>
      <c r="AA32" s="10">
        <f>IF(SalesOrders_Log[[#This Row],[Date Invoiced]]=FY01_M06,SalesOrders_Log[[#This Row],[Line Sub Total]],0)</f>
        <v>0</v>
      </c>
      <c r="AB32" s="10">
        <f>IF(SalesOrders_Log[[#This Row],[Date Invoiced]]=FY01_M07,SalesOrders_Log[[#This Row],[Line Sub Total]],0)</f>
        <v>0</v>
      </c>
      <c r="AC32" s="10">
        <f>IF(SalesOrders_Log[[#This Row],[Date Invoiced]]=FY01_M08,SalesOrders_Log[[#This Row],[Line Sub Total]],0)</f>
        <v>0</v>
      </c>
      <c r="AD32" s="10">
        <f>IF(SalesOrders_Log[[#This Row],[Date Invoiced]]=FY01_M09,SalesOrders_Log[[#This Row],[Line Sub Total]],0)</f>
        <v>0</v>
      </c>
      <c r="AE32" s="10">
        <f>IF(SalesOrders_Log[[#This Row],[Date Invoiced]]=FY01_M10,SalesOrders_Log[[#This Row],[Line Sub Total]],0)</f>
        <v>0</v>
      </c>
      <c r="AF32" s="10">
        <f>IF(SalesOrders_Log[[#This Row],[Date Invoiced]]=FY01_M11,SalesOrders_Log[[#This Row],[Line Sub Total]],0)</f>
        <v>0</v>
      </c>
      <c r="AG32" s="10">
        <f>IF(SalesOrders_Log[[#This Row],[Date Invoiced]]=FY01_M12,SalesOrders_Log[[#This Row],[Line Sub Total]],0)</f>
        <v>0</v>
      </c>
      <c r="AH32" s="18">
        <f>IF(SalesOrders_Log[[#This Row],[Date Invoiced]]=FY02_M01,SalesOrders_Log[[#This Row],[Line Sub Total]],0)</f>
        <v>0</v>
      </c>
      <c r="AI32" s="18">
        <f>IF(SalesOrders_Log[[#This Row],[Date Invoiced]]=FY02_M02,SalesOrders_Log[[#This Row],[Line Sub Total]],0)</f>
        <v>0</v>
      </c>
      <c r="AJ32" s="18">
        <f>IF(SalesOrders_Log[[#This Row],[Date Invoiced]]=FY02_M03,SalesOrders_Log[[#This Row],[Line Sub Total]],0)</f>
        <v>0</v>
      </c>
      <c r="AK32" s="18">
        <f>IF(SalesOrders_Log[[#This Row],[Date Invoiced]]=FY02_M04,SalesOrders_Log[[#This Row],[Line Sub Total]],0)</f>
        <v>0</v>
      </c>
      <c r="AL32" s="18">
        <f>IF(SalesOrders_Log[[#This Row],[Date Invoiced]]=FY02_M05,SalesOrders_Log[[#This Row],[Line Sub Total]],0)</f>
        <v>0</v>
      </c>
      <c r="AM32" s="18">
        <f>IF(SalesOrders_Log[[#This Row],[Date Invoiced]]=FY02_M06,SalesOrders_Log[[#This Row],[Line Sub Total]],0)</f>
        <v>0</v>
      </c>
      <c r="AN32" s="18">
        <f>IF(SalesOrders_Log[[#This Row],[Date Invoiced]]=FY02_M07,SalesOrders_Log[[#This Row],[Line Sub Total]],0)</f>
        <v>0</v>
      </c>
      <c r="AO32" s="18">
        <f>IF(SalesOrders_Log[[#This Row],[Date Invoiced]]=FY02_M08,SalesOrders_Log[[#This Row],[Line Sub Total]],0)</f>
        <v>0</v>
      </c>
      <c r="AP32" s="18">
        <f>IF(SalesOrders_Log[[#This Row],[Date Invoiced]]=FY02_M09,SalesOrders_Log[[#This Row],[Line Sub Total]],0)</f>
        <v>0</v>
      </c>
      <c r="AQ32" s="18">
        <f>IF(SalesOrders_Log[[#This Row],[Date Invoiced]]=FY02_M10,SalesOrders_Log[[#This Row],[Line Sub Total]],0)</f>
        <v>0</v>
      </c>
      <c r="AR32" s="18">
        <f>IF(SalesOrders_Log[[#This Row],[Date Invoiced]]=FY02_M11,SalesOrders_Log[[#This Row],[Line Sub Total]],0)</f>
        <v>0</v>
      </c>
      <c r="AS32" s="18">
        <f>IF(SalesOrders_Log[[#This Row],[Date Invoiced]]=FY02_M12,SalesOrders_Log[[#This Row],[Line Sub Total]],0)</f>
        <v>0</v>
      </c>
      <c r="AT32" s="18">
        <f>IF(SalesOrders_Log[[#This Row],[Date Invoiced]]=FY03_M01,SalesOrders_Log[[#This Row],[Line Sub Total]],0)</f>
        <v>0</v>
      </c>
      <c r="AU32" s="18">
        <f>IF(SalesOrders_Log[[#This Row],[Date Invoiced]]=FY03_M02,SalesOrders_Log[[#This Row],[Line Sub Total]],0)</f>
        <v>0</v>
      </c>
      <c r="AV32" s="18">
        <f>IF(SalesOrders_Log[[#This Row],[Date Invoiced]]=FY03_M03,SalesOrders_Log[[#This Row],[Line Sub Total]],0)</f>
        <v>0</v>
      </c>
      <c r="AW32" s="18">
        <f>IF(SalesOrders_Log[[#This Row],[Date Invoiced]]=FY03_M04,SalesOrders_Log[[#This Row],[Line Sub Total]],0)</f>
        <v>0</v>
      </c>
      <c r="AX32" s="18">
        <f>IF(SalesOrders_Log[[#This Row],[Date Invoiced]]=FY03_M05,SalesOrders_Log[[#This Row],[Line Sub Total]],0)</f>
        <v>0</v>
      </c>
      <c r="AY32" s="18">
        <f>IF(SalesOrders_Log[[#This Row],[Date Invoiced]]=FY03_M06,SalesOrders_Log[[#This Row],[Line Sub Total]],0)</f>
        <v>0</v>
      </c>
      <c r="AZ32" s="18">
        <f>IF(SalesOrders_Log[[#This Row],[Date Invoiced]]=FY03_M07,SalesOrders_Log[[#This Row],[Line Sub Total]],0)</f>
        <v>0</v>
      </c>
      <c r="BA32" s="18">
        <f>IF(SalesOrders_Log[[#This Row],[Date Invoiced]]=FY03_M08,SalesOrders_Log[[#This Row],[Line Sub Total]],0)</f>
        <v>0</v>
      </c>
      <c r="BB32" s="18">
        <f>IF(SalesOrders_Log[[#This Row],[Date Invoiced]]=FY03_M09,SalesOrders_Log[[#This Row],[Line Sub Total]],0)</f>
        <v>0</v>
      </c>
      <c r="BC32" s="18">
        <f>IF(SalesOrders_Log[[#This Row],[Date Invoiced]]=FY03_M10,SalesOrders_Log[[#This Row],[Line Sub Total]],0)</f>
        <v>0</v>
      </c>
      <c r="BD32" s="18">
        <f>IF(SalesOrders_Log[[#This Row],[Date Invoiced]]=FY03_M11,SalesOrders_Log[[#This Row],[Line Sub Total]],0)</f>
        <v>0</v>
      </c>
      <c r="BE32" s="18">
        <f>IF(SalesOrders_Log[[#This Row],[Date Invoiced]]=FY03_M12,SalesOrders_Log[[#This Row],[Line Sub Total]],0)</f>
        <v>0</v>
      </c>
      <c r="BF32" s="18">
        <f>IF(SalesOrders_Log[[#This Row],[Product]]=FY04_M01,SalesOrders_Log[[#This Row],[Date Invoiced]],0)</f>
        <v>0</v>
      </c>
      <c r="BG32" s="18">
        <f>IF(SalesOrders_Log[[#This Row],[Product]]=FY04_M02,SalesOrders_Log[[#This Row],[Date Invoiced]],0)</f>
        <v>0</v>
      </c>
      <c r="BH32" s="18">
        <f>IF(SalesOrders_Log[[#This Row],[Product]]=FY04_M03,SalesOrders_Log[[#This Row],[Date Invoiced]],0)</f>
        <v>0</v>
      </c>
      <c r="BI32" s="18">
        <f>IF(SalesOrders_Log[[#This Row],[Product]]=FY04_M04,SalesOrders_Log[[#This Row],[Date Invoiced]],0)</f>
        <v>0</v>
      </c>
      <c r="BJ32" s="18">
        <f>IF(SalesOrders_Log[[#This Row],[Product]]=FY04_M05,SalesOrders_Log[[#This Row],[Date Invoiced]],0)</f>
        <v>0</v>
      </c>
      <c r="BK32" s="18">
        <f>IF(SalesOrders_Log[[#This Row],[Product]]=FY04_M06,SalesOrders_Log[[#This Row],[Date Invoiced]],0)</f>
        <v>0</v>
      </c>
      <c r="BL32" s="18">
        <f>IF(SalesOrders_Log[[#This Row],[Product]]=FY04_M07,SalesOrders_Log[[#This Row],[Date Invoiced]],0)</f>
        <v>0</v>
      </c>
      <c r="BM32" s="18">
        <f>IF(SalesOrders_Log[[#This Row],[Product]]=FY04_M08,SalesOrders_Log[[#This Row],[Date Invoiced]],0)</f>
        <v>0</v>
      </c>
      <c r="BN32" s="18">
        <f>IF(SalesOrders_Log[[#This Row],[Product]]=FY04_M09,SalesOrders_Log[[#This Row],[Date Invoiced]],0)</f>
        <v>0</v>
      </c>
      <c r="BO32" s="18">
        <f>IF(SalesOrders_Log[[#This Row],[Product]]=FY04_M10,SalesOrders_Log[[#This Row],[Date Invoiced]],0)</f>
        <v>0</v>
      </c>
      <c r="BP32" s="18">
        <f>IF(SalesOrders_Log[[#This Row],[Product]]=FY04_M11,SalesOrders_Log[[#This Row],[Date Invoiced]],0)</f>
        <v>0</v>
      </c>
      <c r="BQ32" s="18">
        <f>IF(SalesOrders_Log[[#This Row],[Product]]=FY04_M12,SalesOrders_Log[[#This Row],[Date Invoiced]],0)</f>
        <v>0</v>
      </c>
      <c r="BR32" s="18">
        <f>IF(SalesOrders_Log[[#This Row],[Product]]=FY05_M01,SalesOrders_Log[[#This Row],[Date Invoiced]],0)</f>
        <v>0</v>
      </c>
      <c r="BS32" s="18">
        <f>IF(SalesOrders_Log[[#This Row],[Product]]=FY05_M02,SalesOrders_Log[[#This Row],[Date Invoiced]],0)</f>
        <v>0</v>
      </c>
      <c r="BT32" s="18">
        <f>IF(SalesOrders_Log[[#This Row],[Product]]=FY05_M03,SalesOrders_Log[[#This Row],[Date Invoiced]],0)</f>
        <v>0</v>
      </c>
      <c r="BU32" s="18">
        <f>IF(SalesOrders_Log[[#This Row],[Product]]=FY05_M04,SalesOrders_Log[[#This Row],[Date Invoiced]],0)</f>
        <v>0</v>
      </c>
      <c r="BV32" s="18">
        <f>IF(SalesOrders_Log[[#This Row],[Product]]=FY05_M05,SalesOrders_Log[[#This Row],[Date Invoiced]],0)</f>
        <v>0</v>
      </c>
      <c r="BW32" s="18">
        <f>IF(SalesOrders_Log[[#This Row],[Product]]=FY05_M06,SalesOrders_Log[[#This Row],[Date Invoiced]],0)</f>
        <v>0</v>
      </c>
      <c r="BX32" s="18">
        <f>IF(SalesOrders_Log[[#This Row],[Product]]=FY05_M07,SalesOrders_Log[[#This Row],[Date Invoiced]],0)</f>
        <v>0</v>
      </c>
      <c r="BY32" s="18">
        <f>IF(SalesOrders_Log[[#This Row],[Product]]=FY05_M08,SalesOrders_Log[[#This Row],[Date Invoiced]],0)</f>
        <v>0</v>
      </c>
      <c r="BZ32" s="18">
        <f>IF(SalesOrders_Log[[#This Row],[Product]]=FY05_M09,SalesOrders_Log[[#This Row],[Date Invoiced]],0)</f>
        <v>0</v>
      </c>
      <c r="CA32" s="18">
        <f>IF(SalesOrders_Log[[#This Row],[Product]]=FY05_M10,SalesOrders_Log[[#This Row],[Date Invoiced]],0)</f>
        <v>0</v>
      </c>
      <c r="CB32" s="18">
        <f>IF(SalesOrders_Log[[#This Row],[Product]]=FY05_M11,SalesOrders_Log[[#This Row],[Date Invoiced]],0)</f>
        <v>0</v>
      </c>
      <c r="CC32" s="18">
        <f>IF(SalesOrders_Log[[#This Row],[Product]]=FY05_M12,SalesOrders_Log[[#This Row],[Date Invoiced]],0)</f>
        <v>0</v>
      </c>
    </row>
    <row r="33" spans="2:81" x14ac:dyDescent="0.25">
      <c r="B33" s="6" t="s">
        <v>637</v>
      </c>
      <c r="C33" s="6"/>
      <c r="D33" s="6"/>
      <c r="E33" s="6"/>
      <c r="F33" s="6"/>
      <c r="G33" s="6"/>
      <c r="H33" s="6"/>
      <c r="I33" s="6"/>
      <c r="J33" s="6"/>
      <c r="K33" s="6"/>
      <c r="L33" s="10" t="str">
        <f>IF(ISBLANK(SalesOrders_Log[[#This Row],[Product]]),"",SalesOrders_Log[[#This Row],[List Price]]*SalesOrders_Log[[#This Row],[QTY at List Price]]+SalesOrders_Log[[#This Row],[Discount Price]]*SalesOrders_Log[[#This Row],[QTY at Discount Price]])</f>
        <v/>
      </c>
      <c r="M33" s="6"/>
      <c r="N33" s="6"/>
      <c r="O33" s="10" t="str">
        <f>IFERROR(SalesOrders_Log[[#This Row],[Line Sub Total]]*SalesOrders_Log[[#This Row],[Zip Code Taxes]],"")</f>
        <v/>
      </c>
      <c r="P33" s="10">
        <f>SalesOrders_Log[[#This Row],[List Price]]-SalesOrders_Log[[#This Row],[Cost Price]]</f>
        <v>0</v>
      </c>
      <c r="Q33"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33" s="93" t="str">
        <f>IFERROR(SalesOrders_Log[[#This Row],[QTY at List Price]]*SalesOrders_Log[[#This Row],[List Price]]/SalesOrders_Log[[#This Row],[Cost Price]]*SalesOrders_Log[[#This Row],[QTY at List Price]]-IF(SalesOrders_Log[[#This Row],[QTY at List Price]]="","",1),"")</f>
        <v/>
      </c>
      <c r="S33" s="93" t="str">
        <f>IFERROR( SalesOrders_Log[[#This Row],[QTY at Discount Price]]*SalesOrders_Log[[#This Row],[Discount Price]]/SalesOrders_Log[[#This Row],[Cost Price]]*SalesOrders_Log[[#This Row],[QTY at Discount Price]]-IF(SalesOrders_Log[[#This Row],[QTY at Discount Price]]="","",1),"")</f>
        <v/>
      </c>
      <c r="T33" s="11">
        <v>44896</v>
      </c>
      <c r="V33" s="10">
        <f>IF(SalesOrders_Log[[#This Row],[Date Invoiced]]=FY01_M01,SalesOrders_Log[[#This Row],[Line Sub Total]],0)</f>
        <v>0</v>
      </c>
      <c r="W33" s="10">
        <f>IF(SalesOrders_Log[[#This Row],[Date Invoiced]]=FY01_M02,SalesOrders_Log[[#This Row],[Line Sub Total]],0)</f>
        <v>0</v>
      </c>
      <c r="X33" s="10">
        <f>IF(SalesOrders_Log[[#This Row],[Date Invoiced]]=FY01_M03,SalesOrders_Log[[#This Row],[Line Sub Total]],0)</f>
        <v>0</v>
      </c>
      <c r="Y33" s="10">
        <f>IF(SalesOrders_Log[[#This Row],[Date Invoiced]]=FY01_M04,SalesOrders_Log[[#This Row],[Line Sub Total]],0)</f>
        <v>0</v>
      </c>
      <c r="Z33" s="10">
        <f>IF(SalesOrders_Log[[#This Row],[Date Invoiced]]=FY01_M05,SalesOrders_Log[[#This Row],[Line Sub Total]],0)</f>
        <v>0</v>
      </c>
      <c r="AA33" s="10">
        <f>IF(SalesOrders_Log[[#This Row],[Date Invoiced]]=FY01_M06,SalesOrders_Log[[#This Row],[Line Sub Total]],0)</f>
        <v>0</v>
      </c>
      <c r="AB33" s="10">
        <f>IF(SalesOrders_Log[[#This Row],[Date Invoiced]]=FY01_M07,SalesOrders_Log[[#This Row],[Line Sub Total]],0)</f>
        <v>0</v>
      </c>
      <c r="AC33" s="10">
        <f>IF(SalesOrders_Log[[#This Row],[Date Invoiced]]=FY01_M08,SalesOrders_Log[[#This Row],[Line Sub Total]],0)</f>
        <v>0</v>
      </c>
      <c r="AD33" s="10">
        <f>IF(SalesOrders_Log[[#This Row],[Date Invoiced]]=FY01_M09,SalesOrders_Log[[#This Row],[Line Sub Total]],0)</f>
        <v>0</v>
      </c>
      <c r="AE33" s="10">
        <f>IF(SalesOrders_Log[[#This Row],[Date Invoiced]]=FY01_M10,SalesOrders_Log[[#This Row],[Line Sub Total]],0)</f>
        <v>0</v>
      </c>
      <c r="AF33" s="10">
        <f>IF(SalesOrders_Log[[#This Row],[Date Invoiced]]=FY01_M11,SalesOrders_Log[[#This Row],[Line Sub Total]],0)</f>
        <v>0</v>
      </c>
      <c r="AG33" s="10">
        <f>IF(SalesOrders_Log[[#This Row],[Date Invoiced]]=FY01_M12,SalesOrders_Log[[#This Row],[Line Sub Total]],0)</f>
        <v>0</v>
      </c>
      <c r="AH33" s="18">
        <f>IF(SalesOrders_Log[[#This Row],[Date Invoiced]]=FY02_M01,SalesOrders_Log[[#This Row],[Line Sub Total]],0)</f>
        <v>0</v>
      </c>
      <c r="AI33" s="18">
        <f>IF(SalesOrders_Log[[#This Row],[Date Invoiced]]=FY02_M02,SalesOrders_Log[[#This Row],[Line Sub Total]],0)</f>
        <v>0</v>
      </c>
      <c r="AJ33" s="18">
        <f>IF(SalesOrders_Log[[#This Row],[Date Invoiced]]=FY02_M03,SalesOrders_Log[[#This Row],[Line Sub Total]],0)</f>
        <v>0</v>
      </c>
      <c r="AK33" s="18">
        <f>IF(SalesOrders_Log[[#This Row],[Date Invoiced]]=FY02_M04,SalesOrders_Log[[#This Row],[Line Sub Total]],0)</f>
        <v>0</v>
      </c>
      <c r="AL33" s="18">
        <f>IF(SalesOrders_Log[[#This Row],[Date Invoiced]]=FY02_M05,SalesOrders_Log[[#This Row],[Line Sub Total]],0)</f>
        <v>0</v>
      </c>
      <c r="AM33" s="18">
        <f>IF(SalesOrders_Log[[#This Row],[Date Invoiced]]=FY02_M06,SalesOrders_Log[[#This Row],[Line Sub Total]],0)</f>
        <v>0</v>
      </c>
      <c r="AN33" s="18">
        <f>IF(SalesOrders_Log[[#This Row],[Date Invoiced]]=FY02_M07,SalesOrders_Log[[#This Row],[Line Sub Total]],0)</f>
        <v>0</v>
      </c>
      <c r="AO33" s="18">
        <f>IF(SalesOrders_Log[[#This Row],[Date Invoiced]]=FY02_M08,SalesOrders_Log[[#This Row],[Line Sub Total]],0)</f>
        <v>0</v>
      </c>
      <c r="AP33" s="18">
        <f>IF(SalesOrders_Log[[#This Row],[Date Invoiced]]=FY02_M09,SalesOrders_Log[[#This Row],[Line Sub Total]],0)</f>
        <v>0</v>
      </c>
      <c r="AQ33" s="18">
        <f>IF(SalesOrders_Log[[#This Row],[Date Invoiced]]=FY02_M10,SalesOrders_Log[[#This Row],[Line Sub Total]],0)</f>
        <v>0</v>
      </c>
      <c r="AR33" s="18">
        <f>IF(SalesOrders_Log[[#This Row],[Date Invoiced]]=FY02_M11,SalesOrders_Log[[#This Row],[Line Sub Total]],0)</f>
        <v>0</v>
      </c>
      <c r="AS33" s="18">
        <f>IF(SalesOrders_Log[[#This Row],[Date Invoiced]]=FY02_M12,SalesOrders_Log[[#This Row],[Line Sub Total]],0)</f>
        <v>0</v>
      </c>
      <c r="AT33" s="18">
        <f>IF(SalesOrders_Log[[#This Row],[Date Invoiced]]=FY03_M01,SalesOrders_Log[[#This Row],[Line Sub Total]],0)</f>
        <v>0</v>
      </c>
      <c r="AU33" s="18">
        <f>IF(SalesOrders_Log[[#This Row],[Date Invoiced]]=FY03_M02,SalesOrders_Log[[#This Row],[Line Sub Total]],0)</f>
        <v>0</v>
      </c>
      <c r="AV33" s="18">
        <f>IF(SalesOrders_Log[[#This Row],[Date Invoiced]]=FY03_M03,SalesOrders_Log[[#This Row],[Line Sub Total]],0)</f>
        <v>0</v>
      </c>
      <c r="AW33" s="18">
        <f>IF(SalesOrders_Log[[#This Row],[Date Invoiced]]=FY03_M04,SalesOrders_Log[[#This Row],[Line Sub Total]],0)</f>
        <v>0</v>
      </c>
      <c r="AX33" s="18">
        <f>IF(SalesOrders_Log[[#This Row],[Date Invoiced]]=FY03_M05,SalesOrders_Log[[#This Row],[Line Sub Total]],0)</f>
        <v>0</v>
      </c>
      <c r="AY33" s="18">
        <f>IF(SalesOrders_Log[[#This Row],[Date Invoiced]]=FY03_M06,SalesOrders_Log[[#This Row],[Line Sub Total]],0)</f>
        <v>0</v>
      </c>
      <c r="AZ33" s="18">
        <f>IF(SalesOrders_Log[[#This Row],[Date Invoiced]]=FY03_M07,SalesOrders_Log[[#This Row],[Line Sub Total]],0)</f>
        <v>0</v>
      </c>
      <c r="BA33" s="18">
        <f>IF(SalesOrders_Log[[#This Row],[Date Invoiced]]=FY03_M08,SalesOrders_Log[[#This Row],[Line Sub Total]],0)</f>
        <v>0</v>
      </c>
      <c r="BB33" s="18">
        <f>IF(SalesOrders_Log[[#This Row],[Date Invoiced]]=FY03_M09,SalesOrders_Log[[#This Row],[Line Sub Total]],0)</f>
        <v>0</v>
      </c>
      <c r="BC33" s="18">
        <f>IF(SalesOrders_Log[[#This Row],[Date Invoiced]]=FY03_M10,SalesOrders_Log[[#This Row],[Line Sub Total]],0)</f>
        <v>0</v>
      </c>
      <c r="BD33" s="18">
        <f>IF(SalesOrders_Log[[#This Row],[Date Invoiced]]=FY03_M11,SalesOrders_Log[[#This Row],[Line Sub Total]],0)</f>
        <v>0</v>
      </c>
      <c r="BE33" s="18">
        <f>IF(SalesOrders_Log[[#This Row],[Date Invoiced]]=FY03_M12,SalesOrders_Log[[#This Row],[Line Sub Total]],0)</f>
        <v>0</v>
      </c>
      <c r="BF33" s="18">
        <f>IF(SalesOrders_Log[[#This Row],[Product]]=FY04_M01,SalesOrders_Log[[#This Row],[Date Invoiced]],0)</f>
        <v>0</v>
      </c>
      <c r="BG33" s="18">
        <f>IF(SalesOrders_Log[[#This Row],[Product]]=FY04_M02,SalesOrders_Log[[#This Row],[Date Invoiced]],0)</f>
        <v>0</v>
      </c>
      <c r="BH33" s="18">
        <f>IF(SalesOrders_Log[[#This Row],[Product]]=FY04_M03,SalesOrders_Log[[#This Row],[Date Invoiced]],0)</f>
        <v>0</v>
      </c>
      <c r="BI33" s="18">
        <f>IF(SalesOrders_Log[[#This Row],[Product]]=FY04_M04,SalesOrders_Log[[#This Row],[Date Invoiced]],0)</f>
        <v>0</v>
      </c>
      <c r="BJ33" s="18">
        <f>IF(SalesOrders_Log[[#This Row],[Product]]=FY04_M05,SalesOrders_Log[[#This Row],[Date Invoiced]],0)</f>
        <v>0</v>
      </c>
      <c r="BK33" s="18">
        <f>IF(SalesOrders_Log[[#This Row],[Product]]=FY04_M06,SalesOrders_Log[[#This Row],[Date Invoiced]],0)</f>
        <v>0</v>
      </c>
      <c r="BL33" s="18">
        <f>IF(SalesOrders_Log[[#This Row],[Product]]=FY04_M07,SalesOrders_Log[[#This Row],[Date Invoiced]],0)</f>
        <v>0</v>
      </c>
      <c r="BM33" s="18">
        <f>IF(SalesOrders_Log[[#This Row],[Product]]=FY04_M08,SalesOrders_Log[[#This Row],[Date Invoiced]],0)</f>
        <v>0</v>
      </c>
      <c r="BN33" s="18">
        <f>IF(SalesOrders_Log[[#This Row],[Product]]=FY04_M09,SalesOrders_Log[[#This Row],[Date Invoiced]],0)</f>
        <v>0</v>
      </c>
      <c r="BO33" s="18">
        <f>IF(SalesOrders_Log[[#This Row],[Product]]=FY04_M10,SalesOrders_Log[[#This Row],[Date Invoiced]],0)</f>
        <v>0</v>
      </c>
      <c r="BP33" s="18">
        <f>IF(SalesOrders_Log[[#This Row],[Product]]=FY04_M11,SalesOrders_Log[[#This Row],[Date Invoiced]],0)</f>
        <v>0</v>
      </c>
      <c r="BQ33" s="18">
        <f>IF(SalesOrders_Log[[#This Row],[Product]]=FY04_M12,SalesOrders_Log[[#This Row],[Date Invoiced]],0)</f>
        <v>0</v>
      </c>
      <c r="BR33" s="18">
        <f>IF(SalesOrders_Log[[#This Row],[Product]]=FY05_M01,SalesOrders_Log[[#This Row],[Date Invoiced]],0)</f>
        <v>0</v>
      </c>
      <c r="BS33" s="18">
        <f>IF(SalesOrders_Log[[#This Row],[Product]]=FY05_M02,SalesOrders_Log[[#This Row],[Date Invoiced]],0)</f>
        <v>0</v>
      </c>
      <c r="BT33" s="18">
        <f>IF(SalesOrders_Log[[#This Row],[Product]]=FY05_M03,SalesOrders_Log[[#This Row],[Date Invoiced]],0)</f>
        <v>0</v>
      </c>
      <c r="BU33" s="18">
        <f>IF(SalesOrders_Log[[#This Row],[Product]]=FY05_M04,SalesOrders_Log[[#This Row],[Date Invoiced]],0)</f>
        <v>0</v>
      </c>
      <c r="BV33" s="18">
        <f>IF(SalesOrders_Log[[#This Row],[Product]]=FY05_M05,SalesOrders_Log[[#This Row],[Date Invoiced]],0)</f>
        <v>0</v>
      </c>
      <c r="BW33" s="18">
        <f>IF(SalesOrders_Log[[#This Row],[Product]]=FY05_M06,SalesOrders_Log[[#This Row],[Date Invoiced]],0)</f>
        <v>0</v>
      </c>
      <c r="BX33" s="18">
        <f>IF(SalesOrders_Log[[#This Row],[Product]]=FY05_M07,SalesOrders_Log[[#This Row],[Date Invoiced]],0)</f>
        <v>0</v>
      </c>
      <c r="BY33" s="18">
        <f>IF(SalesOrders_Log[[#This Row],[Product]]=FY05_M08,SalesOrders_Log[[#This Row],[Date Invoiced]],0)</f>
        <v>0</v>
      </c>
      <c r="BZ33" s="18">
        <f>IF(SalesOrders_Log[[#This Row],[Product]]=FY05_M09,SalesOrders_Log[[#This Row],[Date Invoiced]],0)</f>
        <v>0</v>
      </c>
      <c r="CA33" s="18">
        <f>IF(SalesOrders_Log[[#This Row],[Product]]=FY05_M10,SalesOrders_Log[[#This Row],[Date Invoiced]],0)</f>
        <v>0</v>
      </c>
      <c r="CB33" s="18">
        <f>IF(SalesOrders_Log[[#This Row],[Product]]=FY05_M11,SalesOrders_Log[[#This Row],[Date Invoiced]],0)</f>
        <v>0</v>
      </c>
      <c r="CC33" s="18">
        <f>IF(SalesOrders_Log[[#This Row],[Product]]=FY05_M12,SalesOrders_Log[[#This Row],[Date Invoiced]],0)</f>
        <v>0</v>
      </c>
    </row>
    <row r="34" spans="2:81" x14ac:dyDescent="0.25">
      <c r="B34" s="6" t="s">
        <v>638</v>
      </c>
      <c r="C34" s="6"/>
      <c r="D34" s="6"/>
      <c r="E34" s="6"/>
      <c r="F34" s="6"/>
      <c r="G34" s="6"/>
      <c r="H34" s="6"/>
      <c r="I34" s="6"/>
      <c r="J34" s="6"/>
      <c r="K34" s="6"/>
      <c r="L34" s="10" t="str">
        <f>IF(ISBLANK(SalesOrders_Log[[#This Row],[Product]]),"",SalesOrders_Log[[#This Row],[List Price]]*SalesOrders_Log[[#This Row],[QTY at List Price]]+SalesOrders_Log[[#This Row],[Discount Price]]*SalesOrders_Log[[#This Row],[QTY at Discount Price]])</f>
        <v/>
      </c>
      <c r="M34" s="6"/>
      <c r="N34" s="6"/>
      <c r="O34" s="10" t="str">
        <f>IFERROR(SalesOrders_Log[[#This Row],[Line Sub Total]]*SalesOrders_Log[[#This Row],[Zip Code Taxes]],"")</f>
        <v/>
      </c>
      <c r="P34" s="10">
        <f>SalesOrders_Log[[#This Row],[List Price]]-SalesOrders_Log[[#This Row],[Cost Price]]</f>
        <v>0</v>
      </c>
      <c r="Q34"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34" s="93" t="str">
        <f>IFERROR(SalesOrders_Log[[#This Row],[QTY at List Price]]*SalesOrders_Log[[#This Row],[List Price]]/SalesOrders_Log[[#This Row],[Cost Price]]*SalesOrders_Log[[#This Row],[QTY at List Price]]-IF(SalesOrders_Log[[#This Row],[QTY at List Price]]="","",1),"")</f>
        <v/>
      </c>
      <c r="S34" s="93" t="str">
        <f>IFERROR( SalesOrders_Log[[#This Row],[QTY at Discount Price]]*SalesOrders_Log[[#This Row],[Discount Price]]/SalesOrders_Log[[#This Row],[Cost Price]]*SalesOrders_Log[[#This Row],[QTY at Discount Price]]-IF(SalesOrders_Log[[#This Row],[QTY at Discount Price]]="","",1),"")</f>
        <v/>
      </c>
      <c r="T34" s="11">
        <v>44896</v>
      </c>
      <c r="V34" s="10">
        <f>IF(SalesOrders_Log[[#This Row],[Date Invoiced]]=FY01_M01,SalesOrders_Log[[#This Row],[Line Sub Total]],0)</f>
        <v>0</v>
      </c>
      <c r="W34" s="10">
        <f>IF(SalesOrders_Log[[#This Row],[Date Invoiced]]=FY01_M02,SalesOrders_Log[[#This Row],[Line Sub Total]],0)</f>
        <v>0</v>
      </c>
      <c r="X34" s="10">
        <f>IF(SalesOrders_Log[[#This Row],[Date Invoiced]]=FY01_M03,SalesOrders_Log[[#This Row],[Line Sub Total]],0)</f>
        <v>0</v>
      </c>
      <c r="Y34" s="10">
        <f>IF(SalesOrders_Log[[#This Row],[Date Invoiced]]=FY01_M04,SalesOrders_Log[[#This Row],[Line Sub Total]],0)</f>
        <v>0</v>
      </c>
      <c r="Z34" s="10">
        <f>IF(SalesOrders_Log[[#This Row],[Date Invoiced]]=FY01_M05,SalesOrders_Log[[#This Row],[Line Sub Total]],0)</f>
        <v>0</v>
      </c>
      <c r="AA34" s="10">
        <f>IF(SalesOrders_Log[[#This Row],[Date Invoiced]]=FY01_M06,SalesOrders_Log[[#This Row],[Line Sub Total]],0)</f>
        <v>0</v>
      </c>
      <c r="AB34" s="10">
        <f>IF(SalesOrders_Log[[#This Row],[Date Invoiced]]=FY01_M07,SalesOrders_Log[[#This Row],[Line Sub Total]],0)</f>
        <v>0</v>
      </c>
      <c r="AC34" s="10">
        <f>IF(SalesOrders_Log[[#This Row],[Date Invoiced]]=FY01_M08,SalesOrders_Log[[#This Row],[Line Sub Total]],0)</f>
        <v>0</v>
      </c>
      <c r="AD34" s="10">
        <f>IF(SalesOrders_Log[[#This Row],[Date Invoiced]]=FY01_M09,SalesOrders_Log[[#This Row],[Line Sub Total]],0)</f>
        <v>0</v>
      </c>
      <c r="AE34" s="10">
        <f>IF(SalesOrders_Log[[#This Row],[Date Invoiced]]=FY01_M10,SalesOrders_Log[[#This Row],[Line Sub Total]],0)</f>
        <v>0</v>
      </c>
      <c r="AF34" s="10">
        <f>IF(SalesOrders_Log[[#This Row],[Date Invoiced]]=FY01_M11,SalesOrders_Log[[#This Row],[Line Sub Total]],0)</f>
        <v>0</v>
      </c>
      <c r="AG34" s="10">
        <f>IF(SalesOrders_Log[[#This Row],[Date Invoiced]]=FY01_M12,SalesOrders_Log[[#This Row],[Line Sub Total]],0)</f>
        <v>0</v>
      </c>
      <c r="AH34" s="18">
        <f>IF(SalesOrders_Log[[#This Row],[Date Invoiced]]=FY02_M01,SalesOrders_Log[[#This Row],[Line Sub Total]],0)</f>
        <v>0</v>
      </c>
      <c r="AI34" s="18">
        <f>IF(SalesOrders_Log[[#This Row],[Date Invoiced]]=FY02_M02,SalesOrders_Log[[#This Row],[Line Sub Total]],0)</f>
        <v>0</v>
      </c>
      <c r="AJ34" s="18">
        <f>IF(SalesOrders_Log[[#This Row],[Date Invoiced]]=FY02_M03,SalesOrders_Log[[#This Row],[Line Sub Total]],0)</f>
        <v>0</v>
      </c>
      <c r="AK34" s="18">
        <f>IF(SalesOrders_Log[[#This Row],[Date Invoiced]]=FY02_M04,SalesOrders_Log[[#This Row],[Line Sub Total]],0)</f>
        <v>0</v>
      </c>
      <c r="AL34" s="18">
        <f>IF(SalesOrders_Log[[#This Row],[Date Invoiced]]=FY02_M05,SalesOrders_Log[[#This Row],[Line Sub Total]],0)</f>
        <v>0</v>
      </c>
      <c r="AM34" s="18">
        <f>IF(SalesOrders_Log[[#This Row],[Date Invoiced]]=FY02_M06,SalesOrders_Log[[#This Row],[Line Sub Total]],0)</f>
        <v>0</v>
      </c>
      <c r="AN34" s="18">
        <f>IF(SalesOrders_Log[[#This Row],[Date Invoiced]]=FY02_M07,SalesOrders_Log[[#This Row],[Line Sub Total]],0)</f>
        <v>0</v>
      </c>
      <c r="AO34" s="18">
        <f>IF(SalesOrders_Log[[#This Row],[Date Invoiced]]=FY02_M08,SalesOrders_Log[[#This Row],[Line Sub Total]],0)</f>
        <v>0</v>
      </c>
      <c r="AP34" s="18">
        <f>IF(SalesOrders_Log[[#This Row],[Date Invoiced]]=FY02_M09,SalesOrders_Log[[#This Row],[Line Sub Total]],0)</f>
        <v>0</v>
      </c>
      <c r="AQ34" s="18">
        <f>IF(SalesOrders_Log[[#This Row],[Date Invoiced]]=FY02_M10,SalesOrders_Log[[#This Row],[Line Sub Total]],0)</f>
        <v>0</v>
      </c>
      <c r="AR34" s="18">
        <f>IF(SalesOrders_Log[[#This Row],[Date Invoiced]]=FY02_M11,SalesOrders_Log[[#This Row],[Line Sub Total]],0)</f>
        <v>0</v>
      </c>
      <c r="AS34" s="18">
        <f>IF(SalesOrders_Log[[#This Row],[Date Invoiced]]=FY02_M12,SalesOrders_Log[[#This Row],[Line Sub Total]],0)</f>
        <v>0</v>
      </c>
      <c r="AT34" s="18">
        <f>IF(SalesOrders_Log[[#This Row],[Date Invoiced]]=FY03_M01,SalesOrders_Log[[#This Row],[Line Sub Total]],0)</f>
        <v>0</v>
      </c>
      <c r="AU34" s="18">
        <f>IF(SalesOrders_Log[[#This Row],[Date Invoiced]]=FY03_M02,SalesOrders_Log[[#This Row],[Line Sub Total]],0)</f>
        <v>0</v>
      </c>
      <c r="AV34" s="18">
        <f>IF(SalesOrders_Log[[#This Row],[Date Invoiced]]=FY03_M03,SalesOrders_Log[[#This Row],[Line Sub Total]],0)</f>
        <v>0</v>
      </c>
      <c r="AW34" s="18">
        <f>IF(SalesOrders_Log[[#This Row],[Date Invoiced]]=FY03_M04,SalesOrders_Log[[#This Row],[Line Sub Total]],0)</f>
        <v>0</v>
      </c>
      <c r="AX34" s="18">
        <f>IF(SalesOrders_Log[[#This Row],[Date Invoiced]]=FY03_M05,SalesOrders_Log[[#This Row],[Line Sub Total]],0)</f>
        <v>0</v>
      </c>
      <c r="AY34" s="18">
        <f>IF(SalesOrders_Log[[#This Row],[Date Invoiced]]=FY03_M06,SalesOrders_Log[[#This Row],[Line Sub Total]],0)</f>
        <v>0</v>
      </c>
      <c r="AZ34" s="18">
        <f>IF(SalesOrders_Log[[#This Row],[Date Invoiced]]=FY03_M07,SalesOrders_Log[[#This Row],[Line Sub Total]],0)</f>
        <v>0</v>
      </c>
      <c r="BA34" s="18">
        <f>IF(SalesOrders_Log[[#This Row],[Date Invoiced]]=FY03_M08,SalesOrders_Log[[#This Row],[Line Sub Total]],0)</f>
        <v>0</v>
      </c>
      <c r="BB34" s="18">
        <f>IF(SalesOrders_Log[[#This Row],[Date Invoiced]]=FY03_M09,SalesOrders_Log[[#This Row],[Line Sub Total]],0)</f>
        <v>0</v>
      </c>
      <c r="BC34" s="18">
        <f>IF(SalesOrders_Log[[#This Row],[Date Invoiced]]=FY03_M10,SalesOrders_Log[[#This Row],[Line Sub Total]],0)</f>
        <v>0</v>
      </c>
      <c r="BD34" s="18">
        <f>IF(SalesOrders_Log[[#This Row],[Date Invoiced]]=FY03_M11,SalesOrders_Log[[#This Row],[Line Sub Total]],0)</f>
        <v>0</v>
      </c>
      <c r="BE34" s="18">
        <f>IF(SalesOrders_Log[[#This Row],[Date Invoiced]]=FY03_M12,SalesOrders_Log[[#This Row],[Line Sub Total]],0)</f>
        <v>0</v>
      </c>
      <c r="BF34" s="18">
        <f>IF(SalesOrders_Log[[#This Row],[Product]]=FY04_M01,SalesOrders_Log[[#This Row],[Date Invoiced]],0)</f>
        <v>0</v>
      </c>
      <c r="BG34" s="18">
        <f>IF(SalesOrders_Log[[#This Row],[Product]]=FY04_M02,SalesOrders_Log[[#This Row],[Date Invoiced]],0)</f>
        <v>0</v>
      </c>
      <c r="BH34" s="18">
        <f>IF(SalesOrders_Log[[#This Row],[Product]]=FY04_M03,SalesOrders_Log[[#This Row],[Date Invoiced]],0)</f>
        <v>0</v>
      </c>
      <c r="BI34" s="18">
        <f>IF(SalesOrders_Log[[#This Row],[Product]]=FY04_M04,SalesOrders_Log[[#This Row],[Date Invoiced]],0)</f>
        <v>0</v>
      </c>
      <c r="BJ34" s="18">
        <f>IF(SalesOrders_Log[[#This Row],[Product]]=FY04_M05,SalesOrders_Log[[#This Row],[Date Invoiced]],0)</f>
        <v>0</v>
      </c>
      <c r="BK34" s="18">
        <f>IF(SalesOrders_Log[[#This Row],[Product]]=FY04_M06,SalesOrders_Log[[#This Row],[Date Invoiced]],0)</f>
        <v>0</v>
      </c>
      <c r="BL34" s="18">
        <f>IF(SalesOrders_Log[[#This Row],[Product]]=FY04_M07,SalesOrders_Log[[#This Row],[Date Invoiced]],0)</f>
        <v>0</v>
      </c>
      <c r="BM34" s="18">
        <f>IF(SalesOrders_Log[[#This Row],[Product]]=FY04_M08,SalesOrders_Log[[#This Row],[Date Invoiced]],0)</f>
        <v>0</v>
      </c>
      <c r="BN34" s="18">
        <f>IF(SalesOrders_Log[[#This Row],[Product]]=FY04_M09,SalesOrders_Log[[#This Row],[Date Invoiced]],0)</f>
        <v>0</v>
      </c>
      <c r="BO34" s="18">
        <f>IF(SalesOrders_Log[[#This Row],[Product]]=FY04_M10,SalesOrders_Log[[#This Row],[Date Invoiced]],0)</f>
        <v>0</v>
      </c>
      <c r="BP34" s="18">
        <f>IF(SalesOrders_Log[[#This Row],[Product]]=FY04_M11,SalesOrders_Log[[#This Row],[Date Invoiced]],0)</f>
        <v>0</v>
      </c>
      <c r="BQ34" s="18">
        <f>IF(SalesOrders_Log[[#This Row],[Product]]=FY04_M12,SalesOrders_Log[[#This Row],[Date Invoiced]],0)</f>
        <v>0</v>
      </c>
      <c r="BR34" s="18">
        <f>IF(SalesOrders_Log[[#This Row],[Product]]=FY05_M01,SalesOrders_Log[[#This Row],[Date Invoiced]],0)</f>
        <v>0</v>
      </c>
      <c r="BS34" s="18">
        <f>IF(SalesOrders_Log[[#This Row],[Product]]=FY05_M02,SalesOrders_Log[[#This Row],[Date Invoiced]],0)</f>
        <v>0</v>
      </c>
      <c r="BT34" s="18">
        <f>IF(SalesOrders_Log[[#This Row],[Product]]=FY05_M03,SalesOrders_Log[[#This Row],[Date Invoiced]],0)</f>
        <v>0</v>
      </c>
      <c r="BU34" s="18">
        <f>IF(SalesOrders_Log[[#This Row],[Product]]=FY05_M04,SalesOrders_Log[[#This Row],[Date Invoiced]],0)</f>
        <v>0</v>
      </c>
      <c r="BV34" s="18">
        <f>IF(SalesOrders_Log[[#This Row],[Product]]=FY05_M05,SalesOrders_Log[[#This Row],[Date Invoiced]],0)</f>
        <v>0</v>
      </c>
      <c r="BW34" s="18">
        <f>IF(SalesOrders_Log[[#This Row],[Product]]=FY05_M06,SalesOrders_Log[[#This Row],[Date Invoiced]],0)</f>
        <v>0</v>
      </c>
      <c r="BX34" s="18">
        <f>IF(SalesOrders_Log[[#This Row],[Product]]=FY05_M07,SalesOrders_Log[[#This Row],[Date Invoiced]],0)</f>
        <v>0</v>
      </c>
      <c r="BY34" s="18">
        <f>IF(SalesOrders_Log[[#This Row],[Product]]=FY05_M08,SalesOrders_Log[[#This Row],[Date Invoiced]],0)</f>
        <v>0</v>
      </c>
      <c r="BZ34" s="18">
        <f>IF(SalesOrders_Log[[#This Row],[Product]]=FY05_M09,SalesOrders_Log[[#This Row],[Date Invoiced]],0)</f>
        <v>0</v>
      </c>
      <c r="CA34" s="18">
        <f>IF(SalesOrders_Log[[#This Row],[Product]]=FY05_M10,SalesOrders_Log[[#This Row],[Date Invoiced]],0)</f>
        <v>0</v>
      </c>
      <c r="CB34" s="18">
        <f>IF(SalesOrders_Log[[#This Row],[Product]]=FY05_M11,SalesOrders_Log[[#This Row],[Date Invoiced]],0)</f>
        <v>0</v>
      </c>
      <c r="CC34" s="18">
        <f>IF(SalesOrders_Log[[#This Row],[Product]]=FY05_M12,SalesOrders_Log[[#This Row],[Date Invoiced]],0)</f>
        <v>0</v>
      </c>
    </row>
    <row r="35" spans="2:81" x14ac:dyDescent="0.25">
      <c r="B35" s="6" t="s">
        <v>639</v>
      </c>
      <c r="C35" s="6"/>
      <c r="D35" s="6"/>
      <c r="E35" s="6"/>
      <c r="F35" s="6"/>
      <c r="G35" s="6"/>
      <c r="H35" s="6"/>
      <c r="I35" s="6"/>
      <c r="J35" s="6"/>
      <c r="K35" s="6"/>
      <c r="L35" s="10" t="str">
        <f>IF(ISBLANK(SalesOrders_Log[[#This Row],[Product]]),"",SalesOrders_Log[[#This Row],[List Price]]*SalesOrders_Log[[#This Row],[QTY at List Price]]+SalesOrders_Log[[#This Row],[Discount Price]]*SalesOrders_Log[[#This Row],[QTY at Discount Price]])</f>
        <v/>
      </c>
      <c r="M35" s="6"/>
      <c r="N35" s="6"/>
      <c r="O35" s="10" t="str">
        <f>IFERROR(SalesOrders_Log[[#This Row],[Line Sub Total]]*SalesOrders_Log[[#This Row],[Zip Code Taxes]],"")</f>
        <v/>
      </c>
      <c r="P35" s="10">
        <f>SalesOrders_Log[[#This Row],[List Price]]-SalesOrders_Log[[#This Row],[Cost Price]]</f>
        <v>0</v>
      </c>
      <c r="Q35"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35" s="93" t="str">
        <f>IFERROR(SalesOrders_Log[[#This Row],[QTY at List Price]]*SalesOrders_Log[[#This Row],[List Price]]/SalesOrders_Log[[#This Row],[Cost Price]]*SalesOrders_Log[[#This Row],[QTY at List Price]]-IF(SalesOrders_Log[[#This Row],[QTY at List Price]]="","",1),"")</f>
        <v/>
      </c>
      <c r="S35" s="93" t="str">
        <f>IFERROR( SalesOrders_Log[[#This Row],[QTY at Discount Price]]*SalesOrders_Log[[#This Row],[Discount Price]]/SalesOrders_Log[[#This Row],[Cost Price]]*SalesOrders_Log[[#This Row],[QTY at Discount Price]]-IF(SalesOrders_Log[[#This Row],[QTY at Discount Price]]="","",1),"")</f>
        <v/>
      </c>
      <c r="T35" s="11">
        <v>44896</v>
      </c>
      <c r="V35" s="10">
        <f>IF(SalesOrders_Log[[#This Row],[Date Invoiced]]=FY01_M01,SalesOrders_Log[[#This Row],[Line Sub Total]],0)</f>
        <v>0</v>
      </c>
      <c r="W35" s="10">
        <f>IF(SalesOrders_Log[[#This Row],[Date Invoiced]]=FY01_M02,SalesOrders_Log[[#This Row],[Line Sub Total]],0)</f>
        <v>0</v>
      </c>
      <c r="X35" s="10">
        <f>IF(SalesOrders_Log[[#This Row],[Date Invoiced]]=FY01_M03,SalesOrders_Log[[#This Row],[Line Sub Total]],0)</f>
        <v>0</v>
      </c>
      <c r="Y35" s="10">
        <f>IF(SalesOrders_Log[[#This Row],[Date Invoiced]]=FY01_M04,SalesOrders_Log[[#This Row],[Line Sub Total]],0)</f>
        <v>0</v>
      </c>
      <c r="Z35" s="10">
        <f>IF(SalesOrders_Log[[#This Row],[Date Invoiced]]=FY01_M05,SalesOrders_Log[[#This Row],[Line Sub Total]],0)</f>
        <v>0</v>
      </c>
      <c r="AA35" s="10">
        <f>IF(SalesOrders_Log[[#This Row],[Date Invoiced]]=FY01_M06,SalesOrders_Log[[#This Row],[Line Sub Total]],0)</f>
        <v>0</v>
      </c>
      <c r="AB35" s="10">
        <f>IF(SalesOrders_Log[[#This Row],[Date Invoiced]]=FY01_M07,SalesOrders_Log[[#This Row],[Line Sub Total]],0)</f>
        <v>0</v>
      </c>
      <c r="AC35" s="10">
        <f>IF(SalesOrders_Log[[#This Row],[Date Invoiced]]=FY01_M08,SalesOrders_Log[[#This Row],[Line Sub Total]],0)</f>
        <v>0</v>
      </c>
      <c r="AD35" s="10">
        <f>IF(SalesOrders_Log[[#This Row],[Date Invoiced]]=FY01_M09,SalesOrders_Log[[#This Row],[Line Sub Total]],0)</f>
        <v>0</v>
      </c>
      <c r="AE35" s="10">
        <f>IF(SalesOrders_Log[[#This Row],[Date Invoiced]]=FY01_M10,SalesOrders_Log[[#This Row],[Line Sub Total]],0)</f>
        <v>0</v>
      </c>
      <c r="AF35" s="10">
        <f>IF(SalesOrders_Log[[#This Row],[Date Invoiced]]=FY01_M11,SalesOrders_Log[[#This Row],[Line Sub Total]],0)</f>
        <v>0</v>
      </c>
      <c r="AG35" s="10">
        <f>IF(SalesOrders_Log[[#This Row],[Date Invoiced]]=FY01_M12,SalesOrders_Log[[#This Row],[Line Sub Total]],0)</f>
        <v>0</v>
      </c>
      <c r="AH35" s="18">
        <f>IF(SalesOrders_Log[[#This Row],[Date Invoiced]]=FY02_M01,SalesOrders_Log[[#This Row],[Line Sub Total]],0)</f>
        <v>0</v>
      </c>
      <c r="AI35" s="18">
        <f>IF(SalesOrders_Log[[#This Row],[Date Invoiced]]=FY02_M02,SalesOrders_Log[[#This Row],[Line Sub Total]],0)</f>
        <v>0</v>
      </c>
      <c r="AJ35" s="18">
        <f>IF(SalesOrders_Log[[#This Row],[Date Invoiced]]=FY02_M03,SalesOrders_Log[[#This Row],[Line Sub Total]],0)</f>
        <v>0</v>
      </c>
      <c r="AK35" s="18">
        <f>IF(SalesOrders_Log[[#This Row],[Date Invoiced]]=FY02_M04,SalesOrders_Log[[#This Row],[Line Sub Total]],0)</f>
        <v>0</v>
      </c>
      <c r="AL35" s="18">
        <f>IF(SalesOrders_Log[[#This Row],[Date Invoiced]]=FY02_M05,SalesOrders_Log[[#This Row],[Line Sub Total]],0)</f>
        <v>0</v>
      </c>
      <c r="AM35" s="18">
        <f>IF(SalesOrders_Log[[#This Row],[Date Invoiced]]=FY02_M06,SalesOrders_Log[[#This Row],[Line Sub Total]],0)</f>
        <v>0</v>
      </c>
      <c r="AN35" s="18">
        <f>IF(SalesOrders_Log[[#This Row],[Date Invoiced]]=FY02_M07,SalesOrders_Log[[#This Row],[Line Sub Total]],0)</f>
        <v>0</v>
      </c>
      <c r="AO35" s="18">
        <f>IF(SalesOrders_Log[[#This Row],[Date Invoiced]]=FY02_M08,SalesOrders_Log[[#This Row],[Line Sub Total]],0)</f>
        <v>0</v>
      </c>
      <c r="AP35" s="18">
        <f>IF(SalesOrders_Log[[#This Row],[Date Invoiced]]=FY02_M09,SalesOrders_Log[[#This Row],[Line Sub Total]],0)</f>
        <v>0</v>
      </c>
      <c r="AQ35" s="18">
        <f>IF(SalesOrders_Log[[#This Row],[Date Invoiced]]=FY02_M10,SalesOrders_Log[[#This Row],[Line Sub Total]],0)</f>
        <v>0</v>
      </c>
      <c r="AR35" s="18">
        <f>IF(SalesOrders_Log[[#This Row],[Date Invoiced]]=FY02_M11,SalesOrders_Log[[#This Row],[Line Sub Total]],0)</f>
        <v>0</v>
      </c>
      <c r="AS35" s="18">
        <f>IF(SalesOrders_Log[[#This Row],[Date Invoiced]]=FY02_M12,SalesOrders_Log[[#This Row],[Line Sub Total]],0)</f>
        <v>0</v>
      </c>
      <c r="AT35" s="18">
        <f>IF(SalesOrders_Log[[#This Row],[Date Invoiced]]=FY03_M01,SalesOrders_Log[[#This Row],[Line Sub Total]],0)</f>
        <v>0</v>
      </c>
      <c r="AU35" s="18">
        <f>IF(SalesOrders_Log[[#This Row],[Date Invoiced]]=FY03_M02,SalesOrders_Log[[#This Row],[Line Sub Total]],0)</f>
        <v>0</v>
      </c>
      <c r="AV35" s="18">
        <f>IF(SalesOrders_Log[[#This Row],[Date Invoiced]]=FY03_M03,SalesOrders_Log[[#This Row],[Line Sub Total]],0)</f>
        <v>0</v>
      </c>
      <c r="AW35" s="18">
        <f>IF(SalesOrders_Log[[#This Row],[Date Invoiced]]=FY03_M04,SalesOrders_Log[[#This Row],[Line Sub Total]],0)</f>
        <v>0</v>
      </c>
      <c r="AX35" s="18">
        <f>IF(SalesOrders_Log[[#This Row],[Date Invoiced]]=FY03_M05,SalesOrders_Log[[#This Row],[Line Sub Total]],0)</f>
        <v>0</v>
      </c>
      <c r="AY35" s="18">
        <f>IF(SalesOrders_Log[[#This Row],[Date Invoiced]]=FY03_M06,SalesOrders_Log[[#This Row],[Line Sub Total]],0)</f>
        <v>0</v>
      </c>
      <c r="AZ35" s="18">
        <f>IF(SalesOrders_Log[[#This Row],[Date Invoiced]]=FY03_M07,SalesOrders_Log[[#This Row],[Line Sub Total]],0)</f>
        <v>0</v>
      </c>
      <c r="BA35" s="18">
        <f>IF(SalesOrders_Log[[#This Row],[Date Invoiced]]=FY03_M08,SalesOrders_Log[[#This Row],[Line Sub Total]],0)</f>
        <v>0</v>
      </c>
      <c r="BB35" s="18">
        <f>IF(SalesOrders_Log[[#This Row],[Date Invoiced]]=FY03_M09,SalesOrders_Log[[#This Row],[Line Sub Total]],0)</f>
        <v>0</v>
      </c>
      <c r="BC35" s="18">
        <f>IF(SalesOrders_Log[[#This Row],[Date Invoiced]]=FY03_M10,SalesOrders_Log[[#This Row],[Line Sub Total]],0)</f>
        <v>0</v>
      </c>
      <c r="BD35" s="18">
        <f>IF(SalesOrders_Log[[#This Row],[Date Invoiced]]=FY03_M11,SalesOrders_Log[[#This Row],[Line Sub Total]],0)</f>
        <v>0</v>
      </c>
      <c r="BE35" s="18">
        <f>IF(SalesOrders_Log[[#This Row],[Date Invoiced]]=FY03_M12,SalesOrders_Log[[#This Row],[Line Sub Total]],0)</f>
        <v>0</v>
      </c>
      <c r="BF35" s="18">
        <f>IF(SalesOrders_Log[[#This Row],[Product]]=FY04_M01,SalesOrders_Log[[#This Row],[Date Invoiced]],0)</f>
        <v>0</v>
      </c>
      <c r="BG35" s="18">
        <f>IF(SalesOrders_Log[[#This Row],[Product]]=FY04_M02,SalesOrders_Log[[#This Row],[Date Invoiced]],0)</f>
        <v>0</v>
      </c>
      <c r="BH35" s="18">
        <f>IF(SalesOrders_Log[[#This Row],[Product]]=FY04_M03,SalesOrders_Log[[#This Row],[Date Invoiced]],0)</f>
        <v>0</v>
      </c>
      <c r="BI35" s="18">
        <f>IF(SalesOrders_Log[[#This Row],[Product]]=FY04_M04,SalesOrders_Log[[#This Row],[Date Invoiced]],0)</f>
        <v>0</v>
      </c>
      <c r="BJ35" s="18">
        <f>IF(SalesOrders_Log[[#This Row],[Product]]=FY04_M05,SalesOrders_Log[[#This Row],[Date Invoiced]],0)</f>
        <v>0</v>
      </c>
      <c r="BK35" s="18">
        <f>IF(SalesOrders_Log[[#This Row],[Product]]=FY04_M06,SalesOrders_Log[[#This Row],[Date Invoiced]],0)</f>
        <v>0</v>
      </c>
      <c r="BL35" s="18">
        <f>IF(SalesOrders_Log[[#This Row],[Product]]=FY04_M07,SalesOrders_Log[[#This Row],[Date Invoiced]],0)</f>
        <v>0</v>
      </c>
      <c r="BM35" s="18">
        <f>IF(SalesOrders_Log[[#This Row],[Product]]=FY04_M08,SalesOrders_Log[[#This Row],[Date Invoiced]],0)</f>
        <v>0</v>
      </c>
      <c r="BN35" s="18">
        <f>IF(SalesOrders_Log[[#This Row],[Product]]=FY04_M09,SalesOrders_Log[[#This Row],[Date Invoiced]],0)</f>
        <v>0</v>
      </c>
      <c r="BO35" s="18">
        <f>IF(SalesOrders_Log[[#This Row],[Product]]=FY04_M10,SalesOrders_Log[[#This Row],[Date Invoiced]],0)</f>
        <v>0</v>
      </c>
      <c r="BP35" s="18">
        <f>IF(SalesOrders_Log[[#This Row],[Product]]=FY04_M11,SalesOrders_Log[[#This Row],[Date Invoiced]],0)</f>
        <v>0</v>
      </c>
      <c r="BQ35" s="18">
        <f>IF(SalesOrders_Log[[#This Row],[Product]]=FY04_M12,SalesOrders_Log[[#This Row],[Date Invoiced]],0)</f>
        <v>0</v>
      </c>
      <c r="BR35" s="18">
        <f>IF(SalesOrders_Log[[#This Row],[Product]]=FY05_M01,SalesOrders_Log[[#This Row],[Date Invoiced]],0)</f>
        <v>0</v>
      </c>
      <c r="BS35" s="18">
        <f>IF(SalesOrders_Log[[#This Row],[Product]]=FY05_M02,SalesOrders_Log[[#This Row],[Date Invoiced]],0)</f>
        <v>0</v>
      </c>
      <c r="BT35" s="18">
        <f>IF(SalesOrders_Log[[#This Row],[Product]]=FY05_M03,SalesOrders_Log[[#This Row],[Date Invoiced]],0)</f>
        <v>0</v>
      </c>
      <c r="BU35" s="18">
        <f>IF(SalesOrders_Log[[#This Row],[Product]]=FY05_M04,SalesOrders_Log[[#This Row],[Date Invoiced]],0)</f>
        <v>0</v>
      </c>
      <c r="BV35" s="18">
        <f>IF(SalesOrders_Log[[#This Row],[Product]]=FY05_M05,SalesOrders_Log[[#This Row],[Date Invoiced]],0)</f>
        <v>0</v>
      </c>
      <c r="BW35" s="18">
        <f>IF(SalesOrders_Log[[#This Row],[Product]]=FY05_M06,SalesOrders_Log[[#This Row],[Date Invoiced]],0)</f>
        <v>0</v>
      </c>
      <c r="BX35" s="18">
        <f>IF(SalesOrders_Log[[#This Row],[Product]]=FY05_M07,SalesOrders_Log[[#This Row],[Date Invoiced]],0)</f>
        <v>0</v>
      </c>
      <c r="BY35" s="18">
        <f>IF(SalesOrders_Log[[#This Row],[Product]]=FY05_M08,SalesOrders_Log[[#This Row],[Date Invoiced]],0)</f>
        <v>0</v>
      </c>
      <c r="BZ35" s="18">
        <f>IF(SalesOrders_Log[[#This Row],[Product]]=FY05_M09,SalesOrders_Log[[#This Row],[Date Invoiced]],0)</f>
        <v>0</v>
      </c>
      <c r="CA35" s="18">
        <f>IF(SalesOrders_Log[[#This Row],[Product]]=FY05_M10,SalesOrders_Log[[#This Row],[Date Invoiced]],0)</f>
        <v>0</v>
      </c>
      <c r="CB35" s="18">
        <f>IF(SalesOrders_Log[[#This Row],[Product]]=FY05_M11,SalesOrders_Log[[#This Row],[Date Invoiced]],0)</f>
        <v>0</v>
      </c>
      <c r="CC35" s="18">
        <f>IF(SalesOrders_Log[[#This Row],[Product]]=FY05_M12,SalesOrders_Log[[#This Row],[Date Invoiced]],0)</f>
        <v>0</v>
      </c>
    </row>
    <row r="36" spans="2:81" x14ac:dyDescent="0.25">
      <c r="B36" s="6" t="s">
        <v>640</v>
      </c>
      <c r="C36" s="6"/>
      <c r="D36" s="6"/>
      <c r="E36" s="6"/>
      <c r="F36" s="6"/>
      <c r="G36" s="6"/>
      <c r="H36" s="6"/>
      <c r="I36" s="6"/>
      <c r="J36" s="6"/>
      <c r="K36" s="6"/>
      <c r="L36" s="10" t="str">
        <f>IF(ISBLANK(SalesOrders_Log[[#This Row],[Product]]),"",SalesOrders_Log[[#This Row],[List Price]]*SalesOrders_Log[[#This Row],[QTY at List Price]]+SalesOrders_Log[[#This Row],[Discount Price]]*SalesOrders_Log[[#This Row],[QTY at Discount Price]])</f>
        <v/>
      </c>
      <c r="M36" s="6"/>
      <c r="N36" s="6"/>
      <c r="O36" s="10" t="str">
        <f>IFERROR(SalesOrders_Log[[#This Row],[Line Sub Total]]*SalesOrders_Log[[#This Row],[Zip Code Taxes]],"")</f>
        <v/>
      </c>
      <c r="P36" s="10">
        <f>SalesOrders_Log[[#This Row],[List Price]]-SalesOrders_Log[[#This Row],[Cost Price]]</f>
        <v>0</v>
      </c>
      <c r="Q36"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36" s="93" t="str">
        <f>IFERROR(SalesOrders_Log[[#This Row],[QTY at List Price]]*SalesOrders_Log[[#This Row],[List Price]]/SalesOrders_Log[[#This Row],[Cost Price]]*SalesOrders_Log[[#This Row],[QTY at List Price]]-IF(SalesOrders_Log[[#This Row],[QTY at List Price]]="","",1),"")</f>
        <v/>
      </c>
      <c r="S36" s="93" t="str">
        <f>IFERROR( SalesOrders_Log[[#This Row],[QTY at Discount Price]]*SalesOrders_Log[[#This Row],[Discount Price]]/SalesOrders_Log[[#This Row],[Cost Price]]*SalesOrders_Log[[#This Row],[QTY at Discount Price]]-IF(SalesOrders_Log[[#This Row],[QTY at Discount Price]]="","",1),"")</f>
        <v/>
      </c>
      <c r="T36" s="11">
        <v>44896</v>
      </c>
      <c r="V36" s="10">
        <f>IF(SalesOrders_Log[[#This Row],[Date Invoiced]]=FY01_M01,SalesOrders_Log[[#This Row],[Line Sub Total]],0)</f>
        <v>0</v>
      </c>
      <c r="W36" s="10">
        <f>IF(SalesOrders_Log[[#This Row],[Date Invoiced]]=FY01_M02,SalesOrders_Log[[#This Row],[Line Sub Total]],0)</f>
        <v>0</v>
      </c>
      <c r="X36" s="10">
        <f>IF(SalesOrders_Log[[#This Row],[Date Invoiced]]=FY01_M03,SalesOrders_Log[[#This Row],[Line Sub Total]],0)</f>
        <v>0</v>
      </c>
      <c r="Y36" s="10">
        <f>IF(SalesOrders_Log[[#This Row],[Date Invoiced]]=FY01_M04,SalesOrders_Log[[#This Row],[Line Sub Total]],0)</f>
        <v>0</v>
      </c>
      <c r="Z36" s="10">
        <f>IF(SalesOrders_Log[[#This Row],[Date Invoiced]]=FY01_M05,SalesOrders_Log[[#This Row],[Line Sub Total]],0)</f>
        <v>0</v>
      </c>
      <c r="AA36" s="10">
        <f>IF(SalesOrders_Log[[#This Row],[Date Invoiced]]=FY01_M06,SalesOrders_Log[[#This Row],[Line Sub Total]],0)</f>
        <v>0</v>
      </c>
      <c r="AB36" s="10">
        <f>IF(SalesOrders_Log[[#This Row],[Date Invoiced]]=FY01_M07,SalesOrders_Log[[#This Row],[Line Sub Total]],0)</f>
        <v>0</v>
      </c>
      <c r="AC36" s="10">
        <f>IF(SalesOrders_Log[[#This Row],[Date Invoiced]]=FY01_M08,SalesOrders_Log[[#This Row],[Line Sub Total]],0)</f>
        <v>0</v>
      </c>
      <c r="AD36" s="10">
        <f>IF(SalesOrders_Log[[#This Row],[Date Invoiced]]=FY01_M09,SalesOrders_Log[[#This Row],[Line Sub Total]],0)</f>
        <v>0</v>
      </c>
      <c r="AE36" s="10">
        <f>IF(SalesOrders_Log[[#This Row],[Date Invoiced]]=FY01_M10,SalesOrders_Log[[#This Row],[Line Sub Total]],0)</f>
        <v>0</v>
      </c>
      <c r="AF36" s="10">
        <f>IF(SalesOrders_Log[[#This Row],[Date Invoiced]]=FY01_M11,SalesOrders_Log[[#This Row],[Line Sub Total]],0)</f>
        <v>0</v>
      </c>
      <c r="AG36" s="10">
        <f>IF(SalesOrders_Log[[#This Row],[Date Invoiced]]=FY01_M12,SalesOrders_Log[[#This Row],[Line Sub Total]],0)</f>
        <v>0</v>
      </c>
      <c r="AH36" s="18">
        <f>IF(SalesOrders_Log[[#This Row],[Date Invoiced]]=FY02_M01,SalesOrders_Log[[#This Row],[Line Sub Total]],0)</f>
        <v>0</v>
      </c>
      <c r="AI36" s="18">
        <f>IF(SalesOrders_Log[[#This Row],[Date Invoiced]]=FY02_M02,SalesOrders_Log[[#This Row],[Line Sub Total]],0)</f>
        <v>0</v>
      </c>
      <c r="AJ36" s="18">
        <f>IF(SalesOrders_Log[[#This Row],[Date Invoiced]]=FY02_M03,SalesOrders_Log[[#This Row],[Line Sub Total]],0)</f>
        <v>0</v>
      </c>
      <c r="AK36" s="18">
        <f>IF(SalesOrders_Log[[#This Row],[Date Invoiced]]=FY02_M04,SalesOrders_Log[[#This Row],[Line Sub Total]],0)</f>
        <v>0</v>
      </c>
      <c r="AL36" s="18">
        <f>IF(SalesOrders_Log[[#This Row],[Date Invoiced]]=FY02_M05,SalesOrders_Log[[#This Row],[Line Sub Total]],0)</f>
        <v>0</v>
      </c>
      <c r="AM36" s="18">
        <f>IF(SalesOrders_Log[[#This Row],[Date Invoiced]]=FY02_M06,SalesOrders_Log[[#This Row],[Line Sub Total]],0)</f>
        <v>0</v>
      </c>
      <c r="AN36" s="18">
        <f>IF(SalesOrders_Log[[#This Row],[Date Invoiced]]=FY02_M07,SalesOrders_Log[[#This Row],[Line Sub Total]],0)</f>
        <v>0</v>
      </c>
      <c r="AO36" s="18">
        <f>IF(SalesOrders_Log[[#This Row],[Date Invoiced]]=FY02_M08,SalesOrders_Log[[#This Row],[Line Sub Total]],0)</f>
        <v>0</v>
      </c>
      <c r="AP36" s="18">
        <f>IF(SalesOrders_Log[[#This Row],[Date Invoiced]]=FY02_M09,SalesOrders_Log[[#This Row],[Line Sub Total]],0)</f>
        <v>0</v>
      </c>
      <c r="AQ36" s="18">
        <f>IF(SalesOrders_Log[[#This Row],[Date Invoiced]]=FY02_M10,SalesOrders_Log[[#This Row],[Line Sub Total]],0)</f>
        <v>0</v>
      </c>
      <c r="AR36" s="18">
        <f>IF(SalesOrders_Log[[#This Row],[Date Invoiced]]=FY02_M11,SalesOrders_Log[[#This Row],[Line Sub Total]],0)</f>
        <v>0</v>
      </c>
      <c r="AS36" s="18">
        <f>IF(SalesOrders_Log[[#This Row],[Date Invoiced]]=FY02_M12,SalesOrders_Log[[#This Row],[Line Sub Total]],0)</f>
        <v>0</v>
      </c>
      <c r="AT36" s="18">
        <f>IF(SalesOrders_Log[[#This Row],[Date Invoiced]]=FY03_M01,SalesOrders_Log[[#This Row],[Line Sub Total]],0)</f>
        <v>0</v>
      </c>
      <c r="AU36" s="18">
        <f>IF(SalesOrders_Log[[#This Row],[Date Invoiced]]=FY03_M02,SalesOrders_Log[[#This Row],[Line Sub Total]],0)</f>
        <v>0</v>
      </c>
      <c r="AV36" s="18">
        <f>IF(SalesOrders_Log[[#This Row],[Date Invoiced]]=FY03_M03,SalesOrders_Log[[#This Row],[Line Sub Total]],0)</f>
        <v>0</v>
      </c>
      <c r="AW36" s="18">
        <f>IF(SalesOrders_Log[[#This Row],[Date Invoiced]]=FY03_M04,SalesOrders_Log[[#This Row],[Line Sub Total]],0)</f>
        <v>0</v>
      </c>
      <c r="AX36" s="18">
        <f>IF(SalesOrders_Log[[#This Row],[Date Invoiced]]=FY03_M05,SalesOrders_Log[[#This Row],[Line Sub Total]],0)</f>
        <v>0</v>
      </c>
      <c r="AY36" s="18">
        <f>IF(SalesOrders_Log[[#This Row],[Date Invoiced]]=FY03_M06,SalesOrders_Log[[#This Row],[Line Sub Total]],0)</f>
        <v>0</v>
      </c>
      <c r="AZ36" s="18">
        <f>IF(SalesOrders_Log[[#This Row],[Date Invoiced]]=FY03_M07,SalesOrders_Log[[#This Row],[Line Sub Total]],0)</f>
        <v>0</v>
      </c>
      <c r="BA36" s="18">
        <f>IF(SalesOrders_Log[[#This Row],[Date Invoiced]]=FY03_M08,SalesOrders_Log[[#This Row],[Line Sub Total]],0)</f>
        <v>0</v>
      </c>
      <c r="BB36" s="18">
        <f>IF(SalesOrders_Log[[#This Row],[Date Invoiced]]=FY03_M09,SalesOrders_Log[[#This Row],[Line Sub Total]],0)</f>
        <v>0</v>
      </c>
      <c r="BC36" s="18">
        <f>IF(SalesOrders_Log[[#This Row],[Date Invoiced]]=FY03_M10,SalesOrders_Log[[#This Row],[Line Sub Total]],0)</f>
        <v>0</v>
      </c>
      <c r="BD36" s="18">
        <f>IF(SalesOrders_Log[[#This Row],[Date Invoiced]]=FY03_M11,SalesOrders_Log[[#This Row],[Line Sub Total]],0)</f>
        <v>0</v>
      </c>
      <c r="BE36" s="18">
        <f>IF(SalesOrders_Log[[#This Row],[Date Invoiced]]=FY03_M12,SalesOrders_Log[[#This Row],[Line Sub Total]],0)</f>
        <v>0</v>
      </c>
      <c r="BF36" s="18">
        <f>IF(SalesOrders_Log[[#This Row],[Product]]=FY04_M01,SalesOrders_Log[[#This Row],[Date Invoiced]],0)</f>
        <v>0</v>
      </c>
      <c r="BG36" s="18">
        <f>IF(SalesOrders_Log[[#This Row],[Product]]=FY04_M02,SalesOrders_Log[[#This Row],[Date Invoiced]],0)</f>
        <v>0</v>
      </c>
      <c r="BH36" s="18">
        <f>IF(SalesOrders_Log[[#This Row],[Product]]=FY04_M03,SalesOrders_Log[[#This Row],[Date Invoiced]],0)</f>
        <v>0</v>
      </c>
      <c r="BI36" s="18">
        <f>IF(SalesOrders_Log[[#This Row],[Product]]=FY04_M04,SalesOrders_Log[[#This Row],[Date Invoiced]],0)</f>
        <v>0</v>
      </c>
      <c r="BJ36" s="18">
        <f>IF(SalesOrders_Log[[#This Row],[Product]]=FY04_M05,SalesOrders_Log[[#This Row],[Date Invoiced]],0)</f>
        <v>0</v>
      </c>
      <c r="BK36" s="18">
        <f>IF(SalesOrders_Log[[#This Row],[Product]]=FY04_M06,SalesOrders_Log[[#This Row],[Date Invoiced]],0)</f>
        <v>0</v>
      </c>
      <c r="BL36" s="18">
        <f>IF(SalesOrders_Log[[#This Row],[Product]]=FY04_M07,SalesOrders_Log[[#This Row],[Date Invoiced]],0)</f>
        <v>0</v>
      </c>
      <c r="BM36" s="18">
        <f>IF(SalesOrders_Log[[#This Row],[Product]]=FY04_M08,SalesOrders_Log[[#This Row],[Date Invoiced]],0)</f>
        <v>0</v>
      </c>
      <c r="BN36" s="18">
        <f>IF(SalesOrders_Log[[#This Row],[Product]]=FY04_M09,SalesOrders_Log[[#This Row],[Date Invoiced]],0)</f>
        <v>0</v>
      </c>
      <c r="BO36" s="18">
        <f>IF(SalesOrders_Log[[#This Row],[Product]]=FY04_M10,SalesOrders_Log[[#This Row],[Date Invoiced]],0)</f>
        <v>0</v>
      </c>
      <c r="BP36" s="18">
        <f>IF(SalesOrders_Log[[#This Row],[Product]]=FY04_M11,SalesOrders_Log[[#This Row],[Date Invoiced]],0)</f>
        <v>0</v>
      </c>
      <c r="BQ36" s="18">
        <f>IF(SalesOrders_Log[[#This Row],[Product]]=FY04_M12,SalesOrders_Log[[#This Row],[Date Invoiced]],0)</f>
        <v>0</v>
      </c>
      <c r="BR36" s="18">
        <f>IF(SalesOrders_Log[[#This Row],[Product]]=FY05_M01,SalesOrders_Log[[#This Row],[Date Invoiced]],0)</f>
        <v>0</v>
      </c>
      <c r="BS36" s="18">
        <f>IF(SalesOrders_Log[[#This Row],[Product]]=FY05_M02,SalesOrders_Log[[#This Row],[Date Invoiced]],0)</f>
        <v>0</v>
      </c>
      <c r="BT36" s="18">
        <f>IF(SalesOrders_Log[[#This Row],[Product]]=FY05_M03,SalesOrders_Log[[#This Row],[Date Invoiced]],0)</f>
        <v>0</v>
      </c>
      <c r="BU36" s="18">
        <f>IF(SalesOrders_Log[[#This Row],[Product]]=FY05_M04,SalesOrders_Log[[#This Row],[Date Invoiced]],0)</f>
        <v>0</v>
      </c>
      <c r="BV36" s="18">
        <f>IF(SalesOrders_Log[[#This Row],[Product]]=FY05_M05,SalesOrders_Log[[#This Row],[Date Invoiced]],0)</f>
        <v>0</v>
      </c>
      <c r="BW36" s="18">
        <f>IF(SalesOrders_Log[[#This Row],[Product]]=FY05_M06,SalesOrders_Log[[#This Row],[Date Invoiced]],0)</f>
        <v>0</v>
      </c>
      <c r="BX36" s="18">
        <f>IF(SalesOrders_Log[[#This Row],[Product]]=FY05_M07,SalesOrders_Log[[#This Row],[Date Invoiced]],0)</f>
        <v>0</v>
      </c>
      <c r="BY36" s="18">
        <f>IF(SalesOrders_Log[[#This Row],[Product]]=FY05_M08,SalesOrders_Log[[#This Row],[Date Invoiced]],0)</f>
        <v>0</v>
      </c>
      <c r="BZ36" s="18">
        <f>IF(SalesOrders_Log[[#This Row],[Product]]=FY05_M09,SalesOrders_Log[[#This Row],[Date Invoiced]],0)</f>
        <v>0</v>
      </c>
      <c r="CA36" s="18">
        <f>IF(SalesOrders_Log[[#This Row],[Product]]=FY05_M10,SalesOrders_Log[[#This Row],[Date Invoiced]],0)</f>
        <v>0</v>
      </c>
      <c r="CB36" s="18">
        <f>IF(SalesOrders_Log[[#This Row],[Product]]=FY05_M11,SalesOrders_Log[[#This Row],[Date Invoiced]],0)</f>
        <v>0</v>
      </c>
      <c r="CC36" s="18">
        <f>IF(SalesOrders_Log[[#This Row],[Product]]=FY05_M12,SalesOrders_Log[[#This Row],[Date Invoiced]],0)</f>
        <v>0</v>
      </c>
    </row>
    <row r="37" spans="2:81" x14ac:dyDescent="0.25">
      <c r="B37" s="6" t="s">
        <v>641</v>
      </c>
      <c r="C37" s="6"/>
      <c r="D37" s="6"/>
      <c r="E37" s="6"/>
      <c r="F37" s="6"/>
      <c r="G37" s="6"/>
      <c r="H37" s="6"/>
      <c r="I37" s="6"/>
      <c r="J37" s="6"/>
      <c r="K37" s="6"/>
      <c r="L37" s="10" t="str">
        <f>IF(ISBLANK(SalesOrders_Log[[#This Row],[Product]]),"",SalesOrders_Log[[#This Row],[List Price]]*SalesOrders_Log[[#This Row],[QTY at List Price]]+SalesOrders_Log[[#This Row],[Discount Price]]*SalesOrders_Log[[#This Row],[QTY at Discount Price]])</f>
        <v/>
      </c>
      <c r="M37" s="6"/>
      <c r="N37" s="6"/>
      <c r="O37" s="10" t="str">
        <f>IFERROR(SalesOrders_Log[[#This Row],[Line Sub Total]]*SalesOrders_Log[[#This Row],[Zip Code Taxes]],"")</f>
        <v/>
      </c>
      <c r="P37" s="10">
        <f>SalesOrders_Log[[#This Row],[List Price]]-SalesOrders_Log[[#This Row],[Cost Price]]</f>
        <v>0</v>
      </c>
      <c r="Q37"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37" s="93" t="str">
        <f>IFERROR(SalesOrders_Log[[#This Row],[QTY at List Price]]*SalesOrders_Log[[#This Row],[List Price]]/SalesOrders_Log[[#This Row],[Cost Price]]*SalesOrders_Log[[#This Row],[QTY at List Price]]-IF(SalesOrders_Log[[#This Row],[QTY at List Price]]="","",1),"")</f>
        <v/>
      </c>
      <c r="S37" s="93" t="str">
        <f>IFERROR( SalesOrders_Log[[#This Row],[QTY at Discount Price]]*SalesOrders_Log[[#This Row],[Discount Price]]/SalesOrders_Log[[#This Row],[Cost Price]]*SalesOrders_Log[[#This Row],[QTY at Discount Price]]-IF(SalesOrders_Log[[#This Row],[QTY at Discount Price]]="","",1),"")</f>
        <v/>
      </c>
      <c r="T37" s="11">
        <v>44896</v>
      </c>
      <c r="V37" s="10">
        <f>IF(SalesOrders_Log[[#This Row],[Date Invoiced]]=FY01_M01,SalesOrders_Log[[#This Row],[Line Sub Total]],0)</f>
        <v>0</v>
      </c>
      <c r="W37" s="10">
        <f>IF(SalesOrders_Log[[#This Row],[Date Invoiced]]=FY01_M02,SalesOrders_Log[[#This Row],[Line Sub Total]],0)</f>
        <v>0</v>
      </c>
      <c r="X37" s="10">
        <f>IF(SalesOrders_Log[[#This Row],[Date Invoiced]]=FY01_M03,SalesOrders_Log[[#This Row],[Line Sub Total]],0)</f>
        <v>0</v>
      </c>
      <c r="Y37" s="10">
        <f>IF(SalesOrders_Log[[#This Row],[Date Invoiced]]=FY01_M04,SalesOrders_Log[[#This Row],[Line Sub Total]],0)</f>
        <v>0</v>
      </c>
      <c r="Z37" s="10">
        <f>IF(SalesOrders_Log[[#This Row],[Date Invoiced]]=FY01_M05,SalesOrders_Log[[#This Row],[Line Sub Total]],0)</f>
        <v>0</v>
      </c>
      <c r="AA37" s="10">
        <f>IF(SalesOrders_Log[[#This Row],[Date Invoiced]]=FY01_M06,SalesOrders_Log[[#This Row],[Line Sub Total]],0)</f>
        <v>0</v>
      </c>
      <c r="AB37" s="10">
        <f>IF(SalesOrders_Log[[#This Row],[Date Invoiced]]=FY01_M07,SalesOrders_Log[[#This Row],[Line Sub Total]],0)</f>
        <v>0</v>
      </c>
      <c r="AC37" s="10">
        <f>IF(SalesOrders_Log[[#This Row],[Date Invoiced]]=FY01_M08,SalesOrders_Log[[#This Row],[Line Sub Total]],0)</f>
        <v>0</v>
      </c>
      <c r="AD37" s="10">
        <f>IF(SalesOrders_Log[[#This Row],[Date Invoiced]]=FY01_M09,SalesOrders_Log[[#This Row],[Line Sub Total]],0)</f>
        <v>0</v>
      </c>
      <c r="AE37" s="10">
        <f>IF(SalesOrders_Log[[#This Row],[Date Invoiced]]=FY01_M10,SalesOrders_Log[[#This Row],[Line Sub Total]],0)</f>
        <v>0</v>
      </c>
      <c r="AF37" s="10">
        <f>IF(SalesOrders_Log[[#This Row],[Date Invoiced]]=FY01_M11,SalesOrders_Log[[#This Row],[Line Sub Total]],0)</f>
        <v>0</v>
      </c>
      <c r="AG37" s="10">
        <f>IF(SalesOrders_Log[[#This Row],[Date Invoiced]]=FY01_M12,SalesOrders_Log[[#This Row],[Line Sub Total]],0)</f>
        <v>0</v>
      </c>
      <c r="AH37" s="18">
        <f>IF(SalesOrders_Log[[#This Row],[Date Invoiced]]=FY02_M01,SalesOrders_Log[[#This Row],[Line Sub Total]],0)</f>
        <v>0</v>
      </c>
      <c r="AI37" s="18">
        <f>IF(SalesOrders_Log[[#This Row],[Date Invoiced]]=FY02_M02,SalesOrders_Log[[#This Row],[Line Sub Total]],0)</f>
        <v>0</v>
      </c>
      <c r="AJ37" s="18">
        <f>IF(SalesOrders_Log[[#This Row],[Date Invoiced]]=FY02_M03,SalesOrders_Log[[#This Row],[Line Sub Total]],0)</f>
        <v>0</v>
      </c>
      <c r="AK37" s="18">
        <f>IF(SalesOrders_Log[[#This Row],[Date Invoiced]]=FY02_M04,SalesOrders_Log[[#This Row],[Line Sub Total]],0)</f>
        <v>0</v>
      </c>
      <c r="AL37" s="18">
        <f>IF(SalesOrders_Log[[#This Row],[Date Invoiced]]=FY02_M05,SalesOrders_Log[[#This Row],[Line Sub Total]],0)</f>
        <v>0</v>
      </c>
      <c r="AM37" s="18">
        <f>IF(SalesOrders_Log[[#This Row],[Date Invoiced]]=FY02_M06,SalesOrders_Log[[#This Row],[Line Sub Total]],0)</f>
        <v>0</v>
      </c>
      <c r="AN37" s="18">
        <f>IF(SalesOrders_Log[[#This Row],[Date Invoiced]]=FY02_M07,SalesOrders_Log[[#This Row],[Line Sub Total]],0)</f>
        <v>0</v>
      </c>
      <c r="AO37" s="18">
        <f>IF(SalesOrders_Log[[#This Row],[Date Invoiced]]=FY02_M08,SalesOrders_Log[[#This Row],[Line Sub Total]],0)</f>
        <v>0</v>
      </c>
      <c r="AP37" s="18">
        <f>IF(SalesOrders_Log[[#This Row],[Date Invoiced]]=FY02_M09,SalesOrders_Log[[#This Row],[Line Sub Total]],0)</f>
        <v>0</v>
      </c>
      <c r="AQ37" s="18">
        <f>IF(SalesOrders_Log[[#This Row],[Date Invoiced]]=FY02_M10,SalesOrders_Log[[#This Row],[Line Sub Total]],0)</f>
        <v>0</v>
      </c>
      <c r="AR37" s="18">
        <f>IF(SalesOrders_Log[[#This Row],[Date Invoiced]]=FY02_M11,SalesOrders_Log[[#This Row],[Line Sub Total]],0)</f>
        <v>0</v>
      </c>
      <c r="AS37" s="18">
        <f>IF(SalesOrders_Log[[#This Row],[Date Invoiced]]=FY02_M12,SalesOrders_Log[[#This Row],[Line Sub Total]],0)</f>
        <v>0</v>
      </c>
      <c r="AT37" s="18">
        <f>IF(SalesOrders_Log[[#This Row],[Date Invoiced]]=FY03_M01,SalesOrders_Log[[#This Row],[Line Sub Total]],0)</f>
        <v>0</v>
      </c>
      <c r="AU37" s="18">
        <f>IF(SalesOrders_Log[[#This Row],[Date Invoiced]]=FY03_M02,SalesOrders_Log[[#This Row],[Line Sub Total]],0)</f>
        <v>0</v>
      </c>
      <c r="AV37" s="18">
        <f>IF(SalesOrders_Log[[#This Row],[Date Invoiced]]=FY03_M03,SalesOrders_Log[[#This Row],[Line Sub Total]],0)</f>
        <v>0</v>
      </c>
      <c r="AW37" s="18">
        <f>IF(SalesOrders_Log[[#This Row],[Date Invoiced]]=FY03_M04,SalesOrders_Log[[#This Row],[Line Sub Total]],0)</f>
        <v>0</v>
      </c>
      <c r="AX37" s="18">
        <f>IF(SalesOrders_Log[[#This Row],[Date Invoiced]]=FY03_M05,SalesOrders_Log[[#This Row],[Line Sub Total]],0)</f>
        <v>0</v>
      </c>
      <c r="AY37" s="18">
        <f>IF(SalesOrders_Log[[#This Row],[Date Invoiced]]=FY03_M06,SalesOrders_Log[[#This Row],[Line Sub Total]],0)</f>
        <v>0</v>
      </c>
      <c r="AZ37" s="18">
        <f>IF(SalesOrders_Log[[#This Row],[Date Invoiced]]=FY03_M07,SalesOrders_Log[[#This Row],[Line Sub Total]],0)</f>
        <v>0</v>
      </c>
      <c r="BA37" s="18">
        <f>IF(SalesOrders_Log[[#This Row],[Date Invoiced]]=FY03_M08,SalesOrders_Log[[#This Row],[Line Sub Total]],0)</f>
        <v>0</v>
      </c>
      <c r="BB37" s="18">
        <f>IF(SalesOrders_Log[[#This Row],[Date Invoiced]]=FY03_M09,SalesOrders_Log[[#This Row],[Line Sub Total]],0)</f>
        <v>0</v>
      </c>
      <c r="BC37" s="18">
        <f>IF(SalesOrders_Log[[#This Row],[Date Invoiced]]=FY03_M10,SalesOrders_Log[[#This Row],[Line Sub Total]],0)</f>
        <v>0</v>
      </c>
      <c r="BD37" s="18">
        <f>IF(SalesOrders_Log[[#This Row],[Date Invoiced]]=FY03_M11,SalesOrders_Log[[#This Row],[Line Sub Total]],0)</f>
        <v>0</v>
      </c>
      <c r="BE37" s="18">
        <f>IF(SalesOrders_Log[[#This Row],[Date Invoiced]]=FY03_M12,SalesOrders_Log[[#This Row],[Line Sub Total]],0)</f>
        <v>0</v>
      </c>
      <c r="BF37" s="18">
        <f>IF(SalesOrders_Log[[#This Row],[Product]]=FY04_M01,SalesOrders_Log[[#This Row],[Date Invoiced]],0)</f>
        <v>0</v>
      </c>
      <c r="BG37" s="18">
        <f>IF(SalesOrders_Log[[#This Row],[Product]]=FY04_M02,SalesOrders_Log[[#This Row],[Date Invoiced]],0)</f>
        <v>0</v>
      </c>
      <c r="BH37" s="18">
        <f>IF(SalesOrders_Log[[#This Row],[Product]]=FY04_M03,SalesOrders_Log[[#This Row],[Date Invoiced]],0)</f>
        <v>0</v>
      </c>
      <c r="BI37" s="18">
        <f>IF(SalesOrders_Log[[#This Row],[Product]]=FY04_M04,SalesOrders_Log[[#This Row],[Date Invoiced]],0)</f>
        <v>0</v>
      </c>
      <c r="BJ37" s="18">
        <f>IF(SalesOrders_Log[[#This Row],[Product]]=FY04_M05,SalesOrders_Log[[#This Row],[Date Invoiced]],0)</f>
        <v>0</v>
      </c>
      <c r="BK37" s="18">
        <f>IF(SalesOrders_Log[[#This Row],[Product]]=FY04_M06,SalesOrders_Log[[#This Row],[Date Invoiced]],0)</f>
        <v>0</v>
      </c>
      <c r="BL37" s="18">
        <f>IF(SalesOrders_Log[[#This Row],[Product]]=FY04_M07,SalesOrders_Log[[#This Row],[Date Invoiced]],0)</f>
        <v>0</v>
      </c>
      <c r="BM37" s="18">
        <f>IF(SalesOrders_Log[[#This Row],[Product]]=FY04_M08,SalesOrders_Log[[#This Row],[Date Invoiced]],0)</f>
        <v>0</v>
      </c>
      <c r="BN37" s="18">
        <f>IF(SalesOrders_Log[[#This Row],[Product]]=FY04_M09,SalesOrders_Log[[#This Row],[Date Invoiced]],0)</f>
        <v>0</v>
      </c>
      <c r="BO37" s="18">
        <f>IF(SalesOrders_Log[[#This Row],[Product]]=FY04_M10,SalesOrders_Log[[#This Row],[Date Invoiced]],0)</f>
        <v>0</v>
      </c>
      <c r="BP37" s="18">
        <f>IF(SalesOrders_Log[[#This Row],[Product]]=FY04_M11,SalesOrders_Log[[#This Row],[Date Invoiced]],0)</f>
        <v>0</v>
      </c>
      <c r="BQ37" s="18">
        <f>IF(SalesOrders_Log[[#This Row],[Product]]=FY04_M12,SalesOrders_Log[[#This Row],[Date Invoiced]],0)</f>
        <v>0</v>
      </c>
      <c r="BR37" s="18">
        <f>IF(SalesOrders_Log[[#This Row],[Product]]=FY05_M01,SalesOrders_Log[[#This Row],[Date Invoiced]],0)</f>
        <v>0</v>
      </c>
      <c r="BS37" s="18">
        <f>IF(SalesOrders_Log[[#This Row],[Product]]=FY05_M02,SalesOrders_Log[[#This Row],[Date Invoiced]],0)</f>
        <v>0</v>
      </c>
      <c r="BT37" s="18">
        <f>IF(SalesOrders_Log[[#This Row],[Product]]=FY05_M03,SalesOrders_Log[[#This Row],[Date Invoiced]],0)</f>
        <v>0</v>
      </c>
      <c r="BU37" s="18">
        <f>IF(SalesOrders_Log[[#This Row],[Product]]=FY05_M04,SalesOrders_Log[[#This Row],[Date Invoiced]],0)</f>
        <v>0</v>
      </c>
      <c r="BV37" s="18">
        <f>IF(SalesOrders_Log[[#This Row],[Product]]=FY05_M05,SalesOrders_Log[[#This Row],[Date Invoiced]],0)</f>
        <v>0</v>
      </c>
      <c r="BW37" s="18">
        <f>IF(SalesOrders_Log[[#This Row],[Product]]=FY05_M06,SalesOrders_Log[[#This Row],[Date Invoiced]],0)</f>
        <v>0</v>
      </c>
      <c r="BX37" s="18">
        <f>IF(SalesOrders_Log[[#This Row],[Product]]=FY05_M07,SalesOrders_Log[[#This Row],[Date Invoiced]],0)</f>
        <v>0</v>
      </c>
      <c r="BY37" s="18">
        <f>IF(SalesOrders_Log[[#This Row],[Product]]=FY05_M08,SalesOrders_Log[[#This Row],[Date Invoiced]],0)</f>
        <v>0</v>
      </c>
      <c r="BZ37" s="18">
        <f>IF(SalesOrders_Log[[#This Row],[Product]]=FY05_M09,SalesOrders_Log[[#This Row],[Date Invoiced]],0)</f>
        <v>0</v>
      </c>
      <c r="CA37" s="18">
        <f>IF(SalesOrders_Log[[#This Row],[Product]]=FY05_M10,SalesOrders_Log[[#This Row],[Date Invoiced]],0)</f>
        <v>0</v>
      </c>
      <c r="CB37" s="18">
        <f>IF(SalesOrders_Log[[#This Row],[Product]]=FY05_M11,SalesOrders_Log[[#This Row],[Date Invoiced]],0)</f>
        <v>0</v>
      </c>
      <c r="CC37" s="18">
        <f>IF(SalesOrders_Log[[#This Row],[Product]]=FY05_M12,SalesOrders_Log[[#This Row],[Date Invoiced]],0)</f>
        <v>0</v>
      </c>
    </row>
    <row r="38" spans="2:81" x14ac:dyDescent="0.25">
      <c r="B38" s="6" t="s">
        <v>642</v>
      </c>
      <c r="C38" s="6"/>
      <c r="D38" s="6"/>
      <c r="E38" s="6"/>
      <c r="F38" s="6"/>
      <c r="G38" s="6"/>
      <c r="H38" s="6"/>
      <c r="I38" s="6"/>
      <c r="J38" s="6"/>
      <c r="K38" s="6"/>
      <c r="L38" s="10" t="str">
        <f>IF(ISBLANK(SalesOrders_Log[[#This Row],[Product]]),"",SalesOrders_Log[[#This Row],[List Price]]*SalesOrders_Log[[#This Row],[QTY at List Price]]+SalesOrders_Log[[#This Row],[Discount Price]]*SalesOrders_Log[[#This Row],[QTY at Discount Price]])</f>
        <v/>
      </c>
      <c r="M38" s="6"/>
      <c r="N38" s="6"/>
      <c r="O38" s="10" t="str">
        <f>IFERROR(SalesOrders_Log[[#This Row],[Line Sub Total]]*SalesOrders_Log[[#This Row],[Zip Code Taxes]],"")</f>
        <v/>
      </c>
      <c r="P38" s="10">
        <f>SalesOrders_Log[[#This Row],[List Price]]-SalesOrders_Log[[#This Row],[Cost Price]]</f>
        <v>0</v>
      </c>
      <c r="Q38"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38" s="93" t="str">
        <f>IFERROR(SalesOrders_Log[[#This Row],[QTY at List Price]]*SalesOrders_Log[[#This Row],[List Price]]/SalesOrders_Log[[#This Row],[Cost Price]]*SalesOrders_Log[[#This Row],[QTY at List Price]]-IF(SalesOrders_Log[[#This Row],[QTY at List Price]]="","",1),"")</f>
        <v/>
      </c>
      <c r="S38" s="93" t="str">
        <f>IFERROR( SalesOrders_Log[[#This Row],[QTY at Discount Price]]*SalesOrders_Log[[#This Row],[Discount Price]]/SalesOrders_Log[[#This Row],[Cost Price]]*SalesOrders_Log[[#This Row],[QTY at Discount Price]]-IF(SalesOrders_Log[[#This Row],[QTY at Discount Price]]="","",1),"")</f>
        <v/>
      </c>
      <c r="T38" s="11">
        <v>44896</v>
      </c>
      <c r="V38" s="10">
        <f>IF(SalesOrders_Log[[#This Row],[Date Invoiced]]=FY01_M01,SalesOrders_Log[[#This Row],[Line Sub Total]],0)</f>
        <v>0</v>
      </c>
      <c r="W38" s="10">
        <f>IF(SalesOrders_Log[[#This Row],[Date Invoiced]]=FY01_M02,SalesOrders_Log[[#This Row],[Line Sub Total]],0)</f>
        <v>0</v>
      </c>
      <c r="X38" s="10">
        <f>IF(SalesOrders_Log[[#This Row],[Date Invoiced]]=FY01_M03,SalesOrders_Log[[#This Row],[Line Sub Total]],0)</f>
        <v>0</v>
      </c>
      <c r="Y38" s="10">
        <f>IF(SalesOrders_Log[[#This Row],[Date Invoiced]]=FY01_M04,SalesOrders_Log[[#This Row],[Line Sub Total]],0)</f>
        <v>0</v>
      </c>
      <c r="Z38" s="10">
        <f>IF(SalesOrders_Log[[#This Row],[Date Invoiced]]=FY01_M05,SalesOrders_Log[[#This Row],[Line Sub Total]],0)</f>
        <v>0</v>
      </c>
      <c r="AA38" s="10">
        <f>IF(SalesOrders_Log[[#This Row],[Date Invoiced]]=FY01_M06,SalesOrders_Log[[#This Row],[Line Sub Total]],0)</f>
        <v>0</v>
      </c>
      <c r="AB38" s="10">
        <f>IF(SalesOrders_Log[[#This Row],[Date Invoiced]]=FY01_M07,SalesOrders_Log[[#This Row],[Line Sub Total]],0)</f>
        <v>0</v>
      </c>
      <c r="AC38" s="10">
        <f>IF(SalesOrders_Log[[#This Row],[Date Invoiced]]=FY01_M08,SalesOrders_Log[[#This Row],[Line Sub Total]],0)</f>
        <v>0</v>
      </c>
      <c r="AD38" s="10">
        <f>IF(SalesOrders_Log[[#This Row],[Date Invoiced]]=FY01_M09,SalesOrders_Log[[#This Row],[Line Sub Total]],0)</f>
        <v>0</v>
      </c>
      <c r="AE38" s="10">
        <f>IF(SalesOrders_Log[[#This Row],[Date Invoiced]]=FY01_M10,SalesOrders_Log[[#This Row],[Line Sub Total]],0)</f>
        <v>0</v>
      </c>
      <c r="AF38" s="10">
        <f>IF(SalesOrders_Log[[#This Row],[Date Invoiced]]=FY01_M11,SalesOrders_Log[[#This Row],[Line Sub Total]],0)</f>
        <v>0</v>
      </c>
      <c r="AG38" s="10">
        <f>IF(SalesOrders_Log[[#This Row],[Date Invoiced]]=FY01_M12,SalesOrders_Log[[#This Row],[Line Sub Total]],0)</f>
        <v>0</v>
      </c>
      <c r="AH38" s="18">
        <f>IF(SalesOrders_Log[[#This Row],[Date Invoiced]]=FY02_M01,SalesOrders_Log[[#This Row],[Line Sub Total]],0)</f>
        <v>0</v>
      </c>
      <c r="AI38" s="18">
        <f>IF(SalesOrders_Log[[#This Row],[Date Invoiced]]=FY02_M02,SalesOrders_Log[[#This Row],[Line Sub Total]],0)</f>
        <v>0</v>
      </c>
      <c r="AJ38" s="18">
        <f>IF(SalesOrders_Log[[#This Row],[Date Invoiced]]=FY02_M03,SalesOrders_Log[[#This Row],[Line Sub Total]],0)</f>
        <v>0</v>
      </c>
      <c r="AK38" s="18">
        <f>IF(SalesOrders_Log[[#This Row],[Date Invoiced]]=FY02_M04,SalesOrders_Log[[#This Row],[Line Sub Total]],0)</f>
        <v>0</v>
      </c>
      <c r="AL38" s="18">
        <f>IF(SalesOrders_Log[[#This Row],[Date Invoiced]]=FY02_M05,SalesOrders_Log[[#This Row],[Line Sub Total]],0)</f>
        <v>0</v>
      </c>
      <c r="AM38" s="18">
        <f>IF(SalesOrders_Log[[#This Row],[Date Invoiced]]=FY02_M06,SalesOrders_Log[[#This Row],[Line Sub Total]],0)</f>
        <v>0</v>
      </c>
      <c r="AN38" s="18">
        <f>IF(SalesOrders_Log[[#This Row],[Date Invoiced]]=FY02_M07,SalesOrders_Log[[#This Row],[Line Sub Total]],0)</f>
        <v>0</v>
      </c>
      <c r="AO38" s="18">
        <f>IF(SalesOrders_Log[[#This Row],[Date Invoiced]]=FY02_M08,SalesOrders_Log[[#This Row],[Line Sub Total]],0)</f>
        <v>0</v>
      </c>
      <c r="AP38" s="18">
        <f>IF(SalesOrders_Log[[#This Row],[Date Invoiced]]=FY02_M09,SalesOrders_Log[[#This Row],[Line Sub Total]],0)</f>
        <v>0</v>
      </c>
      <c r="AQ38" s="18">
        <f>IF(SalesOrders_Log[[#This Row],[Date Invoiced]]=FY02_M10,SalesOrders_Log[[#This Row],[Line Sub Total]],0)</f>
        <v>0</v>
      </c>
      <c r="AR38" s="18">
        <f>IF(SalesOrders_Log[[#This Row],[Date Invoiced]]=FY02_M11,SalesOrders_Log[[#This Row],[Line Sub Total]],0)</f>
        <v>0</v>
      </c>
      <c r="AS38" s="18">
        <f>IF(SalesOrders_Log[[#This Row],[Date Invoiced]]=FY02_M12,SalesOrders_Log[[#This Row],[Line Sub Total]],0)</f>
        <v>0</v>
      </c>
      <c r="AT38" s="18">
        <f>IF(SalesOrders_Log[[#This Row],[Date Invoiced]]=FY03_M01,SalesOrders_Log[[#This Row],[Line Sub Total]],0)</f>
        <v>0</v>
      </c>
      <c r="AU38" s="18">
        <f>IF(SalesOrders_Log[[#This Row],[Date Invoiced]]=FY03_M02,SalesOrders_Log[[#This Row],[Line Sub Total]],0)</f>
        <v>0</v>
      </c>
      <c r="AV38" s="18">
        <f>IF(SalesOrders_Log[[#This Row],[Date Invoiced]]=FY03_M03,SalesOrders_Log[[#This Row],[Line Sub Total]],0)</f>
        <v>0</v>
      </c>
      <c r="AW38" s="18">
        <f>IF(SalesOrders_Log[[#This Row],[Date Invoiced]]=FY03_M04,SalesOrders_Log[[#This Row],[Line Sub Total]],0)</f>
        <v>0</v>
      </c>
      <c r="AX38" s="18">
        <f>IF(SalesOrders_Log[[#This Row],[Date Invoiced]]=FY03_M05,SalesOrders_Log[[#This Row],[Line Sub Total]],0)</f>
        <v>0</v>
      </c>
      <c r="AY38" s="18">
        <f>IF(SalesOrders_Log[[#This Row],[Date Invoiced]]=FY03_M06,SalesOrders_Log[[#This Row],[Line Sub Total]],0)</f>
        <v>0</v>
      </c>
      <c r="AZ38" s="18">
        <f>IF(SalesOrders_Log[[#This Row],[Date Invoiced]]=FY03_M07,SalesOrders_Log[[#This Row],[Line Sub Total]],0)</f>
        <v>0</v>
      </c>
      <c r="BA38" s="18">
        <f>IF(SalesOrders_Log[[#This Row],[Date Invoiced]]=FY03_M08,SalesOrders_Log[[#This Row],[Line Sub Total]],0)</f>
        <v>0</v>
      </c>
      <c r="BB38" s="18">
        <f>IF(SalesOrders_Log[[#This Row],[Date Invoiced]]=FY03_M09,SalesOrders_Log[[#This Row],[Line Sub Total]],0)</f>
        <v>0</v>
      </c>
      <c r="BC38" s="18">
        <f>IF(SalesOrders_Log[[#This Row],[Date Invoiced]]=FY03_M10,SalesOrders_Log[[#This Row],[Line Sub Total]],0)</f>
        <v>0</v>
      </c>
      <c r="BD38" s="18">
        <f>IF(SalesOrders_Log[[#This Row],[Date Invoiced]]=FY03_M11,SalesOrders_Log[[#This Row],[Line Sub Total]],0)</f>
        <v>0</v>
      </c>
      <c r="BE38" s="18">
        <f>IF(SalesOrders_Log[[#This Row],[Date Invoiced]]=FY03_M12,SalesOrders_Log[[#This Row],[Line Sub Total]],0)</f>
        <v>0</v>
      </c>
      <c r="BF38" s="18">
        <f>IF(SalesOrders_Log[[#This Row],[Product]]=FY04_M01,SalesOrders_Log[[#This Row],[Date Invoiced]],0)</f>
        <v>0</v>
      </c>
      <c r="BG38" s="18">
        <f>IF(SalesOrders_Log[[#This Row],[Product]]=FY04_M02,SalesOrders_Log[[#This Row],[Date Invoiced]],0)</f>
        <v>0</v>
      </c>
      <c r="BH38" s="18">
        <f>IF(SalesOrders_Log[[#This Row],[Product]]=FY04_M03,SalesOrders_Log[[#This Row],[Date Invoiced]],0)</f>
        <v>0</v>
      </c>
      <c r="BI38" s="18">
        <f>IF(SalesOrders_Log[[#This Row],[Product]]=FY04_M04,SalesOrders_Log[[#This Row],[Date Invoiced]],0)</f>
        <v>0</v>
      </c>
      <c r="BJ38" s="18">
        <f>IF(SalesOrders_Log[[#This Row],[Product]]=FY04_M05,SalesOrders_Log[[#This Row],[Date Invoiced]],0)</f>
        <v>0</v>
      </c>
      <c r="BK38" s="18">
        <f>IF(SalesOrders_Log[[#This Row],[Product]]=FY04_M06,SalesOrders_Log[[#This Row],[Date Invoiced]],0)</f>
        <v>0</v>
      </c>
      <c r="BL38" s="18">
        <f>IF(SalesOrders_Log[[#This Row],[Product]]=FY04_M07,SalesOrders_Log[[#This Row],[Date Invoiced]],0)</f>
        <v>0</v>
      </c>
      <c r="BM38" s="18">
        <f>IF(SalesOrders_Log[[#This Row],[Product]]=FY04_M08,SalesOrders_Log[[#This Row],[Date Invoiced]],0)</f>
        <v>0</v>
      </c>
      <c r="BN38" s="18">
        <f>IF(SalesOrders_Log[[#This Row],[Product]]=FY04_M09,SalesOrders_Log[[#This Row],[Date Invoiced]],0)</f>
        <v>0</v>
      </c>
      <c r="BO38" s="18">
        <f>IF(SalesOrders_Log[[#This Row],[Product]]=FY04_M10,SalesOrders_Log[[#This Row],[Date Invoiced]],0)</f>
        <v>0</v>
      </c>
      <c r="BP38" s="18">
        <f>IF(SalesOrders_Log[[#This Row],[Product]]=FY04_M11,SalesOrders_Log[[#This Row],[Date Invoiced]],0)</f>
        <v>0</v>
      </c>
      <c r="BQ38" s="18">
        <f>IF(SalesOrders_Log[[#This Row],[Product]]=FY04_M12,SalesOrders_Log[[#This Row],[Date Invoiced]],0)</f>
        <v>0</v>
      </c>
      <c r="BR38" s="18">
        <f>IF(SalesOrders_Log[[#This Row],[Product]]=FY05_M01,SalesOrders_Log[[#This Row],[Date Invoiced]],0)</f>
        <v>0</v>
      </c>
      <c r="BS38" s="18">
        <f>IF(SalesOrders_Log[[#This Row],[Product]]=FY05_M02,SalesOrders_Log[[#This Row],[Date Invoiced]],0)</f>
        <v>0</v>
      </c>
      <c r="BT38" s="18">
        <f>IF(SalesOrders_Log[[#This Row],[Product]]=FY05_M03,SalesOrders_Log[[#This Row],[Date Invoiced]],0)</f>
        <v>0</v>
      </c>
      <c r="BU38" s="18">
        <f>IF(SalesOrders_Log[[#This Row],[Product]]=FY05_M04,SalesOrders_Log[[#This Row],[Date Invoiced]],0)</f>
        <v>0</v>
      </c>
      <c r="BV38" s="18">
        <f>IF(SalesOrders_Log[[#This Row],[Product]]=FY05_M05,SalesOrders_Log[[#This Row],[Date Invoiced]],0)</f>
        <v>0</v>
      </c>
      <c r="BW38" s="18">
        <f>IF(SalesOrders_Log[[#This Row],[Product]]=FY05_M06,SalesOrders_Log[[#This Row],[Date Invoiced]],0)</f>
        <v>0</v>
      </c>
      <c r="BX38" s="18">
        <f>IF(SalesOrders_Log[[#This Row],[Product]]=FY05_M07,SalesOrders_Log[[#This Row],[Date Invoiced]],0)</f>
        <v>0</v>
      </c>
      <c r="BY38" s="18">
        <f>IF(SalesOrders_Log[[#This Row],[Product]]=FY05_M08,SalesOrders_Log[[#This Row],[Date Invoiced]],0)</f>
        <v>0</v>
      </c>
      <c r="BZ38" s="18">
        <f>IF(SalesOrders_Log[[#This Row],[Product]]=FY05_M09,SalesOrders_Log[[#This Row],[Date Invoiced]],0)</f>
        <v>0</v>
      </c>
      <c r="CA38" s="18">
        <f>IF(SalesOrders_Log[[#This Row],[Product]]=FY05_M10,SalesOrders_Log[[#This Row],[Date Invoiced]],0)</f>
        <v>0</v>
      </c>
      <c r="CB38" s="18">
        <f>IF(SalesOrders_Log[[#This Row],[Product]]=FY05_M11,SalesOrders_Log[[#This Row],[Date Invoiced]],0)</f>
        <v>0</v>
      </c>
      <c r="CC38" s="18">
        <f>IF(SalesOrders_Log[[#This Row],[Product]]=FY05_M12,SalesOrders_Log[[#This Row],[Date Invoiced]],0)</f>
        <v>0</v>
      </c>
    </row>
    <row r="39" spans="2:81" x14ac:dyDescent="0.25">
      <c r="B39" s="6" t="s">
        <v>643</v>
      </c>
      <c r="C39" s="6"/>
      <c r="D39" s="6"/>
      <c r="E39" s="6"/>
      <c r="F39" s="6"/>
      <c r="G39" s="6"/>
      <c r="H39" s="6"/>
      <c r="I39" s="6"/>
      <c r="J39" s="6"/>
      <c r="K39" s="6"/>
      <c r="L39" s="10" t="str">
        <f>IF(ISBLANK(SalesOrders_Log[[#This Row],[Product]]),"",SalesOrders_Log[[#This Row],[List Price]]*SalesOrders_Log[[#This Row],[QTY at List Price]]+SalesOrders_Log[[#This Row],[Discount Price]]*SalesOrders_Log[[#This Row],[QTY at Discount Price]])</f>
        <v/>
      </c>
      <c r="M39" s="6"/>
      <c r="N39" s="6"/>
      <c r="O39" s="10" t="str">
        <f>IFERROR(SalesOrders_Log[[#This Row],[Line Sub Total]]*SalesOrders_Log[[#This Row],[Zip Code Taxes]],"")</f>
        <v/>
      </c>
      <c r="P39" s="10">
        <f>SalesOrders_Log[[#This Row],[List Price]]-SalesOrders_Log[[#This Row],[Cost Price]]</f>
        <v>0</v>
      </c>
      <c r="Q39"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39" s="93" t="str">
        <f>IFERROR(SalesOrders_Log[[#This Row],[QTY at List Price]]*SalesOrders_Log[[#This Row],[List Price]]/SalesOrders_Log[[#This Row],[Cost Price]]*SalesOrders_Log[[#This Row],[QTY at List Price]]-IF(SalesOrders_Log[[#This Row],[QTY at List Price]]="","",1),"")</f>
        <v/>
      </c>
      <c r="S39" s="93" t="str">
        <f>IFERROR( SalesOrders_Log[[#This Row],[QTY at Discount Price]]*SalesOrders_Log[[#This Row],[Discount Price]]/SalesOrders_Log[[#This Row],[Cost Price]]*SalesOrders_Log[[#This Row],[QTY at Discount Price]]-IF(SalesOrders_Log[[#This Row],[QTY at Discount Price]]="","",1),"")</f>
        <v/>
      </c>
      <c r="T39" s="11">
        <v>44896</v>
      </c>
      <c r="V39" s="10">
        <f>IF(SalesOrders_Log[[#This Row],[Date Invoiced]]=FY01_M01,SalesOrders_Log[[#This Row],[Line Sub Total]],0)</f>
        <v>0</v>
      </c>
      <c r="W39" s="10">
        <f>IF(SalesOrders_Log[[#This Row],[Date Invoiced]]=FY01_M02,SalesOrders_Log[[#This Row],[Line Sub Total]],0)</f>
        <v>0</v>
      </c>
      <c r="X39" s="10">
        <f>IF(SalesOrders_Log[[#This Row],[Date Invoiced]]=FY01_M03,SalesOrders_Log[[#This Row],[Line Sub Total]],0)</f>
        <v>0</v>
      </c>
      <c r="Y39" s="10">
        <f>IF(SalesOrders_Log[[#This Row],[Date Invoiced]]=FY01_M04,SalesOrders_Log[[#This Row],[Line Sub Total]],0)</f>
        <v>0</v>
      </c>
      <c r="Z39" s="10">
        <f>IF(SalesOrders_Log[[#This Row],[Date Invoiced]]=FY01_M05,SalesOrders_Log[[#This Row],[Line Sub Total]],0)</f>
        <v>0</v>
      </c>
      <c r="AA39" s="10">
        <f>IF(SalesOrders_Log[[#This Row],[Date Invoiced]]=FY01_M06,SalesOrders_Log[[#This Row],[Line Sub Total]],0)</f>
        <v>0</v>
      </c>
      <c r="AB39" s="10">
        <f>IF(SalesOrders_Log[[#This Row],[Date Invoiced]]=FY01_M07,SalesOrders_Log[[#This Row],[Line Sub Total]],0)</f>
        <v>0</v>
      </c>
      <c r="AC39" s="10">
        <f>IF(SalesOrders_Log[[#This Row],[Date Invoiced]]=FY01_M08,SalesOrders_Log[[#This Row],[Line Sub Total]],0)</f>
        <v>0</v>
      </c>
      <c r="AD39" s="10">
        <f>IF(SalesOrders_Log[[#This Row],[Date Invoiced]]=FY01_M09,SalesOrders_Log[[#This Row],[Line Sub Total]],0)</f>
        <v>0</v>
      </c>
      <c r="AE39" s="10">
        <f>IF(SalesOrders_Log[[#This Row],[Date Invoiced]]=FY01_M10,SalesOrders_Log[[#This Row],[Line Sub Total]],0)</f>
        <v>0</v>
      </c>
      <c r="AF39" s="10">
        <f>IF(SalesOrders_Log[[#This Row],[Date Invoiced]]=FY01_M11,SalesOrders_Log[[#This Row],[Line Sub Total]],0)</f>
        <v>0</v>
      </c>
      <c r="AG39" s="10">
        <f>IF(SalesOrders_Log[[#This Row],[Date Invoiced]]=FY01_M12,SalesOrders_Log[[#This Row],[Line Sub Total]],0)</f>
        <v>0</v>
      </c>
      <c r="AH39" s="18">
        <f>IF(SalesOrders_Log[[#This Row],[Date Invoiced]]=FY02_M01,SalesOrders_Log[[#This Row],[Line Sub Total]],0)</f>
        <v>0</v>
      </c>
      <c r="AI39" s="18">
        <f>IF(SalesOrders_Log[[#This Row],[Date Invoiced]]=FY02_M02,SalesOrders_Log[[#This Row],[Line Sub Total]],0)</f>
        <v>0</v>
      </c>
      <c r="AJ39" s="18">
        <f>IF(SalesOrders_Log[[#This Row],[Date Invoiced]]=FY02_M03,SalesOrders_Log[[#This Row],[Line Sub Total]],0)</f>
        <v>0</v>
      </c>
      <c r="AK39" s="18">
        <f>IF(SalesOrders_Log[[#This Row],[Date Invoiced]]=FY02_M04,SalesOrders_Log[[#This Row],[Line Sub Total]],0)</f>
        <v>0</v>
      </c>
      <c r="AL39" s="18">
        <f>IF(SalesOrders_Log[[#This Row],[Date Invoiced]]=FY02_M05,SalesOrders_Log[[#This Row],[Line Sub Total]],0)</f>
        <v>0</v>
      </c>
      <c r="AM39" s="18">
        <f>IF(SalesOrders_Log[[#This Row],[Date Invoiced]]=FY02_M06,SalesOrders_Log[[#This Row],[Line Sub Total]],0)</f>
        <v>0</v>
      </c>
      <c r="AN39" s="18">
        <f>IF(SalesOrders_Log[[#This Row],[Date Invoiced]]=FY02_M07,SalesOrders_Log[[#This Row],[Line Sub Total]],0)</f>
        <v>0</v>
      </c>
      <c r="AO39" s="18">
        <f>IF(SalesOrders_Log[[#This Row],[Date Invoiced]]=FY02_M08,SalesOrders_Log[[#This Row],[Line Sub Total]],0)</f>
        <v>0</v>
      </c>
      <c r="AP39" s="18">
        <f>IF(SalesOrders_Log[[#This Row],[Date Invoiced]]=FY02_M09,SalesOrders_Log[[#This Row],[Line Sub Total]],0)</f>
        <v>0</v>
      </c>
      <c r="AQ39" s="18">
        <f>IF(SalesOrders_Log[[#This Row],[Date Invoiced]]=FY02_M10,SalesOrders_Log[[#This Row],[Line Sub Total]],0)</f>
        <v>0</v>
      </c>
      <c r="AR39" s="18">
        <f>IF(SalesOrders_Log[[#This Row],[Date Invoiced]]=FY02_M11,SalesOrders_Log[[#This Row],[Line Sub Total]],0)</f>
        <v>0</v>
      </c>
      <c r="AS39" s="18">
        <f>IF(SalesOrders_Log[[#This Row],[Date Invoiced]]=FY02_M12,SalesOrders_Log[[#This Row],[Line Sub Total]],0)</f>
        <v>0</v>
      </c>
      <c r="AT39" s="18">
        <f>IF(SalesOrders_Log[[#This Row],[Date Invoiced]]=FY03_M01,SalesOrders_Log[[#This Row],[Line Sub Total]],0)</f>
        <v>0</v>
      </c>
      <c r="AU39" s="18">
        <f>IF(SalesOrders_Log[[#This Row],[Date Invoiced]]=FY03_M02,SalesOrders_Log[[#This Row],[Line Sub Total]],0)</f>
        <v>0</v>
      </c>
      <c r="AV39" s="18">
        <f>IF(SalesOrders_Log[[#This Row],[Date Invoiced]]=FY03_M03,SalesOrders_Log[[#This Row],[Line Sub Total]],0)</f>
        <v>0</v>
      </c>
      <c r="AW39" s="18">
        <f>IF(SalesOrders_Log[[#This Row],[Date Invoiced]]=FY03_M04,SalesOrders_Log[[#This Row],[Line Sub Total]],0)</f>
        <v>0</v>
      </c>
      <c r="AX39" s="18">
        <f>IF(SalesOrders_Log[[#This Row],[Date Invoiced]]=FY03_M05,SalesOrders_Log[[#This Row],[Line Sub Total]],0)</f>
        <v>0</v>
      </c>
      <c r="AY39" s="18">
        <f>IF(SalesOrders_Log[[#This Row],[Date Invoiced]]=FY03_M06,SalesOrders_Log[[#This Row],[Line Sub Total]],0)</f>
        <v>0</v>
      </c>
      <c r="AZ39" s="18">
        <f>IF(SalesOrders_Log[[#This Row],[Date Invoiced]]=FY03_M07,SalesOrders_Log[[#This Row],[Line Sub Total]],0)</f>
        <v>0</v>
      </c>
      <c r="BA39" s="18">
        <f>IF(SalesOrders_Log[[#This Row],[Date Invoiced]]=FY03_M08,SalesOrders_Log[[#This Row],[Line Sub Total]],0)</f>
        <v>0</v>
      </c>
      <c r="BB39" s="18">
        <f>IF(SalesOrders_Log[[#This Row],[Date Invoiced]]=FY03_M09,SalesOrders_Log[[#This Row],[Line Sub Total]],0)</f>
        <v>0</v>
      </c>
      <c r="BC39" s="18">
        <f>IF(SalesOrders_Log[[#This Row],[Date Invoiced]]=FY03_M10,SalesOrders_Log[[#This Row],[Line Sub Total]],0)</f>
        <v>0</v>
      </c>
      <c r="BD39" s="18">
        <f>IF(SalesOrders_Log[[#This Row],[Date Invoiced]]=FY03_M11,SalesOrders_Log[[#This Row],[Line Sub Total]],0)</f>
        <v>0</v>
      </c>
      <c r="BE39" s="18">
        <f>IF(SalesOrders_Log[[#This Row],[Date Invoiced]]=FY03_M12,SalesOrders_Log[[#This Row],[Line Sub Total]],0)</f>
        <v>0</v>
      </c>
      <c r="BF39" s="18">
        <f>IF(SalesOrders_Log[[#This Row],[Product]]=FY04_M01,SalesOrders_Log[[#This Row],[Date Invoiced]],0)</f>
        <v>0</v>
      </c>
      <c r="BG39" s="18">
        <f>IF(SalesOrders_Log[[#This Row],[Product]]=FY04_M02,SalesOrders_Log[[#This Row],[Date Invoiced]],0)</f>
        <v>0</v>
      </c>
      <c r="BH39" s="18">
        <f>IF(SalesOrders_Log[[#This Row],[Product]]=FY04_M03,SalesOrders_Log[[#This Row],[Date Invoiced]],0)</f>
        <v>0</v>
      </c>
      <c r="BI39" s="18">
        <f>IF(SalesOrders_Log[[#This Row],[Product]]=FY04_M04,SalesOrders_Log[[#This Row],[Date Invoiced]],0)</f>
        <v>0</v>
      </c>
      <c r="BJ39" s="18">
        <f>IF(SalesOrders_Log[[#This Row],[Product]]=FY04_M05,SalesOrders_Log[[#This Row],[Date Invoiced]],0)</f>
        <v>0</v>
      </c>
      <c r="BK39" s="18">
        <f>IF(SalesOrders_Log[[#This Row],[Product]]=FY04_M06,SalesOrders_Log[[#This Row],[Date Invoiced]],0)</f>
        <v>0</v>
      </c>
      <c r="BL39" s="18">
        <f>IF(SalesOrders_Log[[#This Row],[Product]]=FY04_M07,SalesOrders_Log[[#This Row],[Date Invoiced]],0)</f>
        <v>0</v>
      </c>
      <c r="BM39" s="18">
        <f>IF(SalesOrders_Log[[#This Row],[Product]]=FY04_M08,SalesOrders_Log[[#This Row],[Date Invoiced]],0)</f>
        <v>0</v>
      </c>
      <c r="BN39" s="18">
        <f>IF(SalesOrders_Log[[#This Row],[Product]]=FY04_M09,SalesOrders_Log[[#This Row],[Date Invoiced]],0)</f>
        <v>0</v>
      </c>
      <c r="BO39" s="18">
        <f>IF(SalesOrders_Log[[#This Row],[Product]]=FY04_M10,SalesOrders_Log[[#This Row],[Date Invoiced]],0)</f>
        <v>0</v>
      </c>
      <c r="BP39" s="18">
        <f>IF(SalesOrders_Log[[#This Row],[Product]]=FY04_M11,SalesOrders_Log[[#This Row],[Date Invoiced]],0)</f>
        <v>0</v>
      </c>
      <c r="BQ39" s="18">
        <f>IF(SalesOrders_Log[[#This Row],[Product]]=FY04_M12,SalesOrders_Log[[#This Row],[Date Invoiced]],0)</f>
        <v>0</v>
      </c>
      <c r="BR39" s="18">
        <f>IF(SalesOrders_Log[[#This Row],[Product]]=FY05_M01,SalesOrders_Log[[#This Row],[Date Invoiced]],0)</f>
        <v>0</v>
      </c>
      <c r="BS39" s="18">
        <f>IF(SalesOrders_Log[[#This Row],[Product]]=FY05_M02,SalesOrders_Log[[#This Row],[Date Invoiced]],0)</f>
        <v>0</v>
      </c>
      <c r="BT39" s="18">
        <f>IF(SalesOrders_Log[[#This Row],[Product]]=FY05_M03,SalesOrders_Log[[#This Row],[Date Invoiced]],0)</f>
        <v>0</v>
      </c>
      <c r="BU39" s="18">
        <f>IF(SalesOrders_Log[[#This Row],[Product]]=FY05_M04,SalesOrders_Log[[#This Row],[Date Invoiced]],0)</f>
        <v>0</v>
      </c>
      <c r="BV39" s="18">
        <f>IF(SalesOrders_Log[[#This Row],[Product]]=FY05_M05,SalesOrders_Log[[#This Row],[Date Invoiced]],0)</f>
        <v>0</v>
      </c>
      <c r="BW39" s="18">
        <f>IF(SalesOrders_Log[[#This Row],[Product]]=FY05_M06,SalesOrders_Log[[#This Row],[Date Invoiced]],0)</f>
        <v>0</v>
      </c>
      <c r="BX39" s="18">
        <f>IF(SalesOrders_Log[[#This Row],[Product]]=FY05_M07,SalesOrders_Log[[#This Row],[Date Invoiced]],0)</f>
        <v>0</v>
      </c>
      <c r="BY39" s="18">
        <f>IF(SalesOrders_Log[[#This Row],[Product]]=FY05_M08,SalesOrders_Log[[#This Row],[Date Invoiced]],0)</f>
        <v>0</v>
      </c>
      <c r="BZ39" s="18">
        <f>IF(SalesOrders_Log[[#This Row],[Product]]=FY05_M09,SalesOrders_Log[[#This Row],[Date Invoiced]],0)</f>
        <v>0</v>
      </c>
      <c r="CA39" s="18">
        <f>IF(SalesOrders_Log[[#This Row],[Product]]=FY05_M10,SalesOrders_Log[[#This Row],[Date Invoiced]],0)</f>
        <v>0</v>
      </c>
      <c r="CB39" s="18">
        <f>IF(SalesOrders_Log[[#This Row],[Product]]=FY05_M11,SalesOrders_Log[[#This Row],[Date Invoiced]],0)</f>
        <v>0</v>
      </c>
      <c r="CC39" s="18">
        <f>IF(SalesOrders_Log[[#This Row],[Product]]=FY05_M12,SalesOrders_Log[[#This Row],[Date Invoiced]],0)</f>
        <v>0</v>
      </c>
    </row>
    <row r="40" spans="2:81" x14ac:dyDescent="0.25">
      <c r="B40" s="6" t="s">
        <v>644</v>
      </c>
      <c r="C40" s="6"/>
      <c r="D40" s="6"/>
      <c r="E40" s="6"/>
      <c r="F40" s="6"/>
      <c r="G40" s="6"/>
      <c r="H40" s="6"/>
      <c r="I40" s="6"/>
      <c r="J40" s="6"/>
      <c r="K40" s="6"/>
      <c r="L40" s="10" t="str">
        <f>IF(ISBLANK(SalesOrders_Log[[#This Row],[Product]]),"",SalesOrders_Log[[#This Row],[List Price]]*SalesOrders_Log[[#This Row],[QTY at List Price]]+SalesOrders_Log[[#This Row],[Discount Price]]*SalesOrders_Log[[#This Row],[QTY at Discount Price]])</f>
        <v/>
      </c>
      <c r="M40" s="6"/>
      <c r="N40" s="6"/>
      <c r="O40" s="10" t="str">
        <f>IFERROR(SalesOrders_Log[[#This Row],[Line Sub Total]]*SalesOrders_Log[[#This Row],[Zip Code Taxes]],"")</f>
        <v/>
      </c>
      <c r="P40" s="10">
        <f>SalesOrders_Log[[#This Row],[List Price]]-SalesOrders_Log[[#This Row],[Cost Price]]</f>
        <v>0</v>
      </c>
      <c r="Q40"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40" s="93" t="str">
        <f>IFERROR(SalesOrders_Log[[#This Row],[QTY at List Price]]*SalesOrders_Log[[#This Row],[List Price]]/SalesOrders_Log[[#This Row],[Cost Price]]*SalesOrders_Log[[#This Row],[QTY at List Price]]-IF(SalesOrders_Log[[#This Row],[QTY at List Price]]="","",1),"")</f>
        <v/>
      </c>
      <c r="S40" s="93" t="str">
        <f>IFERROR( SalesOrders_Log[[#This Row],[QTY at Discount Price]]*SalesOrders_Log[[#This Row],[Discount Price]]/SalesOrders_Log[[#This Row],[Cost Price]]*SalesOrders_Log[[#This Row],[QTY at Discount Price]]-IF(SalesOrders_Log[[#This Row],[QTY at Discount Price]]="","",1),"")</f>
        <v/>
      </c>
      <c r="T40" s="11">
        <v>44896</v>
      </c>
      <c r="V40" s="10">
        <f>IF(SalesOrders_Log[[#This Row],[Date Invoiced]]=FY01_M01,SalesOrders_Log[[#This Row],[Line Sub Total]],0)</f>
        <v>0</v>
      </c>
      <c r="W40" s="10">
        <f>IF(SalesOrders_Log[[#This Row],[Date Invoiced]]=FY01_M02,SalesOrders_Log[[#This Row],[Line Sub Total]],0)</f>
        <v>0</v>
      </c>
      <c r="X40" s="10">
        <f>IF(SalesOrders_Log[[#This Row],[Date Invoiced]]=FY01_M03,SalesOrders_Log[[#This Row],[Line Sub Total]],0)</f>
        <v>0</v>
      </c>
      <c r="Y40" s="10">
        <f>IF(SalesOrders_Log[[#This Row],[Date Invoiced]]=FY01_M04,SalesOrders_Log[[#This Row],[Line Sub Total]],0)</f>
        <v>0</v>
      </c>
      <c r="Z40" s="10">
        <f>IF(SalesOrders_Log[[#This Row],[Date Invoiced]]=FY01_M05,SalesOrders_Log[[#This Row],[Line Sub Total]],0)</f>
        <v>0</v>
      </c>
      <c r="AA40" s="10">
        <f>IF(SalesOrders_Log[[#This Row],[Date Invoiced]]=FY01_M06,SalesOrders_Log[[#This Row],[Line Sub Total]],0)</f>
        <v>0</v>
      </c>
      <c r="AB40" s="10">
        <f>IF(SalesOrders_Log[[#This Row],[Date Invoiced]]=FY01_M07,SalesOrders_Log[[#This Row],[Line Sub Total]],0)</f>
        <v>0</v>
      </c>
      <c r="AC40" s="10">
        <f>IF(SalesOrders_Log[[#This Row],[Date Invoiced]]=FY01_M08,SalesOrders_Log[[#This Row],[Line Sub Total]],0)</f>
        <v>0</v>
      </c>
      <c r="AD40" s="10">
        <f>IF(SalesOrders_Log[[#This Row],[Date Invoiced]]=FY01_M09,SalesOrders_Log[[#This Row],[Line Sub Total]],0)</f>
        <v>0</v>
      </c>
      <c r="AE40" s="10">
        <f>IF(SalesOrders_Log[[#This Row],[Date Invoiced]]=FY01_M10,SalesOrders_Log[[#This Row],[Line Sub Total]],0)</f>
        <v>0</v>
      </c>
      <c r="AF40" s="10">
        <f>IF(SalesOrders_Log[[#This Row],[Date Invoiced]]=FY01_M11,SalesOrders_Log[[#This Row],[Line Sub Total]],0)</f>
        <v>0</v>
      </c>
      <c r="AG40" s="10">
        <f>IF(SalesOrders_Log[[#This Row],[Date Invoiced]]=FY01_M12,SalesOrders_Log[[#This Row],[Line Sub Total]],0)</f>
        <v>0</v>
      </c>
      <c r="AH40" s="18">
        <f>IF(SalesOrders_Log[[#This Row],[Date Invoiced]]=FY02_M01,SalesOrders_Log[[#This Row],[Line Sub Total]],0)</f>
        <v>0</v>
      </c>
      <c r="AI40" s="18">
        <f>IF(SalesOrders_Log[[#This Row],[Date Invoiced]]=FY02_M02,SalesOrders_Log[[#This Row],[Line Sub Total]],0)</f>
        <v>0</v>
      </c>
      <c r="AJ40" s="18">
        <f>IF(SalesOrders_Log[[#This Row],[Date Invoiced]]=FY02_M03,SalesOrders_Log[[#This Row],[Line Sub Total]],0)</f>
        <v>0</v>
      </c>
      <c r="AK40" s="18">
        <f>IF(SalesOrders_Log[[#This Row],[Date Invoiced]]=FY02_M04,SalesOrders_Log[[#This Row],[Line Sub Total]],0)</f>
        <v>0</v>
      </c>
      <c r="AL40" s="18">
        <f>IF(SalesOrders_Log[[#This Row],[Date Invoiced]]=FY02_M05,SalesOrders_Log[[#This Row],[Line Sub Total]],0)</f>
        <v>0</v>
      </c>
      <c r="AM40" s="18">
        <f>IF(SalesOrders_Log[[#This Row],[Date Invoiced]]=FY02_M06,SalesOrders_Log[[#This Row],[Line Sub Total]],0)</f>
        <v>0</v>
      </c>
      <c r="AN40" s="18">
        <f>IF(SalesOrders_Log[[#This Row],[Date Invoiced]]=FY02_M07,SalesOrders_Log[[#This Row],[Line Sub Total]],0)</f>
        <v>0</v>
      </c>
      <c r="AO40" s="18">
        <f>IF(SalesOrders_Log[[#This Row],[Date Invoiced]]=FY02_M08,SalesOrders_Log[[#This Row],[Line Sub Total]],0)</f>
        <v>0</v>
      </c>
      <c r="AP40" s="18">
        <f>IF(SalesOrders_Log[[#This Row],[Date Invoiced]]=FY02_M09,SalesOrders_Log[[#This Row],[Line Sub Total]],0)</f>
        <v>0</v>
      </c>
      <c r="AQ40" s="18">
        <f>IF(SalesOrders_Log[[#This Row],[Date Invoiced]]=FY02_M10,SalesOrders_Log[[#This Row],[Line Sub Total]],0)</f>
        <v>0</v>
      </c>
      <c r="AR40" s="18">
        <f>IF(SalesOrders_Log[[#This Row],[Date Invoiced]]=FY02_M11,SalesOrders_Log[[#This Row],[Line Sub Total]],0)</f>
        <v>0</v>
      </c>
      <c r="AS40" s="18">
        <f>IF(SalesOrders_Log[[#This Row],[Date Invoiced]]=FY02_M12,SalesOrders_Log[[#This Row],[Line Sub Total]],0)</f>
        <v>0</v>
      </c>
      <c r="AT40" s="18">
        <f>IF(SalesOrders_Log[[#This Row],[Date Invoiced]]=FY03_M01,SalesOrders_Log[[#This Row],[Line Sub Total]],0)</f>
        <v>0</v>
      </c>
      <c r="AU40" s="18">
        <f>IF(SalesOrders_Log[[#This Row],[Date Invoiced]]=FY03_M02,SalesOrders_Log[[#This Row],[Line Sub Total]],0)</f>
        <v>0</v>
      </c>
      <c r="AV40" s="18">
        <f>IF(SalesOrders_Log[[#This Row],[Date Invoiced]]=FY03_M03,SalesOrders_Log[[#This Row],[Line Sub Total]],0)</f>
        <v>0</v>
      </c>
      <c r="AW40" s="18">
        <f>IF(SalesOrders_Log[[#This Row],[Date Invoiced]]=FY03_M04,SalesOrders_Log[[#This Row],[Line Sub Total]],0)</f>
        <v>0</v>
      </c>
      <c r="AX40" s="18">
        <f>IF(SalesOrders_Log[[#This Row],[Date Invoiced]]=FY03_M05,SalesOrders_Log[[#This Row],[Line Sub Total]],0)</f>
        <v>0</v>
      </c>
      <c r="AY40" s="18">
        <f>IF(SalesOrders_Log[[#This Row],[Date Invoiced]]=FY03_M06,SalesOrders_Log[[#This Row],[Line Sub Total]],0)</f>
        <v>0</v>
      </c>
      <c r="AZ40" s="18">
        <f>IF(SalesOrders_Log[[#This Row],[Date Invoiced]]=FY03_M07,SalesOrders_Log[[#This Row],[Line Sub Total]],0)</f>
        <v>0</v>
      </c>
      <c r="BA40" s="18">
        <f>IF(SalesOrders_Log[[#This Row],[Date Invoiced]]=FY03_M08,SalesOrders_Log[[#This Row],[Line Sub Total]],0)</f>
        <v>0</v>
      </c>
      <c r="BB40" s="18">
        <f>IF(SalesOrders_Log[[#This Row],[Date Invoiced]]=FY03_M09,SalesOrders_Log[[#This Row],[Line Sub Total]],0)</f>
        <v>0</v>
      </c>
      <c r="BC40" s="18">
        <f>IF(SalesOrders_Log[[#This Row],[Date Invoiced]]=FY03_M10,SalesOrders_Log[[#This Row],[Line Sub Total]],0)</f>
        <v>0</v>
      </c>
      <c r="BD40" s="18">
        <f>IF(SalesOrders_Log[[#This Row],[Date Invoiced]]=FY03_M11,SalesOrders_Log[[#This Row],[Line Sub Total]],0)</f>
        <v>0</v>
      </c>
      <c r="BE40" s="18">
        <f>IF(SalesOrders_Log[[#This Row],[Date Invoiced]]=FY03_M12,SalesOrders_Log[[#This Row],[Line Sub Total]],0)</f>
        <v>0</v>
      </c>
      <c r="BF40" s="18">
        <f>IF(SalesOrders_Log[[#This Row],[Product]]=FY04_M01,SalesOrders_Log[[#This Row],[Date Invoiced]],0)</f>
        <v>0</v>
      </c>
      <c r="BG40" s="18">
        <f>IF(SalesOrders_Log[[#This Row],[Product]]=FY04_M02,SalesOrders_Log[[#This Row],[Date Invoiced]],0)</f>
        <v>0</v>
      </c>
      <c r="BH40" s="18">
        <f>IF(SalesOrders_Log[[#This Row],[Product]]=FY04_M03,SalesOrders_Log[[#This Row],[Date Invoiced]],0)</f>
        <v>0</v>
      </c>
      <c r="BI40" s="18">
        <f>IF(SalesOrders_Log[[#This Row],[Product]]=FY04_M04,SalesOrders_Log[[#This Row],[Date Invoiced]],0)</f>
        <v>0</v>
      </c>
      <c r="BJ40" s="18">
        <f>IF(SalesOrders_Log[[#This Row],[Product]]=FY04_M05,SalesOrders_Log[[#This Row],[Date Invoiced]],0)</f>
        <v>0</v>
      </c>
      <c r="BK40" s="18">
        <f>IF(SalesOrders_Log[[#This Row],[Product]]=FY04_M06,SalesOrders_Log[[#This Row],[Date Invoiced]],0)</f>
        <v>0</v>
      </c>
      <c r="BL40" s="18">
        <f>IF(SalesOrders_Log[[#This Row],[Product]]=FY04_M07,SalesOrders_Log[[#This Row],[Date Invoiced]],0)</f>
        <v>0</v>
      </c>
      <c r="BM40" s="18">
        <f>IF(SalesOrders_Log[[#This Row],[Product]]=FY04_M08,SalesOrders_Log[[#This Row],[Date Invoiced]],0)</f>
        <v>0</v>
      </c>
      <c r="BN40" s="18">
        <f>IF(SalesOrders_Log[[#This Row],[Product]]=FY04_M09,SalesOrders_Log[[#This Row],[Date Invoiced]],0)</f>
        <v>0</v>
      </c>
      <c r="BO40" s="18">
        <f>IF(SalesOrders_Log[[#This Row],[Product]]=FY04_M10,SalesOrders_Log[[#This Row],[Date Invoiced]],0)</f>
        <v>0</v>
      </c>
      <c r="BP40" s="18">
        <f>IF(SalesOrders_Log[[#This Row],[Product]]=FY04_M11,SalesOrders_Log[[#This Row],[Date Invoiced]],0)</f>
        <v>0</v>
      </c>
      <c r="BQ40" s="18">
        <f>IF(SalesOrders_Log[[#This Row],[Product]]=FY04_M12,SalesOrders_Log[[#This Row],[Date Invoiced]],0)</f>
        <v>0</v>
      </c>
      <c r="BR40" s="18">
        <f>IF(SalesOrders_Log[[#This Row],[Product]]=FY05_M01,SalesOrders_Log[[#This Row],[Date Invoiced]],0)</f>
        <v>0</v>
      </c>
      <c r="BS40" s="18">
        <f>IF(SalesOrders_Log[[#This Row],[Product]]=FY05_M02,SalesOrders_Log[[#This Row],[Date Invoiced]],0)</f>
        <v>0</v>
      </c>
      <c r="BT40" s="18">
        <f>IF(SalesOrders_Log[[#This Row],[Product]]=FY05_M03,SalesOrders_Log[[#This Row],[Date Invoiced]],0)</f>
        <v>0</v>
      </c>
      <c r="BU40" s="18">
        <f>IF(SalesOrders_Log[[#This Row],[Product]]=FY05_M04,SalesOrders_Log[[#This Row],[Date Invoiced]],0)</f>
        <v>0</v>
      </c>
      <c r="BV40" s="18">
        <f>IF(SalesOrders_Log[[#This Row],[Product]]=FY05_M05,SalesOrders_Log[[#This Row],[Date Invoiced]],0)</f>
        <v>0</v>
      </c>
      <c r="BW40" s="18">
        <f>IF(SalesOrders_Log[[#This Row],[Product]]=FY05_M06,SalesOrders_Log[[#This Row],[Date Invoiced]],0)</f>
        <v>0</v>
      </c>
      <c r="BX40" s="18">
        <f>IF(SalesOrders_Log[[#This Row],[Product]]=FY05_M07,SalesOrders_Log[[#This Row],[Date Invoiced]],0)</f>
        <v>0</v>
      </c>
      <c r="BY40" s="18">
        <f>IF(SalesOrders_Log[[#This Row],[Product]]=FY05_M08,SalesOrders_Log[[#This Row],[Date Invoiced]],0)</f>
        <v>0</v>
      </c>
      <c r="BZ40" s="18">
        <f>IF(SalesOrders_Log[[#This Row],[Product]]=FY05_M09,SalesOrders_Log[[#This Row],[Date Invoiced]],0)</f>
        <v>0</v>
      </c>
      <c r="CA40" s="18">
        <f>IF(SalesOrders_Log[[#This Row],[Product]]=FY05_M10,SalesOrders_Log[[#This Row],[Date Invoiced]],0)</f>
        <v>0</v>
      </c>
      <c r="CB40" s="18">
        <f>IF(SalesOrders_Log[[#This Row],[Product]]=FY05_M11,SalesOrders_Log[[#This Row],[Date Invoiced]],0)</f>
        <v>0</v>
      </c>
      <c r="CC40" s="18">
        <f>IF(SalesOrders_Log[[#This Row],[Product]]=FY05_M12,SalesOrders_Log[[#This Row],[Date Invoiced]],0)</f>
        <v>0</v>
      </c>
    </row>
    <row r="41" spans="2:81" x14ac:dyDescent="0.25">
      <c r="B41" s="6" t="s">
        <v>645</v>
      </c>
      <c r="C41" s="6"/>
      <c r="D41" s="6"/>
      <c r="E41" s="6"/>
      <c r="F41" s="6"/>
      <c r="G41" s="6"/>
      <c r="H41" s="6"/>
      <c r="I41" s="6"/>
      <c r="J41" s="6"/>
      <c r="K41" s="6"/>
      <c r="L41" s="10" t="str">
        <f>IF(ISBLANK(SalesOrders_Log[[#This Row],[Product]]),"",SalesOrders_Log[[#This Row],[List Price]]*SalesOrders_Log[[#This Row],[QTY at List Price]]+SalesOrders_Log[[#This Row],[Discount Price]]*SalesOrders_Log[[#This Row],[QTY at Discount Price]])</f>
        <v/>
      </c>
      <c r="M41" s="6"/>
      <c r="N41" s="6"/>
      <c r="O41" s="10" t="str">
        <f>IFERROR(SalesOrders_Log[[#This Row],[Line Sub Total]]*SalesOrders_Log[[#This Row],[Zip Code Taxes]],"")</f>
        <v/>
      </c>
      <c r="P41" s="10">
        <f>SalesOrders_Log[[#This Row],[List Price]]-SalesOrders_Log[[#This Row],[Cost Price]]</f>
        <v>0</v>
      </c>
      <c r="Q41"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41" s="93" t="str">
        <f>IFERROR(SalesOrders_Log[[#This Row],[QTY at List Price]]*SalesOrders_Log[[#This Row],[List Price]]/SalesOrders_Log[[#This Row],[Cost Price]]*SalesOrders_Log[[#This Row],[QTY at List Price]]-IF(SalesOrders_Log[[#This Row],[QTY at List Price]]="","",1),"")</f>
        <v/>
      </c>
      <c r="S41" s="93" t="str">
        <f>IFERROR( SalesOrders_Log[[#This Row],[QTY at Discount Price]]*SalesOrders_Log[[#This Row],[Discount Price]]/SalesOrders_Log[[#This Row],[Cost Price]]*SalesOrders_Log[[#This Row],[QTY at Discount Price]]-IF(SalesOrders_Log[[#This Row],[QTY at Discount Price]]="","",1),"")</f>
        <v/>
      </c>
      <c r="T41" s="11">
        <v>44896</v>
      </c>
      <c r="V41" s="10">
        <f>IF(SalesOrders_Log[[#This Row],[Date Invoiced]]=FY01_M01,SalesOrders_Log[[#This Row],[Line Sub Total]],0)</f>
        <v>0</v>
      </c>
      <c r="W41" s="10">
        <f>IF(SalesOrders_Log[[#This Row],[Date Invoiced]]=FY01_M02,SalesOrders_Log[[#This Row],[Line Sub Total]],0)</f>
        <v>0</v>
      </c>
      <c r="X41" s="10">
        <f>IF(SalesOrders_Log[[#This Row],[Date Invoiced]]=FY01_M03,SalesOrders_Log[[#This Row],[Line Sub Total]],0)</f>
        <v>0</v>
      </c>
      <c r="Y41" s="10">
        <f>IF(SalesOrders_Log[[#This Row],[Date Invoiced]]=FY01_M04,SalesOrders_Log[[#This Row],[Line Sub Total]],0)</f>
        <v>0</v>
      </c>
      <c r="Z41" s="10">
        <f>IF(SalesOrders_Log[[#This Row],[Date Invoiced]]=FY01_M05,SalesOrders_Log[[#This Row],[Line Sub Total]],0)</f>
        <v>0</v>
      </c>
      <c r="AA41" s="10">
        <f>IF(SalesOrders_Log[[#This Row],[Date Invoiced]]=FY01_M06,SalesOrders_Log[[#This Row],[Line Sub Total]],0)</f>
        <v>0</v>
      </c>
      <c r="AB41" s="10">
        <f>IF(SalesOrders_Log[[#This Row],[Date Invoiced]]=FY01_M07,SalesOrders_Log[[#This Row],[Line Sub Total]],0)</f>
        <v>0</v>
      </c>
      <c r="AC41" s="10">
        <f>IF(SalesOrders_Log[[#This Row],[Date Invoiced]]=FY01_M08,SalesOrders_Log[[#This Row],[Line Sub Total]],0)</f>
        <v>0</v>
      </c>
      <c r="AD41" s="10">
        <f>IF(SalesOrders_Log[[#This Row],[Date Invoiced]]=FY01_M09,SalesOrders_Log[[#This Row],[Line Sub Total]],0)</f>
        <v>0</v>
      </c>
      <c r="AE41" s="10">
        <f>IF(SalesOrders_Log[[#This Row],[Date Invoiced]]=FY01_M10,SalesOrders_Log[[#This Row],[Line Sub Total]],0)</f>
        <v>0</v>
      </c>
      <c r="AF41" s="10">
        <f>IF(SalesOrders_Log[[#This Row],[Date Invoiced]]=FY01_M11,SalesOrders_Log[[#This Row],[Line Sub Total]],0)</f>
        <v>0</v>
      </c>
      <c r="AG41" s="10">
        <f>IF(SalesOrders_Log[[#This Row],[Date Invoiced]]=FY01_M12,SalesOrders_Log[[#This Row],[Line Sub Total]],0)</f>
        <v>0</v>
      </c>
      <c r="AH41" s="18">
        <f>IF(SalesOrders_Log[[#This Row],[Date Invoiced]]=FY02_M01,SalesOrders_Log[[#This Row],[Line Sub Total]],0)</f>
        <v>0</v>
      </c>
      <c r="AI41" s="18">
        <f>IF(SalesOrders_Log[[#This Row],[Date Invoiced]]=FY02_M02,SalesOrders_Log[[#This Row],[Line Sub Total]],0)</f>
        <v>0</v>
      </c>
      <c r="AJ41" s="18">
        <f>IF(SalesOrders_Log[[#This Row],[Date Invoiced]]=FY02_M03,SalesOrders_Log[[#This Row],[Line Sub Total]],0)</f>
        <v>0</v>
      </c>
      <c r="AK41" s="18">
        <f>IF(SalesOrders_Log[[#This Row],[Date Invoiced]]=FY02_M04,SalesOrders_Log[[#This Row],[Line Sub Total]],0)</f>
        <v>0</v>
      </c>
      <c r="AL41" s="18">
        <f>IF(SalesOrders_Log[[#This Row],[Date Invoiced]]=FY02_M05,SalesOrders_Log[[#This Row],[Line Sub Total]],0)</f>
        <v>0</v>
      </c>
      <c r="AM41" s="18">
        <f>IF(SalesOrders_Log[[#This Row],[Date Invoiced]]=FY02_M06,SalesOrders_Log[[#This Row],[Line Sub Total]],0)</f>
        <v>0</v>
      </c>
      <c r="AN41" s="18">
        <f>IF(SalesOrders_Log[[#This Row],[Date Invoiced]]=FY02_M07,SalesOrders_Log[[#This Row],[Line Sub Total]],0)</f>
        <v>0</v>
      </c>
      <c r="AO41" s="18">
        <f>IF(SalesOrders_Log[[#This Row],[Date Invoiced]]=FY02_M08,SalesOrders_Log[[#This Row],[Line Sub Total]],0)</f>
        <v>0</v>
      </c>
      <c r="AP41" s="18">
        <f>IF(SalesOrders_Log[[#This Row],[Date Invoiced]]=FY02_M09,SalesOrders_Log[[#This Row],[Line Sub Total]],0)</f>
        <v>0</v>
      </c>
      <c r="AQ41" s="18">
        <f>IF(SalesOrders_Log[[#This Row],[Date Invoiced]]=FY02_M10,SalesOrders_Log[[#This Row],[Line Sub Total]],0)</f>
        <v>0</v>
      </c>
      <c r="AR41" s="18">
        <f>IF(SalesOrders_Log[[#This Row],[Date Invoiced]]=FY02_M11,SalesOrders_Log[[#This Row],[Line Sub Total]],0)</f>
        <v>0</v>
      </c>
      <c r="AS41" s="18">
        <f>IF(SalesOrders_Log[[#This Row],[Date Invoiced]]=FY02_M12,SalesOrders_Log[[#This Row],[Line Sub Total]],0)</f>
        <v>0</v>
      </c>
      <c r="AT41" s="18">
        <f>IF(SalesOrders_Log[[#This Row],[Date Invoiced]]=FY03_M01,SalesOrders_Log[[#This Row],[Line Sub Total]],0)</f>
        <v>0</v>
      </c>
      <c r="AU41" s="18">
        <f>IF(SalesOrders_Log[[#This Row],[Date Invoiced]]=FY03_M02,SalesOrders_Log[[#This Row],[Line Sub Total]],0)</f>
        <v>0</v>
      </c>
      <c r="AV41" s="18">
        <f>IF(SalesOrders_Log[[#This Row],[Date Invoiced]]=FY03_M03,SalesOrders_Log[[#This Row],[Line Sub Total]],0)</f>
        <v>0</v>
      </c>
      <c r="AW41" s="18">
        <f>IF(SalesOrders_Log[[#This Row],[Date Invoiced]]=FY03_M04,SalesOrders_Log[[#This Row],[Line Sub Total]],0)</f>
        <v>0</v>
      </c>
      <c r="AX41" s="18">
        <f>IF(SalesOrders_Log[[#This Row],[Date Invoiced]]=FY03_M05,SalesOrders_Log[[#This Row],[Line Sub Total]],0)</f>
        <v>0</v>
      </c>
      <c r="AY41" s="18">
        <f>IF(SalesOrders_Log[[#This Row],[Date Invoiced]]=FY03_M06,SalesOrders_Log[[#This Row],[Line Sub Total]],0)</f>
        <v>0</v>
      </c>
      <c r="AZ41" s="18">
        <f>IF(SalesOrders_Log[[#This Row],[Date Invoiced]]=FY03_M07,SalesOrders_Log[[#This Row],[Line Sub Total]],0)</f>
        <v>0</v>
      </c>
      <c r="BA41" s="18">
        <f>IF(SalesOrders_Log[[#This Row],[Date Invoiced]]=FY03_M08,SalesOrders_Log[[#This Row],[Line Sub Total]],0)</f>
        <v>0</v>
      </c>
      <c r="BB41" s="18">
        <f>IF(SalesOrders_Log[[#This Row],[Date Invoiced]]=FY03_M09,SalesOrders_Log[[#This Row],[Line Sub Total]],0)</f>
        <v>0</v>
      </c>
      <c r="BC41" s="18">
        <f>IF(SalesOrders_Log[[#This Row],[Date Invoiced]]=FY03_M10,SalesOrders_Log[[#This Row],[Line Sub Total]],0)</f>
        <v>0</v>
      </c>
      <c r="BD41" s="18">
        <f>IF(SalesOrders_Log[[#This Row],[Date Invoiced]]=FY03_M11,SalesOrders_Log[[#This Row],[Line Sub Total]],0)</f>
        <v>0</v>
      </c>
      <c r="BE41" s="18">
        <f>IF(SalesOrders_Log[[#This Row],[Date Invoiced]]=FY03_M12,SalesOrders_Log[[#This Row],[Line Sub Total]],0)</f>
        <v>0</v>
      </c>
      <c r="BF41" s="18">
        <f>IF(SalesOrders_Log[[#This Row],[Product]]=FY04_M01,SalesOrders_Log[[#This Row],[Date Invoiced]],0)</f>
        <v>0</v>
      </c>
      <c r="BG41" s="18">
        <f>IF(SalesOrders_Log[[#This Row],[Product]]=FY04_M02,SalesOrders_Log[[#This Row],[Date Invoiced]],0)</f>
        <v>0</v>
      </c>
      <c r="BH41" s="18">
        <f>IF(SalesOrders_Log[[#This Row],[Product]]=FY04_M03,SalesOrders_Log[[#This Row],[Date Invoiced]],0)</f>
        <v>0</v>
      </c>
      <c r="BI41" s="18">
        <f>IF(SalesOrders_Log[[#This Row],[Product]]=FY04_M04,SalesOrders_Log[[#This Row],[Date Invoiced]],0)</f>
        <v>0</v>
      </c>
      <c r="BJ41" s="18">
        <f>IF(SalesOrders_Log[[#This Row],[Product]]=FY04_M05,SalesOrders_Log[[#This Row],[Date Invoiced]],0)</f>
        <v>0</v>
      </c>
      <c r="BK41" s="18">
        <f>IF(SalesOrders_Log[[#This Row],[Product]]=FY04_M06,SalesOrders_Log[[#This Row],[Date Invoiced]],0)</f>
        <v>0</v>
      </c>
      <c r="BL41" s="18">
        <f>IF(SalesOrders_Log[[#This Row],[Product]]=FY04_M07,SalesOrders_Log[[#This Row],[Date Invoiced]],0)</f>
        <v>0</v>
      </c>
      <c r="BM41" s="18">
        <f>IF(SalesOrders_Log[[#This Row],[Product]]=FY04_M08,SalesOrders_Log[[#This Row],[Date Invoiced]],0)</f>
        <v>0</v>
      </c>
      <c r="BN41" s="18">
        <f>IF(SalesOrders_Log[[#This Row],[Product]]=FY04_M09,SalesOrders_Log[[#This Row],[Date Invoiced]],0)</f>
        <v>0</v>
      </c>
      <c r="BO41" s="18">
        <f>IF(SalesOrders_Log[[#This Row],[Product]]=FY04_M10,SalesOrders_Log[[#This Row],[Date Invoiced]],0)</f>
        <v>0</v>
      </c>
      <c r="BP41" s="18">
        <f>IF(SalesOrders_Log[[#This Row],[Product]]=FY04_M11,SalesOrders_Log[[#This Row],[Date Invoiced]],0)</f>
        <v>0</v>
      </c>
      <c r="BQ41" s="18">
        <f>IF(SalesOrders_Log[[#This Row],[Product]]=FY04_M12,SalesOrders_Log[[#This Row],[Date Invoiced]],0)</f>
        <v>0</v>
      </c>
      <c r="BR41" s="18">
        <f>IF(SalesOrders_Log[[#This Row],[Product]]=FY05_M01,SalesOrders_Log[[#This Row],[Date Invoiced]],0)</f>
        <v>0</v>
      </c>
      <c r="BS41" s="18">
        <f>IF(SalesOrders_Log[[#This Row],[Product]]=FY05_M02,SalesOrders_Log[[#This Row],[Date Invoiced]],0)</f>
        <v>0</v>
      </c>
      <c r="BT41" s="18">
        <f>IF(SalesOrders_Log[[#This Row],[Product]]=FY05_M03,SalesOrders_Log[[#This Row],[Date Invoiced]],0)</f>
        <v>0</v>
      </c>
      <c r="BU41" s="18">
        <f>IF(SalesOrders_Log[[#This Row],[Product]]=FY05_M04,SalesOrders_Log[[#This Row],[Date Invoiced]],0)</f>
        <v>0</v>
      </c>
      <c r="BV41" s="18">
        <f>IF(SalesOrders_Log[[#This Row],[Product]]=FY05_M05,SalesOrders_Log[[#This Row],[Date Invoiced]],0)</f>
        <v>0</v>
      </c>
      <c r="BW41" s="18">
        <f>IF(SalesOrders_Log[[#This Row],[Product]]=FY05_M06,SalesOrders_Log[[#This Row],[Date Invoiced]],0)</f>
        <v>0</v>
      </c>
      <c r="BX41" s="18">
        <f>IF(SalesOrders_Log[[#This Row],[Product]]=FY05_M07,SalesOrders_Log[[#This Row],[Date Invoiced]],0)</f>
        <v>0</v>
      </c>
      <c r="BY41" s="18">
        <f>IF(SalesOrders_Log[[#This Row],[Product]]=FY05_M08,SalesOrders_Log[[#This Row],[Date Invoiced]],0)</f>
        <v>0</v>
      </c>
      <c r="BZ41" s="18">
        <f>IF(SalesOrders_Log[[#This Row],[Product]]=FY05_M09,SalesOrders_Log[[#This Row],[Date Invoiced]],0)</f>
        <v>0</v>
      </c>
      <c r="CA41" s="18">
        <f>IF(SalesOrders_Log[[#This Row],[Product]]=FY05_M10,SalesOrders_Log[[#This Row],[Date Invoiced]],0)</f>
        <v>0</v>
      </c>
      <c r="CB41" s="18">
        <f>IF(SalesOrders_Log[[#This Row],[Product]]=FY05_M11,SalesOrders_Log[[#This Row],[Date Invoiced]],0)</f>
        <v>0</v>
      </c>
      <c r="CC41" s="18">
        <f>IF(SalesOrders_Log[[#This Row],[Product]]=FY05_M12,SalesOrders_Log[[#This Row],[Date Invoiced]],0)</f>
        <v>0</v>
      </c>
    </row>
    <row r="42" spans="2:81" x14ac:dyDescent="0.25">
      <c r="B42" s="6" t="s">
        <v>646</v>
      </c>
      <c r="C42" s="6"/>
      <c r="D42" s="6"/>
      <c r="E42" s="6"/>
      <c r="F42" s="6"/>
      <c r="G42" s="6"/>
      <c r="H42" s="6"/>
      <c r="I42" s="6"/>
      <c r="J42" s="6"/>
      <c r="K42" s="6"/>
      <c r="L42" s="10" t="str">
        <f>IF(ISBLANK(SalesOrders_Log[[#This Row],[Product]]),"",SalesOrders_Log[[#This Row],[List Price]]*SalesOrders_Log[[#This Row],[QTY at List Price]]+SalesOrders_Log[[#This Row],[Discount Price]]*SalesOrders_Log[[#This Row],[QTY at Discount Price]])</f>
        <v/>
      </c>
      <c r="M42" s="6"/>
      <c r="N42" s="6"/>
      <c r="O42" s="10" t="str">
        <f>IFERROR(SalesOrders_Log[[#This Row],[Line Sub Total]]*SalesOrders_Log[[#This Row],[Zip Code Taxes]],"")</f>
        <v/>
      </c>
      <c r="P42" s="10">
        <f>SalesOrders_Log[[#This Row],[List Price]]-SalesOrders_Log[[#This Row],[Cost Price]]</f>
        <v>0</v>
      </c>
      <c r="Q42"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42" s="93" t="str">
        <f>IFERROR(SalesOrders_Log[[#This Row],[QTY at List Price]]*SalesOrders_Log[[#This Row],[List Price]]/SalesOrders_Log[[#This Row],[Cost Price]]*SalesOrders_Log[[#This Row],[QTY at List Price]]-IF(SalesOrders_Log[[#This Row],[QTY at List Price]]="","",1),"")</f>
        <v/>
      </c>
      <c r="S42" s="93" t="str">
        <f>IFERROR( SalesOrders_Log[[#This Row],[QTY at Discount Price]]*SalesOrders_Log[[#This Row],[Discount Price]]/SalesOrders_Log[[#This Row],[Cost Price]]*SalesOrders_Log[[#This Row],[QTY at Discount Price]]-IF(SalesOrders_Log[[#This Row],[QTY at Discount Price]]="","",1),"")</f>
        <v/>
      </c>
      <c r="T42" s="11">
        <v>44896</v>
      </c>
      <c r="V42" s="10">
        <f>IF(SalesOrders_Log[[#This Row],[Date Invoiced]]=FY01_M01,SalesOrders_Log[[#This Row],[Line Sub Total]],0)</f>
        <v>0</v>
      </c>
      <c r="W42" s="10">
        <f>IF(SalesOrders_Log[[#This Row],[Date Invoiced]]=FY01_M02,SalesOrders_Log[[#This Row],[Line Sub Total]],0)</f>
        <v>0</v>
      </c>
      <c r="X42" s="10">
        <f>IF(SalesOrders_Log[[#This Row],[Date Invoiced]]=FY01_M03,SalesOrders_Log[[#This Row],[Line Sub Total]],0)</f>
        <v>0</v>
      </c>
      <c r="Y42" s="10">
        <f>IF(SalesOrders_Log[[#This Row],[Date Invoiced]]=FY01_M04,SalesOrders_Log[[#This Row],[Line Sub Total]],0)</f>
        <v>0</v>
      </c>
      <c r="Z42" s="10">
        <f>IF(SalesOrders_Log[[#This Row],[Date Invoiced]]=FY01_M05,SalesOrders_Log[[#This Row],[Line Sub Total]],0)</f>
        <v>0</v>
      </c>
      <c r="AA42" s="10">
        <f>IF(SalesOrders_Log[[#This Row],[Date Invoiced]]=FY01_M06,SalesOrders_Log[[#This Row],[Line Sub Total]],0)</f>
        <v>0</v>
      </c>
      <c r="AB42" s="10">
        <f>IF(SalesOrders_Log[[#This Row],[Date Invoiced]]=FY01_M07,SalesOrders_Log[[#This Row],[Line Sub Total]],0)</f>
        <v>0</v>
      </c>
      <c r="AC42" s="10">
        <f>IF(SalesOrders_Log[[#This Row],[Date Invoiced]]=FY01_M08,SalesOrders_Log[[#This Row],[Line Sub Total]],0)</f>
        <v>0</v>
      </c>
      <c r="AD42" s="10">
        <f>IF(SalesOrders_Log[[#This Row],[Date Invoiced]]=FY01_M09,SalesOrders_Log[[#This Row],[Line Sub Total]],0)</f>
        <v>0</v>
      </c>
      <c r="AE42" s="10">
        <f>IF(SalesOrders_Log[[#This Row],[Date Invoiced]]=FY01_M10,SalesOrders_Log[[#This Row],[Line Sub Total]],0)</f>
        <v>0</v>
      </c>
      <c r="AF42" s="10">
        <f>IF(SalesOrders_Log[[#This Row],[Date Invoiced]]=FY01_M11,SalesOrders_Log[[#This Row],[Line Sub Total]],0)</f>
        <v>0</v>
      </c>
      <c r="AG42" s="10">
        <f>IF(SalesOrders_Log[[#This Row],[Date Invoiced]]=FY01_M12,SalesOrders_Log[[#This Row],[Line Sub Total]],0)</f>
        <v>0</v>
      </c>
      <c r="AH42" s="18">
        <f>IF(SalesOrders_Log[[#This Row],[Date Invoiced]]=FY02_M01,SalesOrders_Log[[#This Row],[Line Sub Total]],0)</f>
        <v>0</v>
      </c>
      <c r="AI42" s="18">
        <f>IF(SalesOrders_Log[[#This Row],[Date Invoiced]]=FY02_M02,SalesOrders_Log[[#This Row],[Line Sub Total]],0)</f>
        <v>0</v>
      </c>
      <c r="AJ42" s="18">
        <f>IF(SalesOrders_Log[[#This Row],[Date Invoiced]]=FY02_M03,SalesOrders_Log[[#This Row],[Line Sub Total]],0)</f>
        <v>0</v>
      </c>
      <c r="AK42" s="18">
        <f>IF(SalesOrders_Log[[#This Row],[Date Invoiced]]=FY02_M04,SalesOrders_Log[[#This Row],[Line Sub Total]],0)</f>
        <v>0</v>
      </c>
      <c r="AL42" s="18">
        <f>IF(SalesOrders_Log[[#This Row],[Date Invoiced]]=FY02_M05,SalesOrders_Log[[#This Row],[Line Sub Total]],0)</f>
        <v>0</v>
      </c>
      <c r="AM42" s="18">
        <f>IF(SalesOrders_Log[[#This Row],[Date Invoiced]]=FY02_M06,SalesOrders_Log[[#This Row],[Line Sub Total]],0)</f>
        <v>0</v>
      </c>
      <c r="AN42" s="18">
        <f>IF(SalesOrders_Log[[#This Row],[Date Invoiced]]=FY02_M07,SalesOrders_Log[[#This Row],[Line Sub Total]],0)</f>
        <v>0</v>
      </c>
      <c r="AO42" s="18">
        <f>IF(SalesOrders_Log[[#This Row],[Date Invoiced]]=FY02_M08,SalesOrders_Log[[#This Row],[Line Sub Total]],0)</f>
        <v>0</v>
      </c>
      <c r="AP42" s="18">
        <f>IF(SalesOrders_Log[[#This Row],[Date Invoiced]]=FY02_M09,SalesOrders_Log[[#This Row],[Line Sub Total]],0)</f>
        <v>0</v>
      </c>
      <c r="AQ42" s="18">
        <f>IF(SalesOrders_Log[[#This Row],[Date Invoiced]]=FY02_M10,SalesOrders_Log[[#This Row],[Line Sub Total]],0)</f>
        <v>0</v>
      </c>
      <c r="AR42" s="18">
        <f>IF(SalesOrders_Log[[#This Row],[Date Invoiced]]=FY02_M11,SalesOrders_Log[[#This Row],[Line Sub Total]],0)</f>
        <v>0</v>
      </c>
      <c r="AS42" s="18">
        <f>IF(SalesOrders_Log[[#This Row],[Date Invoiced]]=FY02_M12,SalesOrders_Log[[#This Row],[Line Sub Total]],0)</f>
        <v>0</v>
      </c>
      <c r="AT42" s="18">
        <f>IF(SalesOrders_Log[[#This Row],[Date Invoiced]]=FY03_M01,SalesOrders_Log[[#This Row],[Line Sub Total]],0)</f>
        <v>0</v>
      </c>
      <c r="AU42" s="18">
        <f>IF(SalesOrders_Log[[#This Row],[Date Invoiced]]=FY03_M02,SalesOrders_Log[[#This Row],[Line Sub Total]],0)</f>
        <v>0</v>
      </c>
      <c r="AV42" s="18">
        <f>IF(SalesOrders_Log[[#This Row],[Date Invoiced]]=FY03_M03,SalesOrders_Log[[#This Row],[Line Sub Total]],0)</f>
        <v>0</v>
      </c>
      <c r="AW42" s="18">
        <f>IF(SalesOrders_Log[[#This Row],[Date Invoiced]]=FY03_M04,SalesOrders_Log[[#This Row],[Line Sub Total]],0)</f>
        <v>0</v>
      </c>
      <c r="AX42" s="18">
        <f>IF(SalesOrders_Log[[#This Row],[Date Invoiced]]=FY03_M05,SalesOrders_Log[[#This Row],[Line Sub Total]],0)</f>
        <v>0</v>
      </c>
      <c r="AY42" s="18">
        <f>IF(SalesOrders_Log[[#This Row],[Date Invoiced]]=FY03_M06,SalesOrders_Log[[#This Row],[Line Sub Total]],0)</f>
        <v>0</v>
      </c>
      <c r="AZ42" s="18">
        <f>IF(SalesOrders_Log[[#This Row],[Date Invoiced]]=FY03_M07,SalesOrders_Log[[#This Row],[Line Sub Total]],0)</f>
        <v>0</v>
      </c>
      <c r="BA42" s="18">
        <f>IF(SalesOrders_Log[[#This Row],[Date Invoiced]]=FY03_M08,SalesOrders_Log[[#This Row],[Line Sub Total]],0)</f>
        <v>0</v>
      </c>
      <c r="BB42" s="18">
        <f>IF(SalesOrders_Log[[#This Row],[Date Invoiced]]=FY03_M09,SalesOrders_Log[[#This Row],[Line Sub Total]],0)</f>
        <v>0</v>
      </c>
      <c r="BC42" s="18">
        <f>IF(SalesOrders_Log[[#This Row],[Date Invoiced]]=FY03_M10,SalesOrders_Log[[#This Row],[Line Sub Total]],0)</f>
        <v>0</v>
      </c>
      <c r="BD42" s="18">
        <f>IF(SalesOrders_Log[[#This Row],[Date Invoiced]]=FY03_M11,SalesOrders_Log[[#This Row],[Line Sub Total]],0)</f>
        <v>0</v>
      </c>
      <c r="BE42" s="18">
        <f>IF(SalesOrders_Log[[#This Row],[Date Invoiced]]=FY03_M12,SalesOrders_Log[[#This Row],[Line Sub Total]],0)</f>
        <v>0</v>
      </c>
      <c r="BF42" s="18">
        <f>IF(SalesOrders_Log[[#This Row],[Product]]=FY04_M01,SalesOrders_Log[[#This Row],[Date Invoiced]],0)</f>
        <v>0</v>
      </c>
      <c r="BG42" s="18">
        <f>IF(SalesOrders_Log[[#This Row],[Product]]=FY04_M02,SalesOrders_Log[[#This Row],[Date Invoiced]],0)</f>
        <v>0</v>
      </c>
      <c r="BH42" s="18">
        <f>IF(SalesOrders_Log[[#This Row],[Product]]=FY04_M03,SalesOrders_Log[[#This Row],[Date Invoiced]],0)</f>
        <v>0</v>
      </c>
      <c r="BI42" s="18">
        <f>IF(SalesOrders_Log[[#This Row],[Product]]=FY04_M04,SalesOrders_Log[[#This Row],[Date Invoiced]],0)</f>
        <v>0</v>
      </c>
      <c r="BJ42" s="18">
        <f>IF(SalesOrders_Log[[#This Row],[Product]]=FY04_M05,SalesOrders_Log[[#This Row],[Date Invoiced]],0)</f>
        <v>0</v>
      </c>
      <c r="BK42" s="18">
        <f>IF(SalesOrders_Log[[#This Row],[Product]]=FY04_M06,SalesOrders_Log[[#This Row],[Date Invoiced]],0)</f>
        <v>0</v>
      </c>
      <c r="BL42" s="18">
        <f>IF(SalesOrders_Log[[#This Row],[Product]]=FY04_M07,SalesOrders_Log[[#This Row],[Date Invoiced]],0)</f>
        <v>0</v>
      </c>
      <c r="BM42" s="18">
        <f>IF(SalesOrders_Log[[#This Row],[Product]]=FY04_M08,SalesOrders_Log[[#This Row],[Date Invoiced]],0)</f>
        <v>0</v>
      </c>
      <c r="BN42" s="18">
        <f>IF(SalesOrders_Log[[#This Row],[Product]]=FY04_M09,SalesOrders_Log[[#This Row],[Date Invoiced]],0)</f>
        <v>0</v>
      </c>
      <c r="BO42" s="18">
        <f>IF(SalesOrders_Log[[#This Row],[Product]]=FY04_M10,SalesOrders_Log[[#This Row],[Date Invoiced]],0)</f>
        <v>0</v>
      </c>
      <c r="BP42" s="18">
        <f>IF(SalesOrders_Log[[#This Row],[Product]]=FY04_M11,SalesOrders_Log[[#This Row],[Date Invoiced]],0)</f>
        <v>0</v>
      </c>
      <c r="BQ42" s="18">
        <f>IF(SalesOrders_Log[[#This Row],[Product]]=FY04_M12,SalesOrders_Log[[#This Row],[Date Invoiced]],0)</f>
        <v>0</v>
      </c>
      <c r="BR42" s="18">
        <f>IF(SalesOrders_Log[[#This Row],[Product]]=FY05_M01,SalesOrders_Log[[#This Row],[Date Invoiced]],0)</f>
        <v>0</v>
      </c>
      <c r="BS42" s="18">
        <f>IF(SalesOrders_Log[[#This Row],[Product]]=FY05_M02,SalesOrders_Log[[#This Row],[Date Invoiced]],0)</f>
        <v>0</v>
      </c>
      <c r="BT42" s="18">
        <f>IF(SalesOrders_Log[[#This Row],[Product]]=FY05_M03,SalesOrders_Log[[#This Row],[Date Invoiced]],0)</f>
        <v>0</v>
      </c>
      <c r="BU42" s="18">
        <f>IF(SalesOrders_Log[[#This Row],[Product]]=FY05_M04,SalesOrders_Log[[#This Row],[Date Invoiced]],0)</f>
        <v>0</v>
      </c>
      <c r="BV42" s="18">
        <f>IF(SalesOrders_Log[[#This Row],[Product]]=FY05_M05,SalesOrders_Log[[#This Row],[Date Invoiced]],0)</f>
        <v>0</v>
      </c>
      <c r="BW42" s="18">
        <f>IF(SalesOrders_Log[[#This Row],[Product]]=FY05_M06,SalesOrders_Log[[#This Row],[Date Invoiced]],0)</f>
        <v>0</v>
      </c>
      <c r="BX42" s="18">
        <f>IF(SalesOrders_Log[[#This Row],[Product]]=FY05_M07,SalesOrders_Log[[#This Row],[Date Invoiced]],0)</f>
        <v>0</v>
      </c>
      <c r="BY42" s="18">
        <f>IF(SalesOrders_Log[[#This Row],[Product]]=FY05_M08,SalesOrders_Log[[#This Row],[Date Invoiced]],0)</f>
        <v>0</v>
      </c>
      <c r="BZ42" s="18">
        <f>IF(SalesOrders_Log[[#This Row],[Product]]=FY05_M09,SalesOrders_Log[[#This Row],[Date Invoiced]],0)</f>
        <v>0</v>
      </c>
      <c r="CA42" s="18">
        <f>IF(SalesOrders_Log[[#This Row],[Product]]=FY05_M10,SalesOrders_Log[[#This Row],[Date Invoiced]],0)</f>
        <v>0</v>
      </c>
      <c r="CB42" s="18">
        <f>IF(SalesOrders_Log[[#This Row],[Product]]=FY05_M11,SalesOrders_Log[[#This Row],[Date Invoiced]],0)</f>
        <v>0</v>
      </c>
      <c r="CC42" s="18">
        <f>IF(SalesOrders_Log[[#This Row],[Product]]=FY05_M12,SalesOrders_Log[[#This Row],[Date Invoiced]],0)</f>
        <v>0</v>
      </c>
    </row>
    <row r="43" spans="2:81" x14ac:dyDescent="0.25">
      <c r="B43" s="6" t="s">
        <v>647</v>
      </c>
      <c r="C43" s="6"/>
      <c r="D43" s="6"/>
      <c r="E43" s="6"/>
      <c r="F43" s="6"/>
      <c r="G43" s="6"/>
      <c r="H43" s="6"/>
      <c r="I43" s="6"/>
      <c r="J43" s="6"/>
      <c r="K43" s="6"/>
      <c r="L43" s="10" t="str">
        <f>IF(ISBLANK(SalesOrders_Log[[#This Row],[Product]]),"",SalesOrders_Log[[#This Row],[List Price]]*SalesOrders_Log[[#This Row],[QTY at List Price]]+SalesOrders_Log[[#This Row],[Discount Price]]*SalesOrders_Log[[#This Row],[QTY at Discount Price]])</f>
        <v/>
      </c>
      <c r="M43" s="6"/>
      <c r="N43" s="6"/>
      <c r="O43" s="10" t="str">
        <f>IFERROR(SalesOrders_Log[[#This Row],[Line Sub Total]]*SalesOrders_Log[[#This Row],[Zip Code Taxes]],"")</f>
        <v/>
      </c>
      <c r="P43" s="10">
        <f>SalesOrders_Log[[#This Row],[List Price]]-SalesOrders_Log[[#This Row],[Cost Price]]</f>
        <v>0</v>
      </c>
      <c r="Q43"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43" s="93" t="str">
        <f>IFERROR(SalesOrders_Log[[#This Row],[QTY at List Price]]*SalesOrders_Log[[#This Row],[List Price]]/SalesOrders_Log[[#This Row],[Cost Price]]*SalesOrders_Log[[#This Row],[QTY at List Price]]-IF(SalesOrders_Log[[#This Row],[QTY at List Price]]="","",1),"")</f>
        <v/>
      </c>
      <c r="S43" s="93" t="str">
        <f>IFERROR( SalesOrders_Log[[#This Row],[QTY at Discount Price]]*SalesOrders_Log[[#This Row],[Discount Price]]/SalesOrders_Log[[#This Row],[Cost Price]]*SalesOrders_Log[[#This Row],[QTY at Discount Price]]-IF(SalesOrders_Log[[#This Row],[QTY at Discount Price]]="","",1),"")</f>
        <v/>
      </c>
      <c r="T43" s="11">
        <v>44896</v>
      </c>
      <c r="V43" s="10">
        <f>IF(SalesOrders_Log[[#This Row],[Date Invoiced]]=FY01_M01,SalesOrders_Log[[#This Row],[Line Sub Total]],0)</f>
        <v>0</v>
      </c>
      <c r="W43" s="10">
        <f>IF(SalesOrders_Log[[#This Row],[Date Invoiced]]=FY01_M02,SalesOrders_Log[[#This Row],[Line Sub Total]],0)</f>
        <v>0</v>
      </c>
      <c r="X43" s="10">
        <f>IF(SalesOrders_Log[[#This Row],[Date Invoiced]]=FY01_M03,SalesOrders_Log[[#This Row],[Line Sub Total]],0)</f>
        <v>0</v>
      </c>
      <c r="Y43" s="10">
        <f>IF(SalesOrders_Log[[#This Row],[Date Invoiced]]=FY01_M04,SalesOrders_Log[[#This Row],[Line Sub Total]],0)</f>
        <v>0</v>
      </c>
      <c r="Z43" s="10">
        <f>IF(SalesOrders_Log[[#This Row],[Date Invoiced]]=FY01_M05,SalesOrders_Log[[#This Row],[Line Sub Total]],0)</f>
        <v>0</v>
      </c>
      <c r="AA43" s="10">
        <f>IF(SalesOrders_Log[[#This Row],[Date Invoiced]]=FY01_M06,SalesOrders_Log[[#This Row],[Line Sub Total]],0)</f>
        <v>0</v>
      </c>
      <c r="AB43" s="10">
        <f>IF(SalesOrders_Log[[#This Row],[Date Invoiced]]=FY01_M07,SalesOrders_Log[[#This Row],[Line Sub Total]],0)</f>
        <v>0</v>
      </c>
      <c r="AC43" s="10">
        <f>IF(SalesOrders_Log[[#This Row],[Date Invoiced]]=FY01_M08,SalesOrders_Log[[#This Row],[Line Sub Total]],0)</f>
        <v>0</v>
      </c>
      <c r="AD43" s="10">
        <f>IF(SalesOrders_Log[[#This Row],[Date Invoiced]]=FY01_M09,SalesOrders_Log[[#This Row],[Line Sub Total]],0)</f>
        <v>0</v>
      </c>
      <c r="AE43" s="10">
        <f>IF(SalesOrders_Log[[#This Row],[Date Invoiced]]=FY01_M10,SalesOrders_Log[[#This Row],[Line Sub Total]],0)</f>
        <v>0</v>
      </c>
      <c r="AF43" s="10">
        <f>IF(SalesOrders_Log[[#This Row],[Date Invoiced]]=FY01_M11,SalesOrders_Log[[#This Row],[Line Sub Total]],0)</f>
        <v>0</v>
      </c>
      <c r="AG43" s="10">
        <f>IF(SalesOrders_Log[[#This Row],[Date Invoiced]]=FY01_M12,SalesOrders_Log[[#This Row],[Line Sub Total]],0)</f>
        <v>0</v>
      </c>
      <c r="AH43" s="18">
        <f>IF(SalesOrders_Log[[#This Row],[Date Invoiced]]=FY02_M01,SalesOrders_Log[[#This Row],[Line Sub Total]],0)</f>
        <v>0</v>
      </c>
      <c r="AI43" s="18">
        <f>IF(SalesOrders_Log[[#This Row],[Date Invoiced]]=FY02_M02,SalesOrders_Log[[#This Row],[Line Sub Total]],0)</f>
        <v>0</v>
      </c>
      <c r="AJ43" s="18">
        <f>IF(SalesOrders_Log[[#This Row],[Date Invoiced]]=FY02_M03,SalesOrders_Log[[#This Row],[Line Sub Total]],0)</f>
        <v>0</v>
      </c>
      <c r="AK43" s="18">
        <f>IF(SalesOrders_Log[[#This Row],[Date Invoiced]]=FY02_M04,SalesOrders_Log[[#This Row],[Line Sub Total]],0)</f>
        <v>0</v>
      </c>
      <c r="AL43" s="18">
        <f>IF(SalesOrders_Log[[#This Row],[Date Invoiced]]=FY02_M05,SalesOrders_Log[[#This Row],[Line Sub Total]],0)</f>
        <v>0</v>
      </c>
      <c r="AM43" s="18">
        <f>IF(SalesOrders_Log[[#This Row],[Date Invoiced]]=FY02_M06,SalesOrders_Log[[#This Row],[Line Sub Total]],0)</f>
        <v>0</v>
      </c>
      <c r="AN43" s="18">
        <f>IF(SalesOrders_Log[[#This Row],[Date Invoiced]]=FY02_M07,SalesOrders_Log[[#This Row],[Line Sub Total]],0)</f>
        <v>0</v>
      </c>
      <c r="AO43" s="18">
        <f>IF(SalesOrders_Log[[#This Row],[Date Invoiced]]=FY02_M08,SalesOrders_Log[[#This Row],[Line Sub Total]],0)</f>
        <v>0</v>
      </c>
      <c r="AP43" s="18">
        <f>IF(SalesOrders_Log[[#This Row],[Date Invoiced]]=FY02_M09,SalesOrders_Log[[#This Row],[Line Sub Total]],0)</f>
        <v>0</v>
      </c>
      <c r="AQ43" s="18">
        <f>IF(SalesOrders_Log[[#This Row],[Date Invoiced]]=FY02_M10,SalesOrders_Log[[#This Row],[Line Sub Total]],0)</f>
        <v>0</v>
      </c>
      <c r="AR43" s="18">
        <f>IF(SalesOrders_Log[[#This Row],[Date Invoiced]]=FY02_M11,SalesOrders_Log[[#This Row],[Line Sub Total]],0)</f>
        <v>0</v>
      </c>
      <c r="AS43" s="18">
        <f>IF(SalesOrders_Log[[#This Row],[Date Invoiced]]=FY02_M12,SalesOrders_Log[[#This Row],[Line Sub Total]],0)</f>
        <v>0</v>
      </c>
      <c r="AT43" s="18">
        <f>IF(SalesOrders_Log[[#This Row],[Date Invoiced]]=FY03_M01,SalesOrders_Log[[#This Row],[Line Sub Total]],0)</f>
        <v>0</v>
      </c>
      <c r="AU43" s="18">
        <f>IF(SalesOrders_Log[[#This Row],[Date Invoiced]]=FY03_M02,SalesOrders_Log[[#This Row],[Line Sub Total]],0)</f>
        <v>0</v>
      </c>
      <c r="AV43" s="18">
        <f>IF(SalesOrders_Log[[#This Row],[Date Invoiced]]=FY03_M03,SalesOrders_Log[[#This Row],[Line Sub Total]],0)</f>
        <v>0</v>
      </c>
      <c r="AW43" s="18">
        <f>IF(SalesOrders_Log[[#This Row],[Date Invoiced]]=FY03_M04,SalesOrders_Log[[#This Row],[Line Sub Total]],0)</f>
        <v>0</v>
      </c>
      <c r="AX43" s="18">
        <f>IF(SalesOrders_Log[[#This Row],[Date Invoiced]]=FY03_M05,SalesOrders_Log[[#This Row],[Line Sub Total]],0)</f>
        <v>0</v>
      </c>
      <c r="AY43" s="18">
        <f>IF(SalesOrders_Log[[#This Row],[Date Invoiced]]=FY03_M06,SalesOrders_Log[[#This Row],[Line Sub Total]],0)</f>
        <v>0</v>
      </c>
      <c r="AZ43" s="18">
        <f>IF(SalesOrders_Log[[#This Row],[Date Invoiced]]=FY03_M07,SalesOrders_Log[[#This Row],[Line Sub Total]],0)</f>
        <v>0</v>
      </c>
      <c r="BA43" s="18">
        <f>IF(SalesOrders_Log[[#This Row],[Date Invoiced]]=FY03_M08,SalesOrders_Log[[#This Row],[Line Sub Total]],0)</f>
        <v>0</v>
      </c>
      <c r="BB43" s="18">
        <f>IF(SalesOrders_Log[[#This Row],[Date Invoiced]]=FY03_M09,SalesOrders_Log[[#This Row],[Line Sub Total]],0)</f>
        <v>0</v>
      </c>
      <c r="BC43" s="18">
        <f>IF(SalesOrders_Log[[#This Row],[Date Invoiced]]=FY03_M10,SalesOrders_Log[[#This Row],[Line Sub Total]],0)</f>
        <v>0</v>
      </c>
      <c r="BD43" s="18">
        <f>IF(SalesOrders_Log[[#This Row],[Date Invoiced]]=FY03_M11,SalesOrders_Log[[#This Row],[Line Sub Total]],0)</f>
        <v>0</v>
      </c>
      <c r="BE43" s="18">
        <f>IF(SalesOrders_Log[[#This Row],[Date Invoiced]]=FY03_M12,SalesOrders_Log[[#This Row],[Line Sub Total]],0)</f>
        <v>0</v>
      </c>
      <c r="BF43" s="18">
        <f>IF(SalesOrders_Log[[#This Row],[Product]]=FY04_M01,SalesOrders_Log[[#This Row],[Date Invoiced]],0)</f>
        <v>0</v>
      </c>
      <c r="BG43" s="18">
        <f>IF(SalesOrders_Log[[#This Row],[Product]]=FY04_M02,SalesOrders_Log[[#This Row],[Date Invoiced]],0)</f>
        <v>0</v>
      </c>
      <c r="BH43" s="18">
        <f>IF(SalesOrders_Log[[#This Row],[Product]]=FY04_M03,SalesOrders_Log[[#This Row],[Date Invoiced]],0)</f>
        <v>0</v>
      </c>
      <c r="BI43" s="18">
        <f>IF(SalesOrders_Log[[#This Row],[Product]]=FY04_M04,SalesOrders_Log[[#This Row],[Date Invoiced]],0)</f>
        <v>0</v>
      </c>
      <c r="BJ43" s="18">
        <f>IF(SalesOrders_Log[[#This Row],[Product]]=FY04_M05,SalesOrders_Log[[#This Row],[Date Invoiced]],0)</f>
        <v>0</v>
      </c>
      <c r="BK43" s="18">
        <f>IF(SalesOrders_Log[[#This Row],[Product]]=FY04_M06,SalesOrders_Log[[#This Row],[Date Invoiced]],0)</f>
        <v>0</v>
      </c>
      <c r="BL43" s="18">
        <f>IF(SalesOrders_Log[[#This Row],[Product]]=FY04_M07,SalesOrders_Log[[#This Row],[Date Invoiced]],0)</f>
        <v>0</v>
      </c>
      <c r="BM43" s="18">
        <f>IF(SalesOrders_Log[[#This Row],[Product]]=FY04_M08,SalesOrders_Log[[#This Row],[Date Invoiced]],0)</f>
        <v>0</v>
      </c>
      <c r="BN43" s="18">
        <f>IF(SalesOrders_Log[[#This Row],[Product]]=FY04_M09,SalesOrders_Log[[#This Row],[Date Invoiced]],0)</f>
        <v>0</v>
      </c>
      <c r="BO43" s="18">
        <f>IF(SalesOrders_Log[[#This Row],[Product]]=FY04_M10,SalesOrders_Log[[#This Row],[Date Invoiced]],0)</f>
        <v>0</v>
      </c>
      <c r="BP43" s="18">
        <f>IF(SalesOrders_Log[[#This Row],[Product]]=FY04_M11,SalesOrders_Log[[#This Row],[Date Invoiced]],0)</f>
        <v>0</v>
      </c>
      <c r="BQ43" s="18">
        <f>IF(SalesOrders_Log[[#This Row],[Product]]=FY04_M12,SalesOrders_Log[[#This Row],[Date Invoiced]],0)</f>
        <v>0</v>
      </c>
      <c r="BR43" s="18">
        <f>IF(SalesOrders_Log[[#This Row],[Product]]=FY05_M01,SalesOrders_Log[[#This Row],[Date Invoiced]],0)</f>
        <v>0</v>
      </c>
      <c r="BS43" s="18">
        <f>IF(SalesOrders_Log[[#This Row],[Product]]=FY05_M02,SalesOrders_Log[[#This Row],[Date Invoiced]],0)</f>
        <v>0</v>
      </c>
      <c r="BT43" s="18">
        <f>IF(SalesOrders_Log[[#This Row],[Product]]=FY05_M03,SalesOrders_Log[[#This Row],[Date Invoiced]],0)</f>
        <v>0</v>
      </c>
      <c r="BU43" s="18">
        <f>IF(SalesOrders_Log[[#This Row],[Product]]=FY05_M04,SalesOrders_Log[[#This Row],[Date Invoiced]],0)</f>
        <v>0</v>
      </c>
      <c r="BV43" s="18">
        <f>IF(SalesOrders_Log[[#This Row],[Product]]=FY05_M05,SalesOrders_Log[[#This Row],[Date Invoiced]],0)</f>
        <v>0</v>
      </c>
      <c r="BW43" s="18">
        <f>IF(SalesOrders_Log[[#This Row],[Product]]=FY05_M06,SalesOrders_Log[[#This Row],[Date Invoiced]],0)</f>
        <v>0</v>
      </c>
      <c r="BX43" s="18">
        <f>IF(SalesOrders_Log[[#This Row],[Product]]=FY05_M07,SalesOrders_Log[[#This Row],[Date Invoiced]],0)</f>
        <v>0</v>
      </c>
      <c r="BY43" s="18">
        <f>IF(SalesOrders_Log[[#This Row],[Product]]=FY05_M08,SalesOrders_Log[[#This Row],[Date Invoiced]],0)</f>
        <v>0</v>
      </c>
      <c r="BZ43" s="18">
        <f>IF(SalesOrders_Log[[#This Row],[Product]]=FY05_M09,SalesOrders_Log[[#This Row],[Date Invoiced]],0)</f>
        <v>0</v>
      </c>
      <c r="CA43" s="18">
        <f>IF(SalesOrders_Log[[#This Row],[Product]]=FY05_M10,SalesOrders_Log[[#This Row],[Date Invoiced]],0)</f>
        <v>0</v>
      </c>
      <c r="CB43" s="18">
        <f>IF(SalesOrders_Log[[#This Row],[Product]]=FY05_M11,SalesOrders_Log[[#This Row],[Date Invoiced]],0)</f>
        <v>0</v>
      </c>
      <c r="CC43" s="18">
        <f>IF(SalesOrders_Log[[#This Row],[Product]]=FY05_M12,SalesOrders_Log[[#This Row],[Date Invoiced]],0)</f>
        <v>0</v>
      </c>
    </row>
    <row r="44" spans="2:81" x14ac:dyDescent="0.25">
      <c r="B44" s="6" t="s">
        <v>648</v>
      </c>
      <c r="C44" s="6"/>
      <c r="D44" s="6"/>
      <c r="E44" s="6"/>
      <c r="F44" s="6"/>
      <c r="G44" s="6"/>
      <c r="H44" s="6"/>
      <c r="I44" s="6"/>
      <c r="J44" s="6"/>
      <c r="K44" s="6"/>
      <c r="L44" s="10" t="str">
        <f>IF(ISBLANK(SalesOrders_Log[[#This Row],[Product]]),"",SalesOrders_Log[[#This Row],[List Price]]*SalesOrders_Log[[#This Row],[QTY at List Price]]+SalesOrders_Log[[#This Row],[Discount Price]]*SalesOrders_Log[[#This Row],[QTY at Discount Price]])</f>
        <v/>
      </c>
      <c r="M44" s="6"/>
      <c r="N44" s="6"/>
      <c r="O44" s="10" t="str">
        <f>IFERROR(SalesOrders_Log[[#This Row],[Line Sub Total]]*SalesOrders_Log[[#This Row],[Zip Code Taxes]],"")</f>
        <v/>
      </c>
      <c r="P44" s="10">
        <f>SalesOrders_Log[[#This Row],[List Price]]-SalesOrders_Log[[#This Row],[Cost Price]]</f>
        <v>0</v>
      </c>
      <c r="Q44"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44" s="93" t="str">
        <f>IFERROR(SalesOrders_Log[[#This Row],[QTY at List Price]]*SalesOrders_Log[[#This Row],[List Price]]/SalesOrders_Log[[#This Row],[Cost Price]]*SalesOrders_Log[[#This Row],[QTY at List Price]]-IF(SalesOrders_Log[[#This Row],[QTY at List Price]]="","",1),"")</f>
        <v/>
      </c>
      <c r="S44" s="93" t="str">
        <f>IFERROR( SalesOrders_Log[[#This Row],[QTY at Discount Price]]*SalesOrders_Log[[#This Row],[Discount Price]]/SalesOrders_Log[[#This Row],[Cost Price]]*SalesOrders_Log[[#This Row],[QTY at Discount Price]]-IF(SalesOrders_Log[[#This Row],[QTY at Discount Price]]="","",1),"")</f>
        <v/>
      </c>
      <c r="T44" s="11">
        <v>44896</v>
      </c>
      <c r="V44" s="10">
        <f>IF(SalesOrders_Log[[#This Row],[Date Invoiced]]=FY01_M01,SalesOrders_Log[[#This Row],[Line Sub Total]],0)</f>
        <v>0</v>
      </c>
      <c r="W44" s="10">
        <f>IF(SalesOrders_Log[[#This Row],[Date Invoiced]]=FY01_M02,SalesOrders_Log[[#This Row],[Line Sub Total]],0)</f>
        <v>0</v>
      </c>
      <c r="X44" s="10">
        <f>IF(SalesOrders_Log[[#This Row],[Date Invoiced]]=FY01_M03,SalesOrders_Log[[#This Row],[Line Sub Total]],0)</f>
        <v>0</v>
      </c>
      <c r="Y44" s="10">
        <f>IF(SalesOrders_Log[[#This Row],[Date Invoiced]]=FY01_M04,SalesOrders_Log[[#This Row],[Line Sub Total]],0)</f>
        <v>0</v>
      </c>
      <c r="Z44" s="10">
        <f>IF(SalesOrders_Log[[#This Row],[Date Invoiced]]=FY01_M05,SalesOrders_Log[[#This Row],[Line Sub Total]],0)</f>
        <v>0</v>
      </c>
      <c r="AA44" s="10">
        <f>IF(SalesOrders_Log[[#This Row],[Date Invoiced]]=FY01_M06,SalesOrders_Log[[#This Row],[Line Sub Total]],0)</f>
        <v>0</v>
      </c>
      <c r="AB44" s="10">
        <f>IF(SalesOrders_Log[[#This Row],[Date Invoiced]]=FY01_M07,SalesOrders_Log[[#This Row],[Line Sub Total]],0)</f>
        <v>0</v>
      </c>
      <c r="AC44" s="10">
        <f>IF(SalesOrders_Log[[#This Row],[Date Invoiced]]=FY01_M08,SalesOrders_Log[[#This Row],[Line Sub Total]],0)</f>
        <v>0</v>
      </c>
      <c r="AD44" s="10">
        <f>IF(SalesOrders_Log[[#This Row],[Date Invoiced]]=FY01_M09,SalesOrders_Log[[#This Row],[Line Sub Total]],0)</f>
        <v>0</v>
      </c>
      <c r="AE44" s="10">
        <f>IF(SalesOrders_Log[[#This Row],[Date Invoiced]]=FY01_M10,SalesOrders_Log[[#This Row],[Line Sub Total]],0)</f>
        <v>0</v>
      </c>
      <c r="AF44" s="10">
        <f>IF(SalesOrders_Log[[#This Row],[Date Invoiced]]=FY01_M11,SalesOrders_Log[[#This Row],[Line Sub Total]],0)</f>
        <v>0</v>
      </c>
      <c r="AG44" s="10">
        <f>IF(SalesOrders_Log[[#This Row],[Date Invoiced]]=FY01_M12,SalesOrders_Log[[#This Row],[Line Sub Total]],0)</f>
        <v>0</v>
      </c>
      <c r="AH44" s="18">
        <f>IF(SalesOrders_Log[[#This Row],[Date Invoiced]]=FY02_M01,SalesOrders_Log[[#This Row],[Line Sub Total]],0)</f>
        <v>0</v>
      </c>
      <c r="AI44" s="18">
        <f>IF(SalesOrders_Log[[#This Row],[Date Invoiced]]=FY02_M02,SalesOrders_Log[[#This Row],[Line Sub Total]],0)</f>
        <v>0</v>
      </c>
      <c r="AJ44" s="18">
        <f>IF(SalesOrders_Log[[#This Row],[Date Invoiced]]=FY02_M03,SalesOrders_Log[[#This Row],[Line Sub Total]],0)</f>
        <v>0</v>
      </c>
      <c r="AK44" s="18">
        <f>IF(SalesOrders_Log[[#This Row],[Date Invoiced]]=FY02_M04,SalesOrders_Log[[#This Row],[Line Sub Total]],0)</f>
        <v>0</v>
      </c>
      <c r="AL44" s="18">
        <f>IF(SalesOrders_Log[[#This Row],[Date Invoiced]]=FY02_M05,SalesOrders_Log[[#This Row],[Line Sub Total]],0)</f>
        <v>0</v>
      </c>
      <c r="AM44" s="18">
        <f>IF(SalesOrders_Log[[#This Row],[Date Invoiced]]=FY02_M06,SalesOrders_Log[[#This Row],[Line Sub Total]],0)</f>
        <v>0</v>
      </c>
      <c r="AN44" s="18">
        <f>IF(SalesOrders_Log[[#This Row],[Date Invoiced]]=FY02_M07,SalesOrders_Log[[#This Row],[Line Sub Total]],0)</f>
        <v>0</v>
      </c>
      <c r="AO44" s="18">
        <f>IF(SalesOrders_Log[[#This Row],[Date Invoiced]]=FY02_M08,SalesOrders_Log[[#This Row],[Line Sub Total]],0)</f>
        <v>0</v>
      </c>
      <c r="AP44" s="18">
        <f>IF(SalesOrders_Log[[#This Row],[Date Invoiced]]=FY02_M09,SalesOrders_Log[[#This Row],[Line Sub Total]],0)</f>
        <v>0</v>
      </c>
      <c r="AQ44" s="18">
        <f>IF(SalesOrders_Log[[#This Row],[Date Invoiced]]=FY02_M10,SalesOrders_Log[[#This Row],[Line Sub Total]],0)</f>
        <v>0</v>
      </c>
      <c r="AR44" s="18">
        <f>IF(SalesOrders_Log[[#This Row],[Date Invoiced]]=FY02_M11,SalesOrders_Log[[#This Row],[Line Sub Total]],0)</f>
        <v>0</v>
      </c>
      <c r="AS44" s="18">
        <f>IF(SalesOrders_Log[[#This Row],[Date Invoiced]]=FY02_M12,SalesOrders_Log[[#This Row],[Line Sub Total]],0)</f>
        <v>0</v>
      </c>
      <c r="AT44" s="18">
        <f>IF(SalesOrders_Log[[#This Row],[Date Invoiced]]=FY03_M01,SalesOrders_Log[[#This Row],[Line Sub Total]],0)</f>
        <v>0</v>
      </c>
      <c r="AU44" s="18">
        <f>IF(SalesOrders_Log[[#This Row],[Date Invoiced]]=FY03_M02,SalesOrders_Log[[#This Row],[Line Sub Total]],0)</f>
        <v>0</v>
      </c>
      <c r="AV44" s="18">
        <f>IF(SalesOrders_Log[[#This Row],[Date Invoiced]]=FY03_M03,SalesOrders_Log[[#This Row],[Line Sub Total]],0)</f>
        <v>0</v>
      </c>
      <c r="AW44" s="18">
        <f>IF(SalesOrders_Log[[#This Row],[Date Invoiced]]=FY03_M04,SalesOrders_Log[[#This Row],[Line Sub Total]],0)</f>
        <v>0</v>
      </c>
      <c r="AX44" s="18">
        <f>IF(SalesOrders_Log[[#This Row],[Date Invoiced]]=FY03_M05,SalesOrders_Log[[#This Row],[Line Sub Total]],0)</f>
        <v>0</v>
      </c>
      <c r="AY44" s="18">
        <f>IF(SalesOrders_Log[[#This Row],[Date Invoiced]]=FY03_M06,SalesOrders_Log[[#This Row],[Line Sub Total]],0)</f>
        <v>0</v>
      </c>
      <c r="AZ44" s="18">
        <f>IF(SalesOrders_Log[[#This Row],[Date Invoiced]]=FY03_M07,SalesOrders_Log[[#This Row],[Line Sub Total]],0)</f>
        <v>0</v>
      </c>
      <c r="BA44" s="18">
        <f>IF(SalesOrders_Log[[#This Row],[Date Invoiced]]=FY03_M08,SalesOrders_Log[[#This Row],[Line Sub Total]],0)</f>
        <v>0</v>
      </c>
      <c r="BB44" s="18">
        <f>IF(SalesOrders_Log[[#This Row],[Date Invoiced]]=FY03_M09,SalesOrders_Log[[#This Row],[Line Sub Total]],0)</f>
        <v>0</v>
      </c>
      <c r="BC44" s="18">
        <f>IF(SalesOrders_Log[[#This Row],[Date Invoiced]]=FY03_M10,SalesOrders_Log[[#This Row],[Line Sub Total]],0)</f>
        <v>0</v>
      </c>
      <c r="BD44" s="18">
        <f>IF(SalesOrders_Log[[#This Row],[Date Invoiced]]=FY03_M11,SalesOrders_Log[[#This Row],[Line Sub Total]],0)</f>
        <v>0</v>
      </c>
      <c r="BE44" s="18">
        <f>IF(SalesOrders_Log[[#This Row],[Date Invoiced]]=FY03_M12,SalesOrders_Log[[#This Row],[Line Sub Total]],0)</f>
        <v>0</v>
      </c>
      <c r="BF44" s="18">
        <f>IF(SalesOrders_Log[[#This Row],[Product]]=FY04_M01,SalesOrders_Log[[#This Row],[Date Invoiced]],0)</f>
        <v>0</v>
      </c>
      <c r="BG44" s="18">
        <f>IF(SalesOrders_Log[[#This Row],[Product]]=FY04_M02,SalesOrders_Log[[#This Row],[Date Invoiced]],0)</f>
        <v>0</v>
      </c>
      <c r="BH44" s="18">
        <f>IF(SalesOrders_Log[[#This Row],[Product]]=FY04_M03,SalesOrders_Log[[#This Row],[Date Invoiced]],0)</f>
        <v>0</v>
      </c>
      <c r="BI44" s="18">
        <f>IF(SalesOrders_Log[[#This Row],[Product]]=FY04_M04,SalesOrders_Log[[#This Row],[Date Invoiced]],0)</f>
        <v>0</v>
      </c>
      <c r="BJ44" s="18">
        <f>IF(SalesOrders_Log[[#This Row],[Product]]=FY04_M05,SalesOrders_Log[[#This Row],[Date Invoiced]],0)</f>
        <v>0</v>
      </c>
      <c r="BK44" s="18">
        <f>IF(SalesOrders_Log[[#This Row],[Product]]=FY04_M06,SalesOrders_Log[[#This Row],[Date Invoiced]],0)</f>
        <v>0</v>
      </c>
      <c r="BL44" s="18">
        <f>IF(SalesOrders_Log[[#This Row],[Product]]=FY04_M07,SalesOrders_Log[[#This Row],[Date Invoiced]],0)</f>
        <v>0</v>
      </c>
      <c r="BM44" s="18">
        <f>IF(SalesOrders_Log[[#This Row],[Product]]=FY04_M08,SalesOrders_Log[[#This Row],[Date Invoiced]],0)</f>
        <v>0</v>
      </c>
      <c r="BN44" s="18">
        <f>IF(SalesOrders_Log[[#This Row],[Product]]=FY04_M09,SalesOrders_Log[[#This Row],[Date Invoiced]],0)</f>
        <v>0</v>
      </c>
      <c r="BO44" s="18">
        <f>IF(SalesOrders_Log[[#This Row],[Product]]=FY04_M10,SalesOrders_Log[[#This Row],[Date Invoiced]],0)</f>
        <v>0</v>
      </c>
      <c r="BP44" s="18">
        <f>IF(SalesOrders_Log[[#This Row],[Product]]=FY04_M11,SalesOrders_Log[[#This Row],[Date Invoiced]],0)</f>
        <v>0</v>
      </c>
      <c r="BQ44" s="18">
        <f>IF(SalesOrders_Log[[#This Row],[Product]]=FY04_M12,SalesOrders_Log[[#This Row],[Date Invoiced]],0)</f>
        <v>0</v>
      </c>
      <c r="BR44" s="18">
        <f>IF(SalesOrders_Log[[#This Row],[Product]]=FY05_M01,SalesOrders_Log[[#This Row],[Date Invoiced]],0)</f>
        <v>0</v>
      </c>
      <c r="BS44" s="18">
        <f>IF(SalesOrders_Log[[#This Row],[Product]]=FY05_M02,SalesOrders_Log[[#This Row],[Date Invoiced]],0)</f>
        <v>0</v>
      </c>
      <c r="BT44" s="18">
        <f>IF(SalesOrders_Log[[#This Row],[Product]]=FY05_M03,SalesOrders_Log[[#This Row],[Date Invoiced]],0)</f>
        <v>0</v>
      </c>
      <c r="BU44" s="18">
        <f>IF(SalesOrders_Log[[#This Row],[Product]]=FY05_M04,SalesOrders_Log[[#This Row],[Date Invoiced]],0)</f>
        <v>0</v>
      </c>
      <c r="BV44" s="18">
        <f>IF(SalesOrders_Log[[#This Row],[Product]]=FY05_M05,SalesOrders_Log[[#This Row],[Date Invoiced]],0)</f>
        <v>0</v>
      </c>
      <c r="BW44" s="18">
        <f>IF(SalesOrders_Log[[#This Row],[Product]]=FY05_M06,SalesOrders_Log[[#This Row],[Date Invoiced]],0)</f>
        <v>0</v>
      </c>
      <c r="BX44" s="18">
        <f>IF(SalesOrders_Log[[#This Row],[Product]]=FY05_M07,SalesOrders_Log[[#This Row],[Date Invoiced]],0)</f>
        <v>0</v>
      </c>
      <c r="BY44" s="18">
        <f>IF(SalesOrders_Log[[#This Row],[Product]]=FY05_M08,SalesOrders_Log[[#This Row],[Date Invoiced]],0)</f>
        <v>0</v>
      </c>
      <c r="BZ44" s="18">
        <f>IF(SalesOrders_Log[[#This Row],[Product]]=FY05_M09,SalesOrders_Log[[#This Row],[Date Invoiced]],0)</f>
        <v>0</v>
      </c>
      <c r="CA44" s="18">
        <f>IF(SalesOrders_Log[[#This Row],[Product]]=FY05_M10,SalesOrders_Log[[#This Row],[Date Invoiced]],0)</f>
        <v>0</v>
      </c>
      <c r="CB44" s="18">
        <f>IF(SalesOrders_Log[[#This Row],[Product]]=FY05_M11,SalesOrders_Log[[#This Row],[Date Invoiced]],0)</f>
        <v>0</v>
      </c>
      <c r="CC44" s="18">
        <f>IF(SalesOrders_Log[[#This Row],[Product]]=FY05_M12,SalesOrders_Log[[#This Row],[Date Invoiced]],0)</f>
        <v>0</v>
      </c>
    </row>
    <row r="45" spans="2:81" x14ac:dyDescent="0.25">
      <c r="B45" s="6" t="s">
        <v>649</v>
      </c>
      <c r="C45" s="6"/>
      <c r="D45" s="6"/>
      <c r="E45" s="6"/>
      <c r="F45" s="6"/>
      <c r="G45" s="6"/>
      <c r="H45" s="6"/>
      <c r="I45" s="6"/>
      <c r="J45" s="6"/>
      <c r="K45" s="6"/>
      <c r="L45" s="10" t="str">
        <f>IF(ISBLANK(SalesOrders_Log[[#This Row],[Product]]),"",SalesOrders_Log[[#This Row],[List Price]]*SalesOrders_Log[[#This Row],[QTY at List Price]]+SalesOrders_Log[[#This Row],[Discount Price]]*SalesOrders_Log[[#This Row],[QTY at Discount Price]])</f>
        <v/>
      </c>
      <c r="M45" s="6"/>
      <c r="N45" s="6"/>
      <c r="O45" s="10" t="str">
        <f>IFERROR(SalesOrders_Log[[#This Row],[Line Sub Total]]*SalesOrders_Log[[#This Row],[Zip Code Taxes]],"")</f>
        <v/>
      </c>
      <c r="P45" s="10">
        <f>SalesOrders_Log[[#This Row],[List Price]]-SalesOrders_Log[[#This Row],[Cost Price]]</f>
        <v>0</v>
      </c>
      <c r="Q45"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45" s="93" t="str">
        <f>IFERROR(SalesOrders_Log[[#This Row],[QTY at List Price]]*SalesOrders_Log[[#This Row],[List Price]]/SalesOrders_Log[[#This Row],[Cost Price]]*SalesOrders_Log[[#This Row],[QTY at List Price]]-IF(SalesOrders_Log[[#This Row],[QTY at List Price]]="","",1),"")</f>
        <v/>
      </c>
      <c r="S45" s="93" t="str">
        <f>IFERROR( SalesOrders_Log[[#This Row],[QTY at Discount Price]]*SalesOrders_Log[[#This Row],[Discount Price]]/SalesOrders_Log[[#This Row],[Cost Price]]*SalesOrders_Log[[#This Row],[QTY at Discount Price]]-IF(SalesOrders_Log[[#This Row],[QTY at Discount Price]]="","",1),"")</f>
        <v/>
      </c>
      <c r="T45" s="11">
        <v>44896</v>
      </c>
      <c r="V45" s="10">
        <f>IF(SalesOrders_Log[[#This Row],[Date Invoiced]]=FY01_M01,SalesOrders_Log[[#This Row],[Line Sub Total]],0)</f>
        <v>0</v>
      </c>
      <c r="W45" s="10">
        <f>IF(SalesOrders_Log[[#This Row],[Date Invoiced]]=FY01_M02,SalesOrders_Log[[#This Row],[Line Sub Total]],0)</f>
        <v>0</v>
      </c>
      <c r="X45" s="10">
        <f>IF(SalesOrders_Log[[#This Row],[Date Invoiced]]=FY01_M03,SalesOrders_Log[[#This Row],[Line Sub Total]],0)</f>
        <v>0</v>
      </c>
      <c r="Y45" s="10">
        <f>IF(SalesOrders_Log[[#This Row],[Date Invoiced]]=FY01_M04,SalesOrders_Log[[#This Row],[Line Sub Total]],0)</f>
        <v>0</v>
      </c>
      <c r="Z45" s="10">
        <f>IF(SalesOrders_Log[[#This Row],[Date Invoiced]]=FY01_M05,SalesOrders_Log[[#This Row],[Line Sub Total]],0)</f>
        <v>0</v>
      </c>
      <c r="AA45" s="10">
        <f>IF(SalesOrders_Log[[#This Row],[Date Invoiced]]=FY01_M06,SalesOrders_Log[[#This Row],[Line Sub Total]],0)</f>
        <v>0</v>
      </c>
      <c r="AB45" s="10">
        <f>IF(SalesOrders_Log[[#This Row],[Date Invoiced]]=FY01_M07,SalesOrders_Log[[#This Row],[Line Sub Total]],0)</f>
        <v>0</v>
      </c>
      <c r="AC45" s="10">
        <f>IF(SalesOrders_Log[[#This Row],[Date Invoiced]]=FY01_M08,SalesOrders_Log[[#This Row],[Line Sub Total]],0)</f>
        <v>0</v>
      </c>
      <c r="AD45" s="10">
        <f>IF(SalesOrders_Log[[#This Row],[Date Invoiced]]=FY01_M09,SalesOrders_Log[[#This Row],[Line Sub Total]],0)</f>
        <v>0</v>
      </c>
      <c r="AE45" s="10">
        <f>IF(SalesOrders_Log[[#This Row],[Date Invoiced]]=FY01_M10,SalesOrders_Log[[#This Row],[Line Sub Total]],0)</f>
        <v>0</v>
      </c>
      <c r="AF45" s="10">
        <f>IF(SalesOrders_Log[[#This Row],[Date Invoiced]]=FY01_M11,SalesOrders_Log[[#This Row],[Line Sub Total]],0)</f>
        <v>0</v>
      </c>
      <c r="AG45" s="10">
        <f>IF(SalesOrders_Log[[#This Row],[Date Invoiced]]=FY01_M12,SalesOrders_Log[[#This Row],[Line Sub Total]],0)</f>
        <v>0</v>
      </c>
      <c r="AH45" s="18">
        <f>IF(SalesOrders_Log[[#This Row],[Date Invoiced]]=FY02_M01,SalesOrders_Log[[#This Row],[Line Sub Total]],0)</f>
        <v>0</v>
      </c>
      <c r="AI45" s="18">
        <f>IF(SalesOrders_Log[[#This Row],[Date Invoiced]]=FY02_M02,SalesOrders_Log[[#This Row],[Line Sub Total]],0)</f>
        <v>0</v>
      </c>
      <c r="AJ45" s="18">
        <f>IF(SalesOrders_Log[[#This Row],[Date Invoiced]]=FY02_M03,SalesOrders_Log[[#This Row],[Line Sub Total]],0)</f>
        <v>0</v>
      </c>
      <c r="AK45" s="18">
        <f>IF(SalesOrders_Log[[#This Row],[Date Invoiced]]=FY02_M04,SalesOrders_Log[[#This Row],[Line Sub Total]],0)</f>
        <v>0</v>
      </c>
      <c r="AL45" s="18">
        <f>IF(SalesOrders_Log[[#This Row],[Date Invoiced]]=FY02_M05,SalesOrders_Log[[#This Row],[Line Sub Total]],0)</f>
        <v>0</v>
      </c>
      <c r="AM45" s="18">
        <f>IF(SalesOrders_Log[[#This Row],[Date Invoiced]]=FY02_M06,SalesOrders_Log[[#This Row],[Line Sub Total]],0)</f>
        <v>0</v>
      </c>
      <c r="AN45" s="18">
        <f>IF(SalesOrders_Log[[#This Row],[Date Invoiced]]=FY02_M07,SalesOrders_Log[[#This Row],[Line Sub Total]],0)</f>
        <v>0</v>
      </c>
      <c r="AO45" s="18">
        <f>IF(SalesOrders_Log[[#This Row],[Date Invoiced]]=FY02_M08,SalesOrders_Log[[#This Row],[Line Sub Total]],0)</f>
        <v>0</v>
      </c>
      <c r="AP45" s="18">
        <f>IF(SalesOrders_Log[[#This Row],[Date Invoiced]]=FY02_M09,SalesOrders_Log[[#This Row],[Line Sub Total]],0)</f>
        <v>0</v>
      </c>
      <c r="AQ45" s="18">
        <f>IF(SalesOrders_Log[[#This Row],[Date Invoiced]]=FY02_M10,SalesOrders_Log[[#This Row],[Line Sub Total]],0)</f>
        <v>0</v>
      </c>
      <c r="AR45" s="18">
        <f>IF(SalesOrders_Log[[#This Row],[Date Invoiced]]=FY02_M11,SalesOrders_Log[[#This Row],[Line Sub Total]],0)</f>
        <v>0</v>
      </c>
      <c r="AS45" s="18">
        <f>IF(SalesOrders_Log[[#This Row],[Date Invoiced]]=FY02_M12,SalesOrders_Log[[#This Row],[Line Sub Total]],0)</f>
        <v>0</v>
      </c>
      <c r="AT45" s="18">
        <f>IF(SalesOrders_Log[[#This Row],[Date Invoiced]]=FY03_M01,SalesOrders_Log[[#This Row],[Line Sub Total]],0)</f>
        <v>0</v>
      </c>
      <c r="AU45" s="18">
        <f>IF(SalesOrders_Log[[#This Row],[Date Invoiced]]=FY03_M02,SalesOrders_Log[[#This Row],[Line Sub Total]],0)</f>
        <v>0</v>
      </c>
      <c r="AV45" s="18">
        <f>IF(SalesOrders_Log[[#This Row],[Date Invoiced]]=FY03_M03,SalesOrders_Log[[#This Row],[Line Sub Total]],0)</f>
        <v>0</v>
      </c>
      <c r="AW45" s="18">
        <f>IF(SalesOrders_Log[[#This Row],[Date Invoiced]]=FY03_M04,SalesOrders_Log[[#This Row],[Line Sub Total]],0)</f>
        <v>0</v>
      </c>
      <c r="AX45" s="18">
        <f>IF(SalesOrders_Log[[#This Row],[Date Invoiced]]=FY03_M05,SalesOrders_Log[[#This Row],[Line Sub Total]],0)</f>
        <v>0</v>
      </c>
      <c r="AY45" s="18">
        <f>IF(SalesOrders_Log[[#This Row],[Date Invoiced]]=FY03_M06,SalesOrders_Log[[#This Row],[Line Sub Total]],0)</f>
        <v>0</v>
      </c>
      <c r="AZ45" s="18">
        <f>IF(SalesOrders_Log[[#This Row],[Date Invoiced]]=FY03_M07,SalesOrders_Log[[#This Row],[Line Sub Total]],0)</f>
        <v>0</v>
      </c>
      <c r="BA45" s="18">
        <f>IF(SalesOrders_Log[[#This Row],[Date Invoiced]]=FY03_M08,SalesOrders_Log[[#This Row],[Line Sub Total]],0)</f>
        <v>0</v>
      </c>
      <c r="BB45" s="18">
        <f>IF(SalesOrders_Log[[#This Row],[Date Invoiced]]=FY03_M09,SalesOrders_Log[[#This Row],[Line Sub Total]],0)</f>
        <v>0</v>
      </c>
      <c r="BC45" s="18">
        <f>IF(SalesOrders_Log[[#This Row],[Date Invoiced]]=FY03_M10,SalesOrders_Log[[#This Row],[Line Sub Total]],0)</f>
        <v>0</v>
      </c>
      <c r="BD45" s="18">
        <f>IF(SalesOrders_Log[[#This Row],[Date Invoiced]]=FY03_M11,SalesOrders_Log[[#This Row],[Line Sub Total]],0)</f>
        <v>0</v>
      </c>
      <c r="BE45" s="18">
        <f>IF(SalesOrders_Log[[#This Row],[Date Invoiced]]=FY03_M12,SalesOrders_Log[[#This Row],[Line Sub Total]],0)</f>
        <v>0</v>
      </c>
      <c r="BF45" s="18">
        <f>IF(SalesOrders_Log[[#This Row],[Product]]=FY04_M01,SalesOrders_Log[[#This Row],[Date Invoiced]],0)</f>
        <v>0</v>
      </c>
      <c r="BG45" s="18">
        <f>IF(SalesOrders_Log[[#This Row],[Product]]=FY04_M02,SalesOrders_Log[[#This Row],[Date Invoiced]],0)</f>
        <v>0</v>
      </c>
      <c r="BH45" s="18">
        <f>IF(SalesOrders_Log[[#This Row],[Product]]=FY04_M03,SalesOrders_Log[[#This Row],[Date Invoiced]],0)</f>
        <v>0</v>
      </c>
      <c r="BI45" s="18">
        <f>IF(SalesOrders_Log[[#This Row],[Product]]=FY04_M04,SalesOrders_Log[[#This Row],[Date Invoiced]],0)</f>
        <v>0</v>
      </c>
      <c r="BJ45" s="18">
        <f>IF(SalesOrders_Log[[#This Row],[Product]]=FY04_M05,SalesOrders_Log[[#This Row],[Date Invoiced]],0)</f>
        <v>0</v>
      </c>
      <c r="BK45" s="18">
        <f>IF(SalesOrders_Log[[#This Row],[Product]]=FY04_M06,SalesOrders_Log[[#This Row],[Date Invoiced]],0)</f>
        <v>0</v>
      </c>
      <c r="BL45" s="18">
        <f>IF(SalesOrders_Log[[#This Row],[Product]]=FY04_M07,SalesOrders_Log[[#This Row],[Date Invoiced]],0)</f>
        <v>0</v>
      </c>
      <c r="BM45" s="18">
        <f>IF(SalesOrders_Log[[#This Row],[Product]]=FY04_M08,SalesOrders_Log[[#This Row],[Date Invoiced]],0)</f>
        <v>0</v>
      </c>
      <c r="BN45" s="18">
        <f>IF(SalesOrders_Log[[#This Row],[Product]]=FY04_M09,SalesOrders_Log[[#This Row],[Date Invoiced]],0)</f>
        <v>0</v>
      </c>
      <c r="BO45" s="18">
        <f>IF(SalesOrders_Log[[#This Row],[Product]]=FY04_M10,SalesOrders_Log[[#This Row],[Date Invoiced]],0)</f>
        <v>0</v>
      </c>
      <c r="BP45" s="18">
        <f>IF(SalesOrders_Log[[#This Row],[Product]]=FY04_M11,SalesOrders_Log[[#This Row],[Date Invoiced]],0)</f>
        <v>0</v>
      </c>
      <c r="BQ45" s="18">
        <f>IF(SalesOrders_Log[[#This Row],[Product]]=FY04_M12,SalesOrders_Log[[#This Row],[Date Invoiced]],0)</f>
        <v>0</v>
      </c>
      <c r="BR45" s="18">
        <f>IF(SalesOrders_Log[[#This Row],[Product]]=FY05_M01,SalesOrders_Log[[#This Row],[Date Invoiced]],0)</f>
        <v>0</v>
      </c>
      <c r="BS45" s="18">
        <f>IF(SalesOrders_Log[[#This Row],[Product]]=FY05_M02,SalesOrders_Log[[#This Row],[Date Invoiced]],0)</f>
        <v>0</v>
      </c>
      <c r="BT45" s="18">
        <f>IF(SalesOrders_Log[[#This Row],[Product]]=FY05_M03,SalesOrders_Log[[#This Row],[Date Invoiced]],0)</f>
        <v>0</v>
      </c>
      <c r="BU45" s="18">
        <f>IF(SalesOrders_Log[[#This Row],[Product]]=FY05_M04,SalesOrders_Log[[#This Row],[Date Invoiced]],0)</f>
        <v>0</v>
      </c>
      <c r="BV45" s="18">
        <f>IF(SalesOrders_Log[[#This Row],[Product]]=FY05_M05,SalesOrders_Log[[#This Row],[Date Invoiced]],0)</f>
        <v>0</v>
      </c>
      <c r="BW45" s="18">
        <f>IF(SalesOrders_Log[[#This Row],[Product]]=FY05_M06,SalesOrders_Log[[#This Row],[Date Invoiced]],0)</f>
        <v>0</v>
      </c>
      <c r="BX45" s="18">
        <f>IF(SalesOrders_Log[[#This Row],[Product]]=FY05_M07,SalesOrders_Log[[#This Row],[Date Invoiced]],0)</f>
        <v>0</v>
      </c>
      <c r="BY45" s="18">
        <f>IF(SalesOrders_Log[[#This Row],[Product]]=FY05_M08,SalesOrders_Log[[#This Row],[Date Invoiced]],0)</f>
        <v>0</v>
      </c>
      <c r="BZ45" s="18">
        <f>IF(SalesOrders_Log[[#This Row],[Product]]=FY05_M09,SalesOrders_Log[[#This Row],[Date Invoiced]],0)</f>
        <v>0</v>
      </c>
      <c r="CA45" s="18">
        <f>IF(SalesOrders_Log[[#This Row],[Product]]=FY05_M10,SalesOrders_Log[[#This Row],[Date Invoiced]],0)</f>
        <v>0</v>
      </c>
      <c r="CB45" s="18">
        <f>IF(SalesOrders_Log[[#This Row],[Product]]=FY05_M11,SalesOrders_Log[[#This Row],[Date Invoiced]],0)</f>
        <v>0</v>
      </c>
      <c r="CC45" s="18">
        <f>IF(SalesOrders_Log[[#This Row],[Product]]=FY05_M12,SalesOrders_Log[[#This Row],[Date Invoiced]],0)</f>
        <v>0</v>
      </c>
    </row>
    <row r="46" spans="2:81" x14ac:dyDescent="0.25">
      <c r="B46" s="6" t="s">
        <v>650</v>
      </c>
      <c r="C46" s="6"/>
      <c r="D46" s="6"/>
      <c r="E46" s="6"/>
      <c r="F46" s="6"/>
      <c r="G46" s="6"/>
      <c r="H46" s="6"/>
      <c r="I46" s="6"/>
      <c r="J46" s="6"/>
      <c r="K46" s="6"/>
      <c r="L46" s="10" t="str">
        <f>IF(ISBLANK(SalesOrders_Log[[#This Row],[Product]]),"",SalesOrders_Log[[#This Row],[List Price]]*SalesOrders_Log[[#This Row],[QTY at List Price]]+SalesOrders_Log[[#This Row],[Discount Price]]*SalesOrders_Log[[#This Row],[QTY at Discount Price]])</f>
        <v/>
      </c>
      <c r="M46" s="6"/>
      <c r="N46" s="6"/>
      <c r="O46" s="10" t="str">
        <f>IFERROR(SalesOrders_Log[[#This Row],[Line Sub Total]]*SalesOrders_Log[[#This Row],[Zip Code Taxes]],"")</f>
        <v/>
      </c>
      <c r="P46" s="10">
        <f>SalesOrders_Log[[#This Row],[List Price]]-SalesOrders_Log[[#This Row],[Cost Price]]</f>
        <v>0</v>
      </c>
      <c r="Q46"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46" s="93" t="str">
        <f>IFERROR(SalesOrders_Log[[#This Row],[QTY at List Price]]*SalesOrders_Log[[#This Row],[List Price]]/SalesOrders_Log[[#This Row],[Cost Price]]*SalesOrders_Log[[#This Row],[QTY at List Price]]-IF(SalesOrders_Log[[#This Row],[QTY at List Price]]="","",1),"")</f>
        <v/>
      </c>
      <c r="S46" s="93" t="str">
        <f>IFERROR( SalesOrders_Log[[#This Row],[QTY at Discount Price]]*SalesOrders_Log[[#This Row],[Discount Price]]/SalesOrders_Log[[#This Row],[Cost Price]]*SalesOrders_Log[[#This Row],[QTY at Discount Price]]-IF(SalesOrders_Log[[#This Row],[QTY at Discount Price]]="","",1),"")</f>
        <v/>
      </c>
      <c r="T46" s="11">
        <v>44896</v>
      </c>
      <c r="V46" s="10">
        <f>IF(SalesOrders_Log[[#This Row],[Date Invoiced]]=FY01_M01,SalesOrders_Log[[#This Row],[Line Sub Total]],0)</f>
        <v>0</v>
      </c>
      <c r="W46" s="10">
        <f>IF(SalesOrders_Log[[#This Row],[Date Invoiced]]=FY01_M02,SalesOrders_Log[[#This Row],[Line Sub Total]],0)</f>
        <v>0</v>
      </c>
      <c r="X46" s="10">
        <f>IF(SalesOrders_Log[[#This Row],[Date Invoiced]]=FY01_M03,SalesOrders_Log[[#This Row],[Line Sub Total]],0)</f>
        <v>0</v>
      </c>
      <c r="Y46" s="10">
        <f>IF(SalesOrders_Log[[#This Row],[Date Invoiced]]=FY01_M04,SalesOrders_Log[[#This Row],[Line Sub Total]],0)</f>
        <v>0</v>
      </c>
      <c r="Z46" s="10">
        <f>IF(SalesOrders_Log[[#This Row],[Date Invoiced]]=FY01_M05,SalesOrders_Log[[#This Row],[Line Sub Total]],0)</f>
        <v>0</v>
      </c>
      <c r="AA46" s="10">
        <f>IF(SalesOrders_Log[[#This Row],[Date Invoiced]]=FY01_M06,SalesOrders_Log[[#This Row],[Line Sub Total]],0)</f>
        <v>0</v>
      </c>
      <c r="AB46" s="10">
        <f>IF(SalesOrders_Log[[#This Row],[Date Invoiced]]=FY01_M07,SalesOrders_Log[[#This Row],[Line Sub Total]],0)</f>
        <v>0</v>
      </c>
      <c r="AC46" s="10">
        <f>IF(SalesOrders_Log[[#This Row],[Date Invoiced]]=FY01_M08,SalesOrders_Log[[#This Row],[Line Sub Total]],0)</f>
        <v>0</v>
      </c>
      <c r="AD46" s="10">
        <f>IF(SalesOrders_Log[[#This Row],[Date Invoiced]]=FY01_M09,SalesOrders_Log[[#This Row],[Line Sub Total]],0)</f>
        <v>0</v>
      </c>
      <c r="AE46" s="10">
        <f>IF(SalesOrders_Log[[#This Row],[Date Invoiced]]=FY01_M10,SalesOrders_Log[[#This Row],[Line Sub Total]],0)</f>
        <v>0</v>
      </c>
      <c r="AF46" s="10">
        <f>IF(SalesOrders_Log[[#This Row],[Date Invoiced]]=FY01_M11,SalesOrders_Log[[#This Row],[Line Sub Total]],0)</f>
        <v>0</v>
      </c>
      <c r="AG46" s="10">
        <f>IF(SalesOrders_Log[[#This Row],[Date Invoiced]]=FY01_M12,SalesOrders_Log[[#This Row],[Line Sub Total]],0)</f>
        <v>0</v>
      </c>
      <c r="AH46" s="18">
        <f>IF(SalesOrders_Log[[#This Row],[Date Invoiced]]=FY02_M01,SalesOrders_Log[[#This Row],[Line Sub Total]],0)</f>
        <v>0</v>
      </c>
      <c r="AI46" s="18">
        <f>IF(SalesOrders_Log[[#This Row],[Date Invoiced]]=FY02_M02,SalesOrders_Log[[#This Row],[Line Sub Total]],0)</f>
        <v>0</v>
      </c>
      <c r="AJ46" s="18">
        <f>IF(SalesOrders_Log[[#This Row],[Date Invoiced]]=FY02_M03,SalesOrders_Log[[#This Row],[Line Sub Total]],0)</f>
        <v>0</v>
      </c>
      <c r="AK46" s="18">
        <f>IF(SalesOrders_Log[[#This Row],[Date Invoiced]]=FY02_M04,SalesOrders_Log[[#This Row],[Line Sub Total]],0)</f>
        <v>0</v>
      </c>
      <c r="AL46" s="18">
        <f>IF(SalesOrders_Log[[#This Row],[Date Invoiced]]=FY02_M05,SalesOrders_Log[[#This Row],[Line Sub Total]],0)</f>
        <v>0</v>
      </c>
      <c r="AM46" s="18">
        <f>IF(SalesOrders_Log[[#This Row],[Date Invoiced]]=FY02_M06,SalesOrders_Log[[#This Row],[Line Sub Total]],0)</f>
        <v>0</v>
      </c>
      <c r="AN46" s="18">
        <f>IF(SalesOrders_Log[[#This Row],[Date Invoiced]]=FY02_M07,SalesOrders_Log[[#This Row],[Line Sub Total]],0)</f>
        <v>0</v>
      </c>
      <c r="AO46" s="18">
        <f>IF(SalesOrders_Log[[#This Row],[Date Invoiced]]=FY02_M08,SalesOrders_Log[[#This Row],[Line Sub Total]],0)</f>
        <v>0</v>
      </c>
      <c r="AP46" s="18">
        <f>IF(SalesOrders_Log[[#This Row],[Date Invoiced]]=FY02_M09,SalesOrders_Log[[#This Row],[Line Sub Total]],0)</f>
        <v>0</v>
      </c>
      <c r="AQ46" s="18">
        <f>IF(SalesOrders_Log[[#This Row],[Date Invoiced]]=FY02_M10,SalesOrders_Log[[#This Row],[Line Sub Total]],0)</f>
        <v>0</v>
      </c>
      <c r="AR46" s="18">
        <f>IF(SalesOrders_Log[[#This Row],[Date Invoiced]]=FY02_M11,SalesOrders_Log[[#This Row],[Line Sub Total]],0)</f>
        <v>0</v>
      </c>
      <c r="AS46" s="18">
        <f>IF(SalesOrders_Log[[#This Row],[Date Invoiced]]=FY02_M12,SalesOrders_Log[[#This Row],[Line Sub Total]],0)</f>
        <v>0</v>
      </c>
      <c r="AT46" s="18">
        <f>IF(SalesOrders_Log[[#This Row],[Date Invoiced]]=FY03_M01,SalesOrders_Log[[#This Row],[Line Sub Total]],0)</f>
        <v>0</v>
      </c>
      <c r="AU46" s="18">
        <f>IF(SalesOrders_Log[[#This Row],[Date Invoiced]]=FY03_M02,SalesOrders_Log[[#This Row],[Line Sub Total]],0)</f>
        <v>0</v>
      </c>
      <c r="AV46" s="18">
        <f>IF(SalesOrders_Log[[#This Row],[Date Invoiced]]=FY03_M03,SalesOrders_Log[[#This Row],[Line Sub Total]],0)</f>
        <v>0</v>
      </c>
      <c r="AW46" s="18">
        <f>IF(SalesOrders_Log[[#This Row],[Date Invoiced]]=FY03_M04,SalesOrders_Log[[#This Row],[Line Sub Total]],0)</f>
        <v>0</v>
      </c>
      <c r="AX46" s="18">
        <f>IF(SalesOrders_Log[[#This Row],[Date Invoiced]]=FY03_M05,SalesOrders_Log[[#This Row],[Line Sub Total]],0)</f>
        <v>0</v>
      </c>
      <c r="AY46" s="18">
        <f>IF(SalesOrders_Log[[#This Row],[Date Invoiced]]=FY03_M06,SalesOrders_Log[[#This Row],[Line Sub Total]],0)</f>
        <v>0</v>
      </c>
      <c r="AZ46" s="18">
        <f>IF(SalesOrders_Log[[#This Row],[Date Invoiced]]=FY03_M07,SalesOrders_Log[[#This Row],[Line Sub Total]],0)</f>
        <v>0</v>
      </c>
      <c r="BA46" s="18">
        <f>IF(SalesOrders_Log[[#This Row],[Date Invoiced]]=FY03_M08,SalesOrders_Log[[#This Row],[Line Sub Total]],0)</f>
        <v>0</v>
      </c>
      <c r="BB46" s="18">
        <f>IF(SalesOrders_Log[[#This Row],[Date Invoiced]]=FY03_M09,SalesOrders_Log[[#This Row],[Line Sub Total]],0)</f>
        <v>0</v>
      </c>
      <c r="BC46" s="18">
        <f>IF(SalesOrders_Log[[#This Row],[Date Invoiced]]=FY03_M10,SalesOrders_Log[[#This Row],[Line Sub Total]],0)</f>
        <v>0</v>
      </c>
      <c r="BD46" s="18">
        <f>IF(SalesOrders_Log[[#This Row],[Date Invoiced]]=FY03_M11,SalesOrders_Log[[#This Row],[Line Sub Total]],0)</f>
        <v>0</v>
      </c>
      <c r="BE46" s="18">
        <f>IF(SalesOrders_Log[[#This Row],[Date Invoiced]]=FY03_M12,SalesOrders_Log[[#This Row],[Line Sub Total]],0)</f>
        <v>0</v>
      </c>
      <c r="BF46" s="18">
        <f>IF(SalesOrders_Log[[#This Row],[Product]]=FY04_M01,SalesOrders_Log[[#This Row],[Date Invoiced]],0)</f>
        <v>0</v>
      </c>
      <c r="BG46" s="18">
        <f>IF(SalesOrders_Log[[#This Row],[Product]]=FY04_M02,SalesOrders_Log[[#This Row],[Date Invoiced]],0)</f>
        <v>0</v>
      </c>
      <c r="BH46" s="18">
        <f>IF(SalesOrders_Log[[#This Row],[Product]]=FY04_M03,SalesOrders_Log[[#This Row],[Date Invoiced]],0)</f>
        <v>0</v>
      </c>
      <c r="BI46" s="18">
        <f>IF(SalesOrders_Log[[#This Row],[Product]]=FY04_M04,SalesOrders_Log[[#This Row],[Date Invoiced]],0)</f>
        <v>0</v>
      </c>
      <c r="BJ46" s="18">
        <f>IF(SalesOrders_Log[[#This Row],[Product]]=FY04_M05,SalesOrders_Log[[#This Row],[Date Invoiced]],0)</f>
        <v>0</v>
      </c>
      <c r="BK46" s="18">
        <f>IF(SalesOrders_Log[[#This Row],[Product]]=FY04_M06,SalesOrders_Log[[#This Row],[Date Invoiced]],0)</f>
        <v>0</v>
      </c>
      <c r="BL46" s="18">
        <f>IF(SalesOrders_Log[[#This Row],[Product]]=FY04_M07,SalesOrders_Log[[#This Row],[Date Invoiced]],0)</f>
        <v>0</v>
      </c>
      <c r="BM46" s="18">
        <f>IF(SalesOrders_Log[[#This Row],[Product]]=FY04_M08,SalesOrders_Log[[#This Row],[Date Invoiced]],0)</f>
        <v>0</v>
      </c>
      <c r="BN46" s="18">
        <f>IF(SalesOrders_Log[[#This Row],[Product]]=FY04_M09,SalesOrders_Log[[#This Row],[Date Invoiced]],0)</f>
        <v>0</v>
      </c>
      <c r="BO46" s="18">
        <f>IF(SalesOrders_Log[[#This Row],[Product]]=FY04_M10,SalesOrders_Log[[#This Row],[Date Invoiced]],0)</f>
        <v>0</v>
      </c>
      <c r="BP46" s="18">
        <f>IF(SalesOrders_Log[[#This Row],[Product]]=FY04_M11,SalesOrders_Log[[#This Row],[Date Invoiced]],0)</f>
        <v>0</v>
      </c>
      <c r="BQ46" s="18">
        <f>IF(SalesOrders_Log[[#This Row],[Product]]=FY04_M12,SalesOrders_Log[[#This Row],[Date Invoiced]],0)</f>
        <v>0</v>
      </c>
      <c r="BR46" s="18">
        <f>IF(SalesOrders_Log[[#This Row],[Product]]=FY05_M01,SalesOrders_Log[[#This Row],[Date Invoiced]],0)</f>
        <v>0</v>
      </c>
      <c r="BS46" s="18">
        <f>IF(SalesOrders_Log[[#This Row],[Product]]=FY05_M02,SalesOrders_Log[[#This Row],[Date Invoiced]],0)</f>
        <v>0</v>
      </c>
      <c r="BT46" s="18">
        <f>IF(SalesOrders_Log[[#This Row],[Product]]=FY05_M03,SalesOrders_Log[[#This Row],[Date Invoiced]],0)</f>
        <v>0</v>
      </c>
      <c r="BU46" s="18">
        <f>IF(SalesOrders_Log[[#This Row],[Product]]=FY05_M04,SalesOrders_Log[[#This Row],[Date Invoiced]],0)</f>
        <v>0</v>
      </c>
      <c r="BV46" s="18">
        <f>IF(SalesOrders_Log[[#This Row],[Product]]=FY05_M05,SalesOrders_Log[[#This Row],[Date Invoiced]],0)</f>
        <v>0</v>
      </c>
      <c r="BW46" s="18">
        <f>IF(SalesOrders_Log[[#This Row],[Product]]=FY05_M06,SalesOrders_Log[[#This Row],[Date Invoiced]],0)</f>
        <v>0</v>
      </c>
      <c r="BX46" s="18">
        <f>IF(SalesOrders_Log[[#This Row],[Product]]=FY05_M07,SalesOrders_Log[[#This Row],[Date Invoiced]],0)</f>
        <v>0</v>
      </c>
      <c r="BY46" s="18">
        <f>IF(SalesOrders_Log[[#This Row],[Product]]=FY05_M08,SalesOrders_Log[[#This Row],[Date Invoiced]],0)</f>
        <v>0</v>
      </c>
      <c r="BZ46" s="18">
        <f>IF(SalesOrders_Log[[#This Row],[Product]]=FY05_M09,SalesOrders_Log[[#This Row],[Date Invoiced]],0)</f>
        <v>0</v>
      </c>
      <c r="CA46" s="18">
        <f>IF(SalesOrders_Log[[#This Row],[Product]]=FY05_M10,SalesOrders_Log[[#This Row],[Date Invoiced]],0)</f>
        <v>0</v>
      </c>
      <c r="CB46" s="18">
        <f>IF(SalesOrders_Log[[#This Row],[Product]]=FY05_M11,SalesOrders_Log[[#This Row],[Date Invoiced]],0)</f>
        <v>0</v>
      </c>
      <c r="CC46" s="18">
        <f>IF(SalesOrders_Log[[#This Row],[Product]]=FY05_M12,SalesOrders_Log[[#This Row],[Date Invoiced]],0)</f>
        <v>0</v>
      </c>
    </row>
    <row r="47" spans="2:81" x14ac:dyDescent="0.25">
      <c r="B47" s="6" t="s">
        <v>651</v>
      </c>
      <c r="C47" s="6"/>
      <c r="D47" s="6"/>
      <c r="E47" s="6"/>
      <c r="F47" s="6"/>
      <c r="G47" s="6"/>
      <c r="H47" s="6"/>
      <c r="I47" s="6"/>
      <c r="J47" s="6"/>
      <c r="K47" s="6"/>
      <c r="L47" s="10" t="str">
        <f>IF(ISBLANK(SalesOrders_Log[[#This Row],[Product]]),"",SalesOrders_Log[[#This Row],[List Price]]*SalesOrders_Log[[#This Row],[QTY at List Price]]+SalesOrders_Log[[#This Row],[Discount Price]]*SalesOrders_Log[[#This Row],[QTY at Discount Price]])</f>
        <v/>
      </c>
      <c r="M47" s="6"/>
      <c r="N47" s="6"/>
      <c r="O47" s="10" t="str">
        <f>IFERROR(SalesOrders_Log[[#This Row],[Line Sub Total]]*SalesOrders_Log[[#This Row],[Zip Code Taxes]],"")</f>
        <v/>
      </c>
      <c r="P47" s="10">
        <f>SalesOrders_Log[[#This Row],[List Price]]-SalesOrders_Log[[#This Row],[Cost Price]]</f>
        <v>0</v>
      </c>
      <c r="Q47"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47" s="93" t="str">
        <f>IFERROR(SalesOrders_Log[[#This Row],[QTY at List Price]]*SalesOrders_Log[[#This Row],[List Price]]/SalesOrders_Log[[#This Row],[Cost Price]]*SalesOrders_Log[[#This Row],[QTY at List Price]]-IF(SalesOrders_Log[[#This Row],[QTY at List Price]]="","",1),"")</f>
        <v/>
      </c>
      <c r="S47" s="93" t="str">
        <f>IFERROR( SalesOrders_Log[[#This Row],[QTY at Discount Price]]*SalesOrders_Log[[#This Row],[Discount Price]]/SalesOrders_Log[[#This Row],[Cost Price]]*SalesOrders_Log[[#This Row],[QTY at Discount Price]]-IF(SalesOrders_Log[[#This Row],[QTY at Discount Price]]="","",1),"")</f>
        <v/>
      </c>
      <c r="T47" s="11">
        <v>44896</v>
      </c>
      <c r="V47" s="10">
        <f>IF(SalesOrders_Log[[#This Row],[Date Invoiced]]=FY01_M01,SalesOrders_Log[[#This Row],[Line Sub Total]],0)</f>
        <v>0</v>
      </c>
      <c r="W47" s="10">
        <f>IF(SalesOrders_Log[[#This Row],[Date Invoiced]]=FY01_M02,SalesOrders_Log[[#This Row],[Line Sub Total]],0)</f>
        <v>0</v>
      </c>
      <c r="X47" s="10">
        <f>IF(SalesOrders_Log[[#This Row],[Date Invoiced]]=FY01_M03,SalesOrders_Log[[#This Row],[Line Sub Total]],0)</f>
        <v>0</v>
      </c>
      <c r="Y47" s="10">
        <f>IF(SalesOrders_Log[[#This Row],[Date Invoiced]]=FY01_M04,SalesOrders_Log[[#This Row],[Line Sub Total]],0)</f>
        <v>0</v>
      </c>
      <c r="Z47" s="10">
        <f>IF(SalesOrders_Log[[#This Row],[Date Invoiced]]=FY01_M05,SalesOrders_Log[[#This Row],[Line Sub Total]],0)</f>
        <v>0</v>
      </c>
      <c r="AA47" s="10">
        <f>IF(SalesOrders_Log[[#This Row],[Date Invoiced]]=FY01_M06,SalesOrders_Log[[#This Row],[Line Sub Total]],0)</f>
        <v>0</v>
      </c>
      <c r="AB47" s="10">
        <f>IF(SalesOrders_Log[[#This Row],[Date Invoiced]]=FY01_M07,SalesOrders_Log[[#This Row],[Line Sub Total]],0)</f>
        <v>0</v>
      </c>
      <c r="AC47" s="10">
        <f>IF(SalesOrders_Log[[#This Row],[Date Invoiced]]=FY01_M08,SalesOrders_Log[[#This Row],[Line Sub Total]],0)</f>
        <v>0</v>
      </c>
      <c r="AD47" s="10">
        <f>IF(SalesOrders_Log[[#This Row],[Date Invoiced]]=FY01_M09,SalesOrders_Log[[#This Row],[Line Sub Total]],0)</f>
        <v>0</v>
      </c>
      <c r="AE47" s="10">
        <f>IF(SalesOrders_Log[[#This Row],[Date Invoiced]]=FY01_M10,SalesOrders_Log[[#This Row],[Line Sub Total]],0)</f>
        <v>0</v>
      </c>
      <c r="AF47" s="10">
        <f>IF(SalesOrders_Log[[#This Row],[Date Invoiced]]=FY01_M11,SalesOrders_Log[[#This Row],[Line Sub Total]],0)</f>
        <v>0</v>
      </c>
      <c r="AG47" s="10">
        <f>IF(SalesOrders_Log[[#This Row],[Date Invoiced]]=FY01_M12,SalesOrders_Log[[#This Row],[Line Sub Total]],0)</f>
        <v>0</v>
      </c>
      <c r="AH47" s="18">
        <f>IF(SalesOrders_Log[[#This Row],[Date Invoiced]]=FY02_M01,SalesOrders_Log[[#This Row],[Line Sub Total]],0)</f>
        <v>0</v>
      </c>
      <c r="AI47" s="18">
        <f>IF(SalesOrders_Log[[#This Row],[Date Invoiced]]=FY02_M02,SalesOrders_Log[[#This Row],[Line Sub Total]],0)</f>
        <v>0</v>
      </c>
      <c r="AJ47" s="18">
        <f>IF(SalesOrders_Log[[#This Row],[Date Invoiced]]=FY02_M03,SalesOrders_Log[[#This Row],[Line Sub Total]],0)</f>
        <v>0</v>
      </c>
      <c r="AK47" s="18">
        <f>IF(SalesOrders_Log[[#This Row],[Date Invoiced]]=FY02_M04,SalesOrders_Log[[#This Row],[Line Sub Total]],0)</f>
        <v>0</v>
      </c>
      <c r="AL47" s="18">
        <f>IF(SalesOrders_Log[[#This Row],[Date Invoiced]]=FY02_M05,SalesOrders_Log[[#This Row],[Line Sub Total]],0)</f>
        <v>0</v>
      </c>
      <c r="AM47" s="18">
        <f>IF(SalesOrders_Log[[#This Row],[Date Invoiced]]=FY02_M06,SalesOrders_Log[[#This Row],[Line Sub Total]],0)</f>
        <v>0</v>
      </c>
      <c r="AN47" s="18">
        <f>IF(SalesOrders_Log[[#This Row],[Date Invoiced]]=FY02_M07,SalesOrders_Log[[#This Row],[Line Sub Total]],0)</f>
        <v>0</v>
      </c>
      <c r="AO47" s="18">
        <f>IF(SalesOrders_Log[[#This Row],[Date Invoiced]]=FY02_M08,SalesOrders_Log[[#This Row],[Line Sub Total]],0)</f>
        <v>0</v>
      </c>
      <c r="AP47" s="18">
        <f>IF(SalesOrders_Log[[#This Row],[Date Invoiced]]=FY02_M09,SalesOrders_Log[[#This Row],[Line Sub Total]],0)</f>
        <v>0</v>
      </c>
      <c r="AQ47" s="18">
        <f>IF(SalesOrders_Log[[#This Row],[Date Invoiced]]=FY02_M10,SalesOrders_Log[[#This Row],[Line Sub Total]],0)</f>
        <v>0</v>
      </c>
      <c r="AR47" s="18">
        <f>IF(SalesOrders_Log[[#This Row],[Date Invoiced]]=FY02_M11,SalesOrders_Log[[#This Row],[Line Sub Total]],0)</f>
        <v>0</v>
      </c>
      <c r="AS47" s="18">
        <f>IF(SalesOrders_Log[[#This Row],[Date Invoiced]]=FY02_M12,SalesOrders_Log[[#This Row],[Line Sub Total]],0)</f>
        <v>0</v>
      </c>
      <c r="AT47" s="18">
        <f>IF(SalesOrders_Log[[#This Row],[Date Invoiced]]=FY03_M01,SalesOrders_Log[[#This Row],[Line Sub Total]],0)</f>
        <v>0</v>
      </c>
      <c r="AU47" s="18">
        <f>IF(SalesOrders_Log[[#This Row],[Date Invoiced]]=FY03_M02,SalesOrders_Log[[#This Row],[Line Sub Total]],0)</f>
        <v>0</v>
      </c>
      <c r="AV47" s="18">
        <f>IF(SalesOrders_Log[[#This Row],[Date Invoiced]]=FY03_M03,SalesOrders_Log[[#This Row],[Line Sub Total]],0)</f>
        <v>0</v>
      </c>
      <c r="AW47" s="18">
        <f>IF(SalesOrders_Log[[#This Row],[Date Invoiced]]=FY03_M04,SalesOrders_Log[[#This Row],[Line Sub Total]],0)</f>
        <v>0</v>
      </c>
      <c r="AX47" s="18">
        <f>IF(SalesOrders_Log[[#This Row],[Date Invoiced]]=FY03_M05,SalesOrders_Log[[#This Row],[Line Sub Total]],0)</f>
        <v>0</v>
      </c>
      <c r="AY47" s="18">
        <f>IF(SalesOrders_Log[[#This Row],[Date Invoiced]]=FY03_M06,SalesOrders_Log[[#This Row],[Line Sub Total]],0)</f>
        <v>0</v>
      </c>
      <c r="AZ47" s="18">
        <f>IF(SalesOrders_Log[[#This Row],[Date Invoiced]]=FY03_M07,SalesOrders_Log[[#This Row],[Line Sub Total]],0)</f>
        <v>0</v>
      </c>
      <c r="BA47" s="18">
        <f>IF(SalesOrders_Log[[#This Row],[Date Invoiced]]=FY03_M08,SalesOrders_Log[[#This Row],[Line Sub Total]],0)</f>
        <v>0</v>
      </c>
      <c r="BB47" s="18">
        <f>IF(SalesOrders_Log[[#This Row],[Date Invoiced]]=FY03_M09,SalesOrders_Log[[#This Row],[Line Sub Total]],0)</f>
        <v>0</v>
      </c>
      <c r="BC47" s="18">
        <f>IF(SalesOrders_Log[[#This Row],[Date Invoiced]]=FY03_M10,SalesOrders_Log[[#This Row],[Line Sub Total]],0)</f>
        <v>0</v>
      </c>
      <c r="BD47" s="18">
        <f>IF(SalesOrders_Log[[#This Row],[Date Invoiced]]=FY03_M11,SalesOrders_Log[[#This Row],[Line Sub Total]],0)</f>
        <v>0</v>
      </c>
      <c r="BE47" s="18">
        <f>IF(SalesOrders_Log[[#This Row],[Date Invoiced]]=FY03_M12,SalesOrders_Log[[#This Row],[Line Sub Total]],0)</f>
        <v>0</v>
      </c>
      <c r="BF47" s="18">
        <f>IF(SalesOrders_Log[[#This Row],[Product]]=FY04_M01,SalesOrders_Log[[#This Row],[Date Invoiced]],0)</f>
        <v>0</v>
      </c>
      <c r="BG47" s="18">
        <f>IF(SalesOrders_Log[[#This Row],[Product]]=FY04_M02,SalesOrders_Log[[#This Row],[Date Invoiced]],0)</f>
        <v>0</v>
      </c>
      <c r="BH47" s="18">
        <f>IF(SalesOrders_Log[[#This Row],[Product]]=FY04_M03,SalesOrders_Log[[#This Row],[Date Invoiced]],0)</f>
        <v>0</v>
      </c>
      <c r="BI47" s="18">
        <f>IF(SalesOrders_Log[[#This Row],[Product]]=FY04_M04,SalesOrders_Log[[#This Row],[Date Invoiced]],0)</f>
        <v>0</v>
      </c>
      <c r="BJ47" s="18">
        <f>IF(SalesOrders_Log[[#This Row],[Product]]=FY04_M05,SalesOrders_Log[[#This Row],[Date Invoiced]],0)</f>
        <v>0</v>
      </c>
      <c r="BK47" s="18">
        <f>IF(SalesOrders_Log[[#This Row],[Product]]=FY04_M06,SalesOrders_Log[[#This Row],[Date Invoiced]],0)</f>
        <v>0</v>
      </c>
      <c r="BL47" s="18">
        <f>IF(SalesOrders_Log[[#This Row],[Product]]=FY04_M07,SalesOrders_Log[[#This Row],[Date Invoiced]],0)</f>
        <v>0</v>
      </c>
      <c r="BM47" s="18">
        <f>IF(SalesOrders_Log[[#This Row],[Product]]=FY04_M08,SalesOrders_Log[[#This Row],[Date Invoiced]],0)</f>
        <v>0</v>
      </c>
      <c r="BN47" s="18">
        <f>IF(SalesOrders_Log[[#This Row],[Product]]=FY04_M09,SalesOrders_Log[[#This Row],[Date Invoiced]],0)</f>
        <v>0</v>
      </c>
      <c r="BO47" s="18">
        <f>IF(SalesOrders_Log[[#This Row],[Product]]=FY04_M10,SalesOrders_Log[[#This Row],[Date Invoiced]],0)</f>
        <v>0</v>
      </c>
      <c r="BP47" s="18">
        <f>IF(SalesOrders_Log[[#This Row],[Product]]=FY04_M11,SalesOrders_Log[[#This Row],[Date Invoiced]],0)</f>
        <v>0</v>
      </c>
      <c r="BQ47" s="18">
        <f>IF(SalesOrders_Log[[#This Row],[Product]]=FY04_M12,SalesOrders_Log[[#This Row],[Date Invoiced]],0)</f>
        <v>0</v>
      </c>
      <c r="BR47" s="18">
        <f>IF(SalesOrders_Log[[#This Row],[Product]]=FY05_M01,SalesOrders_Log[[#This Row],[Date Invoiced]],0)</f>
        <v>0</v>
      </c>
      <c r="BS47" s="18">
        <f>IF(SalesOrders_Log[[#This Row],[Product]]=FY05_M02,SalesOrders_Log[[#This Row],[Date Invoiced]],0)</f>
        <v>0</v>
      </c>
      <c r="BT47" s="18">
        <f>IF(SalesOrders_Log[[#This Row],[Product]]=FY05_M03,SalesOrders_Log[[#This Row],[Date Invoiced]],0)</f>
        <v>0</v>
      </c>
      <c r="BU47" s="18">
        <f>IF(SalesOrders_Log[[#This Row],[Product]]=FY05_M04,SalesOrders_Log[[#This Row],[Date Invoiced]],0)</f>
        <v>0</v>
      </c>
      <c r="BV47" s="18">
        <f>IF(SalesOrders_Log[[#This Row],[Product]]=FY05_M05,SalesOrders_Log[[#This Row],[Date Invoiced]],0)</f>
        <v>0</v>
      </c>
      <c r="BW47" s="18">
        <f>IF(SalesOrders_Log[[#This Row],[Product]]=FY05_M06,SalesOrders_Log[[#This Row],[Date Invoiced]],0)</f>
        <v>0</v>
      </c>
      <c r="BX47" s="18">
        <f>IF(SalesOrders_Log[[#This Row],[Product]]=FY05_M07,SalesOrders_Log[[#This Row],[Date Invoiced]],0)</f>
        <v>0</v>
      </c>
      <c r="BY47" s="18">
        <f>IF(SalesOrders_Log[[#This Row],[Product]]=FY05_M08,SalesOrders_Log[[#This Row],[Date Invoiced]],0)</f>
        <v>0</v>
      </c>
      <c r="BZ47" s="18">
        <f>IF(SalesOrders_Log[[#This Row],[Product]]=FY05_M09,SalesOrders_Log[[#This Row],[Date Invoiced]],0)</f>
        <v>0</v>
      </c>
      <c r="CA47" s="18">
        <f>IF(SalesOrders_Log[[#This Row],[Product]]=FY05_M10,SalesOrders_Log[[#This Row],[Date Invoiced]],0)</f>
        <v>0</v>
      </c>
      <c r="CB47" s="18">
        <f>IF(SalesOrders_Log[[#This Row],[Product]]=FY05_M11,SalesOrders_Log[[#This Row],[Date Invoiced]],0)</f>
        <v>0</v>
      </c>
      <c r="CC47" s="18">
        <f>IF(SalesOrders_Log[[#This Row],[Product]]=FY05_M12,SalesOrders_Log[[#This Row],[Date Invoiced]],0)</f>
        <v>0</v>
      </c>
    </row>
    <row r="48" spans="2:81" x14ac:dyDescent="0.25">
      <c r="B48" s="6" t="s">
        <v>652</v>
      </c>
      <c r="C48" s="6"/>
      <c r="D48" s="6"/>
      <c r="E48" s="6"/>
      <c r="F48" s="6"/>
      <c r="G48" s="6"/>
      <c r="H48" s="6"/>
      <c r="I48" s="6"/>
      <c r="J48" s="6"/>
      <c r="K48" s="6"/>
      <c r="L48" s="10" t="str">
        <f>IF(ISBLANK(SalesOrders_Log[[#This Row],[Product]]),"",SalesOrders_Log[[#This Row],[List Price]]*SalesOrders_Log[[#This Row],[QTY at List Price]]+SalesOrders_Log[[#This Row],[Discount Price]]*SalesOrders_Log[[#This Row],[QTY at Discount Price]])</f>
        <v/>
      </c>
      <c r="M48" s="6"/>
      <c r="N48" s="6"/>
      <c r="O48" s="10" t="str">
        <f>IFERROR(SalesOrders_Log[[#This Row],[Line Sub Total]]*SalesOrders_Log[[#This Row],[Zip Code Taxes]],"")</f>
        <v/>
      </c>
      <c r="P48" s="10">
        <f>SalesOrders_Log[[#This Row],[List Price]]-SalesOrders_Log[[#This Row],[Cost Price]]</f>
        <v>0</v>
      </c>
      <c r="Q48"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48" s="93" t="str">
        <f>IFERROR(SalesOrders_Log[[#This Row],[QTY at List Price]]*SalesOrders_Log[[#This Row],[List Price]]/SalesOrders_Log[[#This Row],[Cost Price]]*SalesOrders_Log[[#This Row],[QTY at List Price]]-IF(SalesOrders_Log[[#This Row],[QTY at List Price]]="","",1),"")</f>
        <v/>
      </c>
      <c r="S48" s="93" t="str">
        <f>IFERROR( SalesOrders_Log[[#This Row],[QTY at Discount Price]]*SalesOrders_Log[[#This Row],[Discount Price]]/SalesOrders_Log[[#This Row],[Cost Price]]*SalesOrders_Log[[#This Row],[QTY at Discount Price]]-IF(SalesOrders_Log[[#This Row],[QTY at Discount Price]]="","",1),"")</f>
        <v/>
      </c>
      <c r="T48" s="11">
        <v>44896</v>
      </c>
      <c r="V48" s="10">
        <f>IF(SalesOrders_Log[[#This Row],[Date Invoiced]]=FY01_M01,SalesOrders_Log[[#This Row],[Line Sub Total]],0)</f>
        <v>0</v>
      </c>
      <c r="W48" s="10">
        <f>IF(SalesOrders_Log[[#This Row],[Date Invoiced]]=FY01_M02,SalesOrders_Log[[#This Row],[Line Sub Total]],0)</f>
        <v>0</v>
      </c>
      <c r="X48" s="10">
        <f>IF(SalesOrders_Log[[#This Row],[Date Invoiced]]=FY01_M03,SalesOrders_Log[[#This Row],[Line Sub Total]],0)</f>
        <v>0</v>
      </c>
      <c r="Y48" s="10">
        <f>IF(SalesOrders_Log[[#This Row],[Date Invoiced]]=FY01_M04,SalesOrders_Log[[#This Row],[Line Sub Total]],0)</f>
        <v>0</v>
      </c>
      <c r="Z48" s="10">
        <f>IF(SalesOrders_Log[[#This Row],[Date Invoiced]]=FY01_M05,SalesOrders_Log[[#This Row],[Line Sub Total]],0)</f>
        <v>0</v>
      </c>
      <c r="AA48" s="10">
        <f>IF(SalesOrders_Log[[#This Row],[Date Invoiced]]=FY01_M06,SalesOrders_Log[[#This Row],[Line Sub Total]],0)</f>
        <v>0</v>
      </c>
      <c r="AB48" s="10">
        <f>IF(SalesOrders_Log[[#This Row],[Date Invoiced]]=FY01_M07,SalesOrders_Log[[#This Row],[Line Sub Total]],0)</f>
        <v>0</v>
      </c>
      <c r="AC48" s="10">
        <f>IF(SalesOrders_Log[[#This Row],[Date Invoiced]]=FY01_M08,SalesOrders_Log[[#This Row],[Line Sub Total]],0)</f>
        <v>0</v>
      </c>
      <c r="AD48" s="10">
        <f>IF(SalesOrders_Log[[#This Row],[Date Invoiced]]=FY01_M09,SalesOrders_Log[[#This Row],[Line Sub Total]],0)</f>
        <v>0</v>
      </c>
      <c r="AE48" s="10">
        <f>IF(SalesOrders_Log[[#This Row],[Date Invoiced]]=FY01_M10,SalesOrders_Log[[#This Row],[Line Sub Total]],0)</f>
        <v>0</v>
      </c>
      <c r="AF48" s="10">
        <f>IF(SalesOrders_Log[[#This Row],[Date Invoiced]]=FY01_M11,SalesOrders_Log[[#This Row],[Line Sub Total]],0)</f>
        <v>0</v>
      </c>
      <c r="AG48" s="10">
        <f>IF(SalesOrders_Log[[#This Row],[Date Invoiced]]=FY01_M12,SalesOrders_Log[[#This Row],[Line Sub Total]],0)</f>
        <v>0</v>
      </c>
      <c r="AH48" s="18">
        <f>IF(SalesOrders_Log[[#This Row],[Date Invoiced]]=FY02_M01,SalesOrders_Log[[#This Row],[Line Sub Total]],0)</f>
        <v>0</v>
      </c>
      <c r="AI48" s="18">
        <f>IF(SalesOrders_Log[[#This Row],[Date Invoiced]]=FY02_M02,SalesOrders_Log[[#This Row],[Line Sub Total]],0)</f>
        <v>0</v>
      </c>
      <c r="AJ48" s="18">
        <f>IF(SalesOrders_Log[[#This Row],[Date Invoiced]]=FY02_M03,SalesOrders_Log[[#This Row],[Line Sub Total]],0)</f>
        <v>0</v>
      </c>
      <c r="AK48" s="18">
        <f>IF(SalesOrders_Log[[#This Row],[Date Invoiced]]=FY02_M04,SalesOrders_Log[[#This Row],[Line Sub Total]],0)</f>
        <v>0</v>
      </c>
      <c r="AL48" s="18">
        <f>IF(SalesOrders_Log[[#This Row],[Date Invoiced]]=FY02_M05,SalesOrders_Log[[#This Row],[Line Sub Total]],0)</f>
        <v>0</v>
      </c>
      <c r="AM48" s="18">
        <f>IF(SalesOrders_Log[[#This Row],[Date Invoiced]]=FY02_M06,SalesOrders_Log[[#This Row],[Line Sub Total]],0)</f>
        <v>0</v>
      </c>
      <c r="AN48" s="18">
        <f>IF(SalesOrders_Log[[#This Row],[Date Invoiced]]=FY02_M07,SalesOrders_Log[[#This Row],[Line Sub Total]],0)</f>
        <v>0</v>
      </c>
      <c r="AO48" s="18">
        <f>IF(SalesOrders_Log[[#This Row],[Date Invoiced]]=FY02_M08,SalesOrders_Log[[#This Row],[Line Sub Total]],0)</f>
        <v>0</v>
      </c>
      <c r="AP48" s="18">
        <f>IF(SalesOrders_Log[[#This Row],[Date Invoiced]]=FY02_M09,SalesOrders_Log[[#This Row],[Line Sub Total]],0)</f>
        <v>0</v>
      </c>
      <c r="AQ48" s="18">
        <f>IF(SalesOrders_Log[[#This Row],[Date Invoiced]]=FY02_M10,SalesOrders_Log[[#This Row],[Line Sub Total]],0)</f>
        <v>0</v>
      </c>
      <c r="AR48" s="18">
        <f>IF(SalesOrders_Log[[#This Row],[Date Invoiced]]=FY02_M11,SalesOrders_Log[[#This Row],[Line Sub Total]],0)</f>
        <v>0</v>
      </c>
      <c r="AS48" s="18">
        <f>IF(SalesOrders_Log[[#This Row],[Date Invoiced]]=FY02_M12,SalesOrders_Log[[#This Row],[Line Sub Total]],0)</f>
        <v>0</v>
      </c>
      <c r="AT48" s="18">
        <f>IF(SalesOrders_Log[[#This Row],[Date Invoiced]]=FY03_M01,SalesOrders_Log[[#This Row],[Line Sub Total]],0)</f>
        <v>0</v>
      </c>
      <c r="AU48" s="18">
        <f>IF(SalesOrders_Log[[#This Row],[Date Invoiced]]=FY03_M02,SalesOrders_Log[[#This Row],[Line Sub Total]],0)</f>
        <v>0</v>
      </c>
      <c r="AV48" s="18">
        <f>IF(SalesOrders_Log[[#This Row],[Date Invoiced]]=FY03_M03,SalesOrders_Log[[#This Row],[Line Sub Total]],0)</f>
        <v>0</v>
      </c>
      <c r="AW48" s="18">
        <f>IF(SalesOrders_Log[[#This Row],[Date Invoiced]]=FY03_M04,SalesOrders_Log[[#This Row],[Line Sub Total]],0)</f>
        <v>0</v>
      </c>
      <c r="AX48" s="18">
        <f>IF(SalesOrders_Log[[#This Row],[Date Invoiced]]=FY03_M05,SalesOrders_Log[[#This Row],[Line Sub Total]],0)</f>
        <v>0</v>
      </c>
      <c r="AY48" s="18">
        <f>IF(SalesOrders_Log[[#This Row],[Date Invoiced]]=FY03_M06,SalesOrders_Log[[#This Row],[Line Sub Total]],0)</f>
        <v>0</v>
      </c>
      <c r="AZ48" s="18">
        <f>IF(SalesOrders_Log[[#This Row],[Date Invoiced]]=FY03_M07,SalesOrders_Log[[#This Row],[Line Sub Total]],0)</f>
        <v>0</v>
      </c>
      <c r="BA48" s="18">
        <f>IF(SalesOrders_Log[[#This Row],[Date Invoiced]]=FY03_M08,SalesOrders_Log[[#This Row],[Line Sub Total]],0)</f>
        <v>0</v>
      </c>
      <c r="BB48" s="18">
        <f>IF(SalesOrders_Log[[#This Row],[Date Invoiced]]=FY03_M09,SalesOrders_Log[[#This Row],[Line Sub Total]],0)</f>
        <v>0</v>
      </c>
      <c r="BC48" s="18">
        <f>IF(SalesOrders_Log[[#This Row],[Date Invoiced]]=FY03_M10,SalesOrders_Log[[#This Row],[Line Sub Total]],0)</f>
        <v>0</v>
      </c>
      <c r="BD48" s="18">
        <f>IF(SalesOrders_Log[[#This Row],[Date Invoiced]]=FY03_M11,SalesOrders_Log[[#This Row],[Line Sub Total]],0)</f>
        <v>0</v>
      </c>
      <c r="BE48" s="18">
        <f>IF(SalesOrders_Log[[#This Row],[Date Invoiced]]=FY03_M12,SalesOrders_Log[[#This Row],[Line Sub Total]],0)</f>
        <v>0</v>
      </c>
      <c r="BF48" s="18">
        <f>IF(SalesOrders_Log[[#This Row],[Product]]=FY04_M01,SalesOrders_Log[[#This Row],[Date Invoiced]],0)</f>
        <v>0</v>
      </c>
      <c r="BG48" s="18">
        <f>IF(SalesOrders_Log[[#This Row],[Product]]=FY04_M02,SalesOrders_Log[[#This Row],[Date Invoiced]],0)</f>
        <v>0</v>
      </c>
      <c r="BH48" s="18">
        <f>IF(SalesOrders_Log[[#This Row],[Product]]=FY04_M03,SalesOrders_Log[[#This Row],[Date Invoiced]],0)</f>
        <v>0</v>
      </c>
      <c r="BI48" s="18">
        <f>IF(SalesOrders_Log[[#This Row],[Product]]=FY04_M04,SalesOrders_Log[[#This Row],[Date Invoiced]],0)</f>
        <v>0</v>
      </c>
      <c r="BJ48" s="18">
        <f>IF(SalesOrders_Log[[#This Row],[Product]]=FY04_M05,SalesOrders_Log[[#This Row],[Date Invoiced]],0)</f>
        <v>0</v>
      </c>
      <c r="BK48" s="18">
        <f>IF(SalesOrders_Log[[#This Row],[Product]]=FY04_M06,SalesOrders_Log[[#This Row],[Date Invoiced]],0)</f>
        <v>0</v>
      </c>
      <c r="BL48" s="18">
        <f>IF(SalesOrders_Log[[#This Row],[Product]]=FY04_M07,SalesOrders_Log[[#This Row],[Date Invoiced]],0)</f>
        <v>0</v>
      </c>
      <c r="BM48" s="18">
        <f>IF(SalesOrders_Log[[#This Row],[Product]]=FY04_M08,SalesOrders_Log[[#This Row],[Date Invoiced]],0)</f>
        <v>0</v>
      </c>
      <c r="BN48" s="18">
        <f>IF(SalesOrders_Log[[#This Row],[Product]]=FY04_M09,SalesOrders_Log[[#This Row],[Date Invoiced]],0)</f>
        <v>0</v>
      </c>
      <c r="BO48" s="18">
        <f>IF(SalesOrders_Log[[#This Row],[Product]]=FY04_M10,SalesOrders_Log[[#This Row],[Date Invoiced]],0)</f>
        <v>0</v>
      </c>
      <c r="BP48" s="18">
        <f>IF(SalesOrders_Log[[#This Row],[Product]]=FY04_M11,SalesOrders_Log[[#This Row],[Date Invoiced]],0)</f>
        <v>0</v>
      </c>
      <c r="BQ48" s="18">
        <f>IF(SalesOrders_Log[[#This Row],[Product]]=FY04_M12,SalesOrders_Log[[#This Row],[Date Invoiced]],0)</f>
        <v>0</v>
      </c>
      <c r="BR48" s="18">
        <f>IF(SalesOrders_Log[[#This Row],[Product]]=FY05_M01,SalesOrders_Log[[#This Row],[Date Invoiced]],0)</f>
        <v>0</v>
      </c>
      <c r="BS48" s="18">
        <f>IF(SalesOrders_Log[[#This Row],[Product]]=FY05_M02,SalesOrders_Log[[#This Row],[Date Invoiced]],0)</f>
        <v>0</v>
      </c>
      <c r="BT48" s="18">
        <f>IF(SalesOrders_Log[[#This Row],[Product]]=FY05_M03,SalesOrders_Log[[#This Row],[Date Invoiced]],0)</f>
        <v>0</v>
      </c>
      <c r="BU48" s="18">
        <f>IF(SalesOrders_Log[[#This Row],[Product]]=FY05_M04,SalesOrders_Log[[#This Row],[Date Invoiced]],0)</f>
        <v>0</v>
      </c>
      <c r="BV48" s="18">
        <f>IF(SalesOrders_Log[[#This Row],[Product]]=FY05_M05,SalesOrders_Log[[#This Row],[Date Invoiced]],0)</f>
        <v>0</v>
      </c>
      <c r="BW48" s="18">
        <f>IF(SalesOrders_Log[[#This Row],[Product]]=FY05_M06,SalesOrders_Log[[#This Row],[Date Invoiced]],0)</f>
        <v>0</v>
      </c>
      <c r="BX48" s="18">
        <f>IF(SalesOrders_Log[[#This Row],[Product]]=FY05_M07,SalesOrders_Log[[#This Row],[Date Invoiced]],0)</f>
        <v>0</v>
      </c>
      <c r="BY48" s="18">
        <f>IF(SalesOrders_Log[[#This Row],[Product]]=FY05_M08,SalesOrders_Log[[#This Row],[Date Invoiced]],0)</f>
        <v>0</v>
      </c>
      <c r="BZ48" s="18">
        <f>IF(SalesOrders_Log[[#This Row],[Product]]=FY05_M09,SalesOrders_Log[[#This Row],[Date Invoiced]],0)</f>
        <v>0</v>
      </c>
      <c r="CA48" s="18">
        <f>IF(SalesOrders_Log[[#This Row],[Product]]=FY05_M10,SalesOrders_Log[[#This Row],[Date Invoiced]],0)</f>
        <v>0</v>
      </c>
      <c r="CB48" s="18">
        <f>IF(SalesOrders_Log[[#This Row],[Product]]=FY05_M11,SalesOrders_Log[[#This Row],[Date Invoiced]],0)</f>
        <v>0</v>
      </c>
      <c r="CC48" s="18">
        <f>IF(SalesOrders_Log[[#This Row],[Product]]=FY05_M12,SalesOrders_Log[[#This Row],[Date Invoiced]],0)</f>
        <v>0</v>
      </c>
    </row>
    <row r="49" spans="2:81" x14ac:dyDescent="0.25">
      <c r="B49" s="6" t="s">
        <v>653</v>
      </c>
      <c r="C49" s="6"/>
      <c r="D49" s="6"/>
      <c r="E49" s="6"/>
      <c r="F49" s="6"/>
      <c r="G49" s="6"/>
      <c r="H49" s="6"/>
      <c r="I49" s="6"/>
      <c r="J49" s="6"/>
      <c r="K49" s="6"/>
      <c r="L49" s="10" t="str">
        <f>IF(ISBLANK(SalesOrders_Log[[#This Row],[Product]]),"",SalesOrders_Log[[#This Row],[List Price]]*SalesOrders_Log[[#This Row],[QTY at List Price]]+SalesOrders_Log[[#This Row],[Discount Price]]*SalesOrders_Log[[#This Row],[QTY at Discount Price]])</f>
        <v/>
      </c>
      <c r="M49" s="6"/>
      <c r="N49" s="6"/>
      <c r="O49" s="10" t="str">
        <f>IFERROR(SalesOrders_Log[[#This Row],[Line Sub Total]]*SalesOrders_Log[[#This Row],[Zip Code Taxes]],"")</f>
        <v/>
      </c>
      <c r="P49" s="10">
        <f>SalesOrders_Log[[#This Row],[List Price]]-SalesOrders_Log[[#This Row],[Cost Price]]</f>
        <v>0</v>
      </c>
      <c r="Q49"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49" s="93" t="str">
        <f>IFERROR(SalesOrders_Log[[#This Row],[QTY at List Price]]*SalesOrders_Log[[#This Row],[List Price]]/SalesOrders_Log[[#This Row],[Cost Price]]*SalesOrders_Log[[#This Row],[QTY at List Price]]-IF(SalesOrders_Log[[#This Row],[QTY at List Price]]="","",1),"")</f>
        <v/>
      </c>
      <c r="S49" s="93" t="str">
        <f>IFERROR( SalesOrders_Log[[#This Row],[QTY at Discount Price]]*SalesOrders_Log[[#This Row],[Discount Price]]/SalesOrders_Log[[#This Row],[Cost Price]]*SalesOrders_Log[[#This Row],[QTY at Discount Price]]-IF(SalesOrders_Log[[#This Row],[QTY at Discount Price]]="","",1),"")</f>
        <v/>
      </c>
      <c r="T49" s="11">
        <v>44896</v>
      </c>
      <c r="V49" s="10">
        <f>IF(SalesOrders_Log[[#This Row],[Date Invoiced]]=FY01_M01,SalesOrders_Log[[#This Row],[Line Sub Total]],0)</f>
        <v>0</v>
      </c>
      <c r="W49" s="10">
        <f>IF(SalesOrders_Log[[#This Row],[Date Invoiced]]=FY01_M02,SalesOrders_Log[[#This Row],[Line Sub Total]],0)</f>
        <v>0</v>
      </c>
      <c r="X49" s="10">
        <f>IF(SalesOrders_Log[[#This Row],[Date Invoiced]]=FY01_M03,SalesOrders_Log[[#This Row],[Line Sub Total]],0)</f>
        <v>0</v>
      </c>
      <c r="Y49" s="10">
        <f>IF(SalesOrders_Log[[#This Row],[Date Invoiced]]=FY01_M04,SalesOrders_Log[[#This Row],[Line Sub Total]],0)</f>
        <v>0</v>
      </c>
      <c r="Z49" s="10">
        <f>IF(SalesOrders_Log[[#This Row],[Date Invoiced]]=FY01_M05,SalesOrders_Log[[#This Row],[Line Sub Total]],0)</f>
        <v>0</v>
      </c>
      <c r="AA49" s="10">
        <f>IF(SalesOrders_Log[[#This Row],[Date Invoiced]]=FY01_M06,SalesOrders_Log[[#This Row],[Line Sub Total]],0)</f>
        <v>0</v>
      </c>
      <c r="AB49" s="10">
        <f>IF(SalesOrders_Log[[#This Row],[Date Invoiced]]=FY01_M07,SalesOrders_Log[[#This Row],[Line Sub Total]],0)</f>
        <v>0</v>
      </c>
      <c r="AC49" s="10">
        <f>IF(SalesOrders_Log[[#This Row],[Date Invoiced]]=FY01_M08,SalesOrders_Log[[#This Row],[Line Sub Total]],0)</f>
        <v>0</v>
      </c>
      <c r="AD49" s="10">
        <f>IF(SalesOrders_Log[[#This Row],[Date Invoiced]]=FY01_M09,SalesOrders_Log[[#This Row],[Line Sub Total]],0)</f>
        <v>0</v>
      </c>
      <c r="AE49" s="10">
        <f>IF(SalesOrders_Log[[#This Row],[Date Invoiced]]=FY01_M10,SalesOrders_Log[[#This Row],[Line Sub Total]],0)</f>
        <v>0</v>
      </c>
      <c r="AF49" s="10">
        <f>IF(SalesOrders_Log[[#This Row],[Date Invoiced]]=FY01_M11,SalesOrders_Log[[#This Row],[Line Sub Total]],0)</f>
        <v>0</v>
      </c>
      <c r="AG49" s="10">
        <f>IF(SalesOrders_Log[[#This Row],[Date Invoiced]]=FY01_M12,SalesOrders_Log[[#This Row],[Line Sub Total]],0)</f>
        <v>0</v>
      </c>
      <c r="AH49" s="18">
        <f>IF(SalesOrders_Log[[#This Row],[Date Invoiced]]=FY02_M01,SalesOrders_Log[[#This Row],[Line Sub Total]],0)</f>
        <v>0</v>
      </c>
      <c r="AI49" s="18">
        <f>IF(SalesOrders_Log[[#This Row],[Date Invoiced]]=FY02_M02,SalesOrders_Log[[#This Row],[Line Sub Total]],0)</f>
        <v>0</v>
      </c>
      <c r="AJ49" s="18">
        <f>IF(SalesOrders_Log[[#This Row],[Date Invoiced]]=FY02_M03,SalesOrders_Log[[#This Row],[Line Sub Total]],0)</f>
        <v>0</v>
      </c>
      <c r="AK49" s="18">
        <f>IF(SalesOrders_Log[[#This Row],[Date Invoiced]]=FY02_M04,SalesOrders_Log[[#This Row],[Line Sub Total]],0)</f>
        <v>0</v>
      </c>
      <c r="AL49" s="18">
        <f>IF(SalesOrders_Log[[#This Row],[Date Invoiced]]=FY02_M05,SalesOrders_Log[[#This Row],[Line Sub Total]],0)</f>
        <v>0</v>
      </c>
      <c r="AM49" s="18">
        <f>IF(SalesOrders_Log[[#This Row],[Date Invoiced]]=FY02_M06,SalesOrders_Log[[#This Row],[Line Sub Total]],0)</f>
        <v>0</v>
      </c>
      <c r="AN49" s="18">
        <f>IF(SalesOrders_Log[[#This Row],[Date Invoiced]]=FY02_M07,SalesOrders_Log[[#This Row],[Line Sub Total]],0)</f>
        <v>0</v>
      </c>
      <c r="AO49" s="18">
        <f>IF(SalesOrders_Log[[#This Row],[Date Invoiced]]=FY02_M08,SalesOrders_Log[[#This Row],[Line Sub Total]],0)</f>
        <v>0</v>
      </c>
      <c r="AP49" s="18">
        <f>IF(SalesOrders_Log[[#This Row],[Date Invoiced]]=FY02_M09,SalesOrders_Log[[#This Row],[Line Sub Total]],0)</f>
        <v>0</v>
      </c>
      <c r="AQ49" s="18">
        <f>IF(SalesOrders_Log[[#This Row],[Date Invoiced]]=FY02_M10,SalesOrders_Log[[#This Row],[Line Sub Total]],0)</f>
        <v>0</v>
      </c>
      <c r="AR49" s="18">
        <f>IF(SalesOrders_Log[[#This Row],[Date Invoiced]]=FY02_M11,SalesOrders_Log[[#This Row],[Line Sub Total]],0)</f>
        <v>0</v>
      </c>
      <c r="AS49" s="18">
        <f>IF(SalesOrders_Log[[#This Row],[Date Invoiced]]=FY02_M12,SalesOrders_Log[[#This Row],[Line Sub Total]],0)</f>
        <v>0</v>
      </c>
      <c r="AT49" s="18">
        <f>IF(SalesOrders_Log[[#This Row],[Date Invoiced]]=FY03_M01,SalesOrders_Log[[#This Row],[Line Sub Total]],0)</f>
        <v>0</v>
      </c>
      <c r="AU49" s="18">
        <f>IF(SalesOrders_Log[[#This Row],[Date Invoiced]]=FY03_M02,SalesOrders_Log[[#This Row],[Line Sub Total]],0)</f>
        <v>0</v>
      </c>
      <c r="AV49" s="18">
        <f>IF(SalesOrders_Log[[#This Row],[Date Invoiced]]=FY03_M03,SalesOrders_Log[[#This Row],[Line Sub Total]],0)</f>
        <v>0</v>
      </c>
      <c r="AW49" s="18">
        <f>IF(SalesOrders_Log[[#This Row],[Date Invoiced]]=FY03_M04,SalesOrders_Log[[#This Row],[Line Sub Total]],0)</f>
        <v>0</v>
      </c>
      <c r="AX49" s="18">
        <f>IF(SalesOrders_Log[[#This Row],[Date Invoiced]]=FY03_M05,SalesOrders_Log[[#This Row],[Line Sub Total]],0)</f>
        <v>0</v>
      </c>
      <c r="AY49" s="18">
        <f>IF(SalesOrders_Log[[#This Row],[Date Invoiced]]=FY03_M06,SalesOrders_Log[[#This Row],[Line Sub Total]],0)</f>
        <v>0</v>
      </c>
      <c r="AZ49" s="18">
        <f>IF(SalesOrders_Log[[#This Row],[Date Invoiced]]=FY03_M07,SalesOrders_Log[[#This Row],[Line Sub Total]],0)</f>
        <v>0</v>
      </c>
      <c r="BA49" s="18">
        <f>IF(SalesOrders_Log[[#This Row],[Date Invoiced]]=FY03_M08,SalesOrders_Log[[#This Row],[Line Sub Total]],0)</f>
        <v>0</v>
      </c>
      <c r="BB49" s="18">
        <f>IF(SalesOrders_Log[[#This Row],[Date Invoiced]]=FY03_M09,SalesOrders_Log[[#This Row],[Line Sub Total]],0)</f>
        <v>0</v>
      </c>
      <c r="BC49" s="18">
        <f>IF(SalesOrders_Log[[#This Row],[Date Invoiced]]=FY03_M10,SalesOrders_Log[[#This Row],[Line Sub Total]],0)</f>
        <v>0</v>
      </c>
      <c r="BD49" s="18">
        <f>IF(SalesOrders_Log[[#This Row],[Date Invoiced]]=FY03_M11,SalesOrders_Log[[#This Row],[Line Sub Total]],0)</f>
        <v>0</v>
      </c>
      <c r="BE49" s="18">
        <f>IF(SalesOrders_Log[[#This Row],[Date Invoiced]]=FY03_M12,SalesOrders_Log[[#This Row],[Line Sub Total]],0)</f>
        <v>0</v>
      </c>
      <c r="BF49" s="18">
        <f>IF(SalesOrders_Log[[#This Row],[Product]]=FY04_M01,SalesOrders_Log[[#This Row],[Date Invoiced]],0)</f>
        <v>0</v>
      </c>
      <c r="BG49" s="18">
        <f>IF(SalesOrders_Log[[#This Row],[Product]]=FY04_M02,SalesOrders_Log[[#This Row],[Date Invoiced]],0)</f>
        <v>0</v>
      </c>
      <c r="BH49" s="18">
        <f>IF(SalesOrders_Log[[#This Row],[Product]]=FY04_M03,SalesOrders_Log[[#This Row],[Date Invoiced]],0)</f>
        <v>0</v>
      </c>
      <c r="BI49" s="18">
        <f>IF(SalesOrders_Log[[#This Row],[Product]]=FY04_M04,SalesOrders_Log[[#This Row],[Date Invoiced]],0)</f>
        <v>0</v>
      </c>
      <c r="BJ49" s="18">
        <f>IF(SalesOrders_Log[[#This Row],[Product]]=FY04_M05,SalesOrders_Log[[#This Row],[Date Invoiced]],0)</f>
        <v>0</v>
      </c>
      <c r="BK49" s="18">
        <f>IF(SalesOrders_Log[[#This Row],[Product]]=FY04_M06,SalesOrders_Log[[#This Row],[Date Invoiced]],0)</f>
        <v>0</v>
      </c>
      <c r="BL49" s="18">
        <f>IF(SalesOrders_Log[[#This Row],[Product]]=FY04_M07,SalesOrders_Log[[#This Row],[Date Invoiced]],0)</f>
        <v>0</v>
      </c>
      <c r="BM49" s="18">
        <f>IF(SalesOrders_Log[[#This Row],[Product]]=FY04_M08,SalesOrders_Log[[#This Row],[Date Invoiced]],0)</f>
        <v>0</v>
      </c>
      <c r="BN49" s="18">
        <f>IF(SalesOrders_Log[[#This Row],[Product]]=FY04_M09,SalesOrders_Log[[#This Row],[Date Invoiced]],0)</f>
        <v>0</v>
      </c>
      <c r="BO49" s="18">
        <f>IF(SalesOrders_Log[[#This Row],[Product]]=FY04_M10,SalesOrders_Log[[#This Row],[Date Invoiced]],0)</f>
        <v>0</v>
      </c>
      <c r="BP49" s="18">
        <f>IF(SalesOrders_Log[[#This Row],[Product]]=FY04_M11,SalesOrders_Log[[#This Row],[Date Invoiced]],0)</f>
        <v>0</v>
      </c>
      <c r="BQ49" s="18">
        <f>IF(SalesOrders_Log[[#This Row],[Product]]=FY04_M12,SalesOrders_Log[[#This Row],[Date Invoiced]],0)</f>
        <v>0</v>
      </c>
      <c r="BR49" s="18">
        <f>IF(SalesOrders_Log[[#This Row],[Product]]=FY05_M01,SalesOrders_Log[[#This Row],[Date Invoiced]],0)</f>
        <v>0</v>
      </c>
      <c r="BS49" s="18">
        <f>IF(SalesOrders_Log[[#This Row],[Product]]=FY05_M02,SalesOrders_Log[[#This Row],[Date Invoiced]],0)</f>
        <v>0</v>
      </c>
      <c r="BT49" s="18">
        <f>IF(SalesOrders_Log[[#This Row],[Product]]=FY05_M03,SalesOrders_Log[[#This Row],[Date Invoiced]],0)</f>
        <v>0</v>
      </c>
      <c r="BU49" s="18">
        <f>IF(SalesOrders_Log[[#This Row],[Product]]=FY05_M04,SalesOrders_Log[[#This Row],[Date Invoiced]],0)</f>
        <v>0</v>
      </c>
      <c r="BV49" s="18">
        <f>IF(SalesOrders_Log[[#This Row],[Product]]=FY05_M05,SalesOrders_Log[[#This Row],[Date Invoiced]],0)</f>
        <v>0</v>
      </c>
      <c r="BW49" s="18">
        <f>IF(SalesOrders_Log[[#This Row],[Product]]=FY05_M06,SalesOrders_Log[[#This Row],[Date Invoiced]],0)</f>
        <v>0</v>
      </c>
      <c r="BX49" s="18">
        <f>IF(SalesOrders_Log[[#This Row],[Product]]=FY05_M07,SalesOrders_Log[[#This Row],[Date Invoiced]],0)</f>
        <v>0</v>
      </c>
      <c r="BY49" s="18">
        <f>IF(SalesOrders_Log[[#This Row],[Product]]=FY05_M08,SalesOrders_Log[[#This Row],[Date Invoiced]],0)</f>
        <v>0</v>
      </c>
      <c r="BZ49" s="18">
        <f>IF(SalesOrders_Log[[#This Row],[Product]]=FY05_M09,SalesOrders_Log[[#This Row],[Date Invoiced]],0)</f>
        <v>0</v>
      </c>
      <c r="CA49" s="18">
        <f>IF(SalesOrders_Log[[#This Row],[Product]]=FY05_M10,SalesOrders_Log[[#This Row],[Date Invoiced]],0)</f>
        <v>0</v>
      </c>
      <c r="CB49" s="18">
        <f>IF(SalesOrders_Log[[#This Row],[Product]]=FY05_M11,SalesOrders_Log[[#This Row],[Date Invoiced]],0)</f>
        <v>0</v>
      </c>
      <c r="CC49" s="18">
        <f>IF(SalesOrders_Log[[#This Row],[Product]]=FY05_M12,SalesOrders_Log[[#This Row],[Date Invoiced]],0)</f>
        <v>0</v>
      </c>
    </row>
    <row r="50" spans="2:81" x14ac:dyDescent="0.25">
      <c r="B50" s="6" t="s">
        <v>654</v>
      </c>
      <c r="C50" s="6"/>
      <c r="D50" s="6"/>
      <c r="E50" s="6"/>
      <c r="F50" s="6"/>
      <c r="G50" s="6"/>
      <c r="H50" s="6"/>
      <c r="I50" s="6"/>
      <c r="J50" s="6"/>
      <c r="K50" s="6"/>
      <c r="L50" s="10" t="str">
        <f>IF(ISBLANK(SalesOrders_Log[[#This Row],[Product]]),"",SalesOrders_Log[[#This Row],[List Price]]*SalesOrders_Log[[#This Row],[QTY at List Price]]+SalesOrders_Log[[#This Row],[Discount Price]]*SalesOrders_Log[[#This Row],[QTY at Discount Price]])</f>
        <v/>
      </c>
      <c r="M50" s="6"/>
      <c r="N50" s="6"/>
      <c r="O50" s="10" t="str">
        <f>IFERROR(SalesOrders_Log[[#This Row],[Line Sub Total]]*SalesOrders_Log[[#This Row],[Zip Code Taxes]],"")</f>
        <v/>
      </c>
      <c r="P50" s="10">
        <f>SalesOrders_Log[[#This Row],[List Price]]-SalesOrders_Log[[#This Row],[Cost Price]]</f>
        <v>0</v>
      </c>
      <c r="Q50"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50" s="93" t="str">
        <f>IFERROR(SalesOrders_Log[[#This Row],[QTY at List Price]]*SalesOrders_Log[[#This Row],[List Price]]/SalesOrders_Log[[#This Row],[Cost Price]]*SalesOrders_Log[[#This Row],[QTY at List Price]]-IF(SalesOrders_Log[[#This Row],[QTY at List Price]]="","",1),"")</f>
        <v/>
      </c>
      <c r="S50" s="93" t="str">
        <f>IFERROR( SalesOrders_Log[[#This Row],[QTY at Discount Price]]*SalesOrders_Log[[#This Row],[Discount Price]]/SalesOrders_Log[[#This Row],[Cost Price]]*SalesOrders_Log[[#This Row],[QTY at Discount Price]]-IF(SalesOrders_Log[[#This Row],[QTY at Discount Price]]="","",1),"")</f>
        <v/>
      </c>
      <c r="T50" s="11">
        <v>44896</v>
      </c>
      <c r="V50" s="10">
        <f>IF(SalesOrders_Log[[#This Row],[Date Invoiced]]=FY01_M01,SalesOrders_Log[[#This Row],[Line Sub Total]],0)</f>
        <v>0</v>
      </c>
      <c r="W50" s="10">
        <f>IF(SalesOrders_Log[[#This Row],[Date Invoiced]]=FY01_M02,SalesOrders_Log[[#This Row],[Line Sub Total]],0)</f>
        <v>0</v>
      </c>
      <c r="X50" s="10">
        <f>IF(SalesOrders_Log[[#This Row],[Date Invoiced]]=FY01_M03,SalesOrders_Log[[#This Row],[Line Sub Total]],0)</f>
        <v>0</v>
      </c>
      <c r="Y50" s="10">
        <f>IF(SalesOrders_Log[[#This Row],[Date Invoiced]]=FY01_M04,SalesOrders_Log[[#This Row],[Line Sub Total]],0)</f>
        <v>0</v>
      </c>
      <c r="Z50" s="10">
        <f>IF(SalesOrders_Log[[#This Row],[Date Invoiced]]=FY01_M05,SalesOrders_Log[[#This Row],[Line Sub Total]],0)</f>
        <v>0</v>
      </c>
      <c r="AA50" s="10">
        <f>IF(SalesOrders_Log[[#This Row],[Date Invoiced]]=FY01_M06,SalesOrders_Log[[#This Row],[Line Sub Total]],0)</f>
        <v>0</v>
      </c>
      <c r="AB50" s="10">
        <f>IF(SalesOrders_Log[[#This Row],[Date Invoiced]]=FY01_M07,SalesOrders_Log[[#This Row],[Line Sub Total]],0)</f>
        <v>0</v>
      </c>
      <c r="AC50" s="10">
        <f>IF(SalesOrders_Log[[#This Row],[Date Invoiced]]=FY01_M08,SalesOrders_Log[[#This Row],[Line Sub Total]],0)</f>
        <v>0</v>
      </c>
      <c r="AD50" s="10">
        <f>IF(SalesOrders_Log[[#This Row],[Date Invoiced]]=FY01_M09,SalesOrders_Log[[#This Row],[Line Sub Total]],0)</f>
        <v>0</v>
      </c>
      <c r="AE50" s="10">
        <f>IF(SalesOrders_Log[[#This Row],[Date Invoiced]]=FY01_M10,SalesOrders_Log[[#This Row],[Line Sub Total]],0)</f>
        <v>0</v>
      </c>
      <c r="AF50" s="10">
        <f>IF(SalesOrders_Log[[#This Row],[Date Invoiced]]=FY01_M11,SalesOrders_Log[[#This Row],[Line Sub Total]],0)</f>
        <v>0</v>
      </c>
      <c r="AG50" s="10">
        <f>IF(SalesOrders_Log[[#This Row],[Date Invoiced]]=FY01_M12,SalesOrders_Log[[#This Row],[Line Sub Total]],0)</f>
        <v>0</v>
      </c>
      <c r="AH50" s="18">
        <f>IF(SalesOrders_Log[[#This Row],[Date Invoiced]]=FY02_M01,SalesOrders_Log[[#This Row],[Line Sub Total]],0)</f>
        <v>0</v>
      </c>
      <c r="AI50" s="18">
        <f>IF(SalesOrders_Log[[#This Row],[Date Invoiced]]=FY02_M02,SalesOrders_Log[[#This Row],[Line Sub Total]],0)</f>
        <v>0</v>
      </c>
      <c r="AJ50" s="18">
        <f>IF(SalesOrders_Log[[#This Row],[Date Invoiced]]=FY02_M03,SalesOrders_Log[[#This Row],[Line Sub Total]],0)</f>
        <v>0</v>
      </c>
      <c r="AK50" s="18">
        <f>IF(SalesOrders_Log[[#This Row],[Date Invoiced]]=FY02_M04,SalesOrders_Log[[#This Row],[Line Sub Total]],0)</f>
        <v>0</v>
      </c>
      <c r="AL50" s="18">
        <f>IF(SalesOrders_Log[[#This Row],[Date Invoiced]]=FY02_M05,SalesOrders_Log[[#This Row],[Line Sub Total]],0)</f>
        <v>0</v>
      </c>
      <c r="AM50" s="18">
        <f>IF(SalesOrders_Log[[#This Row],[Date Invoiced]]=FY02_M06,SalesOrders_Log[[#This Row],[Line Sub Total]],0)</f>
        <v>0</v>
      </c>
      <c r="AN50" s="18">
        <f>IF(SalesOrders_Log[[#This Row],[Date Invoiced]]=FY02_M07,SalesOrders_Log[[#This Row],[Line Sub Total]],0)</f>
        <v>0</v>
      </c>
      <c r="AO50" s="18">
        <f>IF(SalesOrders_Log[[#This Row],[Date Invoiced]]=FY02_M08,SalesOrders_Log[[#This Row],[Line Sub Total]],0)</f>
        <v>0</v>
      </c>
      <c r="AP50" s="18">
        <f>IF(SalesOrders_Log[[#This Row],[Date Invoiced]]=FY02_M09,SalesOrders_Log[[#This Row],[Line Sub Total]],0)</f>
        <v>0</v>
      </c>
      <c r="AQ50" s="18">
        <f>IF(SalesOrders_Log[[#This Row],[Date Invoiced]]=FY02_M10,SalesOrders_Log[[#This Row],[Line Sub Total]],0)</f>
        <v>0</v>
      </c>
      <c r="AR50" s="18">
        <f>IF(SalesOrders_Log[[#This Row],[Date Invoiced]]=FY02_M11,SalesOrders_Log[[#This Row],[Line Sub Total]],0)</f>
        <v>0</v>
      </c>
      <c r="AS50" s="18">
        <f>IF(SalesOrders_Log[[#This Row],[Date Invoiced]]=FY02_M12,SalesOrders_Log[[#This Row],[Line Sub Total]],0)</f>
        <v>0</v>
      </c>
      <c r="AT50" s="18">
        <f>IF(SalesOrders_Log[[#This Row],[Date Invoiced]]=FY03_M01,SalesOrders_Log[[#This Row],[Line Sub Total]],0)</f>
        <v>0</v>
      </c>
      <c r="AU50" s="18">
        <f>IF(SalesOrders_Log[[#This Row],[Date Invoiced]]=FY03_M02,SalesOrders_Log[[#This Row],[Line Sub Total]],0)</f>
        <v>0</v>
      </c>
      <c r="AV50" s="18">
        <f>IF(SalesOrders_Log[[#This Row],[Date Invoiced]]=FY03_M03,SalesOrders_Log[[#This Row],[Line Sub Total]],0)</f>
        <v>0</v>
      </c>
      <c r="AW50" s="18">
        <f>IF(SalesOrders_Log[[#This Row],[Date Invoiced]]=FY03_M04,SalesOrders_Log[[#This Row],[Line Sub Total]],0)</f>
        <v>0</v>
      </c>
      <c r="AX50" s="18">
        <f>IF(SalesOrders_Log[[#This Row],[Date Invoiced]]=FY03_M05,SalesOrders_Log[[#This Row],[Line Sub Total]],0)</f>
        <v>0</v>
      </c>
      <c r="AY50" s="18">
        <f>IF(SalesOrders_Log[[#This Row],[Date Invoiced]]=FY03_M06,SalesOrders_Log[[#This Row],[Line Sub Total]],0)</f>
        <v>0</v>
      </c>
      <c r="AZ50" s="18">
        <f>IF(SalesOrders_Log[[#This Row],[Date Invoiced]]=FY03_M07,SalesOrders_Log[[#This Row],[Line Sub Total]],0)</f>
        <v>0</v>
      </c>
      <c r="BA50" s="18">
        <f>IF(SalesOrders_Log[[#This Row],[Date Invoiced]]=FY03_M08,SalesOrders_Log[[#This Row],[Line Sub Total]],0)</f>
        <v>0</v>
      </c>
      <c r="BB50" s="18">
        <f>IF(SalesOrders_Log[[#This Row],[Date Invoiced]]=FY03_M09,SalesOrders_Log[[#This Row],[Line Sub Total]],0)</f>
        <v>0</v>
      </c>
      <c r="BC50" s="18">
        <f>IF(SalesOrders_Log[[#This Row],[Date Invoiced]]=FY03_M10,SalesOrders_Log[[#This Row],[Line Sub Total]],0)</f>
        <v>0</v>
      </c>
      <c r="BD50" s="18">
        <f>IF(SalesOrders_Log[[#This Row],[Date Invoiced]]=FY03_M11,SalesOrders_Log[[#This Row],[Line Sub Total]],0)</f>
        <v>0</v>
      </c>
      <c r="BE50" s="18">
        <f>IF(SalesOrders_Log[[#This Row],[Date Invoiced]]=FY03_M12,SalesOrders_Log[[#This Row],[Line Sub Total]],0)</f>
        <v>0</v>
      </c>
      <c r="BF50" s="18">
        <f>IF(SalesOrders_Log[[#This Row],[Product]]=FY04_M01,SalesOrders_Log[[#This Row],[Date Invoiced]],0)</f>
        <v>0</v>
      </c>
      <c r="BG50" s="18">
        <f>IF(SalesOrders_Log[[#This Row],[Product]]=FY04_M02,SalesOrders_Log[[#This Row],[Date Invoiced]],0)</f>
        <v>0</v>
      </c>
      <c r="BH50" s="18">
        <f>IF(SalesOrders_Log[[#This Row],[Product]]=FY04_M03,SalesOrders_Log[[#This Row],[Date Invoiced]],0)</f>
        <v>0</v>
      </c>
      <c r="BI50" s="18">
        <f>IF(SalesOrders_Log[[#This Row],[Product]]=FY04_M04,SalesOrders_Log[[#This Row],[Date Invoiced]],0)</f>
        <v>0</v>
      </c>
      <c r="BJ50" s="18">
        <f>IF(SalesOrders_Log[[#This Row],[Product]]=FY04_M05,SalesOrders_Log[[#This Row],[Date Invoiced]],0)</f>
        <v>0</v>
      </c>
      <c r="BK50" s="18">
        <f>IF(SalesOrders_Log[[#This Row],[Product]]=FY04_M06,SalesOrders_Log[[#This Row],[Date Invoiced]],0)</f>
        <v>0</v>
      </c>
      <c r="BL50" s="18">
        <f>IF(SalesOrders_Log[[#This Row],[Product]]=FY04_M07,SalesOrders_Log[[#This Row],[Date Invoiced]],0)</f>
        <v>0</v>
      </c>
      <c r="BM50" s="18">
        <f>IF(SalesOrders_Log[[#This Row],[Product]]=FY04_M08,SalesOrders_Log[[#This Row],[Date Invoiced]],0)</f>
        <v>0</v>
      </c>
      <c r="BN50" s="18">
        <f>IF(SalesOrders_Log[[#This Row],[Product]]=FY04_M09,SalesOrders_Log[[#This Row],[Date Invoiced]],0)</f>
        <v>0</v>
      </c>
      <c r="BO50" s="18">
        <f>IF(SalesOrders_Log[[#This Row],[Product]]=FY04_M10,SalesOrders_Log[[#This Row],[Date Invoiced]],0)</f>
        <v>0</v>
      </c>
      <c r="BP50" s="18">
        <f>IF(SalesOrders_Log[[#This Row],[Product]]=FY04_M11,SalesOrders_Log[[#This Row],[Date Invoiced]],0)</f>
        <v>0</v>
      </c>
      <c r="BQ50" s="18">
        <f>IF(SalesOrders_Log[[#This Row],[Product]]=FY04_M12,SalesOrders_Log[[#This Row],[Date Invoiced]],0)</f>
        <v>0</v>
      </c>
      <c r="BR50" s="18">
        <f>IF(SalesOrders_Log[[#This Row],[Product]]=FY05_M01,SalesOrders_Log[[#This Row],[Date Invoiced]],0)</f>
        <v>0</v>
      </c>
      <c r="BS50" s="18">
        <f>IF(SalesOrders_Log[[#This Row],[Product]]=FY05_M02,SalesOrders_Log[[#This Row],[Date Invoiced]],0)</f>
        <v>0</v>
      </c>
      <c r="BT50" s="18">
        <f>IF(SalesOrders_Log[[#This Row],[Product]]=FY05_M03,SalesOrders_Log[[#This Row],[Date Invoiced]],0)</f>
        <v>0</v>
      </c>
      <c r="BU50" s="18">
        <f>IF(SalesOrders_Log[[#This Row],[Product]]=FY05_M04,SalesOrders_Log[[#This Row],[Date Invoiced]],0)</f>
        <v>0</v>
      </c>
      <c r="BV50" s="18">
        <f>IF(SalesOrders_Log[[#This Row],[Product]]=FY05_M05,SalesOrders_Log[[#This Row],[Date Invoiced]],0)</f>
        <v>0</v>
      </c>
      <c r="BW50" s="18">
        <f>IF(SalesOrders_Log[[#This Row],[Product]]=FY05_M06,SalesOrders_Log[[#This Row],[Date Invoiced]],0)</f>
        <v>0</v>
      </c>
      <c r="BX50" s="18">
        <f>IF(SalesOrders_Log[[#This Row],[Product]]=FY05_M07,SalesOrders_Log[[#This Row],[Date Invoiced]],0)</f>
        <v>0</v>
      </c>
      <c r="BY50" s="18">
        <f>IF(SalesOrders_Log[[#This Row],[Product]]=FY05_M08,SalesOrders_Log[[#This Row],[Date Invoiced]],0)</f>
        <v>0</v>
      </c>
      <c r="BZ50" s="18">
        <f>IF(SalesOrders_Log[[#This Row],[Product]]=FY05_M09,SalesOrders_Log[[#This Row],[Date Invoiced]],0)</f>
        <v>0</v>
      </c>
      <c r="CA50" s="18">
        <f>IF(SalesOrders_Log[[#This Row],[Product]]=FY05_M10,SalesOrders_Log[[#This Row],[Date Invoiced]],0)</f>
        <v>0</v>
      </c>
      <c r="CB50" s="18">
        <f>IF(SalesOrders_Log[[#This Row],[Product]]=FY05_M11,SalesOrders_Log[[#This Row],[Date Invoiced]],0)</f>
        <v>0</v>
      </c>
      <c r="CC50" s="18">
        <f>IF(SalesOrders_Log[[#This Row],[Product]]=FY05_M12,SalesOrders_Log[[#This Row],[Date Invoiced]],0)</f>
        <v>0</v>
      </c>
    </row>
    <row r="51" spans="2:81" x14ac:dyDescent="0.25">
      <c r="B51" s="6" t="s">
        <v>655</v>
      </c>
      <c r="C51" s="6"/>
      <c r="D51" s="6"/>
      <c r="E51" s="6"/>
      <c r="F51" s="6"/>
      <c r="G51" s="6"/>
      <c r="H51" s="6"/>
      <c r="I51" s="6"/>
      <c r="J51" s="6"/>
      <c r="K51" s="6"/>
      <c r="L51" s="10" t="str">
        <f>IF(ISBLANK(SalesOrders_Log[[#This Row],[Product]]),"",SalesOrders_Log[[#This Row],[List Price]]*SalesOrders_Log[[#This Row],[QTY at List Price]]+SalesOrders_Log[[#This Row],[Discount Price]]*SalesOrders_Log[[#This Row],[QTY at Discount Price]])</f>
        <v/>
      </c>
      <c r="M51" s="6"/>
      <c r="N51" s="6"/>
      <c r="O51" s="10" t="str">
        <f>IFERROR(SalesOrders_Log[[#This Row],[Line Sub Total]]*SalesOrders_Log[[#This Row],[Zip Code Taxes]],"")</f>
        <v/>
      </c>
      <c r="P51" s="10">
        <f>SalesOrders_Log[[#This Row],[List Price]]-SalesOrders_Log[[#This Row],[Cost Price]]</f>
        <v>0</v>
      </c>
      <c r="Q51"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51" s="93" t="str">
        <f>IFERROR(SalesOrders_Log[[#This Row],[QTY at List Price]]*SalesOrders_Log[[#This Row],[List Price]]/SalesOrders_Log[[#This Row],[Cost Price]]*SalesOrders_Log[[#This Row],[QTY at List Price]]-IF(SalesOrders_Log[[#This Row],[QTY at List Price]]="","",1),"")</f>
        <v/>
      </c>
      <c r="S51" s="93" t="str">
        <f>IFERROR( SalesOrders_Log[[#This Row],[QTY at Discount Price]]*SalesOrders_Log[[#This Row],[Discount Price]]/SalesOrders_Log[[#This Row],[Cost Price]]*SalesOrders_Log[[#This Row],[QTY at Discount Price]]-IF(SalesOrders_Log[[#This Row],[QTY at Discount Price]]="","",1),"")</f>
        <v/>
      </c>
      <c r="T51" s="11">
        <v>44896</v>
      </c>
      <c r="V51" s="10">
        <f>IF(SalesOrders_Log[[#This Row],[Date Invoiced]]=FY01_M01,SalesOrders_Log[[#This Row],[Line Sub Total]],0)</f>
        <v>0</v>
      </c>
      <c r="W51" s="10">
        <f>IF(SalesOrders_Log[[#This Row],[Date Invoiced]]=FY01_M02,SalesOrders_Log[[#This Row],[Line Sub Total]],0)</f>
        <v>0</v>
      </c>
      <c r="X51" s="10">
        <f>IF(SalesOrders_Log[[#This Row],[Date Invoiced]]=FY01_M03,SalesOrders_Log[[#This Row],[Line Sub Total]],0)</f>
        <v>0</v>
      </c>
      <c r="Y51" s="10">
        <f>IF(SalesOrders_Log[[#This Row],[Date Invoiced]]=FY01_M04,SalesOrders_Log[[#This Row],[Line Sub Total]],0)</f>
        <v>0</v>
      </c>
      <c r="Z51" s="10">
        <f>IF(SalesOrders_Log[[#This Row],[Date Invoiced]]=FY01_M05,SalesOrders_Log[[#This Row],[Line Sub Total]],0)</f>
        <v>0</v>
      </c>
      <c r="AA51" s="10">
        <f>IF(SalesOrders_Log[[#This Row],[Date Invoiced]]=FY01_M06,SalesOrders_Log[[#This Row],[Line Sub Total]],0)</f>
        <v>0</v>
      </c>
      <c r="AB51" s="10">
        <f>IF(SalesOrders_Log[[#This Row],[Date Invoiced]]=FY01_M07,SalesOrders_Log[[#This Row],[Line Sub Total]],0)</f>
        <v>0</v>
      </c>
      <c r="AC51" s="10">
        <f>IF(SalesOrders_Log[[#This Row],[Date Invoiced]]=FY01_M08,SalesOrders_Log[[#This Row],[Line Sub Total]],0)</f>
        <v>0</v>
      </c>
      <c r="AD51" s="10">
        <f>IF(SalesOrders_Log[[#This Row],[Date Invoiced]]=FY01_M09,SalesOrders_Log[[#This Row],[Line Sub Total]],0)</f>
        <v>0</v>
      </c>
      <c r="AE51" s="10">
        <f>IF(SalesOrders_Log[[#This Row],[Date Invoiced]]=FY01_M10,SalesOrders_Log[[#This Row],[Line Sub Total]],0)</f>
        <v>0</v>
      </c>
      <c r="AF51" s="10">
        <f>IF(SalesOrders_Log[[#This Row],[Date Invoiced]]=FY01_M11,SalesOrders_Log[[#This Row],[Line Sub Total]],0)</f>
        <v>0</v>
      </c>
      <c r="AG51" s="10">
        <f>IF(SalesOrders_Log[[#This Row],[Date Invoiced]]=FY01_M12,SalesOrders_Log[[#This Row],[Line Sub Total]],0)</f>
        <v>0</v>
      </c>
      <c r="AH51" s="18">
        <f>IF(SalesOrders_Log[[#This Row],[Date Invoiced]]=FY02_M01,SalesOrders_Log[[#This Row],[Line Sub Total]],0)</f>
        <v>0</v>
      </c>
      <c r="AI51" s="18">
        <f>IF(SalesOrders_Log[[#This Row],[Date Invoiced]]=FY02_M02,SalesOrders_Log[[#This Row],[Line Sub Total]],0)</f>
        <v>0</v>
      </c>
      <c r="AJ51" s="18">
        <f>IF(SalesOrders_Log[[#This Row],[Date Invoiced]]=FY02_M03,SalesOrders_Log[[#This Row],[Line Sub Total]],0)</f>
        <v>0</v>
      </c>
      <c r="AK51" s="18">
        <f>IF(SalesOrders_Log[[#This Row],[Date Invoiced]]=FY02_M04,SalesOrders_Log[[#This Row],[Line Sub Total]],0)</f>
        <v>0</v>
      </c>
      <c r="AL51" s="18">
        <f>IF(SalesOrders_Log[[#This Row],[Date Invoiced]]=FY02_M05,SalesOrders_Log[[#This Row],[Line Sub Total]],0)</f>
        <v>0</v>
      </c>
      <c r="AM51" s="18">
        <f>IF(SalesOrders_Log[[#This Row],[Date Invoiced]]=FY02_M06,SalesOrders_Log[[#This Row],[Line Sub Total]],0)</f>
        <v>0</v>
      </c>
      <c r="AN51" s="18">
        <f>IF(SalesOrders_Log[[#This Row],[Date Invoiced]]=FY02_M07,SalesOrders_Log[[#This Row],[Line Sub Total]],0)</f>
        <v>0</v>
      </c>
      <c r="AO51" s="18">
        <f>IF(SalesOrders_Log[[#This Row],[Date Invoiced]]=FY02_M08,SalesOrders_Log[[#This Row],[Line Sub Total]],0)</f>
        <v>0</v>
      </c>
      <c r="AP51" s="18">
        <f>IF(SalesOrders_Log[[#This Row],[Date Invoiced]]=FY02_M09,SalesOrders_Log[[#This Row],[Line Sub Total]],0)</f>
        <v>0</v>
      </c>
      <c r="AQ51" s="18">
        <f>IF(SalesOrders_Log[[#This Row],[Date Invoiced]]=FY02_M10,SalesOrders_Log[[#This Row],[Line Sub Total]],0)</f>
        <v>0</v>
      </c>
      <c r="AR51" s="18">
        <f>IF(SalesOrders_Log[[#This Row],[Date Invoiced]]=FY02_M11,SalesOrders_Log[[#This Row],[Line Sub Total]],0)</f>
        <v>0</v>
      </c>
      <c r="AS51" s="18">
        <f>IF(SalesOrders_Log[[#This Row],[Date Invoiced]]=FY02_M12,SalesOrders_Log[[#This Row],[Line Sub Total]],0)</f>
        <v>0</v>
      </c>
      <c r="AT51" s="18">
        <f>IF(SalesOrders_Log[[#This Row],[Date Invoiced]]=FY03_M01,SalesOrders_Log[[#This Row],[Line Sub Total]],0)</f>
        <v>0</v>
      </c>
      <c r="AU51" s="18">
        <f>IF(SalesOrders_Log[[#This Row],[Date Invoiced]]=FY03_M02,SalesOrders_Log[[#This Row],[Line Sub Total]],0)</f>
        <v>0</v>
      </c>
      <c r="AV51" s="18">
        <f>IF(SalesOrders_Log[[#This Row],[Date Invoiced]]=FY03_M03,SalesOrders_Log[[#This Row],[Line Sub Total]],0)</f>
        <v>0</v>
      </c>
      <c r="AW51" s="18">
        <f>IF(SalesOrders_Log[[#This Row],[Date Invoiced]]=FY03_M04,SalesOrders_Log[[#This Row],[Line Sub Total]],0)</f>
        <v>0</v>
      </c>
      <c r="AX51" s="18">
        <f>IF(SalesOrders_Log[[#This Row],[Date Invoiced]]=FY03_M05,SalesOrders_Log[[#This Row],[Line Sub Total]],0)</f>
        <v>0</v>
      </c>
      <c r="AY51" s="18">
        <f>IF(SalesOrders_Log[[#This Row],[Date Invoiced]]=FY03_M06,SalesOrders_Log[[#This Row],[Line Sub Total]],0)</f>
        <v>0</v>
      </c>
      <c r="AZ51" s="18">
        <f>IF(SalesOrders_Log[[#This Row],[Date Invoiced]]=FY03_M07,SalesOrders_Log[[#This Row],[Line Sub Total]],0)</f>
        <v>0</v>
      </c>
      <c r="BA51" s="18">
        <f>IF(SalesOrders_Log[[#This Row],[Date Invoiced]]=FY03_M08,SalesOrders_Log[[#This Row],[Line Sub Total]],0)</f>
        <v>0</v>
      </c>
      <c r="BB51" s="18">
        <f>IF(SalesOrders_Log[[#This Row],[Date Invoiced]]=FY03_M09,SalesOrders_Log[[#This Row],[Line Sub Total]],0)</f>
        <v>0</v>
      </c>
      <c r="BC51" s="18">
        <f>IF(SalesOrders_Log[[#This Row],[Date Invoiced]]=FY03_M10,SalesOrders_Log[[#This Row],[Line Sub Total]],0)</f>
        <v>0</v>
      </c>
      <c r="BD51" s="18">
        <f>IF(SalesOrders_Log[[#This Row],[Date Invoiced]]=FY03_M11,SalesOrders_Log[[#This Row],[Line Sub Total]],0)</f>
        <v>0</v>
      </c>
      <c r="BE51" s="18">
        <f>IF(SalesOrders_Log[[#This Row],[Date Invoiced]]=FY03_M12,SalesOrders_Log[[#This Row],[Line Sub Total]],0)</f>
        <v>0</v>
      </c>
      <c r="BF51" s="18">
        <f>IF(SalesOrders_Log[[#This Row],[Product]]=FY04_M01,SalesOrders_Log[[#This Row],[Date Invoiced]],0)</f>
        <v>0</v>
      </c>
      <c r="BG51" s="18">
        <f>IF(SalesOrders_Log[[#This Row],[Product]]=FY04_M02,SalesOrders_Log[[#This Row],[Date Invoiced]],0)</f>
        <v>0</v>
      </c>
      <c r="BH51" s="18">
        <f>IF(SalesOrders_Log[[#This Row],[Product]]=FY04_M03,SalesOrders_Log[[#This Row],[Date Invoiced]],0)</f>
        <v>0</v>
      </c>
      <c r="BI51" s="18">
        <f>IF(SalesOrders_Log[[#This Row],[Product]]=FY04_M04,SalesOrders_Log[[#This Row],[Date Invoiced]],0)</f>
        <v>0</v>
      </c>
      <c r="BJ51" s="18">
        <f>IF(SalesOrders_Log[[#This Row],[Product]]=FY04_M05,SalesOrders_Log[[#This Row],[Date Invoiced]],0)</f>
        <v>0</v>
      </c>
      <c r="BK51" s="18">
        <f>IF(SalesOrders_Log[[#This Row],[Product]]=FY04_M06,SalesOrders_Log[[#This Row],[Date Invoiced]],0)</f>
        <v>0</v>
      </c>
      <c r="BL51" s="18">
        <f>IF(SalesOrders_Log[[#This Row],[Product]]=FY04_M07,SalesOrders_Log[[#This Row],[Date Invoiced]],0)</f>
        <v>0</v>
      </c>
      <c r="BM51" s="18">
        <f>IF(SalesOrders_Log[[#This Row],[Product]]=FY04_M08,SalesOrders_Log[[#This Row],[Date Invoiced]],0)</f>
        <v>0</v>
      </c>
      <c r="BN51" s="18">
        <f>IF(SalesOrders_Log[[#This Row],[Product]]=FY04_M09,SalesOrders_Log[[#This Row],[Date Invoiced]],0)</f>
        <v>0</v>
      </c>
      <c r="BO51" s="18">
        <f>IF(SalesOrders_Log[[#This Row],[Product]]=FY04_M10,SalesOrders_Log[[#This Row],[Date Invoiced]],0)</f>
        <v>0</v>
      </c>
      <c r="BP51" s="18">
        <f>IF(SalesOrders_Log[[#This Row],[Product]]=FY04_M11,SalesOrders_Log[[#This Row],[Date Invoiced]],0)</f>
        <v>0</v>
      </c>
      <c r="BQ51" s="18">
        <f>IF(SalesOrders_Log[[#This Row],[Product]]=FY04_M12,SalesOrders_Log[[#This Row],[Date Invoiced]],0)</f>
        <v>0</v>
      </c>
      <c r="BR51" s="18">
        <f>IF(SalesOrders_Log[[#This Row],[Product]]=FY05_M01,SalesOrders_Log[[#This Row],[Date Invoiced]],0)</f>
        <v>0</v>
      </c>
      <c r="BS51" s="18">
        <f>IF(SalesOrders_Log[[#This Row],[Product]]=FY05_M02,SalesOrders_Log[[#This Row],[Date Invoiced]],0)</f>
        <v>0</v>
      </c>
      <c r="BT51" s="18">
        <f>IF(SalesOrders_Log[[#This Row],[Product]]=FY05_M03,SalesOrders_Log[[#This Row],[Date Invoiced]],0)</f>
        <v>0</v>
      </c>
      <c r="BU51" s="18">
        <f>IF(SalesOrders_Log[[#This Row],[Product]]=FY05_M04,SalesOrders_Log[[#This Row],[Date Invoiced]],0)</f>
        <v>0</v>
      </c>
      <c r="BV51" s="18">
        <f>IF(SalesOrders_Log[[#This Row],[Product]]=FY05_M05,SalesOrders_Log[[#This Row],[Date Invoiced]],0)</f>
        <v>0</v>
      </c>
      <c r="BW51" s="18">
        <f>IF(SalesOrders_Log[[#This Row],[Product]]=FY05_M06,SalesOrders_Log[[#This Row],[Date Invoiced]],0)</f>
        <v>0</v>
      </c>
      <c r="BX51" s="18">
        <f>IF(SalesOrders_Log[[#This Row],[Product]]=FY05_M07,SalesOrders_Log[[#This Row],[Date Invoiced]],0)</f>
        <v>0</v>
      </c>
      <c r="BY51" s="18">
        <f>IF(SalesOrders_Log[[#This Row],[Product]]=FY05_M08,SalesOrders_Log[[#This Row],[Date Invoiced]],0)</f>
        <v>0</v>
      </c>
      <c r="BZ51" s="18">
        <f>IF(SalesOrders_Log[[#This Row],[Product]]=FY05_M09,SalesOrders_Log[[#This Row],[Date Invoiced]],0)</f>
        <v>0</v>
      </c>
      <c r="CA51" s="18">
        <f>IF(SalesOrders_Log[[#This Row],[Product]]=FY05_M10,SalesOrders_Log[[#This Row],[Date Invoiced]],0)</f>
        <v>0</v>
      </c>
      <c r="CB51" s="18">
        <f>IF(SalesOrders_Log[[#This Row],[Product]]=FY05_M11,SalesOrders_Log[[#This Row],[Date Invoiced]],0)</f>
        <v>0</v>
      </c>
      <c r="CC51" s="18">
        <f>IF(SalesOrders_Log[[#This Row],[Product]]=FY05_M12,SalesOrders_Log[[#This Row],[Date Invoiced]],0)</f>
        <v>0</v>
      </c>
    </row>
    <row r="52" spans="2:81" x14ac:dyDescent="0.25">
      <c r="B52" s="6" t="s">
        <v>656</v>
      </c>
      <c r="C52" s="6"/>
      <c r="D52" s="6"/>
      <c r="E52" s="6"/>
      <c r="F52" s="6"/>
      <c r="G52" s="6"/>
      <c r="H52" s="6"/>
      <c r="I52" s="6"/>
      <c r="J52" s="6"/>
      <c r="K52" s="6"/>
      <c r="L52" s="10" t="str">
        <f>IF(ISBLANK(SalesOrders_Log[[#This Row],[Product]]),"",SalesOrders_Log[[#This Row],[List Price]]*SalesOrders_Log[[#This Row],[QTY at List Price]]+SalesOrders_Log[[#This Row],[Discount Price]]*SalesOrders_Log[[#This Row],[QTY at Discount Price]])</f>
        <v/>
      </c>
      <c r="M52" s="6"/>
      <c r="N52" s="6"/>
      <c r="O52" s="10" t="str">
        <f>IFERROR(SalesOrders_Log[[#This Row],[Line Sub Total]]*SalesOrders_Log[[#This Row],[Zip Code Taxes]],"")</f>
        <v/>
      </c>
      <c r="P52" s="10">
        <f>SalesOrders_Log[[#This Row],[List Price]]-SalesOrders_Log[[#This Row],[Cost Price]]</f>
        <v>0</v>
      </c>
      <c r="Q52"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52" s="93" t="str">
        <f>IFERROR(SalesOrders_Log[[#This Row],[QTY at List Price]]*SalesOrders_Log[[#This Row],[List Price]]/SalesOrders_Log[[#This Row],[Cost Price]]*SalesOrders_Log[[#This Row],[QTY at List Price]]-IF(SalesOrders_Log[[#This Row],[QTY at List Price]]="","",1),"")</f>
        <v/>
      </c>
      <c r="S52" s="93" t="str">
        <f>IFERROR( SalesOrders_Log[[#This Row],[QTY at Discount Price]]*SalesOrders_Log[[#This Row],[Discount Price]]/SalesOrders_Log[[#This Row],[Cost Price]]*SalesOrders_Log[[#This Row],[QTY at Discount Price]]-IF(SalesOrders_Log[[#This Row],[QTY at Discount Price]]="","",1),"")</f>
        <v/>
      </c>
      <c r="T52" s="11">
        <v>44896</v>
      </c>
      <c r="V52" s="10">
        <f>IF(SalesOrders_Log[[#This Row],[Date Invoiced]]=FY01_M01,SalesOrders_Log[[#This Row],[Line Sub Total]],0)</f>
        <v>0</v>
      </c>
      <c r="W52" s="10">
        <f>IF(SalesOrders_Log[[#This Row],[Date Invoiced]]=FY01_M02,SalesOrders_Log[[#This Row],[Line Sub Total]],0)</f>
        <v>0</v>
      </c>
      <c r="X52" s="10">
        <f>IF(SalesOrders_Log[[#This Row],[Date Invoiced]]=FY01_M03,SalesOrders_Log[[#This Row],[Line Sub Total]],0)</f>
        <v>0</v>
      </c>
      <c r="Y52" s="10">
        <f>IF(SalesOrders_Log[[#This Row],[Date Invoiced]]=FY01_M04,SalesOrders_Log[[#This Row],[Line Sub Total]],0)</f>
        <v>0</v>
      </c>
      <c r="Z52" s="10">
        <f>IF(SalesOrders_Log[[#This Row],[Date Invoiced]]=FY01_M05,SalesOrders_Log[[#This Row],[Line Sub Total]],0)</f>
        <v>0</v>
      </c>
      <c r="AA52" s="10">
        <f>IF(SalesOrders_Log[[#This Row],[Date Invoiced]]=FY01_M06,SalesOrders_Log[[#This Row],[Line Sub Total]],0)</f>
        <v>0</v>
      </c>
      <c r="AB52" s="10">
        <f>IF(SalesOrders_Log[[#This Row],[Date Invoiced]]=FY01_M07,SalesOrders_Log[[#This Row],[Line Sub Total]],0)</f>
        <v>0</v>
      </c>
      <c r="AC52" s="10">
        <f>IF(SalesOrders_Log[[#This Row],[Date Invoiced]]=FY01_M08,SalesOrders_Log[[#This Row],[Line Sub Total]],0)</f>
        <v>0</v>
      </c>
      <c r="AD52" s="10">
        <f>IF(SalesOrders_Log[[#This Row],[Date Invoiced]]=FY01_M09,SalesOrders_Log[[#This Row],[Line Sub Total]],0)</f>
        <v>0</v>
      </c>
      <c r="AE52" s="10">
        <f>IF(SalesOrders_Log[[#This Row],[Date Invoiced]]=FY01_M10,SalesOrders_Log[[#This Row],[Line Sub Total]],0)</f>
        <v>0</v>
      </c>
      <c r="AF52" s="10">
        <f>IF(SalesOrders_Log[[#This Row],[Date Invoiced]]=FY01_M11,SalesOrders_Log[[#This Row],[Line Sub Total]],0)</f>
        <v>0</v>
      </c>
      <c r="AG52" s="10">
        <f>IF(SalesOrders_Log[[#This Row],[Date Invoiced]]=FY01_M12,SalesOrders_Log[[#This Row],[Line Sub Total]],0)</f>
        <v>0</v>
      </c>
      <c r="AH52" s="18">
        <f>IF(SalesOrders_Log[[#This Row],[Date Invoiced]]=FY02_M01,SalesOrders_Log[[#This Row],[Line Sub Total]],0)</f>
        <v>0</v>
      </c>
      <c r="AI52" s="18">
        <f>IF(SalesOrders_Log[[#This Row],[Date Invoiced]]=FY02_M02,SalesOrders_Log[[#This Row],[Line Sub Total]],0)</f>
        <v>0</v>
      </c>
      <c r="AJ52" s="18">
        <f>IF(SalesOrders_Log[[#This Row],[Date Invoiced]]=FY02_M03,SalesOrders_Log[[#This Row],[Line Sub Total]],0)</f>
        <v>0</v>
      </c>
      <c r="AK52" s="18">
        <f>IF(SalesOrders_Log[[#This Row],[Date Invoiced]]=FY02_M04,SalesOrders_Log[[#This Row],[Line Sub Total]],0)</f>
        <v>0</v>
      </c>
      <c r="AL52" s="18">
        <f>IF(SalesOrders_Log[[#This Row],[Date Invoiced]]=FY02_M05,SalesOrders_Log[[#This Row],[Line Sub Total]],0)</f>
        <v>0</v>
      </c>
      <c r="AM52" s="18">
        <f>IF(SalesOrders_Log[[#This Row],[Date Invoiced]]=FY02_M06,SalesOrders_Log[[#This Row],[Line Sub Total]],0)</f>
        <v>0</v>
      </c>
      <c r="AN52" s="18">
        <f>IF(SalesOrders_Log[[#This Row],[Date Invoiced]]=FY02_M07,SalesOrders_Log[[#This Row],[Line Sub Total]],0)</f>
        <v>0</v>
      </c>
      <c r="AO52" s="18">
        <f>IF(SalesOrders_Log[[#This Row],[Date Invoiced]]=FY02_M08,SalesOrders_Log[[#This Row],[Line Sub Total]],0)</f>
        <v>0</v>
      </c>
      <c r="AP52" s="18">
        <f>IF(SalesOrders_Log[[#This Row],[Date Invoiced]]=FY02_M09,SalesOrders_Log[[#This Row],[Line Sub Total]],0)</f>
        <v>0</v>
      </c>
      <c r="AQ52" s="18">
        <f>IF(SalesOrders_Log[[#This Row],[Date Invoiced]]=FY02_M10,SalesOrders_Log[[#This Row],[Line Sub Total]],0)</f>
        <v>0</v>
      </c>
      <c r="AR52" s="18">
        <f>IF(SalesOrders_Log[[#This Row],[Date Invoiced]]=FY02_M11,SalesOrders_Log[[#This Row],[Line Sub Total]],0)</f>
        <v>0</v>
      </c>
      <c r="AS52" s="18">
        <f>IF(SalesOrders_Log[[#This Row],[Date Invoiced]]=FY02_M12,SalesOrders_Log[[#This Row],[Line Sub Total]],0)</f>
        <v>0</v>
      </c>
      <c r="AT52" s="18">
        <f>IF(SalesOrders_Log[[#This Row],[Date Invoiced]]=FY03_M01,SalesOrders_Log[[#This Row],[Line Sub Total]],0)</f>
        <v>0</v>
      </c>
      <c r="AU52" s="18">
        <f>IF(SalesOrders_Log[[#This Row],[Date Invoiced]]=FY03_M02,SalesOrders_Log[[#This Row],[Line Sub Total]],0)</f>
        <v>0</v>
      </c>
      <c r="AV52" s="18">
        <f>IF(SalesOrders_Log[[#This Row],[Date Invoiced]]=FY03_M03,SalesOrders_Log[[#This Row],[Line Sub Total]],0)</f>
        <v>0</v>
      </c>
      <c r="AW52" s="18">
        <f>IF(SalesOrders_Log[[#This Row],[Date Invoiced]]=FY03_M04,SalesOrders_Log[[#This Row],[Line Sub Total]],0)</f>
        <v>0</v>
      </c>
      <c r="AX52" s="18">
        <f>IF(SalesOrders_Log[[#This Row],[Date Invoiced]]=FY03_M05,SalesOrders_Log[[#This Row],[Line Sub Total]],0)</f>
        <v>0</v>
      </c>
      <c r="AY52" s="18">
        <f>IF(SalesOrders_Log[[#This Row],[Date Invoiced]]=FY03_M06,SalesOrders_Log[[#This Row],[Line Sub Total]],0)</f>
        <v>0</v>
      </c>
      <c r="AZ52" s="18">
        <f>IF(SalesOrders_Log[[#This Row],[Date Invoiced]]=FY03_M07,SalesOrders_Log[[#This Row],[Line Sub Total]],0)</f>
        <v>0</v>
      </c>
      <c r="BA52" s="18">
        <f>IF(SalesOrders_Log[[#This Row],[Date Invoiced]]=FY03_M08,SalesOrders_Log[[#This Row],[Line Sub Total]],0)</f>
        <v>0</v>
      </c>
      <c r="BB52" s="18">
        <f>IF(SalesOrders_Log[[#This Row],[Date Invoiced]]=FY03_M09,SalesOrders_Log[[#This Row],[Line Sub Total]],0)</f>
        <v>0</v>
      </c>
      <c r="BC52" s="18">
        <f>IF(SalesOrders_Log[[#This Row],[Date Invoiced]]=FY03_M10,SalesOrders_Log[[#This Row],[Line Sub Total]],0)</f>
        <v>0</v>
      </c>
      <c r="BD52" s="18">
        <f>IF(SalesOrders_Log[[#This Row],[Date Invoiced]]=FY03_M11,SalesOrders_Log[[#This Row],[Line Sub Total]],0)</f>
        <v>0</v>
      </c>
      <c r="BE52" s="18">
        <f>IF(SalesOrders_Log[[#This Row],[Date Invoiced]]=FY03_M12,SalesOrders_Log[[#This Row],[Line Sub Total]],0)</f>
        <v>0</v>
      </c>
      <c r="BF52" s="18">
        <f>IF(SalesOrders_Log[[#This Row],[Product]]=FY04_M01,SalesOrders_Log[[#This Row],[Date Invoiced]],0)</f>
        <v>0</v>
      </c>
      <c r="BG52" s="18">
        <f>IF(SalesOrders_Log[[#This Row],[Product]]=FY04_M02,SalesOrders_Log[[#This Row],[Date Invoiced]],0)</f>
        <v>0</v>
      </c>
      <c r="BH52" s="18">
        <f>IF(SalesOrders_Log[[#This Row],[Product]]=FY04_M03,SalesOrders_Log[[#This Row],[Date Invoiced]],0)</f>
        <v>0</v>
      </c>
      <c r="BI52" s="18">
        <f>IF(SalesOrders_Log[[#This Row],[Product]]=FY04_M04,SalesOrders_Log[[#This Row],[Date Invoiced]],0)</f>
        <v>0</v>
      </c>
      <c r="BJ52" s="18">
        <f>IF(SalesOrders_Log[[#This Row],[Product]]=FY04_M05,SalesOrders_Log[[#This Row],[Date Invoiced]],0)</f>
        <v>0</v>
      </c>
      <c r="BK52" s="18">
        <f>IF(SalesOrders_Log[[#This Row],[Product]]=FY04_M06,SalesOrders_Log[[#This Row],[Date Invoiced]],0)</f>
        <v>0</v>
      </c>
      <c r="BL52" s="18">
        <f>IF(SalesOrders_Log[[#This Row],[Product]]=FY04_M07,SalesOrders_Log[[#This Row],[Date Invoiced]],0)</f>
        <v>0</v>
      </c>
      <c r="BM52" s="18">
        <f>IF(SalesOrders_Log[[#This Row],[Product]]=FY04_M08,SalesOrders_Log[[#This Row],[Date Invoiced]],0)</f>
        <v>0</v>
      </c>
      <c r="BN52" s="18">
        <f>IF(SalesOrders_Log[[#This Row],[Product]]=FY04_M09,SalesOrders_Log[[#This Row],[Date Invoiced]],0)</f>
        <v>0</v>
      </c>
      <c r="BO52" s="18">
        <f>IF(SalesOrders_Log[[#This Row],[Product]]=FY04_M10,SalesOrders_Log[[#This Row],[Date Invoiced]],0)</f>
        <v>0</v>
      </c>
      <c r="BP52" s="18">
        <f>IF(SalesOrders_Log[[#This Row],[Product]]=FY04_M11,SalesOrders_Log[[#This Row],[Date Invoiced]],0)</f>
        <v>0</v>
      </c>
      <c r="BQ52" s="18">
        <f>IF(SalesOrders_Log[[#This Row],[Product]]=FY04_M12,SalesOrders_Log[[#This Row],[Date Invoiced]],0)</f>
        <v>0</v>
      </c>
      <c r="BR52" s="18">
        <f>IF(SalesOrders_Log[[#This Row],[Product]]=FY05_M01,SalesOrders_Log[[#This Row],[Date Invoiced]],0)</f>
        <v>0</v>
      </c>
      <c r="BS52" s="18">
        <f>IF(SalesOrders_Log[[#This Row],[Product]]=FY05_M02,SalesOrders_Log[[#This Row],[Date Invoiced]],0)</f>
        <v>0</v>
      </c>
      <c r="BT52" s="18">
        <f>IF(SalesOrders_Log[[#This Row],[Product]]=FY05_M03,SalesOrders_Log[[#This Row],[Date Invoiced]],0)</f>
        <v>0</v>
      </c>
      <c r="BU52" s="18">
        <f>IF(SalesOrders_Log[[#This Row],[Product]]=FY05_M04,SalesOrders_Log[[#This Row],[Date Invoiced]],0)</f>
        <v>0</v>
      </c>
      <c r="BV52" s="18">
        <f>IF(SalesOrders_Log[[#This Row],[Product]]=FY05_M05,SalesOrders_Log[[#This Row],[Date Invoiced]],0)</f>
        <v>0</v>
      </c>
      <c r="BW52" s="18">
        <f>IF(SalesOrders_Log[[#This Row],[Product]]=FY05_M06,SalesOrders_Log[[#This Row],[Date Invoiced]],0)</f>
        <v>0</v>
      </c>
      <c r="BX52" s="18">
        <f>IF(SalesOrders_Log[[#This Row],[Product]]=FY05_M07,SalesOrders_Log[[#This Row],[Date Invoiced]],0)</f>
        <v>0</v>
      </c>
      <c r="BY52" s="18">
        <f>IF(SalesOrders_Log[[#This Row],[Product]]=FY05_M08,SalesOrders_Log[[#This Row],[Date Invoiced]],0)</f>
        <v>0</v>
      </c>
      <c r="BZ52" s="18">
        <f>IF(SalesOrders_Log[[#This Row],[Product]]=FY05_M09,SalesOrders_Log[[#This Row],[Date Invoiced]],0)</f>
        <v>0</v>
      </c>
      <c r="CA52" s="18">
        <f>IF(SalesOrders_Log[[#This Row],[Product]]=FY05_M10,SalesOrders_Log[[#This Row],[Date Invoiced]],0)</f>
        <v>0</v>
      </c>
      <c r="CB52" s="18">
        <f>IF(SalesOrders_Log[[#This Row],[Product]]=FY05_M11,SalesOrders_Log[[#This Row],[Date Invoiced]],0)</f>
        <v>0</v>
      </c>
      <c r="CC52" s="18">
        <f>IF(SalesOrders_Log[[#This Row],[Product]]=FY05_M12,SalesOrders_Log[[#This Row],[Date Invoiced]],0)</f>
        <v>0</v>
      </c>
    </row>
    <row r="53" spans="2:81" x14ac:dyDescent="0.25">
      <c r="B53" s="6" t="s">
        <v>657</v>
      </c>
      <c r="C53" s="6"/>
      <c r="D53" s="6"/>
      <c r="E53" s="6"/>
      <c r="F53" s="6"/>
      <c r="G53" s="6"/>
      <c r="H53" s="6"/>
      <c r="I53" s="6"/>
      <c r="J53" s="6"/>
      <c r="K53" s="6"/>
      <c r="L53" s="10" t="str">
        <f>IF(ISBLANK(SalesOrders_Log[[#This Row],[Product]]),"",SalesOrders_Log[[#This Row],[List Price]]*SalesOrders_Log[[#This Row],[QTY at List Price]]+SalesOrders_Log[[#This Row],[Discount Price]]*SalesOrders_Log[[#This Row],[QTY at Discount Price]])</f>
        <v/>
      </c>
      <c r="M53" s="6"/>
      <c r="N53" s="6"/>
      <c r="O53" s="10" t="str">
        <f>IFERROR(SalesOrders_Log[[#This Row],[Line Sub Total]]*SalesOrders_Log[[#This Row],[Zip Code Taxes]],"")</f>
        <v/>
      </c>
      <c r="P53" s="10">
        <f>SalesOrders_Log[[#This Row],[List Price]]-SalesOrders_Log[[#This Row],[Cost Price]]</f>
        <v>0</v>
      </c>
      <c r="Q53"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53" s="93" t="str">
        <f>IFERROR(SalesOrders_Log[[#This Row],[QTY at List Price]]*SalesOrders_Log[[#This Row],[List Price]]/SalesOrders_Log[[#This Row],[Cost Price]]*SalesOrders_Log[[#This Row],[QTY at List Price]]-IF(SalesOrders_Log[[#This Row],[QTY at List Price]]="","",1),"")</f>
        <v/>
      </c>
      <c r="S53" s="93" t="str">
        <f>IFERROR( SalesOrders_Log[[#This Row],[QTY at Discount Price]]*SalesOrders_Log[[#This Row],[Discount Price]]/SalesOrders_Log[[#This Row],[Cost Price]]*SalesOrders_Log[[#This Row],[QTY at Discount Price]]-IF(SalesOrders_Log[[#This Row],[QTY at Discount Price]]="","",1),"")</f>
        <v/>
      </c>
      <c r="T53" s="11">
        <v>44896</v>
      </c>
      <c r="V53" s="10">
        <f>IF(SalesOrders_Log[[#This Row],[Date Invoiced]]=FY01_M01,SalesOrders_Log[[#This Row],[Line Sub Total]],0)</f>
        <v>0</v>
      </c>
      <c r="W53" s="10">
        <f>IF(SalesOrders_Log[[#This Row],[Date Invoiced]]=FY01_M02,SalesOrders_Log[[#This Row],[Line Sub Total]],0)</f>
        <v>0</v>
      </c>
      <c r="X53" s="10">
        <f>IF(SalesOrders_Log[[#This Row],[Date Invoiced]]=FY01_M03,SalesOrders_Log[[#This Row],[Line Sub Total]],0)</f>
        <v>0</v>
      </c>
      <c r="Y53" s="10">
        <f>IF(SalesOrders_Log[[#This Row],[Date Invoiced]]=FY01_M04,SalesOrders_Log[[#This Row],[Line Sub Total]],0)</f>
        <v>0</v>
      </c>
      <c r="Z53" s="10">
        <f>IF(SalesOrders_Log[[#This Row],[Date Invoiced]]=FY01_M05,SalesOrders_Log[[#This Row],[Line Sub Total]],0)</f>
        <v>0</v>
      </c>
      <c r="AA53" s="10">
        <f>IF(SalesOrders_Log[[#This Row],[Date Invoiced]]=FY01_M06,SalesOrders_Log[[#This Row],[Line Sub Total]],0)</f>
        <v>0</v>
      </c>
      <c r="AB53" s="10">
        <f>IF(SalesOrders_Log[[#This Row],[Date Invoiced]]=FY01_M07,SalesOrders_Log[[#This Row],[Line Sub Total]],0)</f>
        <v>0</v>
      </c>
      <c r="AC53" s="10">
        <f>IF(SalesOrders_Log[[#This Row],[Date Invoiced]]=FY01_M08,SalesOrders_Log[[#This Row],[Line Sub Total]],0)</f>
        <v>0</v>
      </c>
      <c r="AD53" s="10">
        <f>IF(SalesOrders_Log[[#This Row],[Date Invoiced]]=FY01_M09,SalesOrders_Log[[#This Row],[Line Sub Total]],0)</f>
        <v>0</v>
      </c>
      <c r="AE53" s="10">
        <f>IF(SalesOrders_Log[[#This Row],[Date Invoiced]]=FY01_M10,SalesOrders_Log[[#This Row],[Line Sub Total]],0)</f>
        <v>0</v>
      </c>
      <c r="AF53" s="10">
        <f>IF(SalesOrders_Log[[#This Row],[Date Invoiced]]=FY01_M11,SalesOrders_Log[[#This Row],[Line Sub Total]],0)</f>
        <v>0</v>
      </c>
      <c r="AG53" s="10">
        <f>IF(SalesOrders_Log[[#This Row],[Date Invoiced]]=FY01_M12,SalesOrders_Log[[#This Row],[Line Sub Total]],0)</f>
        <v>0</v>
      </c>
      <c r="AH53" s="18">
        <f>IF(SalesOrders_Log[[#This Row],[Date Invoiced]]=FY02_M01,SalesOrders_Log[[#This Row],[Line Sub Total]],0)</f>
        <v>0</v>
      </c>
      <c r="AI53" s="18">
        <f>IF(SalesOrders_Log[[#This Row],[Date Invoiced]]=FY02_M02,SalesOrders_Log[[#This Row],[Line Sub Total]],0)</f>
        <v>0</v>
      </c>
      <c r="AJ53" s="18">
        <f>IF(SalesOrders_Log[[#This Row],[Date Invoiced]]=FY02_M03,SalesOrders_Log[[#This Row],[Line Sub Total]],0)</f>
        <v>0</v>
      </c>
      <c r="AK53" s="18">
        <f>IF(SalesOrders_Log[[#This Row],[Date Invoiced]]=FY02_M04,SalesOrders_Log[[#This Row],[Line Sub Total]],0)</f>
        <v>0</v>
      </c>
      <c r="AL53" s="18">
        <f>IF(SalesOrders_Log[[#This Row],[Date Invoiced]]=FY02_M05,SalesOrders_Log[[#This Row],[Line Sub Total]],0)</f>
        <v>0</v>
      </c>
      <c r="AM53" s="18">
        <f>IF(SalesOrders_Log[[#This Row],[Date Invoiced]]=FY02_M06,SalesOrders_Log[[#This Row],[Line Sub Total]],0)</f>
        <v>0</v>
      </c>
      <c r="AN53" s="18">
        <f>IF(SalesOrders_Log[[#This Row],[Date Invoiced]]=FY02_M07,SalesOrders_Log[[#This Row],[Line Sub Total]],0)</f>
        <v>0</v>
      </c>
      <c r="AO53" s="18">
        <f>IF(SalesOrders_Log[[#This Row],[Date Invoiced]]=FY02_M08,SalesOrders_Log[[#This Row],[Line Sub Total]],0)</f>
        <v>0</v>
      </c>
      <c r="AP53" s="18">
        <f>IF(SalesOrders_Log[[#This Row],[Date Invoiced]]=FY02_M09,SalesOrders_Log[[#This Row],[Line Sub Total]],0)</f>
        <v>0</v>
      </c>
      <c r="AQ53" s="18">
        <f>IF(SalesOrders_Log[[#This Row],[Date Invoiced]]=FY02_M10,SalesOrders_Log[[#This Row],[Line Sub Total]],0)</f>
        <v>0</v>
      </c>
      <c r="AR53" s="18">
        <f>IF(SalesOrders_Log[[#This Row],[Date Invoiced]]=FY02_M11,SalesOrders_Log[[#This Row],[Line Sub Total]],0)</f>
        <v>0</v>
      </c>
      <c r="AS53" s="18">
        <f>IF(SalesOrders_Log[[#This Row],[Date Invoiced]]=FY02_M12,SalesOrders_Log[[#This Row],[Line Sub Total]],0)</f>
        <v>0</v>
      </c>
      <c r="AT53" s="18">
        <f>IF(SalesOrders_Log[[#This Row],[Date Invoiced]]=FY03_M01,SalesOrders_Log[[#This Row],[Line Sub Total]],0)</f>
        <v>0</v>
      </c>
      <c r="AU53" s="18">
        <f>IF(SalesOrders_Log[[#This Row],[Date Invoiced]]=FY03_M02,SalesOrders_Log[[#This Row],[Line Sub Total]],0)</f>
        <v>0</v>
      </c>
      <c r="AV53" s="18">
        <f>IF(SalesOrders_Log[[#This Row],[Date Invoiced]]=FY03_M03,SalesOrders_Log[[#This Row],[Line Sub Total]],0)</f>
        <v>0</v>
      </c>
      <c r="AW53" s="18">
        <f>IF(SalesOrders_Log[[#This Row],[Date Invoiced]]=FY03_M04,SalesOrders_Log[[#This Row],[Line Sub Total]],0)</f>
        <v>0</v>
      </c>
      <c r="AX53" s="18">
        <f>IF(SalesOrders_Log[[#This Row],[Date Invoiced]]=FY03_M05,SalesOrders_Log[[#This Row],[Line Sub Total]],0)</f>
        <v>0</v>
      </c>
      <c r="AY53" s="18">
        <f>IF(SalesOrders_Log[[#This Row],[Date Invoiced]]=FY03_M06,SalesOrders_Log[[#This Row],[Line Sub Total]],0)</f>
        <v>0</v>
      </c>
      <c r="AZ53" s="18">
        <f>IF(SalesOrders_Log[[#This Row],[Date Invoiced]]=FY03_M07,SalesOrders_Log[[#This Row],[Line Sub Total]],0)</f>
        <v>0</v>
      </c>
      <c r="BA53" s="18">
        <f>IF(SalesOrders_Log[[#This Row],[Date Invoiced]]=FY03_M08,SalesOrders_Log[[#This Row],[Line Sub Total]],0)</f>
        <v>0</v>
      </c>
      <c r="BB53" s="18">
        <f>IF(SalesOrders_Log[[#This Row],[Date Invoiced]]=FY03_M09,SalesOrders_Log[[#This Row],[Line Sub Total]],0)</f>
        <v>0</v>
      </c>
      <c r="BC53" s="18">
        <f>IF(SalesOrders_Log[[#This Row],[Date Invoiced]]=FY03_M10,SalesOrders_Log[[#This Row],[Line Sub Total]],0)</f>
        <v>0</v>
      </c>
      <c r="BD53" s="18">
        <f>IF(SalesOrders_Log[[#This Row],[Date Invoiced]]=FY03_M11,SalesOrders_Log[[#This Row],[Line Sub Total]],0)</f>
        <v>0</v>
      </c>
      <c r="BE53" s="18">
        <f>IF(SalesOrders_Log[[#This Row],[Date Invoiced]]=FY03_M12,SalesOrders_Log[[#This Row],[Line Sub Total]],0)</f>
        <v>0</v>
      </c>
      <c r="BF53" s="18">
        <f>IF(SalesOrders_Log[[#This Row],[Product]]=FY04_M01,SalesOrders_Log[[#This Row],[Date Invoiced]],0)</f>
        <v>0</v>
      </c>
      <c r="BG53" s="18">
        <f>IF(SalesOrders_Log[[#This Row],[Product]]=FY04_M02,SalesOrders_Log[[#This Row],[Date Invoiced]],0)</f>
        <v>0</v>
      </c>
      <c r="BH53" s="18">
        <f>IF(SalesOrders_Log[[#This Row],[Product]]=FY04_M03,SalesOrders_Log[[#This Row],[Date Invoiced]],0)</f>
        <v>0</v>
      </c>
      <c r="BI53" s="18">
        <f>IF(SalesOrders_Log[[#This Row],[Product]]=FY04_M04,SalesOrders_Log[[#This Row],[Date Invoiced]],0)</f>
        <v>0</v>
      </c>
      <c r="BJ53" s="18">
        <f>IF(SalesOrders_Log[[#This Row],[Product]]=FY04_M05,SalesOrders_Log[[#This Row],[Date Invoiced]],0)</f>
        <v>0</v>
      </c>
      <c r="BK53" s="18">
        <f>IF(SalesOrders_Log[[#This Row],[Product]]=FY04_M06,SalesOrders_Log[[#This Row],[Date Invoiced]],0)</f>
        <v>0</v>
      </c>
      <c r="BL53" s="18">
        <f>IF(SalesOrders_Log[[#This Row],[Product]]=FY04_M07,SalesOrders_Log[[#This Row],[Date Invoiced]],0)</f>
        <v>0</v>
      </c>
      <c r="BM53" s="18">
        <f>IF(SalesOrders_Log[[#This Row],[Product]]=FY04_M08,SalesOrders_Log[[#This Row],[Date Invoiced]],0)</f>
        <v>0</v>
      </c>
      <c r="BN53" s="18">
        <f>IF(SalesOrders_Log[[#This Row],[Product]]=FY04_M09,SalesOrders_Log[[#This Row],[Date Invoiced]],0)</f>
        <v>0</v>
      </c>
      <c r="BO53" s="18">
        <f>IF(SalesOrders_Log[[#This Row],[Product]]=FY04_M10,SalesOrders_Log[[#This Row],[Date Invoiced]],0)</f>
        <v>0</v>
      </c>
      <c r="BP53" s="18">
        <f>IF(SalesOrders_Log[[#This Row],[Product]]=FY04_M11,SalesOrders_Log[[#This Row],[Date Invoiced]],0)</f>
        <v>0</v>
      </c>
      <c r="BQ53" s="18">
        <f>IF(SalesOrders_Log[[#This Row],[Product]]=FY04_M12,SalesOrders_Log[[#This Row],[Date Invoiced]],0)</f>
        <v>0</v>
      </c>
      <c r="BR53" s="18">
        <f>IF(SalesOrders_Log[[#This Row],[Product]]=FY05_M01,SalesOrders_Log[[#This Row],[Date Invoiced]],0)</f>
        <v>0</v>
      </c>
      <c r="BS53" s="18">
        <f>IF(SalesOrders_Log[[#This Row],[Product]]=FY05_M02,SalesOrders_Log[[#This Row],[Date Invoiced]],0)</f>
        <v>0</v>
      </c>
      <c r="BT53" s="18">
        <f>IF(SalesOrders_Log[[#This Row],[Product]]=FY05_M03,SalesOrders_Log[[#This Row],[Date Invoiced]],0)</f>
        <v>0</v>
      </c>
      <c r="BU53" s="18">
        <f>IF(SalesOrders_Log[[#This Row],[Product]]=FY05_M04,SalesOrders_Log[[#This Row],[Date Invoiced]],0)</f>
        <v>0</v>
      </c>
      <c r="BV53" s="18">
        <f>IF(SalesOrders_Log[[#This Row],[Product]]=FY05_M05,SalesOrders_Log[[#This Row],[Date Invoiced]],0)</f>
        <v>0</v>
      </c>
      <c r="BW53" s="18">
        <f>IF(SalesOrders_Log[[#This Row],[Product]]=FY05_M06,SalesOrders_Log[[#This Row],[Date Invoiced]],0)</f>
        <v>0</v>
      </c>
      <c r="BX53" s="18">
        <f>IF(SalesOrders_Log[[#This Row],[Product]]=FY05_M07,SalesOrders_Log[[#This Row],[Date Invoiced]],0)</f>
        <v>0</v>
      </c>
      <c r="BY53" s="18">
        <f>IF(SalesOrders_Log[[#This Row],[Product]]=FY05_M08,SalesOrders_Log[[#This Row],[Date Invoiced]],0)</f>
        <v>0</v>
      </c>
      <c r="BZ53" s="18">
        <f>IF(SalesOrders_Log[[#This Row],[Product]]=FY05_M09,SalesOrders_Log[[#This Row],[Date Invoiced]],0)</f>
        <v>0</v>
      </c>
      <c r="CA53" s="18">
        <f>IF(SalesOrders_Log[[#This Row],[Product]]=FY05_M10,SalesOrders_Log[[#This Row],[Date Invoiced]],0)</f>
        <v>0</v>
      </c>
      <c r="CB53" s="18">
        <f>IF(SalesOrders_Log[[#This Row],[Product]]=FY05_M11,SalesOrders_Log[[#This Row],[Date Invoiced]],0)</f>
        <v>0</v>
      </c>
      <c r="CC53" s="18">
        <f>IF(SalesOrders_Log[[#This Row],[Product]]=FY05_M12,SalesOrders_Log[[#This Row],[Date Invoiced]],0)</f>
        <v>0</v>
      </c>
    </row>
    <row r="54" spans="2:81" x14ac:dyDescent="0.25">
      <c r="B54" s="6" t="s">
        <v>658</v>
      </c>
      <c r="C54" s="6"/>
      <c r="D54" s="6"/>
      <c r="E54" s="6"/>
      <c r="F54" s="6"/>
      <c r="G54" s="6"/>
      <c r="H54" s="6"/>
      <c r="I54" s="6"/>
      <c r="J54" s="6"/>
      <c r="K54" s="6"/>
      <c r="L54" s="10" t="str">
        <f>IF(ISBLANK(SalesOrders_Log[[#This Row],[Product]]),"",SalesOrders_Log[[#This Row],[List Price]]*SalesOrders_Log[[#This Row],[QTY at List Price]]+SalesOrders_Log[[#This Row],[Discount Price]]*SalesOrders_Log[[#This Row],[QTY at Discount Price]])</f>
        <v/>
      </c>
      <c r="M54" s="6"/>
      <c r="N54" s="6"/>
      <c r="O54" s="10" t="str">
        <f>IFERROR(SalesOrders_Log[[#This Row],[Line Sub Total]]*SalesOrders_Log[[#This Row],[Zip Code Taxes]],"")</f>
        <v/>
      </c>
      <c r="P54" s="10">
        <f>SalesOrders_Log[[#This Row],[List Price]]-SalesOrders_Log[[#This Row],[Cost Price]]</f>
        <v>0</v>
      </c>
      <c r="Q54"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54" s="93" t="str">
        <f>IFERROR(SalesOrders_Log[[#This Row],[QTY at List Price]]*SalesOrders_Log[[#This Row],[List Price]]/SalesOrders_Log[[#This Row],[Cost Price]]*SalesOrders_Log[[#This Row],[QTY at List Price]]-IF(SalesOrders_Log[[#This Row],[QTY at List Price]]="","",1),"")</f>
        <v/>
      </c>
      <c r="S54" s="93" t="str">
        <f>IFERROR( SalesOrders_Log[[#This Row],[QTY at Discount Price]]*SalesOrders_Log[[#This Row],[Discount Price]]/SalesOrders_Log[[#This Row],[Cost Price]]*SalesOrders_Log[[#This Row],[QTY at Discount Price]]-IF(SalesOrders_Log[[#This Row],[QTY at Discount Price]]="","",1),"")</f>
        <v/>
      </c>
      <c r="T54" s="11">
        <v>44896</v>
      </c>
      <c r="V54" s="10">
        <f>IF(SalesOrders_Log[[#This Row],[Date Invoiced]]=FY01_M01,SalesOrders_Log[[#This Row],[Line Sub Total]],0)</f>
        <v>0</v>
      </c>
      <c r="W54" s="10">
        <f>IF(SalesOrders_Log[[#This Row],[Date Invoiced]]=FY01_M02,SalesOrders_Log[[#This Row],[Line Sub Total]],0)</f>
        <v>0</v>
      </c>
      <c r="X54" s="10">
        <f>IF(SalesOrders_Log[[#This Row],[Date Invoiced]]=FY01_M03,SalesOrders_Log[[#This Row],[Line Sub Total]],0)</f>
        <v>0</v>
      </c>
      <c r="Y54" s="10">
        <f>IF(SalesOrders_Log[[#This Row],[Date Invoiced]]=FY01_M04,SalesOrders_Log[[#This Row],[Line Sub Total]],0)</f>
        <v>0</v>
      </c>
      <c r="Z54" s="10">
        <f>IF(SalesOrders_Log[[#This Row],[Date Invoiced]]=FY01_M05,SalesOrders_Log[[#This Row],[Line Sub Total]],0)</f>
        <v>0</v>
      </c>
      <c r="AA54" s="10">
        <f>IF(SalesOrders_Log[[#This Row],[Date Invoiced]]=FY01_M06,SalesOrders_Log[[#This Row],[Line Sub Total]],0)</f>
        <v>0</v>
      </c>
      <c r="AB54" s="10">
        <f>IF(SalesOrders_Log[[#This Row],[Date Invoiced]]=FY01_M07,SalesOrders_Log[[#This Row],[Line Sub Total]],0)</f>
        <v>0</v>
      </c>
      <c r="AC54" s="10">
        <f>IF(SalesOrders_Log[[#This Row],[Date Invoiced]]=FY01_M08,SalesOrders_Log[[#This Row],[Line Sub Total]],0)</f>
        <v>0</v>
      </c>
      <c r="AD54" s="10">
        <f>IF(SalesOrders_Log[[#This Row],[Date Invoiced]]=FY01_M09,SalesOrders_Log[[#This Row],[Line Sub Total]],0)</f>
        <v>0</v>
      </c>
      <c r="AE54" s="10">
        <f>IF(SalesOrders_Log[[#This Row],[Date Invoiced]]=FY01_M10,SalesOrders_Log[[#This Row],[Line Sub Total]],0)</f>
        <v>0</v>
      </c>
      <c r="AF54" s="10">
        <f>IF(SalesOrders_Log[[#This Row],[Date Invoiced]]=FY01_M11,SalesOrders_Log[[#This Row],[Line Sub Total]],0)</f>
        <v>0</v>
      </c>
      <c r="AG54" s="10">
        <f>IF(SalesOrders_Log[[#This Row],[Date Invoiced]]=FY01_M12,SalesOrders_Log[[#This Row],[Line Sub Total]],0)</f>
        <v>0</v>
      </c>
      <c r="AH54" s="18">
        <f>IF(SalesOrders_Log[[#This Row],[Date Invoiced]]=FY02_M01,SalesOrders_Log[[#This Row],[Line Sub Total]],0)</f>
        <v>0</v>
      </c>
      <c r="AI54" s="18">
        <f>IF(SalesOrders_Log[[#This Row],[Date Invoiced]]=FY02_M02,SalesOrders_Log[[#This Row],[Line Sub Total]],0)</f>
        <v>0</v>
      </c>
      <c r="AJ54" s="18">
        <f>IF(SalesOrders_Log[[#This Row],[Date Invoiced]]=FY02_M03,SalesOrders_Log[[#This Row],[Line Sub Total]],0)</f>
        <v>0</v>
      </c>
      <c r="AK54" s="18">
        <f>IF(SalesOrders_Log[[#This Row],[Date Invoiced]]=FY02_M04,SalesOrders_Log[[#This Row],[Line Sub Total]],0)</f>
        <v>0</v>
      </c>
      <c r="AL54" s="18">
        <f>IF(SalesOrders_Log[[#This Row],[Date Invoiced]]=FY02_M05,SalesOrders_Log[[#This Row],[Line Sub Total]],0)</f>
        <v>0</v>
      </c>
      <c r="AM54" s="18">
        <f>IF(SalesOrders_Log[[#This Row],[Date Invoiced]]=FY02_M06,SalesOrders_Log[[#This Row],[Line Sub Total]],0)</f>
        <v>0</v>
      </c>
      <c r="AN54" s="18">
        <f>IF(SalesOrders_Log[[#This Row],[Date Invoiced]]=FY02_M07,SalesOrders_Log[[#This Row],[Line Sub Total]],0)</f>
        <v>0</v>
      </c>
      <c r="AO54" s="18">
        <f>IF(SalesOrders_Log[[#This Row],[Date Invoiced]]=FY02_M08,SalesOrders_Log[[#This Row],[Line Sub Total]],0)</f>
        <v>0</v>
      </c>
      <c r="AP54" s="18">
        <f>IF(SalesOrders_Log[[#This Row],[Date Invoiced]]=FY02_M09,SalesOrders_Log[[#This Row],[Line Sub Total]],0)</f>
        <v>0</v>
      </c>
      <c r="AQ54" s="18">
        <f>IF(SalesOrders_Log[[#This Row],[Date Invoiced]]=FY02_M10,SalesOrders_Log[[#This Row],[Line Sub Total]],0)</f>
        <v>0</v>
      </c>
      <c r="AR54" s="18">
        <f>IF(SalesOrders_Log[[#This Row],[Date Invoiced]]=FY02_M11,SalesOrders_Log[[#This Row],[Line Sub Total]],0)</f>
        <v>0</v>
      </c>
      <c r="AS54" s="18">
        <f>IF(SalesOrders_Log[[#This Row],[Date Invoiced]]=FY02_M12,SalesOrders_Log[[#This Row],[Line Sub Total]],0)</f>
        <v>0</v>
      </c>
      <c r="AT54" s="18">
        <f>IF(SalesOrders_Log[[#This Row],[Date Invoiced]]=FY03_M01,SalesOrders_Log[[#This Row],[Line Sub Total]],0)</f>
        <v>0</v>
      </c>
      <c r="AU54" s="18">
        <f>IF(SalesOrders_Log[[#This Row],[Date Invoiced]]=FY03_M02,SalesOrders_Log[[#This Row],[Line Sub Total]],0)</f>
        <v>0</v>
      </c>
      <c r="AV54" s="18">
        <f>IF(SalesOrders_Log[[#This Row],[Date Invoiced]]=FY03_M03,SalesOrders_Log[[#This Row],[Line Sub Total]],0)</f>
        <v>0</v>
      </c>
      <c r="AW54" s="18">
        <f>IF(SalesOrders_Log[[#This Row],[Date Invoiced]]=FY03_M04,SalesOrders_Log[[#This Row],[Line Sub Total]],0)</f>
        <v>0</v>
      </c>
      <c r="AX54" s="18">
        <f>IF(SalesOrders_Log[[#This Row],[Date Invoiced]]=FY03_M05,SalesOrders_Log[[#This Row],[Line Sub Total]],0)</f>
        <v>0</v>
      </c>
      <c r="AY54" s="18">
        <f>IF(SalesOrders_Log[[#This Row],[Date Invoiced]]=FY03_M06,SalesOrders_Log[[#This Row],[Line Sub Total]],0)</f>
        <v>0</v>
      </c>
      <c r="AZ54" s="18">
        <f>IF(SalesOrders_Log[[#This Row],[Date Invoiced]]=FY03_M07,SalesOrders_Log[[#This Row],[Line Sub Total]],0)</f>
        <v>0</v>
      </c>
      <c r="BA54" s="18">
        <f>IF(SalesOrders_Log[[#This Row],[Date Invoiced]]=FY03_M08,SalesOrders_Log[[#This Row],[Line Sub Total]],0)</f>
        <v>0</v>
      </c>
      <c r="BB54" s="18">
        <f>IF(SalesOrders_Log[[#This Row],[Date Invoiced]]=FY03_M09,SalesOrders_Log[[#This Row],[Line Sub Total]],0)</f>
        <v>0</v>
      </c>
      <c r="BC54" s="18">
        <f>IF(SalesOrders_Log[[#This Row],[Date Invoiced]]=FY03_M10,SalesOrders_Log[[#This Row],[Line Sub Total]],0)</f>
        <v>0</v>
      </c>
      <c r="BD54" s="18">
        <f>IF(SalesOrders_Log[[#This Row],[Date Invoiced]]=FY03_M11,SalesOrders_Log[[#This Row],[Line Sub Total]],0)</f>
        <v>0</v>
      </c>
      <c r="BE54" s="18">
        <f>IF(SalesOrders_Log[[#This Row],[Date Invoiced]]=FY03_M12,SalesOrders_Log[[#This Row],[Line Sub Total]],0)</f>
        <v>0</v>
      </c>
      <c r="BF54" s="18">
        <f>IF(SalesOrders_Log[[#This Row],[Product]]=FY04_M01,SalesOrders_Log[[#This Row],[Date Invoiced]],0)</f>
        <v>0</v>
      </c>
      <c r="BG54" s="18">
        <f>IF(SalesOrders_Log[[#This Row],[Product]]=FY04_M02,SalesOrders_Log[[#This Row],[Date Invoiced]],0)</f>
        <v>0</v>
      </c>
      <c r="BH54" s="18">
        <f>IF(SalesOrders_Log[[#This Row],[Product]]=FY04_M03,SalesOrders_Log[[#This Row],[Date Invoiced]],0)</f>
        <v>0</v>
      </c>
      <c r="BI54" s="18">
        <f>IF(SalesOrders_Log[[#This Row],[Product]]=FY04_M04,SalesOrders_Log[[#This Row],[Date Invoiced]],0)</f>
        <v>0</v>
      </c>
      <c r="BJ54" s="18">
        <f>IF(SalesOrders_Log[[#This Row],[Product]]=FY04_M05,SalesOrders_Log[[#This Row],[Date Invoiced]],0)</f>
        <v>0</v>
      </c>
      <c r="BK54" s="18">
        <f>IF(SalesOrders_Log[[#This Row],[Product]]=FY04_M06,SalesOrders_Log[[#This Row],[Date Invoiced]],0)</f>
        <v>0</v>
      </c>
      <c r="BL54" s="18">
        <f>IF(SalesOrders_Log[[#This Row],[Product]]=FY04_M07,SalesOrders_Log[[#This Row],[Date Invoiced]],0)</f>
        <v>0</v>
      </c>
      <c r="BM54" s="18">
        <f>IF(SalesOrders_Log[[#This Row],[Product]]=FY04_M08,SalesOrders_Log[[#This Row],[Date Invoiced]],0)</f>
        <v>0</v>
      </c>
      <c r="BN54" s="18">
        <f>IF(SalesOrders_Log[[#This Row],[Product]]=FY04_M09,SalesOrders_Log[[#This Row],[Date Invoiced]],0)</f>
        <v>0</v>
      </c>
      <c r="BO54" s="18">
        <f>IF(SalesOrders_Log[[#This Row],[Product]]=FY04_M10,SalesOrders_Log[[#This Row],[Date Invoiced]],0)</f>
        <v>0</v>
      </c>
      <c r="BP54" s="18">
        <f>IF(SalesOrders_Log[[#This Row],[Product]]=FY04_M11,SalesOrders_Log[[#This Row],[Date Invoiced]],0)</f>
        <v>0</v>
      </c>
      <c r="BQ54" s="18">
        <f>IF(SalesOrders_Log[[#This Row],[Product]]=FY04_M12,SalesOrders_Log[[#This Row],[Date Invoiced]],0)</f>
        <v>0</v>
      </c>
      <c r="BR54" s="18">
        <f>IF(SalesOrders_Log[[#This Row],[Product]]=FY05_M01,SalesOrders_Log[[#This Row],[Date Invoiced]],0)</f>
        <v>0</v>
      </c>
      <c r="BS54" s="18">
        <f>IF(SalesOrders_Log[[#This Row],[Product]]=FY05_M02,SalesOrders_Log[[#This Row],[Date Invoiced]],0)</f>
        <v>0</v>
      </c>
      <c r="BT54" s="18">
        <f>IF(SalesOrders_Log[[#This Row],[Product]]=FY05_M03,SalesOrders_Log[[#This Row],[Date Invoiced]],0)</f>
        <v>0</v>
      </c>
      <c r="BU54" s="18">
        <f>IF(SalesOrders_Log[[#This Row],[Product]]=FY05_M04,SalesOrders_Log[[#This Row],[Date Invoiced]],0)</f>
        <v>0</v>
      </c>
      <c r="BV54" s="18">
        <f>IF(SalesOrders_Log[[#This Row],[Product]]=FY05_M05,SalesOrders_Log[[#This Row],[Date Invoiced]],0)</f>
        <v>0</v>
      </c>
      <c r="BW54" s="18">
        <f>IF(SalesOrders_Log[[#This Row],[Product]]=FY05_M06,SalesOrders_Log[[#This Row],[Date Invoiced]],0)</f>
        <v>0</v>
      </c>
      <c r="BX54" s="18">
        <f>IF(SalesOrders_Log[[#This Row],[Product]]=FY05_M07,SalesOrders_Log[[#This Row],[Date Invoiced]],0)</f>
        <v>0</v>
      </c>
      <c r="BY54" s="18">
        <f>IF(SalesOrders_Log[[#This Row],[Product]]=FY05_M08,SalesOrders_Log[[#This Row],[Date Invoiced]],0)</f>
        <v>0</v>
      </c>
      <c r="BZ54" s="18">
        <f>IF(SalesOrders_Log[[#This Row],[Product]]=FY05_M09,SalesOrders_Log[[#This Row],[Date Invoiced]],0)</f>
        <v>0</v>
      </c>
      <c r="CA54" s="18">
        <f>IF(SalesOrders_Log[[#This Row],[Product]]=FY05_M10,SalesOrders_Log[[#This Row],[Date Invoiced]],0)</f>
        <v>0</v>
      </c>
      <c r="CB54" s="18">
        <f>IF(SalesOrders_Log[[#This Row],[Product]]=FY05_M11,SalesOrders_Log[[#This Row],[Date Invoiced]],0)</f>
        <v>0</v>
      </c>
      <c r="CC54" s="18">
        <f>IF(SalesOrders_Log[[#This Row],[Product]]=FY05_M12,SalesOrders_Log[[#This Row],[Date Invoiced]],0)</f>
        <v>0</v>
      </c>
    </row>
    <row r="55" spans="2:81" x14ac:dyDescent="0.25">
      <c r="B55" s="6" t="s">
        <v>659</v>
      </c>
      <c r="C55" s="6"/>
      <c r="D55" s="6"/>
      <c r="E55" s="6"/>
      <c r="F55" s="6"/>
      <c r="G55" s="6"/>
      <c r="H55" s="6"/>
      <c r="I55" s="6"/>
      <c r="J55" s="6"/>
      <c r="K55" s="6"/>
      <c r="L55" s="10" t="str">
        <f>IF(ISBLANK(SalesOrders_Log[[#This Row],[Product]]),"",SalesOrders_Log[[#This Row],[List Price]]*SalesOrders_Log[[#This Row],[QTY at List Price]]+SalesOrders_Log[[#This Row],[Discount Price]]*SalesOrders_Log[[#This Row],[QTY at Discount Price]])</f>
        <v/>
      </c>
      <c r="M55" s="6"/>
      <c r="N55" s="6"/>
      <c r="O55" s="10" t="str">
        <f>IFERROR(SalesOrders_Log[[#This Row],[Line Sub Total]]*SalesOrders_Log[[#This Row],[Zip Code Taxes]],"")</f>
        <v/>
      </c>
      <c r="P55" s="10">
        <f>SalesOrders_Log[[#This Row],[List Price]]-SalesOrders_Log[[#This Row],[Cost Price]]</f>
        <v>0</v>
      </c>
      <c r="Q55"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55" s="93" t="str">
        <f>IFERROR(SalesOrders_Log[[#This Row],[QTY at List Price]]*SalesOrders_Log[[#This Row],[List Price]]/SalesOrders_Log[[#This Row],[Cost Price]]*SalesOrders_Log[[#This Row],[QTY at List Price]]-IF(SalesOrders_Log[[#This Row],[QTY at List Price]]="","",1),"")</f>
        <v/>
      </c>
      <c r="S55" s="93" t="str">
        <f>IFERROR( SalesOrders_Log[[#This Row],[QTY at Discount Price]]*SalesOrders_Log[[#This Row],[Discount Price]]/SalesOrders_Log[[#This Row],[Cost Price]]*SalesOrders_Log[[#This Row],[QTY at Discount Price]]-IF(SalesOrders_Log[[#This Row],[QTY at Discount Price]]="","",1),"")</f>
        <v/>
      </c>
      <c r="T55" s="11">
        <v>44896</v>
      </c>
      <c r="V55" s="10">
        <f>IF(SalesOrders_Log[[#This Row],[Date Invoiced]]=FY01_M01,SalesOrders_Log[[#This Row],[Line Sub Total]],0)</f>
        <v>0</v>
      </c>
      <c r="W55" s="10">
        <f>IF(SalesOrders_Log[[#This Row],[Date Invoiced]]=FY01_M02,SalesOrders_Log[[#This Row],[Line Sub Total]],0)</f>
        <v>0</v>
      </c>
      <c r="X55" s="10">
        <f>IF(SalesOrders_Log[[#This Row],[Date Invoiced]]=FY01_M03,SalesOrders_Log[[#This Row],[Line Sub Total]],0)</f>
        <v>0</v>
      </c>
      <c r="Y55" s="10">
        <f>IF(SalesOrders_Log[[#This Row],[Date Invoiced]]=FY01_M04,SalesOrders_Log[[#This Row],[Line Sub Total]],0)</f>
        <v>0</v>
      </c>
      <c r="Z55" s="10">
        <f>IF(SalesOrders_Log[[#This Row],[Date Invoiced]]=FY01_M05,SalesOrders_Log[[#This Row],[Line Sub Total]],0)</f>
        <v>0</v>
      </c>
      <c r="AA55" s="10">
        <f>IF(SalesOrders_Log[[#This Row],[Date Invoiced]]=FY01_M06,SalesOrders_Log[[#This Row],[Line Sub Total]],0)</f>
        <v>0</v>
      </c>
      <c r="AB55" s="10">
        <f>IF(SalesOrders_Log[[#This Row],[Date Invoiced]]=FY01_M07,SalesOrders_Log[[#This Row],[Line Sub Total]],0)</f>
        <v>0</v>
      </c>
      <c r="AC55" s="10">
        <f>IF(SalesOrders_Log[[#This Row],[Date Invoiced]]=FY01_M08,SalesOrders_Log[[#This Row],[Line Sub Total]],0)</f>
        <v>0</v>
      </c>
      <c r="AD55" s="10">
        <f>IF(SalesOrders_Log[[#This Row],[Date Invoiced]]=FY01_M09,SalesOrders_Log[[#This Row],[Line Sub Total]],0)</f>
        <v>0</v>
      </c>
      <c r="AE55" s="10">
        <f>IF(SalesOrders_Log[[#This Row],[Date Invoiced]]=FY01_M10,SalesOrders_Log[[#This Row],[Line Sub Total]],0)</f>
        <v>0</v>
      </c>
      <c r="AF55" s="10">
        <f>IF(SalesOrders_Log[[#This Row],[Date Invoiced]]=FY01_M11,SalesOrders_Log[[#This Row],[Line Sub Total]],0)</f>
        <v>0</v>
      </c>
      <c r="AG55" s="10">
        <f>IF(SalesOrders_Log[[#This Row],[Date Invoiced]]=FY01_M12,SalesOrders_Log[[#This Row],[Line Sub Total]],0)</f>
        <v>0</v>
      </c>
      <c r="AH55" s="18">
        <f>IF(SalesOrders_Log[[#This Row],[Date Invoiced]]=FY02_M01,SalesOrders_Log[[#This Row],[Line Sub Total]],0)</f>
        <v>0</v>
      </c>
      <c r="AI55" s="18">
        <f>IF(SalesOrders_Log[[#This Row],[Date Invoiced]]=FY02_M02,SalesOrders_Log[[#This Row],[Line Sub Total]],0)</f>
        <v>0</v>
      </c>
      <c r="AJ55" s="18">
        <f>IF(SalesOrders_Log[[#This Row],[Date Invoiced]]=FY02_M03,SalesOrders_Log[[#This Row],[Line Sub Total]],0)</f>
        <v>0</v>
      </c>
      <c r="AK55" s="18">
        <f>IF(SalesOrders_Log[[#This Row],[Date Invoiced]]=FY02_M04,SalesOrders_Log[[#This Row],[Line Sub Total]],0)</f>
        <v>0</v>
      </c>
      <c r="AL55" s="18">
        <f>IF(SalesOrders_Log[[#This Row],[Date Invoiced]]=FY02_M05,SalesOrders_Log[[#This Row],[Line Sub Total]],0)</f>
        <v>0</v>
      </c>
      <c r="AM55" s="18">
        <f>IF(SalesOrders_Log[[#This Row],[Date Invoiced]]=FY02_M06,SalesOrders_Log[[#This Row],[Line Sub Total]],0)</f>
        <v>0</v>
      </c>
      <c r="AN55" s="18">
        <f>IF(SalesOrders_Log[[#This Row],[Date Invoiced]]=FY02_M07,SalesOrders_Log[[#This Row],[Line Sub Total]],0)</f>
        <v>0</v>
      </c>
      <c r="AO55" s="18">
        <f>IF(SalesOrders_Log[[#This Row],[Date Invoiced]]=FY02_M08,SalesOrders_Log[[#This Row],[Line Sub Total]],0)</f>
        <v>0</v>
      </c>
      <c r="AP55" s="18">
        <f>IF(SalesOrders_Log[[#This Row],[Date Invoiced]]=FY02_M09,SalesOrders_Log[[#This Row],[Line Sub Total]],0)</f>
        <v>0</v>
      </c>
      <c r="AQ55" s="18">
        <f>IF(SalesOrders_Log[[#This Row],[Date Invoiced]]=FY02_M10,SalesOrders_Log[[#This Row],[Line Sub Total]],0)</f>
        <v>0</v>
      </c>
      <c r="AR55" s="18">
        <f>IF(SalesOrders_Log[[#This Row],[Date Invoiced]]=FY02_M11,SalesOrders_Log[[#This Row],[Line Sub Total]],0)</f>
        <v>0</v>
      </c>
      <c r="AS55" s="18">
        <f>IF(SalesOrders_Log[[#This Row],[Date Invoiced]]=FY02_M12,SalesOrders_Log[[#This Row],[Line Sub Total]],0)</f>
        <v>0</v>
      </c>
      <c r="AT55" s="18">
        <f>IF(SalesOrders_Log[[#This Row],[Date Invoiced]]=FY03_M01,SalesOrders_Log[[#This Row],[Line Sub Total]],0)</f>
        <v>0</v>
      </c>
      <c r="AU55" s="18">
        <f>IF(SalesOrders_Log[[#This Row],[Date Invoiced]]=FY03_M02,SalesOrders_Log[[#This Row],[Line Sub Total]],0)</f>
        <v>0</v>
      </c>
      <c r="AV55" s="18">
        <f>IF(SalesOrders_Log[[#This Row],[Date Invoiced]]=FY03_M03,SalesOrders_Log[[#This Row],[Line Sub Total]],0)</f>
        <v>0</v>
      </c>
      <c r="AW55" s="18">
        <f>IF(SalesOrders_Log[[#This Row],[Date Invoiced]]=FY03_M04,SalesOrders_Log[[#This Row],[Line Sub Total]],0)</f>
        <v>0</v>
      </c>
      <c r="AX55" s="18">
        <f>IF(SalesOrders_Log[[#This Row],[Date Invoiced]]=FY03_M05,SalesOrders_Log[[#This Row],[Line Sub Total]],0)</f>
        <v>0</v>
      </c>
      <c r="AY55" s="18">
        <f>IF(SalesOrders_Log[[#This Row],[Date Invoiced]]=FY03_M06,SalesOrders_Log[[#This Row],[Line Sub Total]],0)</f>
        <v>0</v>
      </c>
      <c r="AZ55" s="18">
        <f>IF(SalesOrders_Log[[#This Row],[Date Invoiced]]=FY03_M07,SalesOrders_Log[[#This Row],[Line Sub Total]],0)</f>
        <v>0</v>
      </c>
      <c r="BA55" s="18">
        <f>IF(SalesOrders_Log[[#This Row],[Date Invoiced]]=FY03_M08,SalesOrders_Log[[#This Row],[Line Sub Total]],0)</f>
        <v>0</v>
      </c>
      <c r="BB55" s="18">
        <f>IF(SalesOrders_Log[[#This Row],[Date Invoiced]]=FY03_M09,SalesOrders_Log[[#This Row],[Line Sub Total]],0)</f>
        <v>0</v>
      </c>
      <c r="BC55" s="18">
        <f>IF(SalesOrders_Log[[#This Row],[Date Invoiced]]=FY03_M10,SalesOrders_Log[[#This Row],[Line Sub Total]],0)</f>
        <v>0</v>
      </c>
      <c r="BD55" s="18">
        <f>IF(SalesOrders_Log[[#This Row],[Date Invoiced]]=FY03_M11,SalesOrders_Log[[#This Row],[Line Sub Total]],0)</f>
        <v>0</v>
      </c>
      <c r="BE55" s="18">
        <f>IF(SalesOrders_Log[[#This Row],[Date Invoiced]]=FY03_M12,SalesOrders_Log[[#This Row],[Line Sub Total]],0)</f>
        <v>0</v>
      </c>
      <c r="BF55" s="18">
        <f>IF(SalesOrders_Log[[#This Row],[Product]]=FY04_M01,SalesOrders_Log[[#This Row],[Date Invoiced]],0)</f>
        <v>0</v>
      </c>
      <c r="BG55" s="18">
        <f>IF(SalesOrders_Log[[#This Row],[Product]]=FY04_M02,SalesOrders_Log[[#This Row],[Date Invoiced]],0)</f>
        <v>0</v>
      </c>
      <c r="BH55" s="18">
        <f>IF(SalesOrders_Log[[#This Row],[Product]]=FY04_M03,SalesOrders_Log[[#This Row],[Date Invoiced]],0)</f>
        <v>0</v>
      </c>
      <c r="BI55" s="18">
        <f>IF(SalesOrders_Log[[#This Row],[Product]]=FY04_M04,SalesOrders_Log[[#This Row],[Date Invoiced]],0)</f>
        <v>0</v>
      </c>
      <c r="BJ55" s="18">
        <f>IF(SalesOrders_Log[[#This Row],[Product]]=FY04_M05,SalesOrders_Log[[#This Row],[Date Invoiced]],0)</f>
        <v>0</v>
      </c>
      <c r="BK55" s="18">
        <f>IF(SalesOrders_Log[[#This Row],[Product]]=FY04_M06,SalesOrders_Log[[#This Row],[Date Invoiced]],0)</f>
        <v>0</v>
      </c>
      <c r="BL55" s="18">
        <f>IF(SalesOrders_Log[[#This Row],[Product]]=FY04_M07,SalesOrders_Log[[#This Row],[Date Invoiced]],0)</f>
        <v>0</v>
      </c>
      <c r="BM55" s="18">
        <f>IF(SalesOrders_Log[[#This Row],[Product]]=FY04_M08,SalesOrders_Log[[#This Row],[Date Invoiced]],0)</f>
        <v>0</v>
      </c>
      <c r="BN55" s="18">
        <f>IF(SalesOrders_Log[[#This Row],[Product]]=FY04_M09,SalesOrders_Log[[#This Row],[Date Invoiced]],0)</f>
        <v>0</v>
      </c>
      <c r="BO55" s="18">
        <f>IF(SalesOrders_Log[[#This Row],[Product]]=FY04_M10,SalesOrders_Log[[#This Row],[Date Invoiced]],0)</f>
        <v>0</v>
      </c>
      <c r="BP55" s="18">
        <f>IF(SalesOrders_Log[[#This Row],[Product]]=FY04_M11,SalesOrders_Log[[#This Row],[Date Invoiced]],0)</f>
        <v>0</v>
      </c>
      <c r="BQ55" s="18">
        <f>IF(SalesOrders_Log[[#This Row],[Product]]=FY04_M12,SalesOrders_Log[[#This Row],[Date Invoiced]],0)</f>
        <v>0</v>
      </c>
      <c r="BR55" s="18">
        <f>IF(SalesOrders_Log[[#This Row],[Product]]=FY05_M01,SalesOrders_Log[[#This Row],[Date Invoiced]],0)</f>
        <v>0</v>
      </c>
      <c r="BS55" s="18">
        <f>IF(SalesOrders_Log[[#This Row],[Product]]=FY05_M02,SalesOrders_Log[[#This Row],[Date Invoiced]],0)</f>
        <v>0</v>
      </c>
      <c r="BT55" s="18">
        <f>IF(SalesOrders_Log[[#This Row],[Product]]=FY05_M03,SalesOrders_Log[[#This Row],[Date Invoiced]],0)</f>
        <v>0</v>
      </c>
      <c r="BU55" s="18">
        <f>IF(SalesOrders_Log[[#This Row],[Product]]=FY05_M04,SalesOrders_Log[[#This Row],[Date Invoiced]],0)</f>
        <v>0</v>
      </c>
      <c r="BV55" s="18">
        <f>IF(SalesOrders_Log[[#This Row],[Product]]=FY05_M05,SalesOrders_Log[[#This Row],[Date Invoiced]],0)</f>
        <v>0</v>
      </c>
      <c r="BW55" s="18">
        <f>IF(SalesOrders_Log[[#This Row],[Product]]=FY05_M06,SalesOrders_Log[[#This Row],[Date Invoiced]],0)</f>
        <v>0</v>
      </c>
      <c r="BX55" s="18">
        <f>IF(SalesOrders_Log[[#This Row],[Product]]=FY05_M07,SalesOrders_Log[[#This Row],[Date Invoiced]],0)</f>
        <v>0</v>
      </c>
      <c r="BY55" s="18">
        <f>IF(SalesOrders_Log[[#This Row],[Product]]=FY05_M08,SalesOrders_Log[[#This Row],[Date Invoiced]],0)</f>
        <v>0</v>
      </c>
      <c r="BZ55" s="18">
        <f>IF(SalesOrders_Log[[#This Row],[Product]]=FY05_M09,SalesOrders_Log[[#This Row],[Date Invoiced]],0)</f>
        <v>0</v>
      </c>
      <c r="CA55" s="18">
        <f>IF(SalesOrders_Log[[#This Row],[Product]]=FY05_M10,SalesOrders_Log[[#This Row],[Date Invoiced]],0)</f>
        <v>0</v>
      </c>
      <c r="CB55" s="18">
        <f>IF(SalesOrders_Log[[#This Row],[Product]]=FY05_M11,SalesOrders_Log[[#This Row],[Date Invoiced]],0)</f>
        <v>0</v>
      </c>
      <c r="CC55" s="18">
        <f>IF(SalesOrders_Log[[#This Row],[Product]]=FY05_M12,SalesOrders_Log[[#This Row],[Date Invoiced]],0)</f>
        <v>0</v>
      </c>
    </row>
    <row r="56" spans="2:81" x14ac:dyDescent="0.25">
      <c r="B56" s="6" t="s">
        <v>660</v>
      </c>
      <c r="C56" s="6"/>
      <c r="D56" s="6"/>
      <c r="E56" s="6"/>
      <c r="F56" s="6"/>
      <c r="G56" s="6"/>
      <c r="H56" s="6"/>
      <c r="I56" s="6"/>
      <c r="J56" s="6"/>
      <c r="K56" s="6"/>
      <c r="L56" s="10" t="str">
        <f>IF(ISBLANK(SalesOrders_Log[[#This Row],[Product]]),"",SalesOrders_Log[[#This Row],[List Price]]*SalesOrders_Log[[#This Row],[QTY at List Price]]+SalesOrders_Log[[#This Row],[Discount Price]]*SalesOrders_Log[[#This Row],[QTY at Discount Price]])</f>
        <v/>
      </c>
      <c r="M56" s="6"/>
      <c r="N56" s="6"/>
      <c r="O56" s="10" t="str">
        <f>IFERROR(SalesOrders_Log[[#This Row],[Line Sub Total]]*SalesOrders_Log[[#This Row],[Zip Code Taxes]],"")</f>
        <v/>
      </c>
      <c r="P56" s="10">
        <f>SalesOrders_Log[[#This Row],[List Price]]-SalesOrders_Log[[#This Row],[Cost Price]]</f>
        <v>0</v>
      </c>
      <c r="Q56"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56" s="93" t="str">
        <f>IFERROR(SalesOrders_Log[[#This Row],[QTY at List Price]]*SalesOrders_Log[[#This Row],[List Price]]/SalesOrders_Log[[#This Row],[Cost Price]]*SalesOrders_Log[[#This Row],[QTY at List Price]]-IF(SalesOrders_Log[[#This Row],[QTY at List Price]]="","",1),"")</f>
        <v/>
      </c>
      <c r="S56" s="93" t="str">
        <f>IFERROR( SalesOrders_Log[[#This Row],[QTY at Discount Price]]*SalesOrders_Log[[#This Row],[Discount Price]]/SalesOrders_Log[[#This Row],[Cost Price]]*SalesOrders_Log[[#This Row],[QTY at Discount Price]]-IF(SalesOrders_Log[[#This Row],[QTY at Discount Price]]="","",1),"")</f>
        <v/>
      </c>
      <c r="T56" s="11">
        <v>44866</v>
      </c>
      <c r="V56" s="10">
        <f>IF(SalesOrders_Log[[#This Row],[Date Invoiced]]=FY01_M01,SalesOrders_Log[[#This Row],[Line Sub Total]],0)</f>
        <v>0</v>
      </c>
      <c r="W56" s="10">
        <f>IF(SalesOrders_Log[[#This Row],[Date Invoiced]]=FY01_M02,SalesOrders_Log[[#This Row],[Line Sub Total]],0)</f>
        <v>0</v>
      </c>
      <c r="X56" s="10">
        <f>IF(SalesOrders_Log[[#This Row],[Date Invoiced]]=FY01_M03,SalesOrders_Log[[#This Row],[Line Sub Total]],0)</f>
        <v>0</v>
      </c>
      <c r="Y56" s="10">
        <f>IF(SalesOrders_Log[[#This Row],[Date Invoiced]]=FY01_M04,SalesOrders_Log[[#This Row],[Line Sub Total]],0)</f>
        <v>0</v>
      </c>
      <c r="Z56" s="10">
        <f>IF(SalesOrders_Log[[#This Row],[Date Invoiced]]=FY01_M05,SalesOrders_Log[[#This Row],[Line Sub Total]],0)</f>
        <v>0</v>
      </c>
      <c r="AA56" s="10">
        <f>IF(SalesOrders_Log[[#This Row],[Date Invoiced]]=FY01_M06,SalesOrders_Log[[#This Row],[Line Sub Total]],0)</f>
        <v>0</v>
      </c>
      <c r="AB56" s="10">
        <f>IF(SalesOrders_Log[[#This Row],[Date Invoiced]]=FY01_M07,SalesOrders_Log[[#This Row],[Line Sub Total]],0)</f>
        <v>0</v>
      </c>
      <c r="AC56" s="10">
        <f>IF(SalesOrders_Log[[#This Row],[Date Invoiced]]=FY01_M08,SalesOrders_Log[[#This Row],[Line Sub Total]],0)</f>
        <v>0</v>
      </c>
      <c r="AD56" s="10">
        <f>IF(SalesOrders_Log[[#This Row],[Date Invoiced]]=FY01_M09,SalesOrders_Log[[#This Row],[Line Sub Total]],0)</f>
        <v>0</v>
      </c>
      <c r="AE56" s="10">
        <f>IF(SalesOrders_Log[[#This Row],[Date Invoiced]]=FY01_M10,SalesOrders_Log[[#This Row],[Line Sub Total]],0)</f>
        <v>0</v>
      </c>
      <c r="AF56" s="10">
        <f>IF(SalesOrders_Log[[#This Row],[Date Invoiced]]=FY01_M11,SalesOrders_Log[[#This Row],[Line Sub Total]],0)</f>
        <v>0</v>
      </c>
      <c r="AG56" s="10">
        <f>IF(SalesOrders_Log[[#This Row],[Date Invoiced]]=FY01_M12,SalesOrders_Log[[#This Row],[Line Sub Total]],0)</f>
        <v>0</v>
      </c>
      <c r="AH56" s="18">
        <f>IF(SalesOrders_Log[[#This Row],[Date Invoiced]]=FY02_M01,SalesOrders_Log[[#This Row],[Line Sub Total]],0)</f>
        <v>0</v>
      </c>
      <c r="AI56" s="18">
        <f>IF(SalesOrders_Log[[#This Row],[Date Invoiced]]=FY02_M02,SalesOrders_Log[[#This Row],[Line Sub Total]],0)</f>
        <v>0</v>
      </c>
      <c r="AJ56" s="18">
        <f>IF(SalesOrders_Log[[#This Row],[Date Invoiced]]=FY02_M03,SalesOrders_Log[[#This Row],[Line Sub Total]],0)</f>
        <v>0</v>
      </c>
      <c r="AK56" s="18">
        <f>IF(SalesOrders_Log[[#This Row],[Date Invoiced]]=FY02_M04,SalesOrders_Log[[#This Row],[Line Sub Total]],0)</f>
        <v>0</v>
      </c>
      <c r="AL56" s="18">
        <f>IF(SalesOrders_Log[[#This Row],[Date Invoiced]]=FY02_M05,SalesOrders_Log[[#This Row],[Line Sub Total]],0)</f>
        <v>0</v>
      </c>
      <c r="AM56" s="18">
        <f>IF(SalesOrders_Log[[#This Row],[Date Invoiced]]=FY02_M06,SalesOrders_Log[[#This Row],[Line Sub Total]],0)</f>
        <v>0</v>
      </c>
      <c r="AN56" s="18">
        <f>IF(SalesOrders_Log[[#This Row],[Date Invoiced]]=FY02_M07,SalesOrders_Log[[#This Row],[Line Sub Total]],0)</f>
        <v>0</v>
      </c>
      <c r="AO56" s="18">
        <f>IF(SalesOrders_Log[[#This Row],[Date Invoiced]]=FY02_M08,SalesOrders_Log[[#This Row],[Line Sub Total]],0)</f>
        <v>0</v>
      </c>
      <c r="AP56" s="18">
        <f>IF(SalesOrders_Log[[#This Row],[Date Invoiced]]=FY02_M09,SalesOrders_Log[[#This Row],[Line Sub Total]],0)</f>
        <v>0</v>
      </c>
      <c r="AQ56" s="18">
        <f>IF(SalesOrders_Log[[#This Row],[Date Invoiced]]=FY02_M10,SalesOrders_Log[[#This Row],[Line Sub Total]],0)</f>
        <v>0</v>
      </c>
      <c r="AR56" s="18">
        <f>IF(SalesOrders_Log[[#This Row],[Date Invoiced]]=FY02_M11,SalesOrders_Log[[#This Row],[Line Sub Total]],0)</f>
        <v>0</v>
      </c>
      <c r="AS56" s="18">
        <f>IF(SalesOrders_Log[[#This Row],[Date Invoiced]]=FY02_M12,SalesOrders_Log[[#This Row],[Line Sub Total]],0)</f>
        <v>0</v>
      </c>
      <c r="AT56" s="18">
        <f>IF(SalesOrders_Log[[#This Row],[Date Invoiced]]=FY03_M01,SalesOrders_Log[[#This Row],[Line Sub Total]],0)</f>
        <v>0</v>
      </c>
      <c r="AU56" s="18">
        <f>IF(SalesOrders_Log[[#This Row],[Date Invoiced]]=FY03_M02,SalesOrders_Log[[#This Row],[Line Sub Total]],0)</f>
        <v>0</v>
      </c>
      <c r="AV56" s="18">
        <f>IF(SalesOrders_Log[[#This Row],[Date Invoiced]]=FY03_M03,SalesOrders_Log[[#This Row],[Line Sub Total]],0)</f>
        <v>0</v>
      </c>
      <c r="AW56" s="18">
        <f>IF(SalesOrders_Log[[#This Row],[Date Invoiced]]=FY03_M04,SalesOrders_Log[[#This Row],[Line Sub Total]],0)</f>
        <v>0</v>
      </c>
      <c r="AX56" s="18">
        <f>IF(SalesOrders_Log[[#This Row],[Date Invoiced]]=FY03_M05,SalesOrders_Log[[#This Row],[Line Sub Total]],0)</f>
        <v>0</v>
      </c>
      <c r="AY56" s="18">
        <f>IF(SalesOrders_Log[[#This Row],[Date Invoiced]]=FY03_M06,SalesOrders_Log[[#This Row],[Line Sub Total]],0)</f>
        <v>0</v>
      </c>
      <c r="AZ56" s="18">
        <f>IF(SalesOrders_Log[[#This Row],[Date Invoiced]]=FY03_M07,SalesOrders_Log[[#This Row],[Line Sub Total]],0)</f>
        <v>0</v>
      </c>
      <c r="BA56" s="18">
        <f>IF(SalesOrders_Log[[#This Row],[Date Invoiced]]=FY03_M08,SalesOrders_Log[[#This Row],[Line Sub Total]],0)</f>
        <v>0</v>
      </c>
      <c r="BB56" s="18">
        <f>IF(SalesOrders_Log[[#This Row],[Date Invoiced]]=FY03_M09,SalesOrders_Log[[#This Row],[Line Sub Total]],0)</f>
        <v>0</v>
      </c>
      <c r="BC56" s="18">
        <f>IF(SalesOrders_Log[[#This Row],[Date Invoiced]]=FY03_M10,SalesOrders_Log[[#This Row],[Line Sub Total]],0)</f>
        <v>0</v>
      </c>
      <c r="BD56" s="18">
        <f>IF(SalesOrders_Log[[#This Row],[Date Invoiced]]=FY03_M11,SalesOrders_Log[[#This Row],[Line Sub Total]],0)</f>
        <v>0</v>
      </c>
      <c r="BE56" s="18">
        <f>IF(SalesOrders_Log[[#This Row],[Date Invoiced]]=FY03_M12,SalesOrders_Log[[#This Row],[Line Sub Total]],0)</f>
        <v>0</v>
      </c>
      <c r="BF56" s="18">
        <f>IF(SalesOrders_Log[[#This Row],[Product]]=FY04_M01,SalesOrders_Log[[#This Row],[Date Invoiced]],0)</f>
        <v>0</v>
      </c>
      <c r="BG56" s="18">
        <f>IF(SalesOrders_Log[[#This Row],[Product]]=FY04_M02,SalesOrders_Log[[#This Row],[Date Invoiced]],0)</f>
        <v>0</v>
      </c>
      <c r="BH56" s="18">
        <f>IF(SalesOrders_Log[[#This Row],[Product]]=FY04_M03,SalesOrders_Log[[#This Row],[Date Invoiced]],0)</f>
        <v>0</v>
      </c>
      <c r="BI56" s="18">
        <f>IF(SalesOrders_Log[[#This Row],[Product]]=FY04_M04,SalesOrders_Log[[#This Row],[Date Invoiced]],0)</f>
        <v>0</v>
      </c>
      <c r="BJ56" s="18">
        <f>IF(SalesOrders_Log[[#This Row],[Product]]=FY04_M05,SalesOrders_Log[[#This Row],[Date Invoiced]],0)</f>
        <v>0</v>
      </c>
      <c r="BK56" s="18">
        <f>IF(SalesOrders_Log[[#This Row],[Product]]=FY04_M06,SalesOrders_Log[[#This Row],[Date Invoiced]],0)</f>
        <v>0</v>
      </c>
      <c r="BL56" s="18">
        <f>IF(SalesOrders_Log[[#This Row],[Product]]=FY04_M07,SalesOrders_Log[[#This Row],[Date Invoiced]],0)</f>
        <v>0</v>
      </c>
      <c r="BM56" s="18">
        <f>IF(SalesOrders_Log[[#This Row],[Product]]=FY04_M08,SalesOrders_Log[[#This Row],[Date Invoiced]],0)</f>
        <v>0</v>
      </c>
      <c r="BN56" s="18">
        <f>IF(SalesOrders_Log[[#This Row],[Product]]=FY04_M09,SalesOrders_Log[[#This Row],[Date Invoiced]],0)</f>
        <v>0</v>
      </c>
      <c r="BO56" s="18">
        <f>IF(SalesOrders_Log[[#This Row],[Product]]=FY04_M10,SalesOrders_Log[[#This Row],[Date Invoiced]],0)</f>
        <v>0</v>
      </c>
      <c r="BP56" s="18">
        <f>IF(SalesOrders_Log[[#This Row],[Product]]=FY04_M11,SalesOrders_Log[[#This Row],[Date Invoiced]],0)</f>
        <v>0</v>
      </c>
      <c r="BQ56" s="18">
        <f>IF(SalesOrders_Log[[#This Row],[Product]]=FY04_M12,SalesOrders_Log[[#This Row],[Date Invoiced]],0)</f>
        <v>0</v>
      </c>
      <c r="BR56" s="18">
        <f>IF(SalesOrders_Log[[#This Row],[Product]]=FY05_M01,SalesOrders_Log[[#This Row],[Date Invoiced]],0)</f>
        <v>0</v>
      </c>
      <c r="BS56" s="18">
        <f>IF(SalesOrders_Log[[#This Row],[Product]]=FY05_M02,SalesOrders_Log[[#This Row],[Date Invoiced]],0)</f>
        <v>0</v>
      </c>
      <c r="BT56" s="18">
        <f>IF(SalesOrders_Log[[#This Row],[Product]]=FY05_M03,SalesOrders_Log[[#This Row],[Date Invoiced]],0)</f>
        <v>0</v>
      </c>
      <c r="BU56" s="18">
        <f>IF(SalesOrders_Log[[#This Row],[Product]]=FY05_M04,SalesOrders_Log[[#This Row],[Date Invoiced]],0)</f>
        <v>0</v>
      </c>
      <c r="BV56" s="18">
        <f>IF(SalesOrders_Log[[#This Row],[Product]]=FY05_M05,SalesOrders_Log[[#This Row],[Date Invoiced]],0)</f>
        <v>0</v>
      </c>
      <c r="BW56" s="18">
        <f>IF(SalesOrders_Log[[#This Row],[Product]]=FY05_M06,SalesOrders_Log[[#This Row],[Date Invoiced]],0)</f>
        <v>0</v>
      </c>
      <c r="BX56" s="18">
        <f>IF(SalesOrders_Log[[#This Row],[Product]]=FY05_M07,SalesOrders_Log[[#This Row],[Date Invoiced]],0)</f>
        <v>0</v>
      </c>
      <c r="BY56" s="18">
        <f>IF(SalesOrders_Log[[#This Row],[Product]]=FY05_M08,SalesOrders_Log[[#This Row],[Date Invoiced]],0)</f>
        <v>0</v>
      </c>
      <c r="BZ56" s="18">
        <f>IF(SalesOrders_Log[[#This Row],[Product]]=FY05_M09,SalesOrders_Log[[#This Row],[Date Invoiced]],0)</f>
        <v>0</v>
      </c>
      <c r="CA56" s="18">
        <f>IF(SalesOrders_Log[[#This Row],[Product]]=FY05_M10,SalesOrders_Log[[#This Row],[Date Invoiced]],0)</f>
        <v>0</v>
      </c>
      <c r="CB56" s="18">
        <f>IF(SalesOrders_Log[[#This Row],[Product]]=FY05_M11,SalesOrders_Log[[#This Row],[Date Invoiced]],0)</f>
        <v>0</v>
      </c>
      <c r="CC56" s="18">
        <f>IF(SalesOrders_Log[[#This Row],[Product]]=FY05_M12,SalesOrders_Log[[#This Row],[Date Invoiced]],0)</f>
        <v>0</v>
      </c>
    </row>
    <row r="57" spans="2:81" x14ac:dyDescent="0.25">
      <c r="B57" s="6" t="s">
        <v>661</v>
      </c>
      <c r="C57" s="6"/>
      <c r="D57" s="6"/>
      <c r="E57" s="6"/>
      <c r="F57" s="6"/>
      <c r="G57" s="6"/>
      <c r="H57" s="6"/>
      <c r="I57" s="6"/>
      <c r="J57" s="6"/>
      <c r="K57" s="6"/>
      <c r="L57" s="10" t="str">
        <f>IF(ISBLANK(SalesOrders_Log[[#This Row],[Product]]),"",SalesOrders_Log[[#This Row],[List Price]]*SalesOrders_Log[[#This Row],[QTY at List Price]]+SalesOrders_Log[[#This Row],[Discount Price]]*SalesOrders_Log[[#This Row],[QTY at Discount Price]])</f>
        <v/>
      </c>
      <c r="M57" s="6"/>
      <c r="N57" s="6"/>
      <c r="O57" s="10" t="str">
        <f>IFERROR(SalesOrders_Log[[#This Row],[Line Sub Total]]*SalesOrders_Log[[#This Row],[Zip Code Taxes]],"")</f>
        <v/>
      </c>
      <c r="P57" s="10">
        <f>SalesOrders_Log[[#This Row],[List Price]]-SalesOrders_Log[[#This Row],[Cost Price]]</f>
        <v>0</v>
      </c>
      <c r="Q57"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57" s="93" t="str">
        <f>IFERROR(SalesOrders_Log[[#This Row],[QTY at List Price]]*SalesOrders_Log[[#This Row],[List Price]]/SalesOrders_Log[[#This Row],[Cost Price]]*SalesOrders_Log[[#This Row],[QTY at List Price]]-IF(SalesOrders_Log[[#This Row],[QTY at List Price]]="","",1),"")</f>
        <v/>
      </c>
      <c r="S57" s="93" t="str">
        <f>IFERROR( SalesOrders_Log[[#This Row],[QTY at Discount Price]]*SalesOrders_Log[[#This Row],[Discount Price]]/SalesOrders_Log[[#This Row],[Cost Price]]*SalesOrders_Log[[#This Row],[QTY at Discount Price]]-IF(SalesOrders_Log[[#This Row],[QTY at Discount Price]]="","",1),"")</f>
        <v/>
      </c>
      <c r="T57" s="11">
        <v>44866</v>
      </c>
      <c r="V57" s="10">
        <f>IF(SalesOrders_Log[[#This Row],[Date Invoiced]]=FY01_M01,SalesOrders_Log[[#This Row],[Line Sub Total]],0)</f>
        <v>0</v>
      </c>
      <c r="W57" s="10">
        <f>IF(SalesOrders_Log[[#This Row],[Date Invoiced]]=FY01_M02,SalesOrders_Log[[#This Row],[Line Sub Total]],0)</f>
        <v>0</v>
      </c>
      <c r="X57" s="10">
        <f>IF(SalesOrders_Log[[#This Row],[Date Invoiced]]=FY01_M03,SalesOrders_Log[[#This Row],[Line Sub Total]],0)</f>
        <v>0</v>
      </c>
      <c r="Y57" s="10">
        <f>IF(SalesOrders_Log[[#This Row],[Date Invoiced]]=FY01_M04,SalesOrders_Log[[#This Row],[Line Sub Total]],0)</f>
        <v>0</v>
      </c>
      <c r="Z57" s="10">
        <f>IF(SalesOrders_Log[[#This Row],[Date Invoiced]]=FY01_M05,SalesOrders_Log[[#This Row],[Line Sub Total]],0)</f>
        <v>0</v>
      </c>
      <c r="AA57" s="10">
        <f>IF(SalesOrders_Log[[#This Row],[Date Invoiced]]=FY01_M06,SalesOrders_Log[[#This Row],[Line Sub Total]],0)</f>
        <v>0</v>
      </c>
      <c r="AB57" s="10">
        <f>IF(SalesOrders_Log[[#This Row],[Date Invoiced]]=FY01_M07,SalesOrders_Log[[#This Row],[Line Sub Total]],0)</f>
        <v>0</v>
      </c>
      <c r="AC57" s="10">
        <f>IF(SalesOrders_Log[[#This Row],[Date Invoiced]]=FY01_M08,SalesOrders_Log[[#This Row],[Line Sub Total]],0)</f>
        <v>0</v>
      </c>
      <c r="AD57" s="10">
        <f>IF(SalesOrders_Log[[#This Row],[Date Invoiced]]=FY01_M09,SalesOrders_Log[[#This Row],[Line Sub Total]],0)</f>
        <v>0</v>
      </c>
      <c r="AE57" s="10">
        <f>IF(SalesOrders_Log[[#This Row],[Date Invoiced]]=FY01_M10,SalesOrders_Log[[#This Row],[Line Sub Total]],0)</f>
        <v>0</v>
      </c>
      <c r="AF57" s="10">
        <f>IF(SalesOrders_Log[[#This Row],[Date Invoiced]]=FY01_M11,SalesOrders_Log[[#This Row],[Line Sub Total]],0)</f>
        <v>0</v>
      </c>
      <c r="AG57" s="10">
        <f>IF(SalesOrders_Log[[#This Row],[Date Invoiced]]=FY01_M12,SalesOrders_Log[[#This Row],[Line Sub Total]],0)</f>
        <v>0</v>
      </c>
      <c r="AH57" s="18">
        <f>IF(SalesOrders_Log[[#This Row],[Date Invoiced]]=FY02_M01,SalesOrders_Log[[#This Row],[Line Sub Total]],0)</f>
        <v>0</v>
      </c>
      <c r="AI57" s="18">
        <f>IF(SalesOrders_Log[[#This Row],[Date Invoiced]]=FY02_M02,SalesOrders_Log[[#This Row],[Line Sub Total]],0)</f>
        <v>0</v>
      </c>
      <c r="AJ57" s="18">
        <f>IF(SalesOrders_Log[[#This Row],[Date Invoiced]]=FY02_M03,SalesOrders_Log[[#This Row],[Line Sub Total]],0)</f>
        <v>0</v>
      </c>
      <c r="AK57" s="18">
        <f>IF(SalesOrders_Log[[#This Row],[Date Invoiced]]=FY02_M04,SalesOrders_Log[[#This Row],[Line Sub Total]],0)</f>
        <v>0</v>
      </c>
      <c r="AL57" s="18">
        <f>IF(SalesOrders_Log[[#This Row],[Date Invoiced]]=FY02_M05,SalesOrders_Log[[#This Row],[Line Sub Total]],0)</f>
        <v>0</v>
      </c>
      <c r="AM57" s="18">
        <f>IF(SalesOrders_Log[[#This Row],[Date Invoiced]]=FY02_M06,SalesOrders_Log[[#This Row],[Line Sub Total]],0)</f>
        <v>0</v>
      </c>
      <c r="AN57" s="18">
        <f>IF(SalesOrders_Log[[#This Row],[Date Invoiced]]=FY02_M07,SalesOrders_Log[[#This Row],[Line Sub Total]],0)</f>
        <v>0</v>
      </c>
      <c r="AO57" s="18">
        <f>IF(SalesOrders_Log[[#This Row],[Date Invoiced]]=FY02_M08,SalesOrders_Log[[#This Row],[Line Sub Total]],0)</f>
        <v>0</v>
      </c>
      <c r="AP57" s="18">
        <f>IF(SalesOrders_Log[[#This Row],[Date Invoiced]]=FY02_M09,SalesOrders_Log[[#This Row],[Line Sub Total]],0)</f>
        <v>0</v>
      </c>
      <c r="AQ57" s="18">
        <f>IF(SalesOrders_Log[[#This Row],[Date Invoiced]]=FY02_M10,SalesOrders_Log[[#This Row],[Line Sub Total]],0)</f>
        <v>0</v>
      </c>
      <c r="AR57" s="18">
        <f>IF(SalesOrders_Log[[#This Row],[Date Invoiced]]=FY02_M11,SalesOrders_Log[[#This Row],[Line Sub Total]],0)</f>
        <v>0</v>
      </c>
      <c r="AS57" s="18">
        <f>IF(SalesOrders_Log[[#This Row],[Date Invoiced]]=FY02_M12,SalesOrders_Log[[#This Row],[Line Sub Total]],0)</f>
        <v>0</v>
      </c>
      <c r="AT57" s="18">
        <f>IF(SalesOrders_Log[[#This Row],[Date Invoiced]]=FY03_M01,SalesOrders_Log[[#This Row],[Line Sub Total]],0)</f>
        <v>0</v>
      </c>
      <c r="AU57" s="18">
        <f>IF(SalesOrders_Log[[#This Row],[Date Invoiced]]=FY03_M02,SalesOrders_Log[[#This Row],[Line Sub Total]],0)</f>
        <v>0</v>
      </c>
      <c r="AV57" s="18">
        <f>IF(SalesOrders_Log[[#This Row],[Date Invoiced]]=FY03_M03,SalesOrders_Log[[#This Row],[Line Sub Total]],0)</f>
        <v>0</v>
      </c>
      <c r="AW57" s="18">
        <f>IF(SalesOrders_Log[[#This Row],[Date Invoiced]]=FY03_M04,SalesOrders_Log[[#This Row],[Line Sub Total]],0)</f>
        <v>0</v>
      </c>
      <c r="AX57" s="18">
        <f>IF(SalesOrders_Log[[#This Row],[Date Invoiced]]=FY03_M05,SalesOrders_Log[[#This Row],[Line Sub Total]],0)</f>
        <v>0</v>
      </c>
      <c r="AY57" s="18">
        <f>IF(SalesOrders_Log[[#This Row],[Date Invoiced]]=FY03_M06,SalesOrders_Log[[#This Row],[Line Sub Total]],0)</f>
        <v>0</v>
      </c>
      <c r="AZ57" s="18">
        <f>IF(SalesOrders_Log[[#This Row],[Date Invoiced]]=FY03_M07,SalesOrders_Log[[#This Row],[Line Sub Total]],0)</f>
        <v>0</v>
      </c>
      <c r="BA57" s="18">
        <f>IF(SalesOrders_Log[[#This Row],[Date Invoiced]]=FY03_M08,SalesOrders_Log[[#This Row],[Line Sub Total]],0)</f>
        <v>0</v>
      </c>
      <c r="BB57" s="18">
        <f>IF(SalesOrders_Log[[#This Row],[Date Invoiced]]=FY03_M09,SalesOrders_Log[[#This Row],[Line Sub Total]],0)</f>
        <v>0</v>
      </c>
      <c r="BC57" s="18">
        <f>IF(SalesOrders_Log[[#This Row],[Date Invoiced]]=FY03_M10,SalesOrders_Log[[#This Row],[Line Sub Total]],0)</f>
        <v>0</v>
      </c>
      <c r="BD57" s="18">
        <f>IF(SalesOrders_Log[[#This Row],[Date Invoiced]]=FY03_M11,SalesOrders_Log[[#This Row],[Line Sub Total]],0)</f>
        <v>0</v>
      </c>
      <c r="BE57" s="18">
        <f>IF(SalesOrders_Log[[#This Row],[Date Invoiced]]=FY03_M12,SalesOrders_Log[[#This Row],[Line Sub Total]],0)</f>
        <v>0</v>
      </c>
      <c r="BF57" s="18">
        <f>IF(SalesOrders_Log[[#This Row],[Product]]=FY04_M01,SalesOrders_Log[[#This Row],[Date Invoiced]],0)</f>
        <v>0</v>
      </c>
      <c r="BG57" s="18">
        <f>IF(SalesOrders_Log[[#This Row],[Product]]=FY04_M02,SalesOrders_Log[[#This Row],[Date Invoiced]],0)</f>
        <v>0</v>
      </c>
      <c r="BH57" s="18">
        <f>IF(SalesOrders_Log[[#This Row],[Product]]=FY04_M03,SalesOrders_Log[[#This Row],[Date Invoiced]],0)</f>
        <v>0</v>
      </c>
      <c r="BI57" s="18">
        <f>IF(SalesOrders_Log[[#This Row],[Product]]=FY04_M04,SalesOrders_Log[[#This Row],[Date Invoiced]],0)</f>
        <v>0</v>
      </c>
      <c r="BJ57" s="18">
        <f>IF(SalesOrders_Log[[#This Row],[Product]]=FY04_M05,SalesOrders_Log[[#This Row],[Date Invoiced]],0)</f>
        <v>0</v>
      </c>
      <c r="BK57" s="18">
        <f>IF(SalesOrders_Log[[#This Row],[Product]]=FY04_M06,SalesOrders_Log[[#This Row],[Date Invoiced]],0)</f>
        <v>0</v>
      </c>
      <c r="BL57" s="18">
        <f>IF(SalesOrders_Log[[#This Row],[Product]]=FY04_M07,SalesOrders_Log[[#This Row],[Date Invoiced]],0)</f>
        <v>0</v>
      </c>
      <c r="BM57" s="18">
        <f>IF(SalesOrders_Log[[#This Row],[Product]]=FY04_M08,SalesOrders_Log[[#This Row],[Date Invoiced]],0)</f>
        <v>0</v>
      </c>
      <c r="BN57" s="18">
        <f>IF(SalesOrders_Log[[#This Row],[Product]]=FY04_M09,SalesOrders_Log[[#This Row],[Date Invoiced]],0)</f>
        <v>0</v>
      </c>
      <c r="BO57" s="18">
        <f>IF(SalesOrders_Log[[#This Row],[Product]]=FY04_M10,SalesOrders_Log[[#This Row],[Date Invoiced]],0)</f>
        <v>0</v>
      </c>
      <c r="BP57" s="18">
        <f>IF(SalesOrders_Log[[#This Row],[Product]]=FY04_M11,SalesOrders_Log[[#This Row],[Date Invoiced]],0)</f>
        <v>0</v>
      </c>
      <c r="BQ57" s="18">
        <f>IF(SalesOrders_Log[[#This Row],[Product]]=FY04_M12,SalesOrders_Log[[#This Row],[Date Invoiced]],0)</f>
        <v>0</v>
      </c>
      <c r="BR57" s="18">
        <f>IF(SalesOrders_Log[[#This Row],[Product]]=FY05_M01,SalesOrders_Log[[#This Row],[Date Invoiced]],0)</f>
        <v>0</v>
      </c>
      <c r="BS57" s="18">
        <f>IF(SalesOrders_Log[[#This Row],[Product]]=FY05_M02,SalesOrders_Log[[#This Row],[Date Invoiced]],0)</f>
        <v>0</v>
      </c>
      <c r="BT57" s="18">
        <f>IF(SalesOrders_Log[[#This Row],[Product]]=FY05_M03,SalesOrders_Log[[#This Row],[Date Invoiced]],0)</f>
        <v>0</v>
      </c>
      <c r="BU57" s="18">
        <f>IF(SalesOrders_Log[[#This Row],[Product]]=FY05_M04,SalesOrders_Log[[#This Row],[Date Invoiced]],0)</f>
        <v>0</v>
      </c>
      <c r="BV57" s="18">
        <f>IF(SalesOrders_Log[[#This Row],[Product]]=FY05_M05,SalesOrders_Log[[#This Row],[Date Invoiced]],0)</f>
        <v>0</v>
      </c>
      <c r="BW57" s="18">
        <f>IF(SalesOrders_Log[[#This Row],[Product]]=FY05_M06,SalesOrders_Log[[#This Row],[Date Invoiced]],0)</f>
        <v>0</v>
      </c>
      <c r="BX57" s="18">
        <f>IF(SalesOrders_Log[[#This Row],[Product]]=FY05_M07,SalesOrders_Log[[#This Row],[Date Invoiced]],0)</f>
        <v>0</v>
      </c>
      <c r="BY57" s="18">
        <f>IF(SalesOrders_Log[[#This Row],[Product]]=FY05_M08,SalesOrders_Log[[#This Row],[Date Invoiced]],0)</f>
        <v>0</v>
      </c>
      <c r="BZ57" s="18">
        <f>IF(SalesOrders_Log[[#This Row],[Product]]=FY05_M09,SalesOrders_Log[[#This Row],[Date Invoiced]],0)</f>
        <v>0</v>
      </c>
      <c r="CA57" s="18">
        <f>IF(SalesOrders_Log[[#This Row],[Product]]=FY05_M10,SalesOrders_Log[[#This Row],[Date Invoiced]],0)</f>
        <v>0</v>
      </c>
      <c r="CB57" s="18">
        <f>IF(SalesOrders_Log[[#This Row],[Product]]=FY05_M11,SalesOrders_Log[[#This Row],[Date Invoiced]],0)</f>
        <v>0</v>
      </c>
      <c r="CC57" s="18">
        <f>IF(SalesOrders_Log[[#This Row],[Product]]=FY05_M12,SalesOrders_Log[[#This Row],[Date Invoiced]],0)</f>
        <v>0</v>
      </c>
    </row>
    <row r="58" spans="2:81" x14ac:dyDescent="0.25">
      <c r="B58" s="6" t="s">
        <v>662</v>
      </c>
      <c r="C58" s="6"/>
      <c r="D58" s="6"/>
      <c r="E58" s="6"/>
      <c r="F58" s="6"/>
      <c r="G58" s="6"/>
      <c r="H58" s="6"/>
      <c r="I58" s="6"/>
      <c r="J58" s="6"/>
      <c r="K58" s="6"/>
      <c r="L58" s="10" t="str">
        <f>IF(ISBLANK(SalesOrders_Log[[#This Row],[Product]]),"",SalesOrders_Log[[#This Row],[List Price]]*SalesOrders_Log[[#This Row],[QTY at List Price]]+SalesOrders_Log[[#This Row],[Discount Price]]*SalesOrders_Log[[#This Row],[QTY at Discount Price]])</f>
        <v/>
      </c>
      <c r="M58" s="6"/>
      <c r="N58" s="6"/>
      <c r="O58" s="10" t="str">
        <f>IFERROR(SalesOrders_Log[[#This Row],[Line Sub Total]]*SalesOrders_Log[[#This Row],[Zip Code Taxes]],"")</f>
        <v/>
      </c>
      <c r="P58" s="10">
        <f>SalesOrders_Log[[#This Row],[List Price]]-SalesOrders_Log[[#This Row],[Cost Price]]</f>
        <v>0</v>
      </c>
      <c r="Q58"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58" s="93" t="str">
        <f>IFERROR(SalesOrders_Log[[#This Row],[QTY at List Price]]*SalesOrders_Log[[#This Row],[List Price]]/SalesOrders_Log[[#This Row],[Cost Price]]*SalesOrders_Log[[#This Row],[QTY at List Price]]-IF(SalesOrders_Log[[#This Row],[QTY at List Price]]="","",1),"")</f>
        <v/>
      </c>
      <c r="S58" s="93" t="str">
        <f>IFERROR( SalesOrders_Log[[#This Row],[QTY at Discount Price]]*SalesOrders_Log[[#This Row],[Discount Price]]/SalesOrders_Log[[#This Row],[Cost Price]]*SalesOrders_Log[[#This Row],[QTY at Discount Price]]-IF(SalesOrders_Log[[#This Row],[QTY at Discount Price]]="","",1),"")</f>
        <v/>
      </c>
      <c r="T58" s="11">
        <v>44866</v>
      </c>
      <c r="V58" s="10">
        <f>IF(SalesOrders_Log[[#This Row],[Date Invoiced]]=FY01_M01,SalesOrders_Log[[#This Row],[Line Sub Total]],0)</f>
        <v>0</v>
      </c>
      <c r="W58" s="10">
        <f>IF(SalesOrders_Log[[#This Row],[Date Invoiced]]=FY01_M02,SalesOrders_Log[[#This Row],[Line Sub Total]],0)</f>
        <v>0</v>
      </c>
      <c r="X58" s="10">
        <f>IF(SalesOrders_Log[[#This Row],[Date Invoiced]]=FY01_M03,SalesOrders_Log[[#This Row],[Line Sub Total]],0)</f>
        <v>0</v>
      </c>
      <c r="Y58" s="10">
        <f>IF(SalesOrders_Log[[#This Row],[Date Invoiced]]=FY01_M04,SalesOrders_Log[[#This Row],[Line Sub Total]],0)</f>
        <v>0</v>
      </c>
      <c r="Z58" s="10">
        <f>IF(SalesOrders_Log[[#This Row],[Date Invoiced]]=FY01_M05,SalesOrders_Log[[#This Row],[Line Sub Total]],0)</f>
        <v>0</v>
      </c>
      <c r="AA58" s="10">
        <f>IF(SalesOrders_Log[[#This Row],[Date Invoiced]]=FY01_M06,SalesOrders_Log[[#This Row],[Line Sub Total]],0)</f>
        <v>0</v>
      </c>
      <c r="AB58" s="10">
        <f>IF(SalesOrders_Log[[#This Row],[Date Invoiced]]=FY01_M07,SalesOrders_Log[[#This Row],[Line Sub Total]],0)</f>
        <v>0</v>
      </c>
      <c r="AC58" s="10">
        <f>IF(SalesOrders_Log[[#This Row],[Date Invoiced]]=FY01_M08,SalesOrders_Log[[#This Row],[Line Sub Total]],0)</f>
        <v>0</v>
      </c>
      <c r="AD58" s="10">
        <f>IF(SalesOrders_Log[[#This Row],[Date Invoiced]]=FY01_M09,SalesOrders_Log[[#This Row],[Line Sub Total]],0)</f>
        <v>0</v>
      </c>
      <c r="AE58" s="10">
        <f>IF(SalesOrders_Log[[#This Row],[Date Invoiced]]=FY01_M10,SalesOrders_Log[[#This Row],[Line Sub Total]],0)</f>
        <v>0</v>
      </c>
      <c r="AF58" s="10">
        <f>IF(SalesOrders_Log[[#This Row],[Date Invoiced]]=FY01_M11,SalesOrders_Log[[#This Row],[Line Sub Total]],0)</f>
        <v>0</v>
      </c>
      <c r="AG58" s="10">
        <f>IF(SalesOrders_Log[[#This Row],[Date Invoiced]]=FY01_M12,SalesOrders_Log[[#This Row],[Line Sub Total]],0)</f>
        <v>0</v>
      </c>
      <c r="AH58" s="18">
        <f>IF(SalesOrders_Log[[#This Row],[Date Invoiced]]=FY02_M01,SalesOrders_Log[[#This Row],[Line Sub Total]],0)</f>
        <v>0</v>
      </c>
      <c r="AI58" s="18">
        <f>IF(SalesOrders_Log[[#This Row],[Date Invoiced]]=FY02_M02,SalesOrders_Log[[#This Row],[Line Sub Total]],0)</f>
        <v>0</v>
      </c>
      <c r="AJ58" s="18">
        <f>IF(SalesOrders_Log[[#This Row],[Date Invoiced]]=FY02_M03,SalesOrders_Log[[#This Row],[Line Sub Total]],0)</f>
        <v>0</v>
      </c>
      <c r="AK58" s="18">
        <f>IF(SalesOrders_Log[[#This Row],[Date Invoiced]]=FY02_M04,SalesOrders_Log[[#This Row],[Line Sub Total]],0)</f>
        <v>0</v>
      </c>
      <c r="AL58" s="18">
        <f>IF(SalesOrders_Log[[#This Row],[Date Invoiced]]=FY02_M05,SalesOrders_Log[[#This Row],[Line Sub Total]],0)</f>
        <v>0</v>
      </c>
      <c r="AM58" s="18">
        <f>IF(SalesOrders_Log[[#This Row],[Date Invoiced]]=FY02_M06,SalesOrders_Log[[#This Row],[Line Sub Total]],0)</f>
        <v>0</v>
      </c>
      <c r="AN58" s="18">
        <f>IF(SalesOrders_Log[[#This Row],[Date Invoiced]]=FY02_M07,SalesOrders_Log[[#This Row],[Line Sub Total]],0)</f>
        <v>0</v>
      </c>
      <c r="AO58" s="18">
        <f>IF(SalesOrders_Log[[#This Row],[Date Invoiced]]=FY02_M08,SalesOrders_Log[[#This Row],[Line Sub Total]],0)</f>
        <v>0</v>
      </c>
      <c r="AP58" s="18">
        <f>IF(SalesOrders_Log[[#This Row],[Date Invoiced]]=FY02_M09,SalesOrders_Log[[#This Row],[Line Sub Total]],0)</f>
        <v>0</v>
      </c>
      <c r="AQ58" s="18">
        <f>IF(SalesOrders_Log[[#This Row],[Date Invoiced]]=FY02_M10,SalesOrders_Log[[#This Row],[Line Sub Total]],0)</f>
        <v>0</v>
      </c>
      <c r="AR58" s="18">
        <f>IF(SalesOrders_Log[[#This Row],[Date Invoiced]]=FY02_M11,SalesOrders_Log[[#This Row],[Line Sub Total]],0)</f>
        <v>0</v>
      </c>
      <c r="AS58" s="18">
        <f>IF(SalesOrders_Log[[#This Row],[Date Invoiced]]=FY02_M12,SalesOrders_Log[[#This Row],[Line Sub Total]],0)</f>
        <v>0</v>
      </c>
      <c r="AT58" s="18">
        <f>IF(SalesOrders_Log[[#This Row],[Date Invoiced]]=FY03_M01,SalesOrders_Log[[#This Row],[Line Sub Total]],0)</f>
        <v>0</v>
      </c>
      <c r="AU58" s="18">
        <f>IF(SalesOrders_Log[[#This Row],[Date Invoiced]]=FY03_M02,SalesOrders_Log[[#This Row],[Line Sub Total]],0)</f>
        <v>0</v>
      </c>
      <c r="AV58" s="18">
        <f>IF(SalesOrders_Log[[#This Row],[Date Invoiced]]=FY03_M03,SalesOrders_Log[[#This Row],[Line Sub Total]],0)</f>
        <v>0</v>
      </c>
      <c r="AW58" s="18">
        <f>IF(SalesOrders_Log[[#This Row],[Date Invoiced]]=FY03_M04,SalesOrders_Log[[#This Row],[Line Sub Total]],0)</f>
        <v>0</v>
      </c>
      <c r="AX58" s="18">
        <f>IF(SalesOrders_Log[[#This Row],[Date Invoiced]]=FY03_M05,SalesOrders_Log[[#This Row],[Line Sub Total]],0)</f>
        <v>0</v>
      </c>
      <c r="AY58" s="18">
        <f>IF(SalesOrders_Log[[#This Row],[Date Invoiced]]=FY03_M06,SalesOrders_Log[[#This Row],[Line Sub Total]],0)</f>
        <v>0</v>
      </c>
      <c r="AZ58" s="18">
        <f>IF(SalesOrders_Log[[#This Row],[Date Invoiced]]=FY03_M07,SalesOrders_Log[[#This Row],[Line Sub Total]],0)</f>
        <v>0</v>
      </c>
      <c r="BA58" s="18">
        <f>IF(SalesOrders_Log[[#This Row],[Date Invoiced]]=FY03_M08,SalesOrders_Log[[#This Row],[Line Sub Total]],0)</f>
        <v>0</v>
      </c>
      <c r="BB58" s="18">
        <f>IF(SalesOrders_Log[[#This Row],[Date Invoiced]]=FY03_M09,SalesOrders_Log[[#This Row],[Line Sub Total]],0)</f>
        <v>0</v>
      </c>
      <c r="BC58" s="18">
        <f>IF(SalesOrders_Log[[#This Row],[Date Invoiced]]=FY03_M10,SalesOrders_Log[[#This Row],[Line Sub Total]],0)</f>
        <v>0</v>
      </c>
      <c r="BD58" s="18">
        <f>IF(SalesOrders_Log[[#This Row],[Date Invoiced]]=FY03_M11,SalesOrders_Log[[#This Row],[Line Sub Total]],0)</f>
        <v>0</v>
      </c>
      <c r="BE58" s="18">
        <f>IF(SalesOrders_Log[[#This Row],[Date Invoiced]]=FY03_M12,SalesOrders_Log[[#This Row],[Line Sub Total]],0)</f>
        <v>0</v>
      </c>
      <c r="BF58" s="18">
        <f>IF(SalesOrders_Log[[#This Row],[Product]]=FY04_M01,SalesOrders_Log[[#This Row],[Date Invoiced]],0)</f>
        <v>0</v>
      </c>
      <c r="BG58" s="18">
        <f>IF(SalesOrders_Log[[#This Row],[Product]]=FY04_M02,SalesOrders_Log[[#This Row],[Date Invoiced]],0)</f>
        <v>0</v>
      </c>
      <c r="BH58" s="18">
        <f>IF(SalesOrders_Log[[#This Row],[Product]]=FY04_M03,SalesOrders_Log[[#This Row],[Date Invoiced]],0)</f>
        <v>0</v>
      </c>
      <c r="BI58" s="18">
        <f>IF(SalesOrders_Log[[#This Row],[Product]]=FY04_M04,SalesOrders_Log[[#This Row],[Date Invoiced]],0)</f>
        <v>0</v>
      </c>
      <c r="BJ58" s="18">
        <f>IF(SalesOrders_Log[[#This Row],[Product]]=FY04_M05,SalesOrders_Log[[#This Row],[Date Invoiced]],0)</f>
        <v>0</v>
      </c>
      <c r="BK58" s="18">
        <f>IF(SalesOrders_Log[[#This Row],[Product]]=FY04_M06,SalesOrders_Log[[#This Row],[Date Invoiced]],0)</f>
        <v>0</v>
      </c>
      <c r="BL58" s="18">
        <f>IF(SalesOrders_Log[[#This Row],[Product]]=FY04_M07,SalesOrders_Log[[#This Row],[Date Invoiced]],0)</f>
        <v>0</v>
      </c>
      <c r="BM58" s="18">
        <f>IF(SalesOrders_Log[[#This Row],[Product]]=FY04_M08,SalesOrders_Log[[#This Row],[Date Invoiced]],0)</f>
        <v>0</v>
      </c>
      <c r="BN58" s="18">
        <f>IF(SalesOrders_Log[[#This Row],[Product]]=FY04_M09,SalesOrders_Log[[#This Row],[Date Invoiced]],0)</f>
        <v>0</v>
      </c>
      <c r="BO58" s="18">
        <f>IF(SalesOrders_Log[[#This Row],[Product]]=FY04_M10,SalesOrders_Log[[#This Row],[Date Invoiced]],0)</f>
        <v>0</v>
      </c>
      <c r="BP58" s="18">
        <f>IF(SalesOrders_Log[[#This Row],[Product]]=FY04_M11,SalesOrders_Log[[#This Row],[Date Invoiced]],0)</f>
        <v>0</v>
      </c>
      <c r="BQ58" s="18">
        <f>IF(SalesOrders_Log[[#This Row],[Product]]=FY04_M12,SalesOrders_Log[[#This Row],[Date Invoiced]],0)</f>
        <v>0</v>
      </c>
      <c r="BR58" s="18">
        <f>IF(SalesOrders_Log[[#This Row],[Product]]=FY05_M01,SalesOrders_Log[[#This Row],[Date Invoiced]],0)</f>
        <v>0</v>
      </c>
      <c r="BS58" s="18">
        <f>IF(SalesOrders_Log[[#This Row],[Product]]=FY05_M02,SalesOrders_Log[[#This Row],[Date Invoiced]],0)</f>
        <v>0</v>
      </c>
      <c r="BT58" s="18">
        <f>IF(SalesOrders_Log[[#This Row],[Product]]=FY05_M03,SalesOrders_Log[[#This Row],[Date Invoiced]],0)</f>
        <v>0</v>
      </c>
      <c r="BU58" s="18">
        <f>IF(SalesOrders_Log[[#This Row],[Product]]=FY05_M04,SalesOrders_Log[[#This Row],[Date Invoiced]],0)</f>
        <v>0</v>
      </c>
      <c r="BV58" s="18">
        <f>IF(SalesOrders_Log[[#This Row],[Product]]=FY05_M05,SalesOrders_Log[[#This Row],[Date Invoiced]],0)</f>
        <v>0</v>
      </c>
      <c r="BW58" s="18">
        <f>IF(SalesOrders_Log[[#This Row],[Product]]=FY05_M06,SalesOrders_Log[[#This Row],[Date Invoiced]],0)</f>
        <v>0</v>
      </c>
      <c r="BX58" s="18">
        <f>IF(SalesOrders_Log[[#This Row],[Product]]=FY05_M07,SalesOrders_Log[[#This Row],[Date Invoiced]],0)</f>
        <v>0</v>
      </c>
      <c r="BY58" s="18">
        <f>IF(SalesOrders_Log[[#This Row],[Product]]=FY05_M08,SalesOrders_Log[[#This Row],[Date Invoiced]],0)</f>
        <v>0</v>
      </c>
      <c r="BZ58" s="18">
        <f>IF(SalesOrders_Log[[#This Row],[Product]]=FY05_M09,SalesOrders_Log[[#This Row],[Date Invoiced]],0)</f>
        <v>0</v>
      </c>
      <c r="CA58" s="18">
        <f>IF(SalesOrders_Log[[#This Row],[Product]]=FY05_M10,SalesOrders_Log[[#This Row],[Date Invoiced]],0)</f>
        <v>0</v>
      </c>
      <c r="CB58" s="18">
        <f>IF(SalesOrders_Log[[#This Row],[Product]]=FY05_M11,SalesOrders_Log[[#This Row],[Date Invoiced]],0)</f>
        <v>0</v>
      </c>
      <c r="CC58" s="18">
        <f>IF(SalesOrders_Log[[#This Row],[Product]]=FY05_M12,SalesOrders_Log[[#This Row],[Date Invoiced]],0)</f>
        <v>0</v>
      </c>
    </row>
    <row r="59" spans="2:81" x14ac:dyDescent="0.25">
      <c r="B59" s="6" t="s">
        <v>663</v>
      </c>
      <c r="C59" s="6"/>
      <c r="D59" s="6"/>
      <c r="E59" s="6"/>
      <c r="F59" s="6"/>
      <c r="G59" s="6"/>
      <c r="H59" s="6"/>
      <c r="I59" s="6"/>
      <c r="J59" s="6"/>
      <c r="K59" s="6"/>
      <c r="L59" s="10" t="str">
        <f>IF(ISBLANK(SalesOrders_Log[[#This Row],[Product]]),"",SalesOrders_Log[[#This Row],[List Price]]*SalesOrders_Log[[#This Row],[QTY at List Price]]+SalesOrders_Log[[#This Row],[Discount Price]]*SalesOrders_Log[[#This Row],[QTY at Discount Price]])</f>
        <v/>
      </c>
      <c r="M59" s="6"/>
      <c r="N59" s="6"/>
      <c r="O59" s="10" t="str">
        <f>IFERROR(SalesOrders_Log[[#This Row],[Line Sub Total]]*SalesOrders_Log[[#This Row],[Zip Code Taxes]],"")</f>
        <v/>
      </c>
      <c r="P59" s="10">
        <f>SalesOrders_Log[[#This Row],[List Price]]-SalesOrders_Log[[#This Row],[Cost Price]]</f>
        <v>0</v>
      </c>
      <c r="Q59"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59" s="93" t="str">
        <f>IFERROR(SalesOrders_Log[[#This Row],[QTY at List Price]]*SalesOrders_Log[[#This Row],[List Price]]/SalesOrders_Log[[#This Row],[Cost Price]]*SalesOrders_Log[[#This Row],[QTY at List Price]]-IF(SalesOrders_Log[[#This Row],[QTY at List Price]]="","",1),"")</f>
        <v/>
      </c>
      <c r="S59" s="93" t="str">
        <f>IFERROR( SalesOrders_Log[[#This Row],[QTY at Discount Price]]*SalesOrders_Log[[#This Row],[Discount Price]]/SalesOrders_Log[[#This Row],[Cost Price]]*SalesOrders_Log[[#This Row],[QTY at Discount Price]]-IF(SalesOrders_Log[[#This Row],[QTY at Discount Price]]="","",1),"")</f>
        <v/>
      </c>
      <c r="T59" s="11">
        <v>44866</v>
      </c>
      <c r="V59" s="10">
        <f>IF(SalesOrders_Log[[#This Row],[Date Invoiced]]=FY01_M01,SalesOrders_Log[[#This Row],[Line Sub Total]],0)</f>
        <v>0</v>
      </c>
      <c r="W59" s="10">
        <f>IF(SalesOrders_Log[[#This Row],[Date Invoiced]]=FY01_M02,SalesOrders_Log[[#This Row],[Line Sub Total]],0)</f>
        <v>0</v>
      </c>
      <c r="X59" s="10">
        <f>IF(SalesOrders_Log[[#This Row],[Date Invoiced]]=FY01_M03,SalesOrders_Log[[#This Row],[Line Sub Total]],0)</f>
        <v>0</v>
      </c>
      <c r="Y59" s="10">
        <f>IF(SalesOrders_Log[[#This Row],[Date Invoiced]]=FY01_M04,SalesOrders_Log[[#This Row],[Line Sub Total]],0)</f>
        <v>0</v>
      </c>
      <c r="Z59" s="10">
        <f>IF(SalesOrders_Log[[#This Row],[Date Invoiced]]=FY01_M05,SalesOrders_Log[[#This Row],[Line Sub Total]],0)</f>
        <v>0</v>
      </c>
      <c r="AA59" s="10">
        <f>IF(SalesOrders_Log[[#This Row],[Date Invoiced]]=FY01_M06,SalesOrders_Log[[#This Row],[Line Sub Total]],0)</f>
        <v>0</v>
      </c>
      <c r="AB59" s="10">
        <f>IF(SalesOrders_Log[[#This Row],[Date Invoiced]]=FY01_M07,SalesOrders_Log[[#This Row],[Line Sub Total]],0)</f>
        <v>0</v>
      </c>
      <c r="AC59" s="10">
        <f>IF(SalesOrders_Log[[#This Row],[Date Invoiced]]=FY01_M08,SalesOrders_Log[[#This Row],[Line Sub Total]],0)</f>
        <v>0</v>
      </c>
      <c r="AD59" s="10">
        <f>IF(SalesOrders_Log[[#This Row],[Date Invoiced]]=FY01_M09,SalesOrders_Log[[#This Row],[Line Sub Total]],0)</f>
        <v>0</v>
      </c>
      <c r="AE59" s="10">
        <f>IF(SalesOrders_Log[[#This Row],[Date Invoiced]]=FY01_M10,SalesOrders_Log[[#This Row],[Line Sub Total]],0)</f>
        <v>0</v>
      </c>
      <c r="AF59" s="10">
        <f>IF(SalesOrders_Log[[#This Row],[Date Invoiced]]=FY01_M11,SalesOrders_Log[[#This Row],[Line Sub Total]],0)</f>
        <v>0</v>
      </c>
      <c r="AG59" s="10">
        <f>IF(SalesOrders_Log[[#This Row],[Date Invoiced]]=FY01_M12,SalesOrders_Log[[#This Row],[Line Sub Total]],0)</f>
        <v>0</v>
      </c>
      <c r="AH59" s="18">
        <f>IF(SalesOrders_Log[[#This Row],[Date Invoiced]]=FY02_M01,SalesOrders_Log[[#This Row],[Line Sub Total]],0)</f>
        <v>0</v>
      </c>
      <c r="AI59" s="18">
        <f>IF(SalesOrders_Log[[#This Row],[Date Invoiced]]=FY02_M02,SalesOrders_Log[[#This Row],[Line Sub Total]],0)</f>
        <v>0</v>
      </c>
      <c r="AJ59" s="18">
        <f>IF(SalesOrders_Log[[#This Row],[Date Invoiced]]=FY02_M03,SalesOrders_Log[[#This Row],[Line Sub Total]],0)</f>
        <v>0</v>
      </c>
      <c r="AK59" s="18">
        <f>IF(SalesOrders_Log[[#This Row],[Date Invoiced]]=FY02_M04,SalesOrders_Log[[#This Row],[Line Sub Total]],0)</f>
        <v>0</v>
      </c>
      <c r="AL59" s="18">
        <f>IF(SalesOrders_Log[[#This Row],[Date Invoiced]]=FY02_M05,SalesOrders_Log[[#This Row],[Line Sub Total]],0)</f>
        <v>0</v>
      </c>
      <c r="AM59" s="18">
        <f>IF(SalesOrders_Log[[#This Row],[Date Invoiced]]=FY02_M06,SalesOrders_Log[[#This Row],[Line Sub Total]],0)</f>
        <v>0</v>
      </c>
      <c r="AN59" s="18">
        <f>IF(SalesOrders_Log[[#This Row],[Date Invoiced]]=FY02_M07,SalesOrders_Log[[#This Row],[Line Sub Total]],0)</f>
        <v>0</v>
      </c>
      <c r="AO59" s="18">
        <f>IF(SalesOrders_Log[[#This Row],[Date Invoiced]]=FY02_M08,SalesOrders_Log[[#This Row],[Line Sub Total]],0)</f>
        <v>0</v>
      </c>
      <c r="AP59" s="18">
        <f>IF(SalesOrders_Log[[#This Row],[Date Invoiced]]=FY02_M09,SalesOrders_Log[[#This Row],[Line Sub Total]],0)</f>
        <v>0</v>
      </c>
      <c r="AQ59" s="18">
        <f>IF(SalesOrders_Log[[#This Row],[Date Invoiced]]=FY02_M10,SalesOrders_Log[[#This Row],[Line Sub Total]],0)</f>
        <v>0</v>
      </c>
      <c r="AR59" s="18">
        <f>IF(SalesOrders_Log[[#This Row],[Date Invoiced]]=FY02_M11,SalesOrders_Log[[#This Row],[Line Sub Total]],0)</f>
        <v>0</v>
      </c>
      <c r="AS59" s="18">
        <f>IF(SalesOrders_Log[[#This Row],[Date Invoiced]]=FY02_M12,SalesOrders_Log[[#This Row],[Line Sub Total]],0)</f>
        <v>0</v>
      </c>
      <c r="AT59" s="18">
        <f>IF(SalesOrders_Log[[#This Row],[Date Invoiced]]=FY03_M01,SalesOrders_Log[[#This Row],[Line Sub Total]],0)</f>
        <v>0</v>
      </c>
      <c r="AU59" s="18">
        <f>IF(SalesOrders_Log[[#This Row],[Date Invoiced]]=FY03_M02,SalesOrders_Log[[#This Row],[Line Sub Total]],0)</f>
        <v>0</v>
      </c>
      <c r="AV59" s="18">
        <f>IF(SalesOrders_Log[[#This Row],[Date Invoiced]]=FY03_M03,SalesOrders_Log[[#This Row],[Line Sub Total]],0)</f>
        <v>0</v>
      </c>
      <c r="AW59" s="18">
        <f>IF(SalesOrders_Log[[#This Row],[Date Invoiced]]=FY03_M04,SalesOrders_Log[[#This Row],[Line Sub Total]],0)</f>
        <v>0</v>
      </c>
      <c r="AX59" s="18">
        <f>IF(SalesOrders_Log[[#This Row],[Date Invoiced]]=FY03_M05,SalesOrders_Log[[#This Row],[Line Sub Total]],0)</f>
        <v>0</v>
      </c>
      <c r="AY59" s="18">
        <f>IF(SalesOrders_Log[[#This Row],[Date Invoiced]]=FY03_M06,SalesOrders_Log[[#This Row],[Line Sub Total]],0)</f>
        <v>0</v>
      </c>
      <c r="AZ59" s="18">
        <f>IF(SalesOrders_Log[[#This Row],[Date Invoiced]]=FY03_M07,SalesOrders_Log[[#This Row],[Line Sub Total]],0)</f>
        <v>0</v>
      </c>
      <c r="BA59" s="18">
        <f>IF(SalesOrders_Log[[#This Row],[Date Invoiced]]=FY03_M08,SalesOrders_Log[[#This Row],[Line Sub Total]],0)</f>
        <v>0</v>
      </c>
      <c r="BB59" s="18">
        <f>IF(SalesOrders_Log[[#This Row],[Date Invoiced]]=FY03_M09,SalesOrders_Log[[#This Row],[Line Sub Total]],0)</f>
        <v>0</v>
      </c>
      <c r="BC59" s="18">
        <f>IF(SalesOrders_Log[[#This Row],[Date Invoiced]]=FY03_M10,SalesOrders_Log[[#This Row],[Line Sub Total]],0)</f>
        <v>0</v>
      </c>
      <c r="BD59" s="18">
        <f>IF(SalesOrders_Log[[#This Row],[Date Invoiced]]=FY03_M11,SalesOrders_Log[[#This Row],[Line Sub Total]],0)</f>
        <v>0</v>
      </c>
      <c r="BE59" s="18">
        <f>IF(SalesOrders_Log[[#This Row],[Date Invoiced]]=FY03_M12,SalesOrders_Log[[#This Row],[Line Sub Total]],0)</f>
        <v>0</v>
      </c>
      <c r="BF59" s="18">
        <f>IF(SalesOrders_Log[[#This Row],[Product]]=FY04_M01,SalesOrders_Log[[#This Row],[Date Invoiced]],0)</f>
        <v>0</v>
      </c>
      <c r="BG59" s="18">
        <f>IF(SalesOrders_Log[[#This Row],[Product]]=FY04_M02,SalesOrders_Log[[#This Row],[Date Invoiced]],0)</f>
        <v>0</v>
      </c>
      <c r="BH59" s="18">
        <f>IF(SalesOrders_Log[[#This Row],[Product]]=FY04_M03,SalesOrders_Log[[#This Row],[Date Invoiced]],0)</f>
        <v>0</v>
      </c>
      <c r="BI59" s="18">
        <f>IF(SalesOrders_Log[[#This Row],[Product]]=FY04_M04,SalesOrders_Log[[#This Row],[Date Invoiced]],0)</f>
        <v>0</v>
      </c>
      <c r="BJ59" s="18">
        <f>IF(SalesOrders_Log[[#This Row],[Product]]=FY04_M05,SalesOrders_Log[[#This Row],[Date Invoiced]],0)</f>
        <v>0</v>
      </c>
      <c r="BK59" s="18">
        <f>IF(SalesOrders_Log[[#This Row],[Product]]=FY04_M06,SalesOrders_Log[[#This Row],[Date Invoiced]],0)</f>
        <v>0</v>
      </c>
      <c r="BL59" s="18">
        <f>IF(SalesOrders_Log[[#This Row],[Product]]=FY04_M07,SalesOrders_Log[[#This Row],[Date Invoiced]],0)</f>
        <v>0</v>
      </c>
      <c r="BM59" s="18">
        <f>IF(SalesOrders_Log[[#This Row],[Product]]=FY04_M08,SalesOrders_Log[[#This Row],[Date Invoiced]],0)</f>
        <v>0</v>
      </c>
      <c r="BN59" s="18">
        <f>IF(SalesOrders_Log[[#This Row],[Product]]=FY04_M09,SalesOrders_Log[[#This Row],[Date Invoiced]],0)</f>
        <v>0</v>
      </c>
      <c r="BO59" s="18">
        <f>IF(SalesOrders_Log[[#This Row],[Product]]=FY04_M10,SalesOrders_Log[[#This Row],[Date Invoiced]],0)</f>
        <v>0</v>
      </c>
      <c r="BP59" s="18">
        <f>IF(SalesOrders_Log[[#This Row],[Product]]=FY04_M11,SalesOrders_Log[[#This Row],[Date Invoiced]],0)</f>
        <v>0</v>
      </c>
      <c r="BQ59" s="18">
        <f>IF(SalesOrders_Log[[#This Row],[Product]]=FY04_M12,SalesOrders_Log[[#This Row],[Date Invoiced]],0)</f>
        <v>0</v>
      </c>
      <c r="BR59" s="18">
        <f>IF(SalesOrders_Log[[#This Row],[Product]]=FY05_M01,SalesOrders_Log[[#This Row],[Date Invoiced]],0)</f>
        <v>0</v>
      </c>
      <c r="BS59" s="18">
        <f>IF(SalesOrders_Log[[#This Row],[Product]]=FY05_M02,SalesOrders_Log[[#This Row],[Date Invoiced]],0)</f>
        <v>0</v>
      </c>
      <c r="BT59" s="18">
        <f>IF(SalesOrders_Log[[#This Row],[Product]]=FY05_M03,SalesOrders_Log[[#This Row],[Date Invoiced]],0)</f>
        <v>0</v>
      </c>
      <c r="BU59" s="18">
        <f>IF(SalesOrders_Log[[#This Row],[Product]]=FY05_M04,SalesOrders_Log[[#This Row],[Date Invoiced]],0)</f>
        <v>0</v>
      </c>
      <c r="BV59" s="18">
        <f>IF(SalesOrders_Log[[#This Row],[Product]]=FY05_M05,SalesOrders_Log[[#This Row],[Date Invoiced]],0)</f>
        <v>0</v>
      </c>
      <c r="BW59" s="18">
        <f>IF(SalesOrders_Log[[#This Row],[Product]]=FY05_M06,SalesOrders_Log[[#This Row],[Date Invoiced]],0)</f>
        <v>0</v>
      </c>
      <c r="BX59" s="18">
        <f>IF(SalesOrders_Log[[#This Row],[Product]]=FY05_M07,SalesOrders_Log[[#This Row],[Date Invoiced]],0)</f>
        <v>0</v>
      </c>
      <c r="BY59" s="18">
        <f>IF(SalesOrders_Log[[#This Row],[Product]]=FY05_M08,SalesOrders_Log[[#This Row],[Date Invoiced]],0)</f>
        <v>0</v>
      </c>
      <c r="BZ59" s="18">
        <f>IF(SalesOrders_Log[[#This Row],[Product]]=FY05_M09,SalesOrders_Log[[#This Row],[Date Invoiced]],0)</f>
        <v>0</v>
      </c>
      <c r="CA59" s="18">
        <f>IF(SalesOrders_Log[[#This Row],[Product]]=FY05_M10,SalesOrders_Log[[#This Row],[Date Invoiced]],0)</f>
        <v>0</v>
      </c>
      <c r="CB59" s="18">
        <f>IF(SalesOrders_Log[[#This Row],[Product]]=FY05_M11,SalesOrders_Log[[#This Row],[Date Invoiced]],0)</f>
        <v>0</v>
      </c>
      <c r="CC59" s="18">
        <f>IF(SalesOrders_Log[[#This Row],[Product]]=FY05_M12,SalesOrders_Log[[#This Row],[Date Invoiced]],0)</f>
        <v>0</v>
      </c>
    </row>
    <row r="60" spans="2:81" x14ac:dyDescent="0.25">
      <c r="B60" s="6" t="s">
        <v>664</v>
      </c>
      <c r="C60" s="6"/>
      <c r="D60" s="6"/>
      <c r="E60" s="6"/>
      <c r="F60" s="6"/>
      <c r="G60" s="6"/>
      <c r="H60" s="6"/>
      <c r="I60" s="6"/>
      <c r="J60" s="6"/>
      <c r="K60" s="6"/>
      <c r="L60" s="10" t="str">
        <f>IF(ISBLANK(SalesOrders_Log[[#This Row],[Product]]),"",SalesOrders_Log[[#This Row],[List Price]]*SalesOrders_Log[[#This Row],[QTY at List Price]]+SalesOrders_Log[[#This Row],[Discount Price]]*SalesOrders_Log[[#This Row],[QTY at Discount Price]])</f>
        <v/>
      </c>
      <c r="M60" s="6"/>
      <c r="N60" s="6"/>
      <c r="O60" s="10" t="str">
        <f>IFERROR(SalesOrders_Log[[#This Row],[Line Sub Total]]*SalesOrders_Log[[#This Row],[Zip Code Taxes]],"")</f>
        <v/>
      </c>
      <c r="P60" s="10">
        <f>SalesOrders_Log[[#This Row],[List Price]]-SalesOrders_Log[[#This Row],[Cost Price]]</f>
        <v>0</v>
      </c>
      <c r="Q60"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60" s="93" t="str">
        <f>IFERROR(SalesOrders_Log[[#This Row],[QTY at List Price]]*SalesOrders_Log[[#This Row],[List Price]]/SalesOrders_Log[[#This Row],[Cost Price]]*SalesOrders_Log[[#This Row],[QTY at List Price]]-IF(SalesOrders_Log[[#This Row],[QTY at List Price]]="","",1),"")</f>
        <v/>
      </c>
      <c r="S60" s="93" t="str">
        <f>IFERROR( SalesOrders_Log[[#This Row],[QTY at Discount Price]]*SalesOrders_Log[[#This Row],[Discount Price]]/SalesOrders_Log[[#This Row],[Cost Price]]*SalesOrders_Log[[#This Row],[QTY at Discount Price]]-IF(SalesOrders_Log[[#This Row],[QTY at Discount Price]]="","",1),"")</f>
        <v/>
      </c>
      <c r="T60" s="11">
        <v>44866</v>
      </c>
      <c r="V60" s="10">
        <f>IF(SalesOrders_Log[[#This Row],[Date Invoiced]]=FY01_M01,SalesOrders_Log[[#This Row],[Line Sub Total]],0)</f>
        <v>0</v>
      </c>
      <c r="W60" s="10">
        <f>IF(SalesOrders_Log[[#This Row],[Date Invoiced]]=FY01_M02,SalesOrders_Log[[#This Row],[Line Sub Total]],0)</f>
        <v>0</v>
      </c>
      <c r="X60" s="10">
        <f>IF(SalesOrders_Log[[#This Row],[Date Invoiced]]=FY01_M03,SalesOrders_Log[[#This Row],[Line Sub Total]],0)</f>
        <v>0</v>
      </c>
      <c r="Y60" s="10">
        <f>IF(SalesOrders_Log[[#This Row],[Date Invoiced]]=FY01_M04,SalesOrders_Log[[#This Row],[Line Sub Total]],0)</f>
        <v>0</v>
      </c>
      <c r="Z60" s="10">
        <f>IF(SalesOrders_Log[[#This Row],[Date Invoiced]]=FY01_M05,SalesOrders_Log[[#This Row],[Line Sub Total]],0)</f>
        <v>0</v>
      </c>
      <c r="AA60" s="10">
        <f>IF(SalesOrders_Log[[#This Row],[Date Invoiced]]=FY01_M06,SalesOrders_Log[[#This Row],[Line Sub Total]],0)</f>
        <v>0</v>
      </c>
      <c r="AB60" s="10">
        <f>IF(SalesOrders_Log[[#This Row],[Date Invoiced]]=FY01_M07,SalesOrders_Log[[#This Row],[Line Sub Total]],0)</f>
        <v>0</v>
      </c>
      <c r="AC60" s="10">
        <f>IF(SalesOrders_Log[[#This Row],[Date Invoiced]]=FY01_M08,SalesOrders_Log[[#This Row],[Line Sub Total]],0)</f>
        <v>0</v>
      </c>
      <c r="AD60" s="10">
        <f>IF(SalesOrders_Log[[#This Row],[Date Invoiced]]=FY01_M09,SalesOrders_Log[[#This Row],[Line Sub Total]],0)</f>
        <v>0</v>
      </c>
      <c r="AE60" s="10">
        <f>IF(SalesOrders_Log[[#This Row],[Date Invoiced]]=FY01_M10,SalesOrders_Log[[#This Row],[Line Sub Total]],0)</f>
        <v>0</v>
      </c>
      <c r="AF60" s="10">
        <f>IF(SalesOrders_Log[[#This Row],[Date Invoiced]]=FY01_M11,SalesOrders_Log[[#This Row],[Line Sub Total]],0)</f>
        <v>0</v>
      </c>
      <c r="AG60" s="10">
        <f>IF(SalesOrders_Log[[#This Row],[Date Invoiced]]=FY01_M12,SalesOrders_Log[[#This Row],[Line Sub Total]],0)</f>
        <v>0</v>
      </c>
      <c r="AH60" s="18">
        <f>IF(SalesOrders_Log[[#This Row],[Date Invoiced]]=FY02_M01,SalesOrders_Log[[#This Row],[Line Sub Total]],0)</f>
        <v>0</v>
      </c>
      <c r="AI60" s="18">
        <f>IF(SalesOrders_Log[[#This Row],[Date Invoiced]]=FY02_M02,SalesOrders_Log[[#This Row],[Line Sub Total]],0)</f>
        <v>0</v>
      </c>
      <c r="AJ60" s="18">
        <f>IF(SalesOrders_Log[[#This Row],[Date Invoiced]]=FY02_M03,SalesOrders_Log[[#This Row],[Line Sub Total]],0)</f>
        <v>0</v>
      </c>
      <c r="AK60" s="18">
        <f>IF(SalesOrders_Log[[#This Row],[Date Invoiced]]=FY02_M04,SalesOrders_Log[[#This Row],[Line Sub Total]],0)</f>
        <v>0</v>
      </c>
      <c r="AL60" s="18">
        <f>IF(SalesOrders_Log[[#This Row],[Date Invoiced]]=FY02_M05,SalesOrders_Log[[#This Row],[Line Sub Total]],0)</f>
        <v>0</v>
      </c>
      <c r="AM60" s="18">
        <f>IF(SalesOrders_Log[[#This Row],[Date Invoiced]]=FY02_M06,SalesOrders_Log[[#This Row],[Line Sub Total]],0)</f>
        <v>0</v>
      </c>
      <c r="AN60" s="18">
        <f>IF(SalesOrders_Log[[#This Row],[Date Invoiced]]=FY02_M07,SalesOrders_Log[[#This Row],[Line Sub Total]],0)</f>
        <v>0</v>
      </c>
      <c r="AO60" s="18">
        <f>IF(SalesOrders_Log[[#This Row],[Date Invoiced]]=FY02_M08,SalesOrders_Log[[#This Row],[Line Sub Total]],0)</f>
        <v>0</v>
      </c>
      <c r="AP60" s="18">
        <f>IF(SalesOrders_Log[[#This Row],[Date Invoiced]]=FY02_M09,SalesOrders_Log[[#This Row],[Line Sub Total]],0)</f>
        <v>0</v>
      </c>
      <c r="AQ60" s="18">
        <f>IF(SalesOrders_Log[[#This Row],[Date Invoiced]]=FY02_M10,SalesOrders_Log[[#This Row],[Line Sub Total]],0)</f>
        <v>0</v>
      </c>
      <c r="AR60" s="18">
        <f>IF(SalesOrders_Log[[#This Row],[Date Invoiced]]=FY02_M11,SalesOrders_Log[[#This Row],[Line Sub Total]],0)</f>
        <v>0</v>
      </c>
      <c r="AS60" s="18">
        <f>IF(SalesOrders_Log[[#This Row],[Date Invoiced]]=FY02_M12,SalesOrders_Log[[#This Row],[Line Sub Total]],0)</f>
        <v>0</v>
      </c>
      <c r="AT60" s="18">
        <f>IF(SalesOrders_Log[[#This Row],[Date Invoiced]]=FY03_M01,SalesOrders_Log[[#This Row],[Line Sub Total]],0)</f>
        <v>0</v>
      </c>
      <c r="AU60" s="18">
        <f>IF(SalesOrders_Log[[#This Row],[Date Invoiced]]=FY03_M02,SalesOrders_Log[[#This Row],[Line Sub Total]],0)</f>
        <v>0</v>
      </c>
      <c r="AV60" s="18">
        <f>IF(SalesOrders_Log[[#This Row],[Date Invoiced]]=FY03_M03,SalesOrders_Log[[#This Row],[Line Sub Total]],0)</f>
        <v>0</v>
      </c>
      <c r="AW60" s="18">
        <f>IF(SalesOrders_Log[[#This Row],[Date Invoiced]]=FY03_M04,SalesOrders_Log[[#This Row],[Line Sub Total]],0)</f>
        <v>0</v>
      </c>
      <c r="AX60" s="18">
        <f>IF(SalesOrders_Log[[#This Row],[Date Invoiced]]=FY03_M05,SalesOrders_Log[[#This Row],[Line Sub Total]],0)</f>
        <v>0</v>
      </c>
      <c r="AY60" s="18">
        <f>IF(SalesOrders_Log[[#This Row],[Date Invoiced]]=FY03_M06,SalesOrders_Log[[#This Row],[Line Sub Total]],0)</f>
        <v>0</v>
      </c>
      <c r="AZ60" s="18">
        <f>IF(SalesOrders_Log[[#This Row],[Date Invoiced]]=FY03_M07,SalesOrders_Log[[#This Row],[Line Sub Total]],0)</f>
        <v>0</v>
      </c>
      <c r="BA60" s="18">
        <f>IF(SalesOrders_Log[[#This Row],[Date Invoiced]]=FY03_M08,SalesOrders_Log[[#This Row],[Line Sub Total]],0)</f>
        <v>0</v>
      </c>
      <c r="BB60" s="18">
        <f>IF(SalesOrders_Log[[#This Row],[Date Invoiced]]=FY03_M09,SalesOrders_Log[[#This Row],[Line Sub Total]],0)</f>
        <v>0</v>
      </c>
      <c r="BC60" s="18">
        <f>IF(SalesOrders_Log[[#This Row],[Date Invoiced]]=FY03_M10,SalesOrders_Log[[#This Row],[Line Sub Total]],0)</f>
        <v>0</v>
      </c>
      <c r="BD60" s="18">
        <f>IF(SalesOrders_Log[[#This Row],[Date Invoiced]]=FY03_M11,SalesOrders_Log[[#This Row],[Line Sub Total]],0)</f>
        <v>0</v>
      </c>
      <c r="BE60" s="18">
        <f>IF(SalesOrders_Log[[#This Row],[Date Invoiced]]=FY03_M12,SalesOrders_Log[[#This Row],[Line Sub Total]],0)</f>
        <v>0</v>
      </c>
      <c r="BF60" s="18">
        <f>IF(SalesOrders_Log[[#This Row],[Product]]=FY04_M01,SalesOrders_Log[[#This Row],[Date Invoiced]],0)</f>
        <v>0</v>
      </c>
      <c r="BG60" s="18">
        <f>IF(SalesOrders_Log[[#This Row],[Product]]=FY04_M02,SalesOrders_Log[[#This Row],[Date Invoiced]],0)</f>
        <v>0</v>
      </c>
      <c r="BH60" s="18">
        <f>IF(SalesOrders_Log[[#This Row],[Product]]=FY04_M03,SalesOrders_Log[[#This Row],[Date Invoiced]],0)</f>
        <v>0</v>
      </c>
      <c r="BI60" s="18">
        <f>IF(SalesOrders_Log[[#This Row],[Product]]=FY04_M04,SalesOrders_Log[[#This Row],[Date Invoiced]],0)</f>
        <v>0</v>
      </c>
      <c r="BJ60" s="18">
        <f>IF(SalesOrders_Log[[#This Row],[Product]]=FY04_M05,SalesOrders_Log[[#This Row],[Date Invoiced]],0)</f>
        <v>0</v>
      </c>
      <c r="BK60" s="18">
        <f>IF(SalesOrders_Log[[#This Row],[Product]]=FY04_M06,SalesOrders_Log[[#This Row],[Date Invoiced]],0)</f>
        <v>0</v>
      </c>
      <c r="BL60" s="18">
        <f>IF(SalesOrders_Log[[#This Row],[Product]]=FY04_M07,SalesOrders_Log[[#This Row],[Date Invoiced]],0)</f>
        <v>0</v>
      </c>
      <c r="BM60" s="18">
        <f>IF(SalesOrders_Log[[#This Row],[Product]]=FY04_M08,SalesOrders_Log[[#This Row],[Date Invoiced]],0)</f>
        <v>0</v>
      </c>
      <c r="BN60" s="18">
        <f>IF(SalesOrders_Log[[#This Row],[Product]]=FY04_M09,SalesOrders_Log[[#This Row],[Date Invoiced]],0)</f>
        <v>0</v>
      </c>
      <c r="BO60" s="18">
        <f>IF(SalesOrders_Log[[#This Row],[Product]]=FY04_M10,SalesOrders_Log[[#This Row],[Date Invoiced]],0)</f>
        <v>0</v>
      </c>
      <c r="BP60" s="18">
        <f>IF(SalesOrders_Log[[#This Row],[Product]]=FY04_M11,SalesOrders_Log[[#This Row],[Date Invoiced]],0)</f>
        <v>0</v>
      </c>
      <c r="BQ60" s="18">
        <f>IF(SalesOrders_Log[[#This Row],[Product]]=FY04_M12,SalesOrders_Log[[#This Row],[Date Invoiced]],0)</f>
        <v>0</v>
      </c>
      <c r="BR60" s="18">
        <f>IF(SalesOrders_Log[[#This Row],[Product]]=FY05_M01,SalesOrders_Log[[#This Row],[Date Invoiced]],0)</f>
        <v>0</v>
      </c>
      <c r="BS60" s="18">
        <f>IF(SalesOrders_Log[[#This Row],[Product]]=FY05_M02,SalesOrders_Log[[#This Row],[Date Invoiced]],0)</f>
        <v>0</v>
      </c>
      <c r="BT60" s="18">
        <f>IF(SalesOrders_Log[[#This Row],[Product]]=FY05_M03,SalesOrders_Log[[#This Row],[Date Invoiced]],0)</f>
        <v>0</v>
      </c>
      <c r="BU60" s="18">
        <f>IF(SalesOrders_Log[[#This Row],[Product]]=FY05_M04,SalesOrders_Log[[#This Row],[Date Invoiced]],0)</f>
        <v>0</v>
      </c>
      <c r="BV60" s="18">
        <f>IF(SalesOrders_Log[[#This Row],[Product]]=FY05_M05,SalesOrders_Log[[#This Row],[Date Invoiced]],0)</f>
        <v>0</v>
      </c>
      <c r="BW60" s="18">
        <f>IF(SalesOrders_Log[[#This Row],[Product]]=FY05_M06,SalesOrders_Log[[#This Row],[Date Invoiced]],0)</f>
        <v>0</v>
      </c>
      <c r="BX60" s="18">
        <f>IF(SalesOrders_Log[[#This Row],[Product]]=FY05_M07,SalesOrders_Log[[#This Row],[Date Invoiced]],0)</f>
        <v>0</v>
      </c>
      <c r="BY60" s="18">
        <f>IF(SalesOrders_Log[[#This Row],[Product]]=FY05_M08,SalesOrders_Log[[#This Row],[Date Invoiced]],0)</f>
        <v>0</v>
      </c>
      <c r="BZ60" s="18">
        <f>IF(SalesOrders_Log[[#This Row],[Product]]=FY05_M09,SalesOrders_Log[[#This Row],[Date Invoiced]],0)</f>
        <v>0</v>
      </c>
      <c r="CA60" s="18">
        <f>IF(SalesOrders_Log[[#This Row],[Product]]=FY05_M10,SalesOrders_Log[[#This Row],[Date Invoiced]],0)</f>
        <v>0</v>
      </c>
      <c r="CB60" s="18">
        <f>IF(SalesOrders_Log[[#This Row],[Product]]=FY05_M11,SalesOrders_Log[[#This Row],[Date Invoiced]],0)</f>
        <v>0</v>
      </c>
      <c r="CC60" s="18">
        <f>IF(SalesOrders_Log[[#This Row],[Product]]=FY05_M12,SalesOrders_Log[[#This Row],[Date Invoiced]],0)</f>
        <v>0</v>
      </c>
    </row>
    <row r="61" spans="2:81" x14ac:dyDescent="0.25">
      <c r="B61" s="6" t="s">
        <v>665</v>
      </c>
      <c r="C61" s="6"/>
      <c r="D61" s="6"/>
      <c r="E61" s="6"/>
      <c r="F61" s="6"/>
      <c r="G61" s="6"/>
      <c r="H61" s="6"/>
      <c r="I61" s="6"/>
      <c r="J61" s="6"/>
      <c r="K61" s="6"/>
      <c r="L61" s="10" t="str">
        <f>IF(ISBLANK(SalesOrders_Log[[#This Row],[Product]]),"",SalesOrders_Log[[#This Row],[List Price]]*SalesOrders_Log[[#This Row],[QTY at List Price]]+SalesOrders_Log[[#This Row],[Discount Price]]*SalesOrders_Log[[#This Row],[QTY at Discount Price]])</f>
        <v/>
      </c>
      <c r="M61" s="6"/>
      <c r="N61" s="6"/>
      <c r="O61" s="10" t="str">
        <f>IFERROR(SalesOrders_Log[[#This Row],[Line Sub Total]]*SalesOrders_Log[[#This Row],[Zip Code Taxes]],"")</f>
        <v/>
      </c>
      <c r="P61" s="10">
        <f>SalesOrders_Log[[#This Row],[List Price]]-SalesOrders_Log[[#This Row],[Cost Price]]</f>
        <v>0</v>
      </c>
      <c r="Q61"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61" s="93" t="str">
        <f>IFERROR(SalesOrders_Log[[#This Row],[QTY at List Price]]*SalesOrders_Log[[#This Row],[List Price]]/SalesOrders_Log[[#This Row],[Cost Price]]*SalesOrders_Log[[#This Row],[QTY at List Price]]-IF(SalesOrders_Log[[#This Row],[QTY at List Price]]="","",1),"")</f>
        <v/>
      </c>
      <c r="S61" s="93" t="str">
        <f>IFERROR( SalesOrders_Log[[#This Row],[QTY at Discount Price]]*SalesOrders_Log[[#This Row],[Discount Price]]/SalesOrders_Log[[#This Row],[Cost Price]]*SalesOrders_Log[[#This Row],[QTY at Discount Price]]-IF(SalesOrders_Log[[#This Row],[QTY at Discount Price]]="","",1),"")</f>
        <v/>
      </c>
      <c r="T61" s="11">
        <v>44866</v>
      </c>
      <c r="V61" s="10">
        <f>IF(SalesOrders_Log[[#This Row],[Date Invoiced]]=FY01_M01,SalesOrders_Log[[#This Row],[Line Sub Total]],0)</f>
        <v>0</v>
      </c>
      <c r="W61" s="10">
        <f>IF(SalesOrders_Log[[#This Row],[Date Invoiced]]=FY01_M02,SalesOrders_Log[[#This Row],[Line Sub Total]],0)</f>
        <v>0</v>
      </c>
      <c r="X61" s="10">
        <f>IF(SalesOrders_Log[[#This Row],[Date Invoiced]]=FY01_M03,SalesOrders_Log[[#This Row],[Line Sub Total]],0)</f>
        <v>0</v>
      </c>
      <c r="Y61" s="10">
        <f>IF(SalesOrders_Log[[#This Row],[Date Invoiced]]=FY01_M04,SalesOrders_Log[[#This Row],[Line Sub Total]],0)</f>
        <v>0</v>
      </c>
      <c r="Z61" s="10">
        <f>IF(SalesOrders_Log[[#This Row],[Date Invoiced]]=FY01_M05,SalesOrders_Log[[#This Row],[Line Sub Total]],0)</f>
        <v>0</v>
      </c>
      <c r="AA61" s="10">
        <f>IF(SalesOrders_Log[[#This Row],[Date Invoiced]]=FY01_M06,SalesOrders_Log[[#This Row],[Line Sub Total]],0)</f>
        <v>0</v>
      </c>
      <c r="AB61" s="10">
        <f>IF(SalesOrders_Log[[#This Row],[Date Invoiced]]=FY01_M07,SalesOrders_Log[[#This Row],[Line Sub Total]],0)</f>
        <v>0</v>
      </c>
      <c r="AC61" s="10">
        <f>IF(SalesOrders_Log[[#This Row],[Date Invoiced]]=FY01_M08,SalesOrders_Log[[#This Row],[Line Sub Total]],0)</f>
        <v>0</v>
      </c>
      <c r="AD61" s="10">
        <f>IF(SalesOrders_Log[[#This Row],[Date Invoiced]]=FY01_M09,SalesOrders_Log[[#This Row],[Line Sub Total]],0)</f>
        <v>0</v>
      </c>
      <c r="AE61" s="10">
        <f>IF(SalesOrders_Log[[#This Row],[Date Invoiced]]=FY01_M10,SalesOrders_Log[[#This Row],[Line Sub Total]],0)</f>
        <v>0</v>
      </c>
      <c r="AF61" s="10">
        <f>IF(SalesOrders_Log[[#This Row],[Date Invoiced]]=FY01_M11,SalesOrders_Log[[#This Row],[Line Sub Total]],0)</f>
        <v>0</v>
      </c>
      <c r="AG61" s="10">
        <f>IF(SalesOrders_Log[[#This Row],[Date Invoiced]]=FY01_M12,SalesOrders_Log[[#This Row],[Line Sub Total]],0)</f>
        <v>0</v>
      </c>
      <c r="AH61" s="18">
        <f>IF(SalesOrders_Log[[#This Row],[Date Invoiced]]=FY02_M01,SalesOrders_Log[[#This Row],[Line Sub Total]],0)</f>
        <v>0</v>
      </c>
      <c r="AI61" s="18">
        <f>IF(SalesOrders_Log[[#This Row],[Date Invoiced]]=FY02_M02,SalesOrders_Log[[#This Row],[Line Sub Total]],0)</f>
        <v>0</v>
      </c>
      <c r="AJ61" s="18">
        <f>IF(SalesOrders_Log[[#This Row],[Date Invoiced]]=FY02_M03,SalesOrders_Log[[#This Row],[Line Sub Total]],0)</f>
        <v>0</v>
      </c>
      <c r="AK61" s="18">
        <f>IF(SalesOrders_Log[[#This Row],[Date Invoiced]]=FY02_M04,SalesOrders_Log[[#This Row],[Line Sub Total]],0)</f>
        <v>0</v>
      </c>
      <c r="AL61" s="18">
        <f>IF(SalesOrders_Log[[#This Row],[Date Invoiced]]=FY02_M05,SalesOrders_Log[[#This Row],[Line Sub Total]],0)</f>
        <v>0</v>
      </c>
      <c r="AM61" s="18">
        <f>IF(SalesOrders_Log[[#This Row],[Date Invoiced]]=FY02_M06,SalesOrders_Log[[#This Row],[Line Sub Total]],0)</f>
        <v>0</v>
      </c>
      <c r="AN61" s="18">
        <f>IF(SalesOrders_Log[[#This Row],[Date Invoiced]]=FY02_M07,SalesOrders_Log[[#This Row],[Line Sub Total]],0)</f>
        <v>0</v>
      </c>
      <c r="AO61" s="18">
        <f>IF(SalesOrders_Log[[#This Row],[Date Invoiced]]=FY02_M08,SalesOrders_Log[[#This Row],[Line Sub Total]],0)</f>
        <v>0</v>
      </c>
      <c r="AP61" s="18">
        <f>IF(SalesOrders_Log[[#This Row],[Date Invoiced]]=FY02_M09,SalesOrders_Log[[#This Row],[Line Sub Total]],0)</f>
        <v>0</v>
      </c>
      <c r="AQ61" s="18">
        <f>IF(SalesOrders_Log[[#This Row],[Date Invoiced]]=FY02_M10,SalesOrders_Log[[#This Row],[Line Sub Total]],0)</f>
        <v>0</v>
      </c>
      <c r="AR61" s="18">
        <f>IF(SalesOrders_Log[[#This Row],[Date Invoiced]]=FY02_M11,SalesOrders_Log[[#This Row],[Line Sub Total]],0)</f>
        <v>0</v>
      </c>
      <c r="AS61" s="18">
        <f>IF(SalesOrders_Log[[#This Row],[Date Invoiced]]=FY02_M12,SalesOrders_Log[[#This Row],[Line Sub Total]],0)</f>
        <v>0</v>
      </c>
      <c r="AT61" s="18">
        <f>IF(SalesOrders_Log[[#This Row],[Date Invoiced]]=FY03_M01,SalesOrders_Log[[#This Row],[Line Sub Total]],0)</f>
        <v>0</v>
      </c>
      <c r="AU61" s="18">
        <f>IF(SalesOrders_Log[[#This Row],[Date Invoiced]]=FY03_M02,SalesOrders_Log[[#This Row],[Line Sub Total]],0)</f>
        <v>0</v>
      </c>
      <c r="AV61" s="18">
        <f>IF(SalesOrders_Log[[#This Row],[Date Invoiced]]=FY03_M03,SalesOrders_Log[[#This Row],[Line Sub Total]],0)</f>
        <v>0</v>
      </c>
      <c r="AW61" s="18">
        <f>IF(SalesOrders_Log[[#This Row],[Date Invoiced]]=FY03_M04,SalesOrders_Log[[#This Row],[Line Sub Total]],0)</f>
        <v>0</v>
      </c>
      <c r="AX61" s="18">
        <f>IF(SalesOrders_Log[[#This Row],[Date Invoiced]]=FY03_M05,SalesOrders_Log[[#This Row],[Line Sub Total]],0)</f>
        <v>0</v>
      </c>
      <c r="AY61" s="18">
        <f>IF(SalesOrders_Log[[#This Row],[Date Invoiced]]=FY03_M06,SalesOrders_Log[[#This Row],[Line Sub Total]],0)</f>
        <v>0</v>
      </c>
      <c r="AZ61" s="18">
        <f>IF(SalesOrders_Log[[#This Row],[Date Invoiced]]=FY03_M07,SalesOrders_Log[[#This Row],[Line Sub Total]],0)</f>
        <v>0</v>
      </c>
      <c r="BA61" s="18">
        <f>IF(SalesOrders_Log[[#This Row],[Date Invoiced]]=FY03_M08,SalesOrders_Log[[#This Row],[Line Sub Total]],0)</f>
        <v>0</v>
      </c>
      <c r="BB61" s="18">
        <f>IF(SalesOrders_Log[[#This Row],[Date Invoiced]]=FY03_M09,SalesOrders_Log[[#This Row],[Line Sub Total]],0)</f>
        <v>0</v>
      </c>
      <c r="BC61" s="18">
        <f>IF(SalesOrders_Log[[#This Row],[Date Invoiced]]=FY03_M10,SalesOrders_Log[[#This Row],[Line Sub Total]],0)</f>
        <v>0</v>
      </c>
      <c r="BD61" s="18">
        <f>IF(SalesOrders_Log[[#This Row],[Date Invoiced]]=FY03_M11,SalesOrders_Log[[#This Row],[Line Sub Total]],0)</f>
        <v>0</v>
      </c>
      <c r="BE61" s="18">
        <f>IF(SalesOrders_Log[[#This Row],[Date Invoiced]]=FY03_M12,SalesOrders_Log[[#This Row],[Line Sub Total]],0)</f>
        <v>0</v>
      </c>
      <c r="BF61" s="18">
        <f>IF(SalesOrders_Log[[#This Row],[Product]]=FY04_M01,SalesOrders_Log[[#This Row],[Date Invoiced]],0)</f>
        <v>0</v>
      </c>
      <c r="BG61" s="18">
        <f>IF(SalesOrders_Log[[#This Row],[Product]]=FY04_M02,SalesOrders_Log[[#This Row],[Date Invoiced]],0)</f>
        <v>0</v>
      </c>
      <c r="BH61" s="18">
        <f>IF(SalesOrders_Log[[#This Row],[Product]]=FY04_M03,SalesOrders_Log[[#This Row],[Date Invoiced]],0)</f>
        <v>0</v>
      </c>
      <c r="BI61" s="18">
        <f>IF(SalesOrders_Log[[#This Row],[Product]]=FY04_M04,SalesOrders_Log[[#This Row],[Date Invoiced]],0)</f>
        <v>0</v>
      </c>
      <c r="BJ61" s="18">
        <f>IF(SalesOrders_Log[[#This Row],[Product]]=FY04_M05,SalesOrders_Log[[#This Row],[Date Invoiced]],0)</f>
        <v>0</v>
      </c>
      <c r="BK61" s="18">
        <f>IF(SalesOrders_Log[[#This Row],[Product]]=FY04_M06,SalesOrders_Log[[#This Row],[Date Invoiced]],0)</f>
        <v>0</v>
      </c>
      <c r="BL61" s="18">
        <f>IF(SalesOrders_Log[[#This Row],[Product]]=FY04_M07,SalesOrders_Log[[#This Row],[Date Invoiced]],0)</f>
        <v>0</v>
      </c>
      <c r="BM61" s="18">
        <f>IF(SalesOrders_Log[[#This Row],[Product]]=FY04_M08,SalesOrders_Log[[#This Row],[Date Invoiced]],0)</f>
        <v>0</v>
      </c>
      <c r="BN61" s="18">
        <f>IF(SalesOrders_Log[[#This Row],[Product]]=FY04_M09,SalesOrders_Log[[#This Row],[Date Invoiced]],0)</f>
        <v>0</v>
      </c>
      <c r="BO61" s="18">
        <f>IF(SalesOrders_Log[[#This Row],[Product]]=FY04_M10,SalesOrders_Log[[#This Row],[Date Invoiced]],0)</f>
        <v>0</v>
      </c>
      <c r="BP61" s="18">
        <f>IF(SalesOrders_Log[[#This Row],[Product]]=FY04_M11,SalesOrders_Log[[#This Row],[Date Invoiced]],0)</f>
        <v>0</v>
      </c>
      <c r="BQ61" s="18">
        <f>IF(SalesOrders_Log[[#This Row],[Product]]=FY04_M12,SalesOrders_Log[[#This Row],[Date Invoiced]],0)</f>
        <v>0</v>
      </c>
      <c r="BR61" s="18">
        <f>IF(SalesOrders_Log[[#This Row],[Product]]=FY05_M01,SalesOrders_Log[[#This Row],[Date Invoiced]],0)</f>
        <v>0</v>
      </c>
      <c r="BS61" s="18">
        <f>IF(SalesOrders_Log[[#This Row],[Product]]=FY05_M02,SalesOrders_Log[[#This Row],[Date Invoiced]],0)</f>
        <v>0</v>
      </c>
      <c r="BT61" s="18">
        <f>IF(SalesOrders_Log[[#This Row],[Product]]=FY05_M03,SalesOrders_Log[[#This Row],[Date Invoiced]],0)</f>
        <v>0</v>
      </c>
      <c r="BU61" s="18">
        <f>IF(SalesOrders_Log[[#This Row],[Product]]=FY05_M04,SalesOrders_Log[[#This Row],[Date Invoiced]],0)</f>
        <v>0</v>
      </c>
      <c r="BV61" s="18">
        <f>IF(SalesOrders_Log[[#This Row],[Product]]=FY05_M05,SalesOrders_Log[[#This Row],[Date Invoiced]],0)</f>
        <v>0</v>
      </c>
      <c r="BW61" s="18">
        <f>IF(SalesOrders_Log[[#This Row],[Product]]=FY05_M06,SalesOrders_Log[[#This Row],[Date Invoiced]],0)</f>
        <v>0</v>
      </c>
      <c r="BX61" s="18">
        <f>IF(SalesOrders_Log[[#This Row],[Product]]=FY05_M07,SalesOrders_Log[[#This Row],[Date Invoiced]],0)</f>
        <v>0</v>
      </c>
      <c r="BY61" s="18">
        <f>IF(SalesOrders_Log[[#This Row],[Product]]=FY05_M08,SalesOrders_Log[[#This Row],[Date Invoiced]],0)</f>
        <v>0</v>
      </c>
      <c r="BZ61" s="18">
        <f>IF(SalesOrders_Log[[#This Row],[Product]]=FY05_M09,SalesOrders_Log[[#This Row],[Date Invoiced]],0)</f>
        <v>0</v>
      </c>
      <c r="CA61" s="18">
        <f>IF(SalesOrders_Log[[#This Row],[Product]]=FY05_M10,SalesOrders_Log[[#This Row],[Date Invoiced]],0)</f>
        <v>0</v>
      </c>
      <c r="CB61" s="18">
        <f>IF(SalesOrders_Log[[#This Row],[Product]]=FY05_M11,SalesOrders_Log[[#This Row],[Date Invoiced]],0)</f>
        <v>0</v>
      </c>
      <c r="CC61" s="18">
        <f>IF(SalesOrders_Log[[#This Row],[Product]]=FY05_M12,SalesOrders_Log[[#This Row],[Date Invoiced]],0)</f>
        <v>0</v>
      </c>
    </row>
    <row r="62" spans="2:81" x14ac:dyDescent="0.25">
      <c r="B62" s="6" t="s">
        <v>666</v>
      </c>
      <c r="C62" s="6"/>
      <c r="D62" s="6"/>
      <c r="E62" s="6"/>
      <c r="F62" s="6"/>
      <c r="G62" s="6"/>
      <c r="H62" s="6"/>
      <c r="I62" s="6"/>
      <c r="J62" s="6"/>
      <c r="K62" s="6"/>
      <c r="L62" s="10" t="str">
        <f>IF(ISBLANK(SalesOrders_Log[[#This Row],[Product]]),"",SalesOrders_Log[[#This Row],[List Price]]*SalesOrders_Log[[#This Row],[QTY at List Price]]+SalesOrders_Log[[#This Row],[Discount Price]]*SalesOrders_Log[[#This Row],[QTY at Discount Price]])</f>
        <v/>
      </c>
      <c r="M62" s="6"/>
      <c r="N62" s="6"/>
      <c r="O62" s="10" t="str">
        <f>IFERROR(SalesOrders_Log[[#This Row],[Line Sub Total]]*SalesOrders_Log[[#This Row],[Zip Code Taxes]],"")</f>
        <v/>
      </c>
      <c r="P62" s="10">
        <f>SalesOrders_Log[[#This Row],[List Price]]-SalesOrders_Log[[#This Row],[Cost Price]]</f>
        <v>0</v>
      </c>
      <c r="Q62"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62" s="93" t="str">
        <f>IFERROR(SalesOrders_Log[[#This Row],[QTY at List Price]]*SalesOrders_Log[[#This Row],[List Price]]/SalesOrders_Log[[#This Row],[Cost Price]]*SalesOrders_Log[[#This Row],[QTY at List Price]]-IF(SalesOrders_Log[[#This Row],[QTY at List Price]]="","",1),"")</f>
        <v/>
      </c>
      <c r="S62" s="93" t="str">
        <f>IFERROR( SalesOrders_Log[[#This Row],[QTY at Discount Price]]*SalesOrders_Log[[#This Row],[Discount Price]]/SalesOrders_Log[[#This Row],[Cost Price]]*SalesOrders_Log[[#This Row],[QTY at Discount Price]]-IF(SalesOrders_Log[[#This Row],[QTY at Discount Price]]="","",1),"")</f>
        <v/>
      </c>
      <c r="T62" s="11">
        <v>44866</v>
      </c>
      <c r="V62" s="10">
        <f>IF(SalesOrders_Log[[#This Row],[Date Invoiced]]=FY01_M01,SalesOrders_Log[[#This Row],[Line Sub Total]],0)</f>
        <v>0</v>
      </c>
      <c r="W62" s="10">
        <f>IF(SalesOrders_Log[[#This Row],[Date Invoiced]]=FY01_M02,SalesOrders_Log[[#This Row],[Line Sub Total]],0)</f>
        <v>0</v>
      </c>
      <c r="X62" s="10">
        <f>IF(SalesOrders_Log[[#This Row],[Date Invoiced]]=FY01_M03,SalesOrders_Log[[#This Row],[Line Sub Total]],0)</f>
        <v>0</v>
      </c>
      <c r="Y62" s="10">
        <f>IF(SalesOrders_Log[[#This Row],[Date Invoiced]]=FY01_M04,SalesOrders_Log[[#This Row],[Line Sub Total]],0)</f>
        <v>0</v>
      </c>
      <c r="Z62" s="10">
        <f>IF(SalesOrders_Log[[#This Row],[Date Invoiced]]=FY01_M05,SalesOrders_Log[[#This Row],[Line Sub Total]],0)</f>
        <v>0</v>
      </c>
      <c r="AA62" s="10">
        <f>IF(SalesOrders_Log[[#This Row],[Date Invoiced]]=FY01_M06,SalesOrders_Log[[#This Row],[Line Sub Total]],0)</f>
        <v>0</v>
      </c>
      <c r="AB62" s="10">
        <f>IF(SalesOrders_Log[[#This Row],[Date Invoiced]]=FY01_M07,SalesOrders_Log[[#This Row],[Line Sub Total]],0)</f>
        <v>0</v>
      </c>
      <c r="AC62" s="10">
        <f>IF(SalesOrders_Log[[#This Row],[Date Invoiced]]=FY01_M08,SalesOrders_Log[[#This Row],[Line Sub Total]],0)</f>
        <v>0</v>
      </c>
      <c r="AD62" s="10">
        <f>IF(SalesOrders_Log[[#This Row],[Date Invoiced]]=FY01_M09,SalesOrders_Log[[#This Row],[Line Sub Total]],0)</f>
        <v>0</v>
      </c>
      <c r="AE62" s="10">
        <f>IF(SalesOrders_Log[[#This Row],[Date Invoiced]]=FY01_M10,SalesOrders_Log[[#This Row],[Line Sub Total]],0)</f>
        <v>0</v>
      </c>
      <c r="AF62" s="10">
        <f>IF(SalesOrders_Log[[#This Row],[Date Invoiced]]=FY01_M11,SalesOrders_Log[[#This Row],[Line Sub Total]],0)</f>
        <v>0</v>
      </c>
      <c r="AG62" s="10">
        <f>IF(SalesOrders_Log[[#This Row],[Date Invoiced]]=FY01_M12,SalesOrders_Log[[#This Row],[Line Sub Total]],0)</f>
        <v>0</v>
      </c>
      <c r="AH62" s="18">
        <f>IF(SalesOrders_Log[[#This Row],[Date Invoiced]]=FY02_M01,SalesOrders_Log[[#This Row],[Line Sub Total]],0)</f>
        <v>0</v>
      </c>
      <c r="AI62" s="18">
        <f>IF(SalesOrders_Log[[#This Row],[Date Invoiced]]=FY02_M02,SalesOrders_Log[[#This Row],[Line Sub Total]],0)</f>
        <v>0</v>
      </c>
      <c r="AJ62" s="18">
        <f>IF(SalesOrders_Log[[#This Row],[Date Invoiced]]=FY02_M03,SalesOrders_Log[[#This Row],[Line Sub Total]],0)</f>
        <v>0</v>
      </c>
      <c r="AK62" s="18">
        <f>IF(SalesOrders_Log[[#This Row],[Date Invoiced]]=FY02_M04,SalesOrders_Log[[#This Row],[Line Sub Total]],0)</f>
        <v>0</v>
      </c>
      <c r="AL62" s="18">
        <f>IF(SalesOrders_Log[[#This Row],[Date Invoiced]]=FY02_M05,SalesOrders_Log[[#This Row],[Line Sub Total]],0)</f>
        <v>0</v>
      </c>
      <c r="AM62" s="18">
        <f>IF(SalesOrders_Log[[#This Row],[Date Invoiced]]=FY02_M06,SalesOrders_Log[[#This Row],[Line Sub Total]],0)</f>
        <v>0</v>
      </c>
      <c r="AN62" s="18">
        <f>IF(SalesOrders_Log[[#This Row],[Date Invoiced]]=FY02_M07,SalesOrders_Log[[#This Row],[Line Sub Total]],0)</f>
        <v>0</v>
      </c>
      <c r="AO62" s="18">
        <f>IF(SalesOrders_Log[[#This Row],[Date Invoiced]]=FY02_M08,SalesOrders_Log[[#This Row],[Line Sub Total]],0)</f>
        <v>0</v>
      </c>
      <c r="AP62" s="18">
        <f>IF(SalesOrders_Log[[#This Row],[Date Invoiced]]=FY02_M09,SalesOrders_Log[[#This Row],[Line Sub Total]],0)</f>
        <v>0</v>
      </c>
      <c r="AQ62" s="18">
        <f>IF(SalesOrders_Log[[#This Row],[Date Invoiced]]=FY02_M10,SalesOrders_Log[[#This Row],[Line Sub Total]],0)</f>
        <v>0</v>
      </c>
      <c r="AR62" s="18">
        <f>IF(SalesOrders_Log[[#This Row],[Date Invoiced]]=FY02_M11,SalesOrders_Log[[#This Row],[Line Sub Total]],0)</f>
        <v>0</v>
      </c>
      <c r="AS62" s="18">
        <f>IF(SalesOrders_Log[[#This Row],[Date Invoiced]]=FY02_M12,SalesOrders_Log[[#This Row],[Line Sub Total]],0)</f>
        <v>0</v>
      </c>
      <c r="AT62" s="18">
        <f>IF(SalesOrders_Log[[#This Row],[Date Invoiced]]=FY03_M01,SalesOrders_Log[[#This Row],[Line Sub Total]],0)</f>
        <v>0</v>
      </c>
      <c r="AU62" s="18">
        <f>IF(SalesOrders_Log[[#This Row],[Date Invoiced]]=FY03_M02,SalesOrders_Log[[#This Row],[Line Sub Total]],0)</f>
        <v>0</v>
      </c>
      <c r="AV62" s="18">
        <f>IF(SalesOrders_Log[[#This Row],[Date Invoiced]]=FY03_M03,SalesOrders_Log[[#This Row],[Line Sub Total]],0)</f>
        <v>0</v>
      </c>
      <c r="AW62" s="18">
        <f>IF(SalesOrders_Log[[#This Row],[Date Invoiced]]=FY03_M04,SalesOrders_Log[[#This Row],[Line Sub Total]],0)</f>
        <v>0</v>
      </c>
      <c r="AX62" s="18">
        <f>IF(SalesOrders_Log[[#This Row],[Date Invoiced]]=FY03_M05,SalesOrders_Log[[#This Row],[Line Sub Total]],0)</f>
        <v>0</v>
      </c>
      <c r="AY62" s="18">
        <f>IF(SalesOrders_Log[[#This Row],[Date Invoiced]]=FY03_M06,SalesOrders_Log[[#This Row],[Line Sub Total]],0)</f>
        <v>0</v>
      </c>
      <c r="AZ62" s="18">
        <f>IF(SalesOrders_Log[[#This Row],[Date Invoiced]]=FY03_M07,SalesOrders_Log[[#This Row],[Line Sub Total]],0)</f>
        <v>0</v>
      </c>
      <c r="BA62" s="18">
        <f>IF(SalesOrders_Log[[#This Row],[Date Invoiced]]=FY03_M08,SalesOrders_Log[[#This Row],[Line Sub Total]],0)</f>
        <v>0</v>
      </c>
      <c r="BB62" s="18">
        <f>IF(SalesOrders_Log[[#This Row],[Date Invoiced]]=FY03_M09,SalesOrders_Log[[#This Row],[Line Sub Total]],0)</f>
        <v>0</v>
      </c>
      <c r="BC62" s="18">
        <f>IF(SalesOrders_Log[[#This Row],[Date Invoiced]]=FY03_M10,SalesOrders_Log[[#This Row],[Line Sub Total]],0)</f>
        <v>0</v>
      </c>
      <c r="BD62" s="18">
        <f>IF(SalesOrders_Log[[#This Row],[Date Invoiced]]=FY03_M11,SalesOrders_Log[[#This Row],[Line Sub Total]],0)</f>
        <v>0</v>
      </c>
      <c r="BE62" s="18">
        <f>IF(SalesOrders_Log[[#This Row],[Date Invoiced]]=FY03_M12,SalesOrders_Log[[#This Row],[Line Sub Total]],0)</f>
        <v>0</v>
      </c>
      <c r="BF62" s="18">
        <f>IF(SalesOrders_Log[[#This Row],[Product]]=FY04_M01,SalesOrders_Log[[#This Row],[Date Invoiced]],0)</f>
        <v>0</v>
      </c>
      <c r="BG62" s="18">
        <f>IF(SalesOrders_Log[[#This Row],[Product]]=FY04_M02,SalesOrders_Log[[#This Row],[Date Invoiced]],0)</f>
        <v>0</v>
      </c>
      <c r="BH62" s="18">
        <f>IF(SalesOrders_Log[[#This Row],[Product]]=FY04_M03,SalesOrders_Log[[#This Row],[Date Invoiced]],0)</f>
        <v>0</v>
      </c>
      <c r="BI62" s="18">
        <f>IF(SalesOrders_Log[[#This Row],[Product]]=FY04_M04,SalesOrders_Log[[#This Row],[Date Invoiced]],0)</f>
        <v>0</v>
      </c>
      <c r="BJ62" s="18">
        <f>IF(SalesOrders_Log[[#This Row],[Product]]=FY04_M05,SalesOrders_Log[[#This Row],[Date Invoiced]],0)</f>
        <v>0</v>
      </c>
      <c r="BK62" s="18">
        <f>IF(SalesOrders_Log[[#This Row],[Product]]=FY04_M06,SalesOrders_Log[[#This Row],[Date Invoiced]],0)</f>
        <v>0</v>
      </c>
      <c r="BL62" s="18">
        <f>IF(SalesOrders_Log[[#This Row],[Product]]=FY04_M07,SalesOrders_Log[[#This Row],[Date Invoiced]],0)</f>
        <v>0</v>
      </c>
      <c r="BM62" s="18">
        <f>IF(SalesOrders_Log[[#This Row],[Product]]=FY04_M08,SalesOrders_Log[[#This Row],[Date Invoiced]],0)</f>
        <v>0</v>
      </c>
      <c r="BN62" s="18">
        <f>IF(SalesOrders_Log[[#This Row],[Product]]=FY04_M09,SalesOrders_Log[[#This Row],[Date Invoiced]],0)</f>
        <v>0</v>
      </c>
      <c r="BO62" s="18">
        <f>IF(SalesOrders_Log[[#This Row],[Product]]=FY04_M10,SalesOrders_Log[[#This Row],[Date Invoiced]],0)</f>
        <v>0</v>
      </c>
      <c r="BP62" s="18">
        <f>IF(SalesOrders_Log[[#This Row],[Product]]=FY04_M11,SalesOrders_Log[[#This Row],[Date Invoiced]],0)</f>
        <v>0</v>
      </c>
      <c r="BQ62" s="18">
        <f>IF(SalesOrders_Log[[#This Row],[Product]]=FY04_M12,SalesOrders_Log[[#This Row],[Date Invoiced]],0)</f>
        <v>0</v>
      </c>
      <c r="BR62" s="18">
        <f>IF(SalesOrders_Log[[#This Row],[Product]]=FY05_M01,SalesOrders_Log[[#This Row],[Date Invoiced]],0)</f>
        <v>0</v>
      </c>
      <c r="BS62" s="18">
        <f>IF(SalesOrders_Log[[#This Row],[Product]]=FY05_M02,SalesOrders_Log[[#This Row],[Date Invoiced]],0)</f>
        <v>0</v>
      </c>
      <c r="BT62" s="18">
        <f>IF(SalesOrders_Log[[#This Row],[Product]]=FY05_M03,SalesOrders_Log[[#This Row],[Date Invoiced]],0)</f>
        <v>0</v>
      </c>
      <c r="BU62" s="18">
        <f>IF(SalesOrders_Log[[#This Row],[Product]]=FY05_M04,SalesOrders_Log[[#This Row],[Date Invoiced]],0)</f>
        <v>0</v>
      </c>
      <c r="BV62" s="18">
        <f>IF(SalesOrders_Log[[#This Row],[Product]]=FY05_M05,SalesOrders_Log[[#This Row],[Date Invoiced]],0)</f>
        <v>0</v>
      </c>
      <c r="BW62" s="18">
        <f>IF(SalesOrders_Log[[#This Row],[Product]]=FY05_M06,SalesOrders_Log[[#This Row],[Date Invoiced]],0)</f>
        <v>0</v>
      </c>
      <c r="BX62" s="18">
        <f>IF(SalesOrders_Log[[#This Row],[Product]]=FY05_M07,SalesOrders_Log[[#This Row],[Date Invoiced]],0)</f>
        <v>0</v>
      </c>
      <c r="BY62" s="18">
        <f>IF(SalesOrders_Log[[#This Row],[Product]]=FY05_M08,SalesOrders_Log[[#This Row],[Date Invoiced]],0)</f>
        <v>0</v>
      </c>
      <c r="BZ62" s="18">
        <f>IF(SalesOrders_Log[[#This Row],[Product]]=FY05_M09,SalesOrders_Log[[#This Row],[Date Invoiced]],0)</f>
        <v>0</v>
      </c>
      <c r="CA62" s="18">
        <f>IF(SalesOrders_Log[[#This Row],[Product]]=FY05_M10,SalesOrders_Log[[#This Row],[Date Invoiced]],0)</f>
        <v>0</v>
      </c>
      <c r="CB62" s="18">
        <f>IF(SalesOrders_Log[[#This Row],[Product]]=FY05_M11,SalesOrders_Log[[#This Row],[Date Invoiced]],0)</f>
        <v>0</v>
      </c>
      <c r="CC62" s="18">
        <f>IF(SalesOrders_Log[[#This Row],[Product]]=FY05_M12,SalesOrders_Log[[#This Row],[Date Invoiced]],0)</f>
        <v>0</v>
      </c>
    </row>
    <row r="63" spans="2:81" x14ac:dyDescent="0.25">
      <c r="B63" s="6" t="s">
        <v>667</v>
      </c>
      <c r="C63" s="6"/>
      <c r="D63" s="6"/>
      <c r="E63" s="6"/>
      <c r="F63" s="6"/>
      <c r="G63" s="6"/>
      <c r="H63" s="6"/>
      <c r="I63" s="6"/>
      <c r="J63" s="6"/>
      <c r="K63" s="6"/>
      <c r="L63" s="10" t="str">
        <f>IF(ISBLANK(SalesOrders_Log[[#This Row],[Product]]),"",SalesOrders_Log[[#This Row],[List Price]]*SalesOrders_Log[[#This Row],[QTY at List Price]]+SalesOrders_Log[[#This Row],[Discount Price]]*SalesOrders_Log[[#This Row],[QTY at Discount Price]])</f>
        <v/>
      </c>
      <c r="M63" s="6"/>
      <c r="N63" s="6"/>
      <c r="O63" s="10" t="str">
        <f>IFERROR(SalesOrders_Log[[#This Row],[Line Sub Total]]*SalesOrders_Log[[#This Row],[Zip Code Taxes]],"")</f>
        <v/>
      </c>
      <c r="P63" s="10">
        <f>SalesOrders_Log[[#This Row],[List Price]]-SalesOrders_Log[[#This Row],[Cost Price]]</f>
        <v>0</v>
      </c>
      <c r="Q63"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63" s="93" t="str">
        <f>IFERROR(SalesOrders_Log[[#This Row],[QTY at List Price]]*SalesOrders_Log[[#This Row],[List Price]]/SalesOrders_Log[[#This Row],[Cost Price]]*SalesOrders_Log[[#This Row],[QTY at List Price]]-IF(SalesOrders_Log[[#This Row],[QTY at List Price]]="","",1),"")</f>
        <v/>
      </c>
      <c r="S63" s="93" t="str">
        <f>IFERROR( SalesOrders_Log[[#This Row],[QTY at Discount Price]]*SalesOrders_Log[[#This Row],[Discount Price]]/SalesOrders_Log[[#This Row],[Cost Price]]*SalesOrders_Log[[#This Row],[QTY at Discount Price]]-IF(SalesOrders_Log[[#This Row],[QTY at Discount Price]]="","",1),"")</f>
        <v/>
      </c>
      <c r="T63" s="11">
        <v>44866</v>
      </c>
      <c r="V63" s="10">
        <f>IF(SalesOrders_Log[[#This Row],[Date Invoiced]]=FY01_M01,SalesOrders_Log[[#This Row],[Line Sub Total]],0)</f>
        <v>0</v>
      </c>
      <c r="W63" s="10">
        <f>IF(SalesOrders_Log[[#This Row],[Date Invoiced]]=FY01_M02,SalesOrders_Log[[#This Row],[Line Sub Total]],0)</f>
        <v>0</v>
      </c>
      <c r="X63" s="10">
        <f>IF(SalesOrders_Log[[#This Row],[Date Invoiced]]=FY01_M03,SalesOrders_Log[[#This Row],[Line Sub Total]],0)</f>
        <v>0</v>
      </c>
      <c r="Y63" s="10">
        <f>IF(SalesOrders_Log[[#This Row],[Date Invoiced]]=FY01_M04,SalesOrders_Log[[#This Row],[Line Sub Total]],0)</f>
        <v>0</v>
      </c>
      <c r="Z63" s="10">
        <f>IF(SalesOrders_Log[[#This Row],[Date Invoiced]]=FY01_M05,SalesOrders_Log[[#This Row],[Line Sub Total]],0)</f>
        <v>0</v>
      </c>
      <c r="AA63" s="10">
        <f>IF(SalesOrders_Log[[#This Row],[Date Invoiced]]=FY01_M06,SalesOrders_Log[[#This Row],[Line Sub Total]],0)</f>
        <v>0</v>
      </c>
      <c r="AB63" s="10">
        <f>IF(SalesOrders_Log[[#This Row],[Date Invoiced]]=FY01_M07,SalesOrders_Log[[#This Row],[Line Sub Total]],0)</f>
        <v>0</v>
      </c>
      <c r="AC63" s="10">
        <f>IF(SalesOrders_Log[[#This Row],[Date Invoiced]]=FY01_M08,SalesOrders_Log[[#This Row],[Line Sub Total]],0)</f>
        <v>0</v>
      </c>
      <c r="AD63" s="10">
        <f>IF(SalesOrders_Log[[#This Row],[Date Invoiced]]=FY01_M09,SalesOrders_Log[[#This Row],[Line Sub Total]],0)</f>
        <v>0</v>
      </c>
      <c r="AE63" s="10">
        <f>IF(SalesOrders_Log[[#This Row],[Date Invoiced]]=FY01_M10,SalesOrders_Log[[#This Row],[Line Sub Total]],0)</f>
        <v>0</v>
      </c>
      <c r="AF63" s="10">
        <f>IF(SalesOrders_Log[[#This Row],[Date Invoiced]]=FY01_M11,SalesOrders_Log[[#This Row],[Line Sub Total]],0)</f>
        <v>0</v>
      </c>
      <c r="AG63" s="10">
        <f>IF(SalesOrders_Log[[#This Row],[Date Invoiced]]=FY01_M12,SalesOrders_Log[[#This Row],[Line Sub Total]],0)</f>
        <v>0</v>
      </c>
      <c r="AH63" s="18">
        <f>IF(SalesOrders_Log[[#This Row],[Date Invoiced]]=FY02_M01,SalesOrders_Log[[#This Row],[Line Sub Total]],0)</f>
        <v>0</v>
      </c>
      <c r="AI63" s="18">
        <f>IF(SalesOrders_Log[[#This Row],[Date Invoiced]]=FY02_M02,SalesOrders_Log[[#This Row],[Line Sub Total]],0)</f>
        <v>0</v>
      </c>
      <c r="AJ63" s="18">
        <f>IF(SalesOrders_Log[[#This Row],[Date Invoiced]]=FY02_M03,SalesOrders_Log[[#This Row],[Line Sub Total]],0)</f>
        <v>0</v>
      </c>
      <c r="AK63" s="18">
        <f>IF(SalesOrders_Log[[#This Row],[Date Invoiced]]=FY02_M04,SalesOrders_Log[[#This Row],[Line Sub Total]],0)</f>
        <v>0</v>
      </c>
      <c r="AL63" s="18">
        <f>IF(SalesOrders_Log[[#This Row],[Date Invoiced]]=FY02_M05,SalesOrders_Log[[#This Row],[Line Sub Total]],0)</f>
        <v>0</v>
      </c>
      <c r="AM63" s="18">
        <f>IF(SalesOrders_Log[[#This Row],[Date Invoiced]]=FY02_M06,SalesOrders_Log[[#This Row],[Line Sub Total]],0)</f>
        <v>0</v>
      </c>
      <c r="AN63" s="18">
        <f>IF(SalesOrders_Log[[#This Row],[Date Invoiced]]=FY02_M07,SalesOrders_Log[[#This Row],[Line Sub Total]],0)</f>
        <v>0</v>
      </c>
      <c r="AO63" s="18">
        <f>IF(SalesOrders_Log[[#This Row],[Date Invoiced]]=FY02_M08,SalesOrders_Log[[#This Row],[Line Sub Total]],0)</f>
        <v>0</v>
      </c>
      <c r="AP63" s="18">
        <f>IF(SalesOrders_Log[[#This Row],[Date Invoiced]]=FY02_M09,SalesOrders_Log[[#This Row],[Line Sub Total]],0)</f>
        <v>0</v>
      </c>
      <c r="AQ63" s="18">
        <f>IF(SalesOrders_Log[[#This Row],[Date Invoiced]]=FY02_M10,SalesOrders_Log[[#This Row],[Line Sub Total]],0)</f>
        <v>0</v>
      </c>
      <c r="AR63" s="18">
        <f>IF(SalesOrders_Log[[#This Row],[Date Invoiced]]=FY02_M11,SalesOrders_Log[[#This Row],[Line Sub Total]],0)</f>
        <v>0</v>
      </c>
      <c r="AS63" s="18">
        <f>IF(SalesOrders_Log[[#This Row],[Date Invoiced]]=FY02_M12,SalesOrders_Log[[#This Row],[Line Sub Total]],0)</f>
        <v>0</v>
      </c>
      <c r="AT63" s="18">
        <f>IF(SalesOrders_Log[[#This Row],[Date Invoiced]]=FY03_M01,SalesOrders_Log[[#This Row],[Line Sub Total]],0)</f>
        <v>0</v>
      </c>
      <c r="AU63" s="18">
        <f>IF(SalesOrders_Log[[#This Row],[Date Invoiced]]=FY03_M02,SalesOrders_Log[[#This Row],[Line Sub Total]],0)</f>
        <v>0</v>
      </c>
      <c r="AV63" s="18">
        <f>IF(SalesOrders_Log[[#This Row],[Date Invoiced]]=FY03_M03,SalesOrders_Log[[#This Row],[Line Sub Total]],0)</f>
        <v>0</v>
      </c>
      <c r="AW63" s="18">
        <f>IF(SalesOrders_Log[[#This Row],[Date Invoiced]]=FY03_M04,SalesOrders_Log[[#This Row],[Line Sub Total]],0)</f>
        <v>0</v>
      </c>
      <c r="AX63" s="18">
        <f>IF(SalesOrders_Log[[#This Row],[Date Invoiced]]=FY03_M05,SalesOrders_Log[[#This Row],[Line Sub Total]],0)</f>
        <v>0</v>
      </c>
      <c r="AY63" s="18">
        <f>IF(SalesOrders_Log[[#This Row],[Date Invoiced]]=FY03_M06,SalesOrders_Log[[#This Row],[Line Sub Total]],0)</f>
        <v>0</v>
      </c>
      <c r="AZ63" s="18">
        <f>IF(SalesOrders_Log[[#This Row],[Date Invoiced]]=FY03_M07,SalesOrders_Log[[#This Row],[Line Sub Total]],0)</f>
        <v>0</v>
      </c>
      <c r="BA63" s="18">
        <f>IF(SalesOrders_Log[[#This Row],[Date Invoiced]]=FY03_M08,SalesOrders_Log[[#This Row],[Line Sub Total]],0)</f>
        <v>0</v>
      </c>
      <c r="BB63" s="18">
        <f>IF(SalesOrders_Log[[#This Row],[Date Invoiced]]=FY03_M09,SalesOrders_Log[[#This Row],[Line Sub Total]],0)</f>
        <v>0</v>
      </c>
      <c r="BC63" s="18">
        <f>IF(SalesOrders_Log[[#This Row],[Date Invoiced]]=FY03_M10,SalesOrders_Log[[#This Row],[Line Sub Total]],0)</f>
        <v>0</v>
      </c>
      <c r="BD63" s="18">
        <f>IF(SalesOrders_Log[[#This Row],[Date Invoiced]]=FY03_M11,SalesOrders_Log[[#This Row],[Line Sub Total]],0)</f>
        <v>0</v>
      </c>
      <c r="BE63" s="18">
        <f>IF(SalesOrders_Log[[#This Row],[Date Invoiced]]=FY03_M12,SalesOrders_Log[[#This Row],[Line Sub Total]],0)</f>
        <v>0</v>
      </c>
      <c r="BF63" s="18">
        <f>IF(SalesOrders_Log[[#This Row],[Product]]=FY04_M01,SalesOrders_Log[[#This Row],[Date Invoiced]],0)</f>
        <v>0</v>
      </c>
      <c r="BG63" s="18">
        <f>IF(SalesOrders_Log[[#This Row],[Product]]=FY04_M02,SalesOrders_Log[[#This Row],[Date Invoiced]],0)</f>
        <v>0</v>
      </c>
      <c r="BH63" s="18">
        <f>IF(SalesOrders_Log[[#This Row],[Product]]=FY04_M03,SalesOrders_Log[[#This Row],[Date Invoiced]],0)</f>
        <v>0</v>
      </c>
      <c r="BI63" s="18">
        <f>IF(SalesOrders_Log[[#This Row],[Product]]=FY04_M04,SalesOrders_Log[[#This Row],[Date Invoiced]],0)</f>
        <v>0</v>
      </c>
      <c r="BJ63" s="18">
        <f>IF(SalesOrders_Log[[#This Row],[Product]]=FY04_M05,SalesOrders_Log[[#This Row],[Date Invoiced]],0)</f>
        <v>0</v>
      </c>
      <c r="BK63" s="18">
        <f>IF(SalesOrders_Log[[#This Row],[Product]]=FY04_M06,SalesOrders_Log[[#This Row],[Date Invoiced]],0)</f>
        <v>0</v>
      </c>
      <c r="BL63" s="18">
        <f>IF(SalesOrders_Log[[#This Row],[Product]]=FY04_M07,SalesOrders_Log[[#This Row],[Date Invoiced]],0)</f>
        <v>0</v>
      </c>
      <c r="BM63" s="18">
        <f>IF(SalesOrders_Log[[#This Row],[Product]]=FY04_M08,SalesOrders_Log[[#This Row],[Date Invoiced]],0)</f>
        <v>0</v>
      </c>
      <c r="BN63" s="18">
        <f>IF(SalesOrders_Log[[#This Row],[Product]]=FY04_M09,SalesOrders_Log[[#This Row],[Date Invoiced]],0)</f>
        <v>0</v>
      </c>
      <c r="BO63" s="18">
        <f>IF(SalesOrders_Log[[#This Row],[Product]]=FY04_M10,SalesOrders_Log[[#This Row],[Date Invoiced]],0)</f>
        <v>0</v>
      </c>
      <c r="BP63" s="18">
        <f>IF(SalesOrders_Log[[#This Row],[Product]]=FY04_M11,SalesOrders_Log[[#This Row],[Date Invoiced]],0)</f>
        <v>0</v>
      </c>
      <c r="BQ63" s="18">
        <f>IF(SalesOrders_Log[[#This Row],[Product]]=FY04_M12,SalesOrders_Log[[#This Row],[Date Invoiced]],0)</f>
        <v>0</v>
      </c>
      <c r="BR63" s="18">
        <f>IF(SalesOrders_Log[[#This Row],[Product]]=FY05_M01,SalesOrders_Log[[#This Row],[Date Invoiced]],0)</f>
        <v>0</v>
      </c>
      <c r="BS63" s="18">
        <f>IF(SalesOrders_Log[[#This Row],[Product]]=FY05_M02,SalesOrders_Log[[#This Row],[Date Invoiced]],0)</f>
        <v>0</v>
      </c>
      <c r="BT63" s="18">
        <f>IF(SalesOrders_Log[[#This Row],[Product]]=FY05_M03,SalesOrders_Log[[#This Row],[Date Invoiced]],0)</f>
        <v>0</v>
      </c>
      <c r="BU63" s="18">
        <f>IF(SalesOrders_Log[[#This Row],[Product]]=FY05_M04,SalesOrders_Log[[#This Row],[Date Invoiced]],0)</f>
        <v>0</v>
      </c>
      <c r="BV63" s="18">
        <f>IF(SalesOrders_Log[[#This Row],[Product]]=FY05_M05,SalesOrders_Log[[#This Row],[Date Invoiced]],0)</f>
        <v>0</v>
      </c>
      <c r="BW63" s="18">
        <f>IF(SalesOrders_Log[[#This Row],[Product]]=FY05_M06,SalesOrders_Log[[#This Row],[Date Invoiced]],0)</f>
        <v>0</v>
      </c>
      <c r="BX63" s="18">
        <f>IF(SalesOrders_Log[[#This Row],[Product]]=FY05_M07,SalesOrders_Log[[#This Row],[Date Invoiced]],0)</f>
        <v>0</v>
      </c>
      <c r="BY63" s="18">
        <f>IF(SalesOrders_Log[[#This Row],[Product]]=FY05_M08,SalesOrders_Log[[#This Row],[Date Invoiced]],0)</f>
        <v>0</v>
      </c>
      <c r="BZ63" s="18">
        <f>IF(SalesOrders_Log[[#This Row],[Product]]=FY05_M09,SalesOrders_Log[[#This Row],[Date Invoiced]],0)</f>
        <v>0</v>
      </c>
      <c r="CA63" s="18">
        <f>IF(SalesOrders_Log[[#This Row],[Product]]=FY05_M10,SalesOrders_Log[[#This Row],[Date Invoiced]],0)</f>
        <v>0</v>
      </c>
      <c r="CB63" s="18">
        <f>IF(SalesOrders_Log[[#This Row],[Product]]=FY05_M11,SalesOrders_Log[[#This Row],[Date Invoiced]],0)</f>
        <v>0</v>
      </c>
      <c r="CC63" s="18">
        <f>IF(SalesOrders_Log[[#This Row],[Product]]=FY05_M12,SalesOrders_Log[[#This Row],[Date Invoiced]],0)</f>
        <v>0</v>
      </c>
    </row>
    <row r="64" spans="2:81" x14ac:dyDescent="0.25">
      <c r="B64" s="6" t="s">
        <v>668</v>
      </c>
      <c r="C64" s="6"/>
      <c r="D64" s="6"/>
      <c r="E64" s="6"/>
      <c r="F64" s="6"/>
      <c r="G64" s="6"/>
      <c r="H64" s="6"/>
      <c r="I64" s="6"/>
      <c r="J64" s="6"/>
      <c r="K64" s="6"/>
      <c r="L64" s="10" t="str">
        <f>IF(ISBLANK(SalesOrders_Log[[#This Row],[Product]]),"",SalesOrders_Log[[#This Row],[List Price]]*SalesOrders_Log[[#This Row],[QTY at List Price]]+SalesOrders_Log[[#This Row],[Discount Price]]*SalesOrders_Log[[#This Row],[QTY at Discount Price]])</f>
        <v/>
      </c>
      <c r="M64" s="6"/>
      <c r="N64" s="6"/>
      <c r="O64" s="10" t="str">
        <f>IFERROR(SalesOrders_Log[[#This Row],[Line Sub Total]]*SalesOrders_Log[[#This Row],[Zip Code Taxes]],"")</f>
        <v/>
      </c>
      <c r="P64" s="10">
        <f>SalesOrders_Log[[#This Row],[List Price]]-SalesOrders_Log[[#This Row],[Cost Price]]</f>
        <v>0</v>
      </c>
      <c r="Q64"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64" s="93" t="str">
        <f>IFERROR(SalesOrders_Log[[#This Row],[QTY at List Price]]*SalesOrders_Log[[#This Row],[List Price]]/SalesOrders_Log[[#This Row],[Cost Price]]*SalesOrders_Log[[#This Row],[QTY at List Price]]-IF(SalesOrders_Log[[#This Row],[QTY at List Price]]="","",1),"")</f>
        <v/>
      </c>
      <c r="S64" s="93" t="str">
        <f>IFERROR( SalesOrders_Log[[#This Row],[QTY at Discount Price]]*SalesOrders_Log[[#This Row],[Discount Price]]/SalesOrders_Log[[#This Row],[Cost Price]]*SalesOrders_Log[[#This Row],[QTY at Discount Price]]-IF(SalesOrders_Log[[#This Row],[QTY at Discount Price]]="","",1),"")</f>
        <v/>
      </c>
      <c r="T64" s="11">
        <v>44866</v>
      </c>
      <c r="V64" s="10">
        <f>IF(SalesOrders_Log[[#This Row],[Date Invoiced]]=FY01_M01,SalesOrders_Log[[#This Row],[Line Sub Total]],0)</f>
        <v>0</v>
      </c>
      <c r="W64" s="10">
        <f>IF(SalesOrders_Log[[#This Row],[Date Invoiced]]=FY01_M02,SalesOrders_Log[[#This Row],[Line Sub Total]],0)</f>
        <v>0</v>
      </c>
      <c r="X64" s="10">
        <f>IF(SalesOrders_Log[[#This Row],[Date Invoiced]]=FY01_M03,SalesOrders_Log[[#This Row],[Line Sub Total]],0)</f>
        <v>0</v>
      </c>
      <c r="Y64" s="10">
        <f>IF(SalesOrders_Log[[#This Row],[Date Invoiced]]=FY01_M04,SalesOrders_Log[[#This Row],[Line Sub Total]],0)</f>
        <v>0</v>
      </c>
      <c r="Z64" s="10">
        <f>IF(SalesOrders_Log[[#This Row],[Date Invoiced]]=FY01_M05,SalesOrders_Log[[#This Row],[Line Sub Total]],0)</f>
        <v>0</v>
      </c>
      <c r="AA64" s="10">
        <f>IF(SalesOrders_Log[[#This Row],[Date Invoiced]]=FY01_M06,SalesOrders_Log[[#This Row],[Line Sub Total]],0)</f>
        <v>0</v>
      </c>
      <c r="AB64" s="10">
        <f>IF(SalesOrders_Log[[#This Row],[Date Invoiced]]=FY01_M07,SalesOrders_Log[[#This Row],[Line Sub Total]],0)</f>
        <v>0</v>
      </c>
      <c r="AC64" s="10">
        <f>IF(SalesOrders_Log[[#This Row],[Date Invoiced]]=FY01_M08,SalesOrders_Log[[#This Row],[Line Sub Total]],0)</f>
        <v>0</v>
      </c>
      <c r="AD64" s="10">
        <f>IF(SalesOrders_Log[[#This Row],[Date Invoiced]]=FY01_M09,SalesOrders_Log[[#This Row],[Line Sub Total]],0)</f>
        <v>0</v>
      </c>
      <c r="AE64" s="10">
        <f>IF(SalesOrders_Log[[#This Row],[Date Invoiced]]=FY01_M10,SalesOrders_Log[[#This Row],[Line Sub Total]],0)</f>
        <v>0</v>
      </c>
      <c r="AF64" s="10">
        <f>IF(SalesOrders_Log[[#This Row],[Date Invoiced]]=FY01_M11,SalesOrders_Log[[#This Row],[Line Sub Total]],0)</f>
        <v>0</v>
      </c>
      <c r="AG64" s="10">
        <f>IF(SalesOrders_Log[[#This Row],[Date Invoiced]]=FY01_M12,SalesOrders_Log[[#This Row],[Line Sub Total]],0)</f>
        <v>0</v>
      </c>
      <c r="AH64" s="18">
        <f>IF(SalesOrders_Log[[#This Row],[Date Invoiced]]=FY02_M01,SalesOrders_Log[[#This Row],[Line Sub Total]],0)</f>
        <v>0</v>
      </c>
      <c r="AI64" s="18">
        <f>IF(SalesOrders_Log[[#This Row],[Date Invoiced]]=FY02_M02,SalesOrders_Log[[#This Row],[Line Sub Total]],0)</f>
        <v>0</v>
      </c>
      <c r="AJ64" s="18">
        <f>IF(SalesOrders_Log[[#This Row],[Date Invoiced]]=FY02_M03,SalesOrders_Log[[#This Row],[Line Sub Total]],0)</f>
        <v>0</v>
      </c>
      <c r="AK64" s="18">
        <f>IF(SalesOrders_Log[[#This Row],[Date Invoiced]]=FY02_M04,SalesOrders_Log[[#This Row],[Line Sub Total]],0)</f>
        <v>0</v>
      </c>
      <c r="AL64" s="18">
        <f>IF(SalesOrders_Log[[#This Row],[Date Invoiced]]=FY02_M05,SalesOrders_Log[[#This Row],[Line Sub Total]],0)</f>
        <v>0</v>
      </c>
      <c r="AM64" s="18">
        <f>IF(SalesOrders_Log[[#This Row],[Date Invoiced]]=FY02_M06,SalesOrders_Log[[#This Row],[Line Sub Total]],0)</f>
        <v>0</v>
      </c>
      <c r="AN64" s="18">
        <f>IF(SalesOrders_Log[[#This Row],[Date Invoiced]]=FY02_M07,SalesOrders_Log[[#This Row],[Line Sub Total]],0)</f>
        <v>0</v>
      </c>
      <c r="AO64" s="18">
        <f>IF(SalesOrders_Log[[#This Row],[Date Invoiced]]=FY02_M08,SalesOrders_Log[[#This Row],[Line Sub Total]],0)</f>
        <v>0</v>
      </c>
      <c r="AP64" s="18">
        <f>IF(SalesOrders_Log[[#This Row],[Date Invoiced]]=FY02_M09,SalesOrders_Log[[#This Row],[Line Sub Total]],0)</f>
        <v>0</v>
      </c>
      <c r="AQ64" s="18">
        <f>IF(SalesOrders_Log[[#This Row],[Date Invoiced]]=FY02_M10,SalesOrders_Log[[#This Row],[Line Sub Total]],0)</f>
        <v>0</v>
      </c>
      <c r="AR64" s="18">
        <f>IF(SalesOrders_Log[[#This Row],[Date Invoiced]]=FY02_M11,SalesOrders_Log[[#This Row],[Line Sub Total]],0)</f>
        <v>0</v>
      </c>
      <c r="AS64" s="18">
        <f>IF(SalesOrders_Log[[#This Row],[Date Invoiced]]=FY02_M12,SalesOrders_Log[[#This Row],[Line Sub Total]],0)</f>
        <v>0</v>
      </c>
      <c r="AT64" s="18">
        <f>IF(SalesOrders_Log[[#This Row],[Date Invoiced]]=FY03_M01,SalesOrders_Log[[#This Row],[Line Sub Total]],0)</f>
        <v>0</v>
      </c>
      <c r="AU64" s="18">
        <f>IF(SalesOrders_Log[[#This Row],[Date Invoiced]]=FY03_M02,SalesOrders_Log[[#This Row],[Line Sub Total]],0)</f>
        <v>0</v>
      </c>
      <c r="AV64" s="18">
        <f>IF(SalesOrders_Log[[#This Row],[Date Invoiced]]=FY03_M03,SalesOrders_Log[[#This Row],[Line Sub Total]],0)</f>
        <v>0</v>
      </c>
      <c r="AW64" s="18">
        <f>IF(SalesOrders_Log[[#This Row],[Date Invoiced]]=FY03_M04,SalesOrders_Log[[#This Row],[Line Sub Total]],0)</f>
        <v>0</v>
      </c>
      <c r="AX64" s="18">
        <f>IF(SalesOrders_Log[[#This Row],[Date Invoiced]]=FY03_M05,SalesOrders_Log[[#This Row],[Line Sub Total]],0)</f>
        <v>0</v>
      </c>
      <c r="AY64" s="18">
        <f>IF(SalesOrders_Log[[#This Row],[Date Invoiced]]=FY03_M06,SalesOrders_Log[[#This Row],[Line Sub Total]],0)</f>
        <v>0</v>
      </c>
      <c r="AZ64" s="18">
        <f>IF(SalesOrders_Log[[#This Row],[Date Invoiced]]=FY03_M07,SalesOrders_Log[[#This Row],[Line Sub Total]],0)</f>
        <v>0</v>
      </c>
      <c r="BA64" s="18">
        <f>IF(SalesOrders_Log[[#This Row],[Date Invoiced]]=FY03_M08,SalesOrders_Log[[#This Row],[Line Sub Total]],0)</f>
        <v>0</v>
      </c>
      <c r="BB64" s="18">
        <f>IF(SalesOrders_Log[[#This Row],[Date Invoiced]]=FY03_M09,SalesOrders_Log[[#This Row],[Line Sub Total]],0)</f>
        <v>0</v>
      </c>
      <c r="BC64" s="18">
        <f>IF(SalesOrders_Log[[#This Row],[Date Invoiced]]=FY03_M10,SalesOrders_Log[[#This Row],[Line Sub Total]],0)</f>
        <v>0</v>
      </c>
      <c r="BD64" s="18">
        <f>IF(SalesOrders_Log[[#This Row],[Date Invoiced]]=FY03_M11,SalesOrders_Log[[#This Row],[Line Sub Total]],0)</f>
        <v>0</v>
      </c>
      <c r="BE64" s="18">
        <f>IF(SalesOrders_Log[[#This Row],[Date Invoiced]]=FY03_M12,SalesOrders_Log[[#This Row],[Line Sub Total]],0)</f>
        <v>0</v>
      </c>
      <c r="BF64" s="18">
        <f>IF(SalesOrders_Log[[#This Row],[Product]]=FY04_M01,SalesOrders_Log[[#This Row],[Date Invoiced]],0)</f>
        <v>0</v>
      </c>
      <c r="BG64" s="18">
        <f>IF(SalesOrders_Log[[#This Row],[Product]]=FY04_M02,SalesOrders_Log[[#This Row],[Date Invoiced]],0)</f>
        <v>0</v>
      </c>
      <c r="BH64" s="18">
        <f>IF(SalesOrders_Log[[#This Row],[Product]]=FY04_M03,SalesOrders_Log[[#This Row],[Date Invoiced]],0)</f>
        <v>0</v>
      </c>
      <c r="BI64" s="18">
        <f>IF(SalesOrders_Log[[#This Row],[Product]]=FY04_M04,SalesOrders_Log[[#This Row],[Date Invoiced]],0)</f>
        <v>0</v>
      </c>
      <c r="BJ64" s="18">
        <f>IF(SalesOrders_Log[[#This Row],[Product]]=FY04_M05,SalesOrders_Log[[#This Row],[Date Invoiced]],0)</f>
        <v>0</v>
      </c>
      <c r="BK64" s="18">
        <f>IF(SalesOrders_Log[[#This Row],[Product]]=FY04_M06,SalesOrders_Log[[#This Row],[Date Invoiced]],0)</f>
        <v>0</v>
      </c>
      <c r="BL64" s="18">
        <f>IF(SalesOrders_Log[[#This Row],[Product]]=FY04_M07,SalesOrders_Log[[#This Row],[Date Invoiced]],0)</f>
        <v>0</v>
      </c>
      <c r="BM64" s="18">
        <f>IF(SalesOrders_Log[[#This Row],[Product]]=FY04_M08,SalesOrders_Log[[#This Row],[Date Invoiced]],0)</f>
        <v>0</v>
      </c>
      <c r="BN64" s="18">
        <f>IF(SalesOrders_Log[[#This Row],[Product]]=FY04_M09,SalesOrders_Log[[#This Row],[Date Invoiced]],0)</f>
        <v>0</v>
      </c>
      <c r="BO64" s="18">
        <f>IF(SalesOrders_Log[[#This Row],[Product]]=FY04_M10,SalesOrders_Log[[#This Row],[Date Invoiced]],0)</f>
        <v>0</v>
      </c>
      <c r="BP64" s="18">
        <f>IF(SalesOrders_Log[[#This Row],[Product]]=FY04_M11,SalesOrders_Log[[#This Row],[Date Invoiced]],0)</f>
        <v>0</v>
      </c>
      <c r="BQ64" s="18">
        <f>IF(SalesOrders_Log[[#This Row],[Product]]=FY04_M12,SalesOrders_Log[[#This Row],[Date Invoiced]],0)</f>
        <v>0</v>
      </c>
      <c r="BR64" s="18">
        <f>IF(SalesOrders_Log[[#This Row],[Product]]=FY05_M01,SalesOrders_Log[[#This Row],[Date Invoiced]],0)</f>
        <v>0</v>
      </c>
      <c r="BS64" s="18">
        <f>IF(SalesOrders_Log[[#This Row],[Product]]=FY05_M02,SalesOrders_Log[[#This Row],[Date Invoiced]],0)</f>
        <v>0</v>
      </c>
      <c r="BT64" s="18">
        <f>IF(SalesOrders_Log[[#This Row],[Product]]=FY05_M03,SalesOrders_Log[[#This Row],[Date Invoiced]],0)</f>
        <v>0</v>
      </c>
      <c r="BU64" s="18">
        <f>IF(SalesOrders_Log[[#This Row],[Product]]=FY05_M04,SalesOrders_Log[[#This Row],[Date Invoiced]],0)</f>
        <v>0</v>
      </c>
      <c r="BV64" s="18">
        <f>IF(SalesOrders_Log[[#This Row],[Product]]=FY05_M05,SalesOrders_Log[[#This Row],[Date Invoiced]],0)</f>
        <v>0</v>
      </c>
      <c r="BW64" s="18">
        <f>IF(SalesOrders_Log[[#This Row],[Product]]=FY05_M06,SalesOrders_Log[[#This Row],[Date Invoiced]],0)</f>
        <v>0</v>
      </c>
      <c r="BX64" s="18">
        <f>IF(SalesOrders_Log[[#This Row],[Product]]=FY05_M07,SalesOrders_Log[[#This Row],[Date Invoiced]],0)</f>
        <v>0</v>
      </c>
      <c r="BY64" s="18">
        <f>IF(SalesOrders_Log[[#This Row],[Product]]=FY05_M08,SalesOrders_Log[[#This Row],[Date Invoiced]],0)</f>
        <v>0</v>
      </c>
      <c r="BZ64" s="18">
        <f>IF(SalesOrders_Log[[#This Row],[Product]]=FY05_M09,SalesOrders_Log[[#This Row],[Date Invoiced]],0)</f>
        <v>0</v>
      </c>
      <c r="CA64" s="18">
        <f>IF(SalesOrders_Log[[#This Row],[Product]]=FY05_M10,SalesOrders_Log[[#This Row],[Date Invoiced]],0)</f>
        <v>0</v>
      </c>
      <c r="CB64" s="18">
        <f>IF(SalesOrders_Log[[#This Row],[Product]]=FY05_M11,SalesOrders_Log[[#This Row],[Date Invoiced]],0)</f>
        <v>0</v>
      </c>
      <c r="CC64" s="18">
        <f>IF(SalesOrders_Log[[#This Row],[Product]]=FY05_M12,SalesOrders_Log[[#This Row],[Date Invoiced]],0)</f>
        <v>0</v>
      </c>
    </row>
    <row r="65" spans="2:81" x14ac:dyDescent="0.25">
      <c r="B65" s="6" t="s">
        <v>669</v>
      </c>
      <c r="C65" s="6"/>
      <c r="D65" s="6"/>
      <c r="E65" s="6"/>
      <c r="F65" s="6"/>
      <c r="G65" s="6"/>
      <c r="H65" s="6"/>
      <c r="I65" s="6"/>
      <c r="J65" s="6"/>
      <c r="K65" s="6"/>
      <c r="L65" s="10" t="str">
        <f>IF(ISBLANK(SalesOrders_Log[[#This Row],[Product]]),"",SalesOrders_Log[[#This Row],[List Price]]*SalesOrders_Log[[#This Row],[QTY at List Price]]+SalesOrders_Log[[#This Row],[Discount Price]]*SalesOrders_Log[[#This Row],[QTY at Discount Price]])</f>
        <v/>
      </c>
      <c r="M65" s="6"/>
      <c r="N65" s="6"/>
      <c r="O65" s="10" t="str">
        <f>IFERROR(SalesOrders_Log[[#This Row],[Line Sub Total]]*SalesOrders_Log[[#This Row],[Zip Code Taxes]],"")</f>
        <v/>
      </c>
      <c r="P65" s="10">
        <f>SalesOrders_Log[[#This Row],[List Price]]-SalesOrders_Log[[#This Row],[Cost Price]]</f>
        <v>0</v>
      </c>
      <c r="Q65"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65" s="93" t="str">
        <f>IFERROR(SalesOrders_Log[[#This Row],[QTY at List Price]]*SalesOrders_Log[[#This Row],[List Price]]/SalesOrders_Log[[#This Row],[Cost Price]]*SalesOrders_Log[[#This Row],[QTY at List Price]]-IF(SalesOrders_Log[[#This Row],[QTY at List Price]]="","",1),"")</f>
        <v/>
      </c>
      <c r="S65" s="93" t="str">
        <f>IFERROR( SalesOrders_Log[[#This Row],[QTY at Discount Price]]*SalesOrders_Log[[#This Row],[Discount Price]]/SalesOrders_Log[[#This Row],[Cost Price]]*SalesOrders_Log[[#This Row],[QTY at Discount Price]]-IF(SalesOrders_Log[[#This Row],[QTY at Discount Price]]="","",1),"")</f>
        <v/>
      </c>
      <c r="T65" s="11">
        <v>44866</v>
      </c>
      <c r="V65" s="10">
        <f>IF(SalesOrders_Log[[#This Row],[Date Invoiced]]=FY01_M01,SalesOrders_Log[[#This Row],[Line Sub Total]],0)</f>
        <v>0</v>
      </c>
      <c r="W65" s="10">
        <f>IF(SalesOrders_Log[[#This Row],[Date Invoiced]]=FY01_M02,SalesOrders_Log[[#This Row],[Line Sub Total]],0)</f>
        <v>0</v>
      </c>
      <c r="X65" s="10">
        <f>IF(SalesOrders_Log[[#This Row],[Date Invoiced]]=FY01_M03,SalesOrders_Log[[#This Row],[Line Sub Total]],0)</f>
        <v>0</v>
      </c>
      <c r="Y65" s="10">
        <f>IF(SalesOrders_Log[[#This Row],[Date Invoiced]]=FY01_M04,SalesOrders_Log[[#This Row],[Line Sub Total]],0)</f>
        <v>0</v>
      </c>
      <c r="Z65" s="10">
        <f>IF(SalesOrders_Log[[#This Row],[Date Invoiced]]=FY01_M05,SalesOrders_Log[[#This Row],[Line Sub Total]],0)</f>
        <v>0</v>
      </c>
      <c r="AA65" s="10">
        <f>IF(SalesOrders_Log[[#This Row],[Date Invoiced]]=FY01_M06,SalesOrders_Log[[#This Row],[Line Sub Total]],0)</f>
        <v>0</v>
      </c>
      <c r="AB65" s="10">
        <f>IF(SalesOrders_Log[[#This Row],[Date Invoiced]]=FY01_M07,SalesOrders_Log[[#This Row],[Line Sub Total]],0)</f>
        <v>0</v>
      </c>
      <c r="AC65" s="10">
        <f>IF(SalesOrders_Log[[#This Row],[Date Invoiced]]=FY01_M08,SalesOrders_Log[[#This Row],[Line Sub Total]],0)</f>
        <v>0</v>
      </c>
      <c r="AD65" s="10">
        <f>IF(SalesOrders_Log[[#This Row],[Date Invoiced]]=FY01_M09,SalesOrders_Log[[#This Row],[Line Sub Total]],0)</f>
        <v>0</v>
      </c>
      <c r="AE65" s="10">
        <f>IF(SalesOrders_Log[[#This Row],[Date Invoiced]]=FY01_M10,SalesOrders_Log[[#This Row],[Line Sub Total]],0)</f>
        <v>0</v>
      </c>
      <c r="AF65" s="10">
        <f>IF(SalesOrders_Log[[#This Row],[Date Invoiced]]=FY01_M11,SalesOrders_Log[[#This Row],[Line Sub Total]],0)</f>
        <v>0</v>
      </c>
      <c r="AG65" s="10">
        <f>IF(SalesOrders_Log[[#This Row],[Date Invoiced]]=FY01_M12,SalesOrders_Log[[#This Row],[Line Sub Total]],0)</f>
        <v>0</v>
      </c>
      <c r="AH65" s="18">
        <f>IF(SalesOrders_Log[[#This Row],[Date Invoiced]]=FY02_M01,SalesOrders_Log[[#This Row],[Line Sub Total]],0)</f>
        <v>0</v>
      </c>
      <c r="AI65" s="18">
        <f>IF(SalesOrders_Log[[#This Row],[Date Invoiced]]=FY02_M02,SalesOrders_Log[[#This Row],[Line Sub Total]],0)</f>
        <v>0</v>
      </c>
      <c r="AJ65" s="18">
        <f>IF(SalesOrders_Log[[#This Row],[Date Invoiced]]=FY02_M03,SalesOrders_Log[[#This Row],[Line Sub Total]],0)</f>
        <v>0</v>
      </c>
      <c r="AK65" s="18">
        <f>IF(SalesOrders_Log[[#This Row],[Date Invoiced]]=FY02_M04,SalesOrders_Log[[#This Row],[Line Sub Total]],0)</f>
        <v>0</v>
      </c>
      <c r="AL65" s="18">
        <f>IF(SalesOrders_Log[[#This Row],[Date Invoiced]]=FY02_M05,SalesOrders_Log[[#This Row],[Line Sub Total]],0)</f>
        <v>0</v>
      </c>
      <c r="AM65" s="18">
        <f>IF(SalesOrders_Log[[#This Row],[Date Invoiced]]=FY02_M06,SalesOrders_Log[[#This Row],[Line Sub Total]],0)</f>
        <v>0</v>
      </c>
      <c r="AN65" s="18">
        <f>IF(SalesOrders_Log[[#This Row],[Date Invoiced]]=FY02_M07,SalesOrders_Log[[#This Row],[Line Sub Total]],0)</f>
        <v>0</v>
      </c>
      <c r="AO65" s="18">
        <f>IF(SalesOrders_Log[[#This Row],[Date Invoiced]]=FY02_M08,SalesOrders_Log[[#This Row],[Line Sub Total]],0)</f>
        <v>0</v>
      </c>
      <c r="AP65" s="18">
        <f>IF(SalesOrders_Log[[#This Row],[Date Invoiced]]=FY02_M09,SalesOrders_Log[[#This Row],[Line Sub Total]],0)</f>
        <v>0</v>
      </c>
      <c r="AQ65" s="18">
        <f>IF(SalesOrders_Log[[#This Row],[Date Invoiced]]=FY02_M10,SalesOrders_Log[[#This Row],[Line Sub Total]],0)</f>
        <v>0</v>
      </c>
      <c r="AR65" s="18">
        <f>IF(SalesOrders_Log[[#This Row],[Date Invoiced]]=FY02_M11,SalesOrders_Log[[#This Row],[Line Sub Total]],0)</f>
        <v>0</v>
      </c>
      <c r="AS65" s="18">
        <f>IF(SalesOrders_Log[[#This Row],[Date Invoiced]]=FY02_M12,SalesOrders_Log[[#This Row],[Line Sub Total]],0)</f>
        <v>0</v>
      </c>
      <c r="AT65" s="18">
        <f>IF(SalesOrders_Log[[#This Row],[Date Invoiced]]=FY03_M01,SalesOrders_Log[[#This Row],[Line Sub Total]],0)</f>
        <v>0</v>
      </c>
      <c r="AU65" s="18">
        <f>IF(SalesOrders_Log[[#This Row],[Date Invoiced]]=FY03_M02,SalesOrders_Log[[#This Row],[Line Sub Total]],0)</f>
        <v>0</v>
      </c>
      <c r="AV65" s="18">
        <f>IF(SalesOrders_Log[[#This Row],[Date Invoiced]]=FY03_M03,SalesOrders_Log[[#This Row],[Line Sub Total]],0)</f>
        <v>0</v>
      </c>
      <c r="AW65" s="18">
        <f>IF(SalesOrders_Log[[#This Row],[Date Invoiced]]=FY03_M04,SalesOrders_Log[[#This Row],[Line Sub Total]],0)</f>
        <v>0</v>
      </c>
      <c r="AX65" s="18">
        <f>IF(SalesOrders_Log[[#This Row],[Date Invoiced]]=FY03_M05,SalesOrders_Log[[#This Row],[Line Sub Total]],0)</f>
        <v>0</v>
      </c>
      <c r="AY65" s="18">
        <f>IF(SalesOrders_Log[[#This Row],[Date Invoiced]]=FY03_M06,SalesOrders_Log[[#This Row],[Line Sub Total]],0)</f>
        <v>0</v>
      </c>
      <c r="AZ65" s="18">
        <f>IF(SalesOrders_Log[[#This Row],[Date Invoiced]]=FY03_M07,SalesOrders_Log[[#This Row],[Line Sub Total]],0)</f>
        <v>0</v>
      </c>
      <c r="BA65" s="18">
        <f>IF(SalesOrders_Log[[#This Row],[Date Invoiced]]=FY03_M08,SalesOrders_Log[[#This Row],[Line Sub Total]],0)</f>
        <v>0</v>
      </c>
      <c r="BB65" s="18">
        <f>IF(SalesOrders_Log[[#This Row],[Date Invoiced]]=FY03_M09,SalesOrders_Log[[#This Row],[Line Sub Total]],0)</f>
        <v>0</v>
      </c>
      <c r="BC65" s="18">
        <f>IF(SalesOrders_Log[[#This Row],[Date Invoiced]]=FY03_M10,SalesOrders_Log[[#This Row],[Line Sub Total]],0)</f>
        <v>0</v>
      </c>
      <c r="BD65" s="18">
        <f>IF(SalesOrders_Log[[#This Row],[Date Invoiced]]=FY03_M11,SalesOrders_Log[[#This Row],[Line Sub Total]],0)</f>
        <v>0</v>
      </c>
      <c r="BE65" s="18">
        <f>IF(SalesOrders_Log[[#This Row],[Date Invoiced]]=FY03_M12,SalesOrders_Log[[#This Row],[Line Sub Total]],0)</f>
        <v>0</v>
      </c>
      <c r="BF65" s="18">
        <f>IF(SalesOrders_Log[[#This Row],[Product]]=FY04_M01,SalesOrders_Log[[#This Row],[Date Invoiced]],0)</f>
        <v>0</v>
      </c>
      <c r="BG65" s="18">
        <f>IF(SalesOrders_Log[[#This Row],[Product]]=FY04_M02,SalesOrders_Log[[#This Row],[Date Invoiced]],0)</f>
        <v>0</v>
      </c>
      <c r="BH65" s="18">
        <f>IF(SalesOrders_Log[[#This Row],[Product]]=FY04_M03,SalesOrders_Log[[#This Row],[Date Invoiced]],0)</f>
        <v>0</v>
      </c>
      <c r="BI65" s="18">
        <f>IF(SalesOrders_Log[[#This Row],[Product]]=FY04_M04,SalesOrders_Log[[#This Row],[Date Invoiced]],0)</f>
        <v>0</v>
      </c>
      <c r="BJ65" s="18">
        <f>IF(SalesOrders_Log[[#This Row],[Product]]=FY04_M05,SalesOrders_Log[[#This Row],[Date Invoiced]],0)</f>
        <v>0</v>
      </c>
      <c r="BK65" s="18">
        <f>IF(SalesOrders_Log[[#This Row],[Product]]=FY04_M06,SalesOrders_Log[[#This Row],[Date Invoiced]],0)</f>
        <v>0</v>
      </c>
      <c r="BL65" s="18">
        <f>IF(SalesOrders_Log[[#This Row],[Product]]=FY04_M07,SalesOrders_Log[[#This Row],[Date Invoiced]],0)</f>
        <v>0</v>
      </c>
      <c r="BM65" s="18">
        <f>IF(SalesOrders_Log[[#This Row],[Product]]=FY04_M08,SalesOrders_Log[[#This Row],[Date Invoiced]],0)</f>
        <v>0</v>
      </c>
      <c r="BN65" s="18">
        <f>IF(SalesOrders_Log[[#This Row],[Product]]=FY04_M09,SalesOrders_Log[[#This Row],[Date Invoiced]],0)</f>
        <v>0</v>
      </c>
      <c r="BO65" s="18">
        <f>IF(SalesOrders_Log[[#This Row],[Product]]=FY04_M10,SalesOrders_Log[[#This Row],[Date Invoiced]],0)</f>
        <v>0</v>
      </c>
      <c r="BP65" s="18">
        <f>IF(SalesOrders_Log[[#This Row],[Product]]=FY04_M11,SalesOrders_Log[[#This Row],[Date Invoiced]],0)</f>
        <v>0</v>
      </c>
      <c r="BQ65" s="18">
        <f>IF(SalesOrders_Log[[#This Row],[Product]]=FY04_M12,SalesOrders_Log[[#This Row],[Date Invoiced]],0)</f>
        <v>0</v>
      </c>
      <c r="BR65" s="18">
        <f>IF(SalesOrders_Log[[#This Row],[Product]]=FY05_M01,SalesOrders_Log[[#This Row],[Date Invoiced]],0)</f>
        <v>0</v>
      </c>
      <c r="BS65" s="18">
        <f>IF(SalesOrders_Log[[#This Row],[Product]]=FY05_M02,SalesOrders_Log[[#This Row],[Date Invoiced]],0)</f>
        <v>0</v>
      </c>
      <c r="BT65" s="18">
        <f>IF(SalesOrders_Log[[#This Row],[Product]]=FY05_M03,SalesOrders_Log[[#This Row],[Date Invoiced]],0)</f>
        <v>0</v>
      </c>
      <c r="BU65" s="18">
        <f>IF(SalesOrders_Log[[#This Row],[Product]]=FY05_M04,SalesOrders_Log[[#This Row],[Date Invoiced]],0)</f>
        <v>0</v>
      </c>
      <c r="BV65" s="18">
        <f>IF(SalesOrders_Log[[#This Row],[Product]]=FY05_M05,SalesOrders_Log[[#This Row],[Date Invoiced]],0)</f>
        <v>0</v>
      </c>
      <c r="BW65" s="18">
        <f>IF(SalesOrders_Log[[#This Row],[Product]]=FY05_M06,SalesOrders_Log[[#This Row],[Date Invoiced]],0)</f>
        <v>0</v>
      </c>
      <c r="BX65" s="18">
        <f>IF(SalesOrders_Log[[#This Row],[Product]]=FY05_M07,SalesOrders_Log[[#This Row],[Date Invoiced]],0)</f>
        <v>0</v>
      </c>
      <c r="BY65" s="18">
        <f>IF(SalesOrders_Log[[#This Row],[Product]]=FY05_M08,SalesOrders_Log[[#This Row],[Date Invoiced]],0)</f>
        <v>0</v>
      </c>
      <c r="BZ65" s="18">
        <f>IF(SalesOrders_Log[[#This Row],[Product]]=FY05_M09,SalesOrders_Log[[#This Row],[Date Invoiced]],0)</f>
        <v>0</v>
      </c>
      <c r="CA65" s="18">
        <f>IF(SalesOrders_Log[[#This Row],[Product]]=FY05_M10,SalesOrders_Log[[#This Row],[Date Invoiced]],0)</f>
        <v>0</v>
      </c>
      <c r="CB65" s="18">
        <f>IF(SalesOrders_Log[[#This Row],[Product]]=FY05_M11,SalesOrders_Log[[#This Row],[Date Invoiced]],0)</f>
        <v>0</v>
      </c>
      <c r="CC65" s="18">
        <f>IF(SalesOrders_Log[[#This Row],[Product]]=FY05_M12,SalesOrders_Log[[#This Row],[Date Invoiced]],0)</f>
        <v>0</v>
      </c>
    </row>
    <row r="66" spans="2:81" x14ac:dyDescent="0.25">
      <c r="B66" s="6" t="s">
        <v>670</v>
      </c>
      <c r="C66" s="6"/>
      <c r="D66" s="6"/>
      <c r="E66" s="6"/>
      <c r="F66" s="6"/>
      <c r="G66" s="6"/>
      <c r="H66" s="6"/>
      <c r="I66" s="6"/>
      <c r="J66" s="6"/>
      <c r="K66" s="6"/>
      <c r="L66" s="10" t="str">
        <f>IF(ISBLANK(SalesOrders_Log[[#This Row],[Product]]),"",SalesOrders_Log[[#This Row],[List Price]]*SalesOrders_Log[[#This Row],[QTY at List Price]]+SalesOrders_Log[[#This Row],[Discount Price]]*SalesOrders_Log[[#This Row],[QTY at Discount Price]])</f>
        <v/>
      </c>
      <c r="M66" s="6"/>
      <c r="N66" s="6"/>
      <c r="O66" s="10" t="str">
        <f>IFERROR(SalesOrders_Log[[#This Row],[Line Sub Total]]*SalesOrders_Log[[#This Row],[Zip Code Taxes]],"")</f>
        <v/>
      </c>
      <c r="P66" s="10">
        <f>SalesOrders_Log[[#This Row],[List Price]]-SalesOrders_Log[[#This Row],[Cost Price]]</f>
        <v>0</v>
      </c>
      <c r="Q66"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66" s="93" t="str">
        <f>IFERROR(SalesOrders_Log[[#This Row],[QTY at List Price]]*SalesOrders_Log[[#This Row],[List Price]]/SalesOrders_Log[[#This Row],[Cost Price]]*SalesOrders_Log[[#This Row],[QTY at List Price]]-IF(SalesOrders_Log[[#This Row],[QTY at List Price]]="","",1),"")</f>
        <v/>
      </c>
      <c r="S66" s="93" t="str">
        <f>IFERROR( SalesOrders_Log[[#This Row],[QTY at Discount Price]]*SalesOrders_Log[[#This Row],[Discount Price]]/SalesOrders_Log[[#This Row],[Cost Price]]*SalesOrders_Log[[#This Row],[QTY at Discount Price]]-IF(SalesOrders_Log[[#This Row],[QTY at Discount Price]]="","",1),"")</f>
        <v/>
      </c>
      <c r="T66" s="11">
        <v>44866</v>
      </c>
      <c r="V66" s="10">
        <f>IF(SalesOrders_Log[[#This Row],[Date Invoiced]]=FY01_M01,SalesOrders_Log[[#This Row],[Line Sub Total]],0)</f>
        <v>0</v>
      </c>
      <c r="W66" s="10">
        <f>IF(SalesOrders_Log[[#This Row],[Date Invoiced]]=FY01_M02,SalesOrders_Log[[#This Row],[Line Sub Total]],0)</f>
        <v>0</v>
      </c>
      <c r="X66" s="10">
        <f>IF(SalesOrders_Log[[#This Row],[Date Invoiced]]=FY01_M03,SalesOrders_Log[[#This Row],[Line Sub Total]],0)</f>
        <v>0</v>
      </c>
      <c r="Y66" s="10">
        <f>IF(SalesOrders_Log[[#This Row],[Date Invoiced]]=FY01_M04,SalesOrders_Log[[#This Row],[Line Sub Total]],0)</f>
        <v>0</v>
      </c>
      <c r="Z66" s="10">
        <f>IF(SalesOrders_Log[[#This Row],[Date Invoiced]]=FY01_M05,SalesOrders_Log[[#This Row],[Line Sub Total]],0)</f>
        <v>0</v>
      </c>
      <c r="AA66" s="10">
        <f>IF(SalesOrders_Log[[#This Row],[Date Invoiced]]=FY01_M06,SalesOrders_Log[[#This Row],[Line Sub Total]],0)</f>
        <v>0</v>
      </c>
      <c r="AB66" s="10">
        <f>IF(SalesOrders_Log[[#This Row],[Date Invoiced]]=FY01_M07,SalesOrders_Log[[#This Row],[Line Sub Total]],0)</f>
        <v>0</v>
      </c>
      <c r="AC66" s="10">
        <f>IF(SalesOrders_Log[[#This Row],[Date Invoiced]]=FY01_M08,SalesOrders_Log[[#This Row],[Line Sub Total]],0)</f>
        <v>0</v>
      </c>
      <c r="AD66" s="10">
        <f>IF(SalesOrders_Log[[#This Row],[Date Invoiced]]=FY01_M09,SalesOrders_Log[[#This Row],[Line Sub Total]],0)</f>
        <v>0</v>
      </c>
      <c r="AE66" s="10">
        <f>IF(SalesOrders_Log[[#This Row],[Date Invoiced]]=FY01_M10,SalesOrders_Log[[#This Row],[Line Sub Total]],0)</f>
        <v>0</v>
      </c>
      <c r="AF66" s="10">
        <f>IF(SalesOrders_Log[[#This Row],[Date Invoiced]]=FY01_M11,SalesOrders_Log[[#This Row],[Line Sub Total]],0)</f>
        <v>0</v>
      </c>
      <c r="AG66" s="10">
        <f>IF(SalesOrders_Log[[#This Row],[Date Invoiced]]=FY01_M12,SalesOrders_Log[[#This Row],[Line Sub Total]],0)</f>
        <v>0</v>
      </c>
      <c r="AH66" s="18">
        <f>IF(SalesOrders_Log[[#This Row],[Date Invoiced]]=FY02_M01,SalesOrders_Log[[#This Row],[Line Sub Total]],0)</f>
        <v>0</v>
      </c>
      <c r="AI66" s="18">
        <f>IF(SalesOrders_Log[[#This Row],[Date Invoiced]]=FY02_M02,SalesOrders_Log[[#This Row],[Line Sub Total]],0)</f>
        <v>0</v>
      </c>
      <c r="AJ66" s="18">
        <f>IF(SalesOrders_Log[[#This Row],[Date Invoiced]]=FY02_M03,SalesOrders_Log[[#This Row],[Line Sub Total]],0)</f>
        <v>0</v>
      </c>
      <c r="AK66" s="18">
        <f>IF(SalesOrders_Log[[#This Row],[Date Invoiced]]=FY02_M04,SalesOrders_Log[[#This Row],[Line Sub Total]],0)</f>
        <v>0</v>
      </c>
      <c r="AL66" s="18">
        <f>IF(SalesOrders_Log[[#This Row],[Date Invoiced]]=FY02_M05,SalesOrders_Log[[#This Row],[Line Sub Total]],0)</f>
        <v>0</v>
      </c>
      <c r="AM66" s="18">
        <f>IF(SalesOrders_Log[[#This Row],[Date Invoiced]]=FY02_M06,SalesOrders_Log[[#This Row],[Line Sub Total]],0)</f>
        <v>0</v>
      </c>
      <c r="AN66" s="18">
        <f>IF(SalesOrders_Log[[#This Row],[Date Invoiced]]=FY02_M07,SalesOrders_Log[[#This Row],[Line Sub Total]],0)</f>
        <v>0</v>
      </c>
      <c r="AO66" s="18">
        <f>IF(SalesOrders_Log[[#This Row],[Date Invoiced]]=FY02_M08,SalesOrders_Log[[#This Row],[Line Sub Total]],0)</f>
        <v>0</v>
      </c>
      <c r="AP66" s="18">
        <f>IF(SalesOrders_Log[[#This Row],[Date Invoiced]]=FY02_M09,SalesOrders_Log[[#This Row],[Line Sub Total]],0)</f>
        <v>0</v>
      </c>
      <c r="AQ66" s="18">
        <f>IF(SalesOrders_Log[[#This Row],[Date Invoiced]]=FY02_M10,SalesOrders_Log[[#This Row],[Line Sub Total]],0)</f>
        <v>0</v>
      </c>
      <c r="AR66" s="18">
        <f>IF(SalesOrders_Log[[#This Row],[Date Invoiced]]=FY02_M11,SalesOrders_Log[[#This Row],[Line Sub Total]],0)</f>
        <v>0</v>
      </c>
      <c r="AS66" s="18">
        <f>IF(SalesOrders_Log[[#This Row],[Date Invoiced]]=FY02_M12,SalesOrders_Log[[#This Row],[Line Sub Total]],0)</f>
        <v>0</v>
      </c>
      <c r="AT66" s="18">
        <f>IF(SalesOrders_Log[[#This Row],[Date Invoiced]]=FY03_M01,SalesOrders_Log[[#This Row],[Line Sub Total]],0)</f>
        <v>0</v>
      </c>
      <c r="AU66" s="18">
        <f>IF(SalesOrders_Log[[#This Row],[Date Invoiced]]=FY03_M02,SalesOrders_Log[[#This Row],[Line Sub Total]],0)</f>
        <v>0</v>
      </c>
      <c r="AV66" s="18">
        <f>IF(SalesOrders_Log[[#This Row],[Date Invoiced]]=FY03_M03,SalesOrders_Log[[#This Row],[Line Sub Total]],0)</f>
        <v>0</v>
      </c>
      <c r="AW66" s="18">
        <f>IF(SalesOrders_Log[[#This Row],[Date Invoiced]]=FY03_M04,SalesOrders_Log[[#This Row],[Line Sub Total]],0)</f>
        <v>0</v>
      </c>
      <c r="AX66" s="18">
        <f>IF(SalesOrders_Log[[#This Row],[Date Invoiced]]=FY03_M05,SalesOrders_Log[[#This Row],[Line Sub Total]],0)</f>
        <v>0</v>
      </c>
      <c r="AY66" s="18">
        <f>IF(SalesOrders_Log[[#This Row],[Date Invoiced]]=FY03_M06,SalesOrders_Log[[#This Row],[Line Sub Total]],0)</f>
        <v>0</v>
      </c>
      <c r="AZ66" s="18">
        <f>IF(SalesOrders_Log[[#This Row],[Date Invoiced]]=FY03_M07,SalesOrders_Log[[#This Row],[Line Sub Total]],0)</f>
        <v>0</v>
      </c>
      <c r="BA66" s="18">
        <f>IF(SalesOrders_Log[[#This Row],[Date Invoiced]]=FY03_M08,SalesOrders_Log[[#This Row],[Line Sub Total]],0)</f>
        <v>0</v>
      </c>
      <c r="BB66" s="18">
        <f>IF(SalesOrders_Log[[#This Row],[Date Invoiced]]=FY03_M09,SalesOrders_Log[[#This Row],[Line Sub Total]],0)</f>
        <v>0</v>
      </c>
      <c r="BC66" s="18">
        <f>IF(SalesOrders_Log[[#This Row],[Date Invoiced]]=FY03_M10,SalesOrders_Log[[#This Row],[Line Sub Total]],0)</f>
        <v>0</v>
      </c>
      <c r="BD66" s="18">
        <f>IF(SalesOrders_Log[[#This Row],[Date Invoiced]]=FY03_M11,SalesOrders_Log[[#This Row],[Line Sub Total]],0)</f>
        <v>0</v>
      </c>
      <c r="BE66" s="18">
        <f>IF(SalesOrders_Log[[#This Row],[Date Invoiced]]=FY03_M12,SalesOrders_Log[[#This Row],[Line Sub Total]],0)</f>
        <v>0</v>
      </c>
      <c r="BF66" s="18">
        <f>IF(SalesOrders_Log[[#This Row],[Product]]=FY04_M01,SalesOrders_Log[[#This Row],[Date Invoiced]],0)</f>
        <v>0</v>
      </c>
      <c r="BG66" s="18">
        <f>IF(SalesOrders_Log[[#This Row],[Product]]=FY04_M02,SalesOrders_Log[[#This Row],[Date Invoiced]],0)</f>
        <v>0</v>
      </c>
      <c r="BH66" s="18">
        <f>IF(SalesOrders_Log[[#This Row],[Product]]=FY04_M03,SalesOrders_Log[[#This Row],[Date Invoiced]],0)</f>
        <v>0</v>
      </c>
      <c r="BI66" s="18">
        <f>IF(SalesOrders_Log[[#This Row],[Product]]=FY04_M04,SalesOrders_Log[[#This Row],[Date Invoiced]],0)</f>
        <v>0</v>
      </c>
      <c r="BJ66" s="18">
        <f>IF(SalesOrders_Log[[#This Row],[Product]]=FY04_M05,SalesOrders_Log[[#This Row],[Date Invoiced]],0)</f>
        <v>0</v>
      </c>
      <c r="BK66" s="18">
        <f>IF(SalesOrders_Log[[#This Row],[Product]]=FY04_M06,SalesOrders_Log[[#This Row],[Date Invoiced]],0)</f>
        <v>0</v>
      </c>
      <c r="BL66" s="18">
        <f>IF(SalesOrders_Log[[#This Row],[Product]]=FY04_M07,SalesOrders_Log[[#This Row],[Date Invoiced]],0)</f>
        <v>0</v>
      </c>
      <c r="BM66" s="18">
        <f>IF(SalesOrders_Log[[#This Row],[Product]]=FY04_M08,SalesOrders_Log[[#This Row],[Date Invoiced]],0)</f>
        <v>0</v>
      </c>
      <c r="BN66" s="18">
        <f>IF(SalesOrders_Log[[#This Row],[Product]]=FY04_M09,SalesOrders_Log[[#This Row],[Date Invoiced]],0)</f>
        <v>0</v>
      </c>
      <c r="BO66" s="18">
        <f>IF(SalesOrders_Log[[#This Row],[Product]]=FY04_M10,SalesOrders_Log[[#This Row],[Date Invoiced]],0)</f>
        <v>0</v>
      </c>
      <c r="BP66" s="18">
        <f>IF(SalesOrders_Log[[#This Row],[Product]]=FY04_M11,SalesOrders_Log[[#This Row],[Date Invoiced]],0)</f>
        <v>0</v>
      </c>
      <c r="BQ66" s="18">
        <f>IF(SalesOrders_Log[[#This Row],[Product]]=FY04_M12,SalesOrders_Log[[#This Row],[Date Invoiced]],0)</f>
        <v>0</v>
      </c>
      <c r="BR66" s="18">
        <f>IF(SalesOrders_Log[[#This Row],[Product]]=FY05_M01,SalesOrders_Log[[#This Row],[Date Invoiced]],0)</f>
        <v>0</v>
      </c>
      <c r="BS66" s="18">
        <f>IF(SalesOrders_Log[[#This Row],[Product]]=FY05_M02,SalesOrders_Log[[#This Row],[Date Invoiced]],0)</f>
        <v>0</v>
      </c>
      <c r="BT66" s="18">
        <f>IF(SalesOrders_Log[[#This Row],[Product]]=FY05_M03,SalesOrders_Log[[#This Row],[Date Invoiced]],0)</f>
        <v>0</v>
      </c>
      <c r="BU66" s="18">
        <f>IF(SalesOrders_Log[[#This Row],[Product]]=FY05_M04,SalesOrders_Log[[#This Row],[Date Invoiced]],0)</f>
        <v>0</v>
      </c>
      <c r="BV66" s="18">
        <f>IF(SalesOrders_Log[[#This Row],[Product]]=FY05_M05,SalesOrders_Log[[#This Row],[Date Invoiced]],0)</f>
        <v>0</v>
      </c>
      <c r="BW66" s="18">
        <f>IF(SalesOrders_Log[[#This Row],[Product]]=FY05_M06,SalesOrders_Log[[#This Row],[Date Invoiced]],0)</f>
        <v>0</v>
      </c>
      <c r="BX66" s="18">
        <f>IF(SalesOrders_Log[[#This Row],[Product]]=FY05_M07,SalesOrders_Log[[#This Row],[Date Invoiced]],0)</f>
        <v>0</v>
      </c>
      <c r="BY66" s="18">
        <f>IF(SalesOrders_Log[[#This Row],[Product]]=FY05_M08,SalesOrders_Log[[#This Row],[Date Invoiced]],0)</f>
        <v>0</v>
      </c>
      <c r="BZ66" s="18">
        <f>IF(SalesOrders_Log[[#This Row],[Product]]=FY05_M09,SalesOrders_Log[[#This Row],[Date Invoiced]],0)</f>
        <v>0</v>
      </c>
      <c r="CA66" s="18">
        <f>IF(SalesOrders_Log[[#This Row],[Product]]=FY05_M10,SalesOrders_Log[[#This Row],[Date Invoiced]],0)</f>
        <v>0</v>
      </c>
      <c r="CB66" s="18">
        <f>IF(SalesOrders_Log[[#This Row],[Product]]=FY05_M11,SalesOrders_Log[[#This Row],[Date Invoiced]],0)</f>
        <v>0</v>
      </c>
      <c r="CC66" s="18">
        <f>IF(SalesOrders_Log[[#This Row],[Product]]=FY05_M12,SalesOrders_Log[[#This Row],[Date Invoiced]],0)</f>
        <v>0</v>
      </c>
    </row>
    <row r="67" spans="2:81" x14ac:dyDescent="0.25">
      <c r="B67" s="6" t="s">
        <v>671</v>
      </c>
      <c r="C67" s="6"/>
      <c r="D67" s="6"/>
      <c r="E67" s="6"/>
      <c r="F67" s="6"/>
      <c r="G67" s="6"/>
      <c r="H67" s="6"/>
      <c r="I67" s="6"/>
      <c r="J67" s="6"/>
      <c r="K67" s="6"/>
      <c r="L67" s="10" t="str">
        <f>IF(ISBLANK(SalesOrders_Log[[#This Row],[Product]]),"",SalesOrders_Log[[#This Row],[List Price]]*SalesOrders_Log[[#This Row],[QTY at List Price]]+SalesOrders_Log[[#This Row],[Discount Price]]*SalesOrders_Log[[#This Row],[QTY at Discount Price]])</f>
        <v/>
      </c>
      <c r="M67" s="6"/>
      <c r="N67" s="6"/>
      <c r="O67" s="10" t="str">
        <f>IFERROR(SalesOrders_Log[[#This Row],[Line Sub Total]]*SalesOrders_Log[[#This Row],[Zip Code Taxes]],"")</f>
        <v/>
      </c>
      <c r="P67" s="10">
        <f>SalesOrders_Log[[#This Row],[List Price]]-SalesOrders_Log[[#This Row],[Cost Price]]</f>
        <v>0</v>
      </c>
      <c r="Q67"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67" s="93" t="str">
        <f>IFERROR(SalesOrders_Log[[#This Row],[QTY at List Price]]*SalesOrders_Log[[#This Row],[List Price]]/SalesOrders_Log[[#This Row],[Cost Price]]*SalesOrders_Log[[#This Row],[QTY at List Price]]-IF(SalesOrders_Log[[#This Row],[QTY at List Price]]="","",1),"")</f>
        <v/>
      </c>
      <c r="S67" s="93" t="str">
        <f>IFERROR( SalesOrders_Log[[#This Row],[QTY at Discount Price]]*SalesOrders_Log[[#This Row],[Discount Price]]/SalesOrders_Log[[#This Row],[Cost Price]]*SalesOrders_Log[[#This Row],[QTY at Discount Price]]-IF(SalesOrders_Log[[#This Row],[QTY at Discount Price]]="","",1),"")</f>
        <v/>
      </c>
      <c r="T67" s="11">
        <v>44866</v>
      </c>
      <c r="V67" s="10">
        <f>IF(SalesOrders_Log[[#This Row],[Date Invoiced]]=FY01_M01,SalesOrders_Log[[#This Row],[Line Sub Total]],0)</f>
        <v>0</v>
      </c>
      <c r="W67" s="10">
        <f>IF(SalesOrders_Log[[#This Row],[Date Invoiced]]=FY01_M02,SalesOrders_Log[[#This Row],[Line Sub Total]],0)</f>
        <v>0</v>
      </c>
      <c r="X67" s="10">
        <f>IF(SalesOrders_Log[[#This Row],[Date Invoiced]]=FY01_M03,SalesOrders_Log[[#This Row],[Line Sub Total]],0)</f>
        <v>0</v>
      </c>
      <c r="Y67" s="10">
        <f>IF(SalesOrders_Log[[#This Row],[Date Invoiced]]=FY01_M04,SalesOrders_Log[[#This Row],[Line Sub Total]],0)</f>
        <v>0</v>
      </c>
      <c r="Z67" s="10">
        <f>IF(SalesOrders_Log[[#This Row],[Date Invoiced]]=FY01_M05,SalesOrders_Log[[#This Row],[Line Sub Total]],0)</f>
        <v>0</v>
      </c>
      <c r="AA67" s="10">
        <f>IF(SalesOrders_Log[[#This Row],[Date Invoiced]]=FY01_M06,SalesOrders_Log[[#This Row],[Line Sub Total]],0)</f>
        <v>0</v>
      </c>
      <c r="AB67" s="10">
        <f>IF(SalesOrders_Log[[#This Row],[Date Invoiced]]=FY01_M07,SalesOrders_Log[[#This Row],[Line Sub Total]],0)</f>
        <v>0</v>
      </c>
      <c r="AC67" s="10">
        <f>IF(SalesOrders_Log[[#This Row],[Date Invoiced]]=FY01_M08,SalesOrders_Log[[#This Row],[Line Sub Total]],0)</f>
        <v>0</v>
      </c>
      <c r="AD67" s="10">
        <f>IF(SalesOrders_Log[[#This Row],[Date Invoiced]]=FY01_M09,SalesOrders_Log[[#This Row],[Line Sub Total]],0)</f>
        <v>0</v>
      </c>
      <c r="AE67" s="10">
        <f>IF(SalesOrders_Log[[#This Row],[Date Invoiced]]=FY01_M10,SalesOrders_Log[[#This Row],[Line Sub Total]],0)</f>
        <v>0</v>
      </c>
      <c r="AF67" s="10">
        <f>IF(SalesOrders_Log[[#This Row],[Date Invoiced]]=FY01_M11,SalesOrders_Log[[#This Row],[Line Sub Total]],0)</f>
        <v>0</v>
      </c>
      <c r="AG67" s="10">
        <f>IF(SalesOrders_Log[[#This Row],[Date Invoiced]]=FY01_M12,SalesOrders_Log[[#This Row],[Line Sub Total]],0)</f>
        <v>0</v>
      </c>
      <c r="AH67" s="18">
        <f>IF(SalesOrders_Log[[#This Row],[Date Invoiced]]=FY02_M01,SalesOrders_Log[[#This Row],[Line Sub Total]],0)</f>
        <v>0</v>
      </c>
      <c r="AI67" s="18">
        <f>IF(SalesOrders_Log[[#This Row],[Date Invoiced]]=FY02_M02,SalesOrders_Log[[#This Row],[Line Sub Total]],0)</f>
        <v>0</v>
      </c>
      <c r="AJ67" s="18">
        <f>IF(SalesOrders_Log[[#This Row],[Date Invoiced]]=FY02_M03,SalesOrders_Log[[#This Row],[Line Sub Total]],0)</f>
        <v>0</v>
      </c>
      <c r="AK67" s="18">
        <f>IF(SalesOrders_Log[[#This Row],[Date Invoiced]]=FY02_M04,SalesOrders_Log[[#This Row],[Line Sub Total]],0)</f>
        <v>0</v>
      </c>
      <c r="AL67" s="18">
        <f>IF(SalesOrders_Log[[#This Row],[Date Invoiced]]=FY02_M05,SalesOrders_Log[[#This Row],[Line Sub Total]],0)</f>
        <v>0</v>
      </c>
      <c r="AM67" s="18">
        <f>IF(SalesOrders_Log[[#This Row],[Date Invoiced]]=FY02_M06,SalesOrders_Log[[#This Row],[Line Sub Total]],0)</f>
        <v>0</v>
      </c>
      <c r="AN67" s="18">
        <f>IF(SalesOrders_Log[[#This Row],[Date Invoiced]]=FY02_M07,SalesOrders_Log[[#This Row],[Line Sub Total]],0)</f>
        <v>0</v>
      </c>
      <c r="AO67" s="18">
        <f>IF(SalesOrders_Log[[#This Row],[Date Invoiced]]=FY02_M08,SalesOrders_Log[[#This Row],[Line Sub Total]],0)</f>
        <v>0</v>
      </c>
      <c r="AP67" s="18">
        <f>IF(SalesOrders_Log[[#This Row],[Date Invoiced]]=FY02_M09,SalesOrders_Log[[#This Row],[Line Sub Total]],0)</f>
        <v>0</v>
      </c>
      <c r="AQ67" s="18">
        <f>IF(SalesOrders_Log[[#This Row],[Date Invoiced]]=FY02_M10,SalesOrders_Log[[#This Row],[Line Sub Total]],0)</f>
        <v>0</v>
      </c>
      <c r="AR67" s="18">
        <f>IF(SalesOrders_Log[[#This Row],[Date Invoiced]]=FY02_M11,SalesOrders_Log[[#This Row],[Line Sub Total]],0)</f>
        <v>0</v>
      </c>
      <c r="AS67" s="18">
        <f>IF(SalesOrders_Log[[#This Row],[Date Invoiced]]=FY02_M12,SalesOrders_Log[[#This Row],[Line Sub Total]],0)</f>
        <v>0</v>
      </c>
      <c r="AT67" s="18">
        <f>IF(SalesOrders_Log[[#This Row],[Date Invoiced]]=FY03_M01,SalesOrders_Log[[#This Row],[Line Sub Total]],0)</f>
        <v>0</v>
      </c>
      <c r="AU67" s="18">
        <f>IF(SalesOrders_Log[[#This Row],[Date Invoiced]]=FY03_M02,SalesOrders_Log[[#This Row],[Line Sub Total]],0)</f>
        <v>0</v>
      </c>
      <c r="AV67" s="18">
        <f>IF(SalesOrders_Log[[#This Row],[Date Invoiced]]=FY03_M03,SalesOrders_Log[[#This Row],[Line Sub Total]],0)</f>
        <v>0</v>
      </c>
      <c r="AW67" s="18">
        <f>IF(SalesOrders_Log[[#This Row],[Date Invoiced]]=FY03_M04,SalesOrders_Log[[#This Row],[Line Sub Total]],0)</f>
        <v>0</v>
      </c>
      <c r="AX67" s="18">
        <f>IF(SalesOrders_Log[[#This Row],[Date Invoiced]]=FY03_M05,SalesOrders_Log[[#This Row],[Line Sub Total]],0)</f>
        <v>0</v>
      </c>
      <c r="AY67" s="18">
        <f>IF(SalesOrders_Log[[#This Row],[Date Invoiced]]=FY03_M06,SalesOrders_Log[[#This Row],[Line Sub Total]],0)</f>
        <v>0</v>
      </c>
      <c r="AZ67" s="18">
        <f>IF(SalesOrders_Log[[#This Row],[Date Invoiced]]=FY03_M07,SalesOrders_Log[[#This Row],[Line Sub Total]],0)</f>
        <v>0</v>
      </c>
      <c r="BA67" s="18">
        <f>IF(SalesOrders_Log[[#This Row],[Date Invoiced]]=FY03_M08,SalesOrders_Log[[#This Row],[Line Sub Total]],0)</f>
        <v>0</v>
      </c>
      <c r="BB67" s="18">
        <f>IF(SalesOrders_Log[[#This Row],[Date Invoiced]]=FY03_M09,SalesOrders_Log[[#This Row],[Line Sub Total]],0)</f>
        <v>0</v>
      </c>
      <c r="BC67" s="18">
        <f>IF(SalesOrders_Log[[#This Row],[Date Invoiced]]=FY03_M10,SalesOrders_Log[[#This Row],[Line Sub Total]],0)</f>
        <v>0</v>
      </c>
      <c r="BD67" s="18">
        <f>IF(SalesOrders_Log[[#This Row],[Date Invoiced]]=FY03_M11,SalesOrders_Log[[#This Row],[Line Sub Total]],0)</f>
        <v>0</v>
      </c>
      <c r="BE67" s="18">
        <f>IF(SalesOrders_Log[[#This Row],[Date Invoiced]]=FY03_M12,SalesOrders_Log[[#This Row],[Line Sub Total]],0)</f>
        <v>0</v>
      </c>
      <c r="BF67" s="18">
        <f>IF(SalesOrders_Log[[#This Row],[Product]]=FY04_M01,SalesOrders_Log[[#This Row],[Date Invoiced]],0)</f>
        <v>0</v>
      </c>
      <c r="BG67" s="18">
        <f>IF(SalesOrders_Log[[#This Row],[Product]]=FY04_M02,SalesOrders_Log[[#This Row],[Date Invoiced]],0)</f>
        <v>0</v>
      </c>
      <c r="BH67" s="18">
        <f>IF(SalesOrders_Log[[#This Row],[Product]]=FY04_M03,SalesOrders_Log[[#This Row],[Date Invoiced]],0)</f>
        <v>0</v>
      </c>
      <c r="BI67" s="18">
        <f>IF(SalesOrders_Log[[#This Row],[Product]]=FY04_M04,SalesOrders_Log[[#This Row],[Date Invoiced]],0)</f>
        <v>0</v>
      </c>
      <c r="BJ67" s="18">
        <f>IF(SalesOrders_Log[[#This Row],[Product]]=FY04_M05,SalesOrders_Log[[#This Row],[Date Invoiced]],0)</f>
        <v>0</v>
      </c>
      <c r="BK67" s="18">
        <f>IF(SalesOrders_Log[[#This Row],[Product]]=FY04_M06,SalesOrders_Log[[#This Row],[Date Invoiced]],0)</f>
        <v>0</v>
      </c>
      <c r="BL67" s="18">
        <f>IF(SalesOrders_Log[[#This Row],[Product]]=FY04_M07,SalesOrders_Log[[#This Row],[Date Invoiced]],0)</f>
        <v>0</v>
      </c>
      <c r="BM67" s="18">
        <f>IF(SalesOrders_Log[[#This Row],[Product]]=FY04_M08,SalesOrders_Log[[#This Row],[Date Invoiced]],0)</f>
        <v>0</v>
      </c>
      <c r="BN67" s="18">
        <f>IF(SalesOrders_Log[[#This Row],[Product]]=FY04_M09,SalesOrders_Log[[#This Row],[Date Invoiced]],0)</f>
        <v>0</v>
      </c>
      <c r="BO67" s="18">
        <f>IF(SalesOrders_Log[[#This Row],[Product]]=FY04_M10,SalesOrders_Log[[#This Row],[Date Invoiced]],0)</f>
        <v>0</v>
      </c>
      <c r="BP67" s="18">
        <f>IF(SalesOrders_Log[[#This Row],[Product]]=FY04_M11,SalesOrders_Log[[#This Row],[Date Invoiced]],0)</f>
        <v>0</v>
      </c>
      <c r="BQ67" s="18">
        <f>IF(SalesOrders_Log[[#This Row],[Product]]=FY04_M12,SalesOrders_Log[[#This Row],[Date Invoiced]],0)</f>
        <v>0</v>
      </c>
      <c r="BR67" s="18">
        <f>IF(SalesOrders_Log[[#This Row],[Product]]=FY05_M01,SalesOrders_Log[[#This Row],[Date Invoiced]],0)</f>
        <v>0</v>
      </c>
      <c r="BS67" s="18">
        <f>IF(SalesOrders_Log[[#This Row],[Product]]=FY05_M02,SalesOrders_Log[[#This Row],[Date Invoiced]],0)</f>
        <v>0</v>
      </c>
      <c r="BT67" s="18">
        <f>IF(SalesOrders_Log[[#This Row],[Product]]=FY05_M03,SalesOrders_Log[[#This Row],[Date Invoiced]],0)</f>
        <v>0</v>
      </c>
      <c r="BU67" s="18">
        <f>IF(SalesOrders_Log[[#This Row],[Product]]=FY05_M04,SalesOrders_Log[[#This Row],[Date Invoiced]],0)</f>
        <v>0</v>
      </c>
      <c r="BV67" s="18">
        <f>IF(SalesOrders_Log[[#This Row],[Product]]=FY05_M05,SalesOrders_Log[[#This Row],[Date Invoiced]],0)</f>
        <v>0</v>
      </c>
      <c r="BW67" s="18">
        <f>IF(SalesOrders_Log[[#This Row],[Product]]=FY05_M06,SalesOrders_Log[[#This Row],[Date Invoiced]],0)</f>
        <v>0</v>
      </c>
      <c r="BX67" s="18">
        <f>IF(SalesOrders_Log[[#This Row],[Product]]=FY05_M07,SalesOrders_Log[[#This Row],[Date Invoiced]],0)</f>
        <v>0</v>
      </c>
      <c r="BY67" s="18">
        <f>IF(SalesOrders_Log[[#This Row],[Product]]=FY05_M08,SalesOrders_Log[[#This Row],[Date Invoiced]],0)</f>
        <v>0</v>
      </c>
      <c r="BZ67" s="18">
        <f>IF(SalesOrders_Log[[#This Row],[Product]]=FY05_M09,SalesOrders_Log[[#This Row],[Date Invoiced]],0)</f>
        <v>0</v>
      </c>
      <c r="CA67" s="18">
        <f>IF(SalesOrders_Log[[#This Row],[Product]]=FY05_M10,SalesOrders_Log[[#This Row],[Date Invoiced]],0)</f>
        <v>0</v>
      </c>
      <c r="CB67" s="18">
        <f>IF(SalesOrders_Log[[#This Row],[Product]]=FY05_M11,SalesOrders_Log[[#This Row],[Date Invoiced]],0)</f>
        <v>0</v>
      </c>
      <c r="CC67" s="18">
        <f>IF(SalesOrders_Log[[#This Row],[Product]]=FY05_M12,SalesOrders_Log[[#This Row],[Date Invoiced]],0)</f>
        <v>0</v>
      </c>
    </row>
    <row r="68" spans="2:81" x14ac:dyDescent="0.25">
      <c r="B68" s="6" t="s">
        <v>672</v>
      </c>
      <c r="C68" s="6"/>
      <c r="D68" s="6"/>
      <c r="E68" s="6"/>
      <c r="F68" s="6"/>
      <c r="G68" s="6"/>
      <c r="H68" s="6"/>
      <c r="I68" s="6"/>
      <c r="J68" s="6"/>
      <c r="K68" s="6"/>
      <c r="L68" s="10" t="str">
        <f>IF(ISBLANK(SalesOrders_Log[[#This Row],[Product]]),"",SalesOrders_Log[[#This Row],[List Price]]*SalesOrders_Log[[#This Row],[QTY at List Price]]+SalesOrders_Log[[#This Row],[Discount Price]]*SalesOrders_Log[[#This Row],[QTY at Discount Price]])</f>
        <v/>
      </c>
      <c r="M68" s="6"/>
      <c r="N68" s="6"/>
      <c r="O68" s="10" t="str">
        <f>IFERROR(SalesOrders_Log[[#This Row],[Line Sub Total]]*SalesOrders_Log[[#This Row],[Zip Code Taxes]],"")</f>
        <v/>
      </c>
      <c r="P68" s="10">
        <f>SalesOrders_Log[[#This Row],[List Price]]-SalesOrders_Log[[#This Row],[Cost Price]]</f>
        <v>0</v>
      </c>
      <c r="Q68"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68" s="93" t="str">
        <f>IFERROR(SalesOrders_Log[[#This Row],[QTY at List Price]]*SalesOrders_Log[[#This Row],[List Price]]/SalesOrders_Log[[#This Row],[Cost Price]]*SalesOrders_Log[[#This Row],[QTY at List Price]]-IF(SalesOrders_Log[[#This Row],[QTY at List Price]]="","",1),"")</f>
        <v/>
      </c>
      <c r="S68" s="93" t="str">
        <f>IFERROR( SalesOrders_Log[[#This Row],[QTY at Discount Price]]*SalesOrders_Log[[#This Row],[Discount Price]]/SalesOrders_Log[[#This Row],[Cost Price]]*SalesOrders_Log[[#This Row],[QTY at Discount Price]]-IF(SalesOrders_Log[[#This Row],[QTY at Discount Price]]="","",1),"")</f>
        <v/>
      </c>
      <c r="T68" s="11">
        <v>44866</v>
      </c>
      <c r="V68" s="10">
        <f>IF(SalesOrders_Log[[#This Row],[Date Invoiced]]=FY01_M01,SalesOrders_Log[[#This Row],[Line Sub Total]],0)</f>
        <v>0</v>
      </c>
      <c r="W68" s="10">
        <f>IF(SalesOrders_Log[[#This Row],[Date Invoiced]]=FY01_M02,SalesOrders_Log[[#This Row],[Line Sub Total]],0)</f>
        <v>0</v>
      </c>
      <c r="X68" s="10">
        <f>IF(SalesOrders_Log[[#This Row],[Date Invoiced]]=FY01_M03,SalesOrders_Log[[#This Row],[Line Sub Total]],0)</f>
        <v>0</v>
      </c>
      <c r="Y68" s="10">
        <f>IF(SalesOrders_Log[[#This Row],[Date Invoiced]]=FY01_M04,SalesOrders_Log[[#This Row],[Line Sub Total]],0)</f>
        <v>0</v>
      </c>
      <c r="Z68" s="10">
        <f>IF(SalesOrders_Log[[#This Row],[Date Invoiced]]=FY01_M05,SalesOrders_Log[[#This Row],[Line Sub Total]],0)</f>
        <v>0</v>
      </c>
      <c r="AA68" s="10">
        <f>IF(SalesOrders_Log[[#This Row],[Date Invoiced]]=FY01_M06,SalesOrders_Log[[#This Row],[Line Sub Total]],0)</f>
        <v>0</v>
      </c>
      <c r="AB68" s="10">
        <f>IF(SalesOrders_Log[[#This Row],[Date Invoiced]]=FY01_M07,SalesOrders_Log[[#This Row],[Line Sub Total]],0)</f>
        <v>0</v>
      </c>
      <c r="AC68" s="10">
        <f>IF(SalesOrders_Log[[#This Row],[Date Invoiced]]=FY01_M08,SalesOrders_Log[[#This Row],[Line Sub Total]],0)</f>
        <v>0</v>
      </c>
      <c r="AD68" s="10">
        <f>IF(SalesOrders_Log[[#This Row],[Date Invoiced]]=FY01_M09,SalesOrders_Log[[#This Row],[Line Sub Total]],0)</f>
        <v>0</v>
      </c>
      <c r="AE68" s="10">
        <f>IF(SalesOrders_Log[[#This Row],[Date Invoiced]]=FY01_M10,SalesOrders_Log[[#This Row],[Line Sub Total]],0)</f>
        <v>0</v>
      </c>
      <c r="AF68" s="10">
        <f>IF(SalesOrders_Log[[#This Row],[Date Invoiced]]=FY01_M11,SalesOrders_Log[[#This Row],[Line Sub Total]],0)</f>
        <v>0</v>
      </c>
      <c r="AG68" s="10">
        <f>IF(SalesOrders_Log[[#This Row],[Date Invoiced]]=FY01_M12,SalesOrders_Log[[#This Row],[Line Sub Total]],0)</f>
        <v>0</v>
      </c>
      <c r="AH68" s="18">
        <f>IF(SalesOrders_Log[[#This Row],[Date Invoiced]]=FY02_M01,SalesOrders_Log[[#This Row],[Line Sub Total]],0)</f>
        <v>0</v>
      </c>
      <c r="AI68" s="18">
        <f>IF(SalesOrders_Log[[#This Row],[Date Invoiced]]=FY02_M02,SalesOrders_Log[[#This Row],[Line Sub Total]],0)</f>
        <v>0</v>
      </c>
      <c r="AJ68" s="18">
        <f>IF(SalesOrders_Log[[#This Row],[Date Invoiced]]=FY02_M03,SalesOrders_Log[[#This Row],[Line Sub Total]],0)</f>
        <v>0</v>
      </c>
      <c r="AK68" s="18">
        <f>IF(SalesOrders_Log[[#This Row],[Date Invoiced]]=FY02_M04,SalesOrders_Log[[#This Row],[Line Sub Total]],0)</f>
        <v>0</v>
      </c>
      <c r="AL68" s="18">
        <f>IF(SalesOrders_Log[[#This Row],[Date Invoiced]]=FY02_M05,SalesOrders_Log[[#This Row],[Line Sub Total]],0)</f>
        <v>0</v>
      </c>
      <c r="AM68" s="18">
        <f>IF(SalesOrders_Log[[#This Row],[Date Invoiced]]=FY02_M06,SalesOrders_Log[[#This Row],[Line Sub Total]],0)</f>
        <v>0</v>
      </c>
      <c r="AN68" s="18">
        <f>IF(SalesOrders_Log[[#This Row],[Date Invoiced]]=FY02_M07,SalesOrders_Log[[#This Row],[Line Sub Total]],0)</f>
        <v>0</v>
      </c>
      <c r="AO68" s="18">
        <f>IF(SalesOrders_Log[[#This Row],[Date Invoiced]]=FY02_M08,SalesOrders_Log[[#This Row],[Line Sub Total]],0)</f>
        <v>0</v>
      </c>
      <c r="AP68" s="18">
        <f>IF(SalesOrders_Log[[#This Row],[Date Invoiced]]=FY02_M09,SalesOrders_Log[[#This Row],[Line Sub Total]],0)</f>
        <v>0</v>
      </c>
      <c r="AQ68" s="18">
        <f>IF(SalesOrders_Log[[#This Row],[Date Invoiced]]=FY02_M10,SalesOrders_Log[[#This Row],[Line Sub Total]],0)</f>
        <v>0</v>
      </c>
      <c r="AR68" s="18">
        <f>IF(SalesOrders_Log[[#This Row],[Date Invoiced]]=FY02_M11,SalesOrders_Log[[#This Row],[Line Sub Total]],0)</f>
        <v>0</v>
      </c>
      <c r="AS68" s="18">
        <f>IF(SalesOrders_Log[[#This Row],[Date Invoiced]]=FY02_M12,SalesOrders_Log[[#This Row],[Line Sub Total]],0)</f>
        <v>0</v>
      </c>
      <c r="AT68" s="18">
        <f>IF(SalesOrders_Log[[#This Row],[Date Invoiced]]=FY03_M01,SalesOrders_Log[[#This Row],[Line Sub Total]],0)</f>
        <v>0</v>
      </c>
      <c r="AU68" s="18">
        <f>IF(SalesOrders_Log[[#This Row],[Date Invoiced]]=FY03_M02,SalesOrders_Log[[#This Row],[Line Sub Total]],0)</f>
        <v>0</v>
      </c>
      <c r="AV68" s="18">
        <f>IF(SalesOrders_Log[[#This Row],[Date Invoiced]]=FY03_M03,SalesOrders_Log[[#This Row],[Line Sub Total]],0)</f>
        <v>0</v>
      </c>
      <c r="AW68" s="18">
        <f>IF(SalesOrders_Log[[#This Row],[Date Invoiced]]=FY03_M04,SalesOrders_Log[[#This Row],[Line Sub Total]],0)</f>
        <v>0</v>
      </c>
      <c r="AX68" s="18">
        <f>IF(SalesOrders_Log[[#This Row],[Date Invoiced]]=FY03_M05,SalesOrders_Log[[#This Row],[Line Sub Total]],0)</f>
        <v>0</v>
      </c>
      <c r="AY68" s="18">
        <f>IF(SalesOrders_Log[[#This Row],[Date Invoiced]]=FY03_M06,SalesOrders_Log[[#This Row],[Line Sub Total]],0)</f>
        <v>0</v>
      </c>
      <c r="AZ68" s="18">
        <f>IF(SalesOrders_Log[[#This Row],[Date Invoiced]]=FY03_M07,SalesOrders_Log[[#This Row],[Line Sub Total]],0)</f>
        <v>0</v>
      </c>
      <c r="BA68" s="18">
        <f>IF(SalesOrders_Log[[#This Row],[Date Invoiced]]=FY03_M08,SalesOrders_Log[[#This Row],[Line Sub Total]],0)</f>
        <v>0</v>
      </c>
      <c r="BB68" s="18">
        <f>IF(SalesOrders_Log[[#This Row],[Date Invoiced]]=FY03_M09,SalesOrders_Log[[#This Row],[Line Sub Total]],0)</f>
        <v>0</v>
      </c>
      <c r="BC68" s="18">
        <f>IF(SalesOrders_Log[[#This Row],[Date Invoiced]]=FY03_M10,SalesOrders_Log[[#This Row],[Line Sub Total]],0)</f>
        <v>0</v>
      </c>
      <c r="BD68" s="18">
        <f>IF(SalesOrders_Log[[#This Row],[Date Invoiced]]=FY03_M11,SalesOrders_Log[[#This Row],[Line Sub Total]],0)</f>
        <v>0</v>
      </c>
      <c r="BE68" s="18">
        <f>IF(SalesOrders_Log[[#This Row],[Date Invoiced]]=FY03_M12,SalesOrders_Log[[#This Row],[Line Sub Total]],0)</f>
        <v>0</v>
      </c>
      <c r="BF68" s="18">
        <f>IF(SalesOrders_Log[[#This Row],[Product]]=FY04_M01,SalesOrders_Log[[#This Row],[Date Invoiced]],0)</f>
        <v>0</v>
      </c>
      <c r="BG68" s="18">
        <f>IF(SalesOrders_Log[[#This Row],[Product]]=FY04_M02,SalesOrders_Log[[#This Row],[Date Invoiced]],0)</f>
        <v>0</v>
      </c>
      <c r="BH68" s="18">
        <f>IF(SalesOrders_Log[[#This Row],[Product]]=FY04_M03,SalesOrders_Log[[#This Row],[Date Invoiced]],0)</f>
        <v>0</v>
      </c>
      <c r="BI68" s="18">
        <f>IF(SalesOrders_Log[[#This Row],[Product]]=FY04_M04,SalesOrders_Log[[#This Row],[Date Invoiced]],0)</f>
        <v>0</v>
      </c>
      <c r="BJ68" s="18">
        <f>IF(SalesOrders_Log[[#This Row],[Product]]=FY04_M05,SalesOrders_Log[[#This Row],[Date Invoiced]],0)</f>
        <v>0</v>
      </c>
      <c r="BK68" s="18">
        <f>IF(SalesOrders_Log[[#This Row],[Product]]=FY04_M06,SalesOrders_Log[[#This Row],[Date Invoiced]],0)</f>
        <v>0</v>
      </c>
      <c r="BL68" s="18">
        <f>IF(SalesOrders_Log[[#This Row],[Product]]=FY04_M07,SalesOrders_Log[[#This Row],[Date Invoiced]],0)</f>
        <v>0</v>
      </c>
      <c r="BM68" s="18">
        <f>IF(SalesOrders_Log[[#This Row],[Product]]=FY04_M08,SalesOrders_Log[[#This Row],[Date Invoiced]],0)</f>
        <v>0</v>
      </c>
      <c r="BN68" s="18">
        <f>IF(SalesOrders_Log[[#This Row],[Product]]=FY04_M09,SalesOrders_Log[[#This Row],[Date Invoiced]],0)</f>
        <v>0</v>
      </c>
      <c r="BO68" s="18">
        <f>IF(SalesOrders_Log[[#This Row],[Product]]=FY04_M10,SalesOrders_Log[[#This Row],[Date Invoiced]],0)</f>
        <v>0</v>
      </c>
      <c r="BP68" s="18">
        <f>IF(SalesOrders_Log[[#This Row],[Product]]=FY04_M11,SalesOrders_Log[[#This Row],[Date Invoiced]],0)</f>
        <v>0</v>
      </c>
      <c r="BQ68" s="18">
        <f>IF(SalesOrders_Log[[#This Row],[Product]]=FY04_M12,SalesOrders_Log[[#This Row],[Date Invoiced]],0)</f>
        <v>0</v>
      </c>
      <c r="BR68" s="18">
        <f>IF(SalesOrders_Log[[#This Row],[Product]]=FY05_M01,SalesOrders_Log[[#This Row],[Date Invoiced]],0)</f>
        <v>0</v>
      </c>
      <c r="BS68" s="18">
        <f>IF(SalesOrders_Log[[#This Row],[Product]]=FY05_M02,SalesOrders_Log[[#This Row],[Date Invoiced]],0)</f>
        <v>0</v>
      </c>
      <c r="BT68" s="18">
        <f>IF(SalesOrders_Log[[#This Row],[Product]]=FY05_M03,SalesOrders_Log[[#This Row],[Date Invoiced]],0)</f>
        <v>0</v>
      </c>
      <c r="BU68" s="18">
        <f>IF(SalesOrders_Log[[#This Row],[Product]]=FY05_M04,SalesOrders_Log[[#This Row],[Date Invoiced]],0)</f>
        <v>0</v>
      </c>
      <c r="BV68" s="18">
        <f>IF(SalesOrders_Log[[#This Row],[Product]]=FY05_M05,SalesOrders_Log[[#This Row],[Date Invoiced]],0)</f>
        <v>0</v>
      </c>
      <c r="BW68" s="18">
        <f>IF(SalesOrders_Log[[#This Row],[Product]]=FY05_M06,SalesOrders_Log[[#This Row],[Date Invoiced]],0)</f>
        <v>0</v>
      </c>
      <c r="BX68" s="18">
        <f>IF(SalesOrders_Log[[#This Row],[Product]]=FY05_M07,SalesOrders_Log[[#This Row],[Date Invoiced]],0)</f>
        <v>0</v>
      </c>
      <c r="BY68" s="18">
        <f>IF(SalesOrders_Log[[#This Row],[Product]]=FY05_M08,SalesOrders_Log[[#This Row],[Date Invoiced]],0)</f>
        <v>0</v>
      </c>
      <c r="BZ68" s="18">
        <f>IF(SalesOrders_Log[[#This Row],[Product]]=FY05_M09,SalesOrders_Log[[#This Row],[Date Invoiced]],0)</f>
        <v>0</v>
      </c>
      <c r="CA68" s="18">
        <f>IF(SalesOrders_Log[[#This Row],[Product]]=FY05_M10,SalesOrders_Log[[#This Row],[Date Invoiced]],0)</f>
        <v>0</v>
      </c>
      <c r="CB68" s="18">
        <f>IF(SalesOrders_Log[[#This Row],[Product]]=FY05_M11,SalesOrders_Log[[#This Row],[Date Invoiced]],0)</f>
        <v>0</v>
      </c>
      <c r="CC68" s="18">
        <f>IF(SalesOrders_Log[[#This Row],[Product]]=FY05_M12,SalesOrders_Log[[#This Row],[Date Invoiced]],0)</f>
        <v>0</v>
      </c>
    </row>
    <row r="69" spans="2:81" x14ac:dyDescent="0.25">
      <c r="B69" s="6" t="s">
        <v>673</v>
      </c>
      <c r="C69" s="6"/>
      <c r="D69" s="6"/>
      <c r="E69" s="6"/>
      <c r="F69" s="6"/>
      <c r="G69" s="6"/>
      <c r="H69" s="6"/>
      <c r="I69" s="6"/>
      <c r="J69" s="6"/>
      <c r="K69" s="6"/>
      <c r="L69" s="10" t="str">
        <f>IF(ISBLANK(SalesOrders_Log[[#This Row],[Product]]),"",SalesOrders_Log[[#This Row],[List Price]]*SalesOrders_Log[[#This Row],[QTY at List Price]]+SalesOrders_Log[[#This Row],[Discount Price]]*SalesOrders_Log[[#This Row],[QTY at Discount Price]])</f>
        <v/>
      </c>
      <c r="M69" s="6"/>
      <c r="N69" s="6"/>
      <c r="O69" s="10" t="str">
        <f>IFERROR(SalesOrders_Log[[#This Row],[Line Sub Total]]*SalesOrders_Log[[#This Row],[Zip Code Taxes]],"")</f>
        <v/>
      </c>
      <c r="P69" s="10">
        <f>SalesOrders_Log[[#This Row],[List Price]]-SalesOrders_Log[[#This Row],[Cost Price]]</f>
        <v>0</v>
      </c>
      <c r="Q69"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69" s="93" t="str">
        <f>IFERROR(SalesOrders_Log[[#This Row],[QTY at List Price]]*SalesOrders_Log[[#This Row],[List Price]]/SalesOrders_Log[[#This Row],[Cost Price]]*SalesOrders_Log[[#This Row],[QTY at List Price]]-IF(SalesOrders_Log[[#This Row],[QTY at List Price]]="","",1),"")</f>
        <v/>
      </c>
      <c r="S69" s="93" t="str">
        <f>IFERROR( SalesOrders_Log[[#This Row],[QTY at Discount Price]]*SalesOrders_Log[[#This Row],[Discount Price]]/SalesOrders_Log[[#This Row],[Cost Price]]*SalesOrders_Log[[#This Row],[QTY at Discount Price]]-IF(SalesOrders_Log[[#This Row],[QTY at Discount Price]]="","",1),"")</f>
        <v/>
      </c>
      <c r="T69" s="11">
        <v>44866</v>
      </c>
      <c r="V69" s="10">
        <f>IF(SalesOrders_Log[[#This Row],[Date Invoiced]]=FY01_M01,SalesOrders_Log[[#This Row],[Line Sub Total]],0)</f>
        <v>0</v>
      </c>
      <c r="W69" s="10">
        <f>IF(SalesOrders_Log[[#This Row],[Date Invoiced]]=FY01_M02,SalesOrders_Log[[#This Row],[Line Sub Total]],0)</f>
        <v>0</v>
      </c>
      <c r="X69" s="10">
        <f>IF(SalesOrders_Log[[#This Row],[Date Invoiced]]=FY01_M03,SalesOrders_Log[[#This Row],[Line Sub Total]],0)</f>
        <v>0</v>
      </c>
      <c r="Y69" s="10">
        <f>IF(SalesOrders_Log[[#This Row],[Date Invoiced]]=FY01_M04,SalesOrders_Log[[#This Row],[Line Sub Total]],0)</f>
        <v>0</v>
      </c>
      <c r="Z69" s="10">
        <f>IF(SalesOrders_Log[[#This Row],[Date Invoiced]]=FY01_M05,SalesOrders_Log[[#This Row],[Line Sub Total]],0)</f>
        <v>0</v>
      </c>
      <c r="AA69" s="10">
        <f>IF(SalesOrders_Log[[#This Row],[Date Invoiced]]=FY01_M06,SalesOrders_Log[[#This Row],[Line Sub Total]],0)</f>
        <v>0</v>
      </c>
      <c r="AB69" s="10">
        <f>IF(SalesOrders_Log[[#This Row],[Date Invoiced]]=FY01_M07,SalesOrders_Log[[#This Row],[Line Sub Total]],0)</f>
        <v>0</v>
      </c>
      <c r="AC69" s="10">
        <f>IF(SalesOrders_Log[[#This Row],[Date Invoiced]]=FY01_M08,SalesOrders_Log[[#This Row],[Line Sub Total]],0)</f>
        <v>0</v>
      </c>
      <c r="AD69" s="10">
        <f>IF(SalesOrders_Log[[#This Row],[Date Invoiced]]=FY01_M09,SalesOrders_Log[[#This Row],[Line Sub Total]],0)</f>
        <v>0</v>
      </c>
      <c r="AE69" s="10">
        <f>IF(SalesOrders_Log[[#This Row],[Date Invoiced]]=FY01_M10,SalesOrders_Log[[#This Row],[Line Sub Total]],0)</f>
        <v>0</v>
      </c>
      <c r="AF69" s="10">
        <f>IF(SalesOrders_Log[[#This Row],[Date Invoiced]]=FY01_M11,SalesOrders_Log[[#This Row],[Line Sub Total]],0)</f>
        <v>0</v>
      </c>
      <c r="AG69" s="10">
        <f>IF(SalesOrders_Log[[#This Row],[Date Invoiced]]=FY01_M12,SalesOrders_Log[[#This Row],[Line Sub Total]],0)</f>
        <v>0</v>
      </c>
      <c r="AH69" s="18">
        <f>IF(SalesOrders_Log[[#This Row],[Date Invoiced]]=FY02_M01,SalesOrders_Log[[#This Row],[Line Sub Total]],0)</f>
        <v>0</v>
      </c>
      <c r="AI69" s="18">
        <f>IF(SalesOrders_Log[[#This Row],[Date Invoiced]]=FY02_M02,SalesOrders_Log[[#This Row],[Line Sub Total]],0)</f>
        <v>0</v>
      </c>
      <c r="AJ69" s="18">
        <f>IF(SalesOrders_Log[[#This Row],[Date Invoiced]]=FY02_M03,SalesOrders_Log[[#This Row],[Line Sub Total]],0)</f>
        <v>0</v>
      </c>
      <c r="AK69" s="18">
        <f>IF(SalesOrders_Log[[#This Row],[Date Invoiced]]=FY02_M04,SalesOrders_Log[[#This Row],[Line Sub Total]],0)</f>
        <v>0</v>
      </c>
      <c r="AL69" s="18">
        <f>IF(SalesOrders_Log[[#This Row],[Date Invoiced]]=FY02_M05,SalesOrders_Log[[#This Row],[Line Sub Total]],0)</f>
        <v>0</v>
      </c>
      <c r="AM69" s="18">
        <f>IF(SalesOrders_Log[[#This Row],[Date Invoiced]]=FY02_M06,SalesOrders_Log[[#This Row],[Line Sub Total]],0)</f>
        <v>0</v>
      </c>
      <c r="AN69" s="18">
        <f>IF(SalesOrders_Log[[#This Row],[Date Invoiced]]=FY02_M07,SalesOrders_Log[[#This Row],[Line Sub Total]],0)</f>
        <v>0</v>
      </c>
      <c r="AO69" s="18">
        <f>IF(SalesOrders_Log[[#This Row],[Date Invoiced]]=FY02_M08,SalesOrders_Log[[#This Row],[Line Sub Total]],0)</f>
        <v>0</v>
      </c>
      <c r="AP69" s="18">
        <f>IF(SalesOrders_Log[[#This Row],[Date Invoiced]]=FY02_M09,SalesOrders_Log[[#This Row],[Line Sub Total]],0)</f>
        <v>0</v>
      </c>
      <c r="AQ69" s="18">
        <f>IF(SalesOrders_Log[[#This Row],[Date Invoiced]]=FY02_M10,SalesOrders_Log[[#This Row],[Line Sub Total]],0)</f>
        <v>0</v>
      </c>
      <c r="AR69" s="18">
        <f>IF(SalesOrders_Log[[#This Row],[Date Invoiced]]=FY02_M11,SalesOrders_Log[[#This Row],[Line Sub Total]],0)</f>
        <v>0</v>
      </c>
      <c r="AS69" s="18">
        <f>IF(SalesOrders_Log[[#This Row],[Date Invoiced]]=FY02_M12,SalesOrders_Log[[#This Row],[Line Sub Total]],0)</f>
        <v>0</v>
      </c>
      <c r="AT69" s="18">
        <f>IF(SalesOrders_Log[[#This Row],[Date Invoiced]]=FY03_M01,SalesOrders_Log[[#This Row],[Line Sub Total]],0)</f>
        <v>0</v>
      </c>
      <c r="AU69" s="18">
        <f>IF(SalesOrders_Log[[#This Row],[Date Invoiced]]=FY03_M02,SalesOrders_Log[[#This Row],[Line Sub Total]],0)</f>
        <v>0</v>
      </c>
      <c r="AV69" s="18">
        <f>IF(SalesOrders_Log[[#This Row],[Date Invoiced]]=FY03_M03,SalesOrders_Log[[#This Row],[Line Sub Total]],0)</f>
        <v>0</v>
      </c>
      <c r="AW69" s="18">
        <f>IF(SalesOrders_Log[[#This Row],[Date Invoiced]]=FY03_M04,SalesOrders_Log[[#This Row],[Line Sub Total]],0)</f>
        <v>0</v>
      </c>
      <c r="AX69" s="18">
        <f>IF(SalesOrders_Log[[#This Row],[Date Invoiced]]=FY03_M05,SalesOrders_Log[[#This Row],[Line Sub Total]],0)</f>
        <v>0</v>
      </c>
      <c r="AY69" s="18">
        <f>IF(SalesOrders_Log[[#This Row],[Date Invoiced]]=FY03_M06,SalesOrders_Log[[#This Row],[Line Sub Total]],0)</f>
        <v>0</v>
      </c>
      <c r="AZ69" s="18">
        <f>IF(SalesOrders_Log[[#This Row],[Date Invoiced]]=FY03_M07,SalesOrders_Log[[#This Row],[Line Sub Total]],0)</f>
        <v>0</v>
      </c>
      <c r="BA69" s="18">
        <f>IF(SalesOrders_Log[[#This Row],[Date Invoiced]]=FY03_M08,SalesOrders_Log[[#This Row],[Line Sub Total]],0)</f>
        <v>0</v>
      </c>
      <c r="BB69" s="18">
        <f>IF(SalesOrders_Log[[#This Row],[Date Invoiced]]=FY03_M09,SalesOrders_Log[[#This Row],[Line Sub Total]],0)</f>
        <v>0</v>
      </c>
      <c r="BC69" s="18">
        <f>IF(SalesOrders_Log[[#This Row],[Date Invoiced]]=FY03_M10,SalesOrders_Log[[#This Row],[Line Sub Total]],0)</f>
        <v>0</v>
      </c>
      <c r="BD69" s="18">
        <f>IF(SalesOrders_Log[[#This Row],[Date Invoiced]]=FY03_M11,SalesOrders_Log[[#This Row],[Line Sub Total]],0)</f>
        <v>0</v>
      </c>
      <c r="BE69" s="18">
        <f>IF(SalesOrders_Log[[#This Row],[Date Invoiced]]=FY03_M12,SalesOrders_Log[[#This Row],[Line Sub Total]],0)</f>
        <v>0</v>
      </c>
      <c r="BF69" s="18">
        <f>IF(SalesOrders_Log[[#This Row],[Product]]=FY04_M01,SalesOrders_Log[[#This Row],[Date Invoiced]],0)</f>
        <v>0</v>
      </c>
      <c r="BG69" s="18">
        <f>IF(SalesOrders_Log[[#This Row],[Product]]=FY04_M02,SalesOrders_Log[[#This Row],[Date Invoiced]],0)</f>
        <v>0</v>
      </c>
      <c r="BH69" s="18">
        <f>IF(SalesOrders_Log[[#This Row],[Product]]=FY04_M03,SalesOrders_Log[[#This Row],[Date Invoiced]],0)</f>
        <v>0</v>
      </c>
      <c r="BI69" s="18">
        <f>IF(SalesOrders_Log[[#This Row],[Product]]=FY04_M04,SalesOrders_Log[[#This Row],[Date Invoiced]],0)</f>
        <v>0</v>
      </c>
      <c r="BJ69" s="18">
        <f>IF(SalesOrders_Log[[#This Row],[Product]]=FY04_M05,SalesOrders_Log[[#This Row],[Date Invoiced]],0)</f>
        <v>0</v>
      </c>
      <c r="BK69" s="18">
        <f>IF(SalesOrders_Log[[#This Row],[Product]]=FY04_M06,SalesOrders_Log[[#This Row],[Date Invoiced]],0)</f>
        <v>0</v>
      </c>
      <c r="BL69" s="18">
        <f>IF(SalesOrders_Log[[#This Row],[Product]]=FY04_M07,SalesOrders_Log[[#This Row],[Date Invoiced]],0)</f>
        <v>0</v>
      </c>
      <c r="BM69" s="18">
        <f>IF(SalesOrders_Log[[#This Row],[Product]]=FY04_M08,SalesOrders_Log[[#This Row],[Date Invoiced]],0)</f>
        <v>0</v>
      </c>
      <c r="BN69" s="18">
        <f>IF(SalesOrders_Log[[#This Row],[Product]]=FY04_M09,SalesOrders_Log[[#This Row],[Date Invoiced]],0)</f>
        <v>0</v>
      </c>
      <c r="BO69" s="18">
        <f>IF(SalesOrders_Log[[#This Row],[Product]]=FY04_M10,SalesOrders_Log[[#This Row],[Date Invoiced]],0)</f>
        <v>0</v>
      </c>
      <c r="BP69" s="18">
        <f>IF(SalesOrders_Log[[#This Row],[Product]]=FY04_M11,SalesOrders_Log[[#This Row],[Date Invoiced]],0)</f>
        <v>0</v>
      </c>
      <c r="BQ69" s="18">
        <f>IF(SalesOrders_Log[[#This Row],[Product]]=FY04_M12,SalesOrders_Log[[#This Row],[Date Invoiced]],0)</f>
        <v>0</v>
      </c>
      <c r="BR69" s="18">
        <f>IF(SalesOrders_Log[[#This Row],[Product]]=FY05_M01,SalesOrders_Log[[#This Row],[Date Invoiced]],0)</f>
        <v>0</v>
      </c>
      <c r="BS69" s="18">
        <f>IF(SalesOrders_Log[[#This Row],[Product]]=FY05_M02,SalesOrders_Log[[#This Row],[Date Invoiced]],0)</f>
        <v>0</v>
      </c>
      <c r="BT69" s="18">
        <f>IF(SalesOrders_Log[[#This Row],[Product]]=FY05_M03,SalesOrders_Log[[#This Row],[Date Invoiced]],0)</f>
        <v>0</v>
      </c>
      <c r="BU69" s="18">
        <f>IF(SalesOrders_Log[[#This Row],[Product]]=FY05_M04,SalesOrders_Log[[#This Row],[Date Invoiced]],0)</f>
        <v>0</v>
      </c>
      <c r="BV69" s="18">
        <f>IF(SalesOrders_Log[[#This Row],[Product]]=FY05_M05,SalesOrders_Log[[#This Row],[Date Invoiced]],0)</f>
        <v>0</v>
      </c>
      <c r="BW69" s="18">
        <f>IF(SalesOrders_Log[[#This Row],[Product]]=FY05_M06,SalesOrders_Log[[#This Row],[Date Invoiced]],0)</f>
        <v>0</v>
      </c>
      <c r="BX69" s="18">
        <f>IF(SalesOrders_Log[[#This Row],[Product]]=FY05_M07,SalesOrders_Log[[#This Row],[Date Invoiced]],0)</f>
        <v>0</v>
      </c>
      <c r="BY69" s="18">
        <f>IF(SalesOrders_Log[[#This Row],[Product]]=FY05_M08,SalesOrders_Log[[#This Row],[Date Invoiced]],0)</f>
        <v>0</v>
      </c>
      <c r="BZ69" s="18">
        <f>IF(SalesOrders_Log[[#This Row],[Product]]=FY05_M09,SalesOrders_Log[[#This Row],[Date Invoiced]],0)</f>
        <v>0</v>
      </c>
      <c r="CA69" s="18">
        <f>IF(SalesOrders_Log[[#This Row],[Product]]=FY05_M10,SalesOrders_Log[[#This Row],[Date Invoiced]],0)</f>
        <v>0</v>
      </c>
      <c r="CB69" s="18">
        <f>IF(SalesOrders_Log[[#This Row],[Product]]=FY05_M11,SalesOrders_Log[[#This Row],[Date Invoiced]],0)</f>
        <v>0</v>
      </c>
      <c r="CC69" s="18">
        <f>IF(SalesOrders_Log[[#This Row],[Product]]=FY05_M12,SalesOrders_Log[[#This Row],[Date Invoiced]],0)</f>
        <v>0</v>
      </c>
    </row>
    <row r="70" spans="2:81" x14ac:dyDescent="0.25">
      <c r="B70" s="6" t="s">
        <v>674</v>
      </c>
      <c r="C70" s="6"/>
      <c r="D70" s="6"/>
      <c r="E70" s="6"/>
      <c r="F70" s="6"/>
      <c r="G70" s="6"/>
      <c r="H70" s="6"/>
      <c r="I70" s="6"/>
      <c r="J70" s="6"/>
      <c r="K70" s="6"/>
      <c r="L70" s="10" t="str">
        <f>IF(ISBLANK(SalesOrders_Log[[#This Row],[Product]]),"",SalesOrders_Log[[#This Row],[List Price]]*SalesOrders_Log[[#This Row],[QTY at List Price]]+SalesOrders_Log[[#This Row],[Discount Price]]*SalesOrders_Log[[#This Row],[QTY at Discount Price]])</f>
        <v/>
      </c>
      <c r="M70" s="6"/>
      <c r="N70" s="6"/>
      <c r="O70" s="10" t="str">
        <f>IFERROR(SalesOrders_Log[[#This Row],[Line Sub Total]]*SalesOrders_Log[[#This Row],[Zip Code Taxes]],"")</f>
        <v/>
      </c>
      <c r="P70" s="10">
        <f>SalesOrders_Log[[#This Row],[List Price]]-SalesOrders_Log[[#This Row],[Cost Price]]</f>
        <v>0</v>
      </c>
      <c r="Q70"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70" s="93" t="str">
        <f>IFERROR(SalesOrders_Log[[#This Row],[QTY at List Price]]*SalesOrders_Log[[#This Row],[List Price]]/SalesOrders_Log[[#This Row],[Cost Price]]*SalesOrders_Log[[#This Row],[QTY at List Price]]-IF(SalesOrders_Log[[#This Row],[QTY at List Price]]="","",1),"")</f>
        <v/>
      </c>
      <c r="S70" s="93" t="str">
        <f>IFERROR( SalesOrders_Log[[#This Row],[QTY at Discount Price]]*SalesOrders_Log[[#This Row],[Discount Price]]/SalesOrders_Log[[#This Row],[Cost Price]]*SalesOrders_Log[[#This Row],[QTY at Discount Price]]-IF(SalesOrders_Log[[#This Row],[QTY at Discount Price]]="","",1),"")</f>
        <v/>
      </c>
      <c r="T70" s="11">
        <v>44866</v>
      </c>
      <c r="V70" s="10">
        <f>IF(SalesOrders_Log[[#This Row],[Date Invoiced]]=FY01_M01,SalesOrders_Log[[#This Row],[Line Sub Total]],0)</f>
        <v>0</v>
      </c>
      <c r="W70" s="10">
        <f>IF(SalesOrders_Log[[#This Row],[Date Invoiced]]=FY01_M02,SalesOrders_Log[[#This Row],[Line Sub Total]],0)</f>
        <v>0</v>
      </c>
      <c r="X70" s="10">
        <f>IF(SalesOrders_Log[[#This Row],[Date Invoiced]]=FY01_M03,SalesOrders_Log[[#This Row],[Line Sub Total]],0)</f>
        <v>0</v>
      </c>
      <c r="Y70" s="10">
        <f>IF(SalesOrders_Log[[#This Row],[Date Invoiced]]=FY01_M04,SalesOrders_Log[[#This Row],[Line Sub Total]],0)</f>
        <v>0</v>
      </c>
      <c r="Z70" s="10">
        <f>IF(SalesOrders_Log[[#This Row],[Date Invoiced]]=FY01_M05,SalesOrders_Log[[#This Row],[Line Sub Total]],0)</f>
        <v>0</v>
      </c>
      <c r="AA70" s="10">
        <f>IF(SalesOrders_Log[[#This Row],[Date Invoiced]]=FY01_M06,SalesOrders_Log[[#This Row],[Line Sub Total]],0)</f>
        <v>0</v>
      </c>
      <c r="AB70" s="10">
        <f>IF(SalesOrders_Log[[#This Row],[Date Invoiced]]=FY01_M07,SalesOrders_Log[[#This Row],[Line Sub Total]],0)</f>
        <v>0</v>
      </c>
      <c r="AC70" s="10">
        <f>IF(SalesOrders_Log[[#This Row],[Date Invoiced]]=FY01_M08,SalesOrders_Log[[#This Row],[Line Sub Total]],0)</f>
        <v>0</v>
      </c>
      <c r="AD70" s="10">
        <f>IF(SalesOrders_Log[[#This Row],[Date Invoiced]]=FY01_M09,SalesOrders_Log[[#This Row],[Line Sub Total]],0)</f>
        <v>0</v>
      </c>
      <c r="AE70" s="10">
        <f>IF(SalesOrders_Log[[#This Row],[Date Invoiced]]=FY01_M10,SalesOrders_Log[[#This Row],[Line Sub Total]],0)</f>
        <v>0</v>
      </c>
      <c r="AF70" s="10">
        <f>IF(SalesOrders_Log[[#This Row],[Date Invoiced]]=FY01_M11,SalesOrders_Log[[#This Row],[Line Sub Total]],0)</f>
        <v>0</v>
      </c>
      <c r="AG70" s="10">
        <f>IF(SalesOrders_Log[[#This Row],[Date Invoiced]]=FY01_M12,SalesOrders_Log[[#This Row],[Line Sub Total]],0)</f>
        <v>0</v>
      </c>
      <c r="AH70" s="18">
        <f>IF(SalesOrders_Log[[#This Row],[Date Invoiced]]=FY02_M01,SalesOrders_Log[[#This Row],[Line Sub Total]],0)</f>
        <v>0</v>
      </c>
      <c r="AI70" s="18">
        <f>IF(SalesOrders_Log[[#This Row],[Date Invoiced]]=FY02_M02,SalesOrders_Log[[#This Row],[Line Sub Total]],0)</f>
        <v>0</v>
      </c>
      <c r="AJ70" s="18">
        <f>IF(SalesOrders_Log[[#This Row],[Date Invoiced]]=FY02_M03,SalesOrders_Log[[#This Row],[Line Sub Total]],0)</f>
        <v>0</v>
      </c>
      <c r="AK70" s="18">
        <f>IF(SalesOrders_Log[[#This Row],[Date Invoiced]]=FY02_M04,SalesOrders_Log[[#This Row],[Line Sub Total]],0)</f>
        <v>0</v>
      </c>
      <c r="AL70" s="18">
        <f>IF(SalesOrders_Log[[#This Row],[Date Invoiced]]=FY02_M05,SalesOrders_Log[[#This Row],[Line Sub Total]],0)</f>
        <v>0</v>
      </c>
      <c r="AM70" s="18">
        <f>IF(SalesOrders_Log[[#This Row],[Date Invoiced]]=FY02_M06,SalesOrders_Log[[#This Row],[Line Sub Total]],0)</f>
        <v>0</v>
      </c>
      <c r="AN70" s="18">
        <f>IF(SalesOrders_Log[[#This Row],[Date Invoiced]]=FY02_M07,SalesOrders_Log[[#This Row],[Line Sub Total]],0)</f>
        <v>0</v>
      </c>
      <c r="AO70" s="18">
        <f>IF(SalesOrders_Log[[#This Row],[Date Invoiced]]=FY02_M08,SalesOrders_Log[[#This Row],[Line Sub Total]],0)</f>
        <v>0</v>
      </c>
      <c r="AP70" s="18">
        <f>IF(SalesOrders_Log[[#This Row],[Date Invoiced]]=FY02_M09,SalesOrders_Log[[#This Row],[Line Sub Total]],0)</f>
        <v>0</v>
      </c>
      <c r="AQ70" s="18">
        <f>IF(SalesOrders_Log[[#This Row],[Date Invoiced]]=FY02_M10,SalesOrders_Log[[#This Row],[Line Sub Total]],0)</f>
        <v>0</v>
      </c>
      <c r="AR70" s="18">
        <f>IF(SalesOrders_Log[[#This Row],[Date Invoiced]]=FY02_M11,SalesOrders_Log[[#This Row],[Line Sub Total]],0)</f>
        <v>0</v>
      </c>
      <c r="AS70" s="18">
        <f>IF(SalesOrders_Log[[#This Row],[Date Invoiced]]=FY02_M12,SalesOrders_Log[[#This Row],[Line Sub Total]],0)</f>
        <v>0</v>
      </c>
      <c r="AT70" s="18">
        <f>IF(SalesOrders_Log[[#This Row],[Date Invoiced]]=FY03_M01,SalesOrders_Log[[#This Row],[Line Sub Total]],0)</f>
        <v>0</v>
      </c>
      <c r="AU70" s="18">
        <f>IF(SalesOrders_Log[[#This Row],[Date Invoiced]]=FY03_M02,SalesOrders_Log[[#This Row],[Line Sub Total]],0)</f>
        <v>0</v>
      </c>
      <c r="AV70" s="18">
        <f>IF(SalesOrders_Log[[#This Row],[Date Invoiced]]=FY03_M03,SalesOrders_Log[[#This Row],[Line Sub Total]],0)</f>
        <v>0</v>
      </c>
      <c r="AW70" s="18">
        <f>IF(SalesOrders_Log[[#This Row],[Date Invoiced]]=FY03_M04,SalesOrders_Log[[#This Row],[Line Sub Total]],0)</f>
        <v>0</v>
      </c>
      <c r="AX70" s="18">
        <f>IF(SalesOrders_Log[[#This Row],[Date Invoiced]]=FY03_M05,SalesOrders_Log[[#This Row],[Line Sub Total]],0)</f>
        <v>0</v>
      </c>
      <c r="AY70" s="18">
        <f>IF(SalesOrders_Log[[#This Row],[Date Invoiced]]=FY03_M06,SalesOrders_Log[[#This Row],[Line Sub Total]],0)</f>
        <v>0</v>
      </c>
      <c r="AZ70" s="18">
        <f>IF(SalesOrders_Log[[#This Row],[Date Invoiced]]=FY03_M07,SalesOrders_Log[[#This Row],[Line Sub Total]],0)</f>
        <v>0</v>
      </c>
      <c r="BA70" s="18">
        <f>IF(SalesOrders_Log[[#This Row],[Date Invoiced]]=FY03_M08,SalesOrders_Log[[#This Row],[Line Sub Total]],0)</f>
        <v>0</v>
      </c>
      <c r="BB70" s="18">
        <f>IF(SalesOrders_Log[[#This Row],[Date Invoiced]]=FY03_M09,SalesOrders_Log[[#This Row],[Line Sub Total]],0)</f>
        <v>0</v>
      </c>
      <c r="BC70" s="18">
        <f>IF(SalesOrders_Log[[#This Row],[Date Invoiced]]=FY03_M10,SalesOrders_Log[[#This Row],[Line Sub Total]],0)</f>
        <v>0</v>
      </c>
      <c r="BD70" s="18">
        <f>IF(SalesOrders_Log[[#This Row],[Date Invoiced]]=FY03_M11,SalesOrders_Log[[#This Row],[Line Sub Total]],0)</f>
        <v>0</v>
      </c>
      <c r="BE70" s="18">
        <f>IF(SalesOrders_Log[[#This Row],[Date Invoiced]]=FY03_M12,SalesOrders_Log[[#This Row],[Line Sub Total]],0)</f>
        <v>0</v>
      </c>
      <c r="BF70" s="18">
        <f>IF(SalesOrders_Log[[#This Row],[Product]]=FY04_M01,SalesOrders_Log[[#This Row],[Date Invoiced]],0)</f>
        <v>0</v>
      </c>
      <c r="BG70" s="18">
        <f>IF(SalesOrders_Log[[#This Row],[Product]]=FY04_M02,SalesOrders_Log[[#This Row],[Date Invoiced]],0)</f>
        <v>0</v>
      </c>
      <c r="BH70" s="18">
        <f>IF(SalesOrders_Log[[#This Row],[Product]]=FY04_M03,SalesOrders_Log[[#This Row],[Date Invoiced]],0)</f>
        <v>0</v>
      </c>
      <c r="BI70" s="18">
        <f>IF(SalesOrders_Log[[#This Row],[Product]]=FY04_M04,SalesOrders_Log[[#This Row],[Date Invoiced]],0)</f>
        <v>0</v>
      </c>
      <c r="BJ70" s="18">
        <f>IF(SalesOrders_Log[[#This Row],[Product]]=FY04_M05,SalesOrders_Log[[#This Row],[Date Invoiced]],0)</f>
        <v>0</v>
      </c>
      <c r="BK70" s="18">
        <f>IF(SalesOrders_Log[[#This Row],[Product]]=FY04_M06,SalesOrders_Log[[#This Row],[Date Invoiced]],0)</f>
        <v>0</v>
      </c>
      <c r="BL70" s="18">
        <f>IF(SalesOrders_Log[[#This Row],[Product]]=FY04_M07,SalesOrders_Log[[#This Row],[Date Invoiced]],0)</f>
        <v>0</v>
      </c>
      <c r="BM70" s="18">
        <f>IF(SalesOrders_Log[[#This Row],[Product]]=FY04_M08,SalesOrders_Log[[#This Row],[Date Invoiced]],0)</f>
        <v>0</v>
      </c>
      <c r="BN70" s="18">
        <f>IF(SalesOrders_Log[[#This Row],[Product]]=FY04_M09,SalesOrders_Log[[#This Row],[Date Invoiced]],0)</f>
        <v>0</v>
      </c>
      <c r="BO70" s="18">
        <f>IF(SalesOrders_Log[[#This Row],[Product]]=FY04_M10,SalesOrders_Log[[#This Row],[Date Invoiced]],0)</f>
        <v>0</v>
      </c>
      <c r="BP70" s="18">
        <f>IF(SalesOrders_Log[[#This Row],[Product]]=FY04_M11,SalesOrders_Log[[#This Row],[Date Invoiced]],0)</f>
        <v>0</v>
      </c>
      <c r="BQ70" s="18">
        <f>IF(SalesOrders_Log[[#This Row],[Product]]=FY04_M12,SalesOrders_Log[[#This Row],[Date Invoiced]],0)</f>
        <v>0</v>
      </c>
      <c r="BR70" s="18">
        <f>IF(SalesOrders_Log[[#This Row],[Product]]=FY05_M01,SalesOrders_Log[[#This Row],[Date Invoiced]],0)</f>
        <v>0</v>
      </c>
      <c r="BS70" s="18">
        <f>IF(SalesOrders_Log[[#This Row],[Product]]=FY05_M02,SalesOrders_Log[[#This Row],[Date Invoiced]],0)</f>
        <v>0</v>
      </c>
      <c r="BT70" s="18">
        <f>IF(SalesOrders_Log[[#This Row],[Product]]=FY05_M03,SalesOrders_Log[[#This Row],[Date Invoiced]],0)</f>
        <v>0</v>
      </c>
      <c r="BU70" s="18">
        <f>IF(SalesOrders_Log[[#This Row],[Product]]=FY05_M04,SalesOrders_Log[[#This Row],[Date Invoiced]],0)</f>
        <v>0</v>
      </c>
      <c r="BV70" s="18">
        <f>IF(SalesOrders_Log[[#This Row],[Product]]=FY05_M05,SalesOrders_Log[[#This Row],[Date Invoiced]],0)</f>
        <v>0</v>
      </c>
      <c r="BW70" s="18">
        <f>IF(SalesOrders_Log[[#This Row],[Product]]=FY05_M06,SalesOrders_Log[[#This Row],[Date Invoiced]],0)</f>
        <v>0</v>
      </c>
      <c r="BX70" s="18">
        <f>IF(SalesOrders_Log[[#This Row],[Product]]=FY05_M07,SalesOrders_Log[[#This Row],[Date Invoiced]],0)</f>
        <v>0</v>
      </c>
      <c r="BY70" s="18">
        <f>IF(SalesOrders_Log[[#This Row],[Product]]=FY05_M08,SalesOrders_Log[[#This Row],[Date Invoiced]],0)</f>
        <v>0</v>
      </c>
      <c r="BZ70" s="18">
        <f>IF(SalesOrders_Log[[#This Row],[Product]]=FY05_M09,SalesOrders_Log[[#This Row],[Date Invoiced]],0)</f>
        <v>0</v>
      </c>
      <c r="CA70" s="18">
        <f>IF(SalesOrders_Log[[#This Row],[Product]]=FY05_M10,SalesOrders_Log[[#This Row],[Date Invoiced]],0)</f>
        <v>0</v>
      </c>
      <c r="CB70" s="18">
        <f>IF(SalesOrders_Log[[#This Row],[Product]]=FY05_M11,SalesOrders_Log[[#This Row],[Date Invoiced]],0)</f>
        <v>0</v>
      </c>
      <c r="CC70" s="18">
        <f>IF(SalesOrders_Log[[#This Row],[Product]]=FY05_M12,SalesOrders_Log[[#This Row],[Date Invoiced]],0)</f>
        <v>0</v>
      </c>
    </row>
    <row r="71" spans="2:81" x14ac:dyDescent="0.25">
      <c r="B71" s="6" t="s">
        <v>675</v>
      </c>
      <c r="C71" s="6"/>
      <c r="D71" s="6"/>
      <c r="E71" s="6"/>
      <c r="F71" s="6"/>
      <c r="G71" s="6"/>
      <c r="H71" s="6"/>
      <c r="I71" s="6"/>
      <c r="J71" s="6"/>
      <c r="K71" s="6"/>
      <c r="L71" s="10" t="str">
        <f>IF(ISBLANK(SalesOrders_Log[[#This Row],[Product]]),"",SalesOrders_Log[[#This Row],[List Price]]*SalesOrders_Log[[#This Row],[QTY at List Price]]+SalesOrders_Log[[#This Row],[Discount Price]]*SalesOrders_Log[[#This Row],[QTY at Discount Price]])</f>
        <v/>
      </c>
      <c r="M71" s="6"/>
      <c r="N71" s="6"/>
      <c r="O71" s="10" t="str">
        <f>IFERROR(SalesOrders_Log[[#This Row],[Line Sub Total]]*SalesOrders_Log[[#This Row],[Zip Code Taxes]],"")</f>
        <v/>
      </c>
      <c r="P71" s="10">
        <f>SalesOrders_Log[[#This Row],[List Price]]-SalesOrders_Log[[#This Row],[Cost Price]]</f>
        <v>0</v>
      </c>
      <c r="Q71"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71" s="93" t="str">
        <f>IFERROR(SalesOrders_Log[[#This Row],[QTY at List Price]]*SalesOrders_Log[[#This Row],[List Price]]/SalesOrders_Log[[#This Row],[Cost Price]]*SalesOrders_Log[[#This Row],[QTY at List Price]]-IF(SalesOrders_Log[[#This Row],[QTY at List Price]]="","",1),"")</f>
        <v/>
      </c>
      <c r="S71" s="93" t="str">
        <f>IFERROR( SalesOrders_Log[[#This Row],[QTY at Discount Price]]*SalesOrders_Log[[#This Row],[Discount Price]]/SalesOrders_Log[[#This Row],[Cost Price]]*SalesOrders_Log[[#This Row],[QTY at Discount Price]]-IF(SalesOrders_Log[[#This Row],[QTY at Discount Price]]="","",1),"")</f>
        <v/>
      </c>
      <c r="T71" s="11">
        <v>44866</v>
      </c>
      <c r="V71" s="10">
        <f>IF(SalesOrders_Log[[#This Row],[Date Invoiced]]=FY01_M01,SalesOrders_Log[[#This Row],[Line Sub Total]],0)</f>
        <v>0</v>
      </c>
      <c r="W71" s="10">
        <f>IF(SalesOrders_Log[[#This Row],[Date Invoiced]]=FY01_M02,SalesOrders_Log[[#This Row],[Line Sub Total]],0)</f>
        <v>0</v>
      </c>
      <c r="X71" s="10">
        <f>IF(SalesOrders_Log[[#This Row],[Date Invoiced]]=FY01_M03,SalesOrders_Log[[#This Row],[Line Sub Total]],0)</f>
        <v>0</v>
      </c>
      <c r="Y71" s="10">
        <f>IF(SalesOrders_Log[[#This Row],[Date Invoiced]]=FY01_M04,SalesOrders_Log[[#This Row],[Line Sub Total]],0)</f>
        <v>0</v>
      </c>
      <c r="Z71" s="10">
        <f>IF(SalesOrders_Log[[#This Row],[Date Invoiced]]=FY01_M05,SalesOrders_Log[[#This Row],[Line Sub Total]],0)</f>
        <v>0</v>
      </c>
      <c r="AA71" s="10">
        <f>IF(SalesOrders_Log[[#This Row],[Date Invoiced]]=FY01_M06,SalesOrders_Log[[#This Row],[Line Sub Total]],0)</f>
        <v>0</v>
      </c>
      <c r="AB71" s="10">
        <f>IF(SalesOrders_Log[[#This Row],[Date Invoiced]]=FY01_M07,SalesOrders_Log[[#This Row],[Line Sub Total]],0)</f>
        <v>0</v>
      </c>
      <c r="AC71" s="10">
        <f>IF(SalesOrders_Log[[#This Row],[Date Invoiced]]=FY01_M08,SalesOrders_Log[[#This Row],[Line Sub Total]],0)</f>
        <v>0</v>
      </c>
      <c r="AD71" s="10">
        <f>IF(SalesOrders_Log[[#This Row],[Date Invoiced]]=FY01_M09,SalesOrders_Log[[#This Row],[Line Sub Total]],0)</f>
        <v>0</v>
      </c>
      <c r="AE71" s="10">
        <f>IF(SalesOrders_Log[[#This Row],[Date Invoiced]]=FY01_M10,SalesOrders_Log[[#This Row],[Line Sub Total]],0)</f>
        <v>0</v>
      </c>
      <c r="AF71" s="10">
        <f>IF(SalesOrders_Log[[#This Row],[Date Invoiced]]=FY01_M11,SalesOrders_Log[[#This Row],[Line Sub Total]],0)</f>
        <v>0</v>
      </c>
      <c r="AG71" s="10">
        <f>IF(SalesOrders_Log[[#This Row],[Date Invoiced]]=FY01_M12,SalesOrders_Log[[#This Row],[Line Sub Total]],0)</f>
        <v>0</v>
      </c>
      <c r="AH71" s="18">
        <f>IF(SalesOrders_Log[[#This Row],[Date Invoiced]]=FY02_M01,SalesOrders_Log[[#This Row],[Line Sub Total]],0)</f>
        <v>0</v>
      </c>
      <c r="AI71" s="18">
        <f>IF(SalesOrders_Log[[#This Row],[Date Invoiced]]=FY02_M02,SalesOrders_Log[[#This Row],[Line Sub Total]],0)</f>
        <v>0</v>
      </c>
      <c r="AJ71" s="18">
        <f>IF(SalesOrders_Log[[#This Row],[Date Invoiced]]=FY02_M03,SalesOrders_Log[[#This Row],[Line Sub Total]],0)</f>
        <v>0</v>
      </c>
      <c r="AK71" s="18">
        <f>IF(SalesOrders_Log[[#This Row],[Date Invoiced]]=FY02_M04,SalesOrders_Log[[#This Row],[Line Sub Total]],0)</f>
        <v>0</v>
      </c>
      <c r="AL71" s="18">
        <f>IF(SalesOrders_Log[[#This Row],[Date Invoiced]]=FY02_M05,SalesOrders_Log[[#This Row],[Line Sub Total]],0)</f>
        <v>0</v>
      </c>
      <c r="AM71" s="18">
        <f>IF(SalesOrders_Log[[#This Row],[Date Invoiced]]=FY02_M06,SalesOrders_Log[[#This Row],[Line Sub Total]],0)</f>
        <v>0</v>
      </c>
      <c r="AN71" s="18">
        <f>IF(SalesOrders_Log[[#This Row],[Date Invoiced]]=FY02_M07,SalesOrders_Log[[#This Row],[Line Sub Total]],0)</f>
        <v>0</v>
      </c>
      <c r="AO71" s="18">
        <f>IF(SalesOrders_Log[[#This Row],[Date Invoiced]]=FY02_M08,SalesOrders_Log[[#This Row],[Line Sub Total]],0)</f>
        <v>0</v>
      </c>
      <c r="AP71" s="18">
        <f>IF(SalesOrders_Log[[#This Row],[Date Invoiced]]=FY02_M09,SalesOrders_Log[[#This Row],[Line Sub Total]],0)</f>
        <v>0</v>
      </c>
      <c r="AQ71" s="18">
        <f>IF(SalesOrders_Log[[#This Row],[Date Invoiced]]=FY02_M10,SalesOrders_Log[[#This Row],[Line Sub Total]],0)</f>
        <v>0</v>
      </c>
      <c r="AR71" s="18">
        <f>IF(SalesOrders_Log[[#This Row],[Date Invoiced]]=FY02_M11,SalesOrders_Log[[#This Row],[Line Sub Total]],0)</f>
        <v>0</v>
      </c>
      <c r="AS71" s="18">
        <f>IF(SalesOrders_Log[[#This Row],[Date Invoiced]]=FY02_M12,SalesOrders_Log[[#This Row],[Line Sub Total]],0)</f>
        <v>0</v>
      </c>
      <c r="AT71" s="18">
        <f>IF(SalesOrders_Log[[#This Row],[Date Invoiced]]=FY03_M01,SalesOrders_Log[[#This Row],[Line Sub Total]],0)</f>
        <v>0</v>
      </c>
      <c r="AU71" s="18">
        <f>IF(SalesOrders_Log[[#This Row],[Date Invoiced]]=FY03_M02,SalesOrders_Log[[#This Row],[Line Sub Total]],0)</f>
        <v>0</v>
      </c>
      <c r="AV71" s="18">
        <f>IF(SalesOrders_Log[[#This Row],[Date Invoiced]]=FY03_M03,SalesOrders_Log[[#This Row],[Line Sub Total]],0)</f>
        <v>0</v>
      </c>
      <c r="AW71" s="18">
        <f>IF(SalesOrders_Log[[#This Row],[Date Invoiced]]=FY03_M04,SalesOrders_Log[[#This Row],[Line Sub Total]],0)</f>
        <v>0</v>
      </c>
      <c r="AX71" s="18">
        <f>IF(SalesOrders_Log[[#This Row],[Date Invoiced]]=FY03_M05,SalesOrders_Log[[#This Row],[Line Sub Total]],0)</f>
        <v>0</v>
      </c>
      <c r="AY71" s="18">
        <f>IF(SalesOrders_Log[[#This Row],[Date Invoiced]]=FY03_M06,SalesOrders_Log[[#This Row],[Line Sub Total]],0)</f>
        <v>0</v>
      </c>
      <c r="AZ71" s="18">
        <f>IF(SalesOrders_Log[[#This Row],[Date Invoiced]]=FY03_M07,SalesOrders_Log[[#This Row],[Line Sub Total]],0)</f>
        <v>0</v>
      </c>
      <c r="BA71" s="18">
        <f>IF(SalesOrders_Log[[#This Row],[Date Invoiced]]=FY03_M08,SalesOrders_Log[[#This Row],[Line Sub Total]],0)</f>
        <v>0</v>
      </c>
      <c r="BB71" s="18">
        <f>IF(SalesOrders_Log[[#This Row],[Date Invoiced]]=FY03_M09,SalesOrders_Log[[#This Row],[Line Sub Total]],0)</f>
        <v>0</v>
      </c>
      <c r="BC71" s="18">
        <f>IF(SalesOrders_Log[[#This Row],[Date Invoiced]]=FY03_M10,SalesOrders_Log[[#This Row],[Line Sub Total]],0)</f>
        <v>0</v>
      </c>
      <c r="BD71" s="18">
        <f>IF(SalesOrders_Log[[#This Row],[Date Invoiced]]=FY03_M11,SalesOrders_Log[[#This Row],[Line Sub Total]],0)</f>
        <v>0</v>
      </c>
      <c r="BE71" s="18">
        <f>IF(SalesOrders_Log[[#This Row],[Date Invoiced]]=FY03_M12,SalesOrders_Log[[#This Row],[Line Sub Total]],0)</f>
        <v>0</v>
      </c>
      <c r="BF71" s="18">
        <f>IF(SalesOrders_Log[[#This Row],[Product]]=FY04_M01,SalesOrders_Log[[#This Row],[Date Invoiced]],0)</f>
        <v>0</v>
      </c>
      <c r="BG71" s="18">
        <f>IF(SalesOrders_Log[[#This Row],[Product]]=FY04_M02,SalesOrders_Log[[#This Row],[Date Invoiced]],0)</f>
        <v>0</v>
      </c>
      <c r="BH71" s="18">
        <f>IF(SalesOrders_Log[[#This Row],[Product]]=FY04_M03,SalesOrders_Log[[#This Row],[Date Invoiced]],0)</f>
        <v>0</v>
      </c>
      <c r="BI71" s="18">
        <f>IF(SalesOrders_Log[[#This Row],[Product]]=FY04_M04,SalesOrders_Log[[#This Row],[Date Invoiced]],0)</f>
        <v>0</v>
      </c>
      <c r="BJ71" s="18">
        <f>IF(SalesOrders_Log[[#This Row],[Product]]=FY04_M05,SalesOrders_Log[[#This Row],[Date Invoiced]],0)</f>
        <v>0</v>
      </c>
      <c r="BK71" s="18">
        <f>IF(SalesOrders_Log[[#This Row],[Product]]=FY04_M06,SalesOrders_Log[[#This Row],[Date Invoiced]],0)</f>
        <v>0</v>
      </c>
      <c r="BL71" s="18">
        <f>IF(SalesOrders_Log[[#This Row],[Product]]=FY04_M07,SalesOrders_Log[[#This Row],[Date Invoiced]],0)</f>
        <v>0</v>
      </c>
      <c r="BM71" s="18">
        <f>IF(SalesOrders_Log[[#This Row],[Product]]=FY04_M08,SalesOrders_Log[[#This Row],[Date Invoiced]],0)</f>
        <v>0</v>
      </c>
      <c r="BN71" s="18">
        <f>IF(SalesOrders_Log[[#This Row],[Product]]=FY04_M09,SalesOrders_Log[[#This Row],[Date Invoiced]],0)</f>
        <v>0</v>
      </c>
      <c r="BO71" s="18">
        <f>IF(SalesOrders_Log[[#This Row],[Product]]=FY04_M10,SalesOrders_Log[[#This Row],[Date Invoiced]],0)</f>
        <v>0</v>
      </c>
      <c r="BP71" s="18">
        <f>IF(SalesOrders_Log[[#This Row],[Product]]=FY04_M11,SalesOrders_Log[[#This Row],[Date Invoiced]],0)</f>
        <v>0</v>
      </c>
      <c r="BQ71" s="18">
        <f>IF(SalesOrders_Log[[#This Row],[Product]]=FY04_M12,SalesOrders_Log[[#This Row],[Date Invoiced]],0)</f>
        <v>0</v>
      </c>
      <c r="BR71" s="18">
        <f>IF(SalesOrders_Log[[#This Row],[Product]]=FY05_M01,SalesOrders_Log[[#This Row],[Date Invoiced]],0)</f>
        <v>0</v>
      </c>
      <c r="BS71" s="18">
        <f>IF(SalesOrders_Log[[#This Row],[Product]]=FY05_M02,SalesOrders_Log[[#This Row],[Date Invoiced]],0)</f>
        <v>0</v>
      </c>
      <c r="BT71" s="18">
        <f>IF(SalesOrders_Log[[#This Row],[Product]]=FY05_M03,SalesOrders_Log[[#This Row],[Date Invoiced]],0)</f>
        <v>0</v>
      </c>
      <c r="BU71" s="18">
        <f>IF(SalesOrders_Log[[#This Row],[Product]]=FY05_M04,SalesOrders_Log[[#This Row],[Date Invoiced]],0)</f>
        <v>0</v>
      </c>
      <c r="BV71" s="18">
        <f>IF(SalesOrders_Log[[#This Row],[Product]]=FY05_M05,SalesOrders_Log[[#This Row],[Date Invoiced]],0)</f>
        <v>0</v>
      </c>
      <c r="BW71" s="18">
        <f>IF(SalesOrders_Log[[#This Row],[Product]]=FY05_M06,SalesOrders_Log[[#This Row],[Date Invoiced]],0)</f>
        <v>0</v>
      </c>
      <c r="BX71" s="18">
        <f>IF(SalesOrders_Log[[#This Row],[Product]]=FY05_M07,SalesOrders_Log[[#This Row],[Date Invoiced]],0)</f>
        <v>0</v>
      </c>
      <c r="BY71" s="18">
        <f>IF(SalesOrders_Log[[#This Row],[Product]]=FY05_M08,SalesOrders_Log[[#This Row],[Date Invoiced]],0)</f>
        <v>0</v>
      </c>
      <c r="BZ71" s="18">
        <f>IF(SalesOrders_Log[[#This Row],[Product]]=FY05_M09,SalesOrders_Log[[#This Row],[Date Invoiced]],0)</f>
        <v>0</v>
      </c>
      <c r="CA71" s="18">
        <f>IF(SalesOrders_Log[[#This Row],[Product]]=FY05_M10,SalesOrders_Log[[#This Row],[Date Invoiced]],0)</f>
        <v>0</v>
      </c>
      <c r="CB71" s="18">
        <f>IF(SalesOrders_Log[[#This Row],[Product]]=FY05_M11,SalesOrders_Log[[#This Row],[Date Invoiced]],0)</f>
        <v>0</v>
      </c>
      <c r="CC71" s="18">
        <f>IF(SalesOrders_Log[[#This Row],[Product]]=FY05_M12,SalesOrders_Log[[#This Row],[Date Invoiced]],0)</f>
        <v>0</v>
      </c>
    </row>
    <row r="72" spans="2:81" x14ac:dyDescent="0.25">
      <c r="B72" s="6" t="s">
        <v>676</v>
      </c>
      <c r="C72" s="6"/>
      <c r="D72" s="11"/>
      <c r="E72" s="6"/>
      <c r="F72" s="6"/>
      <c r="G72" s="6"/>
      <c r="H72" s="6"/>
      <c r="I72" s="6"/>
      <c r="J72" s="6"/>
      <c r="K72" s="6"/>
      <c r="L72" s="10" t="str">
        <f>IF(ISBLANK(SalesOrders_Log[[#This Row],[Product]]),"",SalesOrders_Log[[#This Row],[List Price]]*SalesOrders_Log[[#This Row],[QTY at List Price]]+SalesOrders_Log[[#This Row],[Discount Price]]*SalesOrders_Log[[#This Row],[QTY at Discount Price]])</f>
        <v/>
      </c>
      <c r="M72" s="6"/>
      <c r="N72" s="6"/>
      <c r="O72" s="10" t="str">
        <f>IFERROR(SalesOrders_Log[[#This Row],[Line Sub Total]]*SalesOrders_Log[[#This Row],[Zip Code Taxes]],"")</f>
        <v/>
      </c>
      <c r="P72" s="10">
        <f>SalesOrders_Log[[#This Row],[List Price]]-SalesOrders_Log[[#This Row],[Cost Price]]</f>
        <v>0</v>
      </c>
      <c r="Q72"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72" s="93" t="str">
        <f>IFERROR(SalesOrders_Log[[#This Row],[QTY at List Price]]*SalesOrders_Log[[#This Row],[List Price]]/SalesOrders_Log[[#This Row],[Cost Price]]*SalesOrders_Log[[#This Row],[QTY at List Price]]-IF(SalesOrders_Log[[#This Row],[QTY at List Price]]="","",1),"")</f>
        <v/>
      </c>
      <c r="S72" s="93" t="str">
        <f>IFERROR( SalesOrders_Log[[#This Row],[QTY at Discount Price]]*SalesOrders_Log[[#This Row],[Discount Price]]/SalesOrders_Log[[#This Row],[Cost Price]]*SalesOrders_Log[[#This Row],[QTY at Discount Price]]-IF(SalesOrders_Log[[#This Row],[QTY at Discount Price]]="","",1),"")</f>
        <v/>
      </c>
      <c r="T72" s="6"/>
      <c r="V72" s="10">
        <f>IF(SalesOrders_Log[[#This Row],[Date Invoiced]]=FY01_M01,SalesOrders_Log[[#This Row],[Line Sub Total]],0)</f>
        <v>0</v>
      </c>
      <c r="W72" s="10">
        <f>IF(SalesOrders_Log[[#This Row],[Date Invoiced]]=FY01_M02,SalesOrders_Log[[#This Row],[Line Sub Total]],0)</f>
        <v>0</v>
      </c>
      <c r="X72" s="10">
        <f>IF(SalesOrders_Log[[#This Row],[Date Invoiced]]=FY01_M03,SalesOrders_Log[[#This Row],[Line Sub Total]],0)</f>
        <v>0</v>
      </c>
      <c r="Y72" s="10">
        <f>IF(SalesOrders_Log[[#This Row],[Date Invoiced]]=FY01_M04,SalesOrders_Log[[#This Row],[Line Sub Total]],0)</f>
        <v>0</v>
      </c>
      <c r="Z72" s="10">
        <f>IF(SalesOrders_Log[[#This Row],[Date Invoiced]]=FY01_M05,SalesOrders_Log[[#This Row],[Line Sub Total]],0)</f>
        <v>0</v>
      </c>
      <c r="AA72" s="10">
        <f>IF(SalesOrders_Log[[#This Row],[Date Invoiced]]=FY01_M06,SalesOrders_Log[[#This Row],[Line Sub Total]],0)</f>
        <v>0</v>
      </c>
      <c r="AB72" s="10">
        <f>IF(SalesOrders_Log[[#This Row],[Date Invoiced]]=FY01_M07,SalesOrders_Log[[#This Row],[Line Sub Total]],0)</f>
        <v>0</v>
      </c>
      <c r="AC72" s="10">
        <f>IF(SalesOrders_Log[[#This Row],[Date Invoiced]]=FY01_M08,SalesOrders_Log[[#This Row],[Line Sub Total]],0)</f>
        <v>0</v>
      </c>
      <c r="AD72" s="10">
        <f>IF(SalesOrders_Log[[#This Row],[Date Invoiced]]=FY01_M09,SalesOrders_Log[[#This Row],[Line Sub Total]],0)</f>
        <v>0</v>
      </c>
      <c r="AE72" s="10">
        <f>IF(SalesOrders_Log[[#This Row],[Date Invoiced]]=FY01_M10,SalesOrders_Log[[#This Row],[Line Sub Total]],0)</f>
        <v>0</v>
      </c>
      <c r="AF72" s="10">
        <f>IF(SalesOrders_Log[[#This Row],[Date Invoiced]]=FY01_M11,SalesOrders_Log[[#This Row],[Line Sub Total]],0)</f>
        <v>0</v>
      </c>
      <c r="AG72" s="10">
        <f>IF(SalesOrders_Log[[#This Row],[Date Invoiced]]=FY01_M12,SalesOrders_Log[[#This Row],[Line Sub Total]],0)</f>
        <v>0</v>
      </c>
      <c r="AH72" s="18">
        <f>IF(SalesOrders_Log[[#This Row],[Date Invoiced]]=FY02_M01,SalesOrders_Log[[#This Row],[Line Sub Total]],0)</f>
        <v>0</v>
      </c>
      <c r="AI72" s="18">
        <f>IF(SalesOrders_Log[[#This Row],[Date Invoiced]]=FY02_M02,SalesOrders_Log[[#This Row],[Line Sub Total]],0)</f>
        <v>0</v>
      </c>
      <c r="AJ72" s="18">
        <f>IF(SalesOrders_Log[[#This Row],[Date Invoiced]]=FY02_M03,SalesOrders_Log[[#This Row],[Line Sub Total]],0)</f>
        <v>0</v>
      </c>
      <c r="AK72" s="18">
        <f>IF(SalesOrders_Log[[#This Row],[Date Invoiced]]=FY02_M04,SalesOrders_Log[[#This Row],[Line Sub Total]],0)</f>
        <v>0</v>
      </c>
      <c r="AL72" s="18">
        <f>IF(SalesOrders_Log[[#This Row],[Date Invoiced]]=FY02_M05,SalesOrders_Log[[#This Row],[Line Sub Total]],0)</f>
        <v>0</v>
      </c>
      <c r="AM72" s="18">
        <f>IF(SalesOrders_Log[[#This Row],[Date Invoiced]]=FY02_M06,SalesOrders_Log[[#This Row],[Line Sub Total]],0)</f>
        <v>0</v>
      </c>
      <c r="AN72" s="18">
        <f>IF(SalesOrders_Log[[#This Row],[Date Invoiced]]=FY02_M07,SalesOrders_Log[[#This Row],[Line Sub Total]],0)</f>
        <v>0</v>
      </c>
      <c r="AO72" s="18">
        <f>IF(SalesOrders_Log[[#This Row],[Date Invoiced]]=FY02_M08,SalesOrders_Log[[#This Row],[Line Sub Total]],0)</f>
        <v>0</v>
      </c>
      <c r="AP72" s="18">
        <f>IF(SalesOrders_Log[[#This Row],[Date Invoiced]]=FY02_M09,SalesOrders_Log[[#This Row],[Line Sub Total]],0)</f>
        <v>0</v>
      </c>
      <c r="AQ72" s="18">
        <f>IF(SalesOrders_Log[[#This Row],[Date Invoiced]]=FY02_M10,SalesOrders_Log[[#This Row],[Line Sub Total]],0)</f>
        <v>0</v>
      </c>
      <c r="AR72" s="18">
        <f>IF(SalesOrders_Log[[#This Row],[Date Invoiced]]=FY02_M11,SalesOrders_Log[[#This Row],[Line Sub Total]],0)</f>
        <v>0</v>
      </c>
      <c r="AS72" s="18">
        <f>IF(SalesOrders_Log[[#This Row],[Date Invoiced]]=FY02_M12,SalesOrders_Log[[#This Row],[Line Sub Total]],0)</f>
        <v>0</v>
      </c>
      <c r="AT72" s="18">
        <f>IF(SalesOrders_Log[[#This Row],[Date Invoiced]]=FY03_M01,SalesOrders_Log[[#This Row],[Line Sub Total]],0)</f>
        <v>0</v>
      </c>
      <c r="AU72" s="18">
        <f>IF(SalesOrders_Log[[#This Row],[Date Invoiced]]=FY03_M02,SalesOrders_Log[[#This Row],[Line Sub Total]],0)</f>
        <v>0</v>
      </c>
      <c r="AV72" s="18">
        <f>IF(SalesOrders_Log[[#This Row],[Date Invoiced]]=FY03_M03,SalesOrders_Log[[#This Row],[Line Sub Total]],0)</f>
        <v>0</v>
      </c>
      <c r="AW72" s="18">
        <f>IF(SalesOrders_Log[[#This Row],[Date Invoiced]]=FY03_M04,SalesOrders_Log[[#This Row],[Line Sub Total]],0)</f>
        <v>0</v>
      </c>
      <c r="AX72" s="18">
        <f>IF(SalesOrders_Log[[#This Row],[Date Invoiced]]=FY03_M05,SalesOrders_Log[[#This Row],[Line Sub Total]],0)</f>
        <v>0</v>
      </c>
      <c r="AY72" s="18">
        <f>IF(SalesOrders_Log[[#This Row],[Date Invoiced]]=FY03_M06,SalesOrders_Log[[#This Row],[Line Sub Total]],0)</f>
        <v>0</v>
      </c>
      <c r="AZ72" s="18">
        <f>IF(SalesOrders_Log[[#This Row],[Date Invoiced]]=FY03_M07,SalesOrders_Log[[#This Row],[Line Sub Total]],0)</f>
        <v>0</v>
      </c>
      <c r="BA72" s="18">
        <f>IF(SalesOrders_Log[[#This Row],[Date Invoiced]]=FY03_M08,SalesOrders_Log[[#This Row],[Line Sub Total]],0)</f>
        <v>0</v>
      </c>
      <c r="BB72" s="18">
        <f>IF(SalesOrders_Log[[#This Row],[Date Invoiced]]=FY03_M09,SalesOrders_Log[[#This Row],[Line Sub Total]],0)</f>
        <v>0</v>
      </c>
      <c r="BC72" s="18">
        <f>IF(SalesOrders_Log[[#This Row],[Date Invoiced]]=FY03_M10,SalesOrders_Log[[#This Row],[Line Sub Total]],0)</f>
        <v>0</v>
      </c>
      <c r="BD72" s="18">
        <f>IF(SalesOrders_Log[[#This Row],[Date Invoiced]]=FY03_M11,SalesOrders_Log[[#This Row],[Line Sub Total]],0)</f>
        <v>0</v>
      </c>
      <c r="BE72" s="18">
        <f>IF(SalesOrders_Log[[#This Row],[Date Invoiced]]=FY03_M12,SalesOrders_Log[[#This Row],[Line Sub Total]],0)</f>
        <v>0</v>
      </c>
      <c r="BF72" s="18">
        <f>IF(SalesOrders_Log[[#This Row],[Product]]=FY04_M01,SalesOrders_Log[[#This Row],[Date Invoiced]],0)</f>
        <v>0</v>
      </c>
      <c r="BG72" s="18">
        <f>IF(SalesOrders_Log[[#This Row],[Product]]=FY04_M02,SalesOrders_Log[[#This Row],[Date Invoiced]],0)</f>
        <v>0</v>
      </c>
      <c r="BH72" s="18">
        <f>IF(SalesOrders_Log[[#This Row],[Product]]=FY04_M03,SalesOrders_Log[[#This Row],[Date Invoiced]],0)</f>
        <v>0</v>
      </c>
      <c r="BI72" s="18">
        <f>IF(SalesOrders_Log[[#This Row],[Product]]=FY04_M04,SalesOrders_Log[[#This Row],[Date Invoiced]],0)</f>
        <v>0</v>
      </c>
      <c r="BJ72" s="18">
        <f>IF(SalesOrders_Log[[#This Row],[Product]]=FY04_M05,SalesOrders_Log[[#This Row],[Date Invoiced]],0)</f>
        <v>0</v>
      </c>
      <c r="BK72" s="18">
        <f>IF(SalesOrders_Log[[#This Row],[Product]]=FY04_M06,SalesOrders_Log[[#This Row],[Date Invoiced]],0)</f>
        <v>0</v>
      </c>
      <c r="BL72" s="18">
        <f>IF(SalesOrders_Log[[#This Row],[Product]]=FY04_M07,SalesOrders_Log[[#This Row],[Date Invoiced]],0)</f>
        <v>0</v>
      </c>
      <c r="BM72" s="18">
        <f>IF(SalesOrders_Log[[#This Row],[Product]]=FY04_M08,SalesOrders_Log[[#This Row],[Date Invoiced]],0)</f>
        <v>0</v>
      </c>
      <c r="BN72" s="18">
        <f>IF(SalesOrders_Log[[#This Row],[Product]]=FY04_M09,SalesOrders_Log[[#This Row],[Date Invoiced]],0)</f>
        <v>0</v>
      </c>
      <c r="BO72" s="18">
        <f>IF(SalesOrders_Log[[#This Row],[Product]]=FY04_M10,SalesOrders_Log[[#This Row],[Date Invoiced]],0)</f>
        <v>0</v>
      </c>
      <c r="BP72" s="18">
        <f>IF(SalesOrders_Log[[#This Row],[Product]]=FY04_M11,SalesOrders_Log[[#This Row],[Date Invoiced]],0)</f>
        <v>0</v>
      </c>
      <c r="BQ72" s="18">
        <f>IF(SalesOrders_Log[[#This Row],[Product]]=FY04_M12,SalesOrders_Log[[#This Row],[Date Invoiced]],0)</f>
        <v>0</v>
      </c>
      <c r="BR72" s="18">
        <f>IF(SalesOrders_Log[[#This Row],[Product]]=FY05_M01,SalesOrders_Log[[#This Row],[Date Invoiced]],0)</f>
        <v>0</v>
      </c>
      <c r="BS72" s="18">
        <f>IF(SalesOrders_Log[[#This Row],[Product]]=FY05_M02,SalesOrders_Log[[#This Row],[Date Invoiced]],0)</f>
        <v>0</v>
      </c>
      <c r="BT72" s="18">
        <f>IF(SalesOrders_Log[[#This Row],[Product]]=FY05_M03,SalesOrders_Log[[#This Row],[Date Invoiced]],0)</f>
        <v>0</v>
      </c>
      <c r="BU72" s="18">
        <f>IF(SalesOrders_Log[[#This Row],[Product]]=FY05_M04,SalesOrders_Log[[#This Row],[Date Invoiced]],0)</f>
        <v>0</v>
      </c>
      <c r="BV72" s="18">
        <f>IF(SalesOrders_Log[[#This Row],[Product]]=FY05_M05,SalesOrders_Log[[#This Row],[Date Invoiced]],0)</f>
        <v>0</v>
      </c>
      <c r="BW72" s="18">
        <f>IF(SalesOrders_Log[[#This Row],[Product]]=FY05_M06,SalesOrders_Log[[#This Row],[Date Invoiced]],0)</f>
        <v>0</v>
      </c>
      <c r="BX72" s="18">
        <f>IF(SalesOrders_Log[[#This Row],[Product]]=FY05_M07,SalesOrders_Log[[#This Row],[Date Invoiced]],0)</f>
        <v>0</v>
      </c>
      <c r="BY72" s="18">
        <f>IF(SalesOrders_Log[[#This Row],[Product]]=FY05_M08,SalesOrders_Log[[#This Row],[Date Invoiced]],0)</f>
        <v>0</v>
      </c>
      <c r="BZ72" s="18">
        <f>IF(SalesOrders_Log[[#This Row],[Product]]=FY05_M09,SalesOrders_Log[[#This Row],[Date Invoiced]],0)</f>
        <v>0</v>
      </c>
      <c r="CA72" s="18">
        <f>IF(SalesOrders_Log[[#This Row],[Product]]=FY05_M10,SalesOrders_Log[[#This Row],[Date Invoiced]],0)</f>
        <v>0</v>
      </c>
      <c r="CB72" s="18">
        <f>IF(SalesOrders_Log[[#This Row],[Product]]=FY05_M11,SalesOrders_Log[[#This Row],[Date Invoiced]],0)</f>
        <v>0</v>
      </c>
      <c r="CC72" s="18">
        <f>IF(SalesOrders_Log[[#This Row],[Product]]=FY05_M12,SalesOrders_Log[[#This Row],[Date Invoiced]],0)</f>
        <v>0</v>
      </c>
    </row>
    <row r="73" spans="2:81" x14ac:dyDescent="0.25">
      <c r="B73" s="6" t="s">
        <v>677</v>
      </c>
      <c r="C73" s="6"/>
      <c r="D73" s="11"/>
      <c r="E73" s="6"/>
      <c r="F73" s="6"/>
      <c r="G73" s="6"/>
      <c r="H73" s="6"/>
      <c r="I73" s="6"/>
      <c r="J73" s="6"/>
      <c r="K73" s="6"/>
      <c r="L73" s="10" t="str">
        <f>IF(ISBLANK(SalesOrders_Log[[#This Row],[Product]]),"",SalesOrders_Log[[#This Row],[List Price]]*SalesOrders_Log[[#This Row],[QTY at List Price]]+SalesOrders_Log[[#This Row],[Discount Price]]*SalesOrders_Log[[#This Row],[QTY at Discount Price]])</f>
        <v/>
      </c>
      <c r="M73" s="6"/>
      <c r="N73" s="6"/>
      <c r="O73" s="10" t="str">
        <f>IFERROR(SalesOrders_Log[[#This Row],[Line Sub Total]]*SalesOrders_Log[[#This Row],[Zip Code Taxes]],"")</f>
        <v/>
      </c>
      <c r="P73" s="10">
        <f>SalesOrders_Log[[#This Row],[List Price]]-SalesOrders_Log[[#This Row],[Cost Price]]</f>
        <v>0</v>
      </c>
      <c r="Q73"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73" s="93" t="str">
        <f>IFERROR(SalesOrders_Log[[#This Row],[QTY at List Price]]*SalesOrders_Log[[#This Row],[List Price]]/SalesOrders_Log[[#This Row],[Cost Price]]*SalesOrders_Log[[#This Row],[QTY at List Price]]-IF(SalesOrders_Log[[#This Row],[QTY at List Price]]="","",1),"")</f>
        <v/>
      </c>
      <c r="S73" s="93" t="str">
        <f>IFERROR( SalesOrders_Log[[#This Row],[QTY at Discount Price]]*SalesOrders_Log[[#This Row],[Discount Price]]/SalesOrders_Log[[#This Row],[Cost Price]]*SalesOrders_Log[[#This Row],[QTY at Discount Price]]-IF(SalesOrders_Log[[#This Row],[QTY at Discount Price]]="","",1),"")</f>
        <v/>
      </c>
      <c r="T73" s="6"/>
      <c r="V73" s="10">
        <f>IF(SalesOrders_Log[[#This Row],[Date Invoiced]]=FY01_M01,SalesOrders_Log[[#This Row],[Line Sub Total]],0)</f>
        <v>0</v>
      </c>
      <c r="W73" s="10">
        <f>IF(SalesOrders_Log[[#This Row],[Date Invoiced]]=FY01_M02,SalesOrders_Log[[#This Row],[Line Sub Total]],0)</f>
        <v>0</v>
      </c>
      <c r="X73" s="10">
        <f>IF(SalesOrders_Log[[#This Row],[Date Invoiced]]=FY01_M03,SalesOrders_Log[[#This Row],[Line Sub Total]],0)</f>
        <v>0</v>
      </c>
      <c r="Y73" s="10">
        <f>IF(SalesOrders_Log[[#This Row],[Date Invoiced]]=FY01_M04,SalesOrders_Log[[#This Row],[Line Sub Total]],0)</f>
        <v>0</v>
      </c>
      <c r="Z73" s="10">
        <f>IF(SalesOrders_Log[[#This Row],[Date Invoiced]]=FY01_M05,SalesOrders_Log[[#This Row],[Line Sub Total]],0)</f>
        <v>0</v>
      </c>
      <c r="AA73" s="10">
        <f>IF(SalesOrders_Log[[#This Row],[Date Invoiced]]=FY01_M06,SalesOrders_Log[[#This Row],[Line Sub Total]],0)</f>
        <v>0</v>
      </c>
      <c r="AB73" s="10">
        <f>IF(SalesOrders_Log[[#This Row],[Date Invoiced]]=FY01_M07,SalesOrders_Log[[#This Row],[Line Sub Total]],0)</f>
        <v>0</v>
      </c>
      <c r="AC73" s="10">
        <f>IF(SalesOrders_Log[[#This Row],[Date Invoiced]]=FY01_M08,SalesOrders_Log[[#This Row],[Line Sub Total]],0)</f>
        <v>0</v>
      </c>
      <c r="AD73" s="10">
        <f>IF(SalesOrders_Log[[#This Row],[Date Invoiced]]=FY01_M09,SalesOrders_Log[[#This Row],[Line Sub Total]],0)</f>
        <v>0</v>
      </c>
      <c r="AE73" s="10">
        <f>IF(SalesOrders_Log[[#This Row],[Date Invoiced]]=FY01_M10,SalesOrders_Log[[#This Row],[Line Sub Total]],0)</f>
        <v>0</v>
      </c>
      <c r="AF73" s="10">
        <f>IF(SalesOrders_Log[[#This Row],[Date Invoiced]]=FY01_M11,SalesOrders_Log[[#This Row],[Line Sub Total]],0)</f>
        <v>0</v>
      </c>
      <c r="AG73" s="10">
        <f>IF(SalesOrders_Log[[#This Row],[Date Invoiced]]=FY01_M12,SalesOrders_Log[[#This Row],[Line Sub Total]],0)</f>
        <v>0</v>
      </c>
      <c r="AH73" s="18">
        <f>IF(SalesOrders_Log[[#This Row],[Date Invoiced]]=FY02_M01,SalesOrders_Log[[#This Row],[Line Sub Total]],0)</f>
        <v>0</v>
      </c>
      <c r="AI73" s="18">
        <f>IF(SalesOrders_Log[[#This Row],[Date Invoiced]]=FY02_M02,SalesOrders_Log[[#This Row],[Line Sub Total]],0)</f>
        <v>0</v>
      </c>
      <c r="AJ73" s="18">
        <f>IF(SalesOrders_Log[[#This Row],[Date Invoiced]]=FY02_M03,SalesOrders_Log[[#This Row],[Line Sub Total]],0)</f>
        <v>0</v>
      </c>
      <c r="AK73" s="18">
        <f>IF(SalesOrders_Log[[#This Row],[Date Invoiced]]=FY02_M04,SalesOrders_Log[[#This Row],[Line Sub Total]],0)</f>
        <v>0</v>
      </c>
      <c r="AL73" s="18">
        <f>IF(SalesOrders_Log[[#This Row],[Date Invoiced]]=FY02_M05,SalesOrders_Log[[#This Row],[Line Sub Total]],0)</f>
        <v>0</v>
      </c>
      <c r="AM73" s="18">
        <f>IF(SalesOrders_Log[[#This Row],[Date Invoiced]]=FY02_M06,SalesOrders_Log[[#This Row],[Line Sub Total]],0)</f>
        <v>0</v>
      </c>
      <c r="AN73" s="18">
        <f>IF(SalesOrders_Log[[#This Row],[Date Invoiced]]=FY02_M07,SalesOrders_Log[[#This Row],[Line Sub Total]],0)</f>
        <v>0</v>
      </c>
      <c r="AO73" s="18">
        <f>IF(SalesOrders_Log[[#This Row],[Date Invoiced]]=FY02_M08,SalesOrders_Log[[#This Row],[Line Sub Total]],0)</f>
        <v>0</v>
      </c>
      <c r="AP73" s="18">
        <f>IF(SalesOrders_Log[[#This Row],[Date Invoiced]]=FY02_M09,SalesOrders_Log[[#This Row],[Line Sub Total]],0)</f>
        <v>0</v>
      </c>
      <c r="AQ73" s="18">
        <f>IF(SalesOrders_Log[[#This Row],[Date Invoiced]]=FY02_M10,SalesOrders_Log[[#This Row],[Line Sub Total]],0)</f>
        <v>0</v>
      </c>
      <c r="AR73" s="18">
        <f>IF(SalesOrders_Log[[#This Row],[Date Invoiced]]=FY02_M11,SalesOrders_Log[[#This Row],[Line Sub Total]],0)</f>
        <v>0</v>
      </c>
      <c r="AS73" s="18">
        <f>IF(SalesOrders_Log[[#This Row],[Date Invoiced]]=FY02_M12,SalesOrders_Log[[#This Row],[Line Sub Total]],0)</f>
        <v>0</v>
      </c>
      <c r="AT73" s="18">
        <f>IF(SalesOrders_Log[[#This Row],[Date Invoiced]]=FY03_M01,SalesOrders_Log[[#This Row],[Line Sub Total]],0)</f>
        <v>0</v>
      </c>
      <c r="AU73" s="18">
        <f>IF(SalesOrders_Log[[#This Row],[Date Invoiced]]=FY03_M02,SalesOrders_Log[[#This Row],[Line Sub Total]],0)</f>
        <v>0</v>
      </c>
      <c r="AV73" s="18">
        <f>IF(SalesOrders_Log[[#This Row],[Date Invoiced]]=FY03_M03,SalesOrders_Log[[#This Row],[Line Sub Total]],0)</f>
        <v>0</v>
      </c>
      <c r="AW73" s="18">
        <f>IF(SalesOrders_Log[[#This Row],[Date Invoiced]]=FY03_M04,SalesOrders_Log[[#This Row],[Line Sub Total]],0)</f>
        <v>0</v>
      </c>
      <c r="AX73" s="18">
        <f>IF(SalesOrders_Log[[#This Row],[Date Invoiced]]=FY03_M05,SalesOrders_Log[[#This Row],[Line Sub Total]],0)</f>
        <v>0</v>
      </c>
      <c r="AY73" s="18">
        <f>IF(SalesOrders_Log[[#This Row],[Date Invoiced]]=FY03_M06,SalesOrders_Log[[#This Row],[Line Sub Total]],0)</f>
        <v>0</v>
      </c>
      <c r="AZ73" s="18">
        <f>IF(SalesOrders_Log[[#This Row],[Date Invoiced]]=FY03_M07,SalesOrders_Log[[#This Row],[Line Sub Total]],0)</f>
        <v>0</v>
      </c>
      <c r="BA73" s="18">
        <f>IF(SalesOrders_Log[[#This Row],[Date Invoiced]]=FY03_M08,SalesOrders_Log[[#This Row],[Line Sub Total]],0)</f>
        <v>0</v>
      </c>
      <c r="BB73" s="18">
        <f>IF(SalesOrders_Log[[#This Row],[Date Invoiced]]=FY03_M09,SalesOrders_Log[[#This Row],[Line Sub Total]],0)</f>
        <v>0</v>
      </c>
      <c r="BC73" s="18">
        <f>IF(SalesOrders_Log[[#This Row],[Date Invoiced]]=FY03_M10,SalesOrders_Log[[#This Row],[Line Sub Total]],0)</f>
        <v>0</v>
      </c>
      <c r="BD73" s="18">
        <f>IF(SalesOrders_Log[[#This Row],[Date Invoiced]]=FY03_M11,SalesOrders_Log[[#This Row],[Line Sub Total]],0)</f>
        <v>0</v>
      </c>
      <c r="BE73" s="18">
        <f>IF(SalesOrders_Log[[#This Row],[Date Invoiced]]=FY03_M12,SalesOrders_Log[[#This Row],[Line Sub Total]],0)</f>
        <v>0</v>
      </c>
      <c r="BF73" s="18">
        <f>IF(SalesOrders_Log[[#This Row],[Product]]=FY04_M01,SalesOrders_Log[[#This Row],[Date Invoiced]],0)</f>
        <v>0</v>
      </c>
      <c r="BG73" s="18">
        <f>IF(SalesOrders_Log[[#This Row],[Product]]=FY04_M02,SalesOrders_Log[[#This Row],[Date Invoiced]],0)</f>
        <v>0</v>
      </c>
      <c r="BH73" s="18">
        <f>IF(SalesOrders_Log[[#This Row],[Product]]=FY04_M03,SalesOrders_Log[[#This Row],[Date Invoiced]],0)</f>
        <v>0</v>
      </c>
      <c r="BI73" s="18">
        <f>IF(SalesOrders_Log[[#This Row],[Product]]=FY04_M04,SalesOrders_Log[[#This Row],[Date Invoiced]],0)</f>
        <v>0</v>
      </c>
      <c r="BJ73" s="18">
        <f>IF(SalesOrders_Log[[#This Row],[Product]]=FY04_M05,SalesOrders_Log[[#This Row],[Date Invoiced]],0)</f>
        <v>0</v>
      </c>
      <c r="BK73" s="18">
        <f>IF(SalesOrders_Log[[#This Row],[Product]]=FY04_M06,SalesOrders_Log[[#This Row],[Date Invoiced]],0)</f>
        <v>0</v>
      </c>
      <c r="BL73" s="18">
        <f>IF(SalesOrders_Log[[#This Row],[Product]]=FY04_M07,SalesOrders_Log[[#This Row],[Date Invoiced]],0)</f>
        <v>0</v>
      </c>
      <c r="BM73" s="18">
        <f>IF(SalesOrders_Log[[#This Row],[Product]]=FY04_M08,SalesOrders_Log[[#This Row],[Date Invoiced]],0)</f>
        <v>0</v>
      </c>
      <c r="BN73" s="18">
        <f>IF(SalesOrders_Log[[#This Row],[Product]]=FY04_M09,SalesOrders_Log[[#This Row],[Date Invoiced]],0)</f>
        <v>0</v>
      </c>
      <c r="BO73" s="18">
        <f>IF(SalesOrders_Log[[#This Row],[Product]]=FY04_M10,SalesOrders_Log[[#This Row],[Date Invoiced]],0)</f>
        <v>0</v>
      </c>
      <c r="BP73" s="18">
        <f>IF(SalesOrders_Log[[#This Row],[Product]]=FY04_M11,SalesOrders_Log[[#This Row],[Date Invoiced]],0)</f>
        <v>0</v>
      </c>
      <c r="BQ73" s="18">
        <f>IF(SalesOrders_Log[[#This Row],[Product]]=FY04_M12,SalesOrders_Log[[#This Row],[Date Invoiced]],0)</f>
        <v>0</v>
      </c>
      <c r="BR73" s="18">
        <f>IF(SalesOrders_Log[[#This Row],[Product]]=FY05_M01,SalesOrders_Log[[#This Row],[Date Invoiced]],0)</f>
        <v>0</v>
      </c>
      <c r="BS73" s="18">
        <f>IF(SalesOrders_Log[[#This Row],[Product]]=FY05_M02,SalesOrders_Log[[#This Row],[Date Invoiced]],0)</f>
        <v>0</v>
      </c>
      <c r="BT73" s="18">
        <f>IF(SalesOrders_Log[[#This Row],[Product]]=FY05_M03,SalesOrders_Log[[#This Row],[Date Invoiced]],0)</f>
        <v>0</v>
      </c>
      <c r="BU73" s="18">
        <f>IF(SalesOrders_Log[[#This Row],[Product]]=FY05_M04,SalesOrders_Log[[#This Row],[Date Invoiced]],0)</f>
        <v>0</v>
      </c>
      <c r="BV73" s="18">
        <f>IF(SalesOrders_Log[[#This Row],[Product]]=FY05_M05,SalesOrders_Log[[#This Row],[Date Invoiced]],0)</f>
        <v>0</v>
      </c>
      <c r="BW73" s="18">
        <f>IF(SalesOrders_Log[[#This Row],[Product]]=FY05_M06,SalesOrders_Log[[#This Row],[Date Invoiced]],0)</f>
        <v>0</v>
      </c>
      <c r="BX73" s="18">
        <f>IF(SalesOrders_Log[[#This Row],[Product]]=FY05_M07,SalesOrders_Log[[#This Row],[Date Invoiced]],0)</f>
        <v>0</v>
      </c>
      <c r="BY73" s="18">
        <f>IF(SalesOrders_Log[[#This Row],[Product]]=FY05_M08,SalesOrders_Log[[#This Row],[Date Invoiced]],0)</f>
        <v>0</v>
      </c>
      <c r="BZ73" s="18">
        <f>IF(SalesOrders_Log[[#This Row],[Product]]=FY05_M09,SalesOrders_Log[[#This Row],[Date Invoiced]],0)</f>
        <v>0</v>
      </c>
      <c r="CA73" s="18">
        <f>IF(SalesOrders_Log[[#This Row],[Product]]=FY05_M10,SalesOrders_Log[[#This Row],[Date Invoiced]],0)</f>
        <v>0</v>
      </c>
      <c r="CB73" s="18">
        <f>IF(SalesOrders_Log[[#This Row],[Product]]=FY05_M11,SalesOrders_Log[[#This Row],[Date Invoiced]],0)</f>
        <v>0</v>
      </c>
      <c r="CC73" s="18">
        <f>IF(SalesOrders_Log[[#This Row],[Product]]=FY05_M12,SalesOrders_Log[[#This Row],[Date Invoiced]],0)</f>
        <v>0</v>
      </c>
    </row>
    <row r="74" spans="2:81" x14ac:dyDescent="0.25">
      <c r="B74" s="6" t="s">
        <v>678</v>
      </c>
      <c r="C74" s="6"/>
      <c r="D74" s="11"/>
      <c r="E74" s="6"/>
      <c r="F74" s="6"/>
      <c r="G74" s="6"/>
      <c r="H74" s="6"/>
      <c r="I74" s="6"/>
      <c r="J74" s="6"/>
      <c r="K74" s="6"/>
      <c r="L74" s="10" t="str">
        <f>IF(ISBLANK(SalesOrders_Log[[#This Row],[Product]]),"",SalesOrders_Log[[#This Row],[List Price]]*SalesOrders_Log[[#This Row],[QTY at List Price]]+SalesOrders_Log[[#This Row],[Discount Price]]*SalesOrders_Log[[#This Row],[QTY at Discount Price]])</f>
        <v/>
      </c>
      <c r="M74" s="6"/>
      <c r="N74" s="6"/>
      <c r="O74" s="10" t="str">
        <f>IFERROR(SalesOrders_Log[[#This Row],[Line Sub Total]]*SalesOrders_Log[[#This Row],[Zip Code Taxes]],"")</f>
        <v/>
      </c>
      <c r="P74" s="10">
        <f>SalesOrders_Log[[#This Row],[List Price]]-SalesOrders_Log[[#This Row],[Cost Price]]</f>
        <v>0</v>
      </c>
      <c r="Q74"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74" s="93" t="str">
        <f>IFERROR(SalesOrders_Log[[#This Row],[QTY at List Price]]*SalesOrders_Log[[#This Row],[List Price]]/SalesOrders_Log[[#This Row],[Cost Price]]*SalesOrders_Log[[#This Row],[QTY at List Price]]-IF(SalesOrders_Log[[#This Row],[QTY at List Price]]="","",1),"")</f>
        <v/>
      </c>
      <c r="S74" s="93" t="str">
        <f>IFERROR( SalesOrders_Log[[#This Row],[QTY at Discount Price]]*SalesOrders_Log[[#This Row],[Discount Price]]/SalesOrders_Log[[#This Row],[Cost Price]]*SalesOrders_Log[[#This Row],[QTY at Discount Price]]-IF(SalesOrders_Log[[#This Row],[QTY at Discount Price]]="","",1),"")</f>
        <v/>
      </c>
      <c r="T74" s="6"/>
      <c r="V74" s="10">
        <f>IF(SalesOrders_Log[[#This Row],[Date Invoiced]]=FY01_M01,SalesOrders_Log[[#This Row],[Line Sub Total]],0)</f>
        <v>0</v>
      </c>
      <c r="W74" s="10">
        <f>IF(SalesOrders_Log[[#This Row],[Date Invoiced]]=FY01_M02,SalesOrders_Log[[#This Row],[Line Sub Total]],0)</f>
        <v>0</v>
      </c>
      <c r="X74" s="10">
        <f>IF(SalesOrders_Log[[#This Row],[Date Invoiced]]=FY01_M03,SalesOrders_Log[[#This Row],[Line Sub Total]],0)</f>
        <v>0</v>
      </c>
      <c r="Y74" s="10">
        <f>IF(SalesOrders_Log[[#This Row],[Date Invoiced]]=FY01_M04,SalesOrders_Log[[#This Row],[Line Sub Total]],0)</f>
        <v>0</v>
      </c>
      <c r="Z74" s="10">
        <f>IF(SalesOrders_Log[[#This Row],[Date Invoiced]]=FY01_M05,SalesOrders_Log[[#This Row],[Line Sub Total]],0)</f>
        <v>0</v>
      </c>
      <c r="AA74" s="10">
        <f>IF(SalesOrders_Log[[#This Row],[Date Invoiced]]=FY01_M06,SalesOrders_Log[[#This Row],[Line Sub Total]],0)</f>
        <v>0</v>
      </c>
      <c r="AB74" s="10">
        <f>IF(SalesOrders_Log[[#This Row],[Date Invoiced]]=FY01_M07,SalesOrders_Log[[#This Row],[Line Sub Total]],0)</f>
        <v>0</v>
      </c>
      <c r="AC74" s="10">
        <f>IF(SalesOrders_Log[[#This Row],[Date Invoiced]]=FY01_M08,SalesOrders_Log[[#This Row],[Line Sub Total]],0)</f>
        <v>0</v>
      </c>
      <c r="AD74" s="10">
        <f>IF(SalesOrders_Log[[#This Row],[Date Invoiced]]=FY01_M09,SalesOrders_Log[[#This Row],[Line Sub Total]],0)</f>
        <v>0</v>
      </c>
      <c r="AE74" s="10">
        <f>IF(SalesOrders_Log[[#This Row],[Date Invoiced]]=FY01_M10,SalesOrders_Log[[#This Row],[Line Sub Total]],0)</f>
        <v>0</v>
      </c>
      <c r="AF74" s="10">
        <f>IF(SalesOrders_Log[[#This Row],[Date Invoiced]]=FY01_M11,SalesOrders_Log[[#This Row],[Line Sub Total]],0)</f>
        <v>0</v>
      </c>
      <c r="AG74" s="10">
        <f>IF(SalesOrders_Log[[#This Row],[Date Invoiced]]=FY01_M12,SalesOrders_Log[[#This Row],[Line Sub Total]],0)</f>
        <v>0</v>
      </c>
      <c r="AH74" s="18">
        <f>IF(SalesOrders_Log[[#This Row],[Date Invoiced]]=FY02_M01,SalesOrders_Log[[#This Row],[Line Sub Total]],0)</f>
        <v>0</v>
      </c>
      <c r="AI74" s="18">
        <f>IF(SalesOrders_Log[[#This Row],[Date Invoiced]]=FY02_M02,SalesOrders_Log[[#This Row],[Line Sub Total]],0)</f>
        <v>0</v>
      </c>
      <c r="AJ74" s="18">
        <f>IF(SalesOrders_Log[[#This Row],[Date Invoiced]]=FY02_M03,SalesOrders_Log[[#This Row],[Line Sub Total]],0)</f>
        <v>0</v>
      </c>
      <c r="AK74" s="18">
        <f>IF(SalesOrders_Log[[#This Row],[Date Invoiced]]=FY02_M04,SalesOrders_Log[[#This Row],[Line Sub Total]],0)</f>
        <v>0</v>
      </c>
      <c r="AL74" s="18">
        <f>IF(SalesOrders_Log[[#This Row],[Date Invoiced]]=FY02_M05,SalesOrders_Log[[#This Row],[Line Sub Total]],0)</f>
        <v>0</v>
      </c>
      <c r="AM74" s="18">
        <f>IF(SalesOrders_Log[[#This Row],[Date Invoiced]]=FY02_M06,SalesOrders_Log[[#This Row],[Line Sub Total]],0)</f>
        <v>0</v>
      </c>
      <c r="AN74" s="18">
        <f>IF(SalesOrders_Log[[#This Row],[Date Invoiced]]=FY02_M07,SalesOrders_Log[[#This Row],[Line Sub Total]],0)</f>
        <v>0</v>
      </c>
      <c r="AO74" s="18">
        <f>IF(SalesOrders_Log[[#This Row],[Date Invoiced]]=FY02_M08,SalesOrders_Log[[#This Row],[Line Sub Total]],0)</f>
        <v>0</v>
      </c>
      <c r="AP74" s="18">
        <f>IF(SalesOrders_Log[[#This Row],[Date Invoiced]]=FY02_M09,SalesOrders_Log[[#This Row],[Line Sub Total]],0)</f>
        <v>0</v>
      </c>
      <c r="AQ74" s="18">
        <f>IF(SalesOrders_Log[[#This Row],[Date Invoiced]]=FY02_M10,SalesOrders_Log[[#This Row],[Line Sub Total]],0)</f>
        <v>0</v>
      </c>
      <c r="AR74" s="18">
        <f>IF(SalesOrders_Log[[#This Row],[Date Invoiced]]=FY02_M11,SalesOrders_Log[[#This Row],[Line Sub Total]],0)</f>
        <v>0</v>
      </c>
      <c r="AS74" s="18">
        <f>IF(SalesOrders_Log[[#This Row],[Date Invoiced]]=FY02_M12,SalesOrders_Log[[#This Row],[Line Sub Total]],0)</f>
        <v>0</v>
      </c>
      <c r="AT74" s="18">
        <f>IF(SalesOrders_Log[[#This Row],[Date Invoiced]]=FY03_M01,SalesOrders_Log[[#This Row],[Line Sub Total]],0)</f>
        <v>0</v>
      </c>
      <c r="AU74" s="18">
        <f>IF(SalesOrders_Log[[#This Row],[Date Invoiced]]=FY03_M02,SalesOrders_Log[[#This Row],[Line Sub Total]],0)</f>
        <v>0</v>
      </c>
      <c r="AV74" s="18">
        <f>IF(SalesOrders_Log[[#This Row],[Date Invoiced]]=FY03_M03,SalesOrders_Log[[#This Row],[Line Sub Total]],0)</f>
        <v>0</v>
      </c>
      <c r="AW74" s="18">
        <f>IF(SalesOrders_Log[[#This Row],[Date Invoiced]]=FY03_M04,SalesOrders_Log[[#This Row],[Line Sub Total]],0)</f>
        <v>0</v>
      </c>
      <c r="AX74" s="18">
        <f>IF(SalesOrders_Log[[#This Row],[Date Invoiced]]=FY03_M05,SalesOrders_Log[[#This Row],[Line Sub Total]],0)</f>
        <v>0</v>
      </c>
      <c r="AY74" s="18">
        <f>IF(SalesOrders_Log[[#This Row],[Date Invoiced]]=FY03_M06,SalesOrders_Log[[#This Row],[Line Sub Total]],0)</f>
        <v>0</v>
      </c>
      <c r="AZ74" s="18">
        <f>IF(SalesOrders_Log[[#This Row],[Date Invoiced]]=FY03_M07,SalesOrders_Log[[#This Row],[Line Sub Total]],0)</f>
        <v>0</v>
      </c>
      <c r="BA74" s="18">
        <f>IF(SalesOrders_Log[[#This Row],[Date Invoiced]]=FY03_M08,SalesOrders_Log[[#This Row],[Line Sub Total]],0)</f>
        <v>0</v>
      </c>
      <c r="BB74" s="18">
        <f>IF(SalesOrders_Log[[#This Row],[Date Invoiced]]=FY03_M09,SalesOrders_Log[[#This Row],[Line Sub Total]],0)</f>
        <v>0</v>
      </c>
      <c r="BC74" s="18">
        <f>IF(SalesOrders_Log[[#This Row],[Date Invoiced]]=FY03_M10,SalesOrders_Log[[#This Row],[Line Sub Total]],0)</f>
        <v>0</v>
      </c>
      <c r="BD74" s="18">
        <f>IF(SalesOrders_Log[[#This Row],[Date Invoiced]]=FY03_M11,SalesOrders_Log[[#This Row],[Line Sub Total]],0)</f>
        <v>0</v>
      </c>
      <c r="BE74" s="18">
        <f>IF(SalesOrders_Log[[#This Row],[Date Invoiced]]=FY03_M12,SalesOrders_Log[[#This Row],[Line Sub Total]],0)</f>
        <v>0</v>
      </c>
      <c r="BF74" s="18">
        <f>IF(SalesOrders_Log[[#This Row],[Product]]=FY04_M01,SalesOrders_Log[[#This Row],[Date Invoiced]],0)</f>
        <v>0</v>
      </c>
      <c r="BG74" s="18">
        <f>IF(SalesOrders_Log[[#This Row],[Product]]=FY04_M02,SalesOrders_Log[[#This Row],[Date Invoiced]],0)</f>
        <v>0</v>
      </c>
      <c r="BH74" s="18">
        <f>IF(SalesOrders_Log[[#This Row],[Product]]=FY04_M03,SalesOrders_Log[[#This Row],[Date Invoiced]],0)</f>
        <v>0</v>
      </c>
      <c r="BI74" s="18">
        <f>IF(SalesOrders_Log[[#This Row],[Product]]=FY04_M04,SalesOrders_Log[[#This Row],[Date Invoiced]],0)</f>
        <v>0</v>
      </c>
      <c r="BJ74" s="18">
        <f>IF(SalesOrders_Log[[#This Row],[Product]]=FY04_M05,SalesOrders_Log[[#This Row],[Date Invoiced]],0)</f>
        <v>0</v>
      </c>
      <c r="BK74" s="18">
        <f>IF(SalesOrders_Log[[#This Row],[Product]]=FY04_M06,SalesOrders_Log[[#This Row],[Date Invoiced]],0)</f>
        <v>0</v>
      </c>
      <c r="BL74" s="18">
        <f>IF(SalesOrders_Log[[#This Row],[Product]]=FY04_M07,SalesOrders_Log[[#This Row],[Date Invoiced]],0)</f>
        <v>0</v>
      </c>
      <c r="BM74" s="18">
        <f>IF(SalesOrders_Log[[#This Row],[Product]]=FY04_M08,SalesOrders_Log[[#This Row],[Date Invoiced]],0)</f>
        <v>0</v>
      </c>
      <c r="BN74" s="18">
        <f>IF(SalesOrders_Log[[#This Row],[Product]]=FY04_M09,SalesOrders_Log[[#This Row],[Date Invoiced]],0)</f>
        <v>0</v>
      </c>
      <c r="BO74" s="18">
        <f>IF(SalesOrders_Log[[#This Row],[Product]]=FY04_M10,SalesOrders_Log[[#This Row],[Date Invoiced]],0)</f>
        <v>0</v>
      </c>
      <c r="BP74" s="18">
        <f>IF(SalesOrders_Log[[#This Row],[Product]]=FY04_M11,SalesOrders_Log[[#This Row],[Date Invoiced]],0)</f>
        <v>0</v>
      </c>
      <c r="BQ74" s="18">
        <f>IF(SalesOrders_Log[[#This Row],[Product]]=FY04_M12,SalesOrders_Log[[#This Row],[Date Invoiced]],0)</f>
        <v>0</v>
      </c>
      <c r="BR74" s="18">
        <f>IF(SalesOrders_Log[[#This Row],[Product]]=FY05_M01,SalesOrders_Log[[#This Row],[Date Invoiced]],0)</f>
        <v>0</v>
      </c>
      <c r="BS74" s="18">
        <f>IF(SalesOrders_Log[[#This Row],[Product]]=FY05_M02,SalesOrders_Log[[#This Row],[Date Invoiced]],0)</f>
        <v>0</v>
      </c>
      <c r="BT74" s="18">
        <f>IF(SalesOrders_Log[[#This Row],[Product]]=FY05_M03,SalesOrders_Log[[#This Row],[Date Invoiced]],0)</f>
        <v>0</v>
      </c>
      <c r="BU74" s="18">
        <f>IF(SalesOrders_Log[[#This Row],[Product]]=FY05_M04,SalesOrders_Log[[#This Row],[Date Invoiced]],0)</f>
        <v>0</v>
      </c>
      <c r="BV74" s="18">
        <f>IF(SalesOrders_Log[[#This Row],[Product]]=FY05_M05,SalesOrders_Log[[#This Row],[Date Invoiced]],0)</f>
        <v>0</v>
      </c>
      <c r="BW74" s="18">
        <f>IF(SalesOrders_Log[[#This Row],[Product]]=FY05_M06,SalesOrders_Log[[#This Row],[Date Invoiced]],0)</f>
        <v>0</v>
      </c>
      <c r="BX74" s="18">
        <f>IF(SalesOrders_Log[[#This Row],[Product]]=FY05_M07,SalesOrders_Log[[#This Row],[Date Invoiced]],0)</f>
        <v>0</v>
      </c>
      <c r="BY74" s="18">
        <f>IF(SalesOrders_Log[[#This Row],[Product]]=FY05_M08,SalesOrders_Log[[#This Row],[Date Invoiced]],0)</f>
        <v>0</v>
      </c>
      <c r="BZ74" s="18">
        <f>IF(SalesOrders_Log[[#This Row],[Product]]=FY05_M09,SalesOrders_Log[[#This Row],[Date Invoiced]],0)</f>
        <v>0</v>
      </c>
      <c r="CA74" s="18">
        <f>IF(SalesOrders_Log[[#This Row],[Product]]=FY05_M10,SalesOrders_Log[[#This Row],[Date Invoiced]],0)</f>
        <v>0</v>
      </c>
      <c r="CB74" s="18">
        <f>IF(SalesOrders_Log[[#This Row],[Product]]=FY05_M11,SalesOrders_Log[[#This Row],[Date Invoiced]],0)</f>
        <v>0</v>
      </c>
      <c r="CC74" s="18">
        <f>IF(SalesOrders_Log[[#This Row],[Product]]=FY05_M12,SalesOrders_Log[[#This Row],[Date Invoiced]],0)</f>
        <v>0</v>
      </c>
    </row>
    <row r="75" spans="2:81" x14ac:dyDescent="0.25">
      <c r="B75" s="6" t="s">
        <v>679</v>
      </c>
      <c r="C75" s="6"/>
      <c r="D75" s="11"/>
      <c r="E75" s="6"/>
      <c r="F75" s="6"/>
      <c r="G75" s="6"/>
      <c r="H75" s="6"/>
      <c r="I75" s="6"/>
      <c r="J75" s="6"/>
      <c r="K75" s="6"/>
      <c r="L75" s="10" t="str">
        <f>IF(ISBLANK(SalesOrders_Log[[#This Row],[Product]]),"",SalesOrders_Log[[#This Row],[List Price]]*SalesOrders_Log[[#This Row],[QTY at List Price]]+SalesOrders_Log[[#This Row],[Discount Price]]*SalesOrders_Log[[#This Row],[QTY at Discount Price]])</f>
        <v/>
      </c>
      <c r="M75" s="6"/>
      <c r="N75" s="6"/>
      <c r="O75" s="10" t="str">
        <f>IFERROR(SalesOrders_Log[[#This Row],[Line Sub Total]]*SalesOrders_Log[[#This Row],[Zip Code Taxes]],"")</f>
        <v/>
      </c>
      <c r="P75" s="10">
        <f>SalesOrders_Log[[#This Row],[List Price]]-SalesOrders_Log[[#This Row],[Cost Price]]</f>
        <v>0</v>
      </c>
      <c r="Q75"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75" s="93" t="str">
        <f>IFERROR(SalesOrders_Log[[#This Row],[QTY at List Price]]*SalesOrders_Log[[#This Row],[List Price]]/SalesOrders_Log[[#This Row],[Cost Price]]*SalesOrders_Log[[#This Row],[QTY at List Price]]-IF(SalesOrders_Log[[#This Row],[QTY at List Price]]="","",1),"")</f>
        <v/>
      </c>
      <c r="S75" s="93" t="str">
        <f>IFERROR( SalesOrders_Log[[#This Row],[QTY at Discount Price]]*SalesOrders_Log[[#This Row],[Discount Price]]/SalesOrders_Log[[#This Row],[Cost Price]]*SalesOrders_Log[[#This Row],[QTY at Discount Price]]-IF(SalesOrders_Log[[#This Row],[QTY at Discount Price]]="","",1),"")</f>
        <v/>
      </c>
      <c r="T75" s="6"/>
      <c r="V75" s="10">
        <f>IF(SalesOrders_Log[[#This Row],[Date Invoiced]]=FY01_M01,SalesOrders_Log[[#This Row],[Line Sub Total]],0)</f>
        <v>0</v>
      </c>
      <c r="W75" s="10">
        <f>IF(SalesOrders_Log[[#This Row],[Date Invoiced]]=FY01_M02,SalesOrders_Log[[#This Row],[Line Sub Total]],0)</f>
        <v>0</v>
      </c>
      <c r="X75" s="10">
        <f>IF(SalesOrders_Log[[#This Row],[Date Invoiced]]=FY01_M03,SalesOrders_Log[[#This Row],[Line Sub Total]],0)</f>
        <v>0</v>
      </c>
      <c r="Y75" s="10">
        <f>IF(SalesOrders_Log[[#This Row],[Date Invoiced]]=FY01_M04,SalesOrders_Log[[#This Row],[Line Sub Total]],0)</f>
        <v>0</v>
      </c>
      <c r="Z75" s="10">
        <f>IF(SalesOrders_Log[[#This Row],[Date Invoiced]]=FY01_M05,SalesOrders_Log[[#This Row],[Line Sub Total]],0)</f>
        <v>0</v>
      </c>
      <c r="AA75" s="10">
        <f>IF(SalesOrders_Log[[#This Row],[Date Invoiced]]=FY01_M06,SalesOrders_Log[[#This Row],[Line Sub Total]],0)</f>
        <v>0</v>
      </c>
      <c r="AB75" s="10">
        <f>IF(SalesOrders_Log[[#This Row],[Date Invoiced]]=FY01_M07,SalesOrders_Log[[#This Row],[Line Sub Total]],0)</f>
        <v>0</v>
      </c>
      <c r="AC75" s="10">
        <f>IF(SalesOrders_Log[[#This Row],[Date Invoiced]]=FY01_M08,SalesOrders_Log[[#This Row],[Line Sub Total]],0)</f>
        <v>0</v>
      </c>
      <c r="AD75" s="10">
        <f>IF(SalesOrders_Log[[#This Row],[Date Invoiced]]=FY01_M09,SalesOrders_Log[[#This Row],[Line Sub Total]],0)</f>
        <v>0</v>
      </c>
      <c r="AE75" s="10">
        <f>IF(SalesOrders_Log[[#This Row],[Date Invoiced]]=FY01_M10,SalesOrders_Log[[#This Row],[Line Sub Total]],0)</f>
        <v>0</v>
      </c>
      <c r="AF75" s="10">
        <f>IF(SalesOrders_Log[[#This Row],[Date Invoiced]]=FY01_M11,SalesOrders_Log[[#This Row],[Line Sub Total]],0)</f>
        <v>0</v>
      </c>
      <c r="AG75" s="10">
        <f>IF(SalesOrders_Log[[#This Row],[Date Invoiced]]=FY01_M12,SalesOrders_Log[[#This Row],[Line Sub Total]],0)</f>
        <v>0</v>
      </c>
      <c r="AH75" s="18">
        <f>IF(SalesOrders_Log[[#This Row],[Date Invoiced]]=FY02_M01,SalesOrders_Log[[#This Row],[Line Sub Total]],0)</f>
        <v>0</v>
      </c>
      <c r="AI75" s="18">
        <f>IF(SalesOrders_Log[[#This Row],[Date Invoiced]]=FY02_M02,SalesOrders_Log[[#This Row],[Line Sub Total]],0)</f>
        <v>0</v>
      </c>
      <c r="AJ75" s="18">
        <f>IF(SalesOrders_Log[[#This Row],[Date Invoiced]]=FY02_M03,SalesOrders_Log[[#This Row],[Line Sub Total]],0)</f>
        <v>0</v>
      </c>
      <c r="AK75" s="18">
        <f>IF(SalesOrders_Log[[#This Row],[Date Invoiced]]=FY02_M04,SalesOrders_Log[[#This Row],[Line Sub Total]],0)</f>
        <v>0</v>
      </c>
      <c r="AL75" s="18">
        <f>IF(SalesOrders_Log[[#This Row],[Date Invoiced]]=FY02_M05,SalesOrders_Log[[#This Row],[Line Sub Total]],0)</f>
        <v>0</v>
      </c>
      <c r="AM75" s="18">
        <f>IF(SalesOrders_Log[[#This Row],[Date Invoiced]]=FY02_M06,SalesOrders_Log[[#This Row],[Line Sub Total]],0)</f>
        <v>0</v>
      </c>
      <c r="AN75" s="18">
        <f>IF(SalesOrders_Log[[#This Row],[Date Invoiced]]=FY02_M07,SalesOrders_Log[[#This Row],[Line Sub Total]],0)</f>
        <v>0</v>
      </c>
      <c r="AO75" s="18">
        <f>IF(SalesOrders_Log[[#This Row],[Date Invoiced]]=FY02_M08,SalesOrders_Log[[#This Row],[Line Sub Total]],0)</f>
        <v>0</v>
      </c>
      <c r="AP75" s="18">
        <f>IF(SalesOrders_Log[[#This Row],[Date Invoiced]]=FY02_M09,SalesOrders_Log[[#This Row],[Line Sub Total]],0)</f>
        <v>0</v>
      </c>
      <c r="AQ75" s="18">
        <f>IF(SalesOrders_Log[[#This Row],[Date Invoiced]]=FY02_M10,SalesOrders_Log[[#This Row],[Line Sub Total]],0)</f>
        <v>0</v>
      </c>
      <c r="AR75" s="18">
        <f>IF(SalesOrders_Log[[#This Row],[Date Invoiced]]=FY02_M11,SalesOrders_Log[[#This Row],[Line Sub Total]],0)</f>
        <v>0</v>
      </c>
      <c r="AS75" s="18">
        <f>IF(SalesOrders_Log[[#This Row],[Date Invoiced]]=FY02_M12,SalesOrders_Log[[#This Row],[Line Sub Total]],0)</f>
        <v>0</v>
      </c>
      <c r="AT75" s="18">
        <f>IF(SalesOrders_Log[[#This Row],[Date Invoiced]]=FY03_M01,SalesOrders_Log[[#This Row],[Line Sub Total]],0)</f>
        <v>0</v>
      </c>
      <c r="AU75" s="18">
        <f>IF(SalesOrders_Log[[#This Row],[Date Invoiced]]=FY03_M02,SalesOrders_Log[[#This Row],[Line Sub Total]],0)</f>
        <v>0</v>
      </c>
      <c r="AV75" s="18">
        <f>IF(SalesOrders_Log[[#This Row],[Date Invoiced]]=FY03_M03,SalesOrders_Log[[#This Row],[Line Sub Total]],0)</f>
        <v>0</v>
      </c>
      <c r="AW75" s="18">
        <f>IF(SalesOrders_Log[[#This Row],[Date Invoiced]]=FY03_M04,SalesOrders_Log[[#This Row],[Line Sub Total]],0)</f>
        <v>0</v>
      </c>
      <c r="AX75" s="18">
        <f>IF(SalesOrders_Log[[#This Row],[Date Invoiced]]=FY03_M05,SalesOrders_Log[[#This Row],[Line Sub Total]],0)</f>
        <v>0</v>
      </c>
      <c r="AY75" s="18">
        <f>IF(SalesOrders_Log[[#This Row],[Date Invoiced]]=FY03_M06,SalesOrders_Log[[#This Row],[Line Sub Total]],0)</f>
        <v>0</v>
      </c>
      <c r="AZ75" s="18">
        <f>IF(SalesOrders_Log[[#This Row],[Date Invoiced]]=FY03_M07,SalesOrders_Log[[#This Row],[Line Sub Total]],0)</f>
        <v>0</v>
      </c>
      <c r="BA75" s="18">
        <f>IF(SalesOrders_Log[[#This Row],[Date Invoiced]]=FY03_M08,SalesOrders_Log[[#This Row],[Line Sub Total]],0)</f>
        <v>0</v>
      </c>
      <c r="BB75" s="18">
        <f>IF(SalesOrders_Log[[#This Row],[Date Invoiced]]=FY03_M09,SalesOrders_Log[[#This Row],[Line Sub Total]],0)</f>
        <v>0</v>
      </c>
      <c r="BC75" s="18">
        <f>IF(SalesOrders_Log[[#This Row],[Date Invoiced]]=FY03_M10,SalesOrders_Log[[#This Row],[Line Sub Total]],0)</f>
        <v>0</v>
      </c>
      <c r="BD75" s="18">
        <f>IF(SalesOrders_Log[[#This Row],[Date Invoiced]]=FY03_M11,SalesOrders_Log[[#This Row],[Line Sub Total]],0)</f>
        <v>0</v>
      </c>
      <c r="BE75" s="18">
        <f>IF(SalesOrders_Log[[#This Row],[Date Invoiced]]=FY03_M12,SalesOrders_Log[[#This Row],[Line Sub Total]],0)</f>
        <v>0</v>
      </c>
      <c r="BF75" s="18">
        <f>IF(SalesOrders_Log[[#This Row],[Product]]=FY04_M01,SalesOrders_Log[[#This Row],[Date Invoiced]],0)</f>
        <v>0</v>
      </c>
      <c r="BG75" s="18">
        <f>IF(SalesOrders_Log[[#This Row],[Product]]=FY04_M02,SalesOrders_Log[[#This Row],[Date Invoiced]],0)</f>
        <v>0</v>
      </c>
      <c r="BH75" s="18">
        <f>IF(SalesOrders_Log[[#This Row],[Product]]=FY04_M03,SalesOrders_Log[[#This Row],[Date Invoiced]],0)</f>
        <v>0</v>
      </c>
      <c r="BI75" s="18">
        <f>IF(SalesOrders_Log[[#This Row],[Product]]=FY04_M04,SalesOrders_Log[[#This Row],[Date Invoiced]],0)</f>
        <v>0</v>
      </c>
      <c r="BJ75" s="18">
        <f>IF(SalesOrders_Log[[#This Row],[Product]]=FY04_M05,SalesOrders_Log[[#This Row],[Date Invoiced]],0)</f>
        <v>0</v>
      </c>
      <c r="BK75" s="18">
        <f>IF(SalesOrders_Log[[#This Row],[Product]]=FY04_M06,SalesOrders_Log[[#This Row],[Date Invoiced]],0)</f>
        <v>0</v>
      </c>
      <c r="BL75" s="18">
        <f>IF(SalesOrders_Log[[#This Row],[Product]]=FY04_M07,SalesOrders_Log[[#This Row],[Date Invoiced]],0)</f>
        <v>0</v>
      </c>
      <c r="BM75" s="18">
        <f>IF(SalesOrders_Log[[#This Row],[Product]]=FY04_M08,SalesOrders_Log[[#This Row],[Date Invoiced]],0)</f>
        <v>0</v>
      </c>
      <c r="BN75" s="18">
        <f>IF(SalesOrders_Log[[#This Row],[Product]]=FY04_M09,SalesOrders_Log[[#This Row],[Date Invoiced]],0)</f>
        <v>0</v>
      </c>
      <c r="BO75" s="18">
        <f>IF(SalesOrders_Log[[#This Row],[Product]]=FY04_M10,SalesOrders_Log[[#This Row],[Date Invoiced]],0)</f>
        <v>0</v>
      </c>
      <c r="BP75" s="18">
        <f>IF(SalesOrders_Log[[#This Row],[Product]]=FY04_M11,SalesOrders_Log[[#This Row],[Date Invoiced]],0)</f>
        <v>0</v>
      </c>
      <c r="BQ75" s="18">
        <f>IF(SalesOrders_Log[[#This Row],[Product]]=FY04_M12,SalesOrders_Log[[#This Row],[Date Invoiced]],0)</f>
        <v>0</v>
      </c>
      <c r="BR75" s="18">
        <f>IF(SalesOrders_Log[[#This Row],[Product]]=FY05_M01,SalesOrders_Log[[#This Row],[Date Invoiced]],0)</f>
        <v>0</v>
      </c>
      <c r="BS75" s="18">
        <f>IF(SalesOrders_Log[[#This Row],[Product]]=FY05_M02,SalesOrders_Log[[#This Row],[Date Invoiced]],0)</f>
        <v>0</v>
      </c>
      <c r="BT75" s="18">
        <f>IF(SalesOrders_Log[[#This Row],[Product]]=FY05_M03,SalesOrders_Log[[#This Row],[Date Invoiced]],0)</f>
        <v>0</v>
      </c>
      <c r="BU75" s="18">
        <f>IF(SalesOrders_Log[[#This Row],[Product]]=FY05_M04,SalesOrders_Log[[#This Row],[Date Invoiced]],0)</f>
        <v>0</v>
      </c>
      <c r="BV75" s="18">
        <f>IF(SalesOrders_Log[[#This Row],[Product]]=FY05_M05,SalesOrders_Log[[#This Row],[Date Invoiced]],0)</f>
        <v>0</v>
      </c>
      <c r="BW75" s="18">
        <f>IF(SalesOrders_Log[[#This Row],[Product]]=FY05_M06,SalesOrders_Log[[#This Row],[Date Invoiced]],0)</f>
        <v>0</v>
      </c>
      <c r="BX75" s="18">
        <f>IF(SalesOrders_Log[[#This Row],[Product]]=FY05_M07,SalesOrders_Log[[#This Row],[Date Invoiced]],0)</f>
        <v>0</v>
      </c>
      <c r="BY75" s="18">
        <f>IF(SalesOrders_Log[[#This Row],[Product]]=FY05_M08,SalesOrders_Log[[#This Row],[Date Invoiced]],0)</f>
        <v>0</v>
      </c>
      <c r="BZ75" s="18">
        <f>IF(SalesOrders_Log[[#This Row],[Product]]=FY05_M09,SalesOrders_Log[[#This Row],[Date Invoiced]],0)</f>
        <v>0</v>
      </c>
      <c r="CA75" s="18">
        <f>IF(SalesOrders_Log[[#This Row],[Product]]=FY05_M10,SalesOrders_Log[[#This Row],[Date Invoiced]],0)</f>
        <v>0</v>
      </c>
      <c r="CB75" s="18">
        <f>IF(SalesOrders_Log[[#This Row],[Product]]=FY05_M11,SalesOrders_Log[[#This Row],[Date Invoiced]],0)</f>
        <v>0</v>
      </c>
      <c r="CC75" s="18">
        <f>IF(SalesOrders_Log[[#This Row],[Product]]=FY05_M12,SalesOrders_Log[[#This Row],[Date Invoiced]],0)</f>
        <v>0</v>
      </c>
    </row>
    <row r="76" spans="2:81" x14ac:dyDescent="0.25">
      <c r="B76" s="6" t="s">
        <v>680</v>
      </c>
      <c r="C76" s="6"/>
      <c r="D76" s="11"/>
      <c r="E76" s="6"/>
      <c r="F76" s="6"/>
      <c r="G76" s="6"/>
      <c r="H76" s="6"/>
      <c r="I76" s="6"/>
      <c r="J76" s="6"/>
      <c r="K76" s="6"/>
      <c r="L76" s="10" t="str">
        <f>IF(ISBLANK(SalesOrders_Log[[#This Row],[Product]]),"",SalesOrders_Log[[#This Row],[List Price]]*SalesOrders_Log[[#This Row],[QTY at List Price]]+SalesOrders_Log[[#This Row],[Discount Price]]*SalesOrders_Log[[#This Row],[QTY at Discount Price]])</f>
        <v/>
      </c>
      <c r="M76" s="6"/>
      <c r="N76" s="6"/>
      <c r="O76" s="10" t="str">
        <f>IFERROR(SalesOrders_Log[[#This Row],[Line Sub Total]]*SalesOrders_Log[[#This Row],[Zip Code Taxes]],"")</f>
        <v/>
      </c>
      <c r="P76" s="10">
        <f>SalesOrders_Log[[#This Row],[List Price]]-SalesOrders_Log[[#This Row],[Cost Price]]</f>
        <v>0</v>
      </c>
      <c r="Q76"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76" s="93" t="str">
        <f>IFERROR(SalesOrders_Log[[#This Row],[QTY at List Price]]*SalesOrders_Log[[#This Row],[List Price]]/SalesOrders_Log[[#This Row],[Cost Price]]*SalesOrders_Log[[#This Row],[QTY at List Price]]-IF(SalesOrders_Log[[#This Row],[QTY at List Price]]="","",1),"")</f>
        <v/>
      </c>
      <c r="S76" s="93" t="str">
        <f>IFERROR( SalesOrders_Log[[#This Row],[QTY at Discount Price]]*SalesOrders_Log[[#This Row],[Discount Price]]/SalesOrders_Log[[#This Row],[Cost Price]]*SalesOrders_Log[[#This Row],[QTY at Discount Price]]-IF(SalesOrders_Log[[#This Row],[QTY at Discount Price]]="","",1),"")</f>
        <v/>
      </c>
      <c r="T76" s="6"/>
      <c r="V76" s="10">
        <f>IF(SalesOrders_Log[[#This Row],[Date Invoiced]]=FY01_M01,SalesOrders_Log[[#This Row],[Line Sub Total]],0)</f>
        <v>0</v>
      </c>
      <c r="W76" s="10">
        <f>IF(SalesOrders_Log[[#This Row],[Date Invoiced]]=FY01_M02,SalesOrders_Log[[#This Row],[Line Sub Total]],0)</f>
        <v>0</v>
      </c>
      <c r="X76" s="10">
        <f>IF(SalesOrders_Log[[#This Row],[Date Invoiced]]=FY01_M03,SalesOrders_Log[[#This Row],[Line Sub Total]],0)</f>
        <v>0</v>
      </c>
      <c r="Y76" s="10">
        <f>IF(SalesOrders_Log[[#This Row],[Date Invoiced]]=FY01_M04,SalesOrders_Log[[#This Row],[Line Sub Total]],0)</f>
        <v>0</v>
      </c>
      <c r="Z76" s="10">
        <f>IF(SalesOrders_Log[[#This Row],[Date Invoiced]]=FY01_M05,SalesOrders_Log[[#This Row],[Line Sub Total]],0)</f>
        <v>0</v>
      </c>
      <c r="AA76" s="10">
        <f>IF(SalesOrders_Log[[#This Row],[Date Invoiced]]=FY01_M06,SalesOrders_Log[[#This Row],[Line Sub Total]],0)</f>
        <v>0</v>
      </c>
      <c r="AB76" s="10">
        <f>IF(SalesOrders_Log[[#This Row],[Date Invoiced]]=FY01_M07,SalesOrders_Log[[#This Row],[Line Sub Total]],0)</f>
        <v>0</v>
      </c>
      <c r="AC76" s="10">
        <f>IF(SalesOrders_Log[[#This Row],[Date Invoiced]]=FY01_M08,SalesOrders_Log[[#This Row],[Line Sub Total]],0)</f>
        <v>0</v>
      </c>
      <c r="AD76" s="10">
        <f>IF(SalesOrders_Log[[#This Row],[Date Invoiced]]=FY01_M09,SalesOrders_Log[[#This Row],[Line Sub Total]],0)</f>
        <v>0</v>
      </c>
      <c r="AE76" s="10">
        <f>IF(SalesOrders_Log[[#This Row],[Date Invoiced]]=FY01_M10,SalesOrders_Log[[#This Row],[Line Sub Total]],0)</f>
        <v>0</v>
      </c>
      <c r="AF76" s="10">
        <f>IF(SalesOrders_Log[[#This Row],[Date Invoiced]]=FY01_M11,SalesOrders_Log[[#This Row],[Line Sub Total]],0)</f>
        <v>0</v>
      </c>
      <c r="AG76" s="10">
        <f>IF(SalesOrders_Log[[#This Row],[Date Invoiced]]=FY01_M12,SalesOrders_Log[[#This Row],[Line Sub Total]],0)</f>
        <v>0</v>
      </c>
      <c r="AH76" s="18">
        <f>IF(SalesOrders_Log[[#This Row],[Date Invoiced]]=FY02_M01,SalesOrders_Log[[#This Row],[Line Sub Total]],0)</f>
        <v>0</v>
      </c>
      <c r="AI76" s="18">
        <f>IF(SalesOrders_Log[[#This Row],[Date Invoiced]]=FY02_M02,SalesOrders_Log[[#This Row],[Line Sub Total]],0)</f>
        <v>0</v>
      </c>
      <c r="AJ76" s="18">
        <f>IF(SalesOrders_Log[[#This Row],[Date Invoiced]]=FY02_M03,SalesOrders_Log[[#This Row],[Line Sub Total]],0)</f>
        <v>0</v>
      </c>
      <c r="AK76" s="18">
        <f>IF(SalesOrders_Log[[#This Row],[Date Invoiced]]=FY02_M04,SalesOrders_Log[[#This Row],[Line Sub Total]],0)</f>
        <v>0</v>
      </c>
      <c r="AL76" s="18">
        <f>IF(SalesOrders_Log[[#This Row],[Date Invoiced]]=FY02_M05,SalesOrders_Log[[#This Row],[Line Sub Total]],0)</f>
        <v>0</v>
      </c>
      <c r="AM76" s="18">
        <f>IF(SalesOrders_Log[[#This Row],[Date Invoiced]]=FY02_M06,SalesOrders_Log[[#This Row],[Line Sub Total]],0)</f>
        <v>0</v>
      </c>
      <c r="AN76" s="18">
        <f>IF(SalesOrders_Log[[#This Row],[Date Invoiced]]=FY02_M07,SalesOrders_Log[[#This Row],[Line Sub Total]],0)</f>
        <v>0</v>
      </c>
      <c r="AO76" s="18">
        <f>IF(SalesOrders_Log[[#This Row],[Date Invoiced]]=FY02_M08,SalesOrders_Log[[#This Row],[Line Sub Total]],0)</f>
        <v>0</v>
      </c>
      <c r="AP76" s="18">
        <f>IF(SalesOrders_Log[[#This Row],[Date Invoiced]]=FY02_M09,SalesOrders_Log[[#This Row],[Line Sub Total]],0)</f>
        <v>0</v>
      </c>
      <c r="AQ76" s="18">
        <f>IF(SalesOrders_Log[[#This Row],[Date Invoiced]]=FY02_M10,SalesOrders_Log[[#This Row],[Line Sub Total]],0)</f>
        <v>0</v>
      </c>
      <c r="AR76" s="18">
        <f>IF(SalesOrders_Log[[#This Row],[Date Invoiced]]=FY02_M11,SalesOrders_Log[[#This Row],[Line Sub Total]],0)</f>
        <v>0</v>
      </c>
      <c r="AS76" s="18">
        <f>IF(SalesOrders_Log[[#This Row],[Date Invoiced]]=FY02_M12,SalesOrders_Log[[#This Row],[Line Sub Total]],0)</f>
        <v>0</v>
      </c>
      <c r="AT76" s="18">
        <f>IF(SalesOrders_Log[[#This Row],[Date Invoiced]]=FY03_M01,SalesOrders_Log[[#This Row],[Line Sub Total]],0)</f>
        <v>0</v>
      </c>
      <c r="AU76" s="18">
        <f>IF(SalesOrders_Log[[#This Row],[Date Invoiced]]=FY03_M02,SalesOrders_Log[[#This Row],[Line Sub Total]],0)</f>
        <v>0</v>
      </c>
      <c r="AV76" s="18">
        <f>IF(SalesOrders_Log[[#This Row],[Date Invoiced]]=FY03_M03,SalesOrders_Log[[#This Row],[Line Sub Total]],0)</f>
        <v>0</v>
      </c>
      <c r="AW76" s="18">
        <f>IF(SalesOrders_Log[[#This Row],[Date Invoiced]]=FY03_M04,SalesOrders_Log[[#This Row],[Line Sub Total]],0)</f>
        <v>0</v>
      </c>
      <c r="AX76" s="18">
        <f>IF(SalesOrders_Log[[#This Row],[Date Invoiced]]=FY03_M05,SalesOrders_Log[[#This Row],[Line Sub Total]],0)</f>
        <v>0</v>
      </c>
      <c r="AY76" s="18">
        <f>IF(SalesOrders_Log[[#This Row],[Date Invoiced]]=FY03_M06,SalesOrders_Log[[#This Row],[Line Sub Total]],0)</f>
        <v>0</v>
      </c>
      <c r="AZ76" s="18">
        <f>IF(SalesOrders_Log[[#This Row],[Date Invoiced]]=FY03_M07,SalesOrders_Log[[#This Row],[Line Sub Total]],0)</f>
        <v>0</v>
      </c>
      <c r="BA76" s="18">
        <f>IF(SalesOrders_Log[[#This Row],[Date Invoiced]]=FY03_M08,SalesOrders_Log[[#This Row],[Line Sub Total]],0)</f>
        <v>0</v>
      </c>
      <c r="BB76" s="18">
        <f>IF(SalesOrders_Log[[#This Row],[Date Invoiced]]=FY03_M09,SalesOrders_Log[[#This Row],[Line Sub Total]],0)</f>
        <v>0</v>
      </c>
      <c r="BC76" s="18">
        <f>IF(SalesOrders_Log[[#This Row],[Date Invoiced]]=FY03_M10,SalesOrders_Log[[#This Row],[Line Sub Total]],0)</f>
        <v>0</v>
      </c>
      <c r="BD76" s="18">
        <f>IF(SalesOrders_Log[[#This Row],[Date Invoiced]]=FY03_M11,SalesOrders_Log[[#This Row],[Line Sub Total]],0)</f>
        <v>0</v>
      </c>
      <c r="BE76" s="18">
        <f>IF(SalesOrders_Log[[#This Row],[Date Invoiced]]=FY03_M12,SalesOrders_Log[[#This Row],[Line Sub Total]],0)</f>
        <v>0</v>
      </c>
      <c r="BF76" s="18">
        <f>IF(SalesOrders_Log[[#This Row],[Product]]=FY04_M01,SalesOrders_Log[[#This Row],[Date Invoiced]],0)</f>
        <v>0</v>
      </c>
      <c r="BG76" s="18">
        <f>IF(SalesOrders_Log[[#This Row],[Product]]=FY04_M02,SalesOrders_Log[[#This Row],[Date Invoiced]],0)</f>
        <v>0</v>
      </c>
      <c r="BH76" s="18">
        <f>IF(SalesOrders_Log[[#This Row],[Product]]=FY04_M03,SalesOrders_Log[[#This Row],[Date Invoiced]],0)</f>
        <v>0</v>
      </c>
      <c r="BI76" s="18">
        <f>IF(SalesOrders_Log[[#This Row],[Product]]=FY04_M04,SalesOrders_Log[[#This Row],[Date Invoiced]],0)</f>
        <v>0</v>
      </c>
      <c r="BJ76" s="18">
        <f>IF(SalesOrders_Log[[#This Row],[Product]]=FY04_M05,SalesOrders_Log[[#This Row],[Date Invoiced]],0)</f>
        <v>0</v>
      </c>
      <c r="BK76" s="18">
        <f>IF(SalesOrders_Log[[#This Row],[Product]]=FY04_M06,SalesOrders_Log[[#This Row],[Date Invoiced]],0)</f>
        <v>0</v>
      </c>
      <c r="BL76" s="18">
        <f>IF(SalesOrders_Log[[#This Row],[Product]]=FY04_M07,SalesOrders_Log[[#This Row],[Date Invoiced]],0)</f>
        <v>0</v>
      </c>
      <c r="BM76" s="18">
        <f>IF(SalesOrders_Log[[#This Row],[Product]]=FY04_M08,SalesOrders_Log[[#This Row],[Date Invoiced]],0)</f>
        <v>0</v>
      </c>
      <c r="BN76" s="18">
        <f>IF(SalesOrders_Log[[#This Row],[Product]]=FY04_M09,SalesOrders_Log[[#This Row],[Date Invoiced]],0)</f>
        <v>0</v>
      </c>
      <c r="BO76" s="18">
        <f>IF(SalesOrders_Log[[#This Row],[Product]]=FY04_M10,SalesOrders_Log[[#This Row],[Date Invoiced]],0)</f>
        <v>0</v>
      </c>
      <c r="BP76" s="18">
        <f>IF(SalesOrders_Log[[#This Row],[Product]]=FY04_M11,SalesOrders_Log[[#This Row],[Date Invoiced]],0)</f>
        <v>0</v>
      </c>
      <c r="BQ76" s="18">
        <f>IF(SalesOrders_Log[[#This Row],[Product]]=FY04_M12,SalesOrders_Log[[#This Row],[Date Invoiced]],0)</f>
        <v>0</v>
      </c>
      <c r="BR76" s="18">
        <f>IF(SalesOrders_Log[[#This Row],[Product]]=FY05_M01,SalesOrders_Log[[#This Row],[Date Invoiced]],0)</f>
        <v>0</v>
      </c>
      <c r="BS76" s="18">
        <f>IF(SalesOrders_Log[[#This Row],[Product]]=FY05_M02,SalesOrders_Log[[#This Row],[Date Invoiced]],0)</f>
        <v>0</v>
      </c>
      <c r="BT76" s="18">
        <f>IF(SalesOrders_Log[[#This Row],[Product]]=FY05_M03,SalesOrders_Log[[#This Row],[Date Invoiced]],0)</f>
        <v>0</v>
      </c>
      <c r="BU76" s="18">
        <f>IF(SalesOrders_Log[[#This Row],[Product]]=FY05_M04,SalesOrders_Log[[#This Row],[Date Invoiced]],0)</f>
        <v>0</v>
      </c>
      <c r="BV76" s="18">
        <f>IF(SalesOrders_Log[[#This Row],[Product]]=FY05_M05,SalesOrders_Log[[#This Row],[Date Invoiced]],0)</f>
        <v>0</v>
      </c>
      <c r="BW76" s="18">
        <f>IF(SalesOrders_Log[[#This Row],[Product]]=FY05_M06,SalesOrders_Log[[#This Row],[Date Invoiced]],0)</f>
        <v>0</v>
      </c>
      <c r="BX76" s="18">
        <f>IF(SalesOrders_Log[[#This Row],[Product]]=FY05_M07,SalesOrders_Log[[#This Row],[Date Invoiced]],0)</f>
        <v>0</v>
      </c>
      <c r="BY76" s="18">
        <f>IF(SalesOrders_Log[[#This Row],[Product]]=FY05_M08,SalesOrders_Log[[#This Row],[Date Invoiced]],0)</f>
        <v>0</v>
      </c>
      <c r="BZ76" s="18">
        <f>IF(SalesOrders_Log[[#This Row],[Product]]=FY05_M09,SalesOrders_Log[[#This Row],[Date Invoiced]],0)</f>
        <v>0</v>
      </c>
      <c r="CA76" s="18">
        <f>IF(SalesOrders_Log[[#This Row],[Product]]=FY05_M10,SalesOrders_Log[[#This Row],[Date Invoiced]],0)</f>
        <v>0</v>
      </c>
      <c r="CB76" s="18">
        <f>IF(SalesOrders_Log[[#This Row],[Product]]=FY05_M11,SalesOrders_Log[[#This Row],[Date Invoiced]],0)</f>
        <v>0</v>
      </c>
      <c r="CC76" s="18">
        <f>IF(SalesOrders_Log[[#This Row],[Product]]=FY05_M12,SalesOrders_Log[[#This Row],[Date Invoiced]],0)</f>
        <v>0</v>
      </c>
    </row>
    <row r="77" spans="2:81" x14ac:dyDescent="0.25">
      <c r="B77" s="6" t="s">
        <v>681</v>
      </c>
      <c r="C77" s="6"/>
      <c r="D77" s="11"/>
      <c r="E77" s="6"/>
      <c r="F77" s="6"/>
      <c r="G77" s="6"/>
      <c r="H77" s="6"/>
      <c r="I77" s="6"/>
      <c r="J77" s="6"/>
      <c r="K77" s="6"/>
      <c r="L77" s="10" t="str">
        <f>IF(ISBLANK(SalesOrders_Log[[#This Row],[Product]]),"",SalesOrders_Log[[#This Row],[List Price]]*SalesOrders_Log[[#This Row],[QTY at List Price]]+SalesOrders_Log[[#This Row],[Discount Price]]*SalesOrders_Log[[#This Row],[QTY at Discount Price]])</f>
        <v/>
      </c>
      <c r="M77" s="6"/>
      <c r="N77" s="6"/>
      <c r="O77" s="10" t="str">
        <f>IFERROR(SalesOrders_Log[[#This Row],[Line Sub Total]]*SalesOrders_Log[[#This Row],[Zip Code Taxes]],"")</f>
        <v/>
      </c>
      <c r="P77" s="10">
        <f>SalesOrders_Log[[#This Row],[List Price]]-SalesOrders_Log[[#This Row],[Cost Price]]</f>
        <v>0</v>
      </c>
      <c r="Q77"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77" s="93" t="str">
        <f>IFERROR(SalesOrders_Log[[#This Row],[QTY at List Price]]*SalesOrders_Log[[#This Row],[List Price]]/SalesOrders_Log[[#This Row],[Cost Price]]*SalesOrders_Log[[#This Row],[QTY at List Price]]-IF(SalesOrders_Log[[#This Row],[QTY at List Price]]="","",1),"")</f>
        <v/>
      </c>
      <c r="S77" s="93" t="str">
        <f>IFERROR( SalesOrders_Log[[#This Row],[QTY at Discount Price]]*SalesOrders_Log[[#This Row],[Discount Price]]/SalesOrders_Log[[#This Row],[Cost Price]]*SalesOrders_Log[[#This Row],[QTY at Discount Price]]-IF(SalesOrders_Log[[#This Row],[QTY at Discount Price]]="","",1),"")</f>
        <v/>
      </c>
      <c r="T77" s="6"/>
      <c r="V77" s="10">
        <f>IF(SalesOrders_Log[[#This Row],[Date Invoiced]]=FY01_M01,SalesOrders_Log[[#This Row],[Line Sub Total]],0)</f>
        <v>0</v>
      </c>
      <c r="W77" s="10">
        <f>IF(SalesOrders_Log[[#This Row],[Date Invoiced]]=FY01_M02,SalesOrders_Log[[#This Row],[Line Sub Total]],0)</f>
        <v>0</v>
      </c>
      <c r="X77" s="10">
        <f>IF(SalesOrders_Log[[#This Row],[Date Invoiced]]=FY01_M03,SalesOrders_Log[[#This Row],[Line Sub Total]],0)</f>
        <v>0</v>
      </c>
      <c r="Y77" s="10">
        <f>IF(SalesOrders_Log[[#This Row],[Date Invoiced]]=FY01_M04,SalesOrders_Log[[#This Row],[Line Sub Total]],0)</f>
        <v>0</v>
      </c>
      <c r="Z77" s="10">
        <f>IF(SalesOrders_Log[[#This Row],[Date Invoiced]]=FY01_M05,SalesOrders_Log[[#This Row],[Line Sub Total]],0)</f>
        <v>0</v>
      </c>
      <c r="AA77" s="10">
        <f>IF(SalesOrders_Log[[#This Row],[Date Invoiced]]=FY01_M06,SalesOrders_Log[[#This Row],[Line Sub Total]],0)</f>
        <v>0</v>
      </c>
      <c r="AB77" s="10">
        <f>IF(SalesOrders_Log[[#This Row],[Date Invoiced]]=FY01_M07,SalesOrders_Log[[#This Row],[Line Sub Total]],0)</f>
        <v>0</v>
      </c>
      <c r="AC77" s="10">
        <f>IF(SalesOrders_Log[[#This Row],[Date Invoiced]]=FY01_M08,SalesOrders_Log[[#This Row],[Line Sub Total]],0)</f>
        <v>0</v>
      </c>
      <c r="AD77" s="10">
        <f>IF(SalesOrders_Log[[#This Row],[Date Invoiced]]=FY01_M09,SalesOrders_Log[[#This Row],[Line Sub Total]],0)</f>
        <v>0</v>
      </c>
      <c r="AE77" s="10">
        <f>IF(SalesOrders_Log[[#This Row],[Date Invoiced]]=FY01_M10,SalesOrders_Log[[#This Row],[Line Sub Total]],0)</f>
        <v>0</v>
      </c>
      <c r="AF77" s="10">
        <f>IF(SalesOrders_Log[[#This Row],[Date Invoiced]]=FY01_M11,SalesOrders_Log[[#This Row],[Line Sub Total]],0)</f>
        <v>0</v>
      </c>
      <c r="AG77" s="10">
        <f>IF(SalesOrders_Log[[#This Row],[Date Invoiced]]=FY01_M12,SalesOrders_Log[[#This Row],[Line Sub Total]],0)</f>
        <v>0</v>
      </c>
      <c r="AH77" s="18">
        <f>IF(SalesOrders_Log[[#This Row],[Date Invoiced]]=FY02_M01,SalesOrders_Log[[#This Row],[Line Sub Total]],0)</f>
        <v>0</v>
      </c>
      <c r="AI77" s="18">
        <f>IF(SalesOrders_Log[[#This Row],[Date Invoiced]]=FY02_M02,SalesOrders_Log[[#This Row],[Line Sub Total]],0)</f>
        <v>0</v>
      </c>
      <c r="AJ77" s="18">
        <f>IF(SalesOrders_Log[[#This Row],[Date Invoiced]]=FY02_M03,SalesOrders_Log[[#This Row],[Line Sub Total]],0)</f>
        <v>0</v>
      </c>
      <c r="AK77" s="18">
        <f>IF(SalesOrders_Log[[#This Row],[Date Invoiced]]=FY02_M04,SalesOrders_Log[[#This Row],[Line Sub Total]],0)</f>
        <v>0</v>
      </c>
      <c r="AL77" s="18">
        <f>IF(SalesOrders_Log[[#This Row],[Date Invoiced]]=FY02_M05,SalesOrders_Log[[#This Row],[Line Sub Total]],0)</f>
        <v>0</v>
      </c>
      <c r="AM77" s="18">
        <f>IF(SalesOrders_Log[[#This Row],[Date Invoiced]]=FY02_M06,SalesOrders_Log[[#This Row],[Line Sub Total]],0)</f>
        <v>0</v>
      </c>
      <c r="AN77" s="18">
        <f>IF(SalesOrders_Log[[#This Row],[Date Invoiced]]=FY02_M07,SalesOrders_Log[[#This Row],[Line Sub Total]],0)</f>
        <v>0</v>
      </c>
      <c r="AO77" s="18">
        <f>IF(SalesOrders_Log[[#This Row],[Date Invoiced]]=FY02_M08,SalesOrders_Log[[#This Row],[Line Sub Total]],0)</f>
        <v>0</v>
      </c>
      <c r="AP77" s="18">
        <f>IF(SalesOrders_Log[[#This Row],[Date Invoiced]]=FY02_M09,SalesOrders_Log[[#This Row],[Line Sub Total]],0)</f>
        <v>0</v>
      </c>
      <c r="AQ77" s="18">
        <f>IF(SalesOrders_Log[[#This Row],[Date Invoiced]]=FY02_M10,SalesOrders_Log[[#This Row],[Line Sub Total]],0)</f>
        <v>0</v>
      </c>
      <c r="AR77" s="18">
        <f>IF(SalesOrders_Log[[#This Row],[Date Invoiced]]=FY02_M11,SalesOrders_Log[[#This Row],[Line Sub Total]],0)</f>
        <v>0</v>
      </c>
      <c r="AS77" s="18">
        <f>IF(SalesOrders_Log[[#This Row],[Date Invoiced]]=FY02_M12,SalesOrders_Log[[#This Row],[Line Sub Total]],0)</f>
        <v>0</v>
      </c>
      <c r="AT77" s="18">
        <f>IF(SalesOrders_Log[[#This Row],[Date Invoiced]]=FY03_M01,SalesOrders_Log[[#This Row],[Line Sub Total]],0)</f>
        <v>0</v>
      </c>
      <c r="AU77" s="18">
        <f>IF(SalesOrders_Log[[#This Row],[Date Invoiced]]=FY03_M02,SalesOrders_Log[[#This Row],[Line Sub Total]],0)</f>
        <v>0</v>
      </c>
      <c r="AV77" s="18">
        <f>IF(SalesOrders_Log[[#This Row],[Date Invoiced]]=FY03_M03,SalesOrders_Log[[#This Row],[Line Sub Total]],0)</f>
        <v>0</v>
      </c>
      <c r="AW77" s="18">
        <f>IF(SalesOrders_Log[[#This Row],[Date Invoiced]]=FY03_M04,SalesOrders_Log[[#This Row],[Line Sub Total]],0)</f>
        <v>0</v>
      </c>
      <c r="AX77" s="18">
        <f>IF(SalesOrders_Log[[#This Row],[Date Invoiced]]=FY03_M05,SalesOrders_Log[[#This Row],[Line Sub Total]],0)</f>
        <v>0</v>
      </c>
      <c r="AY77" s="18">
        <f>IF(SalesOrders_Log[[#This Row],[Date Invoiced]]=FY03_M06,SalesOrders_Log[[#This Row],[Line Sub Total]],0)</f>
        <v>0</v>
      </c>
      <c r="AZ77" s="18">
        <f>IF(SalesOrders_Log[[#This Row],[Date Invoiced]]=FY03_M07,SalesOrders_Log[[#This Row],[Line Sub Total]],0)</f>
        <v>0</v>
      </c>
      <c r="BA77" s="18">
        <f>IF(SalesOrders_Log[[#This Row],[Date Invoiced]]=FY03_M08,SalesOrders_Log[[#This Row],[Line Sub Total]],0)</f>
        <v>0</v>
      </c>
      <c r="BB77" s="18">
        <f>IF(SalesOrders_Log[[#This Row],[Date Invoiced]]=FY03_M09,SalesOrders_Log[[#This Row],[Line Sub Total]],0)</f>
        <v>0</v>
      </c>
      <c r="BC77" s="18">
        <f>IF(SalesOrders_Log[[#This Row],[Date Invoiced]]=FY03_M10,SalesOrders_Log[[#This Row],[Line Sub Total]],0)</f>
        <v>0</v>
      </c>
      <c r="BD77" s="18">
        <f>IF(SalesOrders_Log[[#This Row],[Date Invoiced]]=FY03_M11,SalesOrders_Log[[#This Row],[Line Sub Total]],0)</f>
        <v>0</v>
      </c>
      <c r="BE77" s="18">
        <f>IF(SalesOrders_Log[[#This Row],[Date Invoiced]]=FY03_M12,SalesOrders_Log[[#This Row],[Line Sub Total]],0)</f>
        <v>0</v>
      </c>
      <c r="BF77" s="18">
        <f>IF(SalesOrders_Log[[#This Row],[Product]]=FY04_M01,SalesOrders_Log[[#This Row],[Date Invoiced]],0)</f>
        <v>0</v>
      </c>
      <c r="BG77" s="18">
        <f>IF(SalesOrders_Log[[#This Row],[Product]]=FY04_M02,SalesOrders_Log[[#This Row],[Date Invoiced]],0)</f>
        <v>0</v>
      </c>
      <c r="BH77" s="18">
        <f>IF(SalesOrders_Log[[#This Row],[Product]]=FY04_M03,SalesOrders_Log[[#This Row],[Date Invoiced]],0)</f>
        <v>0</v>
      </c>
      <c r="BI77" s="18">
        <f>IF(SalesOrders_Log[[#This Row],[Product]]=FY04_M04,SalesOrders_Log[[#This Row],[Date Invoiced]],0)</f>
        <v>0</v>
      </c>
      <c r="BJ77" s="18">
        <f>IF(SalesOrders_Log[[#This Row],[Product]]=FY04_M05,SalesOrders_Log[[#This Row],[Date Invoiced]],0)</f>
        <v>0</v>
      </c>
      <c r="BK77" s="18">
        <f>IF(SalesOrders_Log[[#This Row],[Product]]=FY04_M06,SalesOrders_Log[[#This Row],[Date Invoiced]],0)</f>
        <v>0</v>
      </c>
      <c r="BL77" s="18">
        <f>IF(SalesOrders_Log[[#This Row],[Product]]=FY04_M07,SalesOrders_Log[[#This Row],[Date Invoiced]],0)</f>
        <v>0</v>
      </c>
      <c r="BM77" s="18">
        <f>IF(SalesOrders_Log[[#This Row],[Product]]=FY04_M08,SalesOrders_Log[[#This Row],[Date Invoiced]],0)</f>
        <v>0</v>
      </c>
      <c r="BN77" s="18">
        <f>IF(SalesOrders_Log[[#This Row],[Product]]=FY04_M09,SalesOrders_Log[[#This Row],[Date Invoiced]],0)</f>
        <v>0</v>
      </c>
      <c r="BO77" s="18">
        <f>IF(SalesOrders_Log[[#This Row],[Product]]=FY04_M10,SalesOrders_Log[[#This Row],[Date Invoiced]],0)</f>
        <v>0</v>
      </c>
      <c r="BP77" s="18">
        <f>IF(SalesOrders_Log[[#This Row],[Product]]=FY04_M11,SalesOrders_Log[[#This Row],[Date Invoiced]],0)</f>
        <v>0</v>
      </c>
      <c r="BQ77" s="18">
        <f>IF(SalesOrders_Log[[#This Row],[Product]]=FY04_M12,SalesOrders_Log[[#This Row],[Date Invoiced]],0)</f>
        <v>0</v>
      </c>
      <c r="BR77" s="18">
        <f>IF(SalesOrders_Log[[#This Row],[Product]]=FY05_M01,SalesOrders_Log[[#This Row],[Date Invoiced]],0)</f>
        <v>0</v>
      </c>
      <c r="BS77" s="18">
        <f>IF(SalesOrders_Log[[#This Row],[Product]]=FY05_M02,SalesOrders_Log[[#This Row],[Date Invoiced]],0)</f>
        <v>0</v>
      </c>
      <c r="BT77" s="18">
        <f>IF(SalesOrders_Log[[#This Row],[Product]]=FY05_M03,SalesOrders_Log[[#This Row],[Date Invoiced]],0)</f>
        <v>0</v>
      </c>
      <c r="BU77" s="18">
        <f>IF(SalesOrders_Log[[#This Row],[Product]]=FY05_M04,SalesOrders_Log[[#This Row],[Date Invoiced]],0)</f>
        <v>0</v>
      </c>
      <c r="BV77" s="18">
        <f>IF(SalesOrders_Log[[#This Row],[Product]]=FY05_M05,SalesOrders_Log[[#This Row],[Date Invoiced]],0)</f>
        <v>0</v>
      </c>
      <c r="BW77" s="18">
        <f>IF(SalesOrders_Log[[#This Row],[Product]]=FY05_M06,SalesOrders_Log[[#This Row],[Date Invoiced]],0)</f>
        <v>0</v>
      </c>
      <c r="BX77" s="18">
        <f>IF(SalesOrders_Log[[#This Row],[Product]]=FY05_M07,SalesOrders_Log[[#This Row],[Date Invoiced]],0)</f>
        <v>0</v>
      </c>
      <c r="BY77" s="18">
        <f>IF(SalesOrders_Log[[#This Row],[Product]]=FY05_M08,SalesOrders_Log[[#This Row],[Date Invoiced]],0)</f>
        <v>0</v>
      </c>
      <c r="BZ77" s="18">
        <f>IF(SalesOrders_Log[[#This Row],[Product]]=FY05_M09,SalesOrders_Log[[#This Row],[Date Invoiced]],0)</f>
        <v>0</v>
      </c>
      <c r="CA77" s="18">
        <f>IF(SalesOrders_Log[[#This Row],[Product]]=FY05_M10,SalesOrders_Log[[#This Row],[Date Invoiced]],0)</f>
        <v>0</v>
      </c>
      <c r="CB77" s="18">
        <f>IF(SalesOrders_Log[[#This Row],[Product]]=FY05_M11,SalesOrders_Log[[#This Row],[Date Invoiced]],0)</f>
        <v>0</v>
      </c>
      <c r="CC77" s="18">
        <f>IF(SalesOrders_Log[[#This Row],[Product]]=FY05_M12,SalesOrders_Log[[#This Row],[Date Invoiced]],0)</f>
        <v>0</v>
      </c>
    </row>
    <row r="78" spans="2:81" x14ac:dyDescent="0.25">
      <c r="B78" s="6" t="s">
        <v>682</v>
      </c>
      <c r="C78" s="6"/>
      <c r="D78" s="11"/>
      <c r="E78" s="6"/>
      <c r="F78" s="6"/>
      <c r="G78" s="6"/>
      <c r="H78" s="6"/>
      <c r="I78" s="6"/>
      <c r="J78" s="6"/>
      <c r="K78" s="6"/>
      <c r="L78" s="10" t="str">
        <f>IF(ISBLANK(SalesOrders_Log[[#This Row],[Product]]),"",SalesOrders_Log[[#This Row],[List Price]]*SalesOrders_Log[[#This Row],[QTY at List Price]]+SalesOrders_Log[[#This Row],[Discount Price]]*SalesOrders_Log[[#This Row],[QTY at Discount Price]])</f>
        <v/>
      </c>
      <c r="M78" s="6"/>
      <c r="N78" s="6"/>
      <c r="O78" s="10" t="str">
        <f>IFERROR(SalesOrders_Log[[#This Row],[Line Sub Total]]*SalesOrders_Log[[#This Row],[Zip Code Taxes]],"")</f>
        <v/>
      </c>
      <c r="P78" s="10">
        <f>SalesOrders_Log[[#This Row],[List Price]]-SalesOrders_Log[[#This Row],[Cost Price]]</f>
        <v>0</v>
      </c>
      <c r="Q78"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78" s="93" t="str">
        <f>IFERROR(SalesOrders_Log[[#This Row],[QTY at List Price]]*SalesOrders_Log[[#This Row],[List Price]]/SalesOrders_Log[[#This Row],[Cost Price]]*SalesOrders_Log[[#This Row],[QTY at List Price]]-IF(SalesOrders_Log[[#This Row],[QTY at List Price]]="","",1),"")</f>
        <v/>
      </c>
      <c r="S78" s="93" t="str">
        <f>IFERROR( SalesOrders_Log[[#This Row],[QTY at Discount Price]]*SalesOrders_Log[[#This Row],[Discount Price]]/SalesOrders_Log[[#This Row],[Cost Price]]*SalesOrders_Log[[#This Row],[QTY at Discount Price]]-IF(SalesOrders_Log[[#This Row],[QTY at Discount Price]]="","",1),"")</f>
        <v/>
      </c>
      <c r="T78" s="6"/>
      <c r="V78" s="10">
        <f>IF(SalesOrders_Log[[#This Row],[Date Invoiced]]=FY01_M01,SalesOrders_Log[[#This Row],[Line Sub Total]],0)</f>
        <v>0</v>
      </c>
      <c r="W78" s="10">
        <f>IF(SalesOrders_Log[[#This Row],[Date Invoiced]]=FY01_M02,SalesOrders_Log[[#This Row],[Line Sub Total]],0)</f>
        <v>0</v>
      </c>
      <c r="X78" s="10">
        <f>IF(SalesOrders_Log[[#This Row],[Date Invoiced]]=FY01_M03,SalesOrders_Log[[#This Row],[Line Sub Total]],0)</f>
        <v>0</v>
      </c>
      <c r="Y78" s="10">
        <f>IF(SalesOrders_Log[[#This Row],[Date Invoiced]]=FY01_M04,SalesOrders_Log[[#This Row],[Line Sub Total]],0)</f>
        <v>0</v>
      </c>
      <c r="Z78" s="10">
        <f>IF(SalesOrders_Log[[#This Row],[Date Invoiced]]=FY01_M05,SalesOrders_Log[[#This Row],[Line Sub Total]],0)</f>
        <v>0</v>
      </c>
      <c r="AA78" s="10">
        <f>IF(SalesOrders_Log[[#This Row],[Date Invoiced]]=FY01_M06,SalesOrders_Log[[#This Row],[Line Sub Total]],0)</f>
        <v>0</v>
      </c>
      <c r="AB78" s="10">
        <f>IF(SalesOrders_Log[[#This Row],[Date Invoiced]]=FY01_M07,SalesOrders_Log[[#This Row],[Line Sub Total]],0)</f>
        <v>0</v>
      </c>
      <c r="AC78" s="10">
        <f>IF(SalesOrders_Log[[#This Row],[Date Invoiced]]=FY01_M08,SalesOrders_Log[[#This Row],[Line Sub Total]],0)</f>
        <v>0</v>
      </c>
      <c r="AD78" s="10">
        <f>IF(SalesOrders_Log[[#This Row],[Date Invoiced]]=FY01_M09,SalesOrders_Log[[#This Row],[Line Sub Total]],0)</f>
        <v>0</v>
      </c>
      <c r="AE78" s="10">
        <f>IF(SalesOrders_Log[[#This Row],[Date Invoiced]]=FY01_M10,SalesOrders_Log[[#This Row],[Line Sub Total]],0)</f>
        <v>0</v>
      </c>
      <c r="AF78" s="10">
        <f>IF(SalesOrders_Log[[#This Row],[Date Invoiced]]=FY01_M11,SalesOrders_Log[[#This Row],[Line Sub Total]],0)</f>
        <v>0</v>
      </c>
      <c r="AG78" s="10">
        <f>IF(SalesOrders_Log[[#This Row],[Date Invoiced]]=FY01_M12,SalesOrders_Log[[#This Row],[Line Sub Total]],0)</f>
        <v>0</v>
      </c>
      <c r="AH78" s="18">
        <f>IF(SalesOrders_Log[[#This Row],[Date Invoiced]]=FY02_M01,SalesOrders_Log[[#This Row],[Line Sub Total]],0)</f>
        <v>0</v>
      </c>
      <c r="AI78" s="18">
        <f>IF(SalesOrders_Log[[#This Row],[Date Invoiced]]=FY02_M02,SalesOrders_Log[[#This Row],[Line Sub Total]],0)</f>
        <v>0</v>
      </c>
      <c r="AJ78" s="18">
        <f>IF(SalesOrders_Log[[#This Row],[Date Invoiced]]=FY02_M03,SalesOrders_Log[[#This Row],[Line Sub Total]],0)</f>
        <v>0</v>
      </c>
      <c r="AK78" s="18">
        <f>IF(SalesOrders_Log[[#This Row],[Date Invoiced]]=FY02_M04,SalesOrders_Log[[#This Row],[Line Sub Total]],0)</f>
        <v>0</v>
      </c>
      <c r="AL78" s="18">
        <f>IF(SalesOrders_Log[[#This Row],[Date Invoiced]]=FY02_M05,SalesOrders_Log[[#This Row],[Line Sub Total]],0)</f>
        <v>0</v>
      </c>
      <c r="AM78" s="18">
        <f>IF(SalesOrders_Log[[#This Row],[Date Invoiced]]=FY02_M06,SalesOrders_Log[[#This Row],[Line Sub Total]],0)</f>
        <v>0</v>
      </c>
      <c r="AN78" s="18">
        <f>IF(SalesOrders_Log[[#This Row],[Date Invoiced]]=FY02_M07,SalesOrders_Log[[#This Row],[Line Sub Total]],0)</f>
        <v>0</v>
      </c>
      <c r="AO78" s="18">
        <f>IF(SalesOrders_Log[[#This Row],[Date Invoiced]]=FY02_M08,SalesOrders_Log[[#This Row],[Line Sub Total]],0)</f>
        <v>0</v>
      </c>
      <c r="AP78" s="18">
        <f>IF(SalesOrders_Log[[#This Row],[Date Invoiced]]=FY02_M09,SalesOrders_Log[[#This Row],[Line Sub Total]],0)</f>
        <v>0</v>
      </c>
      <c r="AQ78" s="18">
        <f>IF(SalesOrders_Log[[#This Row],[Date Invoiced]]=FY02_M10,SalesOrders_Log[[#This Row],[Line Sub Total]],0)</f>
        <v>0</v>
      </c>
      <c r="AR78" s="18">
        <f>IF(SalesOrders_Log[[#This Row],[Date Invoiced]]=FY02_M11,SalesOrders_Log[[#This Row],[Line Sub Total]],0)</f>
        <v>0</v>
      </c>
      <c r="AS78" s="18">
        <f>IF(SalesOrders_Log[[#This Row],[Date Invoiced]]=FY02_M12,SalesOrders_Log[[#This Row],[Line Sub Total]],0)</f>
        <v>0</v>
      </c>
      <c r="AT78" s="18">
        <f>IF(SalesOrders_Log[[#This Row],[Date Invoiced]]=FY03_M01,SalesOrders_Log[[#This Row],[Line Sub Total]],0)</f>
        <v>0</v>
      </c>
      <c r="AU78" s="18">
        <f>IF(SalesOrders_Log[[#This Row],[Date Invoiced]]=FY03_M02,SalesOrders_Log[[#This Row],[Line Sub Total]],0)</f>
        <v>0</v>
      </c>
      <c r="AV78" s="18">
        <f>IF(SalesOrders_Log[[#This Row],[Date Invoiced]]=FY03_M03,SalesOrders_Log[[#This Row],[Line Sub Total]],0)</f>
        <v>0</v>
      </c>
      <c r="AW78" s="18">
        <f>IF(SalesOrders_Log[[#This Row],[Date Invoiced]]=FY03_M04,SalesOrders_Log[[#This Row],[Line Sub Total]],0)</f>
        <v>0</v>
      </c>
      <c r="AX78" s="18">
        <f>IF(SalesOrders_Log[[#This Row],[Date Invoiced]]=FY03_M05,SalesOrders_Log[[#This Row],[Line Sub Total]],0)</f>
        <v>0</v>
      </c>
      <c r="AY78" s="18">
        <f>IF(SalesOrders_Log[[#This Row],[Date Invoiced]]=FY03_M06,SalesOrders_Log[[#This Row],[Line Sub Total]],0)</f>
        <v>0</v>
      </c>
      <c r="AZ78" s="18">
        <f>IF(SalesOrders_Log[[#This Row],[Date Invoiced]]=FY03_M07,SalesOrders_Log[[#This Row],[Line Sub Total]],0)</f>
        <v>0</v>
      </c>
      <c r="BA78" s="18">
        <f>IF(SalesOrders_Log[[#This Row],[Date Invoiced]]=FY03_M08,SalesOrders_Log[[#This Row],[Line Sub Total]],0)</f>
        <v>0</v>
      </c>
      <c r="BB78" s="18">
        <f>IF(SalesOrders_Log[[#This Row],[Date Invoiced]]=FY03_M09,SalesOrders_Log[[#This Row],[Line Sub Total]],0)</f>
        <v>0</v>
      </c>
      <c r="BC78" s="18">
        <f>IF(SalesOrders_Log[[#This Row],[Date Invoiced]]=FY03_M10,SalesOrders_Log[[#This Row],[Line Sub Total]],0)</f>
        <v>0</v>
      </c>
      <c r="BD78" s="18">
        <f>IF(SalesOrders_Log[[#This Row],[Date Invoiced]]=FY03_M11,SalesOrders_Log[[#This Row],[Line Sub Total]],0)</f>
        <v>0</v>
      </c>
      <c r="BE78" s="18">
        <f>IF(SalesOrders_Log[[#This Row],[Date Invoiced]]=FY03_M12,SalesOrders_Log[[#This Row],[Line Sub Total]],0)</f>
        <v>0</v>
      </c>
      <c r="BF78" s="18">
        <f>IF(SalesOrders_Log[[#This Row],[Product]]=FY04_M01,SalesOrders_Log[[#This Row],[Date Invoiced]],0)</f>
        <v>0</v>
      </c>
      <c r="BG78" s="18">
        <f>IF(SalesOrders_Log[[#This Row],[Product]]=FY04_M02,SalesOrders_Log[[#This Row],[Date Invoiced]],0)</f>
        <v>0</v>
      </c>
      <c r="BH78" s="18">
        <f>IF(SalesOrders_Log[[#This Row],[Product]]=FY04_M03,SalesOrders_Log[[#This Row],[Date Invoiced]],0)</f>
        <v>0</v>
      </c>
      <c r="BI78" s="18">
        <f>IF(SalesOrders_Log[[#This Row],[Product]]=FY04_M04,SalesOrders_Log[[#This Row],[Date Invoiced]],0)</f>
        <v>0</v>
      </c>
      <c r="BJ78" s="18">
        <f>IF(SalesOrders_Log[[#This Row],[Product]]=FY04_M05,SalesOrders_Log[[#This Row],[Date Invoiced]],0)</f>
        <v>0</v>
      </c>
      <c r="BK78" s="18">
        <f>IF(SalesOrders_Log[[#This Row],[Product]]=FY04_M06,SalesOrders_Log[[#This Row],[Date Invoiced]],0)</f>
        <v>0</v>
      </c>
      <c r="BL78" s="18">
        <f>IF(SalesOrders_Log[[#This Row],[Product]]=FY04_M07,SalesOrders_Log[[#This Row],[Date Invoiced]],0)</f>
        <v>0</v>
      </c>
      <c r="BM78" s="18">
        <f>IF(SalesOrders_Log[[#This Row],[Product]]=FY04_M08,SalesOrders_Log[[#This Row],[Date Invoiced]],0)</f>
        <v>0</v>
      </c>
      <c r="BN78" s="18">
        <f>IF(SalesOrders_Log[[#This Row],[Product]]=FY04_M09,SalesOrders_Log[[#This Row],[Date Invoiced]],0)</f>
        <v>0</v>
      </c>
      <c r="BO78" s="18">
        <f>IF(SalesOrders_Log[[#This Row],[Product]]=FY04_M10,SalesOrders_Log[[#This Row],[Date Invoiced]],0)</f>
        <v>0</v>
      </c>
      <c r="BP78" s="18">
        <f>IF(SalesOrders_Log[[#This Row],[Product]]=FY04_M11,SalesOrders_Log[[#This Row],[Date Invoiced]],0)</f>
        <v>0</v>
      </c>
      <c r="BQ78" s="18">
        <f>IF(SalesOrders_Log[[#This Row],[Product]]=FY04_M12,SalesOrders_Log[[#This Row],[Date Invoiced]],0)</f>
        <v>0</v>
      </c>
      <c r="BR78" s="18">
        <f>IF(SalesOrders_Log[[#This Row],[Product]]=FY05_M01,SalesOrders_Log[[#This Row],[Date Invoiced]],0)</f>
        <v>0</v>
      </c>
      <c r="BS78" s="18">
        <f>IF(SalesOrders_Log[[#This Row],[Product]]=FY05_M02,SalesOrders_Log[[#This Row],[Date Invoiced]],0)</f>
        <v>0</v>
      </c>
      <c r="BT78" s="18">
        <f>IF(SalesOrders_Log[[#This Row],[Product]]=FY05_M03,SalesOrders_Log[[#This Row],[Date Invoiced]],0)</f>
        <v>0</v>
      </c>
      <c r="BU78" s="18">
        <f>IF(SalesOrders_Log[[#This Row],[Product]]=FY05_M04,SalesOrders_Log[[#This Row],[Date Invoiced]],0)</f>
        <v>0</v>
      </c>
      <c r="BV78" s="18">
        <f>IF(SalesOrders_Log[[#This Row],[Product]]=FY05_M05,SalesOrders_Log[[#This Row],[Date Invoiced]],0)</f>
        <v>0</v>
      </c>
      <c r="BW78" s="18">
        <f>IF(SalesOrders_Log[[#This Row],[Product]]=FY05_M06,SalesOrders_Log[[#This Row],[Date Invoiced]],0)</f>
        <v>0</v>
      </c>
      <c r="BX78" s="18">
        <f>IF(SalesOrders_Log[[#This Row],[Product]]=FY05_M07,SalesOrders_Log[[#This Row],[Date Invoiced]],0)</f>
        <v>0</v>
      </c>
      <c r="BY78" s="18">
        <f>IF(SalesOrders_Log[[#This Row],[Product]]=FY05_M08,SalesOrders_Log[[#This Row],[Date Invoiced]],0)</f>
        <v>0</v>
      </c>
      <c r="BZ78" s="18">
        <f>IF(SalesOrders_Log[[#This Row],[Product]]=FY05_M09,SalesOrders_Log[[#This Row],[Date Invoiced]],0)</f>
        <v>0</v>
      </c>
      <c r="CA78" s="18">
        <f>IF(SalesOrders_Log[[#This Row],[Product]]=FY05_M10,SalesOrders_Log[[#This Row],[Date Invoiced]],0)</f>
        <v>0</v>
      </c>
      <c r="CB78" s="18">
        <f>IF(SalesOrders_Log[[#This Row],[Product]]=FY05_M11,SalesOrders_Log[[#This Row],[Date Invoiced]],0)</f>
        <v>0</v>
      </c>
      <c r="CC78" s="18">
        <f>IF(SalesOrders_Log[[#This Row],[Product]]=FY05_M12,SalesOrders_Log[[#This Row],[Date Invoiced]],0)</f>
        <v>0</v>
      </c>
    </row>
    <row r="79" spans="2:81" x14ac:dyDescent="0.25">
      <c r="B79" s="6" t="s">
        <v>683</v>
      </c>
      <c r="C79" s="6"/>
      <c r="D79" s="11"/>
      <c r="E79" s="6"/>
      <c r="F79" s="6"/>
      <c r="G79" s="6"/>
      <c r="H79" s="6"/>
      <c r="I79" s="6"/>
      <c r="J79" s="6"/>
      <c r="K79" s="6"/>
      <c r="L79" s="10" t="str">
        <f>IF(ISBLANK(SalesOrders_Log[[#This Row],[Product]]),"",SalesOrders_Log[[#This Row],[List Price]]*SalesOrders_Log[[#This Row],[QTY at List Price]]+SalesOrders_Log[[#This Row],[Discount Price]]*SalesOrders_Log[[#This Row],[QTY at Discount Price]])</f>
        <v/>
      </c>
      <c r="M79" s="6"/>
      <c r="N79" s="6"/>
      <c r="O79" s="10" t="str">
        <f>IFERROR(SalesOrders_Log[[#This Row],[Line Sub Total]]*SalesOrders_Log[[#This Row],[Zip Code Taxes]],"")</f>
        <v/>
      </c>
      <c r="P79" s="10">
        <f>SalesOrders_Log[[#This Row],[List Price]]-SalesOrders_Log[[#This Row],[Cost Price]]</f>
        <v>0</v>
      </c>
      <c r="Q79"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79" s="93" t="str">
        <f>IFERROR(SalesOrders_Log[[#This Row],[QTY at List Price]]*SalesOrders_Log[[#This Row],[List Price]]/SalesOrders_Log[[#This Row],[Cost Price]]*SalesOrders_Log[[#This Row],[QTY at List Price]]-IF(SalesOrders_Log[[#This Row],[QTY at List Price]]="","",1),"")</f>
        <v/>
      </c>
      <c r="S79" s="93" t="str">
        <f>IFERROR( SalesOrders_Log[[#This Row],[QTY at Discount Price]]*SalesOrders_Log[[#This Row],[Discount Price]]/SalesOrders_Log[[#This Row],[Cost Price]]*SalesOrders_Log[[#This Row],[QTY at Discount Price]]-IF(SalesOrders_Log[[#This Row],[QTY at Discount Price]]="","",1),"")</f>
        <v/>
      </c>
      <c r="T79" s="6"/>
      <c r="V79" s="10">
        <f>IF(SalesOrders_Log[[#This Row],[Date Invoiced]]=FY01_M01,SalesOrders_Log[[#This Row],[Line Sub Total]],0)</f>
        <v>0</v>
      </c>
      <c r="W79" s="10">
        <f>IF(SalesOrders_Log[[#This Row],[Date Invoiced]]=FY01_M02,SalesOrders_Log[[#This Row],[Line Sub Total]],0)</f>
        <v>0</v>
      </c>
      <c r="X79" s="10">
        <f>IF(SalesOrders_Log[[#This Row],[Date Invoiced]]=FY01_M03,SalesOrders_Log[[#This Row],[Line Sub Total]],0)</f>
        <v>0</v>
      </c>
      <c r="Y79" s="10">
        <f>IF(SalesOrders_Log[[#This Row],[Date Invoiced]]=FY01_M04,SalesOrders_Log[[#This Row],[Line Sub Total]],0)</f>
        <v>0</v>
      </c>
      <c r="Z79" s="10">
        <f>IF(SalesOrders_Log[[#This Row],[Date Invoiced]]=FY01_M05,SalesOrders_Log[[#This Row],[Line Sub Total]],0)</f>
        <v>0</v>
      </c>
      <c r="AA79" s="10">
        <f>IF(SalesOrders_Log[[#This Row],[Date Invoiced]]=FY01_M06,SalesOrders_Log[[#This Row],[Line Sub Total]],0)</f>
        <v>0</v>
      </c>
      <c r="AB79" s="10">
        <f>IF(SalesOrders_Log[[#This Row],[Date Invoiced]]=FY01_M07,SalesOrders_Log[[#This Row],[Line Sub Total]],0)</f>
        <v>0</v>
      </c>
      <c r="AC79" s="10">
        <f>IF(SalesOrders_Log[[#This Row],[Date Invoiced]]=FY01_M08,SalesOrders_Log[[#This Row],[Line Sub Total]],0)</f>
        <v>0</v>
      </c>
      <c r="AD79" s="10">
        <f>IF(SalesOrders_Log[[#This Row],[Date Invoiced]]=FY01_M09,SalesOrders_Log[[#This Row],[Line Sub Total]],0)</f>
        <v>0</v>
      </c>
      <c r="AE79" s="10">
        <f>IF(SalesOrders_Log[[#This Row],[Date Invoiced]]=FY01_M10,SalesOrders_Log[[#This Row],[Line Sub Total]],0)</f>
        <v>0</v>
      </c>
      <c r="AF79" s="10">
        <f>IF(SalesOrders_Log[[#This Row],[Date Invoiced]]=FY01_M11,SalesOrders_Log[[#This Row],[Line Sub Total]],0)</f>
        <v>0</v>
      </c>
      <c r="AG79" s="10">
        <f>IF(SalesOrders_Log[[#This Row],[Date Invoiced]]=FY01_M12,SalesOrders_Log[[#This Row],[Line Sub Total]],0)</f>
        <v>0</v>
      </c>
      <c r="AH79" s="18">
        <f>IF(SalesOrders_Log[[#This Row],[Date Invoiced]]=FY02_M01,SalesOrders_Log[[#This Row],[Line Sub Total]],0)</f>
        <v>0</v>
      </c>
      <c r="AI79" s="18">
        <f>IF(SalesOrders_Log[[#This Row],[Date Invoiced]]=FY02_M02,SalesOrders_Log[[#This Row],[Line Sub Total]],0)</f>
        <v>0</v>
      </c>
      <c r="AJ79" s="18">
        <f>IF(SalesOrders_Log[[#This Row],[Date Invoiced]]=FY02_M03,SalesOrders_Log[[#This Row],[Line Sub Total]],0)</f>
        <v>0</v>
      </c>
      <c r="AK79" s="18">
        <f>IF(SalesOrders_Log[[#This Row],[Date Invoiced]]=FY02_M04,SalesOrders_Log[[#This Row],[Line Sub Total]],0)</f>
        <v>0</v>
      </c>
      <c r="AL79" s="18">
        <f>IF(SalesOrders_Log[[#This Row],[Date Invoiced]]=FY02_M05,SalesOrders_Log[[#This Row],[Line Sub Total]],0)</f>
        <v>0</v>
      </c>
      <c r="AM79" s="18">
        <f>IF(SalesOrders_Log[[#This Row],[Date Invoiced]]=FY02_M06,SalesOrders_Log[[#This Row],[Line Sub Total]],0)</f>
        <v>0</v>
      </c>
      <c r="AN79" s="18">
        <f>IF(SalesOrders_Log[[#This Row],[Date Invoiced]]=FY02_M07,SalesOrders_Log[[#This Row],[Line Sub Total]],0)</f>
        <v>0</v>
      </c>
      <c r="AO79" s="18">
        <f>IF(SalesOrders_Log[[#This Row],[Date Invoiced]]=FY02_M08,SalesOrders_Log[[#This Row],[Line Sub Total]],0)</f>
        <v>0</v>
      </c>
      <c r="AP79" s="18">
        <f>IF(SalesOrders_Log[[#This Row],[Date Invoiced]]=FY02_M09,SalesOrders_Log[[#This Row],[Line Sub Total]],0)</f>
        <v>0</v>
      </c>
      <c r="AQ79" s="18">
        <f>IF(SalesOrders_Log[[#This Row],[Date Invoiced]]=FY02_M10,SalesOrders_Log[[#This Row],[Line Sub Total]],0)</f>
        <v>0</v>
      </c>
      <c r="AR79" s="18">
        <f>IF(SalesOrders_Log[[#This Row],[Date Invoiced]]=FY02_M11,SalesOrders_Log[[#This Row],[Line Sub Total]],0)</f>
        <v>0</v>
      </c>
      <c r="AS79" s="18">
        <f>IF(SalesOrders_Log[[#This Row],[Date Invoiced]]=FY02_M12,SalesOrders_Log[[#This Row],[Line Sub Total]],0)</f>
        <v>0</v>
      </c>
      <c r="AT79" s="18">
        <f>IF(SalesOrders_Log[[#This Row],[Date Invoiced]]=FY03_M01,SalesOrders_Log[[#This Row],[Line Sub Total]],0)</f>
        <v>0</v>
      </c>
      <c r="AU79" s="18">
        <f>IF(SalesOrders_Log[[#This Row],[Date Invoiced]]=FY03_M02,SalesOrders_Log[[#This Row],[Line Sub Total]],0)</f>
        <v>0</v>
      </c>
      <c r="AV79" s="18">
        <f>IF(SalesOrders_Log[[#This Row],[Date Invoiced]]=FY03_M03,SalesOrders_Log[[#This Row],[Line Sub Total]],0)</f>
        <v>0</v>
      </c>
      <c r="AW79" s="18">
        <f>IF(SalesOrders_Log[[#This Row],[Date Invoiced]]=FY03_M04,SalesOrders_Log[[#This Row],[Line Sub Total]],0)</f>
        <v>0</v>
      </c>
      <c r="AX79" s="18">
        <f>IF(SalesOrders_Log[[#This Row],[Date Invoiced]]=FY03_M05,SalesOrders_Log[[#This Row],[Line Sub Total]],0)</f>
        <v>0</v>
      </c>
      <c r="AY79" s="18">
        <f>IF(SalesOrders_Log[[#This Row],[Date Invoiced]]=FY03_M06,SalesOrders_Log[[#This Row],[Line Sub Total]],0)</f>
        <v>0</v>
      </c>
      <c r="AZ79" s="18">
        <f>IF(SalesOrders_Log[[#This Row],[Date Invoiced]]=FY03_M07,SalesOrders_Log[[#This Row],[Line Sub Total]],0)</f>
        <v>0</v>
      </c>
      <c r="BA79" s="18">
        <f>IF(SalesOrders_Log[[#This Row],[Date Invoiced]]=FY03_M08,SalesOrders_Log[[#This Row],[Line Sub Total]],0)</f>
        <v>0</v>
      </c>
      <c r="BB79" s="18">
        <f>IF(SalesOrders_Log[[#This Row],[Date Invoiced]]=FY03_M09,SalesOrders_Log[[#This Row],[Line Sub Total]],0)</f>
        <v>0</v>
      </c>
      <c r="BC79" s="18">
        <f>IF(SalesOrders_Log[[#This Row],[Date Invoiced]]=FY03_M10,SalesOrders_Log[[#This Row],[Line Sub Total]],0)</f>
        <v>0</v>
      </c>
      <c r="BD79" s="18">
        <f>IF(SalesOrders_Log[[#This Row],[Date Invoiced]]=FY03_M11,SalesOrders_Log[[#This Row],[Line Sub Total]],0)</f>
        <v>0</v>
      </c>
      <c r="BE79" s="18">
        <f>IF(SalesOrders_Log[[#This Row],[Date Invoiced]]=FY03_M12,SalesOrders_Log[[#This Row],[Line Sub Total]],0)</f>
        <v>0</v>
      </c>
      <c r="BF79" s="18">
        <f>IF(SalesOrders_Log[[#This Row],[Product]]=FY04_M01,SalesOrders_Log[[#This Row],[Date Invoiced]],0)</f>
        <v>0</v>
      </c>
      <c r="BG79" s="18">
        <f>IF(SalesOrders_Log[[#This Row],[Product]]=FY04_M02,SalesOrders_Log[[#This Row],[Date Invoiced]],0)</f>
        <v>0</v>
      </c>
      <c r="BH79" s="18">
        <f>IF(SalesOrders_Log[[#This Row],[Product]]=FY04_M03,SalesOrders_Log[[#This Row],[Date Invoiced]],0)</f>
        <v>0</v>
      </c>
      <c r="BI79" s="18">
        <f>IF(SalesOrders_Log[[#This Row],[Product]]=FY04_M04,SalesOrders_Log[[#This Row],[Date Invoiced]],0)</f>
        <v>0</v>
      </c>
      <c r="BJ79" s="18">
        <f>IF(SalesOrders_Log[[#This Row],[Product]]=FY04_M05,SalesOrders_Log[[#This Row],[Date Invoiced]],0)</f>
        <v>0</v>
      </c>
      <c r="BK79" s="18">
        <f>IF(SalesOrders_Log[[#This Row],[Product]]=FY04_M06,SalesOrders_Log[[#This Row],[Date Invoiced]],0)</f>
        <v>0</v>
      </c>
      <c r="BL79" s="18">
        <f>IF(SalesOrders_Log[[#This Row],[Product]]=FY04_M07,SalesOrders_Log[[#This Row],[Date Invoiced]],0)</f>
        <v>0</v>
      </c>
      <c r="BM79" s="18">
        <f>IF(SalesOrders_Log[[#This Row],[Product]]=FY04_M08,SalesOrders_Log[[#This Row],[Date Invoiced]],0)</f>
        <v>0</v>
      </c>
      <c r="BN79" s="18">
        <f>IF(SalesOrders_Log[[#This Row],[Product]]=FY04_M09,SalesOrders_Log[[#This Row],[Date Invoiced]],0)</f>
        <v>0</v>
      </c>
      <c r="BO79" s="18">
        <f>IF(SalesOrders_Log[[#This Row],[Product]]=FY04_M10,SalesOrders_Log[[#This Row],[Date Invoiced]],0)</f>
        <v>0</v>
      </c>
      <c r="BP79" s="18">
        <f>IF(SalesOrders_Log[[#This Row],[Product]]=FY04_M11,SalesOrders_Log[[#This Row],[Date Invoiced]],0)</f>
        <v>0</v>
      </c>
      <c r="BQ79" s="18">
        <f>IF(SalesOrders_Log[[#This Row],[Product]]=FY04_M12,SalesOrders_Log[[#This Row],[Date Invoiced]],0)</f>
        <v>0</v>
      </c>
      <c r="BR79" s="18">
        <f>IF(SalesOrders_Log[[#This Row],[Product]]=FY05_M01,SalesOrders_Log[[#This Row],[Date Invoiced]],0)</f>
        <v>0</v>
      </c>
      <c r="BS79" s="18">
        <f>IF(SalesOrders_Log[[#This Row],[Product]]=FY05_M02,SalesOrders_Log[[#This Row],[Date Invoiced]],0)</f>
        <v>0</v>
      </c>
      <c r="BT79" s="18">
        <f>IF(SalesOrders_Log[[#This Row],[Product]]=FY05_M03,SalesOrders_Log[[#This Row],[Date Invoiced]],0)</f>
        <v>0</v>
      </c>
      <c r="BU79" s="18">
        <f>IF(SalesOrders_Log[[#This Row],[Product]]=FY05_M04,SalesOrders_Log[[#This Row],[Date Invoiced]],0)</f>
        <v>0</v>
      </c>
      <c r="BV79" s="18">
        <f>IF(SalesOrders_Log[[#This Row],[Product]]=FY05_M05,SalesOrders_Log[[#This Row],[Date Invoiced]],0)</f>
        <v>0</v>
      </c>
      <c r="BW79" s="18">
        <f>IF(SalesOrders_Log[[#This Row],[Product]]=FY05_M06,SalesOrders_Log[[#This Row],[Date Invoiced]],0)</f>
        <v>0</v>
      </c>
      <c r="BX79" s="18">
        <f>IF(SalesOrders_Log[[#This Row],[Product]]=FY05_M07,SalesOrders_Log[[#This Row],[Date Invoiced]],0)</f>
        <v>0</v>
      </c>
      <c r="BY79" s="18">
        <f>IF(SalesOrders_Log[[#This Row],[Product]]=FY05_M08,SalesOrders_Log[[#This Row],[Date Invoiced]],0)</f>
        <v>0</v>
      </c>
      <c r="BZ79" s="18">
        <f>IF(SalesOrders_Log[[#This Row],[Product]]=FY05_M09,SalesOrders_Log[[#This Row],[Date Invoiced]],0)</f>
        <v>0</v>
      </c>
      <c r="CA79" s="18">
        <f>IF(SalesOrders_Log[[#This Row],[Product]]=FY05_M10,SalesOrders_Log[[#This Row],[Date Invoiced]],0)</f>
        <v>0</v>
      </c>
      <c r="CB79" s="18">
        <f>IF(SalesOrders_Log[[#This Row],[Product]]=FY05_M11,SalesOrders_Log[[#This Row],[Date Invoiced]],0)</f>
        <v>0</v>
      </c>
      <c r="CC79" s="18">
        <f>IF(SalesOrders_Log[[#This Row],[Product]]=FY05_M12,SalesOrders_Log[[#This Row],[Date Invoiced]],0)</f>
        <v>0</v>
      </c>
    </row>
    <row r="80" spans="2:81" x14ac:dyDescent="0.25">
      <c r="B80" s="6" t="s">
        <v>684</v>
      </c>
      <c r="C80" s="6"/>
      <c r="D80" s="11"/>
      <c r="E80" s="6"/>
      <c r="F80" s="6"/>
      <c r="G80" s="6"/>
      <c r="H80" s="6"/>
      <c r="I80" s="6"/>
      <c r="J80" s="6"/>
      <c r="K80" s="6"/>
      <c r="L80" s="10" t="str">
        <f>IF(ISBLANK(SalesOrders_Log[[#This Row],[Product]]),"",SalesOrders_Log[[#This Row],[List Price]]*SalesOrders_Log[[#This Row],[QTY at List Price]]+SalesOrders_Log[[#This Row],[Discount Price]]*SalesOrders_Log[[#This Row],[QTY at Discount Price]])</f>
        <v/>
      </c>
      <c r="M80" s="6"/>
      <c r="N80" s="6"/>
      <c r="O80" s="10" t="str">
        <f>IFERROR(SalesOrders_Log[[#This Row],[Line Sub Total]]*SalesOrders_Log[[#This Row],[Zip Code Taxes]],"")</f>
        <v/>
      </c>
      <c r="P80" s="10">
        <f>SalesOrders_Log[[#This Row],[List Price]]-SalesOrders_Log[[#This Row],[Cost Price]]</f>
        <v>0</v>
      </c>
      <c r="Q80"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80" s="93" t="str">
        <f>IFERROR(SalesOrders_Log[[#This Row],[QTY at List Price]]*SalesOrders_Log[[#This Row],[List Price]]/SalesOrders_Log[[#This Row],[Cost Price]]*SalesOrders_Log[[#This Row],[QTY at List Price]]-IF(SalesOrders_Log[[#This Row],[QTY at List Price]]="","",1),"")</f>
        <v/>
      </c>
      <c r="S80" s="93" t="str">
        <f>IFERROR( SalesOrders_Log[[#This Row],[QTY at Discount Price]]*SalesOrders_Log[[#This Row],[Discount Price]]/SalesOrders_Log[[#This Row],[Cost Price]]*SalesOrders_Log[[#This Row],[QTY at Discount Price]]-IF(SalesOrders_Log[[#This Row],[QTY at Discount Price]]="","",1),"")</f>
        <v/>
      </c>
      <c r="T80" s="6"/>
      <c r="V80" s="10">
        <f>IF(SalesOrders_Log[[#This Row],[Date Invoiced]]=FY01_M01,SalesOrders_Log[[#This Row],[Line Sub Total]],0)</f>
        <v>0</v>
      </c>
      <c r="W80" s="10">
        <f>IF(SalesOrders_Log[[#This Row],[Date Invoiced]]=FY01_M02,SalesOrders_Log[[#This Row],[Line Sub Total]],0)</f>
        <v>0</v>
      </c>
      <c r="X80" s="10">
        <f>IF(SalesOrders_Log[[#This Row],[Date Invoiced]]=FY01_M03,SalesOrders_Log[[#This Row],[Line Sub Total]],0)</f>
        <v>0</v>
      </c>
      <c r="Y80" s="10">
        <f>IF(SalesOrders_Log[[#This Row],[Date Invoiced]]=FY01_M04,SalesOrders_Log[[#This Row],[Line Sub Total]],0)</f>
        <v>0</v>
      </c>
      <c r="Z80" s="10">
        <f>IF(SalesOrders_Log[[#This Row],[Date Invoiced]]=FY01_M05,SalesOrders_Log[[#This Row],[Line Sub Total]],0)</f>
        <v>0</v>
      </c>
      <c r="AA80" s="10">
        <f>IF(SalesOrders_Log[[#This Row],[Date Invoiced]]=FY01_M06,SalesOrders_Log[[#This Row],[Line Sub Total]],0)</f>
        <v>0</v>
      </c>
      <c r="AB80" s="10">
        <f>IF(SalesOrders_Log[[#This Row],[Date Invoiced]]=FY01_M07,SalesOrders_Log[[#This Row],[Line Sub Total]],0)</f>
        <v>0</v>
      </c>
      <c r="AC80" s="10">
        <f>IF(SalesOrders_Log[[#This Row],[Date Invoiced]]=FY01_M08,SalesOrders_Log[[#This Row],[Line Sub Total]],0)</f>
        <v>0</v>
      </c>
      <c r="AD80" s="10">
        <f>IF(SalesOrders_Log[[#This Row],[Date Invoiced]]=FY01_M09,SalesOrders_Log[[#This Row],[Line Sub Total]],0)</f>
        <v>0</v>
      </c>
      <c r="AE80" s="10">
        <f>IF(SalesOrders_Log[[#This Row],[Date Invoiced]]=FY01_M10,SalesOrders_Log[[#This Row],[Line Sub Total]],0)</f>
        <v>0</v>
      </c>
      <c r="AF80" s="10">
        <f>IF(SalesOrders_Log[[#This Row],[Date Invoiced]]=FY01_M11,SalesOrders_Log[[#This Row],[Line Sub Total]],0)</f>
        <v>0</v>
      </c>
      <c r="AG80" s="10">
        <f>IF(SalesOrders_Log[[#This Row],[Date Invoiced]]=FY01_M12,SalesOrders_Log[[#This Row],[Line Sub Total]],0)</f>
        <v>0</v>
      </c>
      <c r="AH80" s="18">
        <f>IF(SalesOrders_Log[[#This Row],[Date Invoiced]]=FY02_M01,SalesOrders_Log[[#This Row],[Line Sub Total]],0)</f>
        <v>0</v>
      </c>
      <c r="AI80" s="18">
        <f>IF(SalesOrders_Log[[#This Row],[Date Invoiced]]=FY02_M02,SalesOrders_Log[[#This Row],[Line Sub Total]],0)</f>
        <v>0</v>
      </c>
      <c r="AJ80" s="18">
        <f>IF(SalesOrders_Log[[#This Row],[Date Invoiced]]=FY02_M03,SalesOrders_Log[[#This Row],[Line Sub Total]],0)</f>
        <v>0</v>
      </c>
      <c r="AK80" s="18">
        <f>IF(SalesOrders_Log[[#This Row],[Date Invoiced]]=FY02_M04,SalesOrders_Log[[#This Row],[Line Sub Total]],0)</f>
        <v>0</v>
      </c>
      <c r="AL80" s="18">
        <f>IF(SalesOrders_Log[[#This Row],[Date Invoiced]]=FY02_M05,SalesOrders_Log[[#This Row],[Line Sub Total]],0)</f>
        <v>0</v>
      </c>
      <c r="AM80" s="18">
        <f>IF(SalesOrders_Log[[#This Row],[Date Invoiced]]=FY02_M06,SalesOrders_Log[[#This Row],[Line Sub Total]],0)</f>
        <v>0</v>
      </c>
      <c r="AN80" s="18">
        <f>IF(SalesOrders_Log[[#This Row],[Date Invoiced]]=FY02_M07,SalesOrders_Log[[#This Row],[Line Sub Total]],0)</f>
        <v>0</v>
      </c>
      <c r="AO80" s="18">
        <f>IF(SalesOrders_Log[[#This Row],[Date Invoiced]]=FY02_M08,SalesOrders_Log[[#This Row],[Line Sub Total]],0)</f>
        <v>0</v>
      </c>
      <c r="AP80" s="18">
        <f>IF(SalesOrders_Log[[#This Row],[Date Invoiced]]=FY02_M09,SalesOrders_Log[[#This Row],[Line Sub Total]],0)</f>
        <v>0</v>
      </c>
      <c r="AQ80" s="18">
        <f>IF(SalesOrders_Log[[#This Row],[Date Invoiced]]=FY02_M10,SalesOrders_Log[[#This Row],[Line Sub Total]],0)</f>
        <v>0</v>
      </c>
      <c r="AR80" s="18">
        <f>IF(SalesOrders_Log[[#This Row],[Date Invoiced]]=FY02_M11,SalesOrders_Log[[#This Row],[Line Sub Total]],0)</f>
        <v>0</v>
      </c>
      <c r="AS80" s="18">
        <f>IF(SalesOrders_Log[[#This Row],[Date Invoiced]]=FY02_M12,SalesOrders_Log[[#This Row],[Line Sub Total]],0)</f>
        <v>0</v>
      </c>
      <c r="AT80" s="18">
        <f>IF(SalesOrders_Log[[#This Row],[Date Invoiced]]=FY03_M01,SalesOrders_Log[[#This Row],[Line Sub Total]],0)</f>
        <v>0</v>
      </c>
      <c r="AU80" s="18">
        <f>IF(SalesOrders_Log[[#This Row],[Date Invoiced]]=FY03_M02,SalesOrders_Log[[#This Row],[Line Sub Total]],0)</f>
        <v>0</v>
      </c>
      <c r="AV80" s="18">
        <f>IF(SalesOrders_Log[[#This Row],[Date Invoiced]]=FY03_M03,SalesOrders_Log[[#This Row],[Line Sub Total]],0)</f>
        <v>0</v>
      </c>
      <c r="AW80" s="18">
        <f>IF(SalesOrders_Log[[#This Row],[Date Invoiced]]=FY03_M04,SalesOrders_Log[[#This Row],[Line Sub Total]],0)</f>
        <v>0</v>
      </c>
      <c r="AX80" s="18">
        <f>IF(SalesOrders_Log[[#This Row],[Date Invoiced]]=FY03_M05,SalesOrders_Log[[#This Row],[Line Sub Total]],0)</f>
        <v>0</v>
      </c>
      <c r="AY80" s="18">
        <f>IF(SalesOrders_Log[[#This Row],[Date Invoiced]]=FY03_M06,SalesOrders_Log[[#This Row],[Line Sub Total]],0)</f>
        <v>0</v>
      </c>
      <c r="AZ80" s="18">
        <f>IF(SalesOrders_Log[[#This Row],[Date Invoiced]]=FY03_M07,SalesOrders_Log[[#This Row],[Line Sub Total]],0)</f>
        <v>0</v>
      </c>
      <c r="BA80" s="18">
        <f>IF(SalesOrders_Log[[#This Row],[Date Invoiced]]=FY03_M08,SalesOrders_Log[[#This Row],[Line Sub Total]],0)</f>
        <v>0</v>
      </c>
      <c r="BB80" s="18">
        <f>IF(SalesOrders_Log[[#This Row],[Date Invoiced]]=FY03_M09,SalesOrders_Log[[#This Row],[Line Sub Total]],0)</f>
        <v>0</v>
      </c>
      <c r="BC80" s="18">
        <f>IF(SalesOrders_Log[[#This Row],[Date Invoiced]]=FY03_M10,SalesOrders_Log[[#This Row],[Line Sub Total]],0)</f>
        <v>0</v>
      </c>
      <c r="BD80" s="18">
        <f>IF(SalesOrders_Log[[#This Row],[Date Invoiced]]=FY03_M11,SalesOrders_Log[[#This Row],[Line Sub Total]],0)</f>
        <v>0</v>
      </c>
      <c r="BE80" s="18">
        <f>IF(SalesOrders_Log[[#This Row],[Date Invoiced]]=FY03_M12,SalesOrders_Log[[#This Row],[Line Sub Total]],0)</f>
        <v>0</v>
      </c>
      <c r="BF80" s="18">
        <f>IF(SalesOrders_Log[[#This Row],[Product]]=FY04_M01,SalesOrders_Log[[#This Row],[Date Invoiced]],0)</f>
        <v>0</v>
      </c>
      <c r="BG80" s="18">
        <f>IF(SalesOrders_Log[[#This Row],[Product]]=FY04_M02,SalesOrders_Log[[#This Row],[Date Invoiced]],0)</f>
        <v>0</v>
      </c>
      <c r="BH80" s="18">
        <f>IF(SalesOrders_Log[[#This Row],[Product]]=FY04_M03,SalesOrders_Log[[#This Row],[Date Invoiced]],0)</f>
        <v>0</v>
      </c>
      <c r="BI80" s="18">
        <f>IF(SalesOrders_Log[[#This Row],[Product]]=FY04_M04,SalesOrders_Log[[#This Row],[Date Invoiced]],0)</f>
        <v>0</v>
      </c>
      <c r="BJ80" s="18">
        <f>IF(SalesOrders_Log[[#This Row],[Product]]=FY04_M05,SalesOrders_Log[[#This Row],[Date Invoiced]],0)</f>
        <v>0</v>
      </c>
      <c r="BK80" s="18">
        <f>IF(SalesOrders_Log[[#This Row],[Product]]=FY04_M06,SalesOrders_Log[[#This Row],[Date Invoiced]],0)</f>
        <v>0</v>
      </c>
      <c r="BL80" s="18">
        <f>IF(SalesOrders_Log[[#This Row],[Product]]=FY04_M07,SalesOrders_Log[[#This Row],[Date Invoiced]],0)</f>
        <v>0</v>
      </c>
      <c r="BM80" s="18">
        <f>IF(SalesOrders_Log[[#This Row],[Product]]=FY04_M08,SalesOrders_Log[[#This Row],[Date Invoiced]],0)</f>
        <v>0</v>
      </c>
      <c r="BN80" s="18">
        <f>IF(SalesOrders_Log[[#This Row],[Product]]=FY04_M09,SalesOrders_Log[[#This Row],[Date Invoiced]],0)</f>
        <v>0</v>
      </c>
      <c r="BO80" s="18">
        <f>IF(SalesOrders_Log[[#This Row],[Product]]=FY04_M10,SalesOrders_Log[[#This Row],[Date Invoiced]],0)</f>
        <v>0</v>
      </c>
      <c r="BP80" s="18">
        <f>IF(SalesOrders_Log[[#This Row],[Product]]=FY04_M11,SalesOrders_Log[[#This Row],[Date Invoiced]],0)</f>
        <v>0</v>
      </c>
      <c r="BQ80" s="18">
        <f>IF(SalesOrders_Log[[#This Row],[Product]]=FY04_M12,SalesOrders_Log[[#This Row],[Date Invoiced]],0)</f>
        <v>0</v>
      </c>
      <c r="BR80" s="18">
        <f>IF(SalesOrders_Log[[#This Row],[Product]]=FY05_M01,SalesOrders_Log[[#This Row],[Date Invoiced]],0)</f>
        <v>0</v>
      </c>
      <c r="BS80" s="18">
        <f>IF(SalesOrders_Log[[#This Row],[Product]]=FY05_M02,SalesOrders_Log[[#This Row],[Date Invoiced]],0)</f>
        <v>0</v>
      </c>
      <c r="BT80" s="18">
        <f>IF(SalesOrders_Log[[#This Row],[Product]]=FY05_M03,SalesOrders_Log[[#This Row],[Date Invoiced]],0)</f>
        <v>0</v>
      </c>
      <c r="BU80" s="18">
        <f>IF(SalesOrders_Log[[#This Row],[Product]]=FY05_M04,SalesOrders_Log[[#This Row],[Date Invoiced]],0)</f>
        <v>0</v>
      </c>
      <c r="BV80" s="18">
        <f>IF(SalesOrders_Log[[#This Row],[Product]]=FY05_M05,SalesOrders_Log[[#This Row],[Date Invoiced]],0)</f>
        <v>0</v>
      </c>
      <c r="BW80" s="18">
        <f>IF(SalesOrders_Log[[#This Row],[Product]]=FY05_M06,SalesOrders_Log[[#This Row],[Date Invoiced]],0)</f>
        <v>0</v>
      </c>
      <c r="BX80" s="18">
        <f>IF(SalesOrders_Log[[#This Row],[Product]]=FY05_M07,SalesOrders_Log[[#This Row],[Date Invoiced]],0)</f>
        <v>0</v>
      </c>
      <c r="BY80" s="18">
        <f>IF(SalesOrders_Log[[#This Row],[Product]]=FY05_M08,SalesOrders_Log[[#This Row],[Date Invoiced]],0)</f>
        <v>0</v>
      </c>
      <c r="BZ80" s="18">
        <f>IF(SalesOrders_Log[[#This Row],[Product]]=FY05_M09,SalesOrders_Log[[#This Row],[Date Invoiced]],0)</f>
        <v>0</v>
      </c>
      <c r="CA80" s="18">
        <f>IF(SalesOrders_Log[[#This Row],[Product]]=FY05_M10,SalesOrders_Log[[#This Row],[Date Invoiced]],0)</f>
        <v>0</v>
      </c>
      <c r="CB80" s="18">
        <f>IF(SalesOrders_Log[[#This Row],[Product]]=FY05_M11,SalesOrders_Log[[#This Row],[Date Invoiced]],0)</f>
        <v>0</v>
      </c>
      <c r="CC80" s="18">
        <f>IF(SalesOrders_Log[[#This Row],[Product]]=FY05_M12,SalesOrders_Log[[#This Row],[Date Invoiced]],0)</f>
        <v>0</v>
      </c>
    </row>
    <row r="81" spans="2:81" x14ac:dyDescent="0.25">
      <c r="B81" s="6" t="s">
        <v>685</v>
      </c>
      <c r="C81" s="6"/>
      <c r="D81" s="11"/>
      <c r="E81" s="6"/>
      <c r="F81" s="6"/>
      <c r="G81" s="6"/>
      <c r="H81" s="6"/>
      <c r="I81" s="6"/>
      <c r="J81" s="6"/>
      <c r="K81" s="6"/>
      <c r="L81" s="10" t="str">
        <f>IF(ISBLANK(SalesOrders_Log[[#This Row],[Product]]),"",SalesOrders_Log[[#This Row],[List Price]]*SalesOrders_Log[[#This Row],[QTY at List Price]]+SalesOrders_Log[[#This Row],[Discount Price]]*SalesOrders_Log[[#This Row],[QTY at Discount Price]])</f>
        <v/>
      </c>
      <c r="M81" s="6"/>
      <c r="N81" s="6"/>
      <c r="O81" s="10" t="str">
        <f>IFERROR(SalesOrders_Log[[#This Row],[Line Sub Total]]*SalesOrders_Log[[#This Row],[Zip Code Taxes]],"")</f>
        <v/>
      </c>
      <c r="P81" s="10">
        <f>SalesOrders_Log[[#This Row],[List Price]]-SalesOrders_Log[[#This Row],[Cost Price]]</f>
        <v>0</v>
      </c>
      <c r="Q81"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81" s="93" t="str">
        <f>IFERROR(SalesOrders_Log[[#This Row],[QTY at List Price]]*SalesOrders_Log[[#This Row],[List Price]]/SalesOrders_Log[[#This Row],[Cost Price]]*SalesOrders_Log[[#This Row],[QTY at List Price]]-IF(SalesOrders_Log[[#This Row],[QTY at List Price]]="","",1),"")</f>
        <v/>
      </c>
      <c r="S81" s="93" t="str">
        <f>IFERROR( SalesOrders_Log[[#This Row],[QTY at Discount Price]]*SalesOrders_Log[[#This Row],[Discount Price]]/SalesOrders_Log[[#This Row],[Cost Price]]*SalesOrders_Log[[#This Row],[QTY at Discount Price]]-IF(SalesOrders_Log[[#This Row],[QTY at Discount Price]]="","",1),"")</f>
        <v/>
      </c>
      <c r="T81" s="6"/>
      <c r="V81" s="10">
        <f>IF(SalesOrders_Log[[#This Row],[Date Invoiced]]=FY01_M01,SalesOrders_Log[[#This Row],[Line Sub Total]],0)</f>
        <v>0</v>
      </c>
      <c r="W81" s="10">
        <f>IF(SalesOrders_Log[[#This Row],[Date Invoiced]]=FY01_M02,SalesOrders_Log[[#This Row],[Line Sub Total]],0)</f>
        <v>0</v>
      </c>
      <c r="X81" s="10">
        <f>IF(SalesOrders_Log[[#This Row],[Date Invoiced]]=FY01_M03,SalesOrders_Log[[#This Row],[Line Sub Total]],0)</f>
        <v>0</v>
      </c>
      <c r="Y81" s="10">
        <f>IF(SalesOrders_Log[[#This Row],[Date Invoiced]]=FY01_M04,SalesOrders_Log[[#This Row],[Line Sub Total]],0)</f>
        <v>0</v>
      </c>
      <c r="Z81" s="10">
        <f>IF(SalesOrders_Log[[#This Row],[Date Invoiced]]=FY01_M05,SalesOrders_Log[[#This Row],[Line Sub Total]],0)</f>
        <v>0</v>
      </c>
      <c r="AA81" s="10">
        <f>IF(SalesOrders_Log[[#This Row],[Date Invoiced]]=FY01_M06,SalesOrders_Log[[#This Row],[Line Sub Total]],0)</f>
        <v>0</v>
      </c>
      <c r="AB81" s="10">
        <f>IF(SalesOrders_Log[[#This Row],[Date Invoiced]]=FY01_M07,SalesOrders_Log[[#This Row],[Line Sub Total]],0)</f>
        <v>0</v>
      </c>
      <c r="AC81" s="10">
        <f>IF(SalesOrders_Log[[#This Row],[Date Invoiced]]=FY01_M08,SalesOrders_Log[[#This Row],[Line Sub Total]],0)</f>
        <v>0</v>
      </c>
      <c r="AD81" s="10">
        <f>IF(SalesOrders_Log[[#This Row],[Date Invoiced]]=FY01_M09,SalesOrders_Log[[#This Row],[Line Sub Total]],0)</f>
        <v>0</v>
      </c>
      <c r="AE81" s="10">
        <f>IF(SalesOrders_Log[[#This Row],[Date Invoiced]]=FY01_M10,SalesOrders_Log[[#This Row],[Line Sub Total]],0)</f>
        <v>0</v>
      </c>
      <c r="AF81" s="10">
        <f>IF(SalesOrders_Log[[#This Row],[Date Invoiced]]=FY01_M11,SalesOrders_Log[[#This Row],[Line Sub Total]],0)</f>
        <v>0</v>
      </c>
      <c r="AG81" s="10">
        <f>IF(SalesOrders_Log[[#This Row],[Date Invoiced]]=FY01_M12,SalesOrders_Log[[#This Row],[Line Sub Total]],0)</f>
        <v>0</v>
      </c>
      <c r="AH81" s="18">
        <f>IF(SalesOrders_Log[[#This Row],[Date Invoiced]]=FY02_M01,SalesOrders_Log[[#This Row],[Line Sub Total]],0)</f>
        <v>0</v>
      </c>
      <c r="AI81" s="18">
        <f>IF(SalesOrders_Log[[#This Row],[Date Invoiced]]=FY02_M02,SalesOrders_Log[[#This Row],[Line Sub Total]],0)</f>
        <v>0</v>
      </c>
      <c r="AJ81" s="18">
        <f>IF(SalesOrders_Log[[#This Row],[Date Invoiced]]=FY02_M03,SalesOrders_Log[[#This Row],[Line Sub Total]],0)</f>
        <v>0</v>
      </c>
      <c r="AK81" s="18">
        <f>IF(SalesOrders_Log[[#This Row],[Date Invoiced]]=FY02_M04,SalesOrders_Log[[#This Row],[Line Sub Total]],0)</f>
        <v>0</v>
      </c>
      <c r="AL81" s="18">
        <f>IF(SalesOrders_Log[[#This Row],[Date Invoiced]]=FY02_M05,SalesOrders_Log[[#This Row],[Line Sub Total]],0)</f>
        <v>0</v>
      </c>
      <c r="AM81" s="18">
        <f>IF(SalesOrders_Log[[#This Row],[Date Invoiced]]=FY02_M06,SalesOrders_Log[[#This Row],[Line Sub Total]],0)</f>
        <v>0</v>
      </c>
      <c r="AN81" s="18">
        <f>IF(SalesOrders_Log[[#This Row],[Date Invoiced]]=FY02_M07,SalesOrders_Log[[#This Row],[Line Sub Total]],0)</f>
        <v>0</v>
      </c>
      <c r="AO81" s="18">
        <f>IF(SalesOrders_Log[[#This Row],[Date Invoiced]]=FY02_M08,SalesOrders_Log[[#This Row],[Line Sub Total]],0)</f>
        <v>0</v>
      </c>
      <c r="AP81" s="18">
        <f>IF(SalesOrders_Log[[#This Row],[Date Invoiced]]=FY02_M09,SalesOrders_Log[[#This Row],[Line Sub Total]],0)</f>
        <v>0</v>
      </c>
      <c r="AQ81" s="18">
        <f>IF(SalesOrders_Log[[#This Row],[Date Invoiced]]=FY02_M10,SalesOrders_Log[[#This Row],[Line Sub Total]],0)</f>
        <v>0</v>
      </c>
      <c r="AR81" s="18">
        <f>IF(SalesOrders_Log[[#This Row],[Date Invoiced]]=FY02_M11,SalesOrders_Log[[#This Row],[Line Sub Total]],0)</f>
        <v>0</v>
      </c>
      <c r="AS81" s="18">
        <f>IF(SalesOrders_Log[[#This Row],[Date Invoiced]]=FY02_M12,SalesOrders_Log[[#This Row],[Line Sub Total]],0)</f>
        <v>0</v>
      </c>
      <c r="AT81" s="18">
        <f>IF(SalesOrders_Log[[#This Row],[Date Invoiced]]=FY03_M01,SalesOrders_Log[[#This Row],[Line Sub Total]],0)</f>
        <v>0</v>
      </c>
      <c r="AU81" s="18">
        <f>IF(SalesOrders_Log[[#This Row],[Date Invoiced]]=FY03_M02,SalesOrders_Log[[#This Row],[Line Sub Total]],0)</f>
        <v>0</v>
      </c>
      <c r="AV81" s="18">
        <f>IF(SalesOrders_Log[[#This Row],[Date Invoiced]]=FY03_M03,SalesOrders_Log[[#This Row],[Line Sub Total]],0)</f>
        <v>0</v>
      </c>
      <c r="AW81" s="18">
        <f>IF(SalesOrders_Log[[#This Row],[Date Invoiced]]=FY03_M04,SalesOrders_Log[[#This Row],[Line Sub Total]],0)</f>
        <v>0</v>
      </c>
      <c r="AX81" s="18">
        <f>IF(SalesOrders_Log[[#This Row],[Date Invoiced]]=FY03_M05,SalesOrders_Log[[#This Row],[Line Sub Total]],0)</f>
        <v>0</v>
      </c>
      <c r="AY81" s="18">
        <f>IF(SalesOrders_Log[[#This Row],[Date Invoiced]]=FY03_M06,SalesOrders_Log[[#This Row],[Line Sub Total]],0)</f>
        <v>0</v>
      </c>
      <c r="AZ81" s="18">
        <f>IF(SalesOrders_Log[[#This Row],[Date Invoiced]]=FY03_M07,SalesOrders_Log[[#This Row],[Line Sub Total]],0)</f>
        <v>0</v>
      </c>
      <c r="BA81" s="18">
        <f>IF(SalesOrders_Log[[#This Row],[Date Invoiced]]=FY03_M08,SalesOrders_Log[[#This Row],[Line Sub Total]],0)</f>
        <v>0</v>
      </c>
      <c r="BB81" s="18">
        <f>IF(SalesOrders_Log[[#This Row],[Date Invoiced]]=FY03_M09,SalesOrders_Log[[#This Row],[Line Sub Total]],0)</f>
        <v>0</v>
      </c>
      <c r="BC81" s="18">
        <f>IF(SalesOrders_Log[[#This Row],[Date Invoiced]]=FY03_M10,SalesOrders_Log[[#This Row],[Line Sub Total]],0)</f>
        <v>0</v>
      </c>
      <c r="BD81" s="18">
        <f>IF(SalesOrders_Log[[#This Row],[Date Invoiced]]=FY03_M11,SalesOrders_Log[[#This Row],[Line Sub Total]],0)</f>
        <v>0</v>
      </c>
      <c r="BE81" s="18">
        <f>IF(SalesOrders_Log[[#This Row],[Date Invoiced]]=FY03_M12,SalesOrders_Log[[#This Row],[Line Sub Total]],0)</f>
        <v>0</v>
      </c>
      <c r="BF81" s="18">
        <f>IF(SalesOrders_Log[[#This Row],[Product]]=FY04_M01,SalesOrders_Log[[#This Row],[Date Invoiced]],0)</f>
        <v>0</v>
      </c>
      <c r="BG81" s="18">
        <f>IF(SalesOrders_Log[[#This Row],[Product]]=FY04_M02,SalesOrders_Log[[#This Row],[Date Invoiced]],0)</f>
        <v>0</v>
      </c>
      <c r="BH81" s="18">
        <f>IF(SalesOrders_Log[[#This Row],[Product]]=FY04_M03,SalesOrders_Log[[#This Row],[Date Invoiced]],0)</f>
        <v>0</v>
      </c>
      <c r="BI81" s="18">
        <f>IF(SalesOrders_Log[[#This Row],[Product]]=FY04_M04,SalesOrders_Log[[#This Row],[Date Invoiced]],0)</f>
        <v>0</v>
      </c>
      <c r="BJ81" s="18">
        <f>IF(SalesOrders_Log[[#This Row],[Product]]=FY04_M05,SalesOrders_Log[[#This Row],[Date Invoiced]],0)</f>
        <v>0</v>
      </c>
      <c r="BK81" s="18">
        <f>IF(SalesOrders_Log[[#This Row],[Product]]=FY04_M06,SalesOrders_Log[[#This Row],[Date Invoiced]],0)</f>
        <v>0</v>
      </c>
      <c r="BL81" s="18">
        <f>IF(SalesOrders_Log[[#This Row],[Product]]=FY04_M07,SalesOrders_Log[[#This Row],[Date Invoiced]],0)</f>
        <v>0</v>
      </c>
      <c r="BM81" s="18">
        <f>IF(SalesOrders_Log[[#This Row],[Product]]=FY04_M08,SalesOrders_Log[[#This Row],[Date Invoiced]],0)</f>
        <v>0</v>
      </c>
      <c r="BN81" s="18">
        <f>IF(SalesOrders_Log[[#This Row],[Product]]=FY04_M09,SalesOrders_Log[[#This Row],[Date Invoiced]],0)</f>
        <v>0</v>
      </c>
      <c r="BO81" s="18">
        <f>IF(SalesOrders_Log[[#This Row],[Product]]=FY04_M10,SalesOrders_Log[[#This Row],[Date Invoiced]],0)</f>
        <v>0</v>
      </c>
      <c r="BP81" s="18">
        <f>IF(SalesOrders_Log[[#This Row],[Product]]=FY04_M11,SalesOrders_Log[[#This Row],[Date Invoiced]],0)</f>
        <v>0</v>
      </c>
      <c r="BQ81" s="18">
        <f>IF(SalesOrders_Log[[#This Row],[Product]]=FY04_M12,SalesOrders_Log[[#This Row],[Date Invoiced]],0)</f>
        <v>0</v>
      </c>
      <c r="BR81" s="18">
        <f>IF(SalesOrders_Log[[#This Row],[Product]]=FY05_M01,SalesOrders_Log[[#This Row],[Date Invoiced]],0)</f>
        <v>0</v>
      </c>
      <c r="BS81" s="18">
        <f>IF(SalesOrders_Log[[#This Row],[Product]]=FY05_M02,SalesOrders_Log[[#This Row],[Date Invoiced]],0)</f>
        <v>0</v>
      </c>
      <c r="BT81" s="18">
        <f>IF(SalesOrders_Log[[#This Row],[Product]]=FY05_M03,SalesOrders_Log[[#This Row],[Date Invoiced]],0)</f>
        <v>0</v>
      </c>
      <c r="BU81" s="18">
        <f>IF(SalesOrders_Log[[#This Row],[Product]]=FY05_M04,SalesOrders_Log[[#This Row],[Date Invoiced]],0)</f>
        <v>0</v>
      </c>
      <c r="BV81" s="18">
        <f>IF(SalesOrders_Log[[#This Row],[Product]]=FY05_M05,SalesOrders_Log[[#This Row],[Date Invoiced]],0)</f>
        <v>0</v>
      </c>
      <c r="BW81" s="18">
        <f>IF(SalesOrders_Log[[#This Row],[Product]]=FY05_M06,SalesOrders_Log[[#This Row],[Date Invoiced]],0)</f>
        <v>0</v>
      </c>
      <c r="BX81" s="18">
        <f>IF(SalesOrders_Log[[#This Row],[Product]]=FY05_M07,SalesOrders_Log[[#This Row],[Date Invoiced]],0)</f>
        <v>0</v>
      </c>
      <c r="BY81" s="18">
        <f>IF(SalesOrders_Log[[#This Row],[Product]]=FY05_M08,SalesOrders_Log[[#This Row],[Date Invoiced]],0)</f>
        <v>0</v>
      </c>
      <c r="BZ81" s="18">
        <f>IF(SalesOrders_Log[[#This Row],[Product]]=FY05_M09,SalesOrders_Log[[#This Row],[Date Invoiced]],0)</f>
        <v>0</v>
      </c>
      <c r="CA81" s="18">
        <f>IF(SalesOrders_Log[[#This Row],[Product]]=FY05_M10,SalesOrders_Log[[#This Row],[Date Invoiced]],0)</f>
        <v>0</v>
      </c>
      <c r="CB81" s="18">
        <f>IF(SalesOrders_Log[[#This Row],[Product]]=FY05_M11,SalesOrders_Log[[#This Row],[Date Invoiced]],0)</f>
        <v>0</v>
      </c>
      <c r="CC81" s="18">
        <f>IF(SalesOrders_Log[[#This Row],[Product]]=FY05_M12,SalesOrders_Log[[#This Row],[Date Invoiced]],0)</f>
        <v>0</v>
      </c>
    </row>
    <row r="82" spans="2:81" x14ac:dyDescent="0.25">
      <c r="B82" s="6" t="s">
        <v>686</v>
      </c>
      <c r="C82" s="6"/>
      <c r="D82" s="11"/>
      <c r="E82" s="6"/>
      <c r="F82" s="6"/>
      <c r="G82" s="6"/>
      <c r="H82" s="6"/>
      <c r="I82" s="6"/>
      <c r="J82" s="6"/>
      <c r="K82" s="6"/>
      <c r="L82" s="10" t="str">
        <f>IF(ISBLANK(SalesOrders_Log[[#This Row],[Product]]),"",SalesOrders_Log[[#This Row],[List Price]]*SalesOrders_Log[[#This Row],[QTY at List Price]]+SalesOrders_Log[[#This Row],[Discount Price]]*SalesOrders_Log[[#This Row],[QTY at Discount Price]])</f>
        <v/>
      </c>
      <c r="M82" s="6"/>
      <c r="N82" s="6"/>
      <c r="O82" s="10" t="str">
        <f>IFERROR(SalesOrders_Log[[#This Row],[Line Sub Total]]*SalesOrders_Log[[#This Row],[Zip Code Taxes]],"")</f>
        <v/>
      </c>
      <c r="P82" s="10">
        <f>SalesOrders_Log[[#This Row],[List Price]]-SalesOrders_Log[[#This Row],[Cost Price]]</f>
        <v>0</v>
      </c>
      <c r="Q82"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82" s="93" t="str">
        <f>IFERROR(SalesOrders_Log[[#This Row],[QTY at List Price]]*SalesOrders_Log[[#This Row],[List Price]]/SalesOrders_Log[[#This Row],[Cost Price]]*SalesOrders_Log[[#This Row],[QTY at List Price]]-IF(SalesOrders_Log[[#This Row],[QTY at List Price]]="","",1),"")</f>
        <v/>
      </c>
      <c r="S82" s="93" t="str">
        <f>IFERROR( SalesOrders_Log[[#This Row],[QTY at Discount Price]]*SalesOrders_Log[[#This Row],[Discount Price]]/SalesOrders_Log[[#This Row],[Cost Price]]*SalesOrders_Log[[#This Row],[QTY at Discount Price]]-IF(SalesOrders_Log[[#This Row],[QTY at Discount Price]]="","",1),"")</f>
        <v/>
      </c>
      <c r="T82" s="6"/>
      <c r="V82" s="10">
        <f>IF(SalesOrders_Log[[#This Row],[Date Invoiced]]=FY01_M01,SalesOrders_Log[[#This Row],[Line Sub Total]],0)</f>
        <v>0</v>
      </c>
      <c r="W82" s="10">
        <f>IF(SalesOrders_Log[[#This Row],[Date Invoiced]]=FY01_M02,SalesOrders_Log[[#This Row],[Line Sub Total]],0)</f>
        <v>0</v>
      </c>
      <c r="X82" s="10">
        <f>IF(SalesOrders_Log[[#This Row],[Date Invoiced]]=FY01_M03,SalesOrders_Log[[#This Row],[Line Sub Total]],0)</f>
        <v>0</v>
      </c>
      <c r="Y82" s="10">
        <f>IF(SalesOrders_Log[[#This Row],[Date Invoiced]]=FY01_M04,SalesOrders_Log[[#This Row],[Line Sub Total]],0)</f>
        <v>0</v>
      </c>
      <c r="Z82" s="10">
        <f>IF(SalesOrders_Log[[#This Row],[Date Invoiced]]=FY01_M05,SalesOrders_Log[[#This Row],[Line Sub Total]],0)</f>
        <v>0</v>
      </c>
      <c r="AA82" s="10">
        <f>IF(SalesOrders_Log[[#This Row],[Date Invoiced]]=FY01_M06,SalesOrders_Log[[#This Row],[Line Sub Total]],0)</f>
        <v>0</v>
      </c>
      <c r="AB82" s="10">
        <f>IF(SalesOrders_Log[[#This Row],[Date Invoiced]]=FY01_M07,SalesOrders_Log[[#This Row],[Line Sub Total]],0)</f>
        <v>0</v>
      </c>
      <c r="AC82" s="10">
        <f>IF(SalesOrders_Log[[#This Row],[Date Invoiced]]=FY01_M08,SalesOrders_Log[[#This Row],[Line Sub Total]],0)</f>
        <v>0</v>
      </c>
      <c r="AD82" s="10">
        <f>IF(SalesOrders_Log[[#This Row],[Date Invoiced]]=FY01_M09,SalesOrders_Log[[#This Row],[Line Sub Total]],0)</f>
        <v>0</v>
      </c>
      <c r="AE82" s="10">
        <f>IF(SalesOrders_Log[[#This Row],[Date Invoiced]]=FY01_M10,SalesOrders_Log[[#This Row],[Line Sub Total]],0)</f>
        <v>0</v>
      </c>
      <c r="AF82" s="10">
        <f>IF(SalesOrders_Log[[#This Row],[Date Invoiced]]=FY01_M11,SalesOrders_Log[[#This Row],[Line Sub Total]],0)</f>
        <v>0</v>
      </c>
      <c r="AG82" s="10">
        <f>IF(SalesOrders_Log[[#This Row],[Date Invoiced]]=FY01_M12,SalesOrders_Log[[#This Row],[Line Sub Total]],0)</f>
        <v>0</v>
      </c>
      <c r="AH82" s="18">
        <f>IF(SalesOrders_Log[[#This Row],[Date Invoiced]]=FY02_M01,SalesOrders_Log[[#This Row],[Line Sub Total]],0)</f>
        <v>0</v>
      </c>
      <c r="AI82" s="18">
        <f>IF(SalesOrders_Log[[#This Row],[Date Invoiced]]=FY02_M02,SalesOrders_Log[[#This Row],[Line Sub Total]],0)</f>
        <v>0</v>
      </c>
      <c r="AJ82" s="18">
        <f>IF(SalesOrders_Log[[#This Row],[Date Invoiced]]=FY02_M03,SalesOrders_Log[[#This Row],[Line Sub Total]],0)</f>
        <v>0</v>
      </c>
      <c r="AK82" s="18">
        <f>IF(SalesOrders_Log[[#This Row],[Date Invoiced]]=FY02_M04,SalesOrders_Log[[#This Row],[Line Sub Total]],0)</f>
        <v>0</v>
      </c>
      <c r="AL82" s="18">
        <f>IF(SalesOrders_Log[[#This Row],[Date Invoiced]]=FY02_M05,SalesOrders_Log[[#This Row],[Line Sub Total]],0)</f>
        <v>0</v>
      </c>
      <c r="AM82" s="18">
        <f>IF(SalesOrders_Log[[#This Row],[Date Invoiced]]=FY02_M06,SalesOrders_Log[[#This Row],[Line Sub Total]],0)</f>
        <v>0</v>
      </c>
      <c r="AN82" s="18">
        <f>IF(SalesOrders_Log[[#This Row],[Date Invoiced]]=FY02_M07,SalesOrders_Log[[#This Row],[Line Sub Total]],0)</f>
        <v>0</v>
      </c>
      <c r="AO82" s="18">
        <f>IF(SalesOrders_Log[[#This Row],[Date Invoiced]]=FY02_M08,SalesOrders_Log[[#This Row],[Line Sub Total]],0)</f>
        <v>0</v>
      </c>
      <c r="AP82" s="18">
        <f>IF(SalesOrders_Log[[#This Row],[Date Invoiced]]=FY02_M09,SalesOrders_Log[[#This Row],[Line Sub Total]],0)</f>
        <v>0</v>
      </c>
      <c r="AQ82" s="18">
        <f>IF(SalesOrders_Log[[#This Row],[Date Invoiced]]=FY02_M10,SalesOrders_Log[[#This Row],[Line Sub Total]],0)</f>
        <v>0</v>
      </c>
      <c r="AR82" s="18">
        <f>IF(SalesOrders_Log[[#This Row],[Date Invoiced]]=FY02_M11,SalesOrders_Log[[#This Row],[Line Sub Total]],0)</f>
        <v>0</v>
      </c>
      <c r="AS82" s="18">
        <f>IF(SalesOrders_Log[[#This Row],[Date Invoiced]]=FY02_M12,SalesOrders_Log[[#This Row],[Line Sub Total]],0)</f>
        <v>0</v>
      </c>
      <c r="AT82" s="18">
        <f>IF(SalesOrders_Log[[#This Row],[Date Invoiced]]=FY03_M01,SalesOrders_Log[[#This Row],[Line Sub Total]],0)</f>
        <v>0</v>
      </c>
      <c r="AU82" s="18">
        <f>IF(SalesOrders_Log[[#This Row],[Date Invoiced]]=FY03_M02,SalesOrders_Log[[#This Row],[Line Sub Total]],0)</f>
        <v>0</v>
      </c>
      <c r="AV82" s="18">
        <f>IF(SalesOrders_Log[[#This Row],[Date Invoiced]]=FY03_M03,SalesOrders_Log[[#This Row],[Line Sub Total]],0)</f>
        <v>0</v>
      </c>
      <c r="AW82" s="18">
        <f>IF(SalesOrders_Log[[#This Row],[Date Invoiced]]=FY03_M04,SalesOrders_Log[[#This Row],[Line Sub Total]],0)</f>
        <v>0</v>
      </c>
      <c r="AX82" s="18">
        <f>IF(SalesOrders_Log[[#This Row],[Date Invoiced]]=FY03_M05,SalesOrders_Log[[#This Row],[Line Sub Total]],0)</f>
        <v>0</v>
      </c>
      <c r="AY82" s="18">
        <f>IF(SalesOrders_Log[[#This Row],[Date Invoiced]]=FY03_M06,SalesOrders_Log[[#This Row],[Line Sub Total]],0)</f>
        <v>0</v>
      </c>
      <c r="AZ82" s="18">
        <f>IF(SalesOrders_Log[[#This Row],[Date Invoiced]]=FY03_M07,SalesOrders_Log[[#This Row],[Line Sub Total]],0)</f>
        <v>0</v>
      </c>
      <c r="BA82" s="18">
        <f>IF(SalesOrders_Log[[#This Row],[Date Invoiced]]=FY03_M08,SalesOrders_Log[[#This Row],[Line Sub Total]],0)</f>
        <v>0</v>
      </c>
      <c r="BB82" s="18">
        <f>IF(SalesOrders_Log[[#This Row],[Date Invoiced]]=FY03_M09,SalesOrders_Log[[#This Row],[Line Sub Total]],0)</f>
        <v>0</v>
      </c>
      <c r="BC82" s="18">
        <f>IF(SalesOrders_Log[[#This Row],[Date Invoiced]]=FY03_M10,SalesOrders_Log[[#This Row],[Line Sub Total]],0)</f>
        <v>0</v>
      </c>
      <c r="BD82" s="18">
        <f>IF(SalesOrders_Log[[#This Row],[Date Invoiced]]=FY03_M11,SalesOrders_Log[[#This Row],[Line Sub Total]],0)</f>
        <v>0</v>
      </c>
      <c r="BE82" s="18">
        <f>IF(SalesOrders_Log[[#This Row],[Date Invoiced]]=FY03_M12,SalesOrders_Log[[#This Row],[Line Sub Total]],0)</f>
        <v>0</v>
      </c>
      <c r="BF82" s="18">
        <f>IF(SalesOrders_Log[[#This Row],[Product]]=FY04_M01,SalesOrders_Log[[#This Row],[Date Invoiced]],0)</f>
        <v>0</v>
      </c>
      <c r="BG82" s="18">
        <f>IF(SalesOrders_Log[[#This Row],[Product]]=FY04_M02,SalesOrders_Log[[#This Row],[Date Invoiced]],0)</f>
        <v>0</v>
      </c>
      <c r="BH82" s="18">
        <f>IF(SalesOrders_Log[[#This Row],[Product]]=FY04_M03,SalesOrders_Log[[#This Row],[Date Invoiced]],0)</f>
        <v>0</v>
      </c>
      <c r="BI82" s="18">
        <f>IF(SalesOrders_Log[[#This Row],[Product]]=FY04_M04,SalesOrders_Log[[#This Row],[Date Invoiced]],0)</f>
        <v>0</v>
      </c>
      <c r="BJ82" s="18">
        <f>IF(SalesOrders_Log[[#This Row],[Product]]=FY04_M05,SalesOrders_Log[[#This Row],[Date Invoiced]],0)</f>
        <v>0</v>
      </c>
      <c r="BK82" s="18">
        <f>IF(SalesOrders_Log[[#This Row],[Product]]=FY04_M06,SalesOrders_Log[[#This Row],[Date Invoiced]],0)</f>
        <v>0</v>
      </c>
      <c r="BL82" s="18">
        <f>IF(SalesOrders_Log[[#This Row],[Product]]=FY04_M07,SalesOrders_Log[[#This Row],[Date Invoiced]],0)</f>
        <v>0</v>
      </c>
      <c r="BM82" s="18">
        <f>IF(SalesOrders_Log[[#This Row],[Product]]=FY04_M08,SalesOrders_Log[[#This Row],[Date Invoiced]],0)</f>
        <v>0</v>
      </c>
      <c r="BN82" s="18">
        <f>IF(SalesOrders_Log[[#This Row],[Product]]=FY04_M09,SalesOrders_Log[[#This Row],[Date Invoiced]],0)</f>
        <v>0</v>
      </c>
      <c r="BO82" s="18">
        <f>IF(SalesOrders_Log[[#This Row],[Product]]=FY04_M10,SalesOrders_Log[[#This Row],[Date Invoiced]],0)</f>
        <v>0</v>
      </c>
      <c r="BP82" s="18">
        <f>IF(SalesOrders_Log[[#This Row],[Product]]=FY04_M11,SalesOrders_Log[[#This Row],[Date Invoiced]],0)</f>
        <v>0</v>
      </c>
      <c r="BQ82" s="18">
        <f>IF(SalesOrders_Log[[#This Row],[Product]]=FY04_M12,SalesOrders_Log[[#This Row],[Date Invoiced]],0)</f>
        <v>0</v>
      </c>
      <c r="BR82" s="18">
        <f>IF(SalesOrders_Log[[#This Row],[Product]]=FY05_M01,SalesOrders_Log[[#This Row],[Date Invoiced]],0)</f>
        <v>0</v>
      </c>
      <c r="BS82" s="18">
        <f>IF(SalesOrders_Log[[#This Row],[Product]]=FY05_M02,SalesOrders_Log[[#This Row],[Date Invoiced]],0)</f>
        <v>0</v>
      </c>
      <c r="BT82" s="18">
        <f>IF(SalesOrders_Log[[#This Row],[Product]]=FY05_M03,SalesOrders_Log[[#This Row],[Date Invoiced]],0)</f>
        <v>0</v>
      </c>
      <c r="BU82" s="18">
        <f>IF(SalesOrders_Log[[#This Row],[Product]]=FY05_M04,SalesOrders_Log[[#This Row],[Date Invoiced]],0)</f>
        <v>0</v>
      </c>
      <c r="BV82" s="18">
        <f>IF(SalesOrders_Log[[#This Row],[Product]]=FY05_M05,SalesOrders_Log[[#This Row],[Date Invoiced]],0)</f>
        <v>0</v>
      </c>
      <c r="BW82" s="18">
        <f>IF(SalesOrders_Log[[#This Row],[Product]]=FY05_M06,SalesOrders_Log[[#This Row],[Date Invoiced]],0)</f>
        <v>0</v>
      </c>
      <c r="BX82" s="18">
        <f>IF(SalesOrders_Log[[#This Row],[Product]]=FY05_M07,SalesOrders_Log[[#This Row],[Date Invoiced]],0)</f>
        <v>0</v>
      </c>
      <c r="BY82" s="18">
        <f>IF(SalesOrders_Log[[#This Row],[Product]]=FY05_M08,SalesOrders_Log[[#This Row],[Date Invoiced]],0)</f>
        <v>0</v>
      </c>
      <c r="BZ82" s="18">
        <f>IF(SalesOrders_Log[[#This Row],[Product]]=FY05_M09,SalesOrders_Log[[#This Row],[Date Invoiced]],0)</f>
        <v>0</v>
      </c>
      <c r="CA82" s="18">
        <f>IF(SalesOrders_Log[[#This Row],[Product]]=FY05_M10,SalesOrders_Log[[#This Row],[Date Invoiced]],0)</f>
        <v>0</v>
      </c>
      <c r="CB82" s="18">
        <f>IF(SalesOrders_Log[[#This Row],[Product]]=FY05_M11,SalesOrders_Log[[#This Row],[Date Invoiced]],0)</f>
        <v>0</v>
      </c>
      <c r="CC82" s="18">
        <f>IF(SalesOrders_Log[[#This Row],[Product]]=FY05_M12,SalesOrders_Log[[#This Row],[Date Invoiced]],0)</f>
        <v>0</v>
      </c>
    </row>
    <row r="83" spans="2:81" x14ac:dyDescent="0.25">
      <c r="B83" s="6" t="s">
        <v>687</v>
      </c>
      <c r="C83" s="6"/>
      <c r="D83" s="11"/>
      <c r="E83" s="6"/>
      <c r="F83" s="6"/>
      <c r="G83" s="6"/>
      <c r="H83" s="6"/>
      <c r="I83" s="6"/>
      <c r="J83" s="6"/>
      <c r="K83" s="6"/>
      <c r="L83" s="10" t="str">
        <f>IF(ISBLANK(SalesOrders_Log[[#This Row],[Product]]),"",SalesOrders_Log[[#This Row],[List Price]]*SalesOrders_Log[[#This Row],[QTY at List Price]]+SalesOrders_Log[[#This Row],[Discount Price]]*SalesOrders_Log[[#This Row],[QTY at Discount Price]])</f>
        <v/>
      </c>
      <c r="M83" s="6"/>
      <c r="N83" s="6"/>
      <c r="O83" s="10" t="str">
        <f>IFERROR(SalesOrders_Log[[#This Row],[Line Sub Total]]*SalesOrders_Log[[#This Row],[Zip Code Taxes]],"")</f>
        <v/>
      </c>
      <c r="P83" s="10">
        <f>SalesOrders_Log[[#This Row],[List Price]]-SalesOrders_Log[[#This Row],[Cost Price]]</f>
        <v>0</v>
      </c>
      <c r="Q83"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83" s="93" t="str">
        <f>IFERROR(SalesOrders_Log[[#This Row],[QTY at List Price]]*SalesOrders_Log[[#This Row],[List Price]]/SalesOrders_Log[[#This Row],[Cost Price]]*SalesOrders_Log[[#This Row],[QTY at List Price]]-IF(SalesOrders_Log[[#This Row],[QTY at List Price]]="","",1),"")</f>
        <v/>
      </c>
      <c r="S83" s="93" t="str">
        <f>IFERROR( SalesOrders_Log[[#This Row],[QTY at Discount Price]]*SalesOrders_Log[[#This Row],[Discount Price]]/SalesOrders_Log[[#This Row],[Cost Price]]*SalesOrders_Log[[#This Row],[QTY at Discount Price]]-IF(SalesOrders_Log[[#This Row],[QTY at Discount Price]]="","",1),"")</f>
        <v/>
      </c>
      <c r="T83" s="6"/>
      <c r="V83" s="10">
        <f>IF(SalesOrders_Log[[#This Row],[Date Invoiced]]=FY01_M01,SalesOrders_Log[[#This Row],[Line Sub Total]],0)</f>
        <v>0</v>
      </c>
      <c r="W83" s="10">
        <f>IF(SalesOrders_Log[[#This Row],[Date Invoiced]]=FY01_M02,SalesOrders_Log[[#This Row],[Line Sub Total]],0)</f>
        <v>0</v>
      </c>
      <c r="X83" s="10">
        <f>IF(SalesOrders_Log[[#This Row],[Date Invoiced]]=FY01_M03,SalesOrders_Log[[#This Row],[Line Sub Total]],0)</f>
        <v>0</v>
      </c>
      <c r="Y83" s="10">
        <f>IF(SalesOrders_Log[[#This Row],[Date Invoiced]]=FY01_M04,SalesOrders_Log[[#This Row],[Line Sub Total]],0)</f>
        <v>0</v>
      </c>
      <c r="Z83" s="10">
        <f>IF(SalesOrders_Log[[#This Row],[Date Invoiced]]=FY01_M05,SalesOrders_Log[[#This Row],[Line Sub Total]],0)</f>
        <v>0</v>
      </c>
      <c r="AA83" s="10">
        <f>IF(SalesOrders_Log[[#This Row],[Date Invoiced]]=FY01_M06,SalesOrders_Log[[#This Row],[Line Sub Total]],0)</f>
        <v>0</v>
      </c>
      <c r="AB83" s="10">
        <f>IF(SalesOrders_Log[[#This Row],[Date Invoiced]]=FY01_M07,SalesOrders_Log[[#This Row],[Line Sub Total]],0)</f>
        <v>0</v>
      </c>
      <c r="AC83" s="10">
        <f>IF(SalesOrders_Log[[#This Row],[Date Invoiced]]=FY01_M08,SalesOrders_Log[[#This Row],[Line Sub Total]],0)</f>
        <v>0</v>
      </c>
      <c r="AD83" s="10">
        <f>IF(SalesOrders_Log[[#This Row],[Date Invoiced]]=FY01_M09,SalesOrders_Log[[#This Row],[Line Sub Total]],0)</f>
        <v>0</v>
      </c>
      <c r="AE83" s="10">
        <f>IF(SalesOrders_Log[[#This Row],[Date Invoiced]]=FY01_M10,SalesOrders_Log[[#This Row],[Line Sub Total]],0)</f>
        <v>0</v>
      </c>
      <c r="AF83" s="10">
        <f>IF(SalesOrders_Log[[#This Row],[Date Invoiced]]=FY01_M11,SalesOrders_Log[[#This Row],[Line Sub Total]],0)</f>
        <v>0</v>
      </c>
      <c r="AG83" s="10">
        <f>IF(SalesOrders_Log[[#This Row],[Date Invoiced]]=FY01_M12,SalesOrders_Log[[#This Row],[Line Sub Total]],0)</f>
        <v>0</v>
      </c>
      <c r="AH83" s="18">
        <f>IF(SalesOrders_Log[[#This Row],[Date Invoiced]]=FY02_M01,SalesOrders_Log[[#This Row],[Line Sub Total]],0)</f>
        <v>0</v>
      </c>
      <c r="AI83" s="18">
        <f>IF(SalesOrders_Log[[#This Row],[Date Invoiced]]=FY02_M02,SalesOrders_Log[[#This Row],[Line Sub Total]],0)</f>
        <v>0</v>
      </c>
      <c r="AJ83" s="18">
        <f>IF(SalesOrders_Log[[#This Row],[Date Invoiced]]=FY02_M03,SalesOrders_Log[[#This Row],[Line Sub Total]],0)</f>
        <v>0</v>
      </c>
      <c r="AK83" s="18">
        <f>IF(SalesOrders_Log[[#This Row],[Date Invoiced]]=FY02_M04,SalesOrders_Log[[#This Row],[Line Sub Total]],0)</f>
        <v>0</v>
      </c>
      <c r="AL83" s="18">
        <f>IF(SalesOrders_Log[[#This Row],[Date Invoiced]]=FY02_M05,SalesOrders_Log[[#This Row],[Line Sub Total]],0)</f>
        <v>0</v>
      </c>
      <c r="AM83" s="18">
        <f>IF(SalesOrders_Log[[#This Row],[Date Invoiced]]=FY02_M06,SalesOrders_Log[[#This Row],[Line Sub Total]],0)</f>
        <v>0</v>
      </c>
      <c r="AN83" s="18">
        <f>IF(SalesOrders_Log[[#This Row],[Date Invoiced]]=FY02_M07,SalesOrders_Log[[#This Row],[Line Sub Total]],0)</f>
        <v>0</v>
      </c>
      <c r="AO83" s="18">
        <f>IF(SalesOrders_Log[[#This Row],[Date Invoiced]]=FY02_M08,SalesOrders_Log[[#This Row],[Line Sub Total]],0)</f>
        <v>0</v>
      </c>
      <c r="AP83" s="18">
        <f>IF(SalesOrders_Log[[#This Row],[Date Invoiced]]=FY02_M09,SalesOrders_Log[[#This Row],[Line Sub Total]],0)</f>
        <v>0</v>
      </c>
      <c r="AQ83" s="18">
        <f>IF(SalesOrders_Log[[#This Row],[Date Invoiced]]=FY02_M10,SalesOrders_Log[[#This Row],[Line Sub Total]],0)</f>
        <v>0</v>
      </c>
      <c r="AR83" s="18">
        <f>IF(SalesOrders_Log[[#This Row],[Date Invoiced]]=FY02_M11,SalesOrders_Log[[#This Row],[Line Sub Total]],0)</f>
        <v>0</v>
      </c>
      <c r="AS83" s="18">
        <f>IF(SalesOrders_Log[[#This Row],[Date Invoiced]]=FY02_M12,SalesOrders_Log[[#This Row],[Line Sub Total]],0)</f>
        <v>0</v>
      </c>
      <c r="AT83" s="18">
        <f>IF(SalesOrders_Log[[#This Row],[Date Invoiced]]=FY03_M01,SalesOrders_Log[[#This Row],[Line Sub Total]],0)</f>
        <v>0</v>
      </c>
      <c r="AU83" s="18">
        <f>IF(SalesOrders_Log[[#This Row],[Date Invoiced]]=FY03_M02,SalesOrders_Log[[#This Row],[Line Sub Total]],0)</f>
        <v>0</v>
      </c>
      <c r="AV83" s="18">
        <f>IF(SalesOrders_Log[[#This Row],[Date Invoiced]]=FY03_M03,SalesOrders_Log[[#This Row],[Line Sub Total]],0)</f>
        <v>0</v>
      </c>
      <c r="AW83" s="18">
        <f>IF(SalesOrders_Log[[#This Row],[Date Invoiced]]=FY03_M04,SalesOrders_Log[[#This Row],[Line Sub Total]],0)</f>
        <v>0</v>
      </c>
      <c r="AX83" s="18">
        <f>IF(SalesOrders_Log[[#This Row],[Date Invoiced]]=FY03_M05,SalesOrders_Log[[#This Row],[Line Sub Total]],0)</f>
        <v>0</v>
      </c>
      <c r="AY83" s="18">
        <f>IF(SalesOrders_Log[[#This Row],[Date Invoiced]]=FY03_M06,SalesOrders_Log[[#This Row],[Line Sub Total]],0)</f>
        <v>0</v>
      </c>
      <c r="AZ83" s="18">
        <f>IF(SalesOrders_Log[[#This Row],[Date Invoiced]]=FY03_M07,SalesOrders_Log[[#This Row],[Line Sub Total]],0)</f>
        <v>0</v>
      </c>
      <c r="BA83" s="18">
        <f>IF(SalesOrders_Log[[#This Row],[Date Invoiced]]=FY03_M08,SalesOrders_Log[[#This Row],[Line Sub Total]],0)</f>
        <v>0</v>
      </c>
      <c r="BB83" s="18">
        <f>IF(SalesOrders_Log[[#This Row],[Date Invoiced]]=FY03_M09,SalesOrders_Log[[#This Row],[Line Sub Total]],0)</f>
        <v>0</v>
      </c>
      <c r="BC83" s="18">
        <f>IF(SalesOrders_Log[[#This Row],[Date Invoiced]]=FY03_M10,SalesOrders_Log[[#This Row],[Line Sub Total]],0)</f>
        <v>0</v>
      </c>
      <c r="BD83" s="18">
        <f>IF(SalesOrders_Log[[#This Row],[Date Invoiced]]=FY03_M11,SalesOrders_Log[[#This Row],[Line Sub Total]],0)</f>
        <v>0</v>
      </c>
      <c r="BE83" s="18">
        <f>IF(SalesOrders_Log[[#This Row],[Date Invoiced]]=FY03_M12,SalesOrders_Log[[#This Row],[Line Sub Total]],0)</f>
        <v>0</v>
      </c>
      <c r="BF83" s="18">
        <f>IF(SalesOrders_Log[[#This Row],[Product]]=FY04_M01,SalesOrders_Log[[#This Row],[Date Invoiced]],0)</f>
        <v>0</v>
      </c>
      <c r="BG83" s="18">
        <f>IF(SalesOrders_Log[[#This Row],[Product]]=FY04_M02,SalesOrders_Log[[#This Row],[Date Invoiced]],0)</f>
        <v>0</v>
      </c>
      <c r="BH83" s="18">
        <f>IF(SalesOrders_Log[[#This Row],[Product]]=FY04_M03,SalesOrders_Log[[#This Row],[Date Invoiced]],0)</f>
        <v>0</v>
      </c>
      <c r="BI83" s="18">
        <f>IF(SalesOrders_Log[[#This Row],[Product]]=FY04_M04,SalesOrders_Log[[#This Row],[Date Invoiced]],0)</f>
        <v>0</v>
      </c>
      <c r="BJ83" s="18">
        <f>IF(SalesOrders_Log[[#This Row],[Product]]=FY04_M05,SalesOrders_Log[[#This Row],[Date Invoiced]],0)</f>
        <v>0</v>
      </c>
      <c r="BK83" s="18">
        <f>IF(SalesOrders_Log[[#This Row],[Product]]=FY04_M06,SalesOrders_Log[[#This Row],[Date Invoiced]],0)</f>
        <v>0</v>
      </c>
      <c r="BL83" s="18">
        <f>IF(SalesOrders_Log[[#This Row],[Product]]=FY04_M07,SalesOrders_Log[[#This Row],[Date Invoiced]],0)</f>
        <v>0</v>
      </c>
      <c r="BM83" s="18">
        <f>IF(SalesOrders_Log[[#This Row],[Product]]=FY04_M08,SalesOrders_Log[[#This Row],[Date Invoiced]],0)</f>
        <v>0</v>
      </c>
      <c r="BN83" s="18">
        <f>IF(SalesOrders_Log[[#This Row],[Product]]=FY04_M09,SalesOrders_Log[[#This Row],[Date Invoiced]],0)</f>
        <v>0</v>
      </c>
      <c r="BO83" s="18">
        <f>IF(SalesOrders_Log[[#This Row],[Product]]=FY04_M10,SalesOrders_Log[[#This Row],[Date Invoiced]],0)</f>
        <v>0</v>
      </c>
      <c r="BP83" s="18">
        <f>IF(SalesOrders_Log[[#This Row],[Product]]=FY04_M11,SalesOrders_Log[[#This Row],[Date Invoiced]],0)</f>
        <v>0</v>
      </c>
      <c r="BQ83" s="18">
        <f>IF(SalesOrders_Log[[#This Row],[Product]]=FY04_M12,SalesOrders_Log[[#This Row],[Date Invoiced]],0)</f>
        <v>0</v>
      </c>
      <c r="BR83" s="18">
        <f>IF(SalesOrders_Log[[#This Row],[Product]]=FY05_M01,SalesOrders_Log[[#This Row],[Date Invoiced]],0)</f>
        <v>0</v>
      </c>
      <c r="BS83" s="18">
        <f>IF(SalesOrders_Log[[#This Row],[Product]]=FY05_M02,SalesOrders_Log[[#This Row],[Date Invoiced]],0)</f>
        <v>0</v>
      </c>
      <c r="BT83" s="18">
        <f>IF(SalesOrders_Log[[#This Row],[Product]]=FY05_M03,SalesOrders_Log[[#This Row],[Date Invoiced]],0)</f>
        <v>0</v>
      </c>
      <c r="BU83" s="18">
        <f>IF(SalesOrders_Log[[#This Row],[Product]]=FY05_M04,SalesOrders_Log[[#This Row],[Date Invoiced]],0)</f>
        <v>0</v>
      </c>
      <c r="BV83" s="18">
        <f>IF(SalesOrders_Log[[#This Row],[Product]]=FY05_M05,SalesOrders_Log[[#This Row],[Date Invoiced]],0)</f>
        <v>0</v>
      </c>
      <c r="BW83" s="18">
        <f>IF(SalesOrders_Log[[#This Row],[Product]]=FY05_M06,SalesOrders_Log[[#This Row],[Date Invoiced]],0)</f>
        <v>0</v>
      </c>
      <c r="BX83" s="18">
        <f>IF(SalesOrders_Log[[#This Row],[Product]]=FY05_M07,SalesOrders_Log[[#This Row],[Date Invoiced]],0)</f>
        <v>0</v>
      </c>
      <c r="BY83" s="18">
        <f>IF(SalesOrders_Log[[#This Row],[Product]]=FY05_M08,SalesOrders_Log[[#This Row],[Date Invoiced]],0)</f>
        <v>0</v>
      </c>
      <c r="BZ83" s="18">
        <f>IF(SalesOrders_Log[[#This Row],[Product]]=FY05_M09,SalesOrders_Log[[#This Row],[Date Invoiced]],0)</f>
        <v>0</v>
      </c>
      <c r="CA83" s="18">
        <f>IF(SalesOrders_Log[[#This Row],[Product]]=FY05_M10,SalesOrders_Log[[#This Row],[Date Invoiced]],0)</f>
        <v>0</v>
      </c>
      <c r="CB83" s="18">
        <f>IF(SalesOrders_Log[[#This Row],[Product]]=FY05_M11,SalesOrders_Log[[#This Row],[Date Invoiced]],0)</f>
        <v>0</v>
      </c>
      <c r="CC83" s="18">
        <f>IF(SalesOrders_Log[[#This Row],[Product]]=FY05_M12,SalesOrders_Log[[#This Row],[Date Invoiced]],0)</f>
        <v>0</v>
      </c>
    </row>
    <row r="84" spans="2:81" x14ac:dyDescent="0.25">
      <c r="B84" s="6" t="s">
        <v>688</v>
      </c>
      <c r="C84" s="6"/>
      <c r="D84" s="11"/>
      <c r="E84" s="6"/>
      <c r="F84" s="6"/>
      <c r="G84" s="6"/>
      <c r="H84" s="6"/>
      <c r="I84" s="6"/>
      <c r="J84" s="6"/>
      <c r="K84" s="6"/>
      <c r="L84" s="10" t="str">
        <f>IF(ISBLANK(SalesOrders_Log[[#This Row],[Product]]),"",SalesOrders_Log[[#This Row],[List Price]]*SalesOrders_Log[[#This Row],[QTY at List Price]]+SalesOrders_Log[[#This Row],[Discount Price]]*SalesOrders_Log[[#This Row],[QTY at Discount Price]])</f>
        <v/>
      </c>
      <c r="M84" s="6"/>
      <c r="N84" s="6"/>
      <c r="O84" s="10" t="str">
        <f>IFERROR(SalesOrders_Log[[#This Row],[Line Sub Total]]*SalesOrders_Log[[#This Row],[Zip Code Taxes]],"")</f>
        <v/>
      </c>
      <c r="P84" s="10">
        <f>SalesOrders_Log[[#This Row],[List Price]]-SalesOrders_Log[[#This Row],[Cost Price]]</f>
        <v>0</v>
      </c>
      <c r="Q84"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84" s="93" t="str">
        <f>IFERROR(SalesOrders_Log[[#This Row],[QTY at List Price]]*SalesOrders_Log[[#This Row],[List Price]]/SalesOrders_Log[[#This Row],[Cost Price]]*SalesOrders_Log[[#This Row],[QTY at List Price]]-IF(SalesOrders_Log[[#This Row],[QTY at List Price]]="","",1),"")</f>
        <v/>
      </c>
      <c r="S84" s="93" t="str">
        <f>IFERROR( SalesOrders_Log[[#This Row],[QTY at Discount Price]]*SalesOrders_Log[[#This Row],[Discount Price]]/SalesOrders_Log[[#This Row],[Cost Price]]*SalesOrders_Log[[#This Row],[QTY at Discount Price]]-IF(SalesOrders_Log[[#This Row],[QTY at Discount Price]]="","",1),"")</f>
        <v/>
      </c>
      <c r="T84" s="6"/>
      <c r="V84" s="10">
        <f>IF(SalesOrders_Log[[#This Row],[Date Invoiced]]=FY01_M01,SalesOrders_Log[[#This Row],[Line Sub Total]],0)</f>
        <v>0</v>
      </c>
      <c r="W84" s="10">
        <f>IF(SalesOrders_Log[[#This Row],[Date Invoiced]]=FY01_M02,SalesOrders_Log[[#This Row],[Line Sub Total]],0)</f>
        <v>0</v>
      </c>
      <c r="X84" s="10">
        <f>IF(SalesOrders_Log[[#This Row],[Date Invoiced]]=FY01_M03,SalesOrders_Log[[#This Row],[Line Sub Total]],0)</f>
        <v>0</v>
      </c>
      <c r="Y84" s="10">
        <f>IF(SalesOrders_Log[[#This Row],[Date Invoiced]]=FY01_M04,SalesOrders_Log[[#This Row],[Line Sub Total]],0)</f>
        <v>0</v>
      </c>
      <c r="Z84" s="10">
        <f>IF(SalesOrders_Log[[#This Row],[Date Invoiced]]=FY01_M05,SalesOrders_Log[[#This Row],[Line Sub Total]],0)</f>
        <v>0</v>
      </c>
      <c r="AA84" s="10">
        <f>IF(SalesOrders_Log[[#This Row],[Date Invoiced]]=FY01_M06,SalesOrders_Log[[#This Row],[Line Sub Total]],0)</f>
        <v>0</v>
      </c>
      <c r="AB84" s="10">
        <f>IF(SalesOrders_Log[[#This Row],[Date Invoiced]]=FY01_M07,SalesOrders_Log[[#This Row],[Line Sub Total]],0)</f>
        <v>0</v>
      </c>
      <c r="AC84" s="10">
        <f>IF(SalesOrders_Log[[#This Row],[Date Invoiced]]=FY01_M08,SalesOrders_Log[[#This Row],[Line Sub Total]],0)</f>
        <v>0</v>
      </c>
      <c r="AD84" s="10">
        <f>IF(SalesOrders_Log[[#This Row],[Date Invoiced]]=FY01_M09,SalesOrders_Log[[#This Row],[Line Sub Total]],0)</f>
        <v>0</v>
      </c>
      <c r="AE84" s="10">
        <f>IF(SalesOrders_Log[[#This Row],[Date Invoiced]]=FY01_M10,SalesOrders_Log[[#This Row],[Line Sub Total]],0)</f>
        <v>0</v>
      </c>
      <c r="AF84" s="10">
        <f>IF(SalesOrders_Log[[#This Row],[Date Invoiced]]=FY01_M11,SalesOrders_Log[[#This Row],[Line Sub Total]],0)</f>
        <v>0</v>
      </c>
      <c r="AG84" s="10">
        <f>IF(SalesOrders_Log[[#This Row],[Date Invoiced]]=FY01_M12,SalesOrders_Log[[#This Row],[Line Sub Total]],0)</f>
        <v>0</v>
      </c>
      <c r="AH84" s="18">
        <f>IF(SalesOrders_Log[[#This Row],[Date Invoiced]]=FY02_M01,SalesOrders_Log[[#This Row],[Line Sub Total]],0)</f>
        <v>0</v>
      </c>
      <c r="AI84" s="18">
        <f>IF(SalesOrders_Log[[#This Row],[Date Invoiced]]=FY02_M02,SalesOrders_Log[[#This Row],[Line Sub Total]],0)</f>
        <v>0</v>
      </c>
      <c r="AJ84" s="18">
        <f>IF(SalesOrders_Log[[#This Row],[Date Invoiced]]=FY02_M03,SalesOrders_Log[[#This Row],[Line Sub Total]],0)</f>
        <v>0</v>
      </c>
      <c r="AK84" s="18">
        <f>IF(SalesOrders_Log[[#This Row],[Date Invoiced]]=FY02_M04,SalesOrders_Log[[#This Row],[Line Sub Total]],0)</f>
        <v>0</v>
      </c>
      <c r="AL84" s="18">
        <f>IF(SalesOrders_Log[[#This Row],[Date Invoiced]]=FY02_M05,SalesOrders_Log[[#This Row],[Line Sub Total]],0)</f>
        <v>0</v>
      </c>
      <c r="AM84" s="18">
        <f>IF(SalesOrders_Log[[#This Row],[Date Invoiced]]=FY02_M06,SalesOrders_Log[[#This Row],[Line Sub Total]],0)</f>
        <v>0</v>
      </c>
      <c r="AN84" s="18">
        <f>IF(SalesOrders_Log[[#This Row],[Date Invoiced]]=FY02_M07,SalesOrders_Log[[#This Row],[Line Sub Total]],0)</f>
        <v>0</v>
      </c>
      <c r="AO84" s="18">
        <f>IF(SalesOrders_Log[[#This Row],[Date Invoiced]]=FY02_M08,SalesOrders_Log[[#This Row],[Line Sub Total]],0)</f>
        <v>0</v>
      </c>
      <c r="AP84" s="18">
        <f>IF(SalesOrders_Log[[#This Row],[Date Invoiced]]=FY02_M09,SalesOrders_Log[[#This Row],[Line Sub Total]],0)</f>
        <v>0</v>
      </c>
      <c r="AQ84" s="18">
        <f>IF(SalesOrders_Log[[#This Row],[Date Invoiced]]=FY02_M10,SalesOrders_Log[[#This Row],[Line Sub Total]],0)</f>
        <v>0</v>
      </c>
      <c r="AR84" s="18">
        <f>IF(SalesOrders_Log[[#This Row],[Date Invoiced]]=FY02_M11,SalesOrders_Log[[#This Row],[Line Sub Total]],0)</f>
        <v>0</v>
      </c>
      <c r="AS84" s="18">
        <f>IF(SalesOrders_Log[[#This Row],[Date Invoiced]]=FY02_M12,SalesOrders_Log[[#This Row],[Line Sub Total]],0)</f>
        <v>0</v>
      </c>
      <c r="AT84" s="18">
        <f>IF(SalesOrders_Log[[#This Row],[Date Invoiced]]=FY03_M01,SalesOrders_Log[[#This Row],[Line Sub Total]],0)</f>
        <v>0</v>
      </c>
      <c r="AU84" s="18">
        <f>IF(SalesOrders_Log[[#This Row],[Date Invoiced]]=FY03_M02,SalesOrders_Log[[#This Row],[Line Sub Total]],0)</f>
        <v>0</v>
      </c>
      <c r="AV84" s="18">
        <f>IF(SalesOrders_Log[[#This Row],[Date Invoiced]]=FY03_M03,SalesOrders_Log[[#This Row],[Line Sub Total]],0)</f>
        <v>0</v>
      </c>
      <c r="AW84" s="18">
        <f>IF(SalesOrders_Log[[#This Row],[Date Invoiced]]=FY03_M04,SalesOrders_Log[[#This Row],[Line Sub Total]],0)</f>
        <v>0</v>
      </c>
      <c r="AX84" s="18">
        <f>IF(SalesOrders_Log[[#This Row],[Date Invoiced]]=FY03_M05,SalesOrders_Log[[#This Row],[Line Sub Total]],0)</f>
        <v>0</v>
      </c>
      <c r="AY84" s="18">
        <f>IF(SalesOrders_Log[[#This Row],[Date Invoiced]]=FY03_M06,SalesOrders_Log[[#This Row],[Line Sub Total]],0)</f>
        <v>0</v>
      </c>
      <c r="AZ84" s="18">
        <f>IF(SalesOrders_Log[[#This Row],[Date Invoiced]]=FY03_M07,SalesOrders_Log[[#This Row],[Line Sub Total]],0)</f>
        <v>0</v>
      </c>
      <c r="BA84" s="18">
        <f>IF(SalesOrders_Log[[#This Row],[Date Invoiced]]=FY03_M08,SalesOrders_Log[[#This Row],[Line Sub Total]],0)</f>
        <v>0</v>
      </c>
      <c r="BB84" s="18">
        <f>IF(SalesOrders_Log[[#This Row],[Date Invoiced]]=FY03_M09,SalesOrders_Log[[#This Row],[Line Sub Total]],0)</f>
        <v>0</v>
      </c>
      <c r="BC84" s="18">
        <f>IF(SalesOrders_Log[[#This Row],[Date Invoiced]]=FY03_M10,SalesOrders_Log[[#This Row],[Line Sub Total]],0)</f>
        <v>0</v>
      </c>
      <c r="BD84" s="18">
        <f>IF(SalesOrders_Log[[#This Row],[Date Invoiced]]=FY03_M11,SalesOrders_Log[[#This Row],[Line Sub Total]],0)</f>
        <v>0</v>
      </c>
      <c r="BE84" s="18">
        <f>IF(SalesOrders_Log[[#This Row],[Date Invoiced]]=FY03_M12,SalesOrders_Log[[#This Row],[Line Sub Total]],0)</f>
        <v>0</v>
      </c>
      <c r="BF84" s="18">
        <f>IF(SalesOrders_Log[[#This Row],[Product]]=FY04_M01,SalesOrders_Log[[#This Row],[Date Invoiced]],0)</f>
        <v>0</v>
      </c>
      <c r="BG84" s="18">
        <f>IF(SalesOrders_Log[[#This Row],[Product]]=FY04_M02,SalesOrders_Log[[#This Row],[Date Invoiced]],0)</f>
        <v>0</v>
      </c>
      <c r="BH84" s="18">
        <f>IF(SalesOrders_Log[[#This Row],[Product]]=FY04_M03,SalesOrders_Log[[#This Row],[Date Invoiced]],0)</f>
        <v>0</v>
      </c>
      <c r="BI84" s="18">
        <f>IF(SalesOrders_Log[[#This Row],[Product]]=FY04_M04,SalesOrders_Log[[#This Row],[Date Invoiced]],0)</f>
        <v>0</v>
      </c>
      <c r="BJ84" s="18">
        <f>IF(SalesOrders_Log[[#This Row],[Product]]=FY04_M05,SalesOrders_Log[[#This Row],[Date Invoiced]],0)</f>
        <v>0</v>
      </c>
      <c r="BK84" s="18">
        <f>IF(SalesOrders_Log[[#This Row],[Product]]=FY04_M06,SalesOrders_Log[[#This Row],[Date Invoiced]],0)</f>
        <v>0</v>
      </c>
      <c r="BL84" s="18">
        <f>IF(SalesOrders_Log[[#This Row],[Product]]=FY04_M07,SalesOrders_Log[[#This Row],[Date Invoiced]],0)</f>
        <v>0</v>
      </c>
      <c r="BM84" s="18">
        <f>IF(SalesOrders_Log[[#This Row],[Product]]=FY04_M08,SalesOrders_Log[[#This Row],[Date Invoiced]],0)</f>
        <v>0</v>
      </c>
      <c r="BN84" s="18">
        <f>IF(SalesOrders_Log[[#This Row],[Product]]=FY04_M09,SalesOrders_Log[[#This Row],[Date Invoiced]],0)</f>
        <v>0</v>
      </c>
      <c r="BO84" s="18">
        <f>IF(SalesOrders_Log[[#This Row],[Product]]=FY04_M10,SalesOrders_Log[[#This Row],[Date Invoiced]],0)</f>
        <v>0</v>
      </c>
      <c r="BP84" s="18">
        <f>IF(SalesOrders_Log[[#This Row],[Product]]=FY04_M11,SalesOrders_Log[[#This Row],[Date Invoiced]],0)</f>
        <v>0</v>
      </c>
      <c r="BQ84" s="18">
        <f>IF(SalesOrders_Log[[#This Row],[Product]]=FY04_M12,SalesOrders_Log[[#This Row],[Date Invoiced]],0)</f>
        <v>0</v>
      </c>
      <c r="BR84" s="18">
        <f>IF(SalesOrders_Log[[#This Row],[Product]]=FY05_M01,SalesOrders_Log[[#This Row],[Date Invoiced]],0)</f>
        <v>0</v>
      </c>
      <c r="BS84" s="18">
        <f>IF(SalesOrders_Log[[#This Row],[Product]]=FY05_M02,SalesOrders_Log[[#This Row],[Date Invoiced]],0)</f>
        <v>0</v>
      </c>
      <c r="BT84" s="18">
        <f>IF(SalesOrders_Log[[#This Row],[Product]]=FY05_M03,SalesOrders_Log[[#This Row],[Date Invoiced]],0)</f>
        <v>0</v>
      </c>
      <c r="BU84" s="18">
        <f>IF(SalesOrders_Log[[#This Row],[Product]]=FY05_M04,SalesOrders_Log[[#This Row],[Date Invoiced]],0)</f>
        <v>0</v>
      </c>
      <c r="BV84" s="18">
        <f>IF(SalesOrders_Log[[#This Row],[Product]]=FY05_M05,SalesOrders_Log[[#This Row],[Date Invoiced]],0)</f>
        <v>0</v>
      </c>
      <c r="BW84" s="18">
        <f>IF(SalesOrders_Log[[#This Row],[Product]]=FY05_M06,SalesOrders_Log[[#This Row],[Date Invoiced]],0)</f>
        <v>0</v>
      </c>
      <c r="BX84" s="18">
        <f>IF(SalesOrders_Log[[#This Row],[Product]]=FY05_M07,SalesOrders_Log[[#This Row],[Date Invoiced]],0)</f>
        <v>0</v>
      </c>
      <c r="BY84" s="18">
        <f>IF(SalesOrders_Log[[#This Row],[Product]]=FY05_M08,SalesOrders_Log[[#This Row],[Date Invoiced]],0)</f>
        <v>0</v>
      </c>
      <c r="BZ84" s="18">
        <f>IF(SalesOrders_Log[[#This Row],[Product]]=FY05_M09,SalesOrders_Log[[#This Row],[Date Invoiced]],0)</f>
        <v>0</v>
      </c>
      <c r="CA84" s="18">
        <f>IF(SalesOrders_Log[[#This Row],[Product]]=FY05_M10,SalesOrders_Log[[#This Row],[Date Invoiced]],0)</f>
        <v>0</v>
      </c>
      <c r="CB84" s="18">
        <f>IF(SalesOrders_Log[[#This Row],[Product]]=FY05_M11,SalesOrders_Log[[#This Row],[Date Invoiced]],0)</f>
        <v>0</v>
      </c>
      <c r="CC84" s="18">
        <f>IF(SalesOrders_Log[[#This Row],[Product]]=FY05_M12,SalesOrders_Log[[#This Row],[Date Invoiced]],0)</f>
        <v>0</v>
      </c>
    </row>
    <row r="85" spans="2:81" x14ac:dyDescent="0.25">
      <c r="B85" s="6" t="s">
        <v>689</v>
      </c>
      <c r="C85" s="6"/>
      <c r="D85" s="11"/>
      <c r="E85" s="6"/>
      <c r="F85" s="6"/>
      <c r="G85" s="6"/>
      <c r="H85" s="6"/>
      <c r="I85" s="6"/>
      <c r="J85" s="6"/>
      <c r="K85" s="6"/>
      <c r="L85" s="10" t="str">
        <f>IF(ISBLANK(SalesOrders_Log[[#This Row],[Product]]),"",SalesOrders_Log[[#This Row],[List Price]]*SalesOrders_Log[[#This Row],[QTY at List Price]]+SalesOrders_Log[[#This Row],[Discount Price]]*SalesOrders_Log[[#This Row],[QTY at Discount Price]])</f>
        <v/>
      </c>
      <c r="M85" s="6"/>
      <c r="N85" s="6"/>
      <c r="O85" s="10" t="str">
        <f>IFERROR(SalesOrders_Log[[#This Row],[Line Sub Total]]*SalesOrders_Log[[#This Row],[Zip Code Taxes]],"")</f>
        <v/>
      </c>
      <c r="P85" s="10">
        <f>SalesOrders_Log[[#This Row],[List Price]]-SalesOrders_Log[[#This Row],[Cost Price]]</f>
        <v>0</v>
      </c>
      <c r="Q85"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85" s="93" t="str">
        <f>IFERROR(SalesOrders_Log[[#This Row],[QTY at List Price]]*SalesOrders_Log[[#This Row],[List Price]]/SalesOrders_Log[[#This Row],[Cost Price]]*SalesOrders_Log[[#This Row],[QTY at List Price]]-IF(SalesOrders_Log[[#This Row],[QTY at List Price]]="","",1),"")</f>
        <v/>
      </c>
      <c r="S85" s="93" t="str">
        <f>IFERROR( SalesOrders_Log[[#This Row],[QTY at Discount Price]]*SalesOrders_Log[[#This Row],[Discount Price]]/SalesOrders_Log[[#This Row],[Cost Price]]*SalesOrders_Log[[#This Row],[QTY at Discount Price]]-IF(SalesOrders_Log[[#This Row],[QTY at Discount Price]]="","",1),"")</f>
        <v/>
      </c>
      <c r="T85" s="6"/>
      <c r="V85" s="10">
        <f>IF(SalesOrders_Log[[#This Row],[Date Invoiced]]=FY01_M01,SalesOrders_Log[[#This Row],[Line Sub Total]],0)</f>
        <v>0</v>
      </c>
      <c r="W85" s="10">
        <f>IF(SalesOrders_Log[[#This Row],[Date Invoiced]]=FY01_M02,SalesOrders_Log[[#This Row],[Line Sub Total]],0)</f>
        <v>0</v>
      </c>
      <c r="X85" s="10">
        <f>IF(SalesOrders_Log[[#This Row],[Date Invoiced]]=FY01_M03,SalesOrders_Log[[#This Row],[Line Sub Total]],0)</f>
        <v>0</v>
      </c>
      <c r="Y85" s="10">
        <f>IF(SalesOrders_Log[[#This Row],[Date Invoiced]]=FY01_M04,SalesOrders_Log[[#This Row],[Line Sub Total]],0)</f>
        <v>0</v>
      </c>
      <c r="Z85" s="10">
        <f>IF(SalesOrders_Log[[#This Row],[Date Invoiced]]=FY01_M05,SalesOrders_Log[[#This Row],[Line Sub Total]],0)</f>
        <v>0</v>
      </c>
      <c r="AA85" s="10">
        <f>IF(SalesOrders_Log[[#This Row],[Date Invoiced]]=FY01_M06,SalesOrders_Log[[#This Row],[Line Sub Total]],0)</f>
        <v>0</v>
      </c>
      <c r="AB85" s="10">
        <f>IF(SalesOrders_Log[[#This Row],[Date Invoiced]]=FY01_M07,SalesOrders_Log[[#This Row],[Line Sub Total]],0)</f>
        <v>0</v>
      </c>
      <c r="AC85" s="10">
        <f>IF(SalesOrders_Log[[#This Row],[Date Invoiced]]=FY01_M08,SalesOrders_Log[[#This Row],[Line Sub Total]],0)</f>
        <v>0</v>
      </c>
      <c r="AD85" s="10">
        <f>IF(SalesOrders_Log[[#This Row],[Date Invoiced]]=FY01_M09,SalesOrders_Log[[#This Row],[Line Sub Total]],0)</f>
        <v>0</v>
      </c>
      <c r="AE85" s="10">
        <f>IF(SalesOrders_Log[[#This Row],[Date Invoiced]]=FY01_M10,SalesOrders_Log[[#This Row],[Line Sub Total]],0)</f>
        <v>0</v>
      </c>
      <c r="AF85" s="10">
        <f>IF(SalesOrders_Log[[#This Row],[Date Invoiced]]=FY01_M11,SalesOrders_Log[[#This Row],[Line Sub Total]],0)</f>
        <v>0</v>
      </c>
      <c r="AG85" s="10">
        <f>IF(SalesOrders_Log[[#This Row],[Date Invoiced]]=FY01_M12,SalesOrders_Log[[#This Row],[Line Sub Total]],0)</f>
        <v>0</v>
      </c>
      <c r="AH85" s="18">
        <f>IF(SalesOrders_Log[[#This Row],[Date Invoiced]]=FY02_M01,SalesOrders_Log[[#This Row],[Line Sub Total]],0)</f>
        <v>0</v>
      </c>
      <c r="AI85" s="18">
        <f>IF(SalesOrders_Log[[#This Row],[Date Invoiced]]=FY02_M02,SalesOrders_Log[[#This Row],[Line Sub Total]],0)</f>
        <v>0</v>
      </c>
      <c r="AJ85" s="18">
        <f>IF(SalesOrders_Log[[#This Row],[Date Invoiced]]=FY02_M03,SalesOrders_Log[[#This Row],[Line Sub Total]],0)</f>
        <v>0</v>
      </c>
      <c r="AK85" s="18">
        <f>IF(SalesOrders_Log[[#This Row],[Date Invoiced]]=FY02_M04,SalesOrders_Log[[#This Row],[Line Sub Total]],0)</f>
        <v>0</v>
      </c>
      <c r="AL85" s="18">
        <f>IF(SalesOrders_Log[[#This Row],[Date Invoiced]]=FY02_M05,SalesOrders_Log[[#This Row],[Line Sub Total]],0)</f>
        <v>0</v>
      </c>
      <c r="AM85" s="18">
        <f>IF(SalesOrders_Log[[#This Row],[Date Invoiced]]=FY02_M06,SalesOrders_Log[[#This Row],[Line Sub Total]],0)</f>
        <v>0</v>
      </c>
      <c r="AN85" s="18">
        <f>IF(SalesOrders_Log[[#This Row],[Date Invoiced]]=FY02_M07,SalesOrders_Log[[#This Row],[Line Sub Total]],0)</f>
        <v>0</v>
      </c>
      <c r="AO85" s="18">
        <f>IF(SalesOrders_Log[[#This Row],[Date Invoiced]]=FY02_M08,SalesOrders_Log[[#This Row],[Line Sub Total]],0)</f>
        <v>0</v>
      </c>
      <c r="AP85" s="18">
        <f>IF(SalesOrders_Log[[#This Row],[Date Invoiced]]=FY02_M09,SalesOrders_Log[[#This Row],[Line Sub Total]],0)</f>
        <v>0</v>
      </c>
      <c r="AQ85" s="18">
        <f>IF(SalesOrders_Log[[#This Row],[Date Invoiced]]=FY02_M10,SalesOrders_Log[[#This Row],[Line Sub Total]],0)</f>
        <v>0</v>
      </c>
      <c r="AR85" s="18">
        <f>IF(SalesOrders_Log[[#This Row],[Date Invoiced]]=FY02_M11,SalesOrders_Log[[#This Row],[Line Sub Total]],0)</f>
        <v>0</v>
      </c>
      <c r="AS85" s="18">
        <f>IF(SalesOrders_Log[[#This Row],[Date Invoiced]]=FY02_M12,SalesOrders_Log[[#This Row],[Line Sub Total]],0)</f>
        <v>0</v>
      </c>
      <c r="AT85" s="18">
        <f>IF(SalesOrders_Log[[#This Row],[Date Invoiced]]=FY03_M01,SalesOrders_Log[[#This Row],[Line Sub Total]],0)</f>
        <v>0</v>
      </c>
      <c r="AU85" s="18">
        <f>IF(SalesOrders_Log[[#This Row],[Date Invoiced]]=FY03_M02,SalesOrders_Log[[#This Row],[Line Sub Total]],0)</f>
        <v>0</v>
      </c>
      <c r="AV85" s="18">
        <f>IF(SalesOrders_Log[[#This Row],[Date Invoiced]]=FY03_M03,SalesOrders_Log[[#This Row],[Line Sub Total]],0)</f>
        <v>0</v>
      </c>
      <c r="AW85" s="18">
        <f>IF(SalesOrders_Log[[#This Row],[Date Invoiced]]=FY03_M04,SalesOrders_Log[[#This Row],[Line Sub Total]],0)</f>
        <v>0</v>
      </c>
      <c r="AX85" s="18">
        <f>IF(SalesOrders_Log[[#This Row],[Date Invoiced]]=FY03_M05,SalesOrders_Log[[#This Row],[Line Sub Total]],0)</f>
        <v>0</v>
      </c>
      <c r="AY85" s="18">
        <f>IF(SalesOrders_Log[[#This Row],[Date Invoiced]]=FY03_M06,SalesOrders_Log[[#This Row],[Line Sub Total]],0)</f>
        <v>0</v>
      </c>
      <c r="AZ85" s="18">
        <f>IF(SalesOrders_Log[[#This Row],[Date Invoiced]]=FY03_M07,SalesOrders_Log[[#This Row],[Line Sub Total]],0)</f>
        <v>0</v>
      </c>
      <c r="BA85" s="18">
        <f>IF(SalesOrders_Log[[#This Row],[Date Invoiced]]=FY03_M08,SalesOrders_Log[[#This Row],[Line Sub Total]],0)</f>
        <v>0</v>
      </c>
      <c r="BB85" s="18">
        <f>IF(SalesOrders_Log[[#This Row],[Date Invoiced]]=FY03_M09,SalesOrders_Log[[#This Row],[Line Sub Total]],0)</f>
        <v>0</v>
      </c>
      <c r="BC85" s="18">
        <f>IF(SalesOrders_Log[[#This Row],[Date Invoiced]]=FY03_M10,SalesOrders_Log[[#This Row],[Line Sub Total]],0)</f>
        <v>0</v>
      </c>
      <c r="BD85" s="18">
        <f>IF(SalesOrders_Log[[#This Row],[Date Invoiced]]=FY03_M11,SalesOrders_Log[[#This Row],[Line Sub Total]],0)</f>
        <v>0</v>
      </c>
      <c r="BE85" s="18">
        <f>IF(SalesOrders_Log[[#This Row],[Date Invoiced]]=FY03_M12,SalesOrders_Log[[#This Row],[Line Sub Total]],0)</f>
        <v>0</v>
      </c>
      <c r="BF85" s="18">
        <f>IF(SalesOrders_Log[[#This Row],[Product]]=FY04_M01,SalesOrders_Log[[#This Row],[Date Invoiced]],0)</f>
        <v>0</v>
      </c>
      <c r="BG85" s="18">
        <f>IF(SalesOrders_Log[[#This Row],[Product]]=FY04_M02,SalesOrders_Log[[#This Row],[Date Invoiced]],0)</f>
        <v>0</v>
      </c>
      <c r="BH85" s="18">
        <f>IF(SalesOrders_Log[[#This Row],[Product]]=FY04_M03,SalesOrders_Log[[#This Row],[Date Invoiced]],0)</f>
        <v>0</v>
      </c>
      <c r="BI85" s="18">
        <f>IF(SalesOrders_Log[[#This Row],[Product]]=FY04_M04,SalesOrders_Log[[#This Row],[Date Invoiced]],0)</f>
        <v>0</v>
      </c>
      <c r="BJ85" s="18">
        <f>IF(SalesOrders_Log[[#This Row],[Product]]=FY04_M05,SalesOrders_Log[[#This Row],[Date Invoiced]],0)</f>
        <v>0</v>
      </c>
      <c r="BK85" s="18">
        <f>IF(SalesOrders_Log[[#This Row],[Product]]=FY04_M06,SalesOrders_Log[[#This Row],[Date Invoiced]],0)</f>
        <v>0</v>
      </c>
      <c r="BL85" s="18">
        <f>IF(SalesOrders_Log[[#This Row],[Product]]=FY04_M07,SalesOrders_Log[[#This Row],[Date Invoiced]],0)</f>
        <v>0</v>
      </c>
      <c r="BM85" s="18">
        <f>IF(SalesOrders_Log[[#This Row],[Product]]=FY04_M08,SalesOrders_Log[[#This Row],[Date Invoiced]],0)</f>
        <v>0</v>
      </c>
      <c r="BN85" s="18">
        <f>IF(SalesOrders_Log[[#This Row],[Product]]=FY04_M09,SalesOrders_Log[[#This Row],[Date Invoiced]],0)</f>
        <v>0</v>
      </c>
      <c r="BO85" s="18">
        <f>IF(SalesOrders_Log[[#This Row],[Product]]=FY04_M10,SalesOrders_Log[[#This Row],[Date Invoiced]],0)</f>
        <v>0</v>
      </c>
      <c r="BP85" s="18">
        <f>IF(SalesOrders_Log[[#This Row],[Product]]=FY04_M11,SalesOrders_Log[[#This Row],[Date Invoiced]],0)</f>
        <v>0</v>
      </c>
      <c r="BQ85" s="18">
        <f>IF(SalesOrders_Log[[#This Row],[Product]]=FY04_M12,SalesOrders_Log[[#This Row],[Date Invoiced]],0)</f>
        <v>0</v>
      </c>
      <c r="BR85" s="18">
        <f>IF(SalesOrders_Log[[#This Row],[Product]]=FY05_M01,SalesOrders_Log[[#This Row],[Date Invoiced]],0)</f>
        <v>0</v>
      </c>
      <c r="BS85" s="18">
        <f>IF(SalesOrders_Log[[#This Row],[Product]]=FY05_M02,SalesOrders_Log[[#This Row],[Date Invoiced]],0)</f>
        <v>0</v>
      </c>
      <c r="BT85" s="18">
        <f>IF(SalesOrders_Log[[#This Row],[Product]]=FY05_M03,SalesOrders_Log[[#This Row],[Date Invoiced]],0)</f>
        <v>0</v>
      </c>
      <c r="BU85" s="18">
        <f>IF(SalesOrders_Log[[#This Row],[Product]]=FY05_M04,SalesOrders_Log[[#This Row],[Date Invoiced]],0)</f>
        <v>0</v>
      </c>
      <c r="BV85" s="18">
        <f>IF(SalesOrders_Log[[#This Row],[Product]]=FY05_M05,SalesOrders_Log[[#This Row],[Date Invoiced]],0)</f>
        <v>0</v>
      </c>
      <c r="BW85" s="18">
        <f>IF(SalesOrders_Log[[#This Row],[Product]]=FY05_M06,SalesOrders_Log[[#This Row],[Date Invoiced]],0)</f>
        <v>0</v>
      </c>
      <c r="BX85" s="18">
        <f>IF(SalesOrders_Log[[#This Row],[Product]]=FY05_M07,SalesOrders_Log[[#This Row],[Date Invoiced]],0)</f>
        <v>0</v>
      </c>
      <c r="BY85" s="18">
        <f>IF(SalesOrders_Log[[#This Row],[Product]]=FY05_M08,SalesOrders_Log[[#This Row],[Date Invoiced]],0)</f>
        <v>0</v>
      </c>
      <c r="BZ85" s="18">
        <f>IF(SalesOrders_Log[[#This Row],[Product]]=FY05_M09,SalesOrders_Log[[#This Row],[Date Invoiced]],0)</f>
        <v>0</v>
      </c>
      <c r="CA85" s="18">
        <f>IF(SalesOrders_Log[[#This Row],[Product]]=FY05_M10,SalesOrders_Log[[#This Row],[Date Invoiced]],0)</f>
        <v>0</v>
      </c>
      <c r="CB85" s="18">
        <f>IF(SalesOrders_Log[[#This Row],[Product]]=FY05_M11,SalesOrders_Log[[#This Row],[Date Invoiced]],0)</f>
        <v>0</v>
      </c>
      <c r="CC85" s="18">
        <f>IF(SalesOrders_Log[[#This Row],[Product]]=FY05_M12,SalesOrders_Log[[#This Row],[Date Invoiced]],0)</f>
        <v>0</v>
      </c>
    </row>
    <row r="86" spans="2:81" x14ac:dyDescent="0.25">
      <c r="B86" s="6" t="s">
        <v>690</v>
      </c>
      <c r="C86" s="6"/>
      <c r="D86" s="11"/>
      <c r="E86" s="6"/>
      <c r="F86" s="6"/>
      <c r="G86" s="6"/>
      <c r="H86" s="6"/>
      <c r="I86" s="6"/>
      <c r="J86" s="6"/>
      <c r="K86" s="6"/>
      <c r="L86" s="10" t="str">
        <f>IF(ISBLANK(SalesOrders_Log[[#This Row],[Product]]),"",SalesOrders_Log[[#This Row],[List Price]]*SalesOrders_Log[[#This Row],[QTY at List Price]]+SalesOrders_Log[[#This Row],[Discount Price]]*SalesOrders_Log[[#This Row],[QTY at Discount Price]])</f>
        <v/>
      </c>
      <c r="M86" s="6"/>
      <c r="N86" s="6"/>
      <c r="O86" s="10" t="str">
        <f>IFERROR(SalesOrders_Log[[#This Row],[Line Sub Total]]*SalesOrders_Log[[#This Row],[Zip Code Taxes]],"")</f>
        <v/>
      </c>
      <c r="P86" s="10">
        <f>SalesOrders_Log[[#This Row],[List Price]]-SalesOrders_Log[[#This Row],[Cost Price]]</f>
        <v>0</v>
      </c>
      <c r="Q86"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86" s="93" t="str">
        <f>IFERROR(SalesOrders_Log[[#This Row],[QTY at List Price]]*SalesOrders_Log[[#This Row],[List Price]]/SalesOrders_Log[[#This Row],[Cost Price]]*SalesOrders_Log[[#This Row],[QTY at List Price]]-IF(SalesOrders_Log[[#This Row],[QTY at List Price]]="","",1),"")</f>
        <v/>
      </c>
      <c r="S86" s="93" t="str">
        <f>IFERROR( SalesOrders_Log[[#This Row],[QTY at Discount Price]]*SalesOrders_Log[[#This Row],[Discount Price]]/SalesOrders_Log[[#This Row],[Cost Price]]*SalesOrders_Log[[#This Row],[QTY at Discount Price]]-IF(SalesOrders_Log[[#This Row],[QTY at Discount Price]]="","",1),"")</f>
        <v/>
      </c>
      <c r="T86" s="6"/>
      <c r="V86" s="10">
        <f>IF(SalesOrders_Log[[#This Row],[Date Invoiced]]=FY01_M01,SalesOrders_Log[[#This Row],[Line Sub Total]],0)</f>
        <v>0</v>
      </c>
      <c r="W86" s="10">
        <f>IF(SalesOrders_Log[[#This Row],[Date Invoiced]]=FY01_M02,SalesOrders_Log[[#This Row],[Line Sub Total]],0)</f>
        <v>0</v>
      </c>
      <c r="X86" s="10">
        <f>IF(SalesOrders_Log[[#This Row],[Date Invoiced]]=FY01_M03,SalesOrders_Log[[#This Row],[Line Sub Total]],0)</f>
        <v>0</v>
      </c>
      <c r="Y86" s="10">
        <f>IF(SalesOrders_Log[[#This Row],[Date Invoiced]]=FY01_M04,SalesOrders_Log[[#This Row],[Line Sub Total]],0)</f>
        <v>0</v>
      </c>
      <c r="Z86" s="10">
        <f>IF(SalesOrders_Log[[#This Row],[Date Invoiced]]=FY01_M05,SalesOrders_Log[[#This Row],[Line Sub Total]],0)</f>
        <v>0</v>
      </c>
      <c r="AA86" s="10">
        <f>IF(SalesOrders_Log[[#This Row],[Date Invoiced]]=FY01_M06,SalesOrders_Log[[#This Row],[Line Sub Total]],0)</f>
        <v>0</v>
      </c>
      <c r="AB86" s="10">
        <f>IF(SalesOrders_Log[[#This Row],[Date Invoiced]]=FY01_M07,SalesOrders_Log[[#This Row],[Line Sub Total]],0)</f>
        <v>0</v>
      </c>
      <c r="AC86" s="10">
        <f>IF(SalesOrders_Log[[#This Row],[Date Invoiced]]=FY01_M08,SalesOrders_Log[[#This Row],[Line Sub Total]],0)</f>
        <v>0</v>
      </c>
      <c r="AD86" s="10">
        <f>IF(SalesOrders_Log[[#This Row],[Date Invoiced]]=FY01_M09,SalesOrders_Log[[#This Row],[Line Sub Total]],0)</f>
        <v>0</v>
      </c>
      <c r="AE86" s="10">
        <f>IF(SalesOrders_Log[[#This Row],[Date Invoiced]]=FY01_M10,SalesOrders_Log[[#This Row],[Line Sub Total]],0)</f>
        <v>0</v>
      </c>
      <c r="AF86" s="10">
        <f>IF(SalesOrders_Log[[#This Row],[Date Invoiced]]=FY01_M11,SalesOrders_Log[[#This Row],[Line Sub Total]],0)</f>
        <v>0</v>
      </c>
      <c r="AG86" s="10">
        <f>IF(SalesOrders_Log[[#This Row],[Date Invoiced]]=FY01_M12,SalesOrders_Log[[#This Row],[Line Sub Total]],0)</f>
        <v>0</v>
      </c>
      <c r="AH86" s="18">
        <f>IF(SalesOrders_Log[[#This Row],[Date Invoiced]]=FY02_M01,SalesOrders_Log[[#This Row],[Line Sub Total]],0)</f>
        <v>0</v>
      </c>
      <c r="AI86" s="18">
        <f>IF(SalesOrders_Log[[#This Row],[Date Invoiced]]=FY02_M02,SalesOrders_Log[[#This Row],[Line Sub Total]],0)</f>
        <v>0</v>
      </c>
      <c r="AJ86" s="18">
        <f>IF(SalesOrders_Log[[#This Row],[Date Invoiced]]=FY02_M03,SalesOrders_Log[[#This Row],[Line Sub Total]],0)</f>
        <v>0</v>
      </c>
      <c r="AK86" s="18">
        <f>IF(SalesOrders_Log[[#This Row],[Date Invoiced]]=FY02_M04,SalesOrders_Log[[#This Row],[Line Sub Total]],0)</f>
        <v>0</v>
      </c>
      <c r="AL86" s="18">
        <f>IF(SalesOrders_Log[[#This Row],[Date Invoiced]]=FY02_M05,SalesOrders_Log[[#This Row],[Line Sub Total]],0)</f>
        <v>0</v>
      </c>
      <c r="AM86" s="18">
        <f>IF(SalesOrders_Log[[#This Row],[Date Invoiced]]=FY02_M06,SalesOrders_Log[[#This Row],[Line Sub Total]],0)</f>
        <v>0</v>
      </c>
      <c r="AN86" s="18">
        <f>IF(SalesOrders_Log[[#This Row],[Date Invoiced]]=FY02_M07,SalesOrders_Log[[#This Row],[Line Sub Total]],0)</f>
        <v>0</v>
      </c>
      <c r="AO86" s="18">
        <f>IF(SalesOrders_Log[[#This Row],[Date Invoiced]]=FY02_M08,SalesOrders_Log[[#This Row],[Line Sub Total]],0)</f>
        <v>0</v>
      </c>
      <c r="AP86" s="18">
        <f>IF(SalesOrders_Log[[#This Row],[Date Invoiced]]=FY02_M09,SalesOrders_Log[[#This Row],[Line Sub Total]],0)</f>
        <v>0</v>
      </c>
      <c r="AQ86" s="18">
        <f>IF(SalesOrders_Log[[#This Row],[Date Invoiced]]=FY02_M10,SalesOrders_Log[[#This Row],[Line Sub Total]],0)</f>
        <v>0</v>
      </c>
      <c r="AR86" s="18">
        <f>IF(SalesOrders_Log[[#This Row],[Date Invoiced]]=FY02_M11,SalesOrders_Log[[#This Row],[Line Sub Total]],0)</f>
        <v>0</v>
      </c>
      <c r="AS86" s="18">
        <f>IF(SalesOrders_Log[[#This Row],[Date Invoiced]]=FY02_M12,SalesOrders_Log[[#This Row],[Line Sub Total]],0)</f>
        <v>0</v>
      </c>
      <c r="AT86" s="18">
        <f>IF(SalesOrders_Log[[#This Row],[Date Invoiced]]=FY03_M01,SalesOrders_Log[[#This Row],[Line Sub Total]],0)</f>
        <v>0</v>
      </c>
      <c r="AU86" s="18">
        <f>IF(SalesOrders_Log[[#This Row],[Date Invoiced]]=FY03_M02,SalesOrders_Log[[#This Row],[Line Sub Total]],0)</f>
        <v>0</v>
      </c>
      <c r="AV86" s="18">
        <f>IF(SalesOrders_Log[[#This Row],[Date Invoiced]]=FY03_M03,SalesOrders_Log[[#This Row],[Line Sub Total]],0)</f>
        <v>0</v>
      </c>
      <c r="AW86" s="18">
        <f>IF(SalesOrders_Log[[#This Row],[Date Invoiced]]=FY03_M04,SalesOrders_Log[[#This Row],[Line Sub Total]],0)</f>
        <v>0</v>
      </c>
      <c r="AX86" s="18">
        <f>IF(SalesOrders_Log[[#This Row],[Date Invoiced]]=FY03_M05,SalesOrders_Log[[#This Row],[Line Sub Total]],0)</f>
        <v>0</v>
      </c>
      <c r="AY86" s="18">
        <f>IF(SalesOrders_Log[[#This Row],[Date Invoiced]]=FY03_M06,SalesOrders_Log[[#This Row],[Line Sub Total]],0)</f>
        <v>0</v>
      </c>
      <c r="AZ86" s="18">
        <f>IF(SalesOrders_Log[[#This Row],[Date Invoiced]]=FY03_M07,SalesOrders_Log[[#This Row],[Line Sub Total]],0)</f>
        <v>0</v>
      </c>
      <c r="BA86" s="18">
        <f>IF(SalesOrders_Log[[#This Row],[Date Invoiced]]=FY03_M08,SalesOrders_Log[[#This Row],[Line Sub Total]],0)</f>
        <v>0</v>
      </c>
      <c r="BB86" s="18">
        <f>IF(SalesOrders_Log[[#This Row],[Date Invoiced]]=FY03_M09,SalesOrders_Log[[#This Row],[Line Sub Total]],0)</f>
        <v>0</v>
      </c>
      <c r="BC86" s="18">
        <f>IF(SalesOrders_Log[[#This Row],[Date Invoiced]]=FY03_M10,SalesOrders_Log[[#This Row],[Line Sub Total]],0)</f>
        <v>0</v>
      </c>
      <c r="BD86" s="18">
        <f>IF(SalesOrders_Log[[#This Row],[Date Invoiced]]=FY03_M11,SalesOrders_Log[[#This Row],[Line Sub Total]],0)</f>
        <v>0</v>
      </c>
      <c r="BE86" s="18">
        <f>IF(SalesOrders_Log[[#This Row],[Date Invoiced]]=FY03_M12,SalesOrders_Log[[#This Row],[Line Sub Total]],0)</f>
        <v>0</v>
      </c>
      <c r="BF86" s="18">
        <f>IF(SalesOrders_Log[[#This Row],[Product]]=FY04_M01,SalesOrders_Log[[#This Row],[Date Invoiced]],0)</f>
        <v>0</v>
      </c>
      <c r="BG86" s="18">
        <f>IF(SalesOrders_Log[[#This Row],[Product]]=FY04_M02,SalesOrders_Log[[#This Row],[Date Invoiced]],0)</f>
        <v>0</v>
      </c>
      <c r="BH86" s="18">
        <f>IF(SalesOrders_Log[[#This Row],[Product]]=FY04_M03,SalesOrders_Log[[#This Row],[Date Invoiced]],0)</f>
        <v>0</v>
      </c>
      <c r="BI86" s="18">
        <f>IF(SalesOrders_Log[[#This Row],[Product]]=FY04_M04,SalesOrders_Log[[#This Row],[Date Invoiced]],0)</f>
        <v>0</v>
      </c>
      <c r="BJ86" s="18">
        <f>IF(SalesOrders_Log[[#This Row],[Product]]=FY04_M05,SalesOrders_Log[[#This Row],[Date Invoiced]],0)</f>
        <v>0</v>
      </c>
      <c r="BK86" s="18">
        <f>IF(SalesOrders_Log[[#This Row],[Product]]=FY04_M06,SalesOrders_Log[[#This Row],[Date Invoiced]],0)</f>
        <v>0</v>
      </c>
      <c r="BL86" s="18">
        <f>IF(SalesOrders_Log[[#This Row],[Product]]=FY04_M07,SalesOrders_Log[[#This Row],[Date Invoiced]],0)</f>
        <v>0</v>
      </c>
      <c r="BM86" s="18">
        <f>IF(SalesOrders_Log[[#This Row],[Product]]=FY04_M08,SalesOrders_Log[[#This Row],[Date Invoiced]],0)</f>
        <v>0</v>
      </c>
      <c r="BN86" s="18">
        <f>IF(SalesOrders_Log[[#This Row],[Product]]=FY04_M09,SalesOrders_Log[[#This Row],[Date Invoiced]],0)</f>
        <v>0</v>
      </c>
      <c r="BO86" s="18">
        <f>IF(SalesOrders_Log[[#This Row],[Product]]=FY04_M10,SalesOrders_Log[[#This Row],[Date Invoiced]],0)</f>
        <v>0</v>
      </c>
      <c r="BP86" s="18">
        <f>IF(SalesOrders_Log[[#This Row],[Product]]=FY04_M11,SalesOrders_Log[[#This Row],[Date Invoiced]],0)</f>
        <v>0</v>
      </c>
      <c r="BQ86" s="18">
        <f>IF(SalesOrders_Log[[#This Row],[Product]]=FY04_M12,SalesOrders_Log[[#This Row],[Date Invoiced]],0)</f>
        <v>0</v>
      </c>
      <c r="BR86" s="18">
        <f>IF(SalesOrders_Log[[#This Row],[Product]]=FY05_M01,SalesOrders_Log[[#This Row],[Date Invoiced]],0)</f>
        <v>0</v>
      </c>
      <c r="BS86" s="18">
        <f>IF(SalesOrders_Log[[#This Row],[Product]]=FY05_M02,SalesOrders_Log[[#This Row],[Date Invoiced]],0)</f>
        <v>0</v>
      </c>
      <c r="BT86" s="18">
        <f>IF(SalesOrders_Log[[#This Row],[Product]]=FY05_M03,SalesOrders_Log[[#This Row],[Date Invoiced]],0)</f>
        <v>0</v>
      </c>
      <c r="BU86" s="18">
        <f>IF(SalesOrders_Log[[#This Row],[Product]]=FY05_M04,SalesOrders_Log[[#This Row],[Date Invoiced]],0)</f>
        <v>0</v>
      </c>
      <c r="BV86" s="18">
        <f>IF(SalesOrders_Log[[#This Row],[Product]]=FY05_M05,SalesOrders_Log[[#This Row],[Date Invoiced]],0)</f>
        <v>0</v>
      </c>
      <c r="BW86" s="18">
        <f>IF(SalesOrders_Log[[#This Row],[Product]]=FY05_M06,SalesOrders_Log[[#This Row],[Date Invoiced]],0)</f>
        <v>0</v>
      </c>
      <c r="BX86" s="18">
        <f>IF(SalesOrders_Log[[#This Row],[Product]]=FY05_M07,SalesOrders_Log[[#This Row],[Date Invoiced]],0)</f>
        <v>0</v>
      </c>
      <c r="BY86" s="18">
        <f>IF(SalesOrders_Log[[#This Row],[Product]]=FY05_M08,SalesOrders_Log[[#This Row],[Date Invoiced]],0)</f>
        <v>0</v>
      </c>
      <c r="BZ86" s="18">
        <f>IF(SalesOrders_Log[[#This Row],[Product]]=FY05_M09,SalesOrders_Log[[#This Row],[Date Invoiced]],0)</f>
        <v>0</v>
      </c>
      <c r="CA86" s="18">
        <f>IF(SalesOrders_Log[[#This Row],[Product]]=FY05_M10,SalesOrders_Log[[#This Row],[Date Invoiced]],0)</f>
        <v>0</v>
      </c>
      <c r="CB86" s="18">
        <f>IF(SalesOrders_Log[[#This Row],[Product]]=FY05_M11,SalesOrders_Log[[#This Row],[Date Invoiced]],0)</f>
        <v>0</v>
      </c>
      <c r="CC86" s="18">
        <f>IF(SalesOrders_Log[[#This Row],[Product]]=FY05_M12,SalesOrders_Log[[#This Row],[Date Invoiced]],0)</f>
        <v>0</v>
      </c>
    </row>
    <row r="87" spans="2:81" x14ac:dyDescent="0.25">
      <c r="B87" s="6" t="s">
        <v>691</v>
      </c>
      <c r="C87" s="6"/>
      <c r="D87" s="11"/>
      <c r="E87" s="6"/>
      <c r="F87" s="6"/>
      <c r="G87" s="6"/>
      <c r="H87" s="6"/>
      <c r="I87" s="6"/>
      <c r="J87" s="6"/>
      <c r="K87" s="6"/>
      <c r="L87" s="10" t="str">
        <f>IF(ISBLANK(SalesOrders_Log[[#This Row],[Product]]),"",SalesOrders_Log[[#This Row],[List Price]]*SalesOrders_Log[[#This Row],[QTY at List Price]]+SalesOrders_Log[[#This Row],[Discount Price]]*SalesOrders_Log[[#This Row],[QTY at Discount Price]])</f>
        <v/>
      </c>
      <c r="M87" s="6"/>
      <c r="N87" s="6"/>
      <c r="O87" s="10" t="str">
        <f>IFERROR(SalesOrders_Log[[#This Row],[Line Sub Total]]*SalesOrders_Log[[#This Row],[Zip Code Taxes]],"")</f>
        <v/>
      </c>
      <c r="P87" s="10">
        <f>SalesOrders_Log[[#This Row],[List Price]]-SalesOrders_Log[[#This Row],[Cost Price]]</f>
        <v>0</v>
      </c>
      <c r="Q87"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87" s="93" t="str">
        <f>IFERROR(SalesOrders_Log[[#This Row],[QTY at List Price]]*SalesOrders_Log[[#This Row],[List Price]]/SalesOrders_Log[[#This Row],[Cost Price]]*SalesOrders_Log[[#This Row],[QTY at List Price]]-IF(SalesOrders_Log[[#This Row],[QTY at List Price]]="","",1),"")</f>
        <v/>
      </c>
      <c r="S87" s="93" t="str">
        <f>IFERROR( SalesOrders_Log[[#This Row],[QTY at Discount Price]]*SalesOrders_Log[[#This Row],[Discount Price]]/SalesOrders_Log[[#This Row],[Cost Price]]*SalesOrders_Log[[#This Row],[QTY at Discount Price]]-IF(SalesOrders_Log[[#This Row],[QTY at Discount Price]]="","",1),"")</f>
        <v/>
      </c>
      <c r="T87" s="6"/>
      <c r="V87" s="10">
        <f>IF(SalesOrders_Log[[#This Row],[Date Invoiced]]=FY01_M01,SalesOrders_Log[[#This Row],[Line Sub Total]],0)</f>
        <v>0</v>
      </c>
      <c r="W87" s="10">
        <f>IF(SalesOrders_Log[[#This Row],[Date Invoiced]]=FY01_M02,SalesOrders_Log[[#This Row],[Line Sub Total]],0)</f>
        <v>0</v>
      </c>
      <c r="X87" s="10">
        <f>IF(SalesOrders_Log[[#This Row],[Date Invoiced]]=FY01_M03,SalesOrders_Log[[#This Row],[Line Sub Total]],0)</f>
        <v>0</v>
      </c>
      <c r="Y87" s="10">
        <f>IF(SalesOrders_Log[[#This Row],[Date Invoiced]]=FY01_M04,SalesOrders_Log[[#This Row],[Line Sub Total]],0)</f>
        <v>0</v>
      </c>
      <c r="Z87" s="10">
        <f>IF(SalesOrders_Log[[#This Row],[Date Invoiced]]=FY01_M05,SalesOrders_Log[[#This Row],[Line Sub Total]],0)</f>
        <v>0</v>
      </c>
      <c r="AA87" s="10">
        <f>IF(SalesOrders_Log[[#This Row],[Date Invoiced]]=FY01_M06,SalesOrders_Log[[#This Row],[Line Sub Total]],0)</f>
        <v>0</v>
      </c>
      <c r="AB87" s="10">
        <f>IF(SalesOrders_Log[[#This Row],[Date Invoiced]]=FY01_M07,SalesOrders_Log[[#This Row],[Line Sub Total]],0)</f>
        <v>0</v>
      </c>
      <c r="AC87" s="10">
        <f>IF(SalesOrders_Log[[#This Row],[Date Invoiced]]=FY01_M08,SalesOrders_Log[[#This Row],[Line Sub Total]],0)</f>
        <v>0</v>
      </c>
      <c r="AD87" s="10">
        <f>IF(SalesOrders_Log[[#This Row],[Date Invoiced]]=FY01_M09,SalesOrders_Log[[#This Row],[Line Sub Total]],0)</f>
        <v>0</v>
      </c>
      <c r="AE87" s="10">
        <f>IF(SalesOrders_Log[[#This Row],[Date Invoiced]]=FY01_M10,SalesOrders_Log[[#This Row],[Line Sub Total]],0)</f>
        <v>0</v>
      </c>
      <c r="AF87" s="10">
        <f>IF(SalesOrders_Log[[#This Row],[Date Invoiced]]=FY01_M11,SalesOrders_Log[[#This Row],[Line Sub Total]],0)</f>
        <v>0</v>
      </c>
      <c r="AG87" s="10">
        <f>IF(SalesOrders_Log[[#This Row],[Date Invoiced]]=FY01_M12,SalesOrders_Log[[#This Row],[Line Sub Total]],0)</f>
        <v>0</v>
      </c>
      <c r="AH87" s="18">
        <f>IF(SalesOrders_Log[[#This Row],[Date Invoiced]]=FY02_M01,SalesOrders_Log[[#This Row],[Line Sub Total]],0)</f>
        <v>0</v>
      </c>
      <c r="AI87" s="18">
        <f>IF(SalesOrders_Log[[#This Row],[Date Invoiced]]=FY02_M02,SalesOrders_Log[[#This Row],[Line Sub Total]],0)</f>
        <v>0</v>
      </c>
      <c r="AJ87" s="18">
        <f>IF(SalesOrders_Log[[#This Row],[Date Invoiced]]=FY02_M03,SalesOrders_Log[[#This Row],[Line Sub Total]],0)</f>
        <v>0</v>
      </c>
      <c r="AK87" s="18">
        <f>IF(SalesOrders_Log[[#This Row],[Date Invoiced]]=FY02_M04,SalesOrders_Log[[#This Row],[Line Sub Total]],0)</f>
        <v>0</v>
      </c>
      <c r="AL87" s="18">
        <f>IF(SalesOrders_Log[[#This Row],[Date Invoiced]]=FY02_M05,SalesOrders_Log[[#This Row],[Line Sub Total]],0)</f>
        <v>0</v>
      </c>
      <c r="AM87" s="18">
        <f>IF(SalesOrders_Log[[#This Row],[Date Invoiced]]=FY02_M06,SalesOrders_Log[[#This Row],[Line Sub Total]],0)</f>
        <v>0</v>
      </c>
      <c r="AN87" s="18">
        <f>IF(SalesOrders_Log[[#This Row],[Date Invoiced]]=FY02_M07,SalesOrders_Log[[#This Row],[Line Sub Total]],0)</f>
        <v>0</v>
      </c>
      <c r="AO87" s="18">
        <f>IF(SalesOrders_Log[[#This Row],[Date Invoiced]]=FY02_M08,SalesOrders_Log[[#This Row],[Line Sub Total]],0)</f>
        <v>0</v>
      </c>
      <c r="AP87" s="18">
        <f>IF(SalesOrders_Log[[#This Row],[Date Invoiced]]=FY02_M09,SalesOrders_Log[[#This Row],[Line Sub Total]],0)</f>
        <v>0</v>
      </c>
      <c r="AQ87" s="18">
        <f>IF(SalesOrders_Log[[#This Row],[Date Invoiced]]=FY02_M10,SalesOrders_Log[[#This Row],[Line Sub Total]],0)</f>
        <v>0</v>
      </c>
      <c r="AR87" s="18">
        <f>IF(SalesOrders_Log[[#This Row],[Date Invoiced]]=FY02_M11,SalesOrders_Log[[#This Row],[Line Sub Total]],0)</f>
        <v>0</v>
      </c>
      <c r="AS87" s="18">
        <f>IF(SalesOrders_Log[[#This Row],[Date Invoiced]]=FY02_M12,SalesOrders_Log[[#This Row],[Line Sub Total]],0)</f>
        <v>0</v>
      </c>
      <c r="AT87" s="18">
        <f>IF(SalesOrders_Log[[#This Row],[Date Invoiced]]=FY03_M01,SalesOrders_Log[[#This Row],[Line Sub Total]],0)</f>
        <v>0</v>
      </c>
      <c r="AU87" s="18">
        <f>IF(SalesOrders_Log[[#This Row],[Date Invoiced]]=FY03_M02,SalesOrders_Log[[#This Row],[Line Sub Total]],0)</f>
        <v>0</v>
      </c>
      <c r="AV87" s="18">
        <f>IF(SalesOrders_Log[[#This Row],[Date Invoiced]]=FY03_M03,SalesOrders_Log[[#This Row],[Line Sub Total]],0)</f>
        <v>0</v>
      </c>
      <c r="AW87" s="18">
        <f>IF(SalesOrders_Log[[#This Row],[Date Invoiced]]=FY03_M04,SalesOrders_Log[[#This Row],[Line Sub Total]],0)</f>
        <v>0</v>
      </c>
      <c r="AX87" s="18">
        <f>IF(SalesOrders_Log[[#This Row],[Date Invoiced]]=FY03_M05,SalesOrders_Log[[#This Row],[Line Sub Total]],0)</f>
        <v>0</v>
      </c>
      <c r="AY87" s="18">
        <f>IF(SalesOrders_Log[[#This Row],[Date Invoiced]]=FY03_M06,SalesOrders_Log[[#This Row],[Line Sub Total]],0)</f>
        <v>0</v>
      </c>
      <c r="AZ87" s="18">
        <f>IF(SalesOrders_Log[[#This Row],[Date Invoiced]]=FY03_M07,SalesOrders_Log[[#This Row],[Line Sub Total]],0)</f>
        <v>0</v>
      </c>
      <c r="BA87" s="18">
        <f>IF(SalesOrders_Log[[#This Row],[Date Invoiced]]=FY03_M08,SalesOrders_Log[[#This Row],[Line Sub Total]],0)</f>
        <v>0</v>
      </c>
      <c r="BB87" s="18">
        <f>IF(SalesOrders_Log[[#This Row],[Date Invoiced]]=FY03_M09,SalesOrders_Log[[#This Row],[Line Sub Total]],0)</f>
        <v>0</v>
      </c>
      <c r="BC87" s="18">
        <f>IF(SalesOrders_Log[[#This Row],[Date Invoiced]]=FY03_M10,SalesOrders_Log[[#This Row],[Line Sub Total]],0)</f>
        <v>0</v>
      </c>
      <c r="BD87" s="18">
        <f>IF(SalesOrders_Log[[#This Row],[Date Invoiced]]=FY03_M11,SalesOrders_Log[[#This Row],[Line Sub Total]],0)</f>
        <v>0</v>
      </c>
      <c r="BE87" s="18">
        <f>IF(SalesOrders_Log[[#This Row],[Date Invoiced]]=FY03_M12,SalesOrders_Log[[#This Row],[Line Sub Total]],0)</f>
        <v>0</v>
      </c>
      <c r="BF87" s="18">
        <f>IF(SalesOrders_Log[[#This Row],[Product]]=FY04_M01,SalesOrders_Log[[#This Row],[Date Invoiced]],0)</f>
        <v>0</v>
      </c>
      <c r="BG87" s="18">
        <f>IF(SalesOrders_Log[[#This Row],[Product]]=FY04_M02,SalesOrders_Log[[#This Row],[Date Invoiced]],0)</f>
        <v>0</v>
      </c>
      <c r="BH87" s="18">
        <f>IF(SalesOrders_Log[[#This Row],[Product]]=FY04_M03,SalesOrders_Log[[#This Row],[Date Invoiced]],0)</f>
        <v>0</v>
      </c>
      <c r="BI87" s="18">
        <f>IF(SalesOrders_Log[[#This Row],[Product]]=FY04_M04,SalesOrders_Log[[#This Row],[Date Invoiced]],0)</f>
        <v>0</v>
      </c>
      <c r="BJ87" s="18">
        <f>IF(SalesOrders_Log[[#This Row],[Product]]=FY04_M05,SalesOrders_Log[[#This Row],[Date Invoiced]],0)</f>
        <v>0</v>
      </c>
      <c r="BK87" s="18">
        <f>IF(SalesOrders_Log[[#This Row],[Product]]=FY04_M06,SalesOrders_Log[[#This Row],[Date Invoiced]],0)</f>
        <v>0</v>
      </c>
      <c r="BL87" s="18">
        <f>IF(SalesOrders_Log[[#This Row],[Product]]=FY04_M07,SalesOrders_Log[[#This Row],[Date Invoiced]],0)</f>
        <v>0</v>
      </c>
      <c r="BM87" s="18">
        <f>IF(SalesOrders_Log[[#This Row],[Product]]=FY04_M08,SalesOrders_Log[[#This Row],[Date Invoiced]],0)</f>
        <v>0</v>
      </c>
      <c r="BN87" s="18">
        <f>IF(SalesOrders_Log[[#This Row],[Product]]=FY04_M09,SalesOrders_Log[[#This Row],[Date Invoiced]],0)</f>
        <v>0</v>
      </c>
      <c r="BO87" s="18">
        <f>IF(SalesOrders_Log[[#This Row],[Product]]=FY04_M10,SalesOrders_Log[[#This Row],[Date Invoiced]],0)</f>
        <v>0</v>
      </c>
      <c r="BP87" s="18">
        <f>IF(SalesOrders_Log[[#This Row],[Product]]=FY04_M11,SalesOrders_Log[[#This Row],[Date Invoiced]],0)</f>
        <v>0</v>
      </c>
      <c r="BQ87" s="18">
        <f>IF(SalesOrders_Log[[#This Row],[Product]]=FY04_M12,SalesOrders_Log[[#This Row],[Date Invoiced]],0)</f>
        <v>0</v>
      </c>
      <c r="BR87" s="18">
        <f>IF(SalesOrders_Log[[#This Row],[Product]]=FY05_M01,SalesOrders_Log[[#This Row],[Date Invoiced]],0)</f>
        <v>0</v>
      </c>
      <c r="BS87" s="18">
        <f>IF(SalesOrders_Log[[#This Row],[Product]]=FY05_M02,SalesOrders_Log[[#This Row],[Date Invoiced]],0)</f>
        <v>0</v>
      </c>
      <c r="BT87" s="18">
        <f>IF(SalesOrders_Log[[#This Row],[Product]]=FY05_M03,SalesOrders_Log[[#This Row],[Date Invoiced]],0)</f>
        <v>0</v>
      </c>
      <c r="BU87" s="18">
        <f>IF(SalesOrders_Log[[#This Row],[Product]]=FY05_M04,SalesOrders_Log[[#This Row],[Date Invoiced]],0)</f>
        <v>0</v>
      </c>
      <c r="BV87" s="18">
        <f>IF(SalesOrders_Log[[#This Row],[Product]]=FY05_M05,SalesOrders_Log[[#This Row],[Date Invoiced]],0)</f>
        <v>0</v>
      </c>
      <c r="BW87" s="18">
        <f>IF(SalesOrders_Log[[#This Row],[Product]]=FY05_M06,SalesOrders_Log[[#This Row],[Date Invoiced]],0)</f>
        <v>0</v>
      </c>
      <c r="BX87" s="18">
        <f>IF(SalesOrders_Log[[#This Row],[Product]]=FY05_M07,SalesOrders_Log[[#This Row],[Date Invoiced]],0)</f>
        <v>0</v>
      </c>
      <c r="BY87" s="18">
        <f>IF(SalesOrders_Log[[#This Row],[Product]]=FY05_M08,SalesOrders_Log[[#This Row],[Date Invoiced]],0)</f>
        <v>0</v>
      </c>
      <c r="BZ87" s="18">
        <f>IF(SalesOrders_Log[[#This Row],[Product]]=FY05_M09,SalesOrders_Log[[#This Row],[Date Invoiced]],0)</f>
        <v>0</v>
      </c>
      <c r="CA87" s="18">
        <f>IF(SalesOrders_Log[[#This Row],[Product]]=FY05_M10,SalesOrders_Log[[#This Row],[Date Invoiced]],0)</f>
        <v>0</v>
      </c>
      <c r="CB87" s="18">
        <f>IF(SalesOrders_Log[[#This Row],[Product]]=FY05_M11,SalesOrders_Log[[#This Row],[Date Invoiced]],0)</f>
        <v>0</v>
      </c>
      <c r="CC87" s="18">
        <f>IF(SalesOrders_Log[[#This Row],[Product]]=FY05_M12,SalesOrders_Log[[#This Row],[Date Invoiced]],0)</f>
        <v>0</v>
      </c>
    </row>
    <row r="88" spans="2:81" x14ac:dyDescent="0.25">
      <c r="B88" s="6" t="s">
        <v>692</v>
      </c>
      <c r="C88" s="6"/>
      <c r="D88" s="11"/>
      <c r="E88" s="6"/>
      <c r="F88" s="6"/>
      <c r="G88" s="6"/>
      <c r="H88" s="6"/>
      <c r="I88" s="6"/>
      <c r="J88" s="6"/>
      <c r="K88" s="6"/>
      <c r="L88" s="10" t="str">
        <f>IF(ISBLANK(SalesOrders_Log[[#This Row],[Product]]),"",SalesOrders_Log[[#This Row],[List Price]]*SalesOrders_Log[[#This Row],[QTY at List Price]]+SalesOrders_Log[[#This Row],[Discount Price]]*SalesOrders_Log[[#This Row],[QTY at Discount Price]])</f>
        <v/>
      </c>
      <c r="M88" s="6"/>
      <c r="N88" s="6"/>
      <c r="O88" s="10" t="str">
        <f>IFERROR(SalesOrders_Log[[#This Row],[Line Sub Total]]*SalesOrders_Log[[#This Row],[Zip Code Taxes]],"")</f>
        <v/>
      </c>
      <c r="P88" s="10">
        <f>SalesOrders_Log[[#This Row],[List Price]]-SalesOrders_Log[[#This Row],[Cost Price]]</f>
        <v>0</v>
      </c>
      <c r="Q88"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88" s="93" t="str">
        <f>IFERROR(SalesOrders_Log[[#This Row],[QTY at List Price]]*SalesOrders_Log[[#This Row],[List Price]]/SalesOrders_Log[[#This Row],[Cost Price]]*SalesOrders_Log[[#This Row],[QTY at List Price]]-IF(SalesOrders_Log[[#This Row],[QTY at List Price]]="","",1),"")</f>
        <v/>
      </c>
      <c r="S88" s="93" t="str">
        <f>IFERROR( SalesOrders_Log[[#This Row],[QTY at Discount Price]]*SalesOrders_Log[[#This Row],[Discount Price]]/SalesOrders_Log[[#This Row],[Cost Price]]*SalesOrders_Log[[#This Row],[QTY at Discount Price]]-IF(SalesOrders_Log[[#This Row],[QTY at Discount Price]]="","",1),"")</f>
        <v/>
      </c>
      <c r="T88" s="11">
        <v>43388</v>
      </c>
      <c r="V88" s="10">
        <f>IF(SalesOrders_Log[[#This Row],[Date Invoiced]]=FY01_M01,SalesOrders_Log[[#This Row],[Line Sub Total]],0)</f>
        <v>0</v>
      </c>
      <c r="W88" s="10">
        <f>IF(SalesOrders_Log[[#This Row],[Date Invoiced]]=FY01_M02,SalesOrders_Log[[#This Row],[Line Sub Total]],0)</f>
        <v>0</v>
      </c>
      <c r="X88" s="10">
        <f>IF(SalesOrders_Log[[#This Row],[Date Invoiced]]=FY01_M03,SalesOrders_Log[[#This Row],[Line Sub Total]],0)</f>
        <v>0</v>
      </c>
      <c r="Y88" s="10">
        <f>IF(SalesOrders_Log[[#This Row],[Date Invoiced]]=FY01_M04,SalesOrders_Log[[#This Row],[Line Sub Total]],0)</f>
        <v>0</v>
      </c>
      <c r="Z88" s="10">
        <f>IF(SalesOrders_Log[[#This Row],[Date Invoiced]]=FY01_M05,SalesOrders_Log[[#This Row],[Line Sub Total]],0)</f>
        <v>0</v>
      </c>
      <c r="AA88" s="10">
        <f>IF(SalesOrders_Log[[#This Row],[Date Invoiced]]=FY01_M06,SalesOrders_Log[[#This Row],[Line Sub Total]],0)</f>
        <v>0</v>
      </c>
      <c r="AB88" s="10">
        <f>IF(SalesOrders_Log[[#This Row],[Date Invoiced]]=FY01_M07,SalesOrders_Log[[#This Row],[Line Sub Total]],0)</f>
        <v>0</v>
      </c>
      <c r="AC88" s="10">
        <f>IF(SalesOrders_Log[[#This Row],[Date Invoiced]]=FY01_M08,SalesOrders_Log[[#This Row],[Line Sub Total]],0)</f>
        <v>0</v>
      </c>
      <c r="AD88" s="10">
        <f>IF(SalesOrders_Log[[#This Row],[Date Invoiced]]=FY01_M09,SalesOrders_Log[[#This Row],[Line Sub Total]],0)</f>
        <v>0</v>
      </c>
      <c r="AE88" s="10">
        <f>IF(SalesOrders_Log[[#This Row],[Date Invoiced]]=FY01_M10,SalesOrders_Log[[#This Row],[Line Sub Total]],0)</f>
        <v>0</v>
      </c>
      <c r="AF88" s="10">
        <f>IF(SalesOrders_Log[[#This Row],[Date Invoiced]]=FY01_M11,SalesOrders_Log[[#This Row],[Line Sub Total]],0)</f>
        <v>0</v>
      </c>
      <c r="AG88" s="10">
        <f>IF(SalesOrders_Log[[#This Row],[Date Invoiced]]=FY01_M12,SalesOrders_Log[[#This Row],[Line Sub Total]],0)</f>
        <v>0</v>
      </c>
      <c r="AH88" s="18">
        <f>IF(SalesOrders_Log[[#This Row],[Date Invoiced]]=FY02_M01,SalesOrders_Log[[#This Row],[Line Sub Total]],0)</f>
        <v>0</v>
      </c>
      <c r="AI88" s="18">
        <f>IF(SalesOrders_Log[[#This Row],[Date Invoiced]]=FY02_M02,SalesOrders_Log[[#This Row],[Line Sub Total]],0)</f>
        <v>0</v>
      </c>
      <c r="AJ88" s="18">
        <f>IF(SalesOrders_Log[[#This Row],[Date Invoiced]]=FY02_M03,SalesOrders_Log[[#This Row],[Line Sub Total]],0)</f>
        <v>0</v>
      </c>
      <c r="AK88" s="18">
        <f>IF(SalesOrders_Log[[#This Row],[Date Invoiced]]=FY02_M04,SalesOrders_Log[[#This Row],[Line Sub Total]],0)</f>
        <v>0</v>
      </c>
      <c r="AL88" s="18">
        <f>IF(SalesOrders_Log[[#This Row],[Date Invoiced]]=FY02_M05,SalesOrders_Log[[#This Row],[Line Sub Total]],0)</f>
        <v>0</v>
      </c>
      <c r="AM88" s="18">
        <f>IF(SalesOrders_Log[[#This Row],[Date Invoiced]]=FY02_M06,SalesOrders_Log[[#This Row],[Line Sub Total]],0)</f>
        <v>0</v>
      </c>
      <c r="AN88" s="18">
        <f>IF(SalesOrders_Log[[#This Row],[Date Invoiced]]=FY02_M07,SalesOrders_Log[[#This Row],[Line Sub Total]],0)</f>
        <v>0</v>
      </c>
      <c r="AO88" s="18">
        <f>IF(SalesOrders_Log[[#This Row],[Date Invoiced]]=FY02_M08,SalesOrders_Log[[#This Row],[Line Sub Total]],0)</f>
        <v>0</v>
      </c>
      <c r="AP88" s="18">
        <f>IF(SalesOrders_Log[[#This Row],[Date Invoiced]]=FY02_M09,SalesOrders_Log[[#This Row],[Line Sub Total]],0)</f>
        <v>0</v>
      </c>
      <c r="AQ88" s="18">
        <f>IF(SalesOrders_Log[[#This Row],[Date Invoiced]]=FY02_M10,SalesOrders_Log[[#This Row],[Line Sub Total]],0)</f>
        <v>0</v>
      </c>
      <c r="AR88" s="18">
        <f>IF(SalesOrders_Log[[#This Row],[Date Invoiced]]=FY02_M11,SalesOrders_Log[[#This Row],[Line Sub Total]],0)</f>
        <v>0</v>
      </c>
      <c r="AS88" s="18">
        <f>IF(SalesOrders_Log[[#This Row],[Date Invoiced]]=FY02_M12,SalesOrders_Log[[#This Row],[Line Sub Total]],0)</f>
        <v>0</v>
      </c>
      <c r="AT88" s="18">
        <f>IF(SalesOrders_Log[[#This Row],[Date Invoiced]]=FY03_M01,SalesOrders_Log[[#This Row],[Line Sub Total]],0)</f>
        <v>0</v>
      </c>
      <c r="AU88" s="18">
        <f>IF(SalesOrders_Log[[#This Row],[Date Invoiced]]=FY03_M02,SalesOrders_Log[[#This Row],[Line Sub Total]],0)</f>
        <v>0</v>
      </c>
      <c r="AV88" s="18">
        <f>IF(SalesOrders_Log[[#This Row],[Date Invoiced]]=FY03_M03,SalesOrders_Log[[#This Row],[Line Sub Total]],0)</f>
        <v>0</v>
      </c>
      <c r="AW88" s="18">
        <f>IF(SalesOrders_Log[[#This Row],[Date Invoiced]]=FY03_M04,SalesOrders_Log[[#This Row],[Line Sub Total]],0)</f>
        <v>0</v>
      </c>
      <c r="AX88" s="18">
        <f>IF(SalesOrders_Log[[#This Row],[Date Invoiced]]=FY03_M05,SalesOrders_Log[[#This Row],[Line Sub Total]],0)</f>
        <v>0</v>
      </c>
      <c r="AY88" s="18">
        <f>IF(SalesOrders_Log[[#This Row],[Date Invoiced]]=FY03_M06,SalesOrders_Log[[#This Row],[Line Sub Total]],0)</f>
        <v>0</v>
      </c>
      <c r="AZ88" s="18">
        <f>IF(SalesOrders_Log[[#This Row],[Date Invoiced]]=FY03_M07,SalesOrders_Log[[#This Row],[Line Sub Total]],0)</f>
        <v>0</v>
      </c>
      <c r="BA88" s="18">
        <f>IF(SalesOrders_Log[[#This Row],[Date Invoiced]]=FY03_M08,SalesOrders_Log[[#This Row],[Line Sub Total]],0)</f>
        <v>0</v>
      </c>
      <c r="BB88" s="18">
        <f>IF(SalesOrders_Log[[#This Row],[Date Invoiced]]=FY03_M09,SalesOrders_Log[[#This Row],[Line Sub Total]],0)</f>
        <v>0</v>
      </c>
      <c r="BC88" s="18">
        <f>IF(SalesOrders_Log[[#This Row],[Date Invoiced]]=FY03_M10,SalesOrders_Log[[#This Row],[Line Sub Total]],0)</f>
        <v>0</v>
      </c>
      <c r="BD88" s="18">
        <f>IF(SalesOrders_Log[[#This Row],[Date Invoiced]]=FY03_M11,SalesOrders_Log[[#This Row],[Line Sub Total]],0)</f>
        <v>0</v>
      </c>
      <c r="BE88" s="18">
        <f>IF(SalesOrders_Log[[#This Row],[Date Invoiced]]=FY03_M12,SalesOrders_Log[[#This Row],[Line Sub Total]],0)</f>
        <v>0</v>
      </c>
      <c r="BF88" s="18">
        <f>IF(SalesOrders_Log[[#This Row],[Product]]=FY04_M01,SalesOrders_Log[[#This Row],[Date Invoiced]],0)</f>
        <v>0</v>
      </c>
      <c r="BG88" s="18">
        <f>IF(SalesOrders_Log[[#This Row],[Product]]=FY04_M02,SalesOrders_Log[[#This Row],[Date Invoiced]],0)</f>
        <v>0</v>
      </c>
      <c r="BH88" s="18">
        <f>IF(SalesOrders_Log[[#This Row],[Product]]=FY04_M03,SalesOrders_Log[[#This Row],[Date Invoiced]],0)</f>
        <v>0</v>
      </c>
      <c r="BI88" s="18">
        <f>IF(SalesOrders_Log[[#This Row],[Product]]=FY04_M04,SalesOrders_Log[[#This Row],[Date Invoiced]],0)</f>
        <v>0</v>
      </c>
      <c r="BJ88" s="18">
        <f>IF(SalesOrders_Log[[#This Row],[Product]]=FY04_M05,SalesOrders_Log[[#This Row],[Date Invoiced]],0)</f>
        <v>0</v>
      </c>
      <c r="BK88" s="18">
        <f>IF(SalesOrders_Log[[#This Row],[Product]]=FY04_M06,SalesOrders_Log[[#This Row],[Date Invoiced]],0)</f>
        <v>0</v>
      </c>
      <c r="BL88" s="18">
        <f>IF(SalesOrders_Log[[#This Row],[Product]]=FY04_M07,SalesOrders_Log[[#This Row],[Date Invoiced]],0)</f>
        <v>0</v>
      </c>
      <c r="BM88" s="18">
        <f>IF(SalesOrders_Log[[#This Row],[Product]]=FY04_M08,SalesOrders_Log[[#This Row],[Date Invoiced]],0)</f>
        <v>0</v>
      </c>
      <c r="BN88" s="18">
        <f>IF(SalesOrders_Log[[#This Row],[Product]]=FY04_M09,SalesOrders_Log[[#This Row],[Date Invoiced]],0)</f>
        <v>0</v>
      </c>
      <c r="BO88" s="18">
        <f>IF(SalesOrders_Log[[#This Row],[Product]]=FY04_M10,SalesOrders_Log[[#This Row],[Date Invoiced]],0)</f>
        <v>0</v>
      </c>
      <c r="BP88" s="18">
        <f>IF(SalesOrders_Log[[#This Row],[Product]]=FY04_M11,SalesOrders_Log[[#This Row],[Date Invoiced]],0)</f>
        <v>0</v>
      </c>
      <c r="BQ88" s="18">
        <f>IF(SalesOrders_Log[[#This Row],[Product]]=FY04_M12,SalesOrders_Log[[#This Row],[Date Invoiced]],0)</f>
        <v>0</v>
      </c>
      <c r="BR88" s="18">
        <f>IF(SalesOrders_Log[[#This Row],[Product]]=FY05_M01,SalesOrders_Log[[#This Row],[Date Invoiced]],0)</f>
        <v>0</v>
      </c>
      <c r="BS88" s="18">
        <f>IF(SalesOrders_Log[[#This Row],[Product]]=FY05_M02,SalesOrders_Log[[#This Row],[Date Invoiced]],0)</f>
        <v>0</v>
      </c>
      <c r="BT88" s="18">
        <f>IF(SalesOrders_Log[[#This Row],[Product]]=FY05_M03,SalesOrders_Log[[#This Row],[Date Invoiced]],0)</f>
        <v>0</v>
      </c>
      <c r="BU88" s="18">
        <f>IF(SalesOrders_Log[[#This Row],[Product]]=FY05_M04,SalesOrders_Log[[#This Row],[Date Invoiced]],0)</f>
        <v>0</v>
      </c>
      <c r="BV88" s="18">
        <f>IF(SalesOrders_Log[[#This Row],[Product]]=FY05_M05,SalesOrders_Log[[#This Row],[Date Invoiced]],0)</f>
        <v>0</v>
      </c>
      <c r="BW88" s="18">
        <f>IF(SalesOrders_Log[[#This Row],[Product]]=FY05_M06,SalesOrders_Log[[#This Row],[Date Invoiced]],0)</f>
        <v>0</v>
      </c>
      <c r="BX88" s="18">
        <f>IF(SalesOrders_Log[[#This Row],[Product]]=FY05_M07,SalesOrders_Log[[#This Row],[Date Invoiced]],0)</f>
        <v>0</v>
      </c>
      <c r="BY88" s="18">
        <f>IF(SalesOrders_Log[[#This Row],[Product]]=FY05_M08,SalesOrders_Log[[#This Row],[Date Invoiced]],0)</f>
        <v>0</v>
      </c>
      <c r="BZ88" s="18">
        <f>IF(SalesOrders_Log[[#This Row],[Product]]=FY05_M09,SalesOrders_Log[[#This Row],[Date Invoiced]],0)</f>
        <v>0</v>
      </c>
      <c r="CA88" s="18">
        <f>IF(SalesOrders_Log[[#This Row],[Product]]=FY05_M10,SalesOrders_Log[[#This Row],[Date Invoiced]],0)</f>
        <v>0</v>
      </c>
      <c r="CB88" s="18">
        <f>IF(SalesOrders_Log[[#This Row],[Product]]=FY05_M11,SalesOrders_Log[[#This Row],[Date Invoiced]],0)</f>
        <v>0</v>
      </c>
      <c r="CC88" s="18">
        <f>IF(SalesOrders_Log[[#This Row],[Product]]=FY05_M12,SalesOrders_Log[[#This Row],[Date Invoiced]],0)</f>
        <v>0</v>
      </c>
    </row>
    <row r="89" spans="2:81" x14ac:dyDescent="0.25">
      <c r="B89" s="6" t="s">
        <v>693</v>
      </c>
      <c r="C89" s="6"/>
      <c r="D89" s="11"/>
      <c r="E89" s="6"/>
      <c r="F89" s="6"/>
      <c r="G89" s="6"/>
      <c r="H89" s="6"/>
      <c r="I89" s="6"/>
      <c r="J89" s="6"/>
      <c r="K89" s="6"/>
      <c r="L89" s="10" t="str">
        <f>IF(ISBLANK(SalesOrders_Log[[#This Row],[Product]]),"",SalesOrders_Log[[#This Row],[List Price]]*SalesOrders_Log[[#This Row],[QTY at List Price]]+SalesOrders_Log[[#This Row],[Discount Price]]*SalesOrders_Log[[#This Row],[QTY at Discount Price]])</f>
        <v/>
      </c>
      <c r="M89" s="6"/>
      <c r="N89" s="6"/>
      <c r="O89" s="10" t="str">
        <f>IFERROR(SalesOrders_Log[[#This Row],[Line Sub Total]]*SalesOrders_Log[[#This Row],[Zip Code Taxes]],"")</f>
        <v/>
      </c>
      <c r="P89" s="10">
        <f>SalesOrders_Log[[#This Row],[List Price]]-SalesOrders_Log[[#This Row],[Cost Price]]</f>
        <v>0</v>
      </c>
      <c r="Q89"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89" s="93" t="str">
        <f>IFERROR(SalesOrders_Log[[#This Row],[QTY at List Price]]*SalesOrders_Log[[#This Row],[List Price]]/SalesOrders_Log[[#This Row],[Cost Price]]*SalesOrders_Log[[#This Row],[QTY at List Price]]-IF(SalesOrders_Log[[#This Row],[QTY at List Price]]="","",1),"")</f>
        <v/>
      </c>
      <c r="S89" s="93" t="str">
        <f>IFERROR( SalesOrders_Log[[#This Row],[QTY at Discount Price]]*SalesOrders_Log[[#This Row],[Discount Price]]/SalesOrders_Log[[#This Row],[Cost Price]]*SalesOrders_Log[[#This Row],[QTY at Discount Price]]-IF(SalesOrders_Log[[#This Row],[QTY at Discount Price]]="","",1),"")</f>
        <v/>
      </c>
      <c r="T89" s="11">
        <v>43388</v>
      </c>
      <c r="V89" s="10">
        <f>IF(SalesOrders_Log[[#This Row],[Date Invoiced]]=FY01_M01,SalesOrders_Log[[#This Row],[Line Sub Total]],0)</f>
        <v>0</v>
      </c>
      <c r="W89" s="10">
        <f>IF(SalesOrders_Log[[#This Row],[Date Invoiced]]=FY01_M02,SalesOrders_Log[[#This Row],[Line Sub Total]],0)</f>
        <v>0</v>
      </c>
      <c r="X89" s="10">
        <f>IF(SalesOrders_Log[[#This Row],[Date Invoiced]]=FY01_M03,SalesOrders_Log[[#This Row],[Line Sub Total]],0)</f>
        <v>0</v>
      </c>
      <c r="Y89" s="10">
        <f>IF(SalesOrders_Log[[#This Row],[Date Invoiced]]=FY01_M04,SalesOrders_Log[[#This Row],[Line Sub Total]],0)</f>
        <v>0</v>
      </c>
      <c r="Z89" s="10">
        <f>IF(SalesOrders_Log[[#This Row],[Date Invoiced]]=FY01_M05,SalesOrders_Log[[#This Row],[Line Sub Total]],0)</f>
        <v>0</v>
      </c>
      <c r="AA89" s="10">
        <f>IF(SalesOrders_Log[[#This Row],[Date Invoiced]]=FY01_M06,SalesOrders_Log[[#This Row],[Line Sub Total]],0)</f>
        <v>0</v>
      </c>
      <c r="AB89" s="10">
        <f>IF(SalesOrders_Log[[#This Row],[Date Invoiced]]=FY01_M07,SalesOrders_Log[[#This Row],[Line Sub Total]],0)</f>
        <v>0</v>
      </c>
      <c r="AC89" s="10">
        <f>IF(SalesOrders_Log[[#This Row],[Date Invoiced]]=FY01_M08,SalesOrders_Log[[#This Row],[Line Sub Total]],0)</f>
        <v>0</v>
      </c>
      <c r="AD89" s="10">
        <f>IF(SalesOrders_Log[[#This Row],[Date Invoiced]]=FY01_M09,SalesOrders_Log[[#This Row],[Line Sub Total]],0)</f>
        <v>0</v>
      </c>
      <c r="AE89" s="10">
        <f>IF(SalesOrders_Log[[#This Row],[Date Invoiced]]=FY01_M10,SalesOrders_Log[[#This Row],[Line Sub Total]],0)</f>
        <v>0</v>
      </c>
      <c r="AF89" s="10">
        <f>IF(SalesOrders_Log[[#This Row],[Date Invoiced]]=FY01_M11,SalesOrders_Log[[#This Row],[Line Sub Total]],0)</f>
        <v>0</v>
      </c>
      <c r="AG89" s="10">
        <f>IF(SalesOrders_Log[[#This Row],[Date Invoiced]]=FY01_M12,SalesOrders_Log[[#This Row],[Line Sub Total]],0)</f>
        <v>0</v>
      </c>
      <c r="AH89" s="18">
        <f>IF(SalesOrders_Log[[#This Row],[Date Invoiced]]=FY02_M01,SalesOrders_Log[[#This Row],[Line Sub Total]],0)</f>
        <v>0</v>
      </c>
      <c r="AI89" s="18">
        <f>IF(SalesOrders_Log[[#This Row],[Date Invoiced]]=FY02_M02,SalesOrders_Log[[#This Row],[Line Sub Total]],0)</f>
        <v>0</v>
      </c>
      <c r="AJ89" s="18">
        <f>IF(SalesOrders_Log[[#This Row],[Date Invoiced]]=FY02_M03,SalesOrders_Log[[#This Row],[Line Sub Total]],0)</f>
        <v>0</v>
      </c>
      <c r="AK89" s="18">
        <f>IF(SalesOrders_Log[[#This Row],[Date Invoiced]]=FY02_M04,SalesOrders_Log[[#This Row],[Line Sub Total]],0)</f>
        <v>0</v>
      </c>
      <c r="AL89" s="18">
        <f>IF(SalesOrders_Log[[#This Row],[Date Invoiced]]=FY02_M05,SalesOrders_Log[[#This Row],[Line Sub Total]],0)</f>
        <v>0</v>
      </c>
      <c r="AM89" s="18">
        <f>IF(SalesOrders_Log[[#This Row],[Date Invoiced]]=FY02_M06,SalesOrders_Log[[#This Row],[Line Sub Total]],0)</f>
        <v>0</v>
      </c>
      <c r="AN89" s="18">
        <f>IF(SalesOrders_Log[[#This Row],[Date Invoiced]]=FY02_M07,SalesOrders_Log[[#This Row],[Line Sub Total]],0)</f>
        <v>0</v>
      </c>
      <c r="AO89" s="18">
        <f>IF(SalesOrders_Log[[#This Row],[Date Invoiced]]=FY02_M08,SalesOrders_Log[[#This Row],[Line Sub Total]],0)</f>
        <v>0</v>
      </c>
      <c r="AP89" s="18">
        <f>IF(SalesOrders_Log[[#This Row],[Date Invoiced]]=FY02_M09,SalesOrders_Log[[#This Row],[Line Sub Total]],0)</f>
        <v>0</v>
      </c>
      <c r="AQ89" s="18">
        <f>IF(SalesOrders_Log[[#This Row],[Date Invoiced]]=FY02_M10,SalesOrders_Log[[#This Row],[Line Sub Total]],0)</f>
        <v>0</v>
      </c>
      <c r="AR89" s="18">
        <f>IF(SalesOrders_Log[[#This Row],[Date Invoiced]]=FY02_M11,SalesOrders_Log[[#This Row],[Line Sub Total]],0)</f>
        <v>0</v>
      </c>
      <c r="AS89" s="18">
        <f>IF(SalesOrders_Log[[#This Row],[Date Invoiced]]=FY02_M12,SalesOrders_Log[[#This Row],[Line Sub Total]],0)</f>
        <v>0</v>
      </c>
      <c r="AT89" s="18">
        <f>IF(SalesOrders_Log[[#This Row],[Date Invoiced]]=FY03_M01,SalesOrders_Log[[#This Row],[Line Sub Total]],0)</f>
        <v>0</v>
      </c>
      <c r="AU89" s="18">
        <f>IF(SalesOrders_Log[[#This Row],[Date Invoiced]]=FY03_M02,SalesOrders_Log[[#This Row],[Line Sub Total]],0)</f>
        <v>0</v>
      </c>
      <c r="AV89" s="18">
        <f>IF(SalesOrders_Log[[#This Row],[Date Invoiced]]=FY03_M03,SalesOrders_Log[[#This Row],[Line Sub Total]],0)</f>
        <v>0</v>
      </c>
      <c r="AW89" s="18">
        <f>IF(SalesOrders_Log[[#This Row],[Date Invoiced]]=FY03_M04,SalesOrders_Log[[#This Row],[Line Sub Total]],0)</f>
        <v>0</v>
      </c>
      <c r="AX89" s="18">
        <f>IF(SalesOrders_Log[[#This Row],[Date Invoiced]]=FY03_M05,SalesOrders_Log[[#This Row],[Line Sub Total]],0)</f>
        <v>0</v>
      </c>
      <c r="AY89" s="18">
        <f>IF(SalesOrders_Log[[#This Row],[Date Invoiced]]=FY03_M06,SalesOrders_Log[[#This Row],[Line Sub Total]],0)</f>
        <v>0</v>
      </c>
      <c r="AZ89" s="18">
        <f>IF(SalesOrders_Log[[#This Row],[Date Invoiced]]=FY03_M07,SalesOrders_Log[[#This Row],[Line Sub Total]],0)</f>
        <v>0</v>
      </c>
      <c r="BA89" s="18">
        <f>IF(SalesOrders_Log[[#This Row],[Date Invoiced]]=FY03_M08,SalesOrders_Log[[#This Row],[Line Sub Total]],0)</f>
        <v>0</v>
      </c>
      <c r="BB89" s="18">
        <f>IF(SalesOrders_Log[[#This Row],[Date Invoiced]]=FY03_M09,SalesOrders_Log[[#This Row],[Line Sub Total]],0)</f>
        <v>0</v>
      </c>
      <c r="BC89" s="18">
        <f>IF(SalesOrders_Log[[#This Row],[Date Invoiced]]=FY03_M10,SalesOrders_Log[[#This Row],[Line Sub Total]],0)</f>
        <v>0</v>
      </c>
      <c r="BD89" s="18">
        <f>IF(SalesOrders_Log[[#This Row],[Date Invoiced]]=FY03_M11,SalesOrders_Log[[#This Row],[Line Sub Total]],0)</f>
        <v>0</v>
      </c>
      <c r="BE89" s="18">
        <f>IF(SalesOrders_Log[[#This Row],[Date Invoiced]]=FY03_M12,SalesOrders_Log[[#This Row],[Line Sub Total]],0)</f>
        <v>0</v>
      </c>
      <c r="BF89" s="18">
        <f>IF(SalesOrders_Log[[#This Row],[Product]]=FY04_M01,SalesOrders_Log[[#This Row],[Date Invoiced]],0)</f>
        <v>0</v>
      </c>
      <c r="BG89" s="18">
        <f>IF(SalesOrders_Log[[#This Row],[Product]]=FY04_M02,SalesOrders_Log[[#This Row],[Date Invoiced]],0)</f>
        <v>0</v>
      </c>
      <c r="BH89" s="18">
        <f>IF(SalesOrders_Log[[#This Row],[Product]]=FY04_M03,SalesOrders_Log[[#This Row],[Date Invoiced]],0)</f>
        <v>0</v>
      </c>
      <c r="BI89" s="18">
        <f>IF(SalesOrders_Log[[#This Row],[Product]]=FY04_M04,SalesOrders_Log[[#This Row],[Date Invoiced]],0)</f>
        <v>0</v>
      </c>
      <c r="BJ89" s="18">
        <f>IF(SalesOrders_Log[[#This Row],[Product]]=FY04_M05,SalesOrders_Log[[#This Row],[Date Invoiced]],0)</f>
        <v>0</v>
      </c>
      <c r="BK89" s="18">
        <f>IF(SalesOrders_Log[[#This Row],[Product]]=FY04_M06,SalesOrders_Log[[#This Row],[Date Invoiced]],0)</f>
        <v>0</v>
      </c>
      <c r="BL89" s="18">
        <f>IF(SalesOrders_Log[[#This Row],[Product]]=FY04_M07,SalesOrders_Log[[#This Row],[Date Invoiced]],0)</f>
        <v>0</v>
      </c>
      <c r="BM89" s="18">
        <f>IF(SalesOrders_Log[[#This Row],[Product]]=FY04_M08,SalesOrders_Log[[#This Row],[Date Invoiced]],0)</f>
        <v>0</v>
      </c>
      <c r="BN89" s="18">
        <f>IF(SalesOrders_Log[[#This Row],[Product]]=FY04_M09,SalesOrders_Log[[#This Row],[Date Invoiced]],0)</f>
        <v>0</v>
      </c>
      <c r="BO89" s="18">
        <f>IF(SalesOrders_Log[[#This Row],[Product]]=FY04_M10,SalesOrders_Log[[#This Row],[Date Invoiced]],0)</f>
        <v>0</v>
      </c>
      <c r="BP89" s="18">
        <f>IF(SalesOrders_Log[[#This Row],[Product]]=FY04_M11,SalesOrders_Log[[#This Row],[Date Invoiced]],0)</f>
        <v>0</v>
      </c>
      <c r="BQ89" s="18">
        <f>IF(SalesOrders_Log[[#This Row],[Product]]=FY04_M12,SalesOrders_Log[[#This Row],[Date Invoiced]],0)</f>
        <v>0</v>
      </c>
      <c r="BR89" s="18">
        <f>IF(SalesOrders_Log[[#This Row],[Product]]=FY05_M01,SalesOrders_Log[[#This Row],[Date Invoiced]],0)</f>
        <v>0</v>
      </c>
      <c r="BS89" s="18">
        <f>IF(SalesOrders_Log[[#This Row],[Product]]=FY05_M02,SalesOrders_Log[[#This Row],[Date Invoiced]],0)</f>
        <v>0</v>
      </c>
      <c r="BT89" s="18">
        <f>IF(SalesOrders_Log[[#This Row],[Product]]=FY05_M03,SalesOrders_Log[[#This Row],[Date Invoiced]],0)</f>
        <v>0</v>
      </c>
      <c r="BU89" s="18">
        <f>IF(SalesOrders_Log[[#This Row],[Product]]=FY05_M04,SalesOrders_Log[[#This Row],[Date Invoiced]],0)</f>
        <v>0</v>
      </c>
      <c r="BV89" s="18">
        <f>IF(SalesOrders_Log[[#This Row],[Product]]=FY05_M05,SalesOrders_Log[[#This Row],[Date Invoiced]],0)</f>
        <v>0</v>
      </c>
      <c r="BW89" s="18">
        <f>IF(SalesOrders_Log[[#This Row],[Product]]=FY05_M06,SalesOrders_Log[[#This Row],[Date Invoiced]],0)</f>
        <v>0</v>
      </c>
      <c r="BX89" s="18">
        <f>IF(SalesOrders_Log[[#This Row],[Product]]=FY05_M07,SalesOrders_Log[[#This Row],[Date Invoiced]],0)</f>
        <v>0</v>
      </c>
      <c r="BY89" s="18">
        <f>IF(SalesOrders_Log[[#This Row],[Product]]=FY05_M08,SalesOrders_Log[[#This Row],[Date Invoiced]],0)</f>
        <v>0</v>
      </c>
      <c r="BZ89" s="18">
        <f>IF(SalesOrders_Log[[#This Row],[Product]]=FY05_M09,SalesOrders_Log[[#This Row],[Date Invoiced]],0)</f>
        <v>0</v>
      </c>
      <c r="CA89" s="18">
        <f>IF(SalesOrders_Log[[#This Row],[Product]]=FY05_M10,SalesOrders_Log[[#This Row],[Date Invoiced]],0)</f>
        <v>0</v>
      </c>
      <c r="CB89" s="18">
        <f>IF(SalesOrders_Log[[#This Row],[Product]]=FY05_M11,SalesOrders_Log[[#This Row],[Date Invoiced]],0)</f>
        <v>0</v>
      </c>
      <c r="CC89" s="18">
        <f>IF(SalesOrders_Log[[#This Row],[Product]]=FY05_M12,SalesOrders_Log[[#This Row],[Date Invoiced]],0)</f>
        <v>0</v>
      </c>
    </row>
    <row r="90" spans="2:81" x14ac:dyDescent="0.25">
      <c r="B90" s="6" t="s">
        <v>694</v>
      </c>
      <c r="C90" s="6"/>
      <c r="D90" s="11"/>
      <c r="E90" s="6"/>
      <c r="F90" s="6"/>
      <c r="G90" s="6"/>
      <c r="H90" s="6"/>
      <c r="I90" s="6"/>
      <c r="J90" s="6"/>
      <c r="K90" s="6"/>
      <c r="L90" s="10" t="str">
        <f>IF(ISBLANK(SalesOrders_Log[[#This Row],[Product]]),"",SalesOrders_Log[[#This Row],[List Price]]*SalesOrders_Log[[#This Row],[QTY at List Price]]+SalesOrders_Log[[#This Row],[Discount Price]]*SalesOrders_Log[[#This Row],[QTY at Discount Price]])</f>
        <v/>
      </c>
      <c r="M90" s="6"/>
      <c r="N90" s="6"/>
      <c r="O90" s="10" t="str">
        <f>IFERROR(SalesOrders_Log[[#This Row],[Line Sub Total]]*SalesOrders_Log[[#This Row],[Zip Code Taxes]],"")</f>
        <v/>
      </c>
      <c r="P90" s="10">
        <f>SalesOrders_Log[[#This Row],[List Price]]-SalesOrders_Log[[#This Row],[Cost Price]]</f>
        <v>0</v>
      </c>
      <c r="Q90"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90" s="93" t="str">
        <f>IFERROR(SalesOrders_Log[[#This Row],[QTY at List Price]]*SalesOrders_Log[[#This Row],[List Price]]/SalesOrders_Log[[#This Row],[Cost Price]]*SalesOrders_Log[[#This Row],[QTY at List Price]]-IF(SalesOrders_Log[[#This Row],[QTY at List Price]]="","",1),"")</f>
        <v/>
      </c>
      <c r="S90" s="93" t="str">
        <f>IFERROR( SalesOrders_Log[[#This Row],[QTY at Discount Price]]*SalesOrders_Log[[#This Row],[Discount Price]]/SalesOrders_Log[[#This Row],[Cost Price]]*SalesOrders_Log[[#This Row],[QTY at Discount Price]]-IF(SalesOrders_Log[[#This Row],[QTY at Discount Price]]="","",1),"")</f>
        <v/>
      </c>
      <c r="T90" s="11">
        <v>43388</v>
      </c>
      <c r="V90" s="10">
        <f>IF(SalesOrders_Log[[#This Row],[Date Invoiced]]=FY01_M01,SalesOrders_Log[[#This Row],[Line Sub Total]],0)</f>
        <v>0</v>
      </c>
      <c r="W90" s="10">
        <f>IF(SalesOrders_Log[[#This Row],[Date Invoiced]]=FY01_M02,SalesOrders_Log[[#This Row],[Line Sub Total]],0)</f>
        <v>0</v>
      </c>
      <c r="X90" s="10">
        <f>IF(SalesOrders_Log[[#This Row],[Date Invoiced]]=FY01_M03,SalesOrders_Log[[#This Row],[Line Sub Total]],0)</f>
        <v>0</v>
      </c>
      <c r="Y90" s="10">
        <f>IF(SalesOrders_Log[[#This Row],[Date Invoiced]]=FY01_M04,SalesOrders_Log[[#This Row],[Line Sub Total]],0)</f>
        <v>0</v>
      </c>
      <c r="Z90" s="10">
        <f>IF(SalesOrders_Log[[#This Row],[Date Invoiced]]=FY01_M05,SalesOrders_Log[[#This Row],[Line Sub Total]],0)</f>
        <v>0</v>
      </c>
      <c r="AA90" s="10">
        <f>IF(SalesOrders_Log[[#This Row],[Date Invoiced]]=FY01_M06,SalesOrders_Log[[#This Row],[Line Sub Total]],0)</f>
        <v>0</v>
      </c>
      <c r="AB90" s="10">
        <f>IF(SalesOrders_Log[[#This Row],[Date Invoiced]]=FY01_M07,SalesOrders_Log[[#This Row],[Line Sub Total]],0)</f>
        <v>0</v>
      </c>
      <c r="AC90" s="10">
        <f>IF(SalesOrders_Log[[#This Row],[Date Invoiced]]=FY01_M08,SalesOrders_Log[[#This Row],[Line Sub Total]],0)</f>
        <v>0</v>
      </c>
      <c r="AD90" s="10">
        <f>IF(SalesOrders_Log[[#This Row],[Date Invoiced]]=FY01_M09,SalesOrders_Log[[#This Row],[Line Sub Total]],0)</f>
        <v>0</v>
      </c>
      <c r="AE90" s="10">
        <f>IF(SalesOrders_Log[[#This Row],[Date Invoiced]]=FY01_M10,SalesOrders_Log[[#This Row],[Line Sub Total]],0)</f>
        <v>0</v>
      </c>
      <c r="AF90" s="10">
        <f>IF(SalesOrders_Log[[#This Row],[Date Invoiced]]=FY01_M11,SalesOrders_Log[[#This Row],[Line Sub Total]],0)</f>
        <v>0</v>
      </c>
      <c r="AG90" s="10">
        <f>IF(SalesOrders_Log[[#This Row],[Date Invoiced]]=FY01_M12,SalesOrders_Log[[#This Row],[Line Sub Total]],0)</f>
        <v>0</v>
      </c>
      <c r="AH90" s="18">
        <f>IF(SalesOrders_Log[[#This Row],[Date Invoiced]]=FY02_M01,SalesOrders_Log[[#This Row],[Line Sub Total]],0)</f>
        <v>0</v>
      </c>
      <c r="AI90" s="18">
        <f>IF(SalesOrders_Log[[#This Row],[Date Invoiced]]=FY02_M02,SalesOrders_Log[[#This Row],[Line Sub Total]],0)</f>
        <v>0</v>
      </c>
      <c r="AJ90" s="18">
        <f>IF(SalesOrders_Log[[#This Row],[Date Invoiced]]=FY02_M03,SalesOrders_Log[[#This Row],[Line Sub Total]],0)</f>
        <v>0</v>
      </c>
      <c r="AK90" s="18">
        <f>IF(SalesOrders_Log[[#This Row],[Date Invoiced]]=FY02_M04,SalesOrders_Log[[#This Row],[Line Sub Total]],0)</f>
        <v>0</v>
      </c>
      <c r="AL90" s="18">
        <f>IF(SalesOrders_Log[[#This Row],[Date Invoiced]]=FY02_M05,SalesOrders_Log[[#This Row],[Line Sub Total]],0)</f>
        <v>0</v>
      </c>
      <c r="AM90" s="18">
        <f>IF(SalesOrders_Log[[#This Row],[Date Invoiced]]=FY02_M06,SalesOrders_Log[[#This Row],[Line Sub Total]],0)</f>
        <v>0</v>
      </c>
      <c r="AN90" s="18">
        <f>IF(SalesOrders_Log[[#This Row],[Date Invoiced]]=FY02_M07,SalesOrders_Log[[#This Row],[Line Sub Total]],0)</f>
        <v>0</v>
      </c>
      <c r="AO90" s="18">
        <f>IF(SalesOrders_Log[[#This Row],[Date Invoiced]]=FY02_M08,SalesOrders_Log[[#This Row],[Line Sub Total]],0)</f>
        <v>0</v>
      </c>
      <c r="AP90" s="18">
        <f>IF(SalesOrders_Log[[#This Row],[Date Invoiced]]=FY02_M09,SalesOrders_Log[[#This Row],[Line Sub Total]],0)</f>
        <v>0</v>
      </c>
      <c r="AQ90" s="18">
        <f>IF(SalesOrders_Log[[#This Row],[Date Invoiced]]=FY02_M10,SalesOrders_Log[[#This Row],[Line Sub Total]],0)</f>
        <v>0</v>
      </c>
      <c r="AR90" s="18">
        <f>IF(SalesOrders_Log[[#This Row],[Date Invoiced]]=FY02_M11,SalesOrders_Log[[#This Row],[Line Sub Total]],0)</f>
        <v>0</v>
      </c>
      <c r="AS90" s="18">
        <f>IF(SalesOrders_Log[[#This Row],[Date Invoiced]]=FY02_M12,SalesOrders_Log[[#This Row],[Line Sub Total]],0)</f>
        <v>0</v>
      </c>
      <c r="AT90" s="18">
        <f>IF(SalesOrders_Log[[#This Row],[Date Invoiced]]=FY03_M01,SalesOrders_Log[[#This Row],[Line Sub Total]],0)</f>
        <v>0</v>
      </c>
      <c r="AU90" s="18">
        <f>IF(SalesOrders_Log[[#This Row],[Date Invoiced]]=FY03_M02,SalesOrders_Log[[#This Row],[Line Sub Total]],0)</f>
        <v>0</v>
      </c>
      <c r="AV90" s="18">
        <f>IF(SalesOrders_Log[[#This Row],[Date Invoiced]]=FY03_M03,SalesOrders_Log[[#This Row],[Line Sub Total]],0)</f>
        <v>0</v>
      </c>
      <c r="AW90" s="18">
        <f>IF(SalesOrders_Log[[#This Row],[Date Invoiced]]=FY03_M04,SalesOrders_Log[[#This Row],[Line Sub Total]],0)</f>
        <v>0</v>
      </c>
      <c r="AX90" s="18">
        <f>IF(SalesOrders_Log[[#This Row],[Date Invoiced]]=FY03_M05,SalesOrders_Log[[#This Row],[Line Sub Total]],0)</f>
        <v>0</v>
      </c>
      <c r="AY90" s="18">
        <f>IF(SalesOrders_Log[[#This Row],[Date Invoiced]]=FY03_M06,SalesOrders_Log[[#This Row],[Line Sub Total]],0)</f>
        <v>0</v>
      </c>
      <c r="AZ90" s="18">
        <f>IF(SalesOrders_Log[[#This Row],[Date Invoiced]]=FY03_M07,SalesOrders_Log[[#This Row],[Line Sub Total]],0)</f>
        <v>0</v>
      </c>
      <c r="BA90" s="18">
        <f>IF(SalesOrders_Log[[#This Row],[Date Invoiced]]=FY03_M08,SalesOrders_Log[[#This Row],[Line Sub Total]],0)</f>
        <v>0</v>
      </c>
      <c r="BB90" s="18">
        <f>IF(SalesOrders_Log[[#This Row],[Date Invoiced]]=FY03_M09,SalesOrders_Log[[#This Row],[Line Sub Total]],0)</f>
        <v>0</v>
      </c>
      <c r="BC90" s="18">
        <f>IF(SalesOrders_Log[[#This Row],[Date Invoiced]]=FY03_M10,SalesOrders_Log[[#This Row],[Line Sub Total]],0)</f>
        <v>0</v>
      </c>
      <c r="BD90" s="18">
        <f>IF(SalesOrders_Log[[#This Row],[Date Invoiced]]=FY03_M11,SalesOrders_Log[[#This Row],[Line Sub Total]],0)</f>
        <v>0</v>
      </c>
      <c r="BE90" s="18">
        <f>IF(SalesOrders_Log[[#This Row],[Date Invoiced]]=FY03_M12,SalesOrders_Log[[#This Row],[Line Sub Total]],0)</f>
        <v>0</v>
      </c>
      <c r="BF90" s="18">
        <f>IF(SalesOrders_Log[[#This Row],[Product]]=FY04_M01,SalesOrders_Log[[#This Row],[Date Invoiced]],0)</f>
        <v>0</v>
      </c>
      <c r="BG90" s="18">
        <f>IF(SalesOrders_Log[[#This Row],[Product]]=FY04_M02,SalesOrders_Log[[#This Row],[Date Invoiced]],0)</f>
        <v>0</v>
      </c>
      <c r="BH90" s="18">
        <f>IF(SalesOrders_Log[[#This Row],[Product]]=FY04_M03,SalesOrders_Log[[#This Row],[Date Invoiced]],0)</f>
        <v>0</v>
      </c>
      <c r="BI90" s="18">
        <f>IF(SalesOrders_Log[[#This Row],[Product]]=FY04_M04,SalesOrders_Log[[#This Row],[Date Invoiced]],0)</f>
        <v>0</v>
      </c>
      <c r="BJ90" s="18">
        <f>IF(SalesOrders_Log[[#This Row],[Product]]=FY04_M05,SalesOrders_Log[[#This Row],[Date Invoiced]],0)</f>
        <v>0</v>
      </c>
      <c r="BK90" s="18">
        <f>IF(SalesOrders_Log[[#This Row],[Product]]=FY04_M06,SalesOrders_Log[[#This Row],[Date Invoiced]],0)</f>
        <v>0</v>
      </c>
      <c r="BL90" s="18">
        <f>IF(SalesOrders_Log[[#This Row],[Product]]=FY04_M07,SalesOrders_Log[[#This Row],[Date Invoiced]],0)</f>
        <v>0</v>
      </c>
      <c r="BM90" s="18">
        <f>IF(SalesOrders_Log[[#This Row],[Product]]=FY04_M08,SalesOrders_Log[[#This Row],[Date Invoiced]],0)</f>
        <v>0</v>
      </c>
      <c r="BN90" s="18">
        <f>IF(SalesOrders_Log[[#This Row],[Product]]=FY04_M09,SalesOrders_Log[[#This Row],[Date Invoiced]],0)</f>
        <v>0</v>
      </c>
      <c r="BO90" s="18">
        <f>IF(SalesOrders_Log[[#This Row],[Product]]=FY04_M10,SalesOrders_Log[[#This Row],[Date Invoiced]],0)</f>
        <v>0</v>
      </c>
      <c r="BP90" s="18">
        <f>IF(SalesOrders_Log[[#This Row],[Product]]=FY04_M11,SalesOrders_Log[[#This Row],[Date Invoiced]],0)</f>
        <v>0</v>
      </c>
      <c r="BQ90" s="18">
        <f>IF(SalesOrders_Log[[#This Row],[Product]]=FY04_M12,SalesOrders_Log[[#This Row],[Date Invoiced]],0)</f>
        <v>0</v>
      </c>
      <c r="BR90" s="18">
        <f>IF(SalesOrders_Log[[#This Row],[Product]]=FY05_M01,SalesOrders_Log[[#This Row],[Date Invoiced]],0)</f>
        <v>0</v>
      </c>
      <c r="BS90" s="18">
        <f>IF(SalesOrders_Log[[#This Row],[Product]]=FY05_M02,SalesOrders_Log[[#This Row],[Date Invoiced]],0)</f>
        <v>0</v>
      </c>
      <c r="BT90" s="18">
        <f>IF(SalesOrders_Log[[#This Row],[Product]]=FY05_M03,SalesOrders_Log[[#This Row],[Date Invoiced]],0)</f>
        <v>0</v>
      </c>
      <c r="BU90" s="18">
        <f>IF(SalesOrders_Log[[#This Row],[Product]]=FY05_M04,SalesOrders_Log[[#This Row],[Date Invoiced]],0)</f>
        <v>0</v>
      </c>
      <c r="BV90" s="18">
        <f>IF(SalesOrders_Log[[#This Row],[Product]]=FY05_M05,SalesOrders_Log[[#This Row],[Date Invoiced]],0)</f>
        <v>0</v>
      </c>
      <c r="BW90" s="18">
        <f>IF(SalesOrders_Log[[#This Row],[Product]]=FY05_M06,SalesOrders_Log[[#This Row],[Date Invoiced]],0)</f>
        <v>0</v>
      </c>
      <c r="BX90" s="18">
        <f>IF(SalesOrders_Log[[#This Row],[Product]]=FY05_M07,SalesOrders_Log[[#This Row],[Date Invoiced]],0)</f>
        <v>0</v>
      </c>
      <c r="BY90" s="18">
        <f>IF(SalesOrders_Log[[#This Row],[Product]]=FY05_M08,SalesOrders_Log[[#This Row],[Date Invoiced]],0)</f>
        <v>0</v>
      </c>
      <c r="BZ90" s="18">
        <f>IF(SalesOrders_Log[[#This Row],[Product]]=FY05_M09,SalesOrders_Log[[#This Row],[Date Invoiced]],0)</f>
        <v>0</v>
      </c>
      <c r="CA90" s="18">
        <f>IF(SalesOrders_Log[[#This Row],[Product]]=FY05_M10,SalesOrders_Log[[#This Row],[Date Invoiced]],0)</f>
        <v>0</v>
      </c>
      <c r="CB90" s="18">
        <f>IF(SalesOrders_Log[[#This Row],[Product]]=FY05_M11,SalesOrders_Log[[#This Row],[Date Invoiced]],0)</f>
        <v>0</v>
      </c>
      <c r="CC90" s="18">
        <f>IF(SalesOrders_Log[[#This Row],[Product]]=FY05_M12,SalesOrders_Log[[#This Row],[Date Invoiced]],0)</f>
        <v>0</v>
      </c>
    </row>
    <row r="91" spans="2:81" x14ac:dyDescent="0.25">
      <c r="B91" s="6" t="s">
        <v>695</v>
      </c>
      <c r="C91" s="6"/>
      <c r="D91" s="11"/>
      <c r="E91" s="6"/>
      <c r="F91" s="6"/>
      <c r="G91" s="6"/>
      <c r="H91" s="6"/>
      <c r="I91" s="6"/>
      <c r="J91" s="6"/>
      <c r="K91" s="6"/>
      <c r="L91" s="10" t="str">
        <f>IF(ISBLANK(SalesOrders_Log[[#This Row],[Product]]),"",SalesOrders_Log[[#This Row],[List Price]]*SalesOrders_Log[[#This Row],[QTY at List Price]]+SalesOrders_Log[[#This Row],[Discount Price]]*SalesOrders_Log[[#This Row],[QTY at Discount Price]])</f>
        <v/>
      </c>
      <c r="M91" s="6"/>
      <c r="N91" s="6"/>
      <c r="O91" s="10" t="str">
        <f>IFERROR(SalesOrders_Log[[#This Row],[Line Sub Total]]*SalesOrders_Log[[#This Row],[Zip Code Taxes]],"")</f>
        <v/>
      </c>
      <c r="P91" s="10">
        <f>SalesOrders_Log[[#This Row],[List Price]]-SalesOrders_Log[[#This Row],[Cost Price]]</f>
        <v>0</v>
      </c>
      <c r="Q91"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91" s="93" t="str">
        <f>IFERROR(SalesOrders_Log[[#This Row],[QTY at List Price]]*SalesOrders_Log[[#This Row],[List Price]]/SalesOrders_Log[[#This Row],[Cost Price]]*SalesOrders_Log[[#This Row],[QTY at List Price]]-IF(SalesOrders_Log[[#This Row],[QTY at List Price]]="","",1),"")</f>
        <v/>
      </c>
      <c r="S91" s="93" t="str">
        <f>IFERROR( SalesOrders_Log[[#This Row],[QTY at Discount Price]]*SalesOrders_Log[[#This Row],[Discount Price]]/SalesOrders_Log[[#This Row],[Cost Price]]*SalesOrders_Log[[#This Row],[QTY at Discount Price]]-IF(SalesOrders_Log[[#This Row],[QTY at Discount Price]]="","",1),"")</f>
        <v/>
      </c>
      <c r="T91" s="11">
        <v>43388</v>
      </c>
      <c r="V91" s="10">
        <f>IF(SalesOrders_Log[[#This Row],[Date Invoiced]]=FY01_M01,SalesOrders_Log[[#This Row],[Line Sub Total]],0)</f>
        <v>0</v>
      </c>
      <c r="W91" s="10">
        <f>IF(SalesOrders_Log[[#This Row],[Date Invoiced]]=FY01_M02,SalesOrders_Log[[#This Row],[Line Sub Total]],0)</f>
        <v>0</v>
      </c>
      <c r="X91" s="10">
        <f>IF(SalesOrders_Log[[#This Row],[Date Invoiced]]=FY01_M03,SalesOrders_Log[[#This Row],[Line Sub Total]],0)</f>
        <v>0</v>
      </c>
      <c r="Y91" s="10">
        <f>IF(SalesOrders_Log[[#This Row],[Date Invoiced]]=FY01_M04,SalesOrders_Log[[#This Row],[Line Sub Total]],0)</f>
        <v>0</v>
      </c>
      <c r="Z91" s="10">
        <f>IF(SalesOrders_Log[[#This Row],[Date Invoiced]]=FY01_M05,SalesOrders_Log[[#This Row],[Line Sub Total]],0)</f>
        <v>0</v>
      </c>
      <c r="AA91" s="10">
        <f>IF(SalesOrders_Log[[#This Row],[Date Invoiced]]=FY01_M06,SalesOrders_Log[[#This Row],[Line Sub Total]],0)</f>
        <v>0</v>
      </c>
      <c r="AB91" s="10">
        <f>IF(SalesOrders_Log[[#This Row],[Date Invoiced]]=FY01_M07,SalesOrders_Log[[#This Row],[Line Sub Total]],0)</f>
        <v>0</v>
      </c>
      <c r="AC91" s="10">
        <f>IF(SalesOrders_Log[[#This Row],[Date Invoiced]]=FY01_M08,SalesOrders_Log[[#This Row],[Line Sub Total]],0)</f>
        <v>0</v>
      </c>
      <c r="AD91" s="10">
        <f>IF(SalesOrders_Log[[#This Row],[Date Invoiced]]=FY01_M09,SalesOrders_Log[[#This Row],[Line Sub Total]],0)</f>
        <v>0</v>
      </c>
      <c r="AE91" s="10">
        <f>IF(SalesOrders_Log[[#This Row],[Date Invoiced]]=FY01_M10,SalesOrders_Log[[#This Row],[Line Sub Total]],0)</f>
        <v>0</v>
      </c>
      <c r="AF91" s="10">
        <f>IF(SalesOrders_Log[[#This Row],[Date Invoiced]]=FY01_M11,SalesOrders_Log[[#This Row],[Line Sub Total]],0)</f>
        <v>0</v>
      </c>
      <c r="AG91" s="10">
        <f>IF(SalesOrders_Log[[#This Row],[Date Invoiced]]=FY01_M12,SalesOrders_Log[[#This Row],[Line Sub Total]],0)</f>
        <v>0</v>
      </c>
      <c r="AH91" s="18">
        <f>IF(SalesOrders_Log[[#This Row],[Date Invoiced]]=FY02_M01,SalesOrders_Log[[#This Row],[Line Sub Total]],0)</f>
        <v>0</v>
      </c>
      <c r="AI91" s="18">
        <f>IF(SalesOrders_Log[[#This Row],[Date Invoiced]]=FY02_M02,SalesOrders_Log[[#This Row],[Line Sub Total]],0)</f>
        <v>0</v>
      </c>
      <c r="AJ91" s="18">
        <f>IF(SalesOrders_Log[[#This Row],[Date Invoiced]]=FY02_M03,SalesOrders_Log[[#This Row],[Line Sub Total]],0)</f>
        <v>0</v>
      </c>
      <c r="AK91" s="18">
        <f>IF(SalesOrders_Log[[#This Row],[Date Invoiced]]=FY02_M04,SalesOrders_Log[[#This Row],[Line Sub Total]],0)</f>
        <v>0</v>
      </c>
      <c r="AL91" s="18">
        <f>IF(SalesOrders_Log[[#This Row],[Date Invoiced]]=FY02_M05,SalesOrders_Log[[#This Row],[Line Sub Total]],0)</f>
        <v>0</v>
      </c>
      <c r="AM91" s="18">
        <f>IF(SalesOrders_Log[[#This Row],[Date Invoiced]]=FY02_M06,SalesOrders_Log[[#This Row],[Line Sub Total]],0)</f>
        <v>0</v>
      </c>
      <c r="AN91" s="18">
        <f>IF(SalesOrders_Log[[#This Row],[Date Invoiced]]=FY02_M07,SalesOrders_Log[[#This Row],[Line Sub Total]],0)</f>
        <v>0</v>
      </c>
      <c r="AO91" s="18">
        <f>IF(SalesOrders_Log[[#This Row],[Date Invoiced]]=FY02_M08,SalesOrders_Log[[#This Row],[Line Sub Total]],0)</f>
        <v>0</v>
      </c>
      <c r="AP91" s="18">
        <f>IF(SalesOrders_Log[[#This Row],[Date Invoiced]]=FY02_M09,SalesOrders_Log[[#This Row],[Line Sub Total]],0)</f>
        <v>0</v>
      </c>
      <c r="AQ91" s="18">
        <f>IF(SalesOrders_Log[[#This Row],[Date Invoiced]]=FY02_M10,SalesOrders_Log[[#This Row],[Line Sub Total]],0)</f>
        <v>0</v>
      </c>
      <c r="AR91" s="18">
        <f>IF(SalesOrders_Log[[#This Row],[Date Invoiced]]=FY02_M11,SalesOrders_Log[[#This Row],[Line Sub Total]],0)</f>
        <v>0</v>
      </c>
      <c r="AS91" s="18">
        <f>IF(SalesOrders_Log[[#This Row],[Date Invoiced]]=FY02_M12,SalesOrders_Log[[#This Row],[Line Sub Total]],0)</f>
        <v>0</v>
      </c>
      <c r="AT91" s="18">
        <f>IF(SalesOrders_Log[[#This Row],[Date Invoiced]]=FY03_M01,SalesOrders_Log[[#This Row],[Line Sub Total]],0)</f>
        <v>0</v>
      </c>
      <c r="AU91" s="18">
        <f>IF(SalesOrders_Log[[#This Row],[Date Invoiced]]=FY03_M02,SalesOrders_Log[[#This Row],[Line Sub Total]],0)</f>
        <v>0</v>
      </c>
      <c r="AV91" s="18">
        <f>IF(SalesOrders_Log[[#This Row],[Date Invoiced]]=FY03_M03,SalesOrders_Log[[#This Row],[Line Sub Total]],0)</f>
        <v>0</v>
      </c>
      <c r="AW91" s="18">
        <f>IF(SalesOrders_Log[[#This Row],[Date Invoiced]]=FY03_M04,SalesOrders_Log[[#This Row],[Line Sub Total]],0)</f>
        <v>0</v>
      </c>
      <c r="AX91" s="18">
        <f>IF(SalesOrders_Log[[#This Row],[Date Invoiced]]=FY03_M05,SalesOrders_Log[[#This Row],[Line Sub Total]],0)</f>
        <v>0</v>
      </c>
      <c r="AY91" s="18">
        <f>IF(SalesOrders_Log[[#This Row],[Date Invoiced]]=FY03_M06,SalesOrders_Log[[#This Row],[Line Sub Total]],0)</f>
        <v>0</v>
      </c>
      <c r="AZ91" s="18">
        <f>IF(SalesOrders_Log[[#This Row],[Date Invoiced]]=FY03_M07,SalesOrders_Log[[#This Row],[Line Sub Total]],0)</f>
        <v>0</v>
      </c>
      <c r="BA91" s="18">
        <f>IF(SalesOrders_Log[[#This Row],[Date Invoiced]]=FY03_M08,SalesOrders_Log[[#This Row],[Line Sub Total]],0)</f>
        <v>0</v>
      </c>
      <c r="BB91" s="18">
        <f>IF(SalesOrders_Log[[#This Row],[Date Invoiced]]=FY03_M09,SalesOrders_Log[[#This Row],[Line Sub Total]],0)</f>
        <v>0</v>
      </c>
      <c r="BC91" s="18">
        <f>IF(SalesOrders_Log[[#This Row],[Date Invoiced]]=FY03_M10,SalesOrders_Log[[#This Row],[Line Sub Total]],0)</f>
        <v>0</v>
      </c>
      <c r="BD91" s="18">
        <f>IF(SalesOrders_Log[[#This Row],[Date Invoiced]]=FY03_M11,SalesOrders_Log[[#This Row],[Line Sub Total]],0)</f>
        <v>0</v>
      </c>
      <c r="BE91" s="18">
        <f>IF(SalesOrders_Log[[#This Row],[Date Invoiced]]=FY03_M12,SalesOrders_Log[[#This Row],[Line Sub Total]],0)</f>
        <v>0</v>
      </c>
      <c r="BF91" s="18">
        <f>IF(SalesOrders_Log[[#This Row],[Product]]=FY04_M01,SalesOrders_Log[[#This Row],[Date Invoiced]],0)</f>
        <v>0</v>
      </c>
      <c r="BG91" s="18">
        <f>IF(SalesOrders_Log[[#This Row],[Product]]=FY04_M02,SalesOrders_Log[[#This Row],[Date Invoiced]],0)</f>
        <v>0</v>
      </c>
      <c r="BH91" s="18">
        <f>IF(SalesOrders_Log[[#This Row],[Product]]=FY04_M03,SalesOrders_Log[[#This Row],[Date Invoiced]],0)</f>
        <v>0</v>
      </c>
      <c r="BI91" s="18">
        <f>IF(SalesOrders_Log[[#This Row],[Product]]=FY04_M04,SalesOrders_Log[[#This Row],[Date Invoiced]],0)</f>
        <v>0</v>
      </c>
      <c r="BJ91" s="18">
        <f>IF(SalesOrders_Log[[#This Row],[Product]]=FY04_M05,SalesOrders_Log[[#This Row],[Date Invoiced]],0)</f>
        <v>0</v>
      </c>
      <c r="BK91" s="18">
        <f>IF(SalesOrders_Log[[#This Row],[Product]]=FY04_M06,SalesOrders_Log[[#This Row],[Date Invoiced]],0)</f>
        <v>0</v>
      </c>
      <c r="BL91" s="18">
        <f>IF(SalesOrders_Log[[#This Row],[Product]]=FY04_M07,SalesOrders_Log[[#This Row],[Date Invoiced]],0)</f>
        <v>0</v>
      </c>
      <c r="BM91" s="18">
        <f>IF(SalesOrders_Log[[#This Row],[Product]]=FY04_M08,SalesOrders_Log[[#This Row],[Date Invoiced]],0)</f>
        <v>0</v>
      </c>
      <c r="BN91" s="18">
        <f>IF(SalesOrders_Log[[#This Row],[Product]]=FY04_M09,SalesOrders_Log[[#This Row],[Date Invoiced]],0)</f>
        <v>0</v>
      </c>
      <c r="BO91" s="18">
        <f>IF(SalesOrders_Log[[#This Row],[Product]]=FY04_M10,SalesOrders_Log[[#This Row],[Date Invoiced]],0)</f>
        <v>0</v>
      </c>
      <c r="BP91" s="18">
        <f>IF(SalesOrders_Log[[#This Row],[Product]]=FY04_M11,SalesOrders_Log[[#This Row],[Date Invoiced]],0)</f>
        <v>0</v>
      </c>
      <c r="BQ91" s="18">
        <f>IF(SalesOrders_Log[[#This Row],[Product]]=FY04_M12,SalesOrders_Log[[#This Row],[Date Invoiced]],0)</f>
        <v>0</v>
      </c>
      <c r="BR91" s="18">
        <f>IF(SalesOrders_Log[[#This Row],[Product]]=FY05_M01,SalesOrders_Log[[#This Row],[Date Invoiced]],0)</f>
        <v>0</v>
      </c>
      <c r="BS91" s="18">
        <f>IF(SalesOrders_Log[[#This Row],[Product]]=FY05_M02,SalesOrders_Log[[#This Row],[Date Invoiced]],0)</f>
        <v>0</v>
      </c>
      <c r="BT91" s="18">
        <f>IF(SalesOrders_Log[[#This Row],[Product]]=FY05_M03,SalesOrders_Log[[#This Row],[Date Invoiced]],0)</f>
        <v>0</v>
      </c>
      <c r="BU91" s="18">
        <f>IF(SalesOrders_Log[[#This Row],[Product]]=FY05_M04,SalesOrders_Log[[#This Row],[Date Invoiced]],0)</f>
        <v>0</v>
      </c>
      <c r="BV91" s="18">
        <f>IF(SalesOrders_Log[[#This Row],[Product]]=FY05_M05,SalesOrders_Log[[#This Row],[Date Invoiced]],0)</f>
        <v>0</v>
      </c>
      <c r="BW91" s="18">
        <f>IF(SalesOrders_Log[[#This Row],[Product]]=FY05_M06,SalesOrders_Log[[#This Row],[Date Invoiced]],0)</f>
        <v>0</v>
      </c>
      <c r="BX91" s="18">
        <f>IF(SalesOrders_Log[[#This Row],[Product]]=FY05_M07,SalesOrders_Log[[#This Row],[Date Invoiced]],0)</f>
        <v>0</v>
      </c>
      <c r="BY91" s="18">
        <f>IF(SalesOrders_Log[[#This Row],[Product]]=FY05_M08,SalesOrders_Log[[#This Row],[Date Invoiced]],0)</f>
        <v>0</v>
      </c>
      <c r="BZ91" s="18">
        <f>IF(SalesOrders_Log[[#This Row],[Product]]=FY05_M09,SalesOrders_Log[[#This Row],[Date Invoiced]],0)</f>
        <v>0</v>
      </c>
      <c r="CA91" s="18">
        <f>IF(SalesOrders_Log[[#This Row],[Product]]=FY05_M10,SalesOrders_Log[[#This Row],[Date Invoiced]],0)</f>
        <v>0</v>
      </c>
      <c r="CB91" s="18">
        <f>IF(SalesOrders_Log[[#This Row],[Product]]=FY05_M11,SalesOrders_Log[[#This Row],[Date Invoiced]],0)</f>
        <v>0</v>
      </c>
      <c r="CC91" s="18">
        <f>IF(SalesOrders_Log[[#This Row],[Product]]=FY05_M12,SalesOrders_Log[[#This Row],[Date Invoiced]],0)</f>
        <v>0</v>
      </c>
    </row>
    <row r="92" spans="2:81" x14ac:dyDescent="0.25">
      <c r="B92" s="6" t="s">
        <v>696</v>
      </c>
      <c r="C92" s="6"/>
      <c r="D92" s="11"/>
      <c r="E92" s="6"/>
      <c r="F92" s="6"/>
      <c r="G92" s="6"/>
      <c r="H92" s="6"/>
      <c r="I92" s="6"/>
      <c r="J92" s="6"/>
      <c r="K92" s="6"/>
      <c r="L92" s="10" t="str">
        <f>IF(ISBLANK(SalesOrders_Log[[#This Row],[Product]]),"",SalesOrders_Log[[#This Row],[List Price]]*SalesOrders_Log[[#This Row],[QTY at List Price]]+SalesOrders_Log[[#This Row],[Discount Price]]*SalesOrders_Log[[#This Row],[QTY at Discount Price]])</f>
        <v/>
      </c>
      <c r="M92" s="6"/>
      <c r="N92" s="6"/>
      <c r="O92" s="10" t="str">
        <f>IFERROR(SalesOrders_Log[[#This Row],[Line Sub Total]]*SalesOrders_Log[[#This Row],[Zip Code Taxes]],"")</f>
        <v/>
      </c>
      <c r="P92" s="10">
        <f>SalesOrders_Log[[#This Row],[List Price]]-SalesOrders_Log[[#This Row],[Cost Price]]</f>
        <v>0</v>
      </c>
      <c r="Q92"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92" s="93" t="str">
        <f>IFERROR(SalesOrders_Log[[#This Row],[QTY at List Price]]*SalesOrders_Log[[#This Row],[List Price]]/SalesOrders_Log[[#This Row],[Cost Price]]*SalesOrders_Log[[#This Row],[QTY at List Price]]-IF(SalesOrders_Log[[#This Row],[QTY at List Price]]="","",1),"")</f>
        <v/>
      </c>
      <c r="S92" s="93" t="str">
        <f>IFERROR( SalesOrders_Log[[#This Row],[QTY at Discount Price]]*SalesOrders_Log[[#This Row],[Discount Price]]/SalesOrders_Log[[#This Row],[Cost Price]]*SalesOrders_Log[[#This Row],[QTY at Discount Price]]-IF(SalesOrders_Log[[#This Row],[QTY at Discount Price]]="","",1),"")</f>
        <v/>
      </c>
      <c r="T92" s="11">
        <v>43388</v>
      </c>
      <c r="V92" s="10">
        <f>IF(SalesOrders_Log[[#This Row],[Date Invoiced]]=FY01_M01,SalesOrders_Log[[#This Row],[Line Sub Total]],0)</f>
        <v>0</v>
      </c>
      <c r="W92" s="10">
        <f>IF(SalesOrders_Log[[#This Row],[Date Invoiced]]=FY01_M02,SalesOrders_Log[[#This Row],[Line Sub Total]],0)</f>
        <v>0</v>
      </c>
      <c r="X92" s="10">
        <f>IF(SalesOrders_Log[[#This Row],[Date Invoiced]]=FY01_M03,SalesOrders_Log[[#This Row],[Line Sub Total]],0)</f>
        <v>0</v>
      </c>
      <c r="Y92" s="10">
        <f>IF(SalesOrders_Log[[#This Row],[Date Invoiced]]=FY01_M04,SalesOrders_Log[[#This Row],[Line Sub Total]],0)</f>
        <v>0</v>
      </c>
      <c r="Z92" s="10">
        <f>IF(SalesOrders_Log[[#This Row],[Date Invoiced]]=FY01_M05,SalesOrders_Log[[#This Row],[Line Sub Total]],0)</f>
        <v>0</v>
      </c>
      <c r="AA92" s="10">
        <f>IF(SalesOrders_Log[[#This Row],[Date Invoiced]]=FY01_M06,SalesOrders_Log[[#This Row],[Line Sub Total]],0)</f>
        <v>0</v>
      </c>
      <c r="AB92" s="10">
        <f>IF(SalesOrders_Log[[#This Row],[Date Invoiced]]=FY01_M07,SalesOrders_Log[[#This Row],[Line Sub Total]],0)</f>
        <v>0</v>
      </c>
      <c r="AC92" s="10">
        <f>IF(SalesOrders_Log[[#This Row],[Date Invoiced]]=FY01_M08,SalesOrders_Log[[#This Row],[Line Sub Total]],0)</f>
        <v>0</v>
      </c>
      <c r="AD92" s="10">
        <f>IF(SalesOrders_Log[[#This Row],[Date Invoiced]]=FY01_M09,SalesOrders_Log[[#This Row],[Line Sub Total]],0)</f>
        <v>0</v>
      </c>
      <c r="AE92" s="10">
        <f>IF(SalesOrders_Log[[#This Row],[Date Invoiced]]=FY01_M10,SalesOrders_Log[[#This Row],[Line Sub Total]],0)</f>
        <v>0</v>
      </c>
      <c r="AF92" s="10">
        <f>IF(SalesOrders_Log[[#This Row],[Date Invoiced]]=FY01_M11,SalesOrders_Log[[#This Row],[Line Sub Total]],0)</f>
        <v>0</v>
      </c>
      <c r="AG92" s="10">
        <f>IF(SalesOrders_Log[[#This Row],[Date Invoiced]]=FY01_M12,SalesOrders_Log[[#This Row],[Line Sub Total]],0)</f>
        <v>0</v>
      </c>
      <c r="AH92" s="18">
        <f>IF(SalesOrders_Log[[#This Row],[Date Invoiced]]=FY02_M01,SalesOrders_Log[[#This Row],[Line Sub Total]],0)</f>
        <v>0</v>
      </c>
      <c r="AI92" s="18">
        <f>IF(SalesOrders_Log[[#This Row],[Date Invoiced]]=FY02_M02,SalesOrders_Log[[#This Row],[Line Sub Total]],0)</f>
        <v>0</v>
      </c>
      <c r="AJ92" s="18">
        <f>IF(SalesOrders_Log[[#This Row],[Date Invoiced]]=FY02_M03,SalesOrders_Log[[#This Row],[Line Sub Total]],0)</f>
        <v>0</v>
      </c>
      <c r="AK92" s="18">
        <f>IF(SalesOrders_Log[[#This Row],[Date Invoiced]]=FY02_M04,SalesOrders_Log[[#This Row],[Line Sub Total]],0)</f>
        <v>0</v>
      </c>
      <c r="AL92" s="18">
        <f>IF(SalesOrders_Log[[#This Row],[Date Invoiced]]=FY02_M05,SalesOrders_Log[[#This Row],[Line Sub Total]],0)</f>
        <v>0</v>
      </c>
      <c r="AM92" s="18">
        <f>IF(SalesOrders_Log[[#This Row],[Date Invoiced]]=FY02_M06,SalesOrders_Log[[#This Row],[Line Sub Total]],0)</f>
        <v>0</v>
      </c>
      <c r="AN92" s="18">
        <f>IF(SalesOrders_Log[[#This Row],[Date Invoiced]]=FY02_M07,SalesOrders_Log[[#This Row],[Line Sub Total]],0)</f>
        <v>0</v>
      </c>
      <c r="AO92" s="18">
        <f>IF(SalesOrders_Log[[#This Row],[Date Invoiced]]=FY02_M08,SalesOrders_Log[[#This Row],[Line Sub Total]],0)</f>
        <v>0</v>
      </c>
      <c r="AP92" s="18">
        <f>IF(SalesOrders_Log[[#This Row],[Date Invoiced]]=FY02_M09,SalesOrders_Log[[#This Row],[Line Sub Total]],0)</f>
        <v>0</v>
      </c>
      <c r="AQ92" s="18">
        <f>IF(SalesOrders_Log[[#This Row],[Date Invoiced]]=FY02_M10,SalesOrders_Log[[#This Row],[Line Sub Total]],0)</f>
        <v>0</v>
      </c>
      <c r="AR92" s="18">
        <f>IF(SalesOrders_Log[[#This Row],[Date Invoiced]]=FY02_M11,SalesOrders_Log[[#This Row],[Line Sub Total]],0)</f>
        <v>0</v>
      </c>
      <c r="AS92" s="18">
        <f>IF(SalesOrders_Log[[#This Row],[Date Invoiced]]=FY02_M12,SalesOrders_Log[[#This Row],[Line Sub Total]],0)</f>
        <v>0</v>
      </c>
      <c r="AT92" s="18">
        <f>IF(SalesOrders_Log[[#This Row],[Date Invoiced]]=FY03_M01,SalesOrders_Log[[#This Row],[Line Sub Total]],0)</f>
        <v>0</v>
      </c>
      <c r="AU92" s="18">
        <f>IF(SalesOrders_Log[[#This Row],[Date Invoiced]]=FY03_M02,SalesOrders_Log[[#This Row],[Line Sub Total]],0)</f>
        <v>0</v>
      </c>
      <c r="AV92" s="18">
        <f>IF(SalesOrders_Log[[#This Row],[Date Invoiced]]=FY03_M03,SalesOrders_Log[[#This Row],[Line Sub Total]],0)</f>
        <v>0</v>
      </c>
      <c r="AW92" s="18">
        <f>IF(SalesOrders_Log[[#This Row],[Date Invoiced]]=FY03_M04,SalesOrders_Log[[#This Row],[Line Sub Total]],0)</f>
        <v>0</v>
      </c>
      <c r="AX92" s="18">
        <f>IF(SalesOrders_Log[[#This Row],[Date Invoiced]]=FY03_M05,SalesOrders_Log[[#This Row],[Line Sub Total]],0)</f>
        <v>0</v>
      </c>
      <c r="AY92" s="18">
        <f>IF(SalesOrders_Log[[#This Row],[Date Invoiced]]=FY03_M06,SalesOrders_Log[[#This Row],[Line Sub Total]],0)</f>
        <v>0</v>
      </c>
      <c r="AZ92" s="18">
        <f>IF(SalesOrders_Log[[#This Row],[Date Invoiced]]=FY03_M07,SalesOrders_Log[[#This Row],[Line Sub Total]],0)</f>
        <v>0</v>
      </c>
      <c r="BA92" s="18">
        <f>IF(SalesOrders_Log[[#This Row],[Date Invoiced]]=FY03_M08,SalesOrders_Log[[#This Row],[Line Sub Total]],0)</f>
        <v>0</v>
      </c>
      <c r="BB92" s="18">
        <f>IF(SalesOrders_Log[[#This Row],[Date Invoiced]]=FY03_M09,SalesOrders_Log[[#This Row],[Line Sub Total]],0)</f>
        <v>0</v>
      </c>
      <c r="BC92" s="18">
        <f>IF(SalesOrders_Log[[#This Row],[Date Invoiced]]=FY03_M10,SalesOrders_Log[[#This Row],[Line Sub Total]],0)</f>
        <v>0</v>
      </c>
      <c r="BD92" s="18">
        <f>IF(SalesOrders_Log[[#This Row],[Date Invoiced]]=FY03_M11,SalesOrders_Log[[#This Row],[Line Sub Total]],0)</f>
        <v>0</v>
      </c>
      <c r="BE92" s="18">
        <f>IF(SalesOrders_Log[[#This Row],[Date Invoiced]]=FY03_M12,SalesOrders_Log[[#This Row],[Line Sub Total]],0)</f>
        <v>0</v>
      </c>
      <c r="BF92" s="18">
        <f>IF(SalesOrders_Log[[#This Row],[Product]]=FY04_M01,SalesOrders_Log[[#This Row],[Date Invoiced]],0)</f>
        <v>0</v>
      </c>
      <c r="BG92" s="18">
        <f>IF(SalesOrders_Log[[#This Row],[Product]]=FY04_M02,SalesOrders_Log[[#This Row],[Date Invoiced]],0)</f>
        <v>0</v>
      </c>
      <c r="BH92" s="18">
        <f>IF(SalesOrders_Log[[#This Row],[Product]]=FY04_M03,SalesOrders_Log[[#This Row],[Date Invoiced]],0)</f>
        <v>0</v>
      </c>
      <c r="BI92" s="18">
        <f>IF(SalesOrders_Log[[#This Row],[Product]]=FY04_M04,SalesOrders_Log[[#This Row],[Date Invoiced]],0)</f>
        <v>0</v>
      </c>
      <c r="BJ92" s="18">
        <f>IF(SalesOrders_Log[[#This Row],[Product]]=FY04_M05,SalesOrders_Log[[#This Row],[Date Invoiced]],0)</f>
        <v>0</v>
      </c>
      <c r="BK92" s="18">
        <f>IF(SalesOrders_Log[[#This Row],[Product]]=FY04_M06,SalesOrders_Log[[#This Row],[Date Invoiced]],0)</f>
        <v>0</v>
      </c>
      <c r="BL92" s="18">
        <f>IF(SalesOrders_Log[[#This Row],[Product]]=FY04_M07,SalesOrders_Log[[#This Row],[Date Invoiced]],0)</f>
        <v>0</v>
      </c>
      <c r="BM92" s="18">
        <f>IF(SalesOrders_Log[[#This Row],[Product]]=FY04_M08,SalesOrders_Log[[#This Row],[Date Invoiced]],0)</f>
        <v>0</v>
      </c>
      <c r="BN92" s="18">
        <f>IF(SalesOrders_Log[[#This Row],[Product]]=FY04_M09,SalesOrders_Log[[#This Row],[Date Invoiced]],0)</f>
        <v>0</v>
      </c>
      <c r="BO92" s="18">
        <f>IF(SalesOrders_Log[[#This Row],[Product]]=FY04_M10,SalesOrders_Log[[#This Row],[Date Invoiced]],0)</f>
        <v>0</v>
      </c>
      <c r="BP92" s="18">
        <f>IF(SalesOrders_Log[[#This Row],[Product]]=FY04_M11,SalesOrders_Log[[#This Row],[Date Invoiced]],0)</f>
        <v>0</v>
      </c>
      <c r="BQ92" s="18">
        <f>IF(SalesOrders_Log[[#This Row],[Product]]=FY04_M12,SalesOrders_Log[[#This Row],[Date Invoiced]],0)</f>
        <v>0</v>
      </c>
      <c r="BR92" s="18">
        <f>IF(SalesOrders_Log[[#This Row],[Product]]=FY05_M01,SalesOrders_Log[[#This Row],[Date Invoiced]],0)</f>
        <v>0</v>
      </c>
      <c r="BS92" s="18">
        <f>IF(SalesOrders_Log[[#This Row],[Product]]=FY05_M02,SalesOrders_Log[[#This Row],[Date Invoiced]],0)</f>
        <v>0</v>
      </c>
      <c r="BT92" s="18">
        <f>IF(SalesOrders_Log[[#This Row],[Product]]=FY05_M03,SalesOrders_Log[[#This Row],[Date Invoiced]],0)</f>
        <v>0</v>
      </c>
      <c r="BU92" s="18">
        <f>IF(SalesOrders_Log[[#This Row],[Product]]=FY05_M04,SalesOrders_Log[[#This Row],[Date Invoiced]],0)</f>
        <v>0</v>
      </c>
      <c r="BV92" s="18">
        <f>IF(SalesOrders_Log[[#This Row],[Product]]=FY05_M05,SalesOrders_Log[[#This Row],[Date Invoiced]],0)</f>
        <v>0</v>
      </c>
      <c r="BW92" s="18">
        <f>IF(SalesOrders_Log[[#This Row],[Product]]=FY05_M06,SalesOrders_Log[[#This Row],[Date Invoiced]],0)</f>
        <v>0</v>
      </c>
      <c r="BX92" s="18">
        <f>IF(SalesOrders_Log[[#This Row],[Product]]=FY05_M07,SalesOrders_Log[[#This Row],[Date Invoiced]],0)</f>
        <v>0</v>
      </c>
      <c r="BY92" s="18">
        <f>IF(SalesOrders_Log[[#This Row],[Product]]=FY05_M08,SalesOrders_Log[[#This Row],[Date Invoiced]],0)</f>
        <v>0</v>
      </c>
      <c r="BZ92" s="18">
        <f>IF(SalesOrders_Log[[#This Row],[Product]]=FY05_M09,SalesOrders_Log[[#This Row],[Date Invoiced]],0)</f>
        <v>0</v>
      </c>
      <c r="CA92" s="18">
        <f>IF(SalesOrders_Log[[#This Row],[Product]]=FY05_M10,SalesOrders_Log[[#This Row],[Date Invoiced]],0)</f>
        <v>0</v>
      </c>
      <c r="CB92" s="18">
        <f>IF(SalesOrders_Log[[#This Row],[Product]]=FY05_M11,SalesOrders_Log[[#This Row],[Date Invoiced]],0)</f>
        <v>0</v>
      </c>
      <c r="CC92" s="18">
        <f>IF(SalesOrders_Log[[#This Row],[Product]]=FY05_M12,SalesOrders_Log[[#This Row],[Date Invoiced]],0)</f>
        <v>0</v>
      </c>
    </row>
    <row r="93" spans="2:81" x14ac:dyDescent="0.25">
      <c r="B93" s="6" t="s">
        <v>697</v>
      </c>
      <c r="C93" s="6"/>
      <c r="D93" s="11"/>
      <c r="E93" s="6"/>
      <c r="F93" s="6"/>
      <c r="G93" s="6"/>
      <c r="H93" s="6"/>
      <c r="I93" s="6"/>
      <c r="J93" s="6"/>
      <c r="K93" s="6"/>
      <c r="L93" s="10" t="str">
        <f>IF(ISBLANK(SalesOrders_Log[[#This Row],[Product]]),"",SalesOrders_Log[[#This Row],[List Price]]*SalesOrders_Log[[#This Row],[QTY at List Price]]+SalesOrders_Log[[#This Row],[Discount Price]]*SalesOrders_Log[[#This Row],[QTY at Discount Price]])</f>
        <v/>
      </c>
      <c r="M93" s="6"/>
      <c r="N93" s="6"/>
      <c r="O93" s="10" t="str">
        <f>IFERROR(SalesOrders_Log[[#This Row],[Line Sub Total]]*SalesOrders_Log[[#This Row],[Zip Code Taxes]],"")</f>
        <v/>
      </c>
      <c r="P93" s="10">
        <f>SalesOrders_Log[[#This Row],[List Price]]-SalesOrders_Log[[#This Row],[Cost Price]]</f>
        <v>0</v>
      </c>
      <c r="Q93"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93" s="93" t="str">
        <f>IFERROR(SalesOrders_Log[[#This Row],[QTY at List Price]]*SalesOrders_Log[[#This Row],[List Price]]/SalesOrders_Log[[#This Row],[Cost Price]]*SalesOrders_Log[[#This Row],[QTY at List Price]]-IF(SalesOrders_Log[[#This Row],[QTY at List Price]]="","",1),"")</f>
        <v/>
      </c>
      <c r="S93" s="93" t="str">
        <f>IFERROR( SalesOrders_Log[[#This Row],[QTY at Discount Price]]*SalesOrders_Log[[#This Row],[Discount Price]]/SalesOrders_Log[[#This Row],[Cost Price]]*SalesOrders_Log[[#This Row],[QTY at Discount Price]]-IF(SalesOrders_Log[[#This Row],[QTY at Discount Price]]="","",1),"")</f>
        <v/>
      </c>
      <c r="T93" s="11">
        <v>43388</v>
      </c>
      <c r="V93" s="10">
        <f>IF(SalesOrders_Log[[#This Row],[Date Invoiced]]=FY01_M01,SalesOrders_Log[[#This Row],[Line Sub Total]],0)</f>
        <v>0</v>
      </c>
      <c r="W93" s="10">
        <f>IF(SalesOrders_Log[[#This Row],[Date Invoiced]]=FY01_M02,SalesOrders_Log[[#This Row],[Line Sub Total]],0)</f>
        <v>0</v>
      </c>
      <c r="X93" s="10">
        <f>IF(SalesOrders_Log[[#This Row],[Date Invoiced]]=FY01_M03,SalesOrders_Log[[#This Row],[Line Sub Total]],0)</f>
        <v>0</v>
      </c>
      <c r="Y93" s="10">
        <f>IF(SalesOrders_Log[[#This Row],[Date Invoiced]]=FY01_M04,SalesOrders_Log[[#This Row],[Line Sub Total]],0)</f>
        <v>0</v>
      </c>
      <c r="Z93" s="10">
        <f>IF(SalesOrders_Log[[#This Row],[Date Invoiced]]=FY01_M05,SalesOrders_Log[[#This Row],[Line Sub Total]],0)</f>
        <v>0</v>
      </c>
      <c r="AA93" s="10">
        <f>IF(SalesOrders_Log[[#This Row],[Date Invoiced]]=FY01_M06,SalesOrders_Log[[#This Row],[Line Sub Total]],0)</f>
        <v>0</v>
      </c>
      <c r="AB93" s="10">
        <f>IF(SalesOrders_Log[[#This Row],[Date Invoiced]]=FY01_M07,SalesOrders_Log[[#This Row],[Line Sub Total]],0)</f>
        <v>0</v>
      </c>
      <c r="AC93" s="10">
        <f>IF(SalesOrders_Log[[#This Row],[Date Invoiced]]=FY01_M08,SalesOrders_Log[[#This Row],[Line Sub Total]],0)</f>
        <v>0</v>
      </c>
      <c r="AD93" s="10">
        <f>IF(SalesOrders_Log[[#This Row],[Date Invoiced]]=FY01_M09,SalesOrders_Log[[#This Row],[Line Sub Total]],0)</f>
        <v>0</v>
      </c>
      <c r="AE93" s="10">
        <f>IF(SalesOrders_Log[[#This Row],[Date Invoiced]]=FY01_M10,SalesOrders_Log[[#This Row],[Line Sub Total]],0)</f>
        <v>0</v>
      </c>
      <c r="AF93" s="10">
        <f>IF(SalesOrders_Log[[#This Row],[Date Invoiced]]=FY01_M11,SalesOrders_Log[[#This Row],[Line Sub Total]],0)</f>
        <v>0</v>
      </c>
      <c r="AG93" s="10">
        <f>IF(SalesOrders_Log[[#This Row],[Date Invoiced]]=FY01_M12,SalesOrders_Log[[#This Row],[Line Sub Total]],0)</f>
        <v>0</v>
      </c>
      <c r="AH93" s="18">
        <f>IF(SalesOrders_Log[[#This Row],[Date Invoiced]]=FY02_M01,SalesOrders_Log[[#This Row],[Line Sub Total]],0)</f>
        <v>0</v>
      </c>
      <c r="AI93" s="18">
        <f>IF(SalesOrders_Log[[#This Row],[Date Invoiced]]=FY02_M02,SalesOrders_Log[[#This Row],[Line Sub Total]],0)</f>
        <v>0</v>
      </c>
      <c r="AJ93" s="18">
        <f>IF(SalesOrders_Log[[#This Row],[Date Invoiced]]=FY02_M03,SalesOrders_Log[[#This Row],[Line Sub Total]],0)</f>
        <v>0</v>
      </c>
      <c r="AK93" s="18">
        <f>IF(SalesOrders_Log[[#This Row],[Date Invoiced]]=FY02_M04,SalesOrders_Log[[#This Row],[Line Sub Total]],0)</f>
        <v>0</v>
      </c>
      <c r="AL93" s="18">
        <f>IF(SalesOrders_Log[[#This Row],[Date Invoiced]]=FY02_M05,SalesOrders_Log[[#This Row],[Line Sub Total]],0)</f>
        <v>0</v>
      </c>
      <c r="AM93" s="18">
        <f>IF(SalesOrders_Log[[#This Row],[Date Invoiced]]=FY02_M06,SalesOrders_Log[[#This Row],[Line Sub Total]],0)</f>
        <v>0</v>
      </c>
      <c r="AN93" s="18">
        <f>IF(SalesOrders_Log[[#This Row],[Date Invoiced]]=FY02_M07,SalesOrders_Log[[#This Row],[Line Sub Total]],0)</f>
        <v>0</v>
      </c>
      <c r="AO93" s="18">
        <f>IF(SalesOrders_Log[[#This Row],[Date Invoiced]]=FY02_M08,SalesOrders_Log[[#This Row],[Line Sub Total]],0)</f>
        <v>0</v>
      </c>
      <c r="AP93" s="18">
        <f>IF(SalesOrders_Log[[#This Row],[Date Invoiced]]=FY02_M09,SalesOrders_Log[[#This Row],[Line Sub Total]],0)</f>
        <v>0</v>
      </c>
      <c r="AQ93" s="18">
        <f>IF(SalesOrders_Log[[#This Row],[Date Invoiced]]=FY02_M10,SalesOrders_Log[[#This Row],[Line Sub Total]],0)</f>
        <v>0</v>
      </c>
      <c r="AR93" s="18">
        <f>IF(SalesOrders_Log[[#This Row],[Date Invoiced]]=FY02_M11,SalesOrders_Log[[#This Row],[Line Sub Total]],0)</f>
        <v>0</v>
      </c>
      <c r="AS93" s="18">
        <f>IF(SalesOrders_Log[[#This Row],[Date Invoiced]]=FY02_M12,SalesOrders_Log[[#This Row],[Line Sub Total]],0)</f>
        <v>0</v>
      </c>
      <c r="AT93" s="18">
        <f>IF(SalesOrders_Log[[#This Row],[Date Invoiced]]=FY03_M01,SalesOrders_Log[[#This Row],[Line Sub Total]],0)</f>
        <v>0</v>
      </c>
      <c r="AU93" s="18">
        <f>IF(SalesOrders_Log[[#This Row],[Date Invoiced]]=FY03_M02,SalesOrders_Log[[#This Row],[Line Sub Total]],0)</f>
        <v>0</v>
      </c>
      <c r="AV93" s="18">
        <f>IF(SalesOrders_Log[[#This Row],[Date Invoiced]]=FY03_M03,SalesOrders_Log[[#This Row],[Line Sub Total]],0)</f>
        <v>0</v>
      </c>
      <c r="AW93" s="18">
        <f>IF(SalesOrders_Log[[#This Row],[Date Invoiced]]=FY03_M04,SalesOrders_Log[[#This Row],[Line Sub Total]],0)</f>
        <v>0</v>
      </c>
      <c r="AX93" s="18">
        <f>IF(SalesOrders_Log[[#This Row],[Date Invoiced]]=FY03_M05,SalesOrders_Log[[#This Row],[Line Sub Total]],0)</f>
        <v>0</v>
      </c>
      <c r="AY93" s="18">
        <f>IF(SalesOrders_Log[[#This Row],[Date Invoiced]]=FY03_M06,SalesOrders_Log[[#This Row],[Line Sub Total]],0)</f>
        <v>0</v>
      </c>
      <c r="AZ93" s="18">
        <f>IF(SalesOrders_Log[[#This Row],[Date Invoiced]]=FY03_M07,SalesOrders_Log[[#This Row],[Line Sub Total]],0)</f>
        <v>0</v>
      </c>
      <c r="BA93" s="18">
        <f>IF(SalesOrders_Log[[#This Row],[Date Invoiced]]=FY03_M08,SalesOrders_Log[[#This Row],[Line Sub Total]],0)</f>
        <v>0</v>
      </c>
      <c r="BB93" s="18">
        <f>IF(SalesOrders_Log[[#This Row],[Date Invoiced]]=FY03_M09,SalesOrders_Log[[#This Row],[Line Sub Total]],0)</f>
        <v>0</v>
      </c>
      <c r="BC93" s="18">
        <f>IF(SalesOrders_Log[[#This Row],[Date Invoiced]]=FY03_M10,SalesOrders_Log[[#This Row],[Line Sub Total]],0)</f>
        <v>0</v>
      </c>
      <c r="BD93" s="18">
        <f>IF(SalesOrders_Log[[#This Row],[Date Invoiced]]=FY03_M11,SalesOrders_Log[[#This Row],[Line Sub Total]],0)</f>
        <v>0</v>
      </c>
      <c r="BE93" s="18">
        <f>IF(SalesOrders_Log[[#This Row],[Date Invoiced]]=FY03_M12,SalesOrders_Log[[#This Row],[Line Sub Total]],0)</f>
        <v>0</v>
      </c>
      <c r="BF93" s="18">
        <f>IF(SalesOrders_Log[[#This Row],[Product]]=FY04_M01,SalesOrders_Log[[#This Row],[Date Invoiced]],0)</f>
        <v>0</v>
      </c>
      <c r="BG93" s="18">
        <f>IF(SalesOrders_Log[[#This Row],[Product]]=FY04_M02,SalesOrders_Log[[#This Row],[Date Invoiced]],0)</f>
        <v>0</v>
      </c>
      <c r="BH93" s="18">
        <f>IF(SalesOrders_Log[[#This Row],[Product]]=FY04_M03,SalesOrders_Log[[#This Row],[Date Invoiced]],0)</f>
        <v>0</v>
      </c>
      <c r="BI93" s="18">
        <f>IF(SalesOrders_Log[[#This Row],[Product]]=FY04_M04,SalesOrders_Log[[#This Row],[Date Invoiced]],0)</f>
        <v>0</v>
      </c>
      <c r="BJ93" s="18">
        <f>IF(SalesOrders_Log[[#This Row],[Product]]=FY04_M05,SalesOrders_Log[[#This Row],[Date Invoiced]],0)</f>
        <v>0</v>
      </c>
      <c r="BK93" s="18">
        <f>IF(SalesOrders_Log[[#This Row],[Product]]=FY04_M06,SalesOrders_Log[[#This Row],[Date Invoiced]],0)</f>
        <v>0</v>
      </c>
      <c r="BL93" s="18">
        <f>IF(SalesOrders_Log[[#This Row],[Product]]=FY04_M07,SalesOrders_Log[[#This Row],[Date Invoiced]],0)</f>
        <v>0</v>
      </c>
      <c r="BM93" s="18">
        <f>IF(SalesOrders_Log[[#This Row],[Product]]=FY04_M08,SalesOrders_Log[[#This Row],[Date Invoiced]],0)</f>
        <v>0</v>
      </c>
      <c r="BN93" s="18">
        <f>IF(SalesOrders_Log[[#This Row],[Product]]=FY04_M09,SalesOrders_Log[[#This Row],[Date Invoiced]],0)</f>
        <v>0</v>
      </c>
      <c r="BO93" s="18">
        <f>IF(SalesOrders_Log[[#This Row],[Product]]=FY04_M10,SalesOrders_Log[[#This Row],[Date Invoiced]],0)</f>
        <v>0</v>
      </c>
      <c r="BP93" s="18">
        <f>IF(SalesOrders_Log[[#This Row],[Product]]=FY04_M11,SalesOrders_Log[[#This Row],[Date Invoiced]],0)</f>
        <v>0</v>
      </c>
      <c r="BQ93" s="18">
        <f>IF(SalesOrders_Log[[#This Row],[Product]]=FY04_M12,SalesOrders_Log[[#This Row],[Date Invoiced]],0)</f>
        <v>0</v>
      </c>
      <c r="BR93" s="18">
        <f>IF(SalesOrders_Log[[#This Row],[Product]]=FY05_M01,SalesOrders_Log[[#This Row],[Date Invoiced]],0)</f>
        <v>0</v>
      </c>
      <c r="BS93" s="18">
        <f>IF(SalesOrders_Log[[#This Row],[Product]]=FY05_M02,SalesOrders_Log[[#This Row],[Date Invoiced]],0)</f>
        <v>0</v>
      </c>
      <c r="BT93" s="18">
        <f>IF(SalesOrders_Log[[#This Row],[Product]]=FY05_M03,SalesOrders_Log[[#This Row],[Date Invoiced]],0)</f>
        <v>0</v>
      </c>
      <c r="BU93" s="18">
        <f>IF(SalesOrders_Log[[#This Row],[Product]]=FY05_M04,SalesOrders_Log[[#This Row],[Date Invoiced]],0)</f>
        <v>0</v>
      </c>
      <c r="BV93" s="18">
        <f>IF(SalesOrders_Log[[#This Row],[Product]]=FY05_M05,SalesOrders_Log[[#This Row],[Date Invoiced]],0)</f>
        <v>0</v>
      </c>
      <c r="BW93" s="18">
        <f>IF(SalesOrders_Log[[#This Row],[Product]]=FY05_M06,SalesOrders_Log[[#This Row],[Date Invoiced]],0)</f>
        <v>0</v>
      </c>
      <c r="BX93" s="18">
        <f>IF(SalesOrders_Log[[#This Row],[Product]]=FY05_M07,SalesOrders_Log[[#This Row],[Date Invoiced]],0)</f>
        <v>0</v>
      </c>
      <c r="BY93" s="18">
        <f>IF(SalesOrders_Log[[#This Row],[Product]]=FY05_M08,SalesOrders_Log[[#This Row],[Date Invoiced]],0)</f>
        <v>0</v>
      </c>
      <c r="BZ93" s="18">
        <f>IF(SalesOrders_Log[[#This Row],[Product]]=FY05_M09,SalesOrders_Log[[#This Row],[Date Invoiced]],0)</f>
        <v>0</v>
      </c>
      <c r="CA93" s="18">
        <f>IF(SalesOrders_Log[[#This Row],[Product]]=FY05_M10,SalesOrders_Log[[#This Row],[Date Invoiced]],0)</f>
        <v>0</v>
      </c>
      <c r="CB93" s="18">
        <f>IF(SalesOrders_Log[[#This Row],[Product]]=FY05_M11,SalesOrders_Log[[#This Row],[Date Invoiced]],0)</f>
        <v>0</v>
      </c>
      <c r="CC93" s="18">
        <f>IF(SalesOrders_Log[[#This Row],[Product]]=FY05_M12,SalesOrders_Log[[#This Row],[Date Invoiced]],0)</f>
        <v>0</v>
      </c>
    </row>
    <row r="94" spans="2:81" x14ac:dyDescent="0.25">
      <c r="B94" s="6" t="s">
        <v>698</v>
      </c>
      <c r="C94" s="6"/>
      <c r="D94" s="11"/>
      <c r="E94" s="6"/>
      <c r="F94" s="6"/>
      <c r="G94" s="6"/>
      <c r="H94" s="6"/>
      <c r="I94" s="6"/>
      <c r="J94" s="6"/>
      <c r="K94" s="6"/>
      <c r="L94" s="10" t="str">
        <f>IF(ISBLANK(SalesOrders_Log[[#This Row],[Product]]),"",SalesOrders_Log[[#This Row],[List Price]]*SalesOrders_Log[[#This Row],[QTY at List Price]]+SalesOrders_Log[[#This Row],[Discount Price]]*SalesOrders_Log[[#This Row],[QTY at Discount Price]])</f>
        <v/>
      </c>
      <c r="M94" s="6"/>
      <c r="N94" s="6"/>
      <c r="O94" s="10" t="str">
        <f>IFERROR(SalesOrders_Log[[#This Row],[Line Sub Total]]*SalesOrders_Log[[#This Row],[Zip Code Taxes]],"")</f>
        <v/>
      </c>
      <c r="P94" s="10">
        <f>SalesOrders_Log[[#This Row],[List Price]]-SalesOrders_Log[[#This Row],[Cost Price]]</f>
        <v>0</v>
      </c>
      <c r="Q94"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94" s="93" t="str">
        <f>IFERROR(SalesOrders_Log[[#This Row],[QTY at List Price]]*SalesOrders_Log[[#This Row],[List Price]]/SalesOrders_Log[[#This Row],[Cost Price]]*SalesOrders_Log[[#This Row],[QTY at List Price]]-IF(SalesOrders_Log[[#This Row],[QTY at List Price]]="","",1),"")</f>
        <v/>
      </c>
      <c r="S94" s="93" t="str">
        <f>IFERROR( SalesOrders_Log[[#This Row],[QTY at Discount Price]]*SalesOrders_Log[[#This Row],[Discount Price]]/SalesOrders_Log[[#This Row],[Cost Price]]*SalesOrders_Log[[#This Row],[QTY at Discount Price]]-IF(SalesOrders_Log[[#This Row],[QTY at Discount Price]]="","",1),"")</f>
        <v/>
      </c>
      <c r="T94" s="11">
        <v>43388</v>
      </c>
      <c r="V94" s="10">
        <f>IF(SalesOrders_Log[[#This Row],[Date Invoiced]]=FY01_M01,SalesOrders_Log[[#This Row],[Line Sub Total]],0)</f>
        <v>0</v>
      </c>
      <c r="W94" s="10">
        <f>IF(SalesOrders_Log[[#This Row],[Date Invoiced]]=FY01_M02,SalesOrders_Log[[#This Row],[Line Sub Total]],0)</f>
        <v>0</v>
      </c>
      <c r="X94" s="10">
        <f>IF(SalesOrders_Log[[#This Row],[Date Invoiced]]=FY01_M03,SalesOrders_Log[[#This Row],[Line Sub Total]],0)</f>
        <v>0</v>
      </c>
      <c r="Y94" s="10">
        <f>IF(SalesOrders_Log[[#This Row],[Date Invoiced]]=FY01_M04,SalesOrders_Log[[#This Row],[Line Sub Total]],0)</f>
        <v>0</v>
      </c>
      <c r="Z94" s="10">
        <f>IF(SalesOrders_Log[[#This Row],[Date Invoiced]]=FY01_M05,SalesOrders_Log[[#This Row],[Line Sub Total]],0)</f>
        <v>0</v>
      </c>
      <c r="AA94" s="10">
        <f>IF(SalesOrders_Log[[#This Row],[Date Invoiced]]=FY01_M06,SalesOrders_Log[[#This Row],[Line Sub Total]],0)</f>
        <v>0</v>
      </c>
      <c r="AB94" s="10">
        <f>IF(SalesOrders_Log[[#This Row],[Date Invoiced]]=FY01_M07,SalesOrders_Log[[#This Row],[Line Sub Total]],0)</f>
        <v>0</v>
      </c>
      <c r="AC94" s="10">
        <f>IF(SalesOrders_Log[[#This Row],[Date Invoiced]]=FY01_M08,SalesOrders_Log[[#This Row],[Line Sub Total]],0)</f>
        <v>0</v>
      </c>
      <c r="AD94" s="10">
        <f>IF(SalesOrders_Log[[#This Row],[Date Invoiced]]=FY01_M09,SalesOrders_Log[[#This Row],[Line Sub Total]],0)</f>
        <v>0</v>
      </c>
      <c r="AE94" s="10">
        <f>IF(SalesOrders_Log[[#This Row],[Date Invoiced]]=FY01_M10,SalesOrders_Log[[#This Row],[Line Sub Total]],0)</f>
        <v>0</v>
      </c>
      <c r="AF94" s="10">
        <f>IF(SalesOrders_Log[[#This Row],[Date Invoiced]]=FY01_M11,SalesOrders_Log[[#This Row],[Line Sub Total]],0)</f>
        <v>0</v>
      </c>
      <c r="AG94" s="10">
        <f>IF(SalesOrders_Log[[#This Row],[Date Invoiced]]=FY01_M12,SalesOrders_Log[[#This Row],[Line Sub Total]],0)</f>
        <v>0</v>
      </c>
      <c r="AH94" s="18">
        <f>IF(SalesOrders_Log[[#This Row],[Date Invoiced]]=FY02_M01,SalesOrders_Log[[#This Row],[Line Sub Total]],0)</f>
        <v>0</v>
      </c>
      <c r="AI94" s="18">
        <f>IF(SalesOrders_Log[[#This Row],[Date Invoiced]]=FY02_M02,SalesOrders_Log[[#This Row],[Line Sub Total]],0)</f>
        <v>0</v>
      </c>
      <c r="AJ94" s="18">
        <f>IF(SalesOrders_Log[[#This Row],[Date Invoiced]]=FY02_M03,SalesOrders_Log[[#This Row],[Line Sub Total]],0)</f>
        <v>0</v>
      </c>
      <c r="AK94" s="18">
        <f>IF(SalesOrders_Log[[#This Row],[Date Invoiced]]=FY02_M04,SalesOrders_Log[[#This Row],[Line Sub Total]],0)</f>
        <v>0</v>
      </c>
      <c r="AL94" s="18">
        <f>IF(SalesOrders_Log[[#This Row],[Date Invoiced]]=FY02_M05,SalesOrders_Log[[#This Row],[Line Sub Total]],0)</f>
        <v>0</v>
      </c>
      <c r="AM94" s="18">
        <f>IF(SalesOrders_Log[[#This Row],[Date Invoiced]]=FY02_M06,SalesOrders_Log[[#This Row],[Line Sub Total]],0)</f>
        <v>0</v>
      </c>
      <c r="AN94" s="18">
        <f>IF(SalesOrders_Log[[#This Row],[Date Invoiced]]=FY02_M07,SalesOrders_Log[[#This Row],[Line Sub Total]],0)</f>
        <v>0</v>
      </c>
      <c r="AO94" s="18">
        <f>IF(SalesOrders_Log[[#This Row],[Date Invoiced]]=FY02_M08,SalesOrders_Log[[#This Row],[Line Sub Total]],0)</f>
        <v>0</v>
      </c>
      <c r="AP94" s="18">
        <f>IF(SalesOrders_Log[[#This Row],[Date Invoiced]]=FY02_M09,SalesOrders_Log[[#This Row],[Line Sub Total]],0)</f>
        <v>0</v>
      </c>
      <c r="AQ94" s="18">
        <f>IF(SalesOrders_Log[[#This Row],[Date Invoiced]]=FY02_M10,SalesOrders_Log[[#This Row],[Line Sub Total]],0)</f>
        <v>0</v>
      </c>
      <c r="AR94" s="18">
        <f>IF(SalesOrders_Log[[#This Row],[Date Invoiced]]=FY02_M11,SalesOrders_Log[[#This Row],[Line Sub Total]],0)</f>
        <v>0</v>
      </c>
      <c r="AS94" s="18">
        <f>IF(SalesOrders_Log[[#This Row],[Date Invoiced]]=FY02_M12,SalesOrders_Log[[#This Row],[Line Sub Total]],0)</f>
        <v>0</v>
      </c>
      <c r="AT94" s="18">
        <f>IF(SalesOrders_Log[[#This Row],[Date Invoiced]]=FY03_M01,SalesOrders_Log[[#This Row],[Line Sub Total]],0)</f>
        <v>0</v>
      </c>
      <c r="AU94" s="18">
        <f>IF(SalesOrders_Log[[#This Row],[Date Invoiced]]=FY03_M02,SalesOrders_Log[[#This Row],[Line Sub Total]],0)</f>
        <v>0</v>
      </c>
      <c r="AV94" s="18">
        <f>IF(SalesOrders_Log[[#This Row],[Date Invoiced]]=FY03_M03,SalesOrders_Log[[#This Row],[Line Sub Total]],0)</f>
        <v>0</v>
      </c>
      <c r="AW94" s="18">
        <f>IF(SalesOrders_Log[[#This Row],[Date Invoiced]]=FY03_M04,SalesOrders_Log[[#This Row],[Line Sub Total]],0)</f>
        <v>0</v>
      </c>
      <c r="AX94" s="18">
        <f>IF(SalesOrders_Log[[#This Row],[Date Invoiced]]=FY03_M05,SalesOrders_Log[[#This Row],[Line Sub Total]],0)</f>
        <v>0</v>
      </c>
      <c r="AY94" s="18">
        <f>IF(SalesOrders_Log[[#This Row],[Date Invoiced]]=FY03_M06,SalesOrders_Log[[#This Row],[Line Sub Total]],0)</f>
        <v>0</v>
      </c>
      <c r="AZ94" s="18">
        <f>IF(SalesOrders_Log[[#This Row],[Date Invoiced]]=FY03_M07,SalesOrders_Log[[#This Row],[Line Sub Total]],0)</f>
        <v>0</v>
      </c>
      <c r="BA94" s="18">
        <f>IF(SalesOrders_Log[[#This Row],[Date Invoiced]]=FY03_M08,SalesOrders_Log[[#This Row],[Line Sub Total]],0)</f>
        <v>0</v>
      </c>
      <c r="BB94" s="18">
        <f>IF(SalesOrders_Log[[#This Row],[Date Invoiced]]=FY03_M09,SalesOrders_Log[[#This Row],[Line Sub Total]],0)</f>
        <v>0</v>
      </c>
      <c r="BC94" s="18">
        <f>IF(SalesOrders_Log[[#This Row],[Date Invoiced]]=FY03_M10,SalesOrders_Log[[#This Row],[Line Sub Total]],0)</f>
        <v>0</v>
      </c>
      <c r="BD94" s="18">
        <f>IF(SalesOrders_Log[[#This Row],[Date Invoiced]]=FY03_M11,SalesOrders_Log[[#This Row],[Line Sub Total]],0)</f>
        <v>0</v>
      </c>
      <c r="BE94" s="18">
        <f>IF(SalesOrders_Log[[#This Row],[Date Invoiced]]=FY03_M12,SalesOrders_Log[[#This Row],[Line Sub Total]],0)</f>
        <v>0</v>
      </c>
      <c r="BF94" s="18">
        <f>IF(SalesOrders_Log[[#This Row],[Product]]=FY04_M01,SalesOrders_Log[[#This Row],[Date Invoiced]],0)</f>
        <v>0</v>
      </c>
      <c r="BG94" s="18">
        <f>IF(SalesOrders_Log[[#This Row],[Product]]=FY04_M02,SalesOrders_Log[[#This Row],[Date Invoiced]],0)</f>
        <v>0</v>
      </c>
      <c r="BH94" s="18">
        <f>IF(SalesOrders_Log[[#This Row],[Product]]=FY04_M03,SalesOrders_Log[[#This Row],[Date Invoiced]],0)</f>
        <v>0</v>
      </c>
      <c r="BI94" s="18">
        <f>IF(SalesOrders_Log[[#This Row],[Product]]=FY04_M04,SalesOrders_Log[[#This Row],[Date Invoiced]],0)</f>
        <v>0</v>
      </c>
      <c r="BJ94" s="18">
        <f>IF(SalesOrders_Log[[#This Row],[Product]]=FY04_M05,SalesOrders_Log[[#This Row],[Date Invoiced]],0)</f>
        <v>0</v>
      </c>
      <c r="BK94" s="18">
        <f>IF(SalesOrders_Log[[#This Row],[Product]]=FY04_M06,SalesOrders_Log[[#This Row],[Date Invoiced]],0)</f>
        <v>0</v>
      </c>
      <c r="BL94" s="18">
        <f>IF(SalesOrders_Log[[#This Row],[Product]]=FY04_M07,SalesOrders_Log[[#This Row],[Date Invoiced]],0)</f>
        <v>0</v>
      </c>
      <c r="BM94" s="18">
        <f>IF(SalesOrders_Log[[#This Row],[Product]]=FY04_M08,SalesOrders_Log[[#This Row],[Date Invoiced]],0)</f>
        <v>0</v>
      </c>
      <c r="BN94" s="18">
        <f>IF(SalesOrders_Log[[#This Row],[Product]]=FY04_M09,SalesOrders_Log[[#This Row],[Date Invoiced]],0)</f>
        <v>0</v>
      </c>
      <c r="BO94" s="18">
        <f>IF(SalesOrders_Log[[#This Row],[Product]]=FY04_M10,SalesOrders_Log[[#This Row],[Date Invoiced]],0)</f>
        <v>0</v>
      </c>
      <c r="BP94" s="18">
        <f>IF(SalesOrders_Log[[#This Row],[Product]]=FY04_M11,SalesOrders_Log[[#This Row],[Date Invoiced]],0)</f>
        <v>0</v>
      </c>
      <c r="BQ94" s="18">
        <f>IF(SalesOrders_Log[[#This Row],[Product]]=FY04_M12,SalesOrders_Log[[#This Row],[Date Invoiced]],0)</f>
        <v>0</v>
      </c>
      <c r="BR94" s="18">
        <f>IF(SalesOrders_Log[[#This Row],[Product]]=FY05_M01,SalesOrders_Log[[#This Row],[Date Invoiced]],0)</f>
        <v>0</v>
      </c>
      <c r="BS94" s="18">
        <f>IF(SalesOrders_Log[[#This Row],[Product]]=FY05_M02,SalesOrders_Log[[#This Row],[Date Invoiced]],0)</f>
        <v>0</v>
      </c>
      <c r="BT94" s="18">
        <f>IF(SalesOrders_Log[[#This Row],[Product]]=FY05_M03,SalesOrders_Log[[#This Row],[Date Invoiced]],0)</f>
        <v>0</v>
      </c>
      <c r="BU94" s="18">
        <f>IF(SalesOrders_Log[[#This Row],[Product]]=FY05_M04,SalesOrders_Log[[#This Row],[Date Invoiced]],0)</f>
        <v>0</v>
      </c>
      <c r="BV94" s="18">
        <f>IF(SalesOrders_Log[[#This Row],[Product]]=FY05_M05,SalesOrders_Log[[#This Row],[Date Invoiced]],0)</f>
        <v>0</v>
      </c>
      <c r="BW94" s="18">
        <f>IF(SalesOrders_Log[[#This Row],[Product]]=FY05_M06,SalesOrders_Log[[#This Row],[Date Invoiced]],0)</f>
        <v>0</v>
      </c>
      <c r="BX94" s="18">
        <f>IF(SalesOrders_Log[[#This Row],[Product]]=FY05_M07,SalesOrders_Log[[#This Row],[Date Invoiced]],0)</f>
        <v>0</v>
      </c>
      <c r="BY94" s="18">
        <f>IF(SalesOrders_Log[[#This Row],[Product]]=FY05_M08,SalesOrders_Log[[#This Row],[Date Invoiced]],0)</f>
        <v>0</v>
      </c>
      <c r="BZ94" s="18">
        <f>IF(SalesOrders_Log[[#This Row],[Product]]=FY05_M09,SalesOrders_Log[[#This Row],[Date Invoiced]],0)</f>
        <v>0</v>
      </c>
      <c r="CA94" s="18">
        <f>IF(SalesOrders_Log[[#This Row],[Product]]=FY05_M10,SalesOrders_Log[[#This Row],[Date Invoiced]],0)</f>
        <v>0</v>
      </c>
      <c r="CB94" s="18">
        <f>IF(SalesOrders_Log[[#This Row],[Product]]=FY05_M11,SalesOrders_Log[[#This Row],[Date Invoiced]],0)</f>
        <v>0</v>
      </c>
      <c r="CC94" s="18">
        <f>IF(SalesOrders_Log[[#This Row],[Product]]=FY05_M12,SalesOrders_Log[[#This Row],[Date Invoiced]],0)</f>
        <v>0</v>
      </c>
    </row>
    <row r="95" spans="2:81" x14ac:dyDescent="0.25">
      <c r="B95" s="6" t="s">
        <v>699</v>
      </c>
      <c r="C95" s="6"/>
      <c r="D95" s="11"/>
      <c r="E95" s="6"/>
      <c r="F95" s="6"/>
      <c r="G95" s="6"/>
      <c r="H95" s="6"/>
      <c r="I95" s="6"/>
      <c r="J95" s="6"/>
      <c r="K95" s="6"/>
      <c r="L95" s="10" t="str">
        <f>IF(ISBLANK(SalesOrders_Log[[#This Row],[Product]]),"",SalesOrders_Log[[#This Row],[List Price]]*SalesOrders_Log[[#This Row],[QTY at List Price]]+SalesOrders_Log[[#This Row],[Discount Price]]*SalesOrders_Log[[#This Row],[QTY at Discount Price]])</f>
        <v/>
      </c>
      <c r="M95" s="6"/>
      <c r="N95" s="6"/>
      <c r="O95" s="10" t="str">
        <f>IFERROR(SalesOrders_Log[[#This Row],[Line Sub Total]]*SalesOrders_Log[[#This Row],[Zip Code Taxes]],"")</f>
        <v/>
      </c>
      <c r="P95" s="10">
        <f>SalesOrders_Log[[#This Row],[List Price]]-SalesOrders_Log[[#This Row],[Cost Price]]</f>
        <v>0</v>
      </c>
      <c r="Q95"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95" s="93" t="str">
        <f>IFERROR(SalesOrders_Log[[#This Row],[QTY at List Price]]*SalesOrders_Log[[#This Row],[List Price]]/SalesOrders_Log[[#This Row],[Cost Price]]*SalesOrders_Log[[#This Row],[QTY at List Price]]-IF(SalesOrders_Log[[#This Row],[QTY at List Price]]="","",1),"")</f>
        <v/>
      </c>
      <c r="S95" s="93" t="str">
        <f>IFERROR( SalesOrders_Log[[#This Row],[QTY at Discount Price]]*SalesOrders_Log[[#This Row],[Discount Price]]/SalesOrders_Log[[#This Row],[Cost Price]]*SalesOrders_Log[[#This Row],[QTY at Discount Price]]-IF(SalesOrders_Log[[#This Row],[QTY at Discount Price]]="","",1),"")</f>
        <v/>
      </c>
      <c r="T95" s="11">
        <v>43388</v>
      </c>
      <c r="V95" s="10">
        <f>IF(SalesOrders_Log[[#This Row],[Date Invoiced]]=FY01_M01,SalesOrders_Log[[#This Row],[Line Sub Total]],0)</f>
        <v>0</v>
      </c>
      <c r="W95" s="10">
        <f>IF(SalesOrders_Log[[#This Row],[Date Invoiced]]=FY01_M02,SalesOrders_Log[[#This Row],[Line Sub Total]],0)</f>
        <v>0</v>
      </c>
      <c r="X95" s="10">
        <f>IF(SalesOrders_Log[[#This Row],[Date Invoiced]]=FY01_M03,SalesOrders_Log[[#This Row],[Line Sub Total]],0)</f>
        <v>0</v>
      </c>
      <c r="Y95" s="10">
        <f>IF(SalesOrders_Log[[#This Row],[Date Invoiced]]=FY01_M04,SalesOrders_Log[[#This Row],[Line Sub Total]],0)</f>
        <v>0</v>
      </c>
      <c r="Z95" s="10">
        <f>IF(SalesOrders_Log[[#This Row],[Date Invoiced]]=FY01_M05,SalesOrders_Log[[#This Row],[Line Sub Total]],0)</f>
        <v>0</v>
      </c>
      <c r="AA95" s="10">
        <f>IF(SalesOrders_Log[[#This Row],[Date Invoiced]]=FY01_M06,SalesOrders_Log[[#This Row],[Line Sub Total]],0)</f>
        <v>0</v>
      </c>
      <c r="AB95" s="10">
        <f>IF(SalesOrders_Log[[#This Row],[Date Invoiced]]=FY01_M07,SalesOrders_Log[[#This Row],[Line Sub Total]],0)</f>
        <v>0</v>
      </c>
      <c r="AC95" s="10">
        <f>IF(SalesOrders_Log[[#This Row],[Date Invoiced]]=FY01_M08,SalesOrders_Log[[#This Row],[Line Sub Total]],0)</f>
        <v>0</v>
      </c>
      <c r="AD95" s="10">
        <f>IF(SalesOrders_Log[[#This Row],[Date Invoiced]]=FY01_M09,SalesOrders_Log[[#This Row],[Line Sub Total]],0)</f>
        <v>0</v>
      </c>
      <c r="AE95" s="10">
        <f>IF(SalesOrders_Log[[#This Row],[Date Invoiced]]=FY01_M10,SalesOrders_Log[[#This Row],[Line Sub Total]],0)</f>
        <v>0</v>
      </c>
      <c r="AF95" s="10">
        <f>IF(SalesOrders_Log[[#This Row],[Date Invoiced]]=FY01_M11,SalesOrders_Log[[#This Row],[Line Sub Total]],0)</f>
        <v>0</v>
      </c>
      <c r="AG95" s="10">
        <f>IF(SalesOrders_Log[[#This Row],[Date Invoiced]]=FY01_M12,SalesOrders_Log[[#This Row],[Line Sub Total]],0)</f>
        <v>0</v>
      </c>
      <c r="AH95" s="18">
        <f>IF(SalesOrders_Log[[#This Row],[Date Invoiced]]=FY02_M01,SalesOrders_Log[[#This Row],[Line Sub Total]],0)</f>
        <v>0</v>
      </c>
      <c r="AI95" s="18">
        <f>IF(SalesOrders_Log[[#This Row],[Date Invoiced]]=FY02_M02,SalesOrders_Log[[#This Row],[Line Sub Total]],0)</f>
        <v>0</v>
      </c>
      <c r="AJ95" s="18">
        <f>IF(SalesOrders_Log[[#This Row],[Date Invoiced]]=FY02_M03,SalesOrders_Log[[#This Row],[Line Sub Total]],0)</f>
        <v>0</v>
      </c>
      <c r="AK95" s="18">
        <f>IF(SalesOrders_Log[[#This Row],[Date Invoiced]]=FY02_M04,SalesOrders_Log[[#This Row],[Line Sub Total]],0)</f>
        <v>0</v>
      </c>
      <c r="AL95" s="18">
        <f>IF(SalesOrders_Log[[#This Row],[Date Invoiced]]=FY02_M05,SalesOrders_Log[[#This Row],[Line Sub Total]],0)</f>
        <v>0</v>
      </c>
      <c r="AM95" s="18">
        <f>IF(SalesOrders_Log[[#This Row],[Date Invoiced]]=FY02_M06,SalesOrders_Log[[#This Row],[Line Sub Total]],0)</f>
        <v>0</v>
      </c>
      <c r="AN95" s="18">
        <f>IF(SalesOrders_Log[[#This Row],[Date Invoiced]]=FY02_M07,SalesOrders_Log[[#This Row],[Line Sub Total]],0)</f>
        <v>0</v>
      </c>
      <c r="AO95" s="18">
        <f>IF(SalesOrders_Log[[#This Row],[Date Invoiced]]=FY02_M08,SalesOrders_Log[[#This Row],[Line Sub Total]],0)</f>
        <v>0</v>
      </c>
      <c r="AP95" s="18">
        <f>IF(SalesOrders_Log[[#This Row],[Date Invoiced]]=FY02_M09,SalesOrders_Log[[#This Row],[Line Sub Total]],0)</f>
        <v>0</v>
      </c>
      <c r="AQ95" s="18">
        <f>IF(SalesOrders_Log[[#This Row],[Date Invoiced]]=FY02_M10,SalesOrders_Log[[#This Row],[Line Sub Total]],0)</f>
        <v>0</v>
      </c>
      <c r="AR95" s="18">
        <f>IF(SalesOrders_Log[[#This Row],[Date Invoiced]]=FY02_M11,SalesOrders_Log[[#This Row],[Line Sub Total]],0)</f>
        <v>0</v>
      </c>
      <c r="AS95" s="18">
        <f>IF(SalesOrders_Log[[#This Row],[Date Invoiced]]=FY02_M12,SalesOrders_Log[[#This Row],[Line Sub Total]],0)</f>
        <v>0</v>
      </c>
      <c r="AT95" s="18">
        <f>IF(SalesOrders_Log[[#This Row],[Date Invoiced]]=FY03_M01,SalesOrders_Log[[#This Row],[Line Sub Total]],0)</f>
        <v>0</v>
      </c>
      <c r="AU95" s="18">
        <f>IF(SalesOrders_Log[[#This Row],[Date Invoiced]]=FY03_M02,SalesOrders_Log[[#This Row],[Line Sub Total]],0)</f>
        <v>0</v>
      </c>
      <c r="AV95" s="18">
        <f>IF(SalesOrders_Log[[#This Row],[Date Invoiced]]=FY03_M03,SalesOrders_Log[[#This Row],[Line Sub Total]],0)</f>
        <v>0</v>
      </c>
      <c r="AW95" s="18">
        <f>IF(SalesOrders_Log[[#This Row],[Date Invoiced]]=FY03_M04,SalesOrders_Log[[#This Row],[Line Sub Total]],0)</f>
        <v>0</v>
      </c>
      <c r="AX95" s="18">
        <f>IF(SalesOrders_Log[[#This Row],[Date Invoiced]]=FY03_M05,SalesOrders_Log[[#This Row],[Line Sub Total]],0)</f>
        <v>0</v>
      </c>
      <c r="AY95" s="18">
        <f>IF(SalesOrders_Log[[#This Row],[Date Invoiced]]=FY03_M06,SalesOrders_Log[[#This Row],[Line Sub Total]],0)</f>
        <v>0</v>
      </c>
      <c r="AZ95" s="18">
        <f>IF(SalesOrders_Log[[#This Row],[Date Invoiced]]=FY03_M07,SalesOrders_Log[[#This Row],[Line Sub Total]],0)</f>
        <v>0</v>
      </c>
      <c r="BA95" s="18">
        <f>IF(SalesOrders_Log[[#This Row],[Date Invoiced]]=FY03_M08,SalesOrders_Log[[#This Row],[Line Sub Total]],0)</f>
        <v>0</v>
      </c>
      <c r="BB95" s="18">
        <f>IF(SalesOrders_Log[[#This Row],[Date Invoiced]]=FY03_M09,SalesOrders_Log[[#This Row],[Line Sub Total]],0)</f>
        <v>0</v>
      </c>
      <c r="BC95" s="18">
        <f>IF(SalesOrders_Log[[#This Row],[Date Invoiced]]=FY03_M10,SalesOrders_Log[[#This Row],[Line Sub Total]],0)</f>
        <v>0</v>
      </c>
      <c r="BD95" s="18">
        <f>IF(SalesOrders_Log[[#This Row],[Date Invoiced]]=FY03_M11,SalesOrders_Log[[#This Row],[Line Sub Total]],0)</f>
        <v>0</v>
      </c>
      <c r="BE95" s="18">
        <f>IF(SalesOrders_Log[[#This Row],[Date Invoiced]]=FY03_M12,SalesOrders_Log[[#This Row],[Line Sub Total]],0)</f>
        <v>0</v>
      </c>
      <c r="BF95" s="18">
        <f>IF(SalesOrders_Log[[#This Row],[Product]]=FY04_M01,SalesOrders_Log[[#This Row],[Date Invoiced]],0)</f>
        <v>0</v>
      </c>
      <c r="BG95" s="18">
        <f>IF(SalesOrders_Log[[#This Row],[Product]]=FY04_M02,SalesOrders_Log[[#This Row],[Date Invoiced]],0)</f>
        <v>0</v>
      </c>
      <c r="BH95" s="18">
        <f>IF(SalesOrders_Log[[#This Row],[Product]]=FY04_M03,SalesOrders_Log[[#This Row],[Date Invoiced]],0)</f>
        <v>0</v>
      </c>
      <c r="BI95" s="18">
        <f>IF(SalesOrders_Log[[#This Row],[Product]]=FY04_M04,SalesOrders_Log[[#This Row],[Date Invoiced]],0)</f>
        <v>0</v>
      </c>
      <c r="BJ95" s="18">
        <f>IF(SalesOrders_Log[[#This Row],[Product]]=FY04_M05,SalesOrders_Log[[#This Row],[Date Invoiced]],0)</f>
        <v>0</v>
      </c>
      <c r="BK95" s="18">
        <f>IF(SalesOrders_Log[[#This Row],[Product]]=FY04_M06,SalesOrders_Log[[#This Row],[Date Invoiced]],0)</f>
        <v>0</v>
      </c>
      <c r="BL95" s="18">
        <f>IF(SalesOrders_Log[[#This Row],[Product]]=FY04_M07,SalesOrders_Log[[#This Row],[Date Invoiced]],0)</f>
        <v>0</v>
      </c>
      <c r="BM95" s="18">
        <f>IF(SalesOrders_Log[[#This Row],[Product]]=FY04_M08,SalesOrders_Log[[#This Row],[Date Invoiced]],0)</f>
        <v>0</v>
      </c>
      <c r="BN95" s="18">
        <f>IF(SalesOrders_Log[[#This Row],[Product]]=FY04_M09,SalesOrders_Log[[#This Row],[Date Invoiced]],0)</f>
        <v>0</v>
      </c>
      <c r="BO95" s="18">
        <f>IF(SalesOrders_Log[[#This Row],[Product]]=FY04_M10,SalesOrders_Log[[#This Row],[Date Invoiced]],0)</f>
        <v>0</v>
      </c>
      <c r="BP95" s="18">
        <f>IF(SalesOrders_Log[[#This Row],[Product]]=FY04_M11,SalesOrders_Log[[#This Row],[Date Invoiced]],0)</f>
        <v>0</v>
      </c>
      <c r="BQ95" s="18">
        <f>IF(SalesOrders_Log[[#This Row],[Product]]=FY04_M12,SalesOrders_Log[[#This Row],[Date Invoiced]],0)</f>
        <v>0</v>
      </c>
      <c r="BR95" s="18">
        <f>IF(SalesOrders_Log[[#This Row],[Product]]=FY05_M01,SalesOrders_Log[[#This Row],[Date Invoiced]],0)</f>
        <v>0</v>
      </c>
      <c r="BS95" s="18">
        <f>IF(SalesOrders_Log[[#This Row],[Product]]=FY05_M02,SalesOrders_Log[[#This Row],[Date Invoiced]],0)</f>
        <v>0</v>
      </c>
      <c r="BT95" s="18">
        <f>IF(SalesOrders_Log[[#This Row],[Product]]=FY05_M03,SalesOrders_Log[[#This Row],[Date Invoiced]],0)</f>
        <v>0</v>
      </c>
      <c r="BU95" s="18">
        <f>IF(SalesOrders_Log[[#This Row],[Product]]=FY05_M04,SalesOrders_Log[[#This Row],[Date Invoiced]],0)</f>
        <v>0</v>
      </c>
      <c r="BV95" s="18">
        <f>IF(SalesOrders_Log[[#This Row],[Product]]=FY05_M05,SalesOrders_Log[[#This Row],[Date Invoiced]],0)</f>
        <v>0</v>
      </c>
      <c r="BW95" s="18">
        <f>IF(SalesOrders_Log[[#This Row],[Product]]=FY05_M06,SalesOrders_Log[[#This Row],[Date Invoiced]],0)</f>
        <v>0</v>
      </c>
      <c r="BX95" s="18">
        <f>IF(SalesOrders_Log[[#This Row],[Product]]=FY05_M07,SalesOrders_Log[[#This Row],[Date Invoiced]],0)</f>
        <v>0</v>
      </c>
      <c r="BY95" s="18">
        <f>IF(SalesOrders_Log[[#This Row],[Product]]=FY05_M08,SalesOrders_Log[[#This Row],[Date Invoiced]],0)</f>
        <v>0</v>
      </c>
      <c r="BZ95" s="18">
        <f>IF(SalesOrders_Log[[#This Row],[Product]]=FY05_M09,SalesOrders_Log[[#This Row],[Date Invoiced]],0)</f>
        <v>0</v>
      </c>
      <c r="CA95" s="18">
        <f>IF(SalesOrders_Log[[#This Row],[Product]]=FY05_M10,SalesOrders_Log[[#This Row],[Date Invoiced]],0)</f>
        <v>0</v>
      </c>
      <c r="CB95" s="18">
        <f>IF(SalesOrders_Log[[#This Row],[Product]]=FY05_M11,SalesOrders_Log[[#This Row],[Date Invoiced]],0)</f>
        <v>0</v>
      </c>
      <c r="CC95" s="18">
        <f>IF(SalesOrders_Log[[#This Row],[Product]]=FY05_M12,SalesOrders_Log[[#This Row],[Date Invoiced]],0)</f>
        <v>0</v>
      </c>
    </row>
    <row r="96" spans="2:81" x14ac:dyDescent="0.25">
      <c r="B96" s="6" t="s">
        <v>700</v>
      </c>
      <c r="C96" s="6"/>
      <c r="D96" s="11"/>
      <c r="E96" s="6"/>
      <c r="F96" s="6"/>
      <c r="G96" s="6"/>
      <c r="H96" s="6"/>
      <c r="I96" s="6"/>
      <c r="J96" s="6"/>
      <c r="K96" s="6"/>
      <c r="L96" s="10" t="str">
        <f>IF(ISBLANK(SalesOrders_Log[[#This Row],[Product]]),"",SalesOrders_Log[[#This Row],[List Price]]*SalesOrders_Log[[#This Row],[QTY at List Price]]+SalesOrders_Log[[#This Row],[Discount Price]]*SalesOrders_Log[[#This Row],[QTY at Discount Price]])</f>
        <v/>
      </c>
      <c r="M96" s="6"/>
      <c r="N96" s="6"/>
      <c r="O96" s="10" t="str">
        <f>IFERROR(SalesOrders_Log[[#This Row],[Line Sub Total]]*SalesOrders_Log[[#This Row],[Zip Code Taxes]],"")</f>
        <v/>
      </c>
      <c r="P96" s="10">
        <f>SalesOrders_Log[[#This Row],[List Price]]-SalesOrders_Log[[#This Row],[Cost Price]]</f>
        <v>0</v>
      </c>
      <c r="Q96"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96" s="93" t="str">
        <f>IFERROR(SalesOrders_Log[[#This Row],[QTY at List Price]]*SalesOrders_Log[[#This Row],[List Price]]/SalesOrders_Log[[#This Row],[Cost Price]]*SalesOrders_Log[[#This Row],[QTY at List Price]]-IF(SalesOrders_Log[[#This Row],[QTY at List Price]]="","",1),"")</f>
        <v/>
      </c>
      <c r="S96" s="93" t="str">
        <f>IFERROR( SalesOrders_Log[[#This Row],[QTY at Discount Price]]*SalesOrders_Log[[#This Row],[Discount Price]]/SalesOrders_Log[[#This Row],[Cost Price]]*SalesOrders_Log[[#This Row],[QTY at Discount Price]]-IF(SalesOrders_Log[[#This Row],[QTY at Discount Price]]="","",1),"")</f>
        <v/>
      </c>
      <c r="T96" s="11">
        <v>43419</v>
      </c>
      <c r="V96" s="10">
        <f>IF(SalesOrders_Log[[#This Row],[Date Invoiced]]=FY01_M01,SalesOrders_Log[[#This Row],[Line Sub Total]],0)</f>
        <v>0</v>
      </c>
      <c r="W96" s="10">
        <f>IF(SalesOrders_Log[[#This Row],[Date Invoiced]]=FY01_M02,SalesOrders_Log[[#This Row],[Line Sub Total]],0)</f>
        <v>0</v>
      </c>
      <c r="X96" s="10">
        <f>IF(SalesOrders_Log[[#This Row],[Date Invoiced]]=FY01_M03,SalesOrders_Log[[#This Row],[Line Sub Total]],0)</f>
        <v>0</v>
      </c>
      <c r="Y96" s="10">
        <f>IF(SalesOrders_Log[[#This Row],[Date Invoiced]]=FY01_M04,SalesOrders_Log[[#This Row],[Line Sub Total]],0)</f>
        <v>0</v>
      </c>
      <c r="Z96" s="10">
        <f>IF(SalesOrders_Log[[#This Row],[Date Invoiced]]=FY01_M05,SalesOrders_Log[[#This Row],[Line Sub Total]],0)</f>
        <v>0</v>
      </c>
      <c r="AA96" s="10">
        <f>IF(SalesOrders_Log[[#This Row],[Date Invoiced]]=FY01_M06,SalesOrders_Log[[#This Row],[Line Sub Total]],0)</f>
        <v>0</v>
      </c>
      <c r="AB96" s="10">
        <f>IF(SalesOrders_Log[[#This Row],[Date Invoiced]]=FY01_M07,SalesOrders_Log[[#This Row],[Line Sub Total]],0)</f>
        <v>0</v>
      </c>
      <c r="AC96" s="10">
        <f>IF(SalesOrders_Log[[#This Row],[Date Invoiced]]=FY01_M08,SalesOrders_Log[[#This Row],[Line Sub Total]],0)</f>
        <v>0</v>
      </c>
      <c r="AD96" s="10">
        <f>IF(SalesOrders_Log[[#This Row],[Date Invoiced]]=FY01_M09,SalesOrders_Log[[#This Row],[Line Sub Total]],0)</f>
        <v>0</v>
      </c>
      <c r="AE96" s="10">
        <f>IF(SalesOrders_Log[[#This Row],[Date Invoiced]]=FY01_M10,SalesOrders_Log[[#This Row],[Line Sub Total]],0)</f>
        <v>0</v>
      </c>
      <c r="AF96" s="10">
        <f>IF(SalesOrders_Log[[#This Row],[Date Invoiced]]=FY01_M11,SalesOrders_Log[[#This Row],[Line Sub Total]],0)</f>
        <v>0</v>
      </c>
      <c r="AG96" s="10">
        <f>IF(SalesOrders_Log[[#This Row],[Date Invoiced]]=FY01_M12,SalesOrders_Log[[#This Row],[Line Sub Total]],0)</f>
        <v>0</v>
      </c>
      <c r="AH96" s="18">
        <f>IF(SalesOrders_Log[[#This Row],[Date Invoiced]]=FY02_M01,SalesOrders_Log[[#This Row],[Line Sub Total]],0)</f>
        <v>0</v>
      </c>
      <c r="AI96" s="18">
        <f>IF(SalesOrders_Log[[#This Row],[Date Invoiced]]=FY02_M02,SalesOrders_Log[[#This Row],[Line Sub Total]],0)</f>
        <v>0</v>
      </c>
      <c r="AJ96" s="18">
        <f>IF(SalesOrders_Log[[#This Row],[Date Invoiced]]=FY02_M03,SalesOrders_Log[[#This Row],[Line Sub Total]],0)</f>
        <v>0</v>
      </c>
      <c r="AK96" s="18">
        <f>IF(SalesOrders_Log[[#This Row],[Date Invoiced]]=FY02_M04,SalesOrders_Log[[#This Row],[Line Sub Total]],0)</f>
        <v>0</v>
      </c>
      <c r="AL96" s="18">
        <f>IF(SalesOrders_Log[[#This Row],[Date Invoiced]]=FY02_M05,SalesOrders_Log[[#This Row],[Line Sub Total]],0)</f>
        <v>0</v>
      </c>
      <c r="AM96" s="18">
        <f>IF(SalesOrders_Log[[#This Row],[Date Invoiced]]=FY02_M06,SalesOrders_Log[[#This Row],[Line Sub Total]],0)</f>
        <v>0</v>
      </c>
      <c r="AN96" s="18">
        <f>IF(SalesOrders_Log[[#This Row],[Date Invoiced]]=FY02_M07,SalesOrders_Log[[#This Row],[Line Sub Total]],0)</f>
        <v>0</v>
      </c>
      <c r="AO96" s="18">
        <f>IF(SalesOrders_Log[[#This Row],[Date Invoiced]]=FY02_M08,SalesOrders_Log[[#This Row],[Line Sub Total]],0)</f>
        <v>0</v>
      </c>
      <c r="AP96" s="18">
        <f>IF(SalesOrders_Log[[#This Row],[Date Invoiced]]=FY02_M09,SalesOrders_Log[[#This Row],[Line Sub Total]],0)</f>
        <v>0</v>
      </c>
      <c r="AQ96" s="18">
        <f>IF(SalesOrders_Log[[#This Row],[Date Invoiced]]=FY02_M10,SalesOrders_Log[[#This Row],[Line Sub Total]],0)</f>
        <v>0</v>
      </c>
      <c r="AR96" s="18">
        <f>IF(SalesOrders_Log[[#This Row],[Date Invoiced]]=FY02_M11,SalesOrders_Log[[#This Row],[Line Sub Total]],0)</f>
        <v>0</v>
      </c>
      <c r="AS96" s="18">
        <f>IF(SalesOrders_Log[[#This Row],[Date Invoiced]]=FY02_M12,SalesOrders_Log[[#This Row],[Line Sub Total]],0)</f>
        <v>0</v>
      </c>
      <c r="AT96" s="18">
        <f>IF(SalesOrders_Log[[#This Row],[Date Invoiced]]=FY03_M01,SalesOrders_Log[[#This Row],[Line Sub Total]],0)</f>
        <v>0</v>
      </c>
      <c r="AU96" s="18">
        <f>IF(SalesOrders_Log[[#This Row],[Date Invoiced]]=FY03_M02,SalesOrders_Log[[#This Row],[Line Sub Total]],0)</f>
        <v>0</v>
      </c>
      <c r="AV96" s="18">
        <f>IF(SalesOrders_Log[[#This Row],[Date Invoiced]]=FY03_M03,SalesOrders_Log[[#This Row],[Line Sub Total]],0)</f>
        <v>0</v>
      </c>
      <c r="AW96" s="18">
        <f>IF(SalesOrders_Log[[#This Row],[Date Invoiced]]=FY03_M04,SalesOrders_Log[[#This Row],[Line Sub Total]],0)</f>
        <v>0</v>
      </c>
      <c r="AX96" s="18">
        <f>IF(SalesOrders_Log[[#This Row],[Date Invoiced]]=FY03_M05,SalesOrders_Log[[#This Row],[Line Sub Total]],0)</f>
        <v>0</v>
      </c>
      <c r="AY96" s="18">
        <f>IF(SalesOrders_Log[[#This Row],[Date Invoiced]]=FY03_M06,SalesOrders_Log[[#This Row],[Line Sub Total]],0)</f>
        <v>0</v>
      </c>
      <c r="AZ96" s="18">
        <f>IF(SalesOrders_Log[[#This Row],[Date Invoiced]]=FY03_M07,SalesOrders_Log[[#This Row],[Line Sub Total]],0)</f>
        <v>0</v>
      </c>
      <c r="BA96" s="18">
        <f>IF(SalesOrders_Log[[#This Row],[Date Invoiced]]=FY03_M08,SalesOrders_Log[[#This Row],[Line Sub Total]],0)</f>
        <v>0</v>
      </c>
      <c r="BB96" s="18">
        <f>IF(SalesOrders_Log[[#This Row],[Date Invoiced]]=FY03_M09,SalesOrders_Log[[#This Row],[Line Sub Total]],0)</f>
        <v>0</v>
      </c>
      <c r="BC96" s="18">
        <f>IF(SalesOrders_Log[[#This Row],[Date Invoiced]]=FY03_M10,SalesOrders_Log[[#This Row],[Line Sub Total]],0)</f>
        <v>0</v>
      </c>
      <c r="BD96" s="18">
        <f>IF(SalesOrders_Log[[#This Row],[Date Invoiced]]=FY03_M11,SalesOrders_Log[[#This Row],[Line Sub Total]],0)</f>
        <v>0</v>
      </c>
      <c r="BE96" s="18">
        <f>IF(SalesOrders_Log[[#This Row],[Date Invoiced]]=FY03_M12,SalesOrders_Log[[#This Row],[Line Sub Total]],0)</f>
        <v>0</v>
      </c>
      <c r="BF96" s="18">
        <f>IF(SalesOrders_Log[[#This Row],[Product]]=FY04_M01,SalesOrders_Log[[#This Row],[Date Invoiced]],0)</f>
        <v>0</v>
      </c>
      <c r="BG96" s="18">
        <f>IF(SalesOrders_Log[[#This Row],[Product]]=FY04_M02,SalesOrders_Log[[#This Row],[Date Invoiced]],0)</f>
        <v>0</v>
      </c>
      <c r="BH96" s="18">
        <f>IF(SalesOrders_Log[[#This Row],[Product]]=FY04_M03,SalesOrders_Log[[#This Row],[Date Invoiced]],0)</f>
        <v>0</v>
      </c>
      <c r="BI96" s="18">
        <f>IF(SalesOrders_Log[[#This Row],[Product]]=FY04_M04,SalesOrders_Log[[#This Row],[Date Invoiced]],0)</f>
        <v>0</v>
      </c>
      <c r="BJ96" s="18">
        <f>IF(SalesOrders_Log[[#This Row],[Product]]=FY04_M05,SalesOrders_Log[[#This Row],[Date Invoiced]],0)</f>
        <v>0</v>
      </c>
      <c r="BK96" s="18">
        <f>IF(SalesOrders_Log[[#This Row],[Product]]=FY04_M06,SalesOrders_Log[[#This Row],[Date Invoiced]],0)</f>
        <v>0</v>
      </c>
      <c r="BL96" s="18">
        <f>IF(SalesOrders_Log[[#This Row],[Product]]=FY04_M07,SalesOrders_Log[[#This Row],[Date Invoiced]],0)</f>
        <v>0</v>
      </c>
      <c r="BM96" s="18">
        <f>IF(SalesOrders_Log[[#This Row],[Product]]=FY04_M08,SalesOrders_Log[[#This Row],[Date Invoiced]],0)</f>
        <v>0</v>
      </c>
      <c r="BN96" s="18">
        <f>IF(SalesOrders_Log[[#This Row],[Product]]=FY04_M09,SalesOrders_Log[[#This Row],[Date Invoiced]],0)</f>
        <v>0</v>
      </c>
      <c r="BO96" s="18">
        <f>IF(SalesOrders_Log[[#This Row],[Product]]=FY04_M10,SalesOrders_Log[[#This Row],[Date Invoiced]],0)</f>
        <v>0</v>
      </c>
      <c r="BP96" s="18">
        <f>IF(SalesOrders_Log[[#This Row],[Product]]=FY04_M11,SalesOrders_Log[[#This Row],[Date Invoiced]],0)</f>
        <v>0</v>
      </c>
      <c r="BQ96" s="18">
        <f>IF(SalesOrders_Log[[#This Row],[Product]]=FY04_M12,SalesOrders_Log[[#This Row],[Date Invoiced]],0)</f>
        <v>0</v>
      </c>
      <c r="BR96" s="18">
        <f>IF(SalesOrders_Log[[#This Row],[Product]]=FY05_M01,SalesOrders_Log[[#This Row],[Date Invoiced]],0)</f>
        <v>0</v>
      </c>
      <c r="BS96" s="18">
        <f>IF(SalesOrders_Log[[#This Row],[Product]]=FY05_M02,SalesOrders_Log[[#This Row],[Date Invoiced]],0)</f>
        <v>0</v>
      </c>
      <c r="BT96" s="18">
        <f>IF(SalesOrders_Log[[#This Row],[Product]]=FY05_M03,SalesOrders_Log[[#This Row],[Date Invoiced]],0)</f>
        <v>0</v>
      </c>
      <c r="BU96" s="18">
        <f>IF(SalesOrders_Log[[#This Row],[Product]]=FY05_M04,SalesOrders_Log[[#This Row],[Date Invoiced]],0)</f>
        <v>0</v>
      </c>
      <c r="BV96" s="18">
        <f>IF(SalesOrders_Log[[#This Row],[Product]]=FY05_M05,SalesOrders_Log[[#This Row],[Date Invoiced]],0)</f>
        <v>0</v>
      </c>
      <c r="BW96" s="18">
        <f>IF(SalesOrders_Log[[#This Row],[Product]]=FY05_M06,SalesOrders_Log[[#This Row],[Date Invoiced]],0)</f>
        <v>0</v>
      </c>
      <c r="BX96" s="18">
        <f>IF(SalesOrders_Log[[#This Row],[Product]]=FY05_M07,SalesOrders_Log[[#This Row],[Date Invoiced]],0)</f>
        <v>0</v>
      </c>
      <c r="BY96" s="18">
        <f>IF(SalesOrders_Log[[#This Row],[Product]]=FY05_M08,SalesOrders_Log[[#This Row],[Date Invoiced]],0)</f>
        <v>0</v>
      </c>
      <c r="BZ96" s="18">
        <f>IF(SalesOrders_Log[[#This Row],[Product]]=FY05_M09,SalesOrders_Log[[#This Row],[Date Invoiced]],0)</f>
        <v>0</v>
      </c>
      <c r="CA96" s="18">
        <f>IF(SalesOrders_Log[[#This Row],[Product]]=FY05_M10,SalesOrders_Log[[#This Row],[Date Invoiced]],0)</f>
        <v>0</v>
      </c>
      <c r="CB96" s="18">
        <f>IF(SalesOrders_Log[[#This Row],[Product]]=FY05_M11,SalesOrders_Log[[#This Row],[Date Invoiced]],0)</f>
        <v>0</v>
      </c>
      <c r="CC96" s="18">
        <f>IF(SalesOrders_Log[[#This Row],[Product]]=FY05_M12,SalesOrders_Log[[#This Row],[Date Invoiced]],0)</f>
        <v>0</v>
      </c>
    </row>
    <row r="97" spans="2:81" x14ac:dyDescent="0.25">
      <c r="B97" s="6" t="s">
        <v>701</v>
      </c>
      <c r="C97" s="6"/>
      <c r="D97" s="11"/>
      <c r="E97" s="6"/>
      <c r="F97" s="6"/>
      <c r="G97" s="6"/>
      <c r="H97" s="6"/>
      <c r="I97" s="6"/>
      <c r="J97" s="6"/>
      <c r="K97" s="6"/>
      <c r="L97" s="10" t="str">
        <f>IF(ISBLANK(SalesOrders_Log[[#This Row],[Product]]),"",SalesOrders_Log[[#This Row],[List Price]]*SalesOrders_Log[[#This Row],[QTY at List Price]]+SalesOrders_Log[[#This Row],[Discount Price]]*SalesOrders_Log[[#This Row],[QTY at Discount Price]])</f>
        <v/>
      </c>
      <c r="M97" s="6"/>
      <c r="N97" s="6"/>
      <c r="O97" s="10" t="str">
        <f>IFERROR(SalesOrders_Log[[#This Row],[Line Sub Total]]*SalesOrders_Log[[#This Row],[Zip Code Taxes]],"")</f>
        <v/>
      </c>
      <c r="P97" s="10">
        <f>SalesOrders_Log[[#This Row],[List Price]]-SalesOrders_Log[[#This Row],[Cost Price]]</f>
        <v>0</v>
      </c>
      <c r="Q97"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97" s="93" t="str">
        <f>IFERROR(SalesOrders_Log[[#This Row],[QTY at List Price]]*SalesOrders_Log[[#This Row],[List Price]]/SalesOrders_Log[[#This Row],[Cost Price]]*SalesOrders_Log[[#This Row],[QTY at List Price]]-IF(SalesOrders_Log[[#This Row],[QTY at List Price]]="","",1),"")</f>
        <v/>
      </c>
      <c r="S97" s="93" t="str">
        <f>IFERROR( SalesOrders_Log[[#This Row],[QTY at Discount Price]]*SalesOrders_Log[[#This Row],[Discount Price]]/SalesOrders_Log[[#This Row],[Cost Price]]*SalesOrders_Log[[#This Row],[QTY at Discount Price]]-IF(SalesOrders_Log[[#This Row],[QTY at Discount Price]]="","",1),"")</f>
        <v/>
      </c>
      <c r="T97" s="11">
        <v>43419</v>
      </c>
      <c r="V97" s="10">
        <f>IF(SalesOrders_Log[[#This Row],[Date Invoiced]]=FY01_M01,SalesOrders_Log[[#This Row],[Line Sub Total]],0)</f>
        <v>0</v>
      </c>
      <c r="W97" s="10">
        <f>IF(SalesOrders_Log[[#This Row],[Date Invoiced]]=FY01_M02,SalesOrders_Log[[#This Row],[Line Sub Total]],0)</f>
        <v>0</v>
      </c>
      <c r="X97" s="10">
        <f>IF(SalesOrders_Log[[#This Row],[Date Invoiced]]=FY01_M03,SalesOrders_Log[[#This Row],[Line Sub Total]],0)</f>
        <v>0</v>
      </c>
      <c r="Y97" s="10">
        <f>IF(SalesOrders_Log[[#This Row],[Date Invoiced]]=FY01_M04,SalesOrders_Log[[#This Row],[Line Sub Total]],0)</f>
        <v>0</v>
      </c>
      <c r="Z97" s="10">
        <f>IF(SalesOrders_Log[[#This Row],[Date Invoiced]]=FY01_M05,SalesOrders_Log[[#This Row],[Line Sub Total]],0)</f>
        <v>0</v>
      </c>
      <c r="AA97" s="10">
        <f>IF(SalesOrders_Log[[#This Row],[Date Invoiced]]=FY01_M06,SalesOrders_Log[[#This Row],[Line Sub Total]],0)</f>
        <v>0</v>
      </c>
      <c r="AB97" s="10">
        <f>IF(SalesOrders_Log[[#This Row],[Date Invoiced]]=FY01_M07,SalesOrders_Log[[#This Row],[Line Sub Total]],0)</f>
        <v>0</v>
      </c>
      <c r="AC97" s="10">
        <f>IF(SalesOrders_Log[[#This Row],[Date Invoiced]]=FY01_M08,SalesOrders_Log[[#This Row],[Line Sub Total]],0)</f>
        <v>0</v>
      </c>
      <c r="AD97" s="10">
        <f>IF(SalesOrders_Log[[#This Row],[Date Invoiced]]=FY01_M09,SalesOrders_Log[[#This Row],[Line Sub Total]],0)</f>
        <v>0</v>
      </c>
      <c r="AE97" s="10">
        <f>IF(SalesOrders_Log[[#This Row],[Date Invoiced]]=FY01_M10,SalesOrders_Log[[#This Row],[Line Sub Total]],0)</f>
        <v>0</v>
      </c>
      <c r="AF97" s="10">
        <f>IF(SalesOrders_Log[[#This Row],[Date Invoiced]]=FY01_M11,SalesOrders_Log[[#This Row],[Line Sub Total]],0)</f>
        <v>0</v>
      </c>
      <c r="AG97" s="10">
        <f>IF(SalesOrders_Log[[#This Row],[Date Invoiced]]=FY01_M12,SalesOrders_Log[[#This Row],[Line Sub Total]],0)</f>
        <v>0</v>
      </c>
      <c r="AH97" s="18">
        <f>IF(SalesOrders_Log[[#This Row],[Date Invoiced]]=FY02_M01,SalesOrders_Log[[#This Row],[Line Sub Total]],0)</f>
        <v>0</v>
      </c>
      <c r="AI97" s="18">
        <f>IF(SalesOrders_Log[[#This Row],[Date Invoiced]]=FY02_M02,SalesOrders_Log[[#This Row],[Line Sub Total]],0)</f>
        <v>0</v>
      </c>
      <c r="AJ97" s="18">
        <f>IF(SalesOrders_Log[[#This Row],[Date Invoiced]]=FY02_M03,SalesOrders_Log[[#This Row],[Line Sub Total]],0)</f>
        <v>0</v>
      </c>
      <c r="AK97" s="18">
        <f>IF(SalesOrders_Log[[#This Row],[Date Invoiced]]=FY02_M04,SalesOrders_Log[[#This Row],[Line Sub Total]],0)</f>
        <v>0</v>
      </c>
      <c r="AL97" s="18">
        <f>IF(SalesOrders_Log[[#This Row],[Date Invoiced]]=FY02_M05,SalesOrders_Log[[#This Row],[Line Sub Total]],0)</f>
        <v>0</v>
      </c>
      <c r="AM97" s="18">
        <f>IF(SalesOrders_Log[[#This Row],[Date Invoiced]]=FY02_M06,SalesOrders_Log[[#This Row],[Line Sub Total]],0)</f>
        <v>0</v>
      </c>
      <c r="AN97" s="18">
        <f>IF(SalesOrders_Log[[#This Row],[Date Invoiced]]=FY02_M07,SalesOrders_Log[[#This Row],[Line Sub Total]],0)</f>
        <v>0</v>
      </c>
      <c r="AO97" s="18">
        <f>IF(SalesOrders_Log[[#This Row],[Date Invoiced]]=FY02_M08,SalesOrders_Log[[#This Row],[Line Sub Total]],0)</f>
        <v>0</v>
      </c>
      <c r="AP97" s="18">
        <f>IF(SalesOrders_Log[[#This Row],[Date Invoiced]]=FY02_M09,SalesOrders_Log[[#This Row],[Line Sub Total]],0)</f>
        <v>0</v>
      </c>
      <c r="AQ97" s="18">
        <f>IF(SalesOrders_Log[[#This Row],[Date Invoiced]]=FY02_M10,SalesOrders_Log[[#This Row],[Line Sub Total]],0)</f>
        <v>0</v>
      </c>
      <c r="AR97" s="18">
        <f>IF(SalesOrders_Log[[#This Row],[Date Invoiced]]=FY02_M11,SalesOrders_Log[[#This Row],[Line Sub Total]],0)</f>
        <v>0</v>
      </c>
      <c r="AS97" s="18">
        <f>IF(SalesOrders_Log[[#This Row],[Date Invoiced]]=FY02_M12,SalesOrders_Log[[#This Row],[Line Sub Total]],0)</f>
        <v>0</v>
      </c>
      <c r="AT97" s="18">
        <f>IF(SalesOrders_Log[[#This Row],[Date Invoiced]]=FY03_M01,SalesOrders_Log[[#This Row],[Line Sub Total]],0)</f>
        <v>0</v>
      </c>
      <c r="AU97" s="18">
        <f>IF(SalesOrders_Log[[#This Row],[Date Invoiced]]=FY03_M02,SalesOrders_Log[[#This Row],[Line Sub Total]],0)</f>
        <v>0</v>
      </c>
      <c r="AV97" s="18">
        <f>IF(SalesOrders_Log[[#This Row],[Date Invoiced]]=FY03_M03,SalesOrders_Log[[#This Row],[Line Sub Total]],0)</f>
        <v>0</v>
      </c>
      <c r="AW97" s="18">
        <f>IF(SalesOrders_Log[[#This Row],[Date Invoiced]]=FY03_M04,SalesOrders_Log[[#This Row],[Line Sub Total]],0)</f>
        <v>0</v>
      </c>
      <c r="AX97" s="18">
        <f>IF(SalesOrders_Log[[#This Row],[Date Invoiced]]=FY03_M05,SalesOrders_Log[[#This Row],[Line Sub Total]],0)</f>
        <v>0</v>
      </c>
      <c r="AY97" s="18">
        <f>IF(SalesOrders_Log[[#This Row],[Date Invoiced]]=FY03_M06,SalesOrders_Log[[#This Row],[Line Sub Total]],0)</f>
        <v>0</v>
      </c>
      <c r="AZ97" s="18">
        <f>IF(SalesOrders_Log[[#This Row],[Date Invoiced]]=FY03_M07,SalesOrders_Log[[#This Row],[Line Sub Total]],0)</f>
        <v>0</v>
      </c>
      <c r="BA97" s="18">
        <f>IF(SalesOrders_Log[[#This Row],[Date Invoiced]]=FY03_M08,SalesOrders_Log[[#This Row],[Line Sub Total]],0)</f>
        <v>0</v>
      </c>
      <c r="BB97" s="18">
        <f>IF(SalesOrders_Log[[#This Row],[Date Invoiced]]=FY03_M09,SalesOrders_Log[[#This Row],[Line Sub Total]],0)</f>
        <v>0</v>
      </c>
      <c r="BC97" s="18">
        <f>IF(SalesOrders_Log[[#This Row],[Date Invoiced]]=FY03_M10,SalesOrders_Log[[#This Row],[Line Sub Total]],0)</f>
        <v>0</v>
      </c>
      <c r="BD97" s="18">
        <f>IF(SalesOrders_Log[[#This Row],[Date Invoiced]]=FY03_M11,SalesOrders_Log[[#This Row],[Line Sub Total]],0)</f>
        <v>0</v>
      </c>
      <c r="BE97" s="18">
        <f>IF(SalesOrders_Log[[#This Row],[Date Invoiced]]=FY03_M12,SalesOrders_Log[[#This Row],[Line Sub Total]],0)</f>
        <v>0</v>
      </c>
      <c r="BF97" s="18">
        <f>IF(SalesOrders_Log[[#This Row],[Product]]=FY04_M01,SalesOrders_Log[[#This Row],[Date Invoiced]],0)</f>
        <v>0</v>
      </c>
      <c r="BG97" s="18">
        <f>IF(SalesOrders_Log[[#This Row],[Product]]=FY04_M02,SalesOrders_Log[[#This Row],[Date Invoiced]],0)</f>
        <v>0</v>
      </c>
      <c r="BH97" s="18">
        <f>IF(SalesOrders_Log[[#This Row],[Product]]=FY04_M03,SalesOrders_Log[[#This Row],[Date Invoiced]],0)</f>
        <v>0</v>
      </c>
      <c r="BI97" s="18">
        <f>IF(SalesOrders_Log[[#This Row],[Product]]=FY04_M04,SalesOrders_Log[[#This Row],[Date Invoiced]],0)</f>
        <v>0</v>
      </c>
      <c r="BJ97" s="18">
        <f>IF(SalesOrders_Log[[#This Row],[Product]]=FY04_M05,SalesOrders_Log[[#This Row],[Date Invoiced]],0)</f>
        <v>0</v>
      </c>
      <c r="BK97" s="18">
        <f>IF(SalesOrders_Log[[#This Row],[Product]]=FY04_M06,SalesOrders_Log[[#This Row],[Date Invoiced]],0)</f>
        <v>0</v>
      </c>
      <c r="BL97" s="18">
        <f>IF(SalesOrders_Log[[#This Row],[Product]]=FY04_M07,SalesOrders_Log[[#This Row],[Date Invoiced]],0)</f>
        <v>0</v>
      </c>
      <c r="BM97" s="18">
        <f>IF(SalesOrders_Log[[#This Row],[Product]]=FY04_M08,SalesOrders_Log[[#This Row],[Date Invoiced]],0)</f>
        <v>0</v>
      </c>
      <c r="BN97" s="18">
        <f>IF(SalesOrders_Log[[#This Row],[Product]]=FY04_M09,SalesOrders_Log[[#This Row],[Date Invoiced]],0)</f>
        <v>0</v>
      </c>
      <c r="BO97" s="18">
        <f>IF(SalesOrders_Log[[#This Row],[Product]]=FY04_M10,SalesOrders_Log[[#This Row],[Date Invoiced]],0)</f>
        <v>0</v>
      </c>
      <c r="BP97" s="18">
        <f>IF(SalesOrders_Log[[#This Row],[Product]]=FY04_M11,SalesOrders_Log[[#This Row],[Date Invoiced]],0)</f>
        <v>0</v>
      </c>
      <c r="BQ97" s="18">
        <f>IF(SalesOrders_Log[[#This Row],[Product]]=FY04_M12,SalesOrders_Log[[#This Row],[Date Invoiced]],0)</f>
        <v>0</v>
      </c>
      <c r="BR97" s="18">
        <f>IF(SalesOrders_Log[[#This Row],[Product]]=FY05_M01,SalesOrders_Log[[#This Row],[Date Invoiced]],0)</f>
        <v>0</v>
      </c>
      <c r="BS97" s="18">
        <f>IF(SalesOrders_Log[[#This Row],[Product]]=FY05_M02,SalesOrders_Log[[#This Row],[Date Invoiced]],0)</f>
        <v>0</v>
      </c>
      <c r="BT97" s="18">
        <f>IF(SalesOrders_Log[[#This Row],[Product]]=FY05_M03,SalesOrders_Log[[#This Row],[Date Invoiced]],0)</f>
        <v>0</v>
      </c>
      <c r="BU97" s="18">
        <f>IF(SalesOrders_Log[[#This Row],[Product]]=FY05_M04,SalesOrders_Log[[#This Row],[Date Invoiced]],0)</f>
        <v>0</v>
      </c>
      <c r="BV97" s="18">
        <f>IF(SalesOrders_Log[[#This Row],[Product]]=FY05_M05,SalesOrders_Log[[#This Row],[Date Invoiced]],0)</f>
        <v>0</v>
      </c>
      <c r="BW97" s="18">
        <f>IF(SalesOrders_Log[[#This Row],[Product]]=FY05_M06,SalesOrders_Log[[#This Row],[Date Invoiced]],0)</f>
        <v>0</v>
      </c>
      <c r="BX97" s="18">
        <f>IF(SalesOrders_Log[[#This Row],[Product]]=FY05_M07,SalesOrders_Log[[#This Row],[Date Invoiced]],0)</f>
        <v>0</v>
      </c>
      <c r="BY97" s="18">
        <f>IF(SalesOrders_Log[[#This Row],[Product]]=FY05_M08,SalesOrders_Log[[#This Row],[Date Invoiced]],0)</f>
        <v>0</v>
      </c>
      <c r="BZ97" s="18">
        <f>IF(SalesOrders_Log[[#This Row],[Product]]=FY05_M09,SalesOrders_Log[[#This Row],[Date Invoiced]],0)</f>
        <v>0</v>
      </c>
      <c r="CA97" s="18">
        <f>IF(SalesOrders_Log[[#This Row],[Product]]=FY05_M10,SalesOrders_Log[[#This Row],[Date Invoiced]],0)</f>
        <v>0</v>
      </c>
      <c r="CB97" s="18">
        <f>IF(SalesOrders_Log[[#This Row],[Product]]=FY05_M11,SalesOrders_Log[[#This Row],[Date Invoiced]],0)</f>
        <v>0</v>
      </c>
      <c r="CC97" s="18">
        <f>IF(SalesOrders_Log[[#This Row],[Product]]=FY05_M12,SalesOrders_Log[[#This Row],[Date Invoiced]],0)</f>
        <v>0</v>
      </c>
    </row>
    <row r="98" spans="2:81" x14ac:dyDescent="0.25">
      <c r="B98" s="6" t="s">
        <v>702</v>
      </c>
      <c r="C98" s="6"/>
      <c r="D98" s="11"/>
      <c r="E98" s="6"/>
      <c r="F98" s="6"/>
      <c r="G98" s="6"/>
      <c r="H98" s="6"/>
      <c r="I98" s="6"/>
      <c r="J98" s="6"/>
      <c r="K98" s="6"/>
      <c r="L98" s="10" t="str">
        <f>IF(ISBLANK(SalesOrders_Log[[#This Row],[Product]]),"",SalesOrders_Log[[#This Row],[List Price]]*SalesOrders_Log[[#This Row],[QTY at List Price]]+SalesOrders_Log[[#This Row],[Discount Price]]*SalesOrders_Log[[#This Row],[QTY at Discount Price]])</f>
        <v/>
      </c>
      <c r="M98" s="6"/>
      <c r="N98" s="6"/>
      <c r="O98" s="10" t="str">
        <f>IFERROR(SalesOrders_Log[[#This Row],[Line Sub Total]]*SalesOrders_Log[[#This Row],[Zip Code Taxes]],"")</f>
        <v/>
      </c>
      <c r="P98" s="10">
        <f>SalesOrders_Log[[#This Row],[List Price]]-SalesOrders_Log[[#This Row],[Cost Price]]</f>
        <v>0</v>
      </c>
      <c r="Q98"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98" s="93" t="str">
        <f>IFERROR(SalesOrders_Log[[#This Row],[QTY at List Price]]*SalesOrders_Log[[#This Row],[List Price]]/SalesOrders_Log[[#This Row],[Cost Price]]*SalesOrders_Log[[#This Row],[QTY at List Price]]-IF(SalesOrders_Log[[#This Row],[QTY at List Price]]="","",1),"")</f>
        <v/>
      </c>
      <c r="S98" s="93" t="str">
        <f>IFERROR( SalesOrders_Log[[#This Row],[QTY at Discount Price]]*SalesOrders_Log[[#This Row],[Discount Price]]/SalesOrders_Log[[#This Row],[Cost Price]]*SalesOrders_Log[[#This Row],[QTY at Discount Price]]-IF(SalesOrders_Log[[#This Row],[QTY at Discount Price]]="","",1),"")</f>
        <v/>
      </c>
      <c r="T98" s="11">
        <v>43419</v>
      </c>
      <c r="V98" s="10">
        <f>IF(SalesOrders_Log[[#This Row],[Date Invoiced]]=FY01_M01,SalesOrders_Log[[#This Row],[Line Sub Total]],0)</f>
        <v>0</v>
      </c>
      <c r="W98" s="10">
        <f>IF(SalesOrders_Log[[#This Row],[Date Invoiced]]=FY01_M02,SalesOrders_Log[[#This Row],[Line Sub Total]],0)</f>
        <v>0</v>
      </c>
      <c r="X98" s="10">
        <f>IF(SalesOrders_Log[[#This Row],[Date Invoiced]]=FY01_M03,SalesOrders_Log[[#This Row],[Line Sub Total]],0)</f>
        <v>0</v>
      </c>
      <c r="Y98" s="10">
        <f>IF(SalesOrders_Log[[#This Row],[Date Invoiced]]=FY01_M04,SalesOrders_Log[[#This Row],[Line Sub Total]],0)</f>
        <v>0</v>
      </c>
      <c r="Z98" s="10">
        <f>IF(SalesOrders_Log[[#This Row],[Date Invoiced]]=FY01_M05,SalesOrders_Log[[#This Row],[Line Sub Total]],0)</f>
        <v>0</v>
      </c>
      <c r="AA98" s="10">
        <f>IF(SalesOrders_Log[[#This Row],[Date Invoiced]]=FY01_M06,SalesOrders_Log[[#This Row],[Line Sub Total]],0)</f>
        <v>0</v>
      </c>
      <c r="AB98" s="10">
        <f>IF(SalesOrders_Log[[#This Row],[Date Invoiced]]=FY01_M07,SalesOrders_Log[[#This Row],[Line Sub Total]],0)</f>
        <v>0</v>
      </c>
      <c r="AC98" s="10">
        <f>IF(SalesOrders_Log[[#This Row],[Date Invoiced]]=FY01_M08,SalesOrders_Log[[#This Row],[Line Sub Total]],0)</f>
        <v>0</v>
      </c>
      <c r="AD98" s="10">
        <f>IF(SalesOrders_Log[[#This Row],[Date Invoiced]]=FY01_M09,SalesOrders_Log[[#This Row],[Line Sub Total]],0)</f>
        <v>0</v>
      </c>
      <c r="AE98" s="10">
        <f>IF(SalesOrders_Log[[#This Row],[Date Invoiced]]=FY01_M10,SalesOrders_Log[[#This Row],[Line Sub Total]],0)</f>
        <v>0</v>
      </c>
      <c r="AF98" s="10">
        <f>IF(SalesOrders_Log[[#This Row],[Date Invoiced]]=FY01_M11,SalesOrders_Log[[#This Row],[Line Sub Total]],0)</f>
        <v>0</v>
      </c>
      <c r="AG98" s="10">
        <f>IF(SalesOrders_Log[[#This Row],[Date Invoiced]]=FY01_M12,SalesOrders_Log[[#This Row],[Line Sub Total]],0)</f>
        <v>0</v>
      </c>
      <c r="AH98" s="18">
        <f>IF(SalesOrders_Log[[#This Row],[Date Invoiced]]=FY02_M01,SalesOrders_Log[[#This Row],[Line Sub Total]],0)</f>
        <v>0</v>
      </c>
      <c r="AI98" s="18">
        <f>IF(SalesOrders_Log[[#This Row],[Date Invoiced]]=FY02_M02,SalesOrders_Log[[#This Row],[Line Sub Total]],0)</f>
        <v>0</v>
      </c>
      <c r="AJ98" s="18">
        <f>IF(SalesOrders_Log[[#This Row],[Date Invoiced]]=FY02_M03,SalesOrders_Log[[#This Row],[Line Sub Total]],0)</f>
        <v>0</v>
      </c>
      <c r="AK98" s="18">
        <f>IF(SalesOrders_Log[[#This Row],[Date Invoiced]]=FY02_M04,SalesOrders_Log[[#This Row],[Line Sub Total]],0)</f>
        <v>0</v>
      </c>
      <c r="AL98" s="18">
        <f>IF(SalesOrders_Log[[#This Row],[Date Invoiced]]=FY02_M05,SalesOrders_Log[[#This Row],[Line Sub Total]],0)</f>
        <v>0</v>
      </c>
      <c r="AM98" s="18">
        <f>IF(SalesOrders_Log[[#This Row],[Date Invoiced]]=FY02_M06,SalesOrders_Log[[#This Row],[Line Sub Total]],0)</f>
        <v>0</v>
      </c>
      <c r="AN98" s="18">
        <f>IF(SalesOrders_Log[[#This Row],[Date Invoiced]]=FY02_M07,SalesOrders_Log[[#This Row],[Line Sub Total]],0)</f>
        <v>0</v>
      </c>
      <c r="AO98" s="18">
        <f>IF(SalesOrders_Log[[#This Row],[Date Invoiced]]=FY02_M08,SalesOrders_Log[[#This Row],[Line Sub Total]],0)</f>
        <v>0</v>
      </c>
      <c r="AP98" s="18">
        <f>IF(SalesOrders_Log[[#This Row],[Date Invoiced]]=FY02_M09,SalesOrders_Log[[#This Row],[Line Sub Total]],0)</f>
        <v>0</v>
      </c>
      <c r="AQ98" s="18">
        <f>IF(SalesOrders_Log[[#This Row],[Date Invoiced]]=FY02_M10,SalesOrders_Log[[#This Row],[Line Sub Total]],0)</f>
        <v>0</v>
      </c>
      <c r="AR98" s="18">
        <f>IF(SalesOrders_Log[[#This Row],[Date Invoiced]]=FY02_M11,SalesOrders_Log[[#This Row],[Line Sub Total]],0)</f>
        <v>0</v>
      </c>
      <c r="AS98" s="18">
        <f>IF(SalesOrders_Log[[#This Row],[Date Invoiced]]=FY02_M12,SalesOrders_Log[[#This Row],[Line Sub Total]],0)</f>
        <v>0</v>
      </c>
      <c r="AT98" s="18">
        <f>IF(SalesOrders_Log[[#This Row],[Date Invoiced]]=FY03_M01,SalesOrders_Log[[#This Row],[Line Sub Total]],0)</f>
        <v>0</v>
      </c>
      <c r="AU98" s="18">
        <f>IF(SalesOrders_Log[[#This Row],[Date Invoiced]]=FY03_M02,SalesOrders_Log[[#This Row],[Line Sub Total]],0)</f>
        <v>0</v>
      </c>
      <c r="AV98" s="18">
        <f>IF(SalesOrders_Log[[#This Row],[Date Invoiced]]=FY03_M03,SalesOrders_Log[[#This Row],[Line Sub Total]],0)</f>
        <v>0</v>
      </c>
      <c r="AW98" s="18">
        <f>IF(SalesOrders_Log[[#This Row],[Date Invoiced]]=FY03_M04,SalesOrders_Log[[#This Row],[Line Sub Total]],0)</f>
        <v>0</v>
      </c>
      <c r="AX98" s="18">
        <f>IF(SalesOrders_Log[[#This Row],[Date Invoiced]]=FY03_M05,SalesOrders_Log[[#This Row],[Line Sub Total]],0)</f>
        <v>0</v>
      </c>
      <c r="AY98" s="18">
        <f>IF(SalesOrders_Log[[#This Row],[Date Invoiced]]=FY03_M06,SalesOrders_Log[[#This Row],[Line Sub Total]],0)</f>
        <v>0</v>
      </c>
      <c r="AZ98" s="18">
        <f>IF(SalesOrders_Log[[#This Row],[Date Invoiced]]=FY03_M07,SalesOrders_Log[[#This Row],[Line Sub Total]],0)</f>
        <v>0</v>
      </c>
      <c r="BA98" s="18">
        <f>IF(SalesOrders_Log[[#This Row],[Date Invoiced]]=FY03_M08,SalesOrders_Log[[#This Row],[Line Sub Total]],0)</f>
        <v>0</v>
      </c>
      <c r="BB98" s="18">
        <f>IF(SalesOrders_Log[[#This Row],[Date Invoiced]]=FY03_M09,SalesOrders_Log[[#This Row],[Line Sub Total]],0)</f>
        <v>0</v>
      </c>
      <c r="BC98" s="18">
        <f>IF(SalesOrders_Log[[#This Row],[Date Invoiced]]=FY03_M10,SalesOrders_Log[[#This Row],[Line Sub Total]],0)</f>
        <v>0</v>
      </c>
      <c r="BD98" s="18">
        <f>IF(SalesOrders_Log[[#This Row],[Date Invoiced]]=FY03_M11,SalesOrders_Log[[#This Row],[Line Sub Total]],0)</f>
        <v>0</v>
      </c>
      <c r="BE98" s="18">
        <f>IF(SalesOrders_Log[[#This Row],[Date Invoiced]]=FY03_M12,SalesOrders_Log[[#This Row],[Line Sub Total]],0)</f>
        <v>0</v>
      </c>
      <c r="BF98" s="18">
        <f>IF(SalesOrders_Log[[#This Row],[Product]]=FY04_M01,SalesOrders_Log[[#This Row],[Date Invoiced]],0)</f>
        <v>0</v>
      </c>
      <c r="BG98" s="18">
        <f>IF(SalesOrders_Log[[#This Row],[Product]]=FY04_M02,SalesOrders_Log[[#This Row],[Date Invoiced]],0)</f>
        <v>0</v>
      </c>
      <c r="BH98" s="18">
        <f>IF(SalesOrders_Log[[#This Row],[Product]]=FY04_M03,SalesOrders_Log[[#This Row],[Date Invoiced]],0)</f>
        <v>0</v>
      </c>
      <c r="BI98" s="18">
        <f>IF(SalesOrders_Log[[#This Row],[Product]]=FY04_M04,SalesOrders_Log[[#This Row],[Date Invoiced]],0)</f>
        <v>0</v>
      </c>
      <c r="BJ98" s="18">
        <f>IF(SalesOrders_Log[[#This Row],[Product]]=FY04_M05,SalesOrders_Log[[#This Row],[Date Invoiced]],0)</f>
        <v>0</v>
      </c>
      <c r="BK98" s="18">
        <f>IF(SalesOrders_Log[[#This Row],[Product]]=FY04_M06,SalesOrders_Log[[#This Row],[Date Invoiced]],0)</f>
        <v>0</v>
      </c>
      <c r="BL98" s="18">
        <f>IF(SalesOrders_Log[[#This Row],[Product]]=FY04_M07,SalesOrders_Log[[#This Row],[Date Invoiced]],0)</f>
        <v>0</v>
      </c>
      <c r="BM98" s="18">
        <f>IF(SalesOrders_Log[[#This Row],[Product]]=FY04_M08,SalesOrders_Log[[#This Row],[Date Invoiced]],0)</f>
        <v>0</v>
      </c>
      <c r="BN98" s="18">
        <f>IF(SalesOrders_Log[[#This Row],[Product]]=FY04_M09,SalesOrders_Log[[#This Row],[Date Invoiced]],0)</f>
        <v>0</v>
      </c>
      <c r="BO98" s="18">
        <f>IF(SalesOrders_Log[[#This Row],[Product]]=FY04_M10,SalesOrders_Log[[#This Row],[Date Invoiced]],0)</f>
        <v>0</v>
      </c>
      <c r="BP98" s="18">
        <f>IF(SalesOrders_Log[[#This Row],[Product]]=FY04_M11,SalesOrders_Log[[#This Row],[Date Invoiced]],0)</f>
        <v>0</v>
      </c>
      <c r="BQ98" s="18">
        <f>IF(SalesOrders_Log[[#This Row],[Product]]=FY04_M12,SalesOrders_Log[[#This Row],[Date Invoiced]],0)</f>
        <v>0</v>
      </c>
      <c r="BR98" s="18">
        <f>IF(SalesOrders_Log[[#This Row],[Product]]=FY05_M01,SalesOrders_Log[[#This Row],[Date Invoiced]],0)</f>
        <v>0</v>
      </c>
      <c r="BS98" s="18">
        <f>IF(SalesOrders_Log[[#This Row],[Product]]=FY05_M02,SalesOrders_Log[[#This Row],[Date Invoiced]],0)</f>
        <v>0</v>
      </c>
      <c r="BT98" s="18">
        <f>IF(SalesOrders_Log[[#This Row],[Product]]=FY05_M03,SalesOrders_Log[[#This Row],[Date Invoiced]],0)</f>
        <v>0</v>
      </c>
      <c r="BU98" s="18">
        <f>IF(SalesOrders_Log[[#This Row],[Product]]=FY05_M04,SalesOrders_Log[[#This Row],[Date Invoiced]],0)</f>
        <v>0</v>
      </c>
      <c r="BV98" s="18">
        <f>IF(SalesOrders_Log[[#This Row],[Product]]=FY05_M05,SalesOrders_Log[[#This Row],[Date Invoiced]],0)</f>
        <v>0</v>
      </c>
      <c r="BW98" s="18">
        <f>IF(SalesOrders_Log[[#This Row],[Product]]=FY05_M06,SalesOrders_Log[[#This Row],[Date Invoiced]],0)</f>
        <v>0</v>
      </c>
      <c r="BX98" s="18">
        <f>IF(SalesOrders_Log[[#This Row],[Product]]=FY05_M07,SalesOrders_Log[[#This Row],[Date Invoiced]],0)</f>
        <v>0</v>
      </c>
      <c r="BY98" s="18">
        <f>IF(SalesOrders_Log[[#This Row],[Product]]=FY05_M08,SalesOrders_Log[[#This Row],[Date Invoiced]],0)</f>
        <v>0</v>
      </c>
      <c r="BZ98" s="18">
        <f>IF(SalesOrders_Log[[#This Row],[Product]]=FY05_M09,SalesOrders_Log[[#This Row],[Date Invoiced]],0)</f>
        <v>0</v>
      </c>
      <c r="CA98" s="18">
        <f>IF(SalesOrders_Log[[#This Row],[Product]]=FY05_M10,SalesOrders_Log[[#This Row],[Date Invoiced]],0)</f>
        <v>0</v>
      </c>
      <c r="CB98" s="18">
        <f>IF(SalesOrders_Log[[#This Row],[Product]]=FY05_M11,SalesOrders_Log[[#This Row],[Date Invoiced]],0)</f>
        <v>0</v>
      </c>
      <c r="CC98" s="18">
        <f>IF(SalesOrders_Log[[#This Row],[Product]]=FY05_M12,SalesOrders_Log[[#This Row],[Date Invoiced]],0)</f>
        <v>0</v>
      </c>
    </row>
    <row r="99" spans="2:81" x14ac:dyDescent="0.25">
      <c r="B99" s="6" t="s">
        <v>703</v>
      </c>
      <c r="C99" s="6"/>
      <c r="D99" s="11"/>
      <c r="E99" s="6"/>
      <c r="F99" s="6"/>
      <c r="G99" s="6"/>
      <c r="H99" s="6"/>
      <c r="I99" s="6"/>
      <c r="J99" s="6"/>
      <c r="K99" s="6"/>
      <c r="L99" s="10" t="str">
        <f>IF(ISBLANK(SalesOrders_Log[[#This Row],[Product]]),"",SalesOrders_Log[[#This Row],[List Price]]*SalesOrders_Log[[#This Row],[QTY at List Price]]+SalesOrders_Log[[#This Row],[Discount Price]]*SalesOrders_Log[[#This Row],[QTY at Discount Price]])</f>
        <v/>
      </c>
      <c r="M99" s="6"/>
      <c r="N99" s="6"/>
      <c r="O99" s="10" t="str">
        <f>IFERROR(SalesOrders_Log[[#This Row],[Line Sub Total]]*SalesOrders_Log[[#This Row],[Zip Code Taxes]],"")</f>
        <v/>
      </c>
      <c r="P99" s="10">
        <f>SalesOrders_Log[[#This Row],[List Price]]-SalesOrders_Log[[#This Row],[Cost Price]]</f>
        <v>0</v>
      </c>
      <c r="Q99"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99" s="93" t="str">
        <f>IFERROR(SalesOrders_Log[[#This Row],[QTY at List Price]]*SalesOrders_Log[[#This Row],[List Price]]/SalesOrders_Log[[#This Row],[Cost Price]]*SalesOrders_Log[[#This Row],[QTY at List Price]]-IF(SalesOrders_Log[[#This Row],[QTY at List Price]]="","",1),"")</f>
        <v/>
      </c>
      <c r="S99" s="93" t="str">
        <f>IFERROR( SalesOrders_Log[[#This Row],[QTY at Discount Price]]*SalesOrders_Log[[#This Row],[Discount Price]]/SalesOrders_Log[[#This Row],[Cost Price]]*SalesOrders_Log[[#This Row],[QTY at Discount Price]]-IF(SalesOrders_Log[[#This Row],[QTY at Discount Price]]="","",1),"")</f>
        <v/>
      </c>
      <c r="T99" s="11">
        <v>43419</v>
      </c>
      <c r="V99" s="10">
        <f>IF(SalesOrders_Log[[#This Row],[Date Invoiced]]=FY01_M01,SalesOrders_Log[[#This Row],[Line Sub Total]],0)</f>
        <v>0</v>
      </c>
      <c r="W99" s="10">
        <f>IF(SalesOrders_Log[[#This Row],[Date Invoiced]]=FY01_M02,SalesOrders_Log[[#This Row],[Line Sub Total]],0)</f>
        <v>0</v>
      </c>
      <c r="X99" s="10">
        <f>IF(SalesOrders_Log[[#This Row],[Date Invoiced]]=FY01_M03,SalesOrders_Log[[#This Row],[Line Sub Total]],0)</f>
        <v>0</v>
      </c>
      <c r="Y99" s="10">
        <f>IF(SalesOrders_Log[[#This Row],[Date Invoiced]]=FY01_M04,SalesOrders_Log[[#This Row],[Line Sub Total]],0)</f>
        <v>0</v>
      </c>
      <c r="Z99" s="10">
        <f>IF(SalesOrders_Log[[#This Row],[Date Invoiced]]=FY01_M05,SalesOrders_Log[[#This Row],[Line Sub Total]],0)</f>
        <v>0</v>
      </c>
      <c r="AA99" s="10">
        <f>IF(SalesOrders_Log[[#This Row],[Date Invoiced]]=FY01_M06,SalesOrders_Log[[#This Row],[Line Sub Total]],0)</f>
        <v>0</v>
      </c>
      <c r="AB99" s="10">
        <f>IF(SalesOrders_Log[[#This Row],[Date Invoiced]]=FY01_M07,SalesOrders_Log[[#This Row],[Line Sub Total]],0)</f>
        <v>0</v>
      </c>
      <c r="AC99" s="10">
        <f>IF(SalesOrders_Log[[#This Row],[Date Invoiced]]=FY01_M08,SalesOrders_Log[[#This Row],[Line Sub Total]],0)</f>
        <v>0</v>
      </c>
      <c r="AD99" s="10">
        <f>IF(SalesOrders_Log[[#This Row],[Date Invoiced]]=FY01_M09,SalesOrders_Log[[#This Row],[Line Sub Total]],0)</f>
        <v>0</v>
      </c>
      <c r="AE99" s="10">
        <f>IF(SalesOrders_Log[[#This Row],[Date Invoiced]]=FY01_M10,SalesOrders_Log[[#This Row],[Line Sub Total]],0)</f>
        <v>0</v>
      </c>
      <c r="AF99" s="10">
        <f>IF(SalesOrders_Log[[#This Row],[Date Invoiced]]=FY01_M11,SalesOrders_Log[[#This Row],[Line Sub Total]],0)</f>
        <v>0</v>
      </c>
      <c r="AG99" s="10">
        <f>IF(SalesOrders_Log[[#This Row],[Date Invoiced]]=FY01_M12,SalesOrders_Log[[#This Row],[Line Sub Total]],0)</f>
        <v>0</v>
      </c>
      <c r="AH99" s="18">
        <f>IF(SalesOrders_Log[[#This Row],[Date Invoiced]]=FY02_M01,SalesOrders_Log[[#This Row],[Line Sub Total]],0)</f>
        <v>0</v>
      </c>
      <c r="AI99" s="18">
        <f>IF(SalesOrders_Log[[#This Row],[Date Invoiced]]=FY02_M02,SalesOrders_Log[[#This Row],[Line Sub Total]],0)</f>
        <v>0</v>
      </c>
      <c r="AJ99" s="18">
        <f>IF(SalesOrders_Log[[#This Row],[Date Invoiced]]=FY02_M03,SalesOrders_Log[[#This Row],[Line Sub Total]],0)</f>
        <v>0</v>
      </c>
      <c r="AK99" s="18">
        <f>IF(SalesOrders_Log[[#This Row],[Date Invoiced]]=FY02_M04,SalesOrders_Log[[#This Row],[Line Sub Total]],0)</f>
        <v>0</v>
      </c>
      <c r="AL99" s="18">
        <f>IF(SalesOrders_Log[[#This Row],[Date Invoiced]]=FY02_M05,SalesOrders_Log[[#This Row],[Line Sub Total]],0)</f>
        <v>0</v>
      </c>
      <c r="AM99" s="18">
        <f>IF(SalesOrders_Log[[#This Row],[Date Invoiced]]=FY02_M06,SalesOrders_Log[[#This Row],[Line Sub Total]],0)</f>
        <v>0</v>
      </c>
      <c r="AN99" s="18">
        <f>IF(SalesOrders_Log[[#This Row],[Date Invoiced]]=FY02_M07,SalesOrders_Log[[#This Row],[Line Sub Total]],0)</f>
        <v>0</v>
      </c>
      <c r="AO99" s="18">
        <f>IF(SalesOrders_Log[[#This Row],[Date Invoiced]]=FY02_M08,SalesOrders_Log[[#This Row],[Line Sub Total]],0)</f>
        <v>0</v>
      </c>
      <c r="AP99" s="18">
        <f>IF(SalesOrders_Log[[#This Row],[Date Invoiced]]=FY02_M09,SalesOrders_Log[[#This Row],[Line Sub Total]],0)</f>
        <v>0</v>
      </c>
      <c r="AQ99" s="18">
        <f>IF(SalesOrders_Log[[#This Row],[Date Invoiced]]=FY02_M10,SalesOrders_Log[[#This Row],[Line Sub Total]],0)</f>
        <v>0</v>
      </c>
      <c r="AR99" s="18">
        <f>IF(SalesOrders_Log[[#This Row],[Date Invoiced]]=FY02_M11,SalesOrders_Log[[#This Row],[Line Sub Total]],0)</f>
        <v>0</v>
      </c>
      <c r="AS99" s="18">
        <f>IF(SalesOrders_Log[[#This Row],[Date Invoiced]]=FY02_M12,SalesOrders_Log[[#This Row],[Line Sub Total]],0)</f>
        <v>0</v>
      </c>
      <c r="AT99" s="18">
        <f>IF(SalesOrders_Log[[#This Row],[Date Invoiced]]=FY03_M01,SalesOrders_Log[[#This Row],[Line Sub Total]],0)</f>
        <v>0</v>
      </c>
      <c r="AU99" s="18">
        <f>IF(SalesOrders_Log[[#This Row],[Date Invoiced]]=FY03_M02,SalesOrders_Log[[#This Row],[Line Sub Total]],0)</f>
        <v>0</v>
      </c>
      <c r="AV99" s="18">
        <f>IF(SalesOrders_Log[[#This Row],[Date Invoiced]]=FY03_M03,SalesOrders_Log[[#This Row],[Line Sub Total]],0)</f>
        <v>0</v>
      </c>
      <c r="AW99" s="18">
        <f>IF(SalesOrders_Log[[#This Row],[Date Invoiced]]=FY03_M04,SalesOrders_Log[[#This Row],[Line Sub Total]],0)</f>
        <v>0</v>
      </c>
      <c r="AX99" s="18">
        <f>IF(SalesOrders_Log[[#This Row],[Date Invoiced]]=FY03_M05,SalesOrders_Log[[#This Row],[Line Sub Total]],0)</f>
        <v>0</v>
      </c>
      <c r="AY99" s="18">
        <f>IF(SalesOrders_Log[[#This Row],[Date Invoiced]]=FY03_M06,SalesOrders_Log[[#This Row],[Line Sub Total]],0)</f>
        <v>0</v>
      </c>
      <c r="AZ99" s="18">
        <f>IF(SalesOrders_Log[[#This Row],[Date Invoiced]]=FY03_M07,SalesOrders_Log[[#This Row],[Line Sub Total]],0)</f>
        <v>0</v>
      </c>
      <c r="BA99" s="18">
        <f>IF(SalesOrders_Log[[#This Row],[Date Invoiced]]=FY03_M08,SalesOrders_Log[[#This Row],[Line Sub Total]],0)</f>
        <v>0</v>
      </c>
      <c r="BB99" s="18">
        <f>IF(SalesOrders_Log[[#This Row],[Date Invoiced]]=FY03_M09,SalesOrders_Log[[#This Row],[Line Sub Total]],0)</f>
        <v>0</v>
      </c>
      <c r="BC99" s="18">
        <f>IF(SalesOrders_Log[[#This Row],[Date Invoiced]]=FY03_M10,SalesOrders_Log[[#This Row],[Line Sub Total]],0)</f>
        <v>0</v>
      </c>
      <c r="BD99" s="18">
        <f>IF(SalesOrders_Log[[#This Row],[Date Invoiced]]=FY03_M11,SalesOrders_Log[[#This Row],[Line Sub Total]],0)</f>
        <v>0</v>
      </c>
      <c r="BE99" s="18">
        <f>IF(SalesOrders_Log[[#This Row],[Date Invoiced]]=FY03_M12,SalesOrders_Log[[#This Row],[Line Sub Total]],0)</f>
        <v>0</v>
      </c>
      <c r="BF99" s="18">
        <f>IF(SalesOrders_Log[[#This Row],[Product]]=FY04_M01,SalesOrders_Log[[#This Row],[Date Invoiced]],0)</f>
        <v>0</v>
      </c>
      <c r="BG99" s="18">
        <f>IF(SalesOrders_Log[[#This Row],[Product]]=FY04_M02,SalesOrders_Log[[#This Row],[Date Invoiced]],0)</f>
        <v>0</v>
      </c>
      <c r="BH99" s="18">
        <f>IF(SalesOrders_Log[[#This Row],[Product]]=FY04_M03,SalesOrders_Log[[#This Row],[Date Invoiced]],0)</f>
        <v>0</v>
      </c>
      <c r="BI99" s="18">
        <f>IF(SalesOrders_Log[[#This Row],[Product]]=FY04_M04,SalesOrders_Log[[#This Row],[Date Invoiced]],0)</f>
        <v>0</v>
      </c>
      <c r="BJ99" s="18">
        <f>IF(SalesOrders_Log[[#This Row],[Product]]=FY04_M05,SalesOrders_Log[[#This Row],[Date Invoiced]],0)</f>
        <v>0</v>
      </c>
      <c r="BK99" s="18">
        <f>IF(SalesOrders_Log[[#This Row],[Product]]=FY04_M06,SalesOrders_Log[[#This Row],[Date Invoiced]],0)</f>
        <v>0</v>
      </c>
      <c r="BL99" s="18">
        <f>IF(SalesOrders_Log[[#This Row],[Product]]=FY04_M07,SalesOrders_Log[[#This Row],[Date Invoiced]],0)</f>
        <v>0</v>
      </c>
      <c r="BM99" s="18">
        <f>IF(SalesOrders_Log[[#This Row],[Product]]=FY04_M08,SalesOrders_Log[[#This Row],[Date Invoiced]],0)</f>
        <v>0</v>
      </c>
      <c r="BN99" s="18">
        <f>IF(SalesOrders_Log[[#This Row],[Product]]=FY04_M09,SalesOrders_Log[[#This Row],[Date Invoiced]],0)</f>
        <v>0</v>
      </c>
      <c r="BO99" s="18">
        <f>IF(SalesOrders_Log[[#This Row],[Product]]=FY04_M10,SalesOrders_Log[[#This Row],[Date Invoiced]],0)</f>
        <v>0</v>
      </c>
      <c r="BP99" s="18">
        <f>IF(SalesOrders_Log[[#This Row],[Product]]=FY04_M11,SalesOrders_Log[[#This Row],[Date Invoiced]],0)</f>
        <v>0</v>
      </c>
      <c r="BQ99" s="18">
        <f>IF(SalesOrders_Log[[#This Row],[Product]]=FY04_M12,SalesOrders_Log[[#This Row],[Date Invoiced]],0)</f>
        <v>0</v>
      </c>
      <c r="BR99" s="18">
        <f>IF(SalesOrders_Log[[#This Row],[Product]]=FY05_M01,SalesOrders_Log[[#This Row],[Date Invoiced]],0)</f>
        <v>0</v>
      </c>
      <c r="BS99" s="18">
        <f>IF(SalesOrders_Log[[#This Row],[Product]]=FY05_M02,SalesOrders_Log[[#This Row],[Date Invoiced]],0)</f>
        <v>0</v>
      </c>
      <c r="BT99" s="18">
        <f>IF(SalesOrders_Log[[#This Row],[Product]]=FY05_M03,SalesOrders_Log[[#This Row],[Date Invoiced]],0)</f>
        <v>0</v>
      </c>
      <c r="BU99" s="18">
        <f>IF(SalesOrders_Log[[#This Row],[Product]]=FY05_M04,SalesOrders_Log[[#This Row],[Date Invoiced]],0)</f>
        <v>0</v>
      </c>
      <c r="BV99" s="18">
        <f>IF(SalesOrders_Log[[#This Row],[Product]]=FY05_M05,SalesOrders_Log[[#This Row],[Date Invoiced]],0)</f>
        <v>0</v>
      </c>
      <c r="BW99" s="18">
        <f>IF(SalesOrders_Log[[#This Row],[Product]]=FY05_M06,SalesOrders_Log[[#This Row],[Date Invoiced]],0)</f>
        <v>0</v>
      </c>
      <c r="BX99" s="18">
        <f>IF(SalesOrders_Log[[#This Row],[Product]]=FY05_M07,SalesOrders_Log[[#This Row],[Date Invoiced]],0)</f>
        <v>0</v>
      </c>
      <c r="BY99" s="18">
        <f>IF(SalesOrders_Log[[#This Row],[Product]]=FY05_M08,SalesOrders_Log[[#This Row],[Date Invoiced]],0)</f>
        <v>0</v>
      </c>
      <c r="BZ99" s="18">
        <f>IF(SalesOrders_Log[[#This Row],[Product]]=FY05_M09,SalesOrders_Log[[#This Row],[Date Invoiced]],0)</f>
        <v>0</v>
      </c>
      <c r="CA99" s="18">
        <f>IF(SalesOrders_Log[[#This Row],[Product]]=FY05_M10,SalesOrders_Log[[#This Row],[Date Invoiced]],0)</f>
        <v>0</v>
      </c>
      <c r="CB99" s="18">
        <f>IF(SalesOrders_Log[[#This Row],[Product]]=FY05_M11,SalesOrders_Log[[#This Row],[Date Invoiced]],0)</f>
        <v>0</v>
      </c>
      <c r="CC99" s="18">
        <f>IF(SalesOrders_Log[[#This Row],[Product]]=FY05_M12,SalesOrders_Log[[#This Row],[Date Invoiced]],0)</f>
        <v>0</v>
      </c>
    </row>
    <row r="100" spans="2:81" x14ac:dyDescent="0.25">
      <c r="B100" s="6" t="s">
        <v>704</v>
      </c>
      <c r="C100" s="6"/>
      <c r="D100" s="11"/>
      <c r="E100" s="6"/>
      <c r="F100" s="6"/>
      <c r="G100" s="6"/>
      <c r="H100" s="6"/>
      <c r="I100" s="6"/>
      <c r="J100" s="6"/>
      <c r="K100" s="6"/>
      <c r="L100" s="10" t="str">
        <f>IF(ISBLANK(SalesOrders_Log[[#This Row],[Product]]),"",SalesOrders_Log[[#This Row],[List Price]]*SalesOrders_Log[[#This Row],[QTY at List Price]]+SalesOrders_Log[[#This Row],[Discount Price]]*SalesOrders_Log[[#This Row],[QTY at Discount Price]])</f>
        <v/>
      </c>
      <c r="M100" s="6"/>
      <c r="N100" s="6"/>
      <c r="O100" s="10" t="str">
        <f>IFERROR(SalesOrders_Log[[#This Row],[Line Sub Total]]*SalesOrders_Log[[#This Row],[Zip Code Taxes]],"")</f>
        <v/>
      </c>
      <c r="P100" s="10">
        <f>SalesOrders_Log[[#This Row],[List Price]]-SalesOrders_Log[[#This Row],[Cost Price]]</f>
        <v>0</v>
      </c>
      <c r="Q100"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100" s="93" t="str">
        <f>IFERROR(SalesOrders_Log[[#This Row],[QTY at List Price]]*SalesOrders_Log[[#This Row],[List Price]]/SalesOrders_Log[[#This Row],[Cost Price]]*SalesOrders_Log[[#This Row],[QTY at List Price]]-IF(SalesOrders_Log[[#This Row],[QTY at List Price]]="","",1),"")</f>
        <v/>
      </c>
      <c r="S100" s="93" t="str">
        <f>IFERROR( SalesOrders_Log[[#This Row],[QTY at Discount Price]]*SalesOrders_Log[[#This Row],[Discount Price]]/SalesOrders_Log[[#This Row],[Cost Price]]*SalesOrders_Log[[#This Row],[QTY at Discount Price]]-IF(SalesOrders_Log[[#This Row],[QTY at Discount Price]]="","",1),"")</f>
        <v/>
      </c>
      <c r="T100" s="11">
        <v>43419</v>
      </c>
      <c r="V100" s="10">
        <f>IF(SalesOrders_Log[[#This Row],[Date Invoiced]]=FY01_M01,SalesOrders_Log[[#This Row],[Line Sub Total]],0)</f>
        <v>0</v>
      </c>
      <c r="W100" s="10">
        <f>IF(SalesOrders_Log[[#This Row],[Date Invoiced]]=FY01_M02,SalesOrders_Log[[#This Row],[Line Sub Total]],0)</f>
        <v>0</v>
      </c>
      <c r="X100" s="10">
        <f>IF(SalesOrders_Log[[#This Row],[Date Invoiced]]=FY01_M03,SalesOrders_Log[[#This Row],[Line Sub Total]],0)</f>
        <v>0</v>
      </c>
      <c r="Y100" s="10">
        <f>IF(SalesOrders_Log[[#This Row],[Date Invoiced]]=FY01_M04,SalesOrders_Log[[#This Row],[Line Sub Total]],0)</f>
        <v>0</v>
      </c>
      <c r="Z100" s="10">
        <f>IF(SalesOrders_Log[[#This Row],[Date Invoiced]]=FY01_M05,SalesOrders_Log[[#This Row],[Line Sub Total]],0)</f>
        <v>0</v>
      </c>
      <c r="AA100" s="10">
        <f>IF(SalesOrders_Log[[#This Row],[Date Invoiced]]=FY01_M06,SalesOrders_Log[[#This Row],[Line Sub Total]],0)</f>
        <v>0</v>
      </c>
      <c r="AB100" s="10">
        <f>IF(SalesOrders_Log[[#This Row],[Date Invoiced]]=FY01_M07,SalesOrders_Log[[#This Row],[Line Sub Total]],0)</f>
        <v>0</v>
      </c>
      <c r="AC100" s="10">
        <f>IF(SalesOrders_Log[[#This Row],[Date Invoiced]]=FY01_M08,SalesOrders_Log[[#This Row],[Line Sub Total]],0)</f>
        <v>0</v>
      </c>
      <c r="AD100" s="10">
        <f>IF(SalesOrders_Log[[#This Row],[Date Invoiced]]=FY01_M09,SalesOrders_Log[[#This Row],[Line Sub Total]],0)</f>
        <v>0</v>
      </c>
      <c r="AE100" s="10">
        <f>IF(SalesOrders_Log[[#This Row],[Date Invoiced]]=FY01_M10,SalesOrders_Log[[#This Row],[Line Sub Total]],0)</f>
        <v>0</v>
      </c>
      <c r="AF100" s="10">
        <f>IF(SalesOrders_Log[[#This Row],[Date Invoiced]]=FY01_M11,SalesOrders_Log[[#This Row],[Line Sub Total]],0)</f>
        <v>0</v>
      </c>
      <c r="AG100" s="10">
        <f>IF(SalesOrders_Log[[#This Row],[Date Invoiced]]=FY01_M12,SalesOrders_Log[[#This Row],[Line Sub Total]],0)</f>
        <v>0</v>
      </c>
      <c r="AH100" s="18">
        <f>IF(SalesOrders_Log[[#This Row],[Date Invoiced]]=FY02_M01,SalesOrders_Log[[#This Row],[Line Sub Total]],0)</f>
        <v>0</v>
      </c>
      <c r="AI100" s="18">
        <f>IF(SalesOrders_Log[[#This Row],[Date Invoiced]]=FY02_M02,SalesOrders_Log[[#This Row],[Line Sub Total]],0)</f>
        <v>0</v>
      </c>
      <c r="AJ100" s="18">
        <f>IF(SalesOrders_Log[[#This Row],[Date Invoiced]]=FY02_M03,SalesOrders_Log[[#This Row],[Line Sub Total]],0)</f>
        <v>0</v>
      </c>
      <c r="AK100" s="18">
        <f>IF(SalesOrders_Log[[#This Row],[Date Invoiced]]=FY02_M04,SalesOrders_Log[[#This Row],[Line Sub Total]],0)</f>
        <v>0</v>
      </c>
      <c r="AL100" s="18">
        <f>IF(SalesOrders_Log[[#This Row],[Date Invoiced]]=FY02_M05,SalesOrders_Log[[#This Row],[Line Sub Total]],0)</f>
        <v>0</v>
      </c>
      <c r="AM100" s="18">
        <f>IF(SalesOrders_Log[[#This Row],[Date Invoiced]]=FY02_M06,SalesOrders_Log[[#This Row],[Line Sub Total]],0)</f>
        <v>0</v>
      </c>
      <c r="AN100" s="18">
        <f>IF(SalesOrders_Log[[#This Row],[Date Invoiced]]=FY02_M07,SalesOrders_Log[[#This Row],[Line Sub Total]],0)</f>
        <v>0</v>
      </c>
      <c r="AO100" s="18">
        <f>IF(SalesOrders_Log[[#This Row],[Date Invoiced]]=FY02_M08,SalesOrders_Log[[#This Row],[Line Sub Total]],0)</f>
        <v>0</v>
      </c>
      <c r="AP100" s="18">
        <f>IF(SalesOrders_Log[[#This Row],[Date Invoiced]]=FY02_M09,SalesOrders_Log[[#This Row],[Line Sub Total]],0)</f>
        <v>0</v>
      </c>
      <c r="AQ100" s="18">
        <f>IF(SalesOrders_Log[[#This Row],[Date Invoiced]]=FY02_M10,SalesOrders_Log[[#This Row],[Line Sub Total]],0)</f>
        <v>0</v>
      </c>
      <c r="AR100" s="18">
        <f>IF(SalesOrders_Log[[#This Row],[Date Invoiced]]=FY02_M11,SalesOrders_Log[[#This Row],[Line Sub Total]],0)</f>
        <v>0</v>
      </c>
      <c r="AS100" s="18">
        <f>IF(SalesOrders_Log[[#This Row],[Date Invoiced]]=FY02_M12,SalesOrders_Log[[#This Row],[Line Sub Total]],0)</f>
        <v>0</v>
      </c>
      <c r="AT100" s="18">
        <f>IF(SalesOrders_Log[[#This Row],[Date Invoiced]]=FY03_M01,SalesOrders_Log[[#This Row],[Line Sub Total]],0)</f>
        <v>0</v>
      </c>
      <c r="AU100" s="18">
        <f>IF(SalesOrders_Log[[#This Row],[Date Invoiced]]=FY03_M02,SalesOrders_Log[[#This Row],[Line Sub Total]],0)</f>
        <v>0</v>
      </c>
      <c r="AV100" s="18">
        <f>IF(SalesOrders_Log[[#This Row],[Date Invoiced]]=FY03_M03,SalesOrders_Log[[#This Row],[Line Sub Total]],0)</f>
        <v>0</v>
      </c>
      <c r="AW100" s="18">
        <f>IF(SalesOrders_Log[[#This Row],[Date Invoiced]]=FY03_M04,SalesOrders_Log[[#This Row],[Line Sub Total]],0)</f>
        <v>0</v>
      </c>
      <c r="AX100" s="18">
        <f>IF(SalesOrders_Log[[#This Row],[Date Invoiced]]=FY03_M05,SalesOrders_Log[[#This Row],[Line Sub Total]],0)</f>
        <v>0</v>
      </c>
      <c r="AY100" s="18">
        <f>IF(SalesOrders_Log[[#This Row],[Date Invoiced]]=FY03_M06,SalesOrders_Log[[#This Row],[Line Sub Total]],0)</f>
        <v>0</v>
      </c>
      <c r="AZ100" s="18">
        <f>IF(SalesOrders_Log[[#This Row],[Date Invoiced]]=FY03_M07,SalesOrders_Log[[#This Row],[Line Sub Total]],0)</f>
        <v>0</v>
      </c>
      <c r="BA100" s="18">
        <f>IF(SalesOrders_Log[[#This Row],[Date Invoiced]]=FY03_M08,SalesOrders_Log[[#This Row],[Line Sub Total]],0)</f>
        <v>0</v>
      </c>
      <c r="BB100" s="18">
        <f>IF(SalesOrders_Log[[#This Row],[Date Invoiced]]=FY03_M09,SalesOrders_Log[[#This Row],[Line Sub Total]],0)</f>
        <v>0</v>
      </c>
      <c r="BC100" s="18">
        <f>IF(SalesOrders_Log[[#This Row],[Date Invoiced]]=FY03_M10,SalesOrders_Log[[#This Row],[Line Sub Total]],0)</f>
        <v>0</v>
      </c>
      <c r="BD100" s="18">
        <f>IF(SalesOrders_Log[[#This Row],[Date Invoiced]]=FY03_M11,SalesOrders_Log[[#This Row],[Line Sub Total]],0)</f>
        <v>0</v>
      </c>
      <c r="BE100" s="18">
        <f>IF(SalesOrders_Log[[#This Row],[Date Invoiced]]=FY03_M12,SalesOrders_Log[[#This Row],[Line Sub Total]],0)</f>
        <v>0</v>
      </c>
      <c r="BF100" s="18">
        <f>IF(SalesOrders_Log[[#This Row],[Product]]=FY04_M01,SalesOrders_Log[[#This Row],[Date Invoiced]],0)</f>
        <v>0</v>
      </c>
      <c r="BG100" s="18">
        <f>IF(SalesOrders_Log[[#This Row],[Product]]=FY04_M02,SalesOrders_Log[[#This Row],[Date Invoiced]],0)</f>
        <v>0</v>
      </c>
      <c r="BH100" s="18">
        <f>IF(SalesOrders_Log[[#This Row],[Product]]=FY04_M03,SalesOrders_Log[[#This Row],[Date Invoiced]],0)</f>
        <v>0</v>
      </c>
      <c r="BI100" s="18">
        <f>IF(SalesOrders_Log[[#This Row],[Product]]=FY04_M04,SalesOrders_Log[[#This Row],[Date Invoiced]],0)</f>
        <v>0</v>
      </c>
      <c r="BJ100" s="18">
        <f>IF(SalesOrders_Log[[#This Row],[Product]]=FY04_M05,SalesOrders_Log[[#This Row],[Date Invoiced]],0)</f>
        <v>0</v>
      </c>
      <c r="BK100" s="18">
        <f>IF(SalesOrders_Log[[#This Row],[Product]]=FY04_M06,SalesOrders_Log[[#This Row],[Date Invoiced]],0)</f>
        <v>0</v>
      </c>
      <c r="BL100" s="18">
        <f>IF(SalesOrders_Log[[#This Row],[Product]]=FY04_M07,SalesOrders_Log[[#This Row],[Date Invoiced]],0)</f>
        <v>0</v>
      </c>
      <c r="BM100" s="18">
        <f>IF(SalesOrders_Log[[#This Row],[Product]]=FY04_M08,SalesOrders_Log[[#This Row],[Date Invoiced]],0)</f>
        <v>0</v>
      </c>
      <c r="BN100" s="18">
        <f>IF(SalesOrders_Log[[#This Row],[Product]]=FY04_M09,SalesOrders_Log[[#This Row],[Date Invoiced]],0)</f>
        <v>0</v>
      </c>
      <c r="BO100" s="18">
        <f>IF(SalesOrders_Log[[#This Row],[Product]]=FY04_M10,SalesOrders_Log[[#This Row],[Date Invoiced]],0)</f>
        <v>0</v>
      </c>
      <c r="BP100" s="18">
        <f>IF(SalesOrders_Log[[#This Row],[Product]]=FY04_M11,SalesOrders_Log[[#This Row],[Date Invoiced]],0)</f>
        <v>0</v>
      </c>
      <c r="BQ100" s="18">
        <f>IF(SalesOrders_Log[[#This Row],[Product]]=FY04_M12,SalesOrders_Log[[#This Row],[Date Invoiced]],0)</f>
        <v>0</v>
      </c>
      <c r="BR100" s="18">
        <f>IF(SalesOrders_Log[[#This Row],[Product]]=FY05_M01,SalesOrders_Log[[#This Row],[Date Invoiced]],0)</f>
        <v>0</v>
      </c>
      <c r="BS100" s="18">
        <f>IF(SalesOrders_Log[[#This Row],[Product]]=FY05_M02,SalesOrders_Log[[#This Row],[Date Invoiced]],0)</f>
        <v>0</v>
      </c>
      <c r="BT100" s="18">
        <f>IF(SalesOrders_Log[[#This Row],[Product]]=FY05_M03,SalesOrders_Log[[#This Row],[Date Invoiced]],0)</f>
        <v>0</v>
      </c>
      <c r="BU100" s="18">
        <f>IF(SalesOrders_Log[[#This Row],[Product]]=FY05_M04,SalesOrders_Log[[#This Row],[Date Invoiced]],0)</f>
        <v>0</v>
      </c>
      <c r="BV100" s="18">
        <f>IF(SalesOrders_Log[[#This Row],[Product]]=FY05_M05,SalesOrders_Log[[#This Row],[Date Invoiced]],0)</f>
        <v>0</v>
      </c>
      <c r="BW100" s="18">
        <f>IF(SalesOrders_Log[[#This Row],[Product]]=FY05_M06,SalesOrders_Log[[#This Row],[Date Invoiced]],0)</f>
        <v>0</v>
      </c>
      <c r="BX100" s="18">
        <f>IF(SalesOrders_Log[[#This Row],[Product]]=FY05_M07,SalesOrders_Log[[#This Row],[Date Invoiced]],0)</f>
        <v>0</v>
      </c>
      <c r="BY100" s="18">
        <f>IF(SalesOrders_Log[[#This Row],[Product]]=FY05_M08,SalesOrders_Log[[#This Row],[Date Invoiced]],0)</f>
        <v>0</v>
      </c>
      <c r="BZ100" s="18">
        <f>IF(SalesOrders_Log[[#This Row],[Product]]=FY05_M09,SalesOrders_Log[[#This Row],[Date Invoiced]],0)</f>
        <v>0</v>
      </c>
      <c r="CA100" s="18">
        <f>IF(SalesOrders_Log[[#This Row],[Product]]=FY05_M10,SalesOrders_Log[[#This Row],[Date Invoiced]],0)</f>
        <v>0</v>
      </c>
      <c r="CB100" s="18">
        <f>IF(SalesOrders_Log[[#This Row],[Product]]=FY05_M11,SalesOrders_Log[[#This Row],[Date Invoiced]],0)</f>
        <v>0</v>
      </c>
      <c r="CC100" s="18">
        <f>IF(SalesOrders_Log[[#This Row],[Product]]=FY05_M12,SalesOrders_Log[[#This Row],[Date Invoiced]],0)</f>
        <v>0</v>
      </c>
    </row>
    <row r="101" spans="2:81" x14ac:dyDescent="0.25">
      <c r="B101" s="6" t="s">
        <v>705</v>
      </c>
      <c r="C101" s="6"/>
      <c r="D101" s="11"/>
      <c r="E101" s="6"/>
      <c r="F101" s="6"/>
      <c r="G101" s="6"/>
      <c r="H101" s="6"/>
      <c r="I101" s="6"/>
      <c r="J101" s="6"/>
      <c r="K101" s="6"/>
      <c r="L101" s="10" t="str">
        <f>IF(ISBLANK(SalesOrders_Log[[#This Row],[Product]]),"",SalesOrders_Log[[#This Row],[List Price]]*SalesOrders_Log[[#This Row],[QTY at List Price]]+SalesOrders_Log[[#This Row],[Discount Price]]*SalesOrders_Log[[#This Row],[QTY at Discount Price]])</f>
        <v/>
      </c>
      <c r="M101" s="6"/>
      <c r="N101" s="6"/>
      <c r="O101" s="10" t="str">
        <f>IFERROR(SalesOrders_Log[[#This Row],[Line Sub Total]]*SalesOrders_Log[[#This Row],[Zip Code Taxes]],"")</f>
        <v/>
      </c>
      <c r="P101" s="10">
        <f>SalesOrders_Log[[#This Row],[List Price]]-SalesOrders_Log[[#This Row],[Cost Price]]</f>
        <v>0</v>
      </c>
      <c r="Q101"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101" s="93" t="str">
        <f>IFERROR(SalesOrders_Log[[#This Row],[QTY at List Price]]*SalesOrders_Log[[#This Row],[List Price]]/SalesOrders_Log[[#This Row],[Cost Price]]*SalesOrders_Log[[#This Row],[QTY at List Price]]-IF(SalesOrders_Log[[#This Row],[QTY at List Price]]="","",1),"")</f>
        <v/>
      </c>
      <c r="S101" s="93" t="str">
        <f>IFERROR( SalesOrders_Log[[#This Row],[QTY at Discount Price]]*SalesOrders_Log[[#This Row],[Discount Price]]/SalesOrders_Log[[#This Row],[Cost Price]]*SalesOrders_Log[[#This Row],[QTY at Discount Price]]-IF(SalesOrders_Log[[#This Row],[QTY at Discount Price]]="","",1),"")</f>
        <v/>
      </c>
      <c r="T101" s="11">
        <v>43419</v>
      </c>
      <c r="V101" s="10">
        <f>IF(SalesOrders_Log[[#This Row],[Date Invoiced]]=FY01_M01,SalesOrders_Log[[#This Row],[Line Sub Total]],0)</f>
        <v>0</v>
      </c>
      <c r="W101" s="10">
        <f>IF(SalesOrders_Log[[#This Row],[Date Invoiced]]=FY01_M02,SalesOrders_Log[[#This Row],[Line Sub Total]],0)</f>
        <v>0</v>
      </c>
      <c r="X101" s="10">
        <f>IF(SalesOrders_Log[[#This Row],[Date Invoiced]]=FY01_M03,SalesOrders_Log[[#This Row],[Line Sub Total]],0)</f>
        <v>0</v>
      </c>
      <c r="Y101" s="10">
        <f>IF(SalesOrders_Log[[#This Row],[Date Invoiced]]=FY01_M04,SalesOrders_Log[[#This Row],[Line Sub Total]],0)</f>
        <v>0</v>
      </c>
      <c r="Z101" s="10">
        <f>IF(SalesOrders_Log[[#This Row],[Date Invoiced]]=FY01_M05,SalesOrders_Log[[#This Row],[Line Sub Total]],0)</f>
        <v>0</v>
      </c>
      <c r="AA101" s="10">
        <f>IF(SalesOrders_Log[[#This Row],[Date Invoiced]]=FY01_M06,SalesOrders_Log[[#This Row],[Line Sub Total]],0)</f>
        <v>0</v>
      </c>
      <c r="AB101" s="10">
        <f>IF(SalesOrders_Log[[#This Row],[Date Invoiced]]=FY01_M07,SalesOrders_Log[[#This Row],[Line Sub Total]],0)</f>
        <v>0</v>
      </c>
      <c r="AC101" s="10">
        <f>IF(SalesOrders_Log[[#This Row],[Date Invoiced]]=FY01_M08,SalesOrders_Log[[#This Row],[Line Sub Total]],0)</f>
        <v>0</v>
      </c>
      <c r="AD101" s="10">
        <f>IF(SalesOrders_Log[[#This Row],[Date Invoiced]]=FY01_M09,SalesOrders_Log[[#This Row],[Line Sub Total]],0)</f>
        <v>0</v>
      </c>
      <c r="AE101" s="10">
        <f>IF(SalesOrders_Log[[#This Row],[Date Invoiced]]=FY01_M10,SalesOrders_Log[[#This Row],[Line Sub Total]],0)</f>
        <v>0</v>
      </c>
      <c r="AF101" s="10">
        <f>IF(SalesOrders_Log[[#This Row],[Date Invoiced]]=FY01_M11,SalesOrders_Log[[#This Row],[Line Sub Total]],0)</f>
        <v>0</v>
      </c>
      <c r="AG101" s="10">
        <f>IF(SalesOrders_Log[[#This Row],[Date Invoiced]]=FY01_M12,SalesOrders_Log[[#This Row],[Line Sub Total]],0)</f>
        <v>0</v>
      </c>
      <c r="AH101" s="18">
        <f>IF(SalesOrders_Log[[#This Row],[Date Invoiced]]=FY02_M01,SalesOrders_Log[[#This Row],[Line Sub Total]],0)</f>
        <v>0</v>
      </c>
      <c r="AI101" s="18">
        <f>IF(SalesOrders_Log[[#This Row],[Date Invoiced]]=FY02_M02,SalesOrders_Log[[#This Row],[Line Sub Total]],0)</f>
        <v>0</v>
      </c>
      <c r="AJ101" s="18">
        <f>IF(SalesOrders_Log[[#This Row],[Date Invoiced]]=FY02_M03,SalesOrders_Log[[#This Row],[Line Sub Total]],0)</f>
        <v>0</v>
      </c>
      <c r="AK101" s="18">
        <f>IF(SalesOrders_Log[[#This Row],[Date Invoiced]]=FY02_M04,SalesOrders_Log[[#This Row],[Line Sub Total]],0)</f>
        <v>0</v>
      </c>
      <c r="AL101" s="18">
        <f>IF(SalesOrders_Log[[#This Row],[Date Invoiced]]=FY02_M05,SalesOrders_Log[[#This Row],[Line Sub Total]],0)</f>
        <v>0</v>
      </c>
      <c r="AM101" s="18">
        <f>IF(SalesOrders_Log[[#This Row],[Date Invoiced]]=FY02_M06,SalesOrders_Log[[#This Row],[Line Sub Total]],0)</f>
        <v>0</v>
      </c>
      <c r="AN101" s="18">
        <f>IF(SalesOrders_Log[[#This Row],[Date Invoiced]]=FY02_M07,SalesOrders_Log[[#This Row],[Line Sub Total]],0)</f>
        <v>0</v>
      </c>
      <c r="AO101" s="18">
        <f>IF(SalesOrders_Log[[#This Row],[Date Invoiced]]=FY02_M08,SalesOrders_Log[[#This Row],[Line Sub Total]],0)</f>
        <v>0</v>
      </c>
      <c r="AP101" s="18">
        <f>IF(SalesOrders_Log[[#This Row],[Date Invoiced]]=FY02_M09,SalesOrders_Log[[#This Row],[Line Sub Total]],0)</f>
        <v>0</v>
      </c>
      <c r="AQ101" s="18">
        <f>IF(SalesOrders_Log[[#This Row],[Date Invoiced]]=FY02_M10,SalesOrders_Log[[#This Row],[Line Sub Total]],0)</f>
        <v>0</v>
      </c>
      <c r="AR101" s="18">
        <f>IF(SalesOrders_Log[[#This Row],[Date Invoiced]]=FY02_M11,SalesOrders_Log[[#This Row],[Line Sub Total]],0)</f>
        <v>0</v>
      </c>
      <c r="AS101" s="18">
        <f>IF(SalesOrders_Log[[#This Row],[Date Invoiced]]=FY02_M12,SalesOrders_Log[[#This Row],[Line Sub Total]],0)</f>
        <v>0</v>
      </c>
      <c r="AT101" s="18">
        <f>IF(SalesOrders_Log[[#This Row],[Date Invoiced]]=FY03_M01,SalesOrders_Log[[#This Row],[Line Sub Total]],0)</f>
        <v>0</v>
      </c>
      <c r="AU101" s="18">
        <f>IF(SalesOrders_Log[[#This Row],[Date Invoiced]]=FY03_M02,SalesOrders_Log[[#This Row],[Line Sub Total]],0)</f>
        <v>0</v>
      </c>
      <c r="AV101" s="18">
        <f>IF(SalesOrders_Log[[#This Row],[Date Invoiced]]=FY03_M03,SalesOrders_Log[[#This Row],[Line Sub Total]],0)</f>
        <v>0</v>
      </c>
      <c r="AW101" s="18">
        <f>IF(SalesOrders_Log[[#This Row],[Date Invoiced]]=FY03_M04,SalesOrders_Log[[#This Row],[Line Sub Total]],0)</f>
        <v>0</v>
      </c>
      <c r="AX101" s="18">
        <f>IF(SalesOrders_Log[[#This Row],[Date Invoiced]]=FY03_M05,SalesOrders_Log[[#This Row],[Line Sub Total]],0)</f>
        <v>0</v>
      </c>
      <c r="AY101" s="18">
        <f>IF(SalesOrders_Log[[#This Row],[Date Invoiced]]=FY03_M06,SalesOrders_Log[[#This Row],[Line Sub Total]],0)</f>
        <v>0</v>
      </c>
      <c r="AZ101" s="18">
        <f>IF(SalesOrders_Log[[#This Row],[Date Invoiced]]=FY03_M07,SalesOrders_Log[[#This Row],[Line Sub Total]],0)</f>
        <v>0</v>
      </c>
      <c r="BA101" s="18">
        <f>IF(SalesOrders_Log[[#This Row],[Date Invoiced]]=FY03_M08,SalesOrders_Log[[#This Row],[Line Sub Total]],0)</f>
        <v>0</v>
      </c>
      <c r="BB101" s="18">
        <f>IF(SalesOrders_Log[[#This Row],[Date Invoiced]]=FY03_M09,SalesOrders_Log[[#This Row],[Line Sub Total]],0)</f>
        <v>0</v>
      </c>
      <c r="BC101" s="18">
        <f>IF(SalesOrders_Log[[#This Row],[Date Invoiced]]=FY03_M10,SalesOrders_Log[[#This Row],[Line Sub Total]],0)</f>
        <v>0</v>
      </c>
      <c r="BD101" s="18">
        <f>IF(SalesOrders_Log[[#This Row],[Date Invoiced]]=FY03_M11,SalesOrders_Log[[#This Row],[Line Sub Total]],0)</f>
        <v>0</v>
      </c>
      <c r="BE101" s="18">
        <f>IF(SalesOrders_Log[[#This Row],[Date Invoiced]]=FY03_M12,SalesOrders_Log[[#This Row],[Line Sub Total]],0)</f>
        <v>0</v>
      </c>
      <c r="BF101" s="18">
        <f>IF(SalesOrders_Log[[#This Row],[Product]]=FY04_M01,SalesOrders_Log[[#This Row],[Date Invoiced]],0)</f>
        <v>0</v>
      </c>
      <c r="BG101" s="18">
        <f>IF(SalesOrders_Log[[#This Row],[Product]]=FY04_M02,SalesOrders_Log[[#This Row],[Date Invoiced]],0)</f>
        <v>0</v>
      </c>
      <c r="BH101" s="18">
        <f>IF(SalesOrders_Log[[#This Row],[Product]]=FY04_M03,SalesOrders_Log[[#This Row],[Date Invoiced]],0)</f>
        <v>0</v>
      </c>
      <c r="BI101" s="18">
        <f>IF(SalesOrders_Log[[#This Row],[Product]]=FY04_M04,SalesOrders_Log[[#This Row],[Date Invoiced]],0)</f>
        <v>0</v>
      </c>
      <c r="BJ101" s="18">
        <f>IF(SalesOrders_Log[[#This Row],[Product]]=FY04_M05,SalesOrders_Log[[#This Row],[Date Invoiced]],0)</f>
        <v>0</v>
      </c>
      <c r="BK101" s="18">
        <f>IF(SalesOrders_Log[[#This Row],[Product]]=FY04_M06,SalesOrders_Log[[#This Row],[Date Invoiced]],0)</f>
        <v>0</v>
      </c>
      <c r="BL101" s="18">
        <f>IF(SalesOrders_Log[[#This Row],[Product]]=FY04_M07,SalesOrders_Log[[#This Row],[Date Invoiced]],0)</f>
        <v>0</v>
      </c>
      <c r="BM101" s="18">
        <f>IF(SalesOrders_Log[[#This Row],[Product]]=FY04_M08,SalesOrders_Log[[#This Row],[Date Invoiced]],0)</f>
        <v>0</v>
      </c>
      <c r="BN101" s="18">
        <f>IF(SalesOrders_Log[[#This Row],[Product]]=FY04_M09,SalesOrders_Log[[#This Row],[Date Invoiced]],0)</f>
        <v>0</v>
      </c>
      <c r="BO101" s="18">
        <f>IF(SalesOrders_Log[[#This Row],[Product]]=FY04_M10,SalesOrders_Log[[#This Row],[Date Invoiced]],0)</f>
        <v>0</v>
      </c>
      <c r="BP101" s="18">
        <f>IF(SalesOrders_Log[[#This Row],[Product]]=FY04_M11,SalesOrders_Log[[#This Row],[Date Invoiced]],0)</f>
        <v>0</v>
      </c>
      <c r="BQ101" s="18">
        <f>IF(SalesOrders_Log[[#This Row],[Product]]=FY04_M12,SalesOrders_Log[[#This Row],[Date Invoiced]],0)</f>
        <v>0</v>
      </c>
      <c r="BR101" s="18">
        <f>IF(SalesOrders_Log[[#This Row],[Product]]=FY05_M01,SalesOrders_Log[[#This Row],[Date Invoiced]],0)</f>
        <v>0</v>
      </c>
      <c r="BS101" s="18">
        <f>IF(SalesOrders_Log[[#This Row],[Product]]=FY05_M02,SalesOrders_Log[[#This Row],[Date Invoiced]],0)</f>
        <v>0</v>
      </c>
      <c r="BT101" s="18">
        <f>IF(SalesOrders_Log[[#This Row],[Product]]=FY05_M03,SalesOrders_Log[[#This Row],[Date Invoiced]],0)</f>
        <v>0</v>
      </c>
      <c r="BU101" s="18">
        <f>IF(SalesOrders_Log[[#This Row],[Product]]=FY05_M04,SalesOrders_Log[[#This Row],[Date Invoiced]],0)</f>
        <v>0</v>
      </c>
      <c r="BV101" s="18">
        <f>IF(SalesOrders_Log[[#This Row],[Product]]=FY05_M05,SalesOrders_Log[[#This Row],[Date Invoiced]],0)</f>
        <v>0</v>
      </c>
      <c r="BW101" s="18">
        <f>IF(SalesOrders_Log[[#This Row],[Product]]=FY05_M06,SalesOrders_Log[[#This Row],[Date Invoiced]],0)</f>
        <v>0</v>
      </c>
      <c r="BX101" s="18">
        <f>IF(SalesOrders_Log[[#This Row],[Product]]=FY05_M07,SalesOrders_Log[[#This Row],[Date Invoiced]],0)</f>
        <v>0</v>
      </c>
      <c r="BY101" s="18">
        <f>IF(SalesOrders_Log[[#This Row],[Product]]=FY05_M08,SalesOrders_Log[[#This Row],[Date Invoiced]],0)</f>
        <v>0</v>
      </c>
      <c r="BZ101" s="18">
        <f>IF(SalesOrders_Log[[#This Row],[Product]]=FY05_M09,SalesOrders_Log[[#This Row],[Date Invoiced]],0)</f>
        <v>0</v>
      </c>
      <c r="CA101" s="18">
        <f>IF(SalesOrders_Log[[#This Row],[Product]]=FY05_M10,SalesOrders_Log[[#This Row],[Date Invoiced]],0)</f>
        <v>0</v>
      </c>
      <c r="CB101" s="18">
        <f>IF(SalesOrders_Log[[#This Row],[Product]]=FY05_M11,SalesOrders_Log[[#This Row],[Date Invoiced]],0)</f>
        <v>0</v>
      </c>
      <c r="CC101" s="18">
        <f>IF(SalesOrders_Log[[#This Row],[Product]]=FY05_M12,SalesOrders_Log[[#This Row],[Date Invoiced]],0)</f>
        <v>0</v>
      </c>
    </row>
    <row r="102" spans="2:81" x14ac:dyDescent="0.25">
      <c r="B102" s="6" t="s">
        <v>706</v>
      </c>
      <c r="C102" s="6"/>
      <c r="D102" s="11"/>
      <c r="E102" s="6"/>
      <c r="F102" s="6"/>
      <c r="G102" s="6"/>
      <c r="H102" s="6"/>
      <c r="I102" s="6"/>
      <c r="J102" s="6"/>
      <c r="K102" s="6"/>
      <c r="L102" s="10" t="str">
        <f>IF(ISBLANK(SalesOrders_Log[[#This Row],[Product]]),"",SalesOrders_Log[[#This Row],[List Price]]*SalesOrders_Log[[#This Row],[QTY at List Price]]+SalesOrders_Log[[#This Row],[Discount Price]]*SalesOrders_Log[[#This Row],[QTY at Discount Price]])</f>
        <v/>
      </c>
      <c r="M102" s="6"/>
      <c r="N102" s="6"/>
      <c r="O102" s="10" t="str">
        <f>IFERROR(SalesOrders_Log[[#This Row],[Line Sub Total]]*SalesOrders_Log[[#This Row],[Zip Code Taxes]],"")</f>
        <v/>
      </c>
      <c r="P102" s="10">
        <f>SalesOrders_Log[[#This Row],[List Price]]-SalesOrders_Log[[#This Row],[Cost Price]]</f>
        <v>0</v>
      </c>
      <c r="Q102"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102" s="93" t="str">
        <f>IFERROR(SalesOrders_Log[[#This Row],[QTY at List Price]]*SalesOrders_Log[[#This Row],[List Price]]/SalesOrders_Log[[#This Row],[Cost Price]]*SalesOrders_Log[[#This Row],[QTY at List Price]]-IF(SalesOrders_Log[[#This Row],[QTY at List Price]]="","",1),"")</f>
        <v/>
      </c>
      <c r="S102" s="93" t="str">
        <f>IFERROR( SalesOrders_Log[[#This Row],[QTY at Discount Price]]*SalesOrders_Log[[#This Row],[Discount Price]]/SalesOrders_Log[[#This Row],[Cost Price]]*SalesOrders_Log[[#This Row],[QTY at Discount Price]]-IF(SalesOrders_Log[[#This Row],[QTY at Discount Price]]="","",1),"")</f>
        <v/>
      </c>
      <c r="T102" s="6"/>
      <c r="V102" s="10">
        <f>IF(SalesOrders_Log[[#This Row],[Date Invoiced]]=FY01_M01,SalesOrders_Log[[#This Row],[Line Sub Total]],0)</f>
        <v>0</v>
      </c>
      <c r="W102" s="10">
        <f>IF(SalesOrders_Log[[#This Row],[Date Invoiced]]=FY01_M02,SalesOrders_Log[[#This Row],[Line Sub Total]],0)</f>
        <v>0</v>
      </c>
      <c r="X102" s="10">
        <f>IF(SalesOrders_Log[[#This Row],[Date Invoiced]]=FY01_M03,SalesOrders_Log[[#This Row],[Line Sub Total]],0)</f>
        <v>0</v>
      </c>
      <c r="Y102" s="10">
        <f>IF(SalesOrders_Log[[#This Row],[Date Invoiced]]=FY01_M04,SalesOrders_Log[[#This Row],[Line Sub Total]],0)</f>
        <v>0</v>
      </c>
      <c r="Z102" s="10">
        <f>IF(SalesOrders_Log[[#This Row],[Date Invoiced]]=FY01_M05,SalesOrders_Log[[#This Row],[Line Sub Total]],0)</f>
        <v>0</v>
      </c>
      <c r="AA102" s="10">
        <f>IF(SalesOrders_Log[[#This Row],[Date Invoiced]]=FY01_M06,SalesOrders_Log[[#This Row],[Line Sub Total]],0)</f>
        <v>0</v>
      </c>
      <c r="AB102" s="10">
        <f>IF(SalesOrders_Log[[#This Row],[Date Invoiced]]=FY01_M07,SalesOrders_Log[[#This Row],[Line Sub Total]],0)</f>
        <v>0</v>
      </c>
      <c r="AC102" s="10">
        <f>IF(SalesOrders_Log[[#This Row],[Date Invoiced]]=FY01_M08,SalesOrders_Log[[#This Row],[Line Sub Total]],0)</f>
        <v>0</v>
      </c>
      <c r="AD102" s="10">
        <f>IF(SalesOrders_Log[[#This Row],[Date Invoiced]]=FY01_M09,SalesOrders_Log[[#This Row],[Line Sub Total]],0)</f>
        <v>0</v>
      </c>
      <c r="AE102" s="10">
        <f>IF(SalesOrders_Log[[#This Row],[Date Invoiced]]=FY01_M10,SalesOrders_Log[[#This Row],[Line Sub Total]],0)</f>
        <v>0</v>
      </c>
      <c r="AF102" s="10">
        <f>IF(SalesOrders_Log[[#This Row],[Date Invoiced]]=FY01_M11,SalesOrders_Log[[#This Row],[Line Sub Total]],0)</f>
        <v>0</v>
      </c>
      <c r="AG102" s="10">
        <f>IF(SalesOrders_Log[[#This Row],[Date Invoiced]]=FY01_M12,SalesOrders_Log[[#This Row],[Line Sub Total]],0)</f>
        <v>0</v>
      </c>
      <c r="AH102" s="18">
        <f>IF(SalesOrders_Log[[#This Row],[Date Invoiced]]=FY02_M01,SalesOrders_Log[[#This Row],[Line Sub Total]],0)</f>
        <v>0</v>
      </c>
      <c r="AI102" s="18">
        <f>IF(SalesOrders_Log[[#This Row],[Date Invoiced]]=FY02_M02,SalesOrders_Log[[#This Row],[Line Sub Total]],0)</f>
        <v>0</v>
      </c>
      <c r="AJ102" s="18">
        <f>IF(SalesOrders_Log[[#This Row],[Date Invoiced]]=FY02_M03,SalesOrders_Log[[#This Row],[Line Sub Total]],0)</f>
        <v>0</v>
      </c>
      <c r="AK102" s="18">
        <f>IF(SalesOrders_Log[[#This Row],[Date Invoiced]]=FY02_M04,SalesOrders_Log[[#This Row],[Line Sub Total]],0)</f>
        <v>0</v>
      </c>
      <c r="AL102" s="18">
        <f>IF(SalesOrders_Log[[#This Row],[Date Invoiced]]=FY02_M05,SalesOrders_Log[[#This Row],[Line Sub Total]],0)</f>
        <v>0</v>
      </c>
      <c r="AM102" s="18">
        <f>IF(SalesOrders_Log[[#This Row],[Date Invoiced]]=FY02_M06,SalesOrders_Log[[#This Row],[Line Sub Total]],0)</f>
        <v>0</v>
      </c>
      <c r="AN102" s="18">
        <f>IF(SalesOrders_Log[[#This Row],[Date Invoiced]]=FY02_M07,SalesOrders_Log[[#This Row],[Line Sub Total]],0)</f>
        <v>0</v>
      </c>
      <c r="AO102" s="18">
        <f>IF(SalesOrders_Log[[#This Row],[Date Invoiced]]=FY02_M08,SalesOrders_Log[[#This Row],[Line Sub Total]],0)</f>
        <v>0</v>
      </c>
      <c r="AP102" s="18">
        <f>IF(SalesOrders_Log[[#This Row],[Date Invoiced]]=FY02_M09,SalesOrders_Log[[#This Row],[Line Sub Total]],0)</f>
        <v>0</v>
      </c>
      <c r="AQ102" s="18">
        <f>IF(SalesOrders_Log[[#This Row],[Date Invoiced]]=FY02_M10,SalesOrders_Log[[#This Row],[Line Sub Total]],0)</f>
        <v>0</v>
      </c>
      <c r="AR102" s="18">
        <f>IF(SalesOrders_Log[[#This Row],[Date Invoiced]]=FY02_M11,SalesOrders_Log[[#This Row],[Line Sub Total]],0)</f>
        <v>0</v>
      </c>
      <c r="AS102" s="18">
        <f>IF(SalesOrders_Log[[#This Row],[Date Invoiced]]=FY02_M12,SalesOrders_Log[[#This Row],[Line Sub Total]],0)</f>
        <v>0</v>
      </c>
      <c r="AT102" s="18">
        <f>IF(SalesOrders_Log[[#This Row],[Date Invoiced]]=FY03_M01,SalesOrders_Log[[#This Row],[Line Sub Total]],0)</f>
        <v>0</v>
      </c>
      <c r="AU102" s="18">
        <f>IF(SalesOrders_Log[[#This Row],[Date Invoiced]]=FY03_M02,SalesOrders_Log[[#This Row],[Line Sub Total]],0)</f>
        <v>0</v>
      </c>
      <c r="AV102" s="18">
        <f>IF(SalesOrders_Log[[#This Row],[Date Invoiced]]=FY03_M03,SalesOrders_Log[[#This Row],[Line Sub Total]],0)</f>
        <v>0</v>
      </c>
      <c r="AW102" s="18">
        <f>IF(SalesOrders_Log[[#This Row],[Date Invoiced]]=FY03_M04,SalesOrders_Log[[#This Row],[Line Sub Total]],0)</f>
        <v>0</v>
      </c>
      <c r="AX102" s="18">
        <f>IF(SalesOrders_Log[[#This Row],[Date Invoiced]]=FY03_M05,SalesOrders_Log[[#This Row],[Line Sub Total]],0)</f>
        <v>0</v>
      </c>
      <c r="AY102" s="18">
        <f>IF(SalesOrders_Log[[#This Row],[Date Invoiced]]=FY03_M06,SalesOrders_Log[[#This Row],[Line Sub Total]],0)</f>
        <v>0</v>
      </c>
      <c r="AZ102" s="18">
        <f>IF(SalesOrders_Log[[#This Row],[Date Invoiced]]=FY03_M07,SalesOrders_Log[[#This Row],[Line Sub Total]],0)</f>
        <v>0</v>
      </c>
      <c r="BA102" s="18">
        <f>IF(SalesOrders_Log[[#This Row],[Date Invoiced]]=FY03_M08,SalesOrders_Log[[#This Row],[Line Sub Total]],0)</f>
        <v>0</v>
      </c>
      <c r="BB102" s="18">
        <f>IF(SalesOrders_Log[[#This Row],[Date Invoiced]]=FY03_M09,SalesOrders_Log[[#This Row],[Line Sub Total]],0)</f>
        <v>0</v>
      </c>
      <c r="BC102" s="18">
        <f>IF(SalesOrders_Log[[#This Row],[Date Invoiced]]=FY03_M10,SalesOrders_Log[[#This Row],[Line Sub Total]],0)</f>
        <v>0</v>
      </c>
      <c r="BD102" s="18">
        <f>IF(SalesOrders_Log[[#This Row],[Date Invoiced]]=FY03_M11,SalesOrders_Log[[#This Row],[Line Sub Total]],0)</f>
        <v>0</v>
      </c>
      <c r="BE102" s="18">
        <f>IF(SalesOrders_Log[[#This Row],[Date Invoiced]]=FY03_M12,SalesOrders_Log[[#This Row],[Line Sub Total]],0)</f>
        <v>0</v>
      </c>
      <c r="BF102" s="18">
        <f>IF(SalesOrders_Log[[#This Row],[Product]]=FY04_M01,SalesOrders_Log[[#This Row],[Date Invoiced]],0)</f>
        <v>0</v>
      </c>
      <c r="BG102" s="18">
        <f>IF(SalesOrders_Log[[#This Row],[Product]]=FY04_M02,SalesOrders_Log[[#This Row],[Date Invoiced]],0)</f>
        <v>0</v>
      </c>
      <c r="BH102" s="18">
        <f>IF(SalesOrders_Log[[#This Row],[Product]]=FY04_M03,SalesOrders_Log[[#This Row],[Date Invoiced]],0)</f>
        <v>0</v>
      </c>
      <c r="BI102" s="18">
        <f>IF(SalesOrders_Log[[#This Row],[Product]]=FY04_M04,SalesOrders_Log[[#This Row],[Date Invoiced]],0)</f>
        <v>0</v>
      </c>
      <c r="BJ102" s="18">
        <f>IF(SalesOrders_Log[[#This Row],[Product]]=FY04_M05,SalesOrders_Log[[#This Row],[Date Invoiced]],0)</f>
        <v>0</v>
      </c>
      <c r="BK102" s="18">
        <f>IF(SalesOrders_Log[[#This Row],[Product]]=FY04_M06,SalesOrders_Log[[#This Row],[Date Invoiced]],0)</f>
        <v>0</v>
      </c>
      <c r="BL102" s="18">
        <f>IF(SalesOrders_Log[[#This Row],[Product]]=FY04_M07,SalesOrders_Log[[#This Row],[Date Invoiced]],0)</f>
        <v>0</v>
      </c>
      <c r="BM102" s="18">
        <f>IF(SalesOrders_Log[[#This Row],[Product]]=FY04_M08,SalesOrders_Log[[#This Row],[Date Invoiced]],0)</f>
        <v>0</v>
      </c>
      <c r="BN102" s="18">
        <f>IF(SalesOrders_Log[[#This Row],[Product]]=FY04_M09,SalesOrders_Log[[#This Row],[Date Invoiced]],0)</f>
        <v>0</v>
      </c>
      <c r="BO102" s="18">
        <f>IF(SalesOrders_Log[[#This Row],[Product]]=FY04_M10,SalesOrders_Log[[#This Row],[Date Invoiced]],0)</f>
        <v>0</v>
      </c>
      <c r="BP102" s="18">
        <f>IF(SalesOrders_Log[[#This Row],[Product]]=FY04_M11,SalesOrders_Log[[#This Row],[Date Invoiced]],0)</f>
        <v>0</v>
      </c>
      <c r="BQ102" s="18">
        <f>IF(SalesOrders_Log[[#This Row],[Product]]=FY04_M12,SalesOrders_Log[[#This Row],[Date Invoiced]],0)</f>
        <v>0</v>
      </c>
      <c r="BR102" s="18">
        <f>IF(SalesOrders_Log[[#This Row],[Product]]=FY05_M01,SalesOrders_Log[[#This Row],[Date Invoiced]],0)</f>
        <v>0</v>
      </c>
      <c r="BS102" s="18">
        <f>IF(SalesOrders_Log[[#This Row],[Product]]=FY05_M02,SalesOrders_Log[[#This Row],[Date Invoiced]],0)</f>
        <v>0</v>
      </c>
      <c r="BT102" s="18">
        <f>IF(SalesOrders_Log[[#This Row],[Product]]=FY05_M03,SalesOrders_Log[[#This Row],[Date Invoiced]],0)</f>
        <v>0</v>
      </c>
      <c r="BU102" s="18">
        <f>IF(SalesOrders_Log[[#This Row],[Product]]=FY05_M04,SalesOrders_Log[[#This Row],[Date Invoiced]],0)</f>
        <v>0</v>
      </c>
      <c r="BV102" s="18">
        <f>IF(SalesOrders_Log[[#This Row],[Product]]=FY05_M05,SalesOrders_Log[[#This Row],[Date Invoiced]],0)</f>
        <v>0</v>
      </c>
      <c r="BW102" s="18">
        <f>IF(SalesOrders_Log[[#This Row],[Product]]=FY05_M06,SalesOrders_Log[[#This Row],[Date Invoiced]],0)</f>
        <v>0</v>
      </c>
      <c r="BX102" s="18">
        <f>IF(SalesOrders_Log[[#This Row],[Product]]=FY05_M07,SalesOrders_Log[[#This Row],[Date Invoiced]],0)</f>
        <v>0</v>
      </c>
      <c r="BY102" s="18">
        <f>IF(SalesOrders_Log[[#This Row],[Product]]=FY05_M08,SalesOrders_Log[[#This Row],[Date Invoiced]],0)</f>
        <v>0</v>
      </c>
      <c r="BZ102" s="18">
        <f>IF(SalesOrders_Log[[#This Row],[Product]]=FY05_M09,SalesOrders_Log[[#This Row],[Date Invoiced]],0)</f>
        <v>0</v>
      </c>
      <c r="CA102" s="18">
        <f>IF(SalesOrders_Log[[#This Row],[Product]]=FY05_M10,SalesOrders_Log[[#This Row],[Date Invoiced]],0)</f>
        <v>0</v>
      </c>
      <c r="CB102" s="18">
        <f>IF(SalesOrders_Log[[#This Row],[Product]]=FY05_M11,SalesOrders_Log[[#This Row],[Date Invoiced]],0)</f>
        <v>0</v>
      </c>
      <c r="CC102" s="18">
        <f>IF(SalesOrders_Log[[#This Row],[Product]]=FY05_M12,SalesOrders_Log[[#This Row],[Date Invoiced]],0)</f>
        <v>0</v>
      </c>
    </row>
    <row r="103" spans="2:81" x14ac:dyDescent="0.25">
      <c r="B103" s="6" t="s">
        <v>707</v>
      </c>
      <c r="C103" s="6"/>
      <c r="D103" s="11"/>
      <c r="E103" s="6"/>
      <c r="F103" s="6"/>
      <c r="G103" s="6"/>
      <c r="H103" s="6"/>
      <c r="I103" s="6"/>
      <c r="J103" s="6"/>
      <c r="K103" s="6"/>
      <c r="L103" s="10" t="str">
        <f>IF(ISBLANK(SalesOrders_Log[[#This Row],[Product]]),"",SalesOrders_Log[[#This Row],[List Price]]*SalesOrders_Log[[#This Row],[QTY at List Price]]+SalesOrders_Log[[#This Row],[Discount Price]]*SalesOrders_Log[[#This Row],[QTY at Discount Price]])</f>
        <v/>
      </c>
      <c r="M103" s="6"/>
      <c r="N103" s="6"/>
      <c r="O103" s="10" t="str">
        <f>IFERROR(SalesOrders_Log[[#This Row],[Line Sub Total]]*SalesOrders_Log[[#This Row],[Zip Code Taxes]],"")</f>
        <v/>
      </c>
      <c r="P103" s="10">
        <f>SalesOrders_Log[[#This Row],[List Price]]-SalesOrders_Log[[#This Row],[Cost Price]]</f>
        <v>0</v>
      </c>
      <c r="Q103"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103" s="93" t="str">
        <f>IFERROR(SalesOrders_Log[[#This Row],[QTY at List Price]]*SalesOrders_Log[[#This Row],[List Price]]/SalesOrders_Log[[#This Row],[Cost Price]]*SalesOrders_Log[[#This Row],[QTY at List Price]]-IF(SalesOrders_Log[[#This Row],[QTY at List Price]]="","",1),"")</f>
        <v/>
      </c>
      <c r="S103" s="93" t="str">
        <f>IFERROR( SalesOrders_Log[[#This Row],[QTY at Discount Price]]*SalesOrders_Log[[#This Row],[Discount Price]]/SalesOrders_Log[[#This Row],[Cost Price]]*SalesOrders_Log[[#This Row],[QTY at Discount Price]]-IF(SalesOrders_Log[[#This Row],[QTY at Discount Price]]="","",1),"")</f>
        <v/>
      </c>
      <c r="T103" s="6"/>
      <c r="V103" s="10">
        <f>IF(SalesOrders_Log[[#This Row],[Date Invoiced]]=FY01_M01,SalesOrders_Log[[#This Row],[Line Sub Total]],0)</f>
        <v>0</v>
      </c>
      <c r="W103" s="10">
        <f>IF(SalesOrders_Log[[#This Row],[Date Invoiced]]=FY01_M02,SalesOrders_Log[[#This Row],[Line Sub Total]],0)</f>
        <v>0</v>
      </c>
      <c r="X103" s="10">
        <f>IF(SalesOrders_Log[[#This Row],[Date Invoiced]]=FY01_M03,SalesOrders_Log[[#This Row],[Line Sub Total]],0)</f>
        <v>0</v>
      </c>
      <c r="Y103" s="10">
        <f>IF(SalesOrders_Log[[#This Row],[Date Invoiced]]=FY01_M04,SalesOrders_Log[[#This Row],[Line Sub Total]],0)</f>
        <v>0</v>
      </c>
      <c r="Z103" s="10">
        <f>IF(SalesOrders_Log[[#This Row],[Date Invoiced]]=FY01_M05,SalesOrders_Log[[#This Row],[Line Sub Total]],0)</f>
        <v>0</v>
      </c>
      <c r="AA103" s="10">
        <f>IF(SalesOrders_Log[[#This Row],[Date Invoiced]]=FY01_M06,SalesOrders_Log[[#This Row],[Line Sub Total]],0)</f>
        <v>0</v>
      </c>
      <c r="AB103" s="10">
        <f>IF(SalesOrders_Log[[#This Row],[Date Invoiced]]=FY01_M07,SalesOrders_Log[[#This Row],[Line Sub Total]],0)</f>
        <v>0</v>
      </c>
      <c r="AC103" s="10">
        <f>IF(SalesOrders_Log[[#This Row],[Date Invoiced]]=FY01_M08,SalesOrders_Log[[#This Row],[Line Sub Total]],0)</f>
        <v>0</v>
      </c>
      <c r="AD103" s="10">
        <f>IF(SalesOrders_Log[[#This Row],[Date Invoiced]]=FY01_M09,SalesOrders_Log[[#This Row],[Line Sub Total]],0)</f>
        <v>0</v>
      </c>
      <c r="AE103" s="10">
        <f>IF(SalesOrders_Log[[#This Row],[Date Invoiced]]=FY01_M10,SalesOrders_Log[[#This Row],[Line Sub Total]],0)</f>
        <v>0</v>
      </c>
      <c r="AF103" s="10">
        <f>IF(SalesOrders_Log[[#This Row],[Date Invoiced]]=FY01_M11,SalesOrders_Log[[#This Row],[Line Sub Total]],0)</f>
        <v>0</v>
      </c>
      <c r="AG103" s="10">
        <f>IF(SalesOrders_Log[[#This Row],[Date Invoiced]]=FY01_M12,SalesOrders_Log[[#This Row],[Line Sub Total]],0)</f>
        <v>0</v>
      </c>
      <c r="AH103" s="18">
        <f>IF(SalesOrders_Log[[#This Row],[Date Invoiced]]=FY02_M01,SalesOrders_Log[[#This Row],[Line Sub Total]],0)</f>
        <v>0</v>
      </c>
      <c r="AI103" s="18">
        <f>IF(SalesOrders_Log[[#This Row],[Date Invoiced]]=FY02_M02,SalesOrders_Log[[#This Row],[Line Sub Total]],0)</f>
        <v>0</v>
      </c>
      <c r="AJ103" s="18">
        <f>IF(SalesOrders_Log[[#This Row],[Date Invoiced]]=FY02_M03,SalesOrders_Log[[#This Row],[Line Sub Total]],0)</f>
        <v>0</v>
      </c>
      <c r="AK103" s="18">
        <f>IF(SalesOrders_Log[[#This Row],[Date Invoiced]]=FY02_M04,SalesOrders_Log[[#This Row],[Line Sub Total]],0)</f>
        <v>0</v>
      </c>
      <c r="AL103" s="18">
        <f>IF(SalesOrders_Log[[#This Row],[Date Invoiced]]=FY02_M05,SalesOrders_Log[[#This Row],[Line Sub Total]],0)</f>
        <v>0</v>
      </c>
      <c r="AM103" s="18">
        <f>IF(SalesOrders_Log[[#This Row],[Date Invoiced]]=FY02_M06,SalesOrders_Log[[#This Row],[Line Sub Total]],0)</f>
        <v>0</v>
      </c>
      <c r="AN103" s="18">
        <f>IF(SalesOrders_Log[[#This Row],[Date Invoiced]]=FY02_M07,SalesOrders_Log[[#This Row],[Line Sub Total]],0)</f>
        <v>0</v>
      </c>
      <c r="AO103" s="18">
        <f>IF(SalesOrders_Log[[#This Row],[Date Invoiced]]=FY02_M08,SalesOrders_Log[[#This Row],[Line Sub Total]],0)</f>
        <v>0</v>
      </c>
      <c r="AP103" s="18">
        <f>IF(SalesOrders_Log[[#This Row],[Date Invoiced]]=FY02_M09,SalesOrders_Log[[#This Row],[Line Sub Total]],0)</f>
        <v>0</v>
      </c>
      <c r="AQ103" s="18">
        <f>IF(SalesOrders_Log[[#This Row],[Date Invoiced]]=FY02_M10,SalesOrders_Log[[#This Row],[Line Sub Total]],0)</f>
        <v>0</v>
      </c>
      <c r="AR103" s="18">
        <f>IF(SalesOrders_Log[[#This Row],[Date Invoiced]]=FY02_M11,SalesOrders_Log[[#This Row],[Line Sub Total]],0)</f>
        <v>0</v>
      </c>
      <c r="AS103" s="18">
        <f>IF(SalesOrders_Log[[#This Row],[Date Invoiced]]=FY02_M12,SalesOrders_Log[[#This Row],[Line Sub Total]],0)</f>
        <v>0</v>
      </c>
      <c r="AT103" s="18">
        <f>IF(SalesOrders_Log[[#This Row],[Date Invoiced]]=FY03_M01,SalesOrders_Log[[#This Row],[Line Sub Total]],0)</f>
        <v>0</v>
      </c>
      <c r="AU103" s="18">
        <f>IF(SalesOrders_Log[[#This Row],[Date Invoiced]]=FY03_M02,SalesOrders_Log[[#This Row],[Line Sub Total]],0)</f>
        <v>0</v>
      </c>
      <c r="AV103" s="18">
        <f>IF(SalesOrders_Log[[#This Row],[Date Invoiced]]=FY03_M03,SalesOrders_Log[[#This Row],[Line Sub Total]],0)</f>
        <v>0</v>
      </c>
      <c r="AW103" s="18">
        <f>IF(SalesOrders_Log[[#This Row],[Date Invoiced]]=FY03_M04,SalesOrders_Log[[#This Row],[Line Sub Total]],0)</f>
        <v>0</v>
      </c>
      <c r="AX103" s="18">
        <f>IF(SalesOrders_Log[[#This Row],[Date Invoiced]]=FY03_M05,SalesOrders_Log[[#This Row],[Line Sub Total]],0)</f>
        <v>0</v>
      </c>
      <c r="AY103" s="18">
        <f>IF(SalesOrders_Log[[#This Row],[Date Invoiced]]=FY03_M06,SalesOrders_Log[[#This Row],[Line Sub Total]],0)</f>
        <v>0</v>
      </c>
      <c r="AZ103" s="18">
        <f>IF(SalesOrders_Log[[#This Row],[Date Invoiced]]=FY03_M07,SalesOrders_Log[[#This Row],[Line Sub Total]],0)</f>
        <v>0</v>
      </c>
      <c r="BA103" s="18">
        <f>IF(SalesOrders_Log[[#This Row],[Date Invoiced]]=FY03_M08,SalesOrders_Log[[#This Row],[Line Sub Total]],0)</f>
        <v>0</v>
      </c>
      <c r="BB103" s="18">
        <f>IF(SalesOrders_Log[[#This Row],[Date Invoiced]]=FY03_M09,SalesOrders_Log[[#This Row],[Line Sub Total]],0)</f>
        <v>0</v>
      </c>
      <c r="BC103" s="18">
        <f>IF(SalesOrders_Log[[#This Row],[Date Invoiced]]=FY03_M10,SalesOrders_Log[[#This Row],[Line Sub Total]],0)</f>
        <v>0</v>
      </c>
      <c r="BD103" s="18">
        <f>IF(SalesOrders_Log[[#This Row],[Date Invoiced]]=FY03_M11,SalesOrders_Log[[#This Row],[Line Sub Total]],0)</f>
        <v>0</v>
      </c>
      <c r="BE103" s="18">
        <f>IF(SalesOrders_Log[[#This Row],[Date Invoiced]]=FY03_M12,SalesOrders_Log[[#This Row],[Line Sub Total]],0)</f>
        <v>0</v>
      </c>
      <c r="BF103" s="18">
        <f>IF(SalesOrders_Log[[#This Row],[Product]]=FY04_M01,SalesOrders_Log[[#This Row],[Date Invoiced]],0)</f>
        <v>0</v>
      </c>
      <c r="BG103" s="18">
        <f>IF(SalesOrders_Log[[#This Row],[Product]]=FY04_M02,SalesOrders_Log[[#This Row],[Date Invoiced]],0)</f>
        <v>0</v>
      </c>
      <c r="BH103" s="18">
        <f>IF(SalesOrders_Log[[#This Row],[Product]]=FY04_M03,SalesOrders_Log[[#This Row],[Date Invoiced]],0)</f>
        <v>0</v>
      </c>
      <c r="BI103" s="18">
        <f>IF(SalesOrders_Log[[#This Row],[Product]]=FY04_M04,SalesOrders_Log[[#This Row],[Date Invoiced]],0)</f>
        <v>0</v>
      </c>
      <c r="BJ103" s="18">
        <f>IF(SalesOrders_Log[[#This Row],[Product]]=FY04_M05,SalesOrders_Log[[#This Row],[Date Invoiced]],0)</f>
        <v>0</v>
      </c>
      <c r="BK103" s="18">
        <f>IF(SalesOrders_Log[[#This Row],[Product]]=FY04_M06,SalesOrders_Log[[#This Row],[Date Invoiced]],0)</f>
        <v>0</v>
      </c>
      <c r="BL103" s="18">
        <f>IF(SalesOrders_Log[[#This Row],[Product]]=FY04_M07,SalesOrders_Log[[#This Row],[Date Invoiced]],0)</f>
        <v>0</v>
      </c>
      <c r="BM103" s="18">
        <f>IF(SalesOrders_Log[[#This Row],[Product]]=FY04_M08,SalesOrders_Log[[#This Row],[Date Invoiced]],0)</f>
        <v>0</v>
      </c>
      <c r="BN103" s="18">
        <f>IF(SalesOrders_Log[[#This Row],[Product]]=FY04_M09,SalesOrders_Log[[#This Row],[Date Invoiced]],0)</f>
        <v>0</v>
      </c>
      <c r="BO103" s="18">
        <f>IF(SalesOrders_Log[[#This Row],[Product]]=FY04_M10,SalesOrders_Log[[#This Row],[Date Invoiced]],0)</f>
        <v>0</v>
      </c>
      <c r="BP103" s="18">
        <f>IF(SalesOrders_Log[[#This Row],[Product]]=FY04_M11,SalesOrders_Log[[#This Row],[Date Invoiced]],0)</f>
        <v>0</v>
      </c>
      <c r="BQ103" s="18">
        <f>IF(SalesOrders_Log[[#This Row],[Product]]=FY04_M12,SalesOrders_Log[[#This Row],[Date Invoiced]],0)</f>
        <v>0</v>
      </c>
      <c r="BR103" s="18">
        <f>IF(SalesOrders_Log[[#This Row],[Product]]=FY05_M01,SalesOrders_Log[[#This Row],[Date Invoiced]],0)</f>
        <v>0</v>
      </c>
      <c r="BS103" s="18">
        <f>IF(SalesOrders_Log[[#This Row],[Product]]=FY05_M02,SalesOrders_Log[[#This Row],[Date Invoiced]],0)</f>
        <v>0</v>
      </c>
      <c r="BT103" s="18">
        <f>IF(SalesOrders_Log[[#This Row],[Product]]=FY05_M03,SalesOrders_Log[[#This Row],[Date Invoiced]],0)</f>
        <v>0</v>
      </c>
      <c r="BU103" s="18">
        <f>IF(SalesOrders_Log[[#This Row],[Product]]=FY05_M04,SalesOrders_Log[[#This Row],[Date Invoiced]],0)</f>
        <v>0</v>
      </c>
      <c r="BV103" s="18">
        <f>IF(SalesOrders_Log[[#This Row],[Product]]=FY05_M05,SalesOrders_Log[[#This Row],[Date Invoiced]],0)</f>
        <v>0</v>
      </c>
      <c r="BW103" s="18">
        <f>IF(SalesOrders_Log[[#This Row],[Product]]=FY05_M06,SalesOrders_Log[[#This Row],[Date Invoiced]],0)</f>
        <v>0</v>
      </c>
      <c r="BX103" s="18">
        <f>IF(SalesOrders_Log[[#This Row],[Product]]=FY05_M07,SalesOrders_Log[[#This Row],[Date Invoiced]],0)</f>
        <v>0</v>
      </c>
      <c r="BY103" s="18">
        <f>IF(SalesOrders_Log[[#This Row],[Product]]=FY05_M08,SalesOrders_Log[[#This Row],[Date Invoiced]],0)</f>
        <v>0</v>
      </c>
      <c r="BZ103" s="18">
        <f>IF(SalesOrders_Log[[#This Row],[Product]]=FY05_M09,SalesOrders_Log[[#This Row],[Date Invoiced]],0)</f>
        <v>0</v>
      </c>
      <c r="CA103" s="18">
        <f>IF(SalesOrders_Log[[#This Row],[Product]]=FY05_M10,SalesOrders_Log[[#This Row],[Date Invoiced]],0)</f>
        <v>0</v>
      </c>
      <c r="CB103" s="18">
        <f>IF(SalesOrders_Log[[#This Row],[Product]]=FY05_M11,SalesOrders_Log[[#This Row],[Date Invoiced]],0)</f>
        <v>0</v>
      </c>
      <c r="CC103" s="18">
        <f>IF(SalesOrders_Log[[#This Row],[Product]]=FY05_M12,SalesOrders_Log[[#This Row],[Date Invoiced]],0)</f>
        <v>0</v>
      </c>
    </row>
    <row r="104" spans="2:81" x14ac:dyDescent="0.25">
      <c r="B104" s="6" t="s">
        <v>708</v>
      </c>
      <c r="C104" s="6"/>
      <c r="D104" s="11"/>
      <c r="E104" s="6"/>
      <c r="F104" s="6"/>
      <c r="G104" s="6"/>
      <c r="H104" s="6"/>
      <c r="I104" s="6"/>
      <c r="J104" s="6"/>
      <c r="K104" s="6"/>
      <c r="L104" s="10" t="str">
        <f>IF(ISBLANK(SalesOrders_Log[[#This Row],[Product]]),"",SalesOrders_Log[[#This Row],[List Price]]*SalesOrders_Log[[#This Row],[QTY at List Price]]+SalesOrders_Log[[#This Row],[Discount Price]]*SalesOrders_Log[[#This Row],[QTY at Discount Price]])</f>
        <v/>
      </c>
      <c r="M104" s="6"/>
      <c r="N104" s="6"/>
      <c r="O104" s="10" t="str">
        <f>IFERROR(SalesOrders_Log[[#This Row],[Line Sub Total]]*SalesOrders_Log[[#This Row],[Zip Code Taxes]],"")</f>
        <v/>
      </c>
      <c r="P104" s="10">
        <f>SalesOrders_Log[[#This Row],[List Price]]-SalesOrders_Log[[#This Row],[Cost Price]]</f>
        <v>0</v>
      </c>
      <c r="Q104"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104" s="93" t="str">
        <f>IFERROR(SalesOrders_Log[[#This Row],[QTY at List Price]]*SalesOrders_Log[[#This Row],[List Price]]/SalesOrders_Log[[#This Row],[Cost Price]]*SalesOrders_Log[[#This Row],[QTY at List Price]]-IF(SalesOrders_Log[[#This Row],[QTY at List Price]]="","",1),"")</f>
        <v/>
      </c>
      <c r="S104" s="93" t="str">
        <f>IFERROR( SalesOrders_Log[[#This Row],[QTY at Discount Price]]*SalesOrders_Log[[#This Row],[Discount Price]]/SalesOrders_Log[[#This Row],[Cost Price]]*SalesOrders_Log[[#This Row],[QTY at Discount Price]]-IF(SalesOrders_Log[[#This Row],[QTY at Discount Price]]="","",1),"")</f>
        <v/>
      </c>
      <c r="T104" s="6"/>
      <c r="V104" s="10">
        <f>IF(SalesOrders_Log[[#This Row],[Date Invoiced]]=FY01_M01,SalesOrders_Log[[#This Row],[Line Sub Total]],0)</f>
        <v>0</v>
      </c>
      <c r="W104" s="10">
        <f>IF(SalesOrders_Log[[#This Row],[Date Invoiced]]=FY01_M02,SalesOrders_Log[[#This Row],[Line Sub Total]],0)</f>
        <v>0</v>
      </c>
      <c r="X104" s="10">
        <f>IF(SalesOrders_Log[[#This Row],[Date Invoiced]]=FY01_M03,SalesOrders_Log[[#This Row],[Line Sub Total]],0)</f>
        <v>0</v>
      </c>
      <c r="Y104" s="10">
        <f>IF(SalesOrders_Log[[#This Row],[Date Invoiced]]=FY01_M04,SalesOrders_Log[[#This Row],[Line Sub Total]],0)</f>
        <v>0</v>
      </c>
      <c r="Z104" s="10">
        <f>IF(SalesOrders_Log[[#This Row],[Date Invoiced]]=FY01_M05,SalesOrders_Log[[#This Row],[Line Sub Total]],0)</f>
        <v>0</v>
      </c>
      <c r="AA104" s="10">
        <f>IF(SalesOrders_Log[[#This Row],[Date Invoiced]]=FY01_M06,SalesOrders_Log[[#This Row],[Line Sub Total]],0)</f>
        <v>0</v>
      </c>
      <c r="AB104" s="10">
        <f>IF(SalesOrders_Log[[#This Row],[Date Invoiced]]=FY01_M07,SalesOrders_Log[[#This Row],[Line Sub Total]],0)</f>
        <v>0</v>
      </c>
      <c r="AC104" s="10">
        <f>IF(SalesOrders_Log[[#This Row],[Date Invoiced]]=FY01_M08,SalesOrders_Log[[#This Row],[Line Sub Total]],0)</f>
        <v>0</v>
      </c>
      <c r="AD104" s="10">
        <f>IF(SalesOrders_Log[[#This Row],[Date Invoiced]]=FY01_M09,SalesOrders_Log[[#This Row],[Line Sub Total]],0)</f>
        <v>0</v>
      </c>
      <c r="AE104" s="10">
        <f>IF(SalesOrders_Log[[#This Row],[Date Invoiced]]=FY01_M10,SalesOrders_Log[[#This Row],[Line Sub Total]],0)</f>
        <v>0</v>
      </c>
      <c r="AF104" s="10">
        <f>IF(SalesOrders_Log[[#This Row],[Date Invoiced]]=FY01_M11,SalesOrders_Log[[#This Row],[Line Sub Total]],0)</f>
        <v>0</v>
      </c>
      <c r="AG104" s="10">
        <f>IF(SalesOrders_Log[[#This Row],[Date Invoiced]]=FY01_M12,SalesOrders_Log[[#This Row],[Line Sub Total]],0)</f>
        <v>0</v>
      </c>
      <c r="AH104" s="18">
        <f>IF(SalesOrders_Log[[#This Row],[Date Invoiced]]=FY02_M01,SalesOrders_Log[[#This Row],[Line Sub Total]],0)</f>
        <v>0</v>
      </c>
      <c r="AI104" s="18">
        <f>IF(SalesOrders_Log[[#This Row],[Date Invoiced]]=FY02_M02,SalesOrders_Log[[#This Row],[Line Sub Total]],0)</f>
        <v>0</v>
      </c>
      <c r="AJ104" s="18">
        <f>IF(SalesOrders_Log[[#This Row],[Date Invoiced]]=FY02_M03,SalesOrders_Log[[#This Row],[Line Sub Total]],0)</f>
        <v>0</v>
      </c>
      <c r="AK104" s="18">
        <f>IF(SalesOrders_Log[[#This Row],[Date Invoiced]]=FY02_M04,SalesOrders_Log[[#This Row],[Line Sub Total]],0)</f>
        <v>0</v>
      </c>
      <c r="AL104" s="18">
        <f>IF(SalesOrders_Log[[#This Row],[Date Invoiced]]=FY02_M05,SalesOrders_Log[[#This Row],[Line Sub Total]],0)</f>
        <v>0</v>
      </c>
      <c r="AM104" s="18">
        <f>IF(SalesOrders_Log[[#This Row],[Date Invoiced]]=FY02_M06,SalesOrders_Log[[#This Row],[Line Sub Total]],0)</f>
        <v>0</v>
      </c>
      <c r="AN104" s="18">
        <f>IF(SalesOrders_Log[[#This Row],[Date Invoiced]]=FY02_M07,SalesOrders_Log[[#This Row],[Line Sub Total]],0)</f>
        <v>0</v>
      </c>
      <c r="AO104" s="18">
        <f>IF(SalesOrders_Log[[#This Row],[Date Invoiced]]=FY02_M08,SalesOrders_Log[[#This Row],[Line Sub Total]],0)</f>
        <v>0</v>
      </c>
      <c r="AP104" s="18">
        <f>IF(SalesOrders_Log[[#This Row],[Date Invoiced]]=FY02_M09,SalesOrders_Log[[#This Row],[Line Sub Total]],0)</f>
        <v>0</v>
      </c>
      <c r="AQ104" s="18">
        <f>IF(SalesOrders_Log[[#This Row],[Date Invoiced]]=FY02_M10,SalesOrders_Log[[#This Row],[Line Sub Total]],0)</f>
        <v>0</v>
      </c>
      <c r="AR104" s="18">
        <f>IF(SalesOrders_Log[[#This Row],[Date Invoiced]]=FY02_M11,SalesOrders_Log[[#This Row],[Line Sub Total]],0)</f>
        <v>0</v>
      </c>
      <c r="AS104" s="18">
        <f>IF(SalesOrders_Log[[#This Row],[Date Invoiced]]=FY02_M12,SalesOrders_Log[[#This Row],[Line Sub Total]],0)</f>
        <v>0</v>
      </c>
      <c r="AT104" s="18">
        <f>IF(SalesOrders_Log[[#This Row],[Date Invoiced]]=FY03_M01,SalesOrders_Log[[#This Row],[Line Sub Total]],0)</f>
        <v>0</v>
      </c>
      <c r="AU104" s="18">
        <f>IF(SalesOrders_Log[[#This Row],[Date Invoiced]]=FY03_M02,SalesOrders_Log[[#This Row],[Line Sub Total]],0)</f>
        <v>0</v>
      </c>
      <c r="AV104" s="18">
        <f>IF(SalesOrders_Log[[#This Row],[Date Invoiced]]=FY03_M03,SalesOrders_Log[[#This Row],[Line Sub Total]],0)</f>
        <v>0</v>
      </c>
      <c r="AW104" s="18">
        <f>IF(SalesOrders_Log[[#This Row],[Date Invoiced]]=FY03_M04,SalesOrders_Log[[#This Row],[Line Sub Total]],0)</f>
        <v>0</v>
      </c>
      <c r="AX104" s="18">
        <f>IF(SalesOrders_Log[[#This Row],[Date Invoiced]]=FY03_M05,SalesOrders_Log[[#This Row],[Line Sub Total]],0)</f>
        <v>0</v>
      </c>
      <c r="AY104" s="18">
        <f>IF(SalesOrders_Log[[#This Row],[Date Invoiced]]=FY03_M06,SalesOrders_Log[[#This Row],[Line Sub Total]],0)</f>
        <v>0</v>
      </c>
      <c r="AZ104" s="18">
        <f>IF(SalesOrders_Log[[#This Row],[Date Invoiced]]=FY03_M07,SalesOrders_Log[[#This Row],[Line Sub Total]],0)</f>
        <v>0</v>
      </c>
      <c r="BA104" s="18">
        <f>IF(SalesOrders_Log[[#This Row],[Date Invoiced]]=FY03_M08,SalesOrders_Log[[#This Row],[Line Sub Total]],0)</f>
        <v>0</v>
      </c>
      <c r="BB104" s="18">
        <f>IF(SalesOrders_Log[[#This Row],[Date Invoiced]]=FY03_M09,SalesOrders_Log[[#This Row],[Line Sub Total]],0)</f>
        <v>0</v>
      </c>
      <c r="BC104" s="18">
        <f>IF(SalesOrders_Log[[#This Row],[Date Invoiced]]=FY03_M10,SalesOrders_Log[[#This Row],[Line Sub Total]],0)</f>
        <v>0</v>
      </c>
      <c r="BD104" s="18">
        <f>IF(SalesOrders_Log[[#This Row],[Date Invoiced]]=FY03_M11,SalesOrders_Log[[#This Row],[Line Sub Total]],0)</f>
        <v>0</v>
      </c>
      <c r="BE104" s="18">
        <f>IF(SalesOrders_Log[[#This Row],[Date Invoiced]]=FY03_M12,SalesOrders_Log[[#This Row],[Line Sub Total]],0)</f>
        <v>0</v>
      </c>
      <c r="BF104" s="18">
        <f>IF(SalesOrders_Log[[#This Row],[Product]]=FY04_M01,SalesOrders_Log[[#This Row],[Date Invoiced]],0)</f>
        <v>0</v>
      </c>
      <c r="BG104" s="18">
        <f>IF(SalesOrders_Log[[#This Row],[Product]]=FY04_M02,SalesOrders_Log[[#This Row],[Date Invoiced]],0)</f>
        <v>0</v>
      </c>
      <c r="BH104" s="18">
        <f>IF(SalesOrders_Log[[#This Row],[Product]]=FY04_M03,SalesOrders_Log[[#This Row],[Date Invoiced]],0)</f>
        <v>0</v>
      </c>
      <c r="BI104" s="18">
        <f>IF(SalesOrders_Log[[#This Row],[Product]]=FY04_M04,SalesOrders_Log[[#This Row],[Date Invoiced]],0)</f>
        <v>0</v>
      </c>
      <c r="BJ104" s="18">
        <f>IF(SalesOrders_Log[[#This Row],[Product]]=FY04_M05,SalesOrders_Log[[#This Row],[Date Invoiced]],0)</f>
        <v>0</v>
      </c>
      <c r="BK104" s="18">
        <f>IF(SalesOrders_Log[[#This Row],[Product]]=FY04_M06,SalesOrders_Log[[#This Row],[Date Invoiced]],0)</f>
        <v>0</v>
      </c>
      <c r="BL104" s="18">
        <f>IF(SalesOrders_Log[[#This Row],[Product]]=FY04_M07,SalesOrders_Log[[#This Row],[Date Invoiced]],0)</f>
        <v>0</v>
      </c>
      <c r="BM104" s="18">
        <f>IF(SalesOrders_Log[[#This Row],[Product]]=FY04_M08,SalesOrders_Log[[#This Row],[Date Invoiced]],0)</f>
        <v>0</v>
      </c>
      <c r="BN104" s="18">
        <f>IF(SalesOrders_Log[[#This Row],[Product]]=FY04_M09,SalesOrders_Log[[#This Row],[Date Invoiced]],0)</f>
        <v>0</v>
      </c>
      <c r="BO104" s="18">
        <f>IF(SalesOrders_Log[[#This Row],[Product]]=FY04_M10,SalesOrders_Log[[#This Row],[Date Invoiced]],0)</f>
        <v>0</v>
      </c>
      <c r="BP104" s="18">
        <f>IF(SalesOrders_Log[[#This Row],[Product]]=FY04_M11,SalesOrders_Log[[#This Row],[Date Invoiced]],0)</f>
        <v>0</v>
      </c>
      <c r="BQ104" s="18">
        <f>IF(SalesOrders_Log[[#This Row],[Product]]=FY04_M12,SalesOrders_Log[[#This Row],[Date Invoiced]],0)</f>
        <v>0</v>
      </c>
      <c r="BR104" s="18">
        <f>IF(SalesOrders_Log[[#This Row],[Product]]=FY05_M01,SalesOrders_Log[[#This Row],[Date Invoiced]],0)</f>
        <v>0</v>
      </c>
      <c r="BS104" s="18">
        <f>IF(SalesOrders_Log[[#This Row],[Product]]=FY05_M02,SalesOrders_Log[[#This Row],[Date Invoiced]],0)</f>
        <v>0</v>
      </c>
      <c r="BT104" s="18">
        <f>IF(SalesOrders_Log[[#This Row],[Product]]=FY05_M03,SalesOrders_Log[[#This Row],[Date Invoiced]],0)</f>
        <v>0</v>
      </c>
      <c r="BU104" s="18">
        <f>IF(SalesOrders_Log[[#This Row],[Product]]=FY05_M04,SalesOrders_Log[[#This Row],[Date Invoiced]],0)</f>
        <v>0</v>
      </c>
      <c r="BV104" s="18">
        <f>IF(SalesOrders_Log[[#This Row],[Product]]=FY05_M05,SalesOrders_Log[[#This Row],[Date Invoiced]],0)</f>
        <v>0</v>
      </c>
      <c r="BW104" s="18">
        <f>IF(SalesOrders_Log[[#This Row],[Product]]=FY05_M06,SalesOrders_Log[[#This Row],[Date Invoiced]],0)</f>
        <v>0</v>
      </c>
      <c r="BX104" s="18">
        <f>IF(SalesOrders_Log[[#This Row],[Product]]=FY05_M07,SalesOrders_Log[[#This Row],[Date Invoiced]],0)</f>
        <v>0</v>
      </c>
      <c r="BY104" s="18">
        <f>IF(SalesOrders_Log[[#This Row],[Product]]=FY05_M08,SalesOrders_Log[[#This Row],[Date Invoiced]],0)</f>
        <v>0</v>
      </c>
      <c r="BZ104" s="18">
        <f>IF(SalesOrders_Log[[#This Row],[Product]]=FY05_M09,SalesOrders_Log[[#This Row],[Date Invoiced]],0)</f>
        <v>0</v>
      </c>
      <c r="CA104" s="18">
        <f>IF(SalesOrders_Log[[#This Row],[Product]]=FY05_M10,SalesOrders_Log[[#This Row],[Date Invoiced]],0)</f>
        <v>0</v>
      </c>
      <c r="CB104" s="18">
        <f>IF(SalesOrders_Log[[#This Row],[Product]]=FY05_M11,SalesOrders_Log[[#This Row],[Date Invoiced]],0)</f>
        <v>0</v>
      </c>
      <c r="CC104" s="18">
        <f>IF(SalesOrders_Log[[#This Row],[Product]]=FY05_M12,SalesOrders_Log[[#This Row],[Date Invoiced]],0)</f>
        <v>0</v>
      </c>
    </row>
    <row r="105" spans="2:81" x14ac:dyDescent="0.25">
      <c r="B105" s="6" t="s">
        <v>709</v>
      </c>
      <c r="C105" s="6"/>
      <c r="D105" s="11"/>
      <c r="E105" s="6"/>
      <c r="F105" s="6"/>
      <c r="G105" s="6"/>
      <c r="H105" s="6"/>
      <c r="I105" s="6"/>
      <c r="J105" s="6"/>
      <c r="K105" s="6"/>
      <c r="L105" s="10" t="str">
        <f>IF(ISBLANK(SalesOrders_Log[[#This Row],[Product]]),"",SalesOrders_Log[[#This Row],[List Price]]*SalesOrders_Log[[#This Row],[QTY at List Price]]+SalesOrders_Log[[#This Row],[Discount Price]]*SalesOrders_Log[[#This Row],[QTY at Discount Price]])</f>
        <v/>
      </c>
      <c r="M105" s="6"/>
      <c r="N105" s="6"/>
      <c r="O105" s="10" t="str">
        <f>IFERROR(SalesOrders_Log[[#This Row],[Line Sub Total]]*SalesOrders_Log[[#This Row],[Zip Code Taxes]],"")</f>
        <v/>
      </c>
      <c r="P105" s="10">
        <f>SalesOrders_Log[[#This Row],[List Price]]-SalesOrders_Log[[#This Row],[Cost Price]]</f>
        <v>0</v>
      </c>
      <c r="Q105"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105" s="93" t="str">
        <f>IFERROR(SalesOrders_Log[[#This Row],[QTY at List Price]]*SalesOrders_Log[[#This Row],[List Price]]/SalesOrders_Log[[#This Row],[Cost Price]]*SalesOrders_Log[[#This Row],[QTY at List Price]]-IF(SalesOrders_Log[[#This Row],[QTY at List Price]]="","",1),"")</f>
        <v/>
      </c>
      <c r="S105" s="93" t="str">
        <f>IFERROR( SalesOrders_Log[[#This Row],[QTY at Discount Price]]*SalesOrders_Log[[#This Row],[Discount Price]]/SalesOrders_Log[[#This Row],[Cost Price]]*SalesOrders_Log[[#This Row],[QTY at Discount Price]]-IF(SalesOrders_Log[[#This Row],[QTY at Discount Price]]="","",1),"")</f>
        <v/>
      </c>
      <c r="T105" s="6"/>
      <c r="V105" s="10">
        <f>IF(SalesOrders_Log[[#This Row],[Date Invoiced]]=FY01_M01,SalesOrders_Log[[#This Row],[Line Sub Total]],0)</f>
        <v>0</v>
      </c>
      <c r="W105" s="10">
        <f>IF(SalesOrders_Log[[#This Row],[Date Invoiced]]=FY01_M02,SalesOrders_Log[[#This Row],[Line Sub Total]],0)</f>
        <v>0</v>
      </c>
      <c r="X105" s="10">
        <f>IF(SalesOrders_Log[[#This Row],[Date Invoiced]]=FY01_M03,SalesOrders_Log[[#This Row],[Line Sub Total]],0)</f>
        <v>0</v>
      </c>
      <c r="Y105" s="10">
        <f>IF(SalesOrders_Log[[#This Row],[Date Invoiced]]=FY01_M04,SalesOrders_Log[[#This Row],[Line Sub Total]],0)</f>
        <v>0</v>
      </c>
      <c r="Z105" s="10">
        <f>IF(SalesOrders_Log[[#This Row],[Date Invoiced]]=FY01_M05,SalesOrders_Log[[#This Row],[Line Sub Total]],0)</f>
        <v>0</v>
      </c>
      <c r="AA105" s="10">
        <f>IF(SalesOrders_Log[[#This Row],[Date Invoiced]]=FY01_M06,SalesOrders_Log[[#This Row],[Line Sub Total]],0)</f>
        <v>0</v>
      </c>
      <c r="AB105" s="10">
        <f>IF(SalesOrders_Log[[#This Row],[Date Invoiced]]=FY01_M07,SalesOrders_Log[[#This Row],[Line Sub Total]],0)</f>
        <v>0</v>
      </c>
      <c r="AC105" s="10">
        <f>IF(SalesOrders_Log[[#This Row],[Date Invoiced]]=FY01_M08,SalesOrders_Log[[#This Row],[Line Sub Total]],0)</f>
        <v>0</v>
      </c>
      <c r="AD105" s="10">
        <f>IF(SalesOrders_Log[[#This Row],[Date Invoiced]]=FY01_M09,SalesOrders_Log[[#This Row],[Line Sub Total]],0)</f>
        <v>0</v>
      </c>
      <c r="AE105" s="10">
        <f>IF(SalesOrders_Log[[#This Row],[Date Invoiced]]=FY01_M10,SalesOrders_Log[[#This Row],[Line Sub Total]],0)</f>
        <v>0</v>
      </c>
      <c r="AF105" s="10">
        <f>IF(SalesOrders_Log[[#This Row],[Date Invoiced]]=FY01_M11,SalesOrders_Log[[#This Row],[Line Sub Total]],0)</f>
        <v>0</v>
      </c>
      <c r="AG105" s="10">
        <f>IF(SalesOrders_Log[[#This Row],[Date Invoiced]]=FY01_M12,SalesOrders_Log[[#This Row],[Line Sub Total]],0)</f>
        <v>0</v>
      </c>
      <c r="AH105" s="18">
        <f>IF(SalesOrders_Log[[#This Row],[Date Invoiced]]=FY02_M01,SalesOrders_Log[[#This Row],[Line Sub Total]],0)</f>
        <v>0</v>
      </c>
      <c r="AI105" s="18">
        <f>IF(SalesOrders_Log[[#This Row],[Date Invoiced]]=FY02_M02,SalesOrders_Log[[#This Row],[Line Sub Total]],0)</f>
        <v>0</v>
      </c>
      <c r="AJ105" s="18">
        <f>IF(SalesOrders_Log[[#This Row],[Date Invoiced]]=FY02_M03,SalesOrders_Log[[#This Row],[Line Sub Total]],0)</f>
        <v>0</v>
      </c>
      <c r="AK105" s="18">
        <f>IF(SalesOrders_Log[[#This Row],[Date Invoiced]]=FY02_M04,SalesOrders_Log[[#This Row],[Line Sub Total]],0)</f>
        <v>0</v>
      </c>
      <c r="AL105" s="18">
        <f>IF(SalesOrders_Log[[#This Row],[Date Invoiced]]=FY02_M05,SalesOrders_Log[[#This Row],[Line Sub Total]],0)</f>
        <v>0</v>
      </c>
      <c r="AM105" s="18">
        <f>IF(SalesOrders_Log[[#This Row],[Date Invoiced]]=FY02_M06,SalesOrders_Log[[#This Row],[Line Sub Total]],0)</f>
        <v>0</v>
      </c>
      <c r="AN105" s="18">
        <f>IF(SalesOrders_Log[[#This Row],[Date Invoiced]]=FY02_M07,SalesOrders_Log[[#This Row],[Line Sub Total]],0)</f>
        <v>0</v>
      </c>
      <c r="AO105" s="18">
        <f>IF(SalesOrders_Log[[#This Row],[Date Invoiced]]=FY02_M08,SalesOrders_Log[[#This Row],[Line Sub Total]],0)</f>
        <v>0</v>
      </c>
      <c r="AP105" s="18">
        <f>IF(SalesOrders_Log[[#This Row],[Date Invoiced]]=FY02_M09,SalesOrders_Log[[#This Row],[Line Sub Total]],0)</f>
        <v>0</v>
      </c>
      <c r="AQ105" s="18">
        <f>IF(SalesOrders_Log[[#This Row],[Date Invoiced]]=FY02_M10,SalesOrders_Log[[#This Row],[Line Sub Total]],0)</f>
        <v>0</v>
      </c>
      <c r="AR105" s="18">
        <f>IF(SalesOrders_Log[[#This Row],[Date Invoiced]]=FY02_M11,SalesOrders_Log[[#This Row],[Line Sub Total]],0)</f>
        <v>0</v>
      </c>
      <c r="AS105" s="18">
        <f>IF(SalesOrders_Log[[#This Row],[Date Invoiced]]=FY02_M12,SalesOrders_Log[[#This Row],[Line Sub Total]],0)</f>
        <v>0</v>
      </c>
      <c r="AT105" s="18">
        <f>IF(SalesOrders_Log[[#This Row],[Date Invoiced]]=FY03_M01,SalesOrders_Log[[#This Row],[Line Sub Total]],0)</f>
        <v>0</v>
      </c>
      <c r="AU105" s="18">
        <f>IF(SalesOrders_Log[[#This Row],[Date Invoiced]]=FY03_M02,SalesOrders_Log[[#This Row],[Line Sub Total]],0)</f>
        <v>0</v>
      </c>
      <c r="AV105" s="18">
        <f>IF(SalesOrders_Log[[#This Row],[Date Invoiced]]=FY03_M03,SalesOrders_Log[[#This Row],[Line Sub Total]],0)</f>
        <v>0</v>
      </c>
      <c r="AW105" s="18">
        <f>IF(SalesOrders_Log[[#This Row],[Date Invoiced]]=FY03_M04,SalesOrders_Log[[#This Row],[Line Sub Total]],0)</f>
        <v>0</v>
      </c>
      <c r="AX105" s="18">
        <f>IF(SalesOrders_Log[[#This Row],[Date Invoiced]]=FY03_M05,SalesOrders_Log[[#This Row],[Line Sub Total]],0)</f>
        <v>0</v>
      </c>
      <c r="AY105" s="18">
        <f>IF(SalesOrders_Log[[#This Row],[Date Invoiced]]=FY03_M06,SalesOrders_Log[[#This Row],[Line Sub Total]],0)</f>
        <v>0</v>
      </c>
      <c r="AZ105" s="18">
        <f>IF(SalesOrders_Log[[#This Row],[Date Invoiced]]=FY03_M07,SalesOrders_Log[[#This Row],[Line Sub Total]],0)</f>
        <v>0</v>
      </c>
      <c r="BA105" s="18">
        <f>IF(SalesOrders_Log[[#This Row],[Date Invoiced]]=FY03_M08,SalesOrders_Log[[#This Row],[Line Sub Total]],0)</f>
        <v>0</v>
      </c>
      <c r="BB105" s="18">
        <f>IF(SalesOrders_Log[[#This Row],[Date Invoiced]]=FY03_M09,SalesOrders_Log[[#This Row],[Line Sub Total]],0)</f>
        <v>0</v>
      </c>
      <c r="BC105" s="18">
        <f>IF(SalesOrders_Log[[#This Row],[Date Invoiced]]=FY03_M10,SalesOrders_Log[[#This Row],[Line Sub Total]],0)</f>
        <v>0</v>
      </c>
      <c r="BD105" s="18">
        <f>IF(SalesOrders_Log[[#This Row],[Date Invoiced]]=FY03_M11,SalesOrders_Log[[#This Row],[Line Sub Total]],0)</f>
        <v>0</v>
      </c>
      <c r="BE105" s="18">
        <f>IF(SalesOrders_Log[[#This Row],[Date Invoiced]]=FY03_M12,SalesOrders_Log[[#This Row],[Line Sub Total]],0)</f>
        <v>0</v>
      </c>
      <c r="BF105" s="18">
        <f>IF(SalesOrders_Log[[#This Row],[Product]]=FY04_M01,SalesOrders_Log[[#This Row],[Date Invoiced]],0)</f>
        <v>0</v>
      </c>
      <c r="BG105" s="18">
        <f>IF(SalesOrders_Log[[#This Row],[Product]]=FY04_M02,SalesOrders_Log[[#This Row],[Date Invoiced]],0)</f>
        <v>0</v>
      </c>
      <c r="BH105" s="18">
        <f>IF(SalesOrders_Log[[#This Row],[Product]]=FY04_M03,SalesOrders_Log[[#This Row],[Date Invoiced]],0)</f>
        <v>0</v>
      </c>
      <c r="BI105" s="18">
        <f>IF(SalesOrders_Log[[#This Row],[Product]]=FY04_M04,SalesOrders_Log[[#This Row],[Date Invoiced]],0)</f>
        <v>0</v>
      </c>
      <c r="BJ105" s="18">
        <f>IF(SalesOrders_Log[[#This Row],[Product]]=FY04_M05,SalesOrders_Log[[#This Row],[Date Invoiced]],0)</f>
        <v>0</v>
      </c>
      <c r="BK105" s="18">
        <f>IF(SalesOrders_Log[[#This Row],[Product]]=FY04_M06,SalesOrders_Log[[#This Row],[Date Invoiced]],0)</f>
        <v>0</v>
      </c>
      <c r="BL105" s="18">
        <f>IF(SalesOrders_Log[[#This Row],[Product]]=FY04_M07,SalesOrders_Log[[#This Row],[Date Invoiced]],0)</f>
        <v>0</v>
      </c>
      <c r="BM105" s="18">
        <f>IF(SalesOrders_Log[[#This Row],[Product]]=FY04_M08,SalesOrders_Log[[#This Row],[Date Invoiced]],0)</f>
        <v>0</v>
      </c>
      <c r="BN105" s="18">
        <f>IF(SalesOrders_Log[[#This Row],[Product]]=FY04_M09,SalesOrders_Log[[#This Row],[Date Invoiced]],0)</f>
        <v>0</v>
      </c>
      <c r="BO105" s="18">
        <f>IF(SalesOrders_Log[[#This Row],[Product]]=FY04_M10,SalesOrders_Log[[#This Row],[Date Invoiced]],0)</f>
        <v>0</v>
      </c>
      <c r="BP105" s="18">
        <f>IF(SalesOrders_Log[[#This Row],[Product]]=FY04_M11,SalesOrders_Log[[#This Row],[Date Invoiced]],0)</f>
        <v>0</v>
      </c>
      <c r="BQ105" s="18">
        <f>IF(SalesOrders_Log[[#This Row],[Product]]=FY04_M12,SalesOrders_Log[[#This Row],[Date Invoiced]],0)</f>
        <v>0</v>
      </c>
      <c r="BR105" s="18">
        <f>IF(SalesOrders_Log[[#This Row],[Product]]=FY05_M01,SalesOrders_Log[[#This Row],[Date Invoiced]],0)</f>
        <v>0</v>
      </c>
      <c r="BS105" s="18">
        <f>IF(SalesOrders_Log[[#This Row],[Product]]=FY05_M02,SalesOrders_Log[[#This Row],[Date Invoiced]],0)</f>
        <v>0</v>
      </c>
      <c r="BT105" s="18">
        <f>IF(SalesOrders_Log[[#This Row],[Product]]=FY05_M03,SalesOrders_Log[[#This Row],[Date Invoiced]],0)</f>
        <v>0</v>
      </c>
      <c r="BU105" s="18">
        <f>IF(SalesOrders_Log[[#This Row],[Product]]=FY05_M04,SalesOrders_Log[[#This Row],[Date Invoiced]],0)</f>
        <v>0</v>
      </c>
      <c r="BV105" s="18">
        <f>IF(SalesOrders_Log[[#This Row],[Product]]=FY05_M05,SalesOrders_Log[[#This Row],[Date Invoiced]],0)</f>
        <v>0</v>
      </c>
      <c r="BW105" s="18">
        <f>IF(SalesOrders_Log[[#This Row],[Product]]=FY05_M06,SalesOrders_Log[[#This Row],[Date Invoiced]],0)</f>
        <v>0</v>
      </c>
      <c r="BX105" s="18">
        <f>IF(SalesOrders_Log[[#This Row],[Product]]=FY05_M07,SalesOrders_Log[[#This Row],[Date Invoiced]],0)</f>
        <v>0</v>
      </c>
      <c r="BY105" s="18">
        <f>IF(SalesOrders_Log[[#This Row],[Product]]=FY05_M08,SalesOrders_Log[[#This Row],[Date Invoiced]],0)</f>
        <v>0</v>
      </c>
      <c r="BZ105" s="18">
        <f>IF(SalesOrders_Log[[#This Row],[Product]]=FY05_M09,SalesOrders_Log[[#This Row],[Date Invoiced]],0)</f>
        <v>0</v>
      </c>
      <c r="CA105" s="18">
        <f>IF(SalesOrders_Log[[#This Row],[Product]]=FY05_M10,SalesOrders_Log[[#This Row],[Date Invoiced]],0)</f>
        <v>0</v>
      </c>
      <c r="CB105" s="18">
        <f>IF(SalesOrders_Log[[#This Row],[Product]]=FY05_M11,SalesOrders_Log[[#This Row],[Date Invoiced]],0)</f>
        <v>0</v>
      </c>
      <c r="CC105" s="18">
        <f>IF(SalesOrders_Log[[#This Row],[Product]]=FY05_M12,SalesOrders_Log[[#This Row],[Date Invoiced]],0)</f>
        <v>0</v>
      </c>
    </row>
    <row r="106" spans="2:81" x14ac:dyDescent="0.25">
      <c r="B106" s="6" t="s">
        <v>710</v>
      </c>
      <c r="C106" s="6"/>
      <c r="D106" s="11"/>
      <c r="E106" s="6"/>
      <c r="F106" s="6"/>
      <c r="G106" s="6"/>
      <c r="H106" s="6"/>
      <c r="I106" s="6"/>
      <c r="J106" s="6"/>
      <c r="K106" s="6"/>
      <c r="L106" s="10" t="str">
        <f>IF(ISBLANK(SalesOrders_Log[[#This Row],[Product]]),"",SalesOrders_Log[[#This Row],[List Price]]*SalesOrders_Log[[#This Row],[QTY at List Price]]+SalesOrders_Log[[#This Row],[Discount Price]]*SalesOrders_Log[[#This Row],[QTY at Discount Price]])</f>
        <v/>
      </c>
      <c r="M106" s="6"/>
      <c r="N106" s="6"/>
      <c r="O106" s="10" t="str">
        <f>IFERROR(SalesOrders_Log[[#This Row],[Line Sub Total]]*SalesOrders_Log[[#This Row],[Zip Code Taxes]],"")</f>
        <v/>
      </c>
      <c r="P106" s="10">
        <f>SalesOrders_Log[[#This Row],[List Price]]-SalesOrders_Log[[#This Row],[Cost Price]]</f>
        <v>0</v>
      </c>
      <c r="Q106" s="10" t="str">
        <f>IF(ISBLANK(SalesOrders_Log[[#This Row],[Product]]),"",(SalesOrders_Log[[#This Row],[List Price]]-SalesOrders_Log[[#This Row],[Cost Price]])*SalesOrders_Log[[#This Row],[QTY at List Price]]+(SalesOrders_Log[[#This Row],[Discount Price]]-SalesOrders_Log[[#This Row],[Cost Price]])*SalesOrders_Log[[#This Row],[QTY at Discount Price]])</f>
        <v/>
      </c>
      <c r="R106" s="93" t="str">
        <f>IFERROR(SalesOrders_Log[[#This Row],[QTY at List Price]]*SalesOrders_Log[[#This Row],[List Price]]/SalesOrders_Log[[#This Row],[Cost Price]]*SalesOrders_Log[[#This Row],[QTY at List Price]]-IF(SalesOrders_Log[[#This Row],[QTY at List Price]]="","",1),"")</f>
        <v/>
      </c>
      <c r="S106" s="93" t="str">
        <f>IFERROR( SalesOrders_Log[[#This Row],[QTY at Discount Price]]*SalesOrders_Log[[#This Row],[Discount Price]]/SalesOrders_Log[[#This Row],[Cost Price]]*SalesOrders_Log[[#This Row],[QTY at Discount Price]]-IF(SalesOrders_Log[[#This Row],[QTY at Discount Price]]="","",1),"")</f>
        <v/>
      </c>
      <c r="T106" s="6"/>
      <c r="V106" s="10">
        <f>IF(SalesOrders_Log[[#This Row],[Date Invoiced]]=FY01_M01,SalesOrders_Log[[#This Row],[Line Sub Total]],0)</f>
        <v>0</v>
      </c>
      <c r="W106" s="10">
        <f>IF(SalesOrders_Log[[#This Row],[Date Invoiced]]=FY01_M02,SalesOrders_Log[[#This Row],[Line Sub Total]],0)</f>
        <v>0</v>
      </c>
      <c r="X106" s="10">
        <f>IF(SalesOrders_Log[[#This Row],[Date Invoiced]]=FY01_M03,SalesOrders_Log[[#This Row],[Line Sub Total]],0)</f>
        <v>0</v>
      </c>
      <c r="Y106" s="10">
        <f>IF(SalesOrders_Log[[#This Row],[Date Invoiced]]=FY01_M04,SalesOrders_Log[[#This Row],[Line Sub Total]],0)</f>
        <v>0</v>
      </c>
      <c r="Z106" s="10">
        <f>IF(SalesOrders_Log[[#This Row],[Date Invoiced]]=FY01_M05,SalesOrders_Log[[#This Row],[Line Sub Total]],0)</f>
        <v>0</v>
      </c>
      <c r="AA106" s="10">
        <f>IF(SalesOrders_Log[[#This Row],[Date Invoiced]]=FY01_M06,SalesOrders_Log[[#This Row],[Line Sub Total]],0)</f>
        <v>0</v>
      </c>
      <c r="AB106" s="10">
        <f>IF(SalesOrders_Log[[#This Row],[Date Invoiced]]=FY01_M07,SalesOrders_Log[[#This Row],[Line Sub Total]],0)</f>
        <v>0</v>
      </c>
      <c r="AC106" s="10">
        <f>IF(SalesOrders_Log[[#This Row],[Date Invoiced]]=FY01_M08,SalesOrders_Log[[#This Row],[Line Sub Total]],0)</f>
        <v>0</v>
      </c>
      <c r="AD106" s="10">
        <f>IF(SalesOrders_Log[[#This Row],[Date Invoiced]]=FY01_M09,SalesOrders_Log[[#This Row],[Line Sub Total]],0)</f>
        <v>0</v>
      </c>
      <c r="AE106" s="10">
        <f>IF(SalesOrders_Log[[#This Row],[Date Invoiced]]=FY01_M10,SalesOrders_Log[[#This Row],[Line Sub Total]],0)</f>
        <v>0</v>
      </c>
      <c r="AF106" s="10">
        <f>IF(SalesOrders_Log[[#This Row],[Date Invoiced]]=FY01_M11,SalesOrders_Log[[#This Row],[Line Sub Total]],0)</f>
        <v>0</v>
      </c>
      <c r="AG106" s="10">
        <f>IF(SalesOrders_Log[[#This Row],[Date Invoiced]]=FY01_M12,SalesOrders_Log[[#This Row],[Line Sub Total]],0)</f>
        <v>0</v>
      </c>
      <c r="AH106" s="18">
        <f>IF(SalesOrders_Log[[#This Row],[Date Invoiced]]=FY02_M01,SalesOrders_Log[[#This Row],[Line Sub Total]],0)</f>
        <v>0</v>
      </c>
      <c r="AI106" s="18">
        <f>IF(SalesOrders_Log[[#This Row],[Date Invoiced]]=FY02_M02,SalesOrders_Log[[#This Row],[Line Sub Total]],0)</f>
        <v>0</v>
      </c>
      <c r="AJ106" s="18">
        <f>IF(SalesOrders_Log[[#This Row],[Date Invoiced]]=FY02_M03,SalesOrders_Log[[#This Row],[Line Sub Total]],0)</f>
        <v>0</v>
      </c>
      <c r="AK106" s="18">
        <f>IF(SalesOrders_Log[[#This Row],[Date Invoiced]]=FY02_M04,SalesOrders_Log[[#This Row],[Line Sub Total]],0)</f>
        <v>0</v>
      </c>
      <c r="AL106" s="18">
        <f>IF(SalesOrders_Log[[#This Row],[Date Invoiced]]=FY02_M05,SalesOrders_Log[[#This Row],[Line Sub Total]],0)</f>
        <v>0</v>
      </c>
      <c r="AM106" s="18">
        <f>IF(SalesOrders_Log[[#This Row],[Date Invoiced]]=FY02_M06,SalesOrders_Log[[#This Row],[Line Sub Total]],0)</f>
        <v>0</v>
      </c>
      <c r="AN106" s="18">
        <f>IF(SalesOrders_Log[[#This Row],[Date Invoiced]]=FY02_M07,SalesOrders_Log[[#This Row],[Line Sub Total]],0)</f>
        <v>0</v>
      </c>
      <c r="AO106" s="18">
        <f>IF(SalesOrders_Log[[#This Row],[Date Invoiced]]=FY02_M08,SalesOrders_Log[[#This Row],[Line Sub Total]],0)</f>
        <v>0</v>
      </c>
      <c r="AP106" s="18">
        <f>IF(SalesOrders_Log[[#This Row],[Date Invoiced]]=FY02_M09,SalesOrders_Log[[#This Row],[Line Sub Total]],0)</f>
        <v>0</v>
      </c>
      <c r="AQ106" s="18">
        <f>IF(SalesOrders_Log[[#This Row],[Date Invoiced]]=FY02_M10,SalesOrders_Log[[#This Row],[Line Sub Total]],0)</f>
        <v>0</v>
      </c>
      <c r="AR106" s="18">
        <f>IF(SalesOrders_Log[[#This Row],[Date Invoiced]]=FY02_M11,SalesOrders_Log[[#This Row],[Line Sub Total]],0)</f>
        <v>0</v>
      </c>
      <c r="AS106" s="18">
        <f>IF(SalesOrders_Log[[#This Row],[Date Invoiced]]=FY02_M12,SalesOrders_Log[[#This Row],[Line Sub Total]],0)</f>
        <v>0</v>
      </c>
      <c r="AT106" s="18">
        <f>IF(SalesOrders_Log[[#This Row],[Date Invoiced]]=FY03_M01,SalesOrders_Log[[#This Row],[Line Sub Total]],0)</f>
        <v>0</v>
      </c>
      <c r="AU106" s="18">
        <f>IF(SalesOrders_Log[[#This Row],[Date Invoiced]]=FY03_M02,SalesOrders_Log[[#This Row],[Line Sub Total]],0)</f>
        <v>0</v>
      </c>
      <c r="AV106" s="18">
        <f>IF(SalesOrders_Log[[#This Row],[Date Invoiced]]=FY03_M03,SalesOrders_Log[[#This Row],[Line Sub Total]],0)</f>
        <v>0</v>
      </c>
      <c r="AW106" s="18">
        <f>IF(SalesOrders_Log[[#This Row],[Date Invoiced]]=FY03_M04,SalesOrders_Log[[#This Row],[Line Sub Total]],0)</f>
        <v>0</v>
      </c>
      <c r="AX106" s="18">
        <f>IF(SalesOrders_Log[[#This Row],[Date Invoiced]]=FY03_M05,SalesOrders_Log[[#This Row],[Line Sub Total]],0)</f>
        <v>0</v>
      </c>
      <c r="AY106" s="18">
        <f>IF(SalesOrders_Log[[#This Row],[Date Invoiced]]=FY03_M06,SalesOrders_Log[[#This Row],[Line Sub Total]],0)</f>
        <v>0</v>
      </c>
      <c r="AZ106" s="18">
        <f>IF(SalesOrders_Log[[#This Row],[Date Invoiced]]=FY03_M07,SalesOrders_Log[[#This Row],[Line Sub Total]],0)</f>
        <v>0</v>
      </c>
      <c r="BA106" s="18">
        <f>IF(SalesOrders_Log[[#This Row],[Date Invoiced]]=FY03_M08,SalesOrders_Log[[#This Row],[Line Sub Total]],0)</f>
        <v>0</v>
      </c>
      <c r="BB106" s="18">
        <f>IF(SalesOrders_Log[[#This Row],[Date Invoiced]]=FY03_M09,SalesOrders_Log[[#This Row],[Line Sub Total]],0)</f>
        <v>0</v>
      </c>
      <c r="BC106" s="18">
        <f>IF(SalesOrders_Log[[#This Row],[Date Invoiced]]=FY03_M10,SalesOrders_Log[[#This Row],[Line Sub Total]],0)</f>
        <v>0</v>
      </c>
      <c r="BD106" s="18">
        <f>IF(SalesOrders_Log[[#This Row],[Date Invoiced]]=FY03_M11,SalesOrders_Log[[#This Row],[Line Sub Total]],0)</f>
        <v>0</v>
      </c>
      <c r="BE106" s="18">
        <f>IF(SalesOrders_Log[[#This Row],[Date Invoiced]]=FY03_M12,SalesOrders_Log[[#This Row],[Line Sub Total]],0)</f>
        <v>0</v>
      </c>
      <c r="BF106" s="18">
        <f>IF(SalesOrders_Log[[#This Row],[Product]]=FY04_M01,SalesOrders_Log[[#This Row],[Date Invoiced]],0)</f>
        <v>0</v>
      </c>
      <c r="BG106" s="18">
        <f>IF(SalesOrders_Log[[#This Row],[Product]]=FY04_M02,SalesOrders_Log[[#This Row],[Date Invoiced]],0)</f>
        <v>0</v>
      </c>
      <c r="BH106" s="18">
        <f>IF(SalesOrders_Log[[#This Row],[Product]]=FY04_M03,SalesOrders_Log[[#This Row],[Date Invoiced]],0)</f>
        <v>0</v>
      </c>
      <c r="BI106" s="18">
        <f>IF(SalesOrders_Log[[#This Row],[Product]]=FY04_M04,SalesOrders_Log[[#This Row],[Date Invoiced]],0)</f>
        <v>0</v>
      </c>
      <c r="BJ106" s="18">
        <f>IF(SalesOrders_Log[[#This Row],[Product]]=FY04_M05,SalesOrders_Log[[#This Row],[Date Invoiced]],0)</f>
        <v>0</v>
      </c>
      <c r="BK106" s="18">
        <f>IF(SalesOrders_Log[[#This Row],[Product]]=FY04_M06,SalesOrders_Log[[#This Row],[Date Invoiced]],0)</f>
        <v>0</v>
      </c>
      <c r="BL106" s="18">
        <f>IF(SalesOrders_Log[[#This Row],[Product]]=FY04_M07,SalesOrders_Log[[#This Row],[Date Invoiced]],0)</f>
        <v>0</v>
      </c>
      <c r="BM106" s="18">
        <f>IF(SalesOrders_Log[[#This Row],[Product]]=FY04_M08,SalesOrders_Log[[#This Row],[Date Invoiced]],0)</f>
        <v>0</v>
      </c>
      <c r="BN106" s="18">
        <f>IF(SalesOrders_Log[[#This Row],[Product]]=FY04_M09,SalesOrders_Log[[#This Row],[Date Invoiced]],0)</f>
        <v>0</v>
      </c>
      <c r="BO106" s="18">
        <f>IF(SalesOrders_Log[[#This Row],[Product]]=FY04_M10,SalesOrders_Log[[#This Row],[Date Invoiced]],0)</f>
        <v>0</v>
      </c>
      <c r="BP106" s="18">
        <f>IF(SalesOrders_Log[[#This Row],[Product]]=FY04_M11,SalesOrders_Log[[#This Row],[Date Invoiced]],0)</f>
        <v>0</v>
      </c>
      <c r="BQ106" s="18">
        <f>IF(SalesOrders_Log[[#This Row],[Product]]=FY04_M12,SalesOrders_Log[[#This Row],[Date Invoiced]],0)</f>
        <v>0</v>
      </c>
      <c r="BR106" s="18">
        <f>IF(SalesOrders_Log[[#This Row],[Product]]=FY05_M01,SalesOrders_Log[[#This Row],[Date Invoiced]],0)</f>
        <v>0</v>
      </c>
      <c r="BS106" s="18">
        <f>IF(SalesOrders_Log[[#This Row],[Product]]=FY05_M02,SalesOrders_Log[[#This Row],[Date Invoiced]],0)</f>
        <v>0</v>
      </c>
      <c r="BT106" s="18">
        <f>IF(SalesOrders_Log[[#This Row],[Product]]=FY05_M03,SalesOrders_Log[[#This Row],[Date Invoiced]],0)</f>
        <v>0</v>
      </c>
      <c r="BU106" s="18">
        <f>IF(SalesOrders_Log[[#This Row],[Product]]=FY05_M04,SalesOrders_Log[[#This Row],[Date Invoiced]],0)</f>
        <v>0</v>
      </c>
      <c r="BV106" s="18">
        <f>IF(SalesOrders_Log[[#This Row],[Product]]=FY05_M05,SalesOrders_Log[[#This Row],[Date Invoiced]],0)</f>
        <v>0</v>
      </c>
      <c r="BW106" s="18">
        <f>IF(SalesOrders_Log[[#This Row],[Product]]=FY05_M06,SalesOrders_Log[[#This Row],[Date Invoiced]],0)</f>
        <v>0</v>
      </c>
      <c r="BX106" s="18">
        <f>IF(SalesOrders_Log[[#This Row],[Product]]=FY05_M07,SalesOrders_Log[[#This Row],[Date Invoiced]],0)</f>
        <v>0</v>
      </c>
      <c r="BY106" s="18">
        <f>IF(SalesOrders_Log[[#This Row],[Product]]=FY05_M08,SalesOrders_Log[[#This Row],[Date Invoiced]],0)</f>
        <v>0</v>
      </c>
      <c r="BZ106" s="18">
        <f>IF(SalesOrders_Log[[#This Row],[Product]]=FY05_M09,SalesOrders_Log[[#This Row],[Date Invoiced]],0)</f>
        <v>0</v>
      </c>
      <c r="CA106" s="18">
        <f>IF(SalesOrders_Log[[#This Row],[Product]]=FY05_M10,SalesOrders_Log[[#This Row],[Date Invoiced]],0)</f>
        <v>0</v>
      </c>
      <c r="CB106" s="18">
        <f>IF(SalesOrders_Log[[#This Row],[Product]]=FY05_M11,SalesOrders_Log[[#This Row],[Date Invoiced]],0)</f>
        <v>0</v>
      </c>
      <c r="CC106" s="18">
        <f>IF(SalesOrders_Log[[#This Row],[Product]]=FY05_M12,SalesOrders_Log[[#This Row],[Date Invoiced]],0)</f>
        <v>0</v>
      </c>
    </row>
    <row r="107" spans="2:81" x14ac:dyDescent="0.25">
      <c r="B107" s="6" t="s">
        <v>711</v>
      </c>
      <c r="C107" s="6"/>
      <c r="D107" s="11"/>
      <c r="E107" s="6"/>
      <c r="F107" s="6"/>
      <c r="G107" s="6"/>
      <c r="H107" s="6"/>
      <c r="I107" s="6"/>
      <c r="J107" s="6"/>
      <c r="K107" s="6"/>
      <c r="L107" s="18" t="str">
        <f>IF(ISBLANK(SalesOrders_Log[[#This Row],[Product]]),"",SalesOrders_Log[[#This Row],[List Price]]*SalesOrders_Log[[#This Row],[QTY at List Price]]+SalesOrders_Log[[#This Row],[Discount Price]]*SalesOrders_Log[[#This Row],[QTY at Discount Price]])</f>
        <v/>
      </c>
      <c r="M107" s="6"/>
      <c r="N107" s="6"/>
      <c r="O107" s="18" t="str">
        <f>IFERROR(SalesOrders_Log[[#This Row],[Line Sub Total]]*SalesOrders_Log[[#This Row],[Zip Code Taxes]],"")</f>
        <v/>
      </c>
      <c r="P107" s="18">
        <f>SalesOrders_Log[[#This Row],[List Price]]-SalesOrders_Log[[#This Row],[Cost Price]]</f>
        <v>0</v>
      </c>
      <c r="Q10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07" s="93" t="str">
        <f>IFERROR(SalesOrders_Log[[#This Row],[QTY at List Price]]*SalesOrders_Log[[#This Row],[List Price]]/SalesOrders_Log[[#This Row],[Cost Price]]*SalesOrders_Log[[#This Row],[QTY at List Price]]-IF(SalesOrders_Log[[#This Row],[QTY at List Price]]="","",1),"")</f>
        <v/>
      </c>
      <c r="S107" s="93" t="str">
        <f>IFERROR( SalesOrders_Log[[#This Row],[QTY at Discount Price]]*SalesOrders_Log[[#This Row],[Discount Price]]/SalesOrders_Log[[#This Row],[Cost Price]]*SalesOrders_Log[[#This Row],[QTY at Discount Price]]-IF(SalesOrders_Log[[#This Row],[QTY at Discount Price]]="","",1),"")</f>
        <v/>
      </c>
      <c r="T107" s="6"/>
      <c r="V107" s="18">
        <f>IF(SalesOrders_Log[[#This Row],[Date Invoiced]]=FY01_M01,SalesOrders_Log[[#This Row],[Line Sub Total]],0)</f>
        <v>0</v>
      </c>
      <c r="W107" s="18">
        <f>IF(SalesOrders_Log[[#This Row],[Date Invoiced]]=FY01_M02,SalesOrders_Log[[#This Row],[Line Sub Total]],0)</f>
        <v>0</v>
      </c>
      <c r="X107" s="18">
        <f>IF(SalesOrders_Log[[#This Row],[Date Invoiced]]=FY01_M03,SalesOrders_Log[[#This Row],[Line Sub Total]],0)</f>
        <v>0</v>
      </c>
      <c r="Y107" s="18">
        <f>IF(SalesOrders_Log[[#This Row],[Date Invoiced]]=FY01_M04,SalesOrders_Log[[#This Row],[Line Sub Total]],0)</f>
        <v>0</v>
      </c>
      <c r="Z107" s="18">
        <f>IF(SalesOrders_Log[[#This Row],[Date Invoiced]]=FY01_M05,SalesOrders_Log[[#This Row],[Line Sub Total]],0)</f>
        <v>0</v>
      </c>
      <c r="AA107" s="18">
        <f>IF(SalesOrders_Log[[#This Row],[Date Invoiced]]=FY01_M06,SalesOrders_Log[[#This Row],[Line Sub Total]],0)</f>
        <v>0</v>
      </c>
      <c r="AB107" s="18">
        <f>IF(SalesOrders_Log[[#This Row],[Date Invoiced]]=FY01_M07,SalesOrders_Log[[#This Row],[Line Sub Total]],0)</f>
        <v>0</v>
      </c>
      <c r="AC107" s="18">
        <f>IF(SalesOrders_Log[[#This Row],[Date Invoiced]]=FY01_M08,SalesOrders_Log[[#This Row],[Line Sub Total]],0)</f>
        <v>0</v>
      </c>
      <c r="AD107" s="18">
        <f>IF(SalesOrders_Log[[#This Row],[Date Invoiced]]=FY01_M09,SalesOrders_Log[[#This Row],[Line Sub Total]],0)</f>
        <v>0</v>
      </c>
      <c r="AE107" s="18">
        <f>IF(SalesOrders_Log[[#This Row],[Date Invoiced]]=FY01_M10,SalesOrders_Log[[#This Row],[Line Sub Total]],0)</f>
        <v>0</v>
      </c>
      <c r="AF107" s="18">
        <f>IF(SalesOrders_Log[[#This Row],[Date Invoiced]]=FY01_M11,SalesOrders_Log[[#This Row],[Line Sub Total]],0)</f>
        <v>0</v>
      </c>
      <c r="AG107" s="18">
        <f>IF(SalesOrders_Log[[#This Row],[Date Invoiced]]=FY01_M12,SalesOrders_Log[[#This Row],[Line Sub Total]],0)</f>
        <v>0</v>
      </c>
      <c r="AH107" s="18">
        <f>IF(SalesOrders_Log[[#This Row],[Date Invoiced]]=FY02_M01,SalesOrders_Log[[#This Row],[Line Sub Total]],0)</f>
        <v>0</v>
      </c>
      <c r="AI107" s="18">
        <f>IF(SalesOrders_Log[[#This Row],[Date Invoiced]]=FY02_M02,SalesOrders_Log[[#This Row],[Line Sub Total]],0)</f>
        <v>0</v>
      </c>
      <c r="AJ107" s="18">
        <f>IF(SalesOrders_Log[[#This Row],[Date Invoiced]]=FY02_M03,SalesOrders_Log[[#This Row],[Line Sub Total]],0)</f>
        <v>0</v>
      </c>
      <c r="AK107" s="18">
        <f>IF(SalesOrders_Log[[#This Row],[Date Invoiced]]=FY02_M04,SalesOrders_Log[[#This Row],[Line Sub Total]],0)</f>
        <v>0</v>
      </c>
      <c r="AL107" s="18">
        <f>IF(SalesOrders_Log[[#This Row],[Date Invoiced]]=FY02_M05,SalesOrders_Log[[#This Row],[Line Sub Total]],0)</f>
        <v>0</v>
      </c>
      <c r="AM107" s="18">
        <f>IF(SalesOrders_Log[[#This Row],[Date Invoiced]]=FY02_M06,SalesOrders_Log[[#This Row],[Line Sub Total]],0)</f>
        <v>0</v>
      </c>
      <c r="AN107" s="18">
        <f>IF(SalesOrders_Log[[#This Row],[Date Invoiced]]=FY02_M07,SalesOrders_Log[[#This Row],[Line Sub Total]],0)</f>
        <v>0</v>
      </c>
      <c r="AO107" s="18">
        <f>IF(SalesOrders_Log[[#This Row],[Date Invoiced]]=FY02_M08,SalesOrders_Log[[#This Row],[Line Sub Total]],0)</f>
        <v>0</v>
      </c>
      <c r="AP107" s="18">
        <f>IF(SalesOrders_Log[[#This Row],[Date Invoiced]]=FY02_M09,SalesOrders_Log[[#This Row],[Line Sub Total]],0)</f>
        <v>0</v>
      </c>
      <c r="AQ107" s="18">
        <f>IF(SalesOrders_Log[[#This Row],[Date Invoiced]]=FY02_M10,SalesOrders_Log[[#This Row],[Line Sub Total]],0)</f>
        <v>0</v>
      </c>
      <c r="AR107" s="18">
        <f>IF(SalesOrders_Log[[#This Row],[Date Invoiced]]=FY02_M11,SalesOrders_Log[[#This Row],[Line Sub Total]],0)</f>
        <v>0</v>
      </c>
      <c r="AS107" s="18">
        <f>IF(SalesOrders_Log[[#This Row],[Date Invoiced]]=FY02_M12,SalesOrders_Log[[#This Row],[Line Sub Total]],0)</f>
        <v>0</v>
      </c>
      <c r="AT107" s="18">
        <f>IF(SalesOrders_Log[[#This Row],[Date Invoiced]]=FY03_M01,SalesOrders_Log[[#This Row],[Line Sub Total]],0)</f>
        <v>0</v>
      </c>
      <c r="AU107" s="18">
        <f>IF(SalesOrders_Log[[#This Row],[Date Invoiced]]=FY03_M02,SalesOrders_Log[[#This Row],[Line Sub Total]],0)</f>
        <v>0</v>
      </c>
      <c r="AV107" s="18">
        <f>IF(SalesOrders_Log[[#This Row],[Date Invoiced]]=FY03_M03,SalesOrders_Log[[#This Row],[Line Sub Total]],0)</f>
        <v>0</v>
      </c>
      <c r="AW107" s="18">
        <f>IF(SalesOrders_Log[[#This Row],[Date Invoiced]]=FY03_M04,SalesOrders_Log[[#This Row],[Line Sub Total]],0)</f>
        <v>0</v>
      </c>
      <c r="AX107" s="18">
        <f>IF(SalesOrders_Log[[#This Row],[Date Invoiced]]=FY03_M05,SalesOrders_Log[[#This Row],[Line Sub Total]],0)</f>
        <v>0</v>
      </c>
      <c r="AY107" s="18">
        <f>IF(SalesOrders_Log[[#This Row],[Date Invoiced]]=FY03_M06,SalesOrders_Log[[#This Row],[Line Sub Total]],0)</f>
        <v>0</v>
      </c>
      <c r="AZ107" s="18">
        <f>IF(SalesOrders_Log[[#This Row],[Date Invoiced]]=FY03_M07,SalesOrders_Log[[#This Row],[Line Sub Total]],0)</f>
        <v>0</v>
      </c>
      <c r="BA107" s="18">
        <f>IF(SalesOrders_Log[[#This Row],[Date Invoiced]]=FY03_M08,SalesOrders_Log[[#This Row],[Line Sub Total]],0)</f>
        <v>0</v>
      </c>
      <c r="BB107" s="18">
        <f>IF(SalesOrders_Log[[#This Row],[Date Invoiced]]=FY03_M09,SalesOrders_Log[[#This Row],[Line Sub Total]],0)</f>
        <v>0</v>
      </c>
      <c r="BC107" s="18">
        <f>IF(SalesOrders_Log[[#This Row],[Date Invoiced]]=FY03_M10,SalesOrders_Log[[#This Row],[Line Sub Total]],0)</f>
        <v>0</v>
      </c>
      <c r="BD107" s="18">
        <f>IF(SalesOrders_Log[[#This Row],[Date Invoiced]]=FY03_M11,SalesOrders_Log[[#This Row],[Line Sub Total]],0)</f>
        <v>0</v>
      </c>
      <c r="BE107" s="18">
        <f>IF(SalesOrders_Log[[#This Row],[Date Invoiced]]=FY03_M12,SalesOrders_Log[[#This Row],[Line Sub Total]],0)</f>
        <v>0</v>
      </c>
      <c r="BF107" s="18">
        <f>IF(SalesOrders_Log[[#This Row],[Product]]=FY04_M01,SalesOrders_Log[[#This Row],[Date Invoiced]],0)</f>
        <v>0</v>
      </c>
      <c r="BG107" s="18">
        <f>IF(SalesOrders_Log[[#This Row],[Product]]=FY04_M02,SalesOrders_Log[[#This Row],[Date Invoiced]],0)</f>
        <v>0</v>
      </c>
      <c r="BH107" s="18">
        <f>IF(SalesOrders_Log[[#This Row],[Product]]=FY04_M03,SalesOrders_Log[[#This Row],[Date Invoiced]],0)</f>
        <v>0</v>
      </c>
      <c r="BI107" s="18">
        <f>IF(SalesOrders_Log[[#This Row],[Product]]=FY04_M04,SalesOrders_Log[[#This Row],[Date Invoiced]],0)</f>
        <v>0</v>
      </c>
      <c r="BJ107" s="18">
        <f>IF(SalesOrders_Log[[#This Row],[Product]]=FY04_M05,SalesOrders_Log[[#This Row],[Date Invoiced]],0)</f>
        <v>0</v>
      </c>
      <c r="BK107" s="18">
        <f>IF(SalesOrders_Log[[#This Row],[Product]]=FY04_M06,SalesOrders_Log[[#This Row],[Date Invoiced]],0)</f>
        <v>0</v>
      </c>
      <c r="BL107" s="18">
        <f>IF(SalesOrders_Log[[#This Row],[Product]]=FY04_M07,SalesOrders_Log[[#This Row],[Date Invoiced]],0)</f>
        <v>0</v>
      </c>
      <c r="BM107" s="18">
        <f>IF(SalesOrders_Log[[#This Row],[Product]]=FY04_M08,SalesOrders_Log[[#This Row],[Date Invoiced]],0)</f>
        <v>0</v>
      </c>
      <c r="BN107" s="18">
        <f>IF(SalesOrders_Log[[#This Row],[Product]]=FY04_M09,SalesOrders_Log[[#This Row],[Date Invoiced]],0)</f>
        <v>0</v>
      </c>
      <c r="BO107" s="18">
        <f>IF(SalesOrders_Log[[#This Row],[Product]]=FY04_M10,SalesOrders_Log[[#This Row],[Date Invoiced]],0)</f>
        <v>0</v>
      </c>
      <c r="BP107" s="18">
        <f>IF(SalesOrders_Log[[#This Row],[Product]]=FY04_M11,SalesOrders_Log[[#This Row],[Date Invoiced]],0)</f>
        <v>0</v>
      </c>
      <c r="BQ107" s="18">
        <f>IF(SalesOrders_Log[[#This Row],[Product]]=FY04_M12,SalesOrders_Log[[#This Row],[Date Invoiced]],0)</f>
        <v>0</v>
      </c>
      <c r="BR107" s="18">
        <f>IF(SalesOrders_Log[[#This Row],[Product]]=FY05_M01,SalesOrders_Log[[#This Row],[Date Invoiced]],0)</f>
        <v>0</v>
      </c>
      <c r="BS107" s="18">
        <f>IF(SalesOrders_Log[[#This Row],[Product]]=FY05_M02,SalesOrders_Log[[#This Row],[Date Invoiced]],0)</f>
        <v>0</v>
      </c>
      <c r="BT107" s="18">
        <f>IF(SalesOrders_Log[[#This Row],[Product]]=FY05_M03,SalesOrders_Log[[#This Row],[Date Invoiced]],0)</f>
        <v>0</v>
      </c>
      <c r="BU107" s="18">
        <f>IF(SalesOrders_Log[[#This Row],[Product]]=FY05_M04,SalesOrders_Log[[#This Row],[Date Invoiced]],0)</f>
        <v>0</v>
      </c>
      <c r="BV107" s="18">
        <f>IF(SalesOrders_Log[[#This Row],[Product]]=FY05_M05,SalesOrders_Log[[#This Row],[Date Invoiced]],0)</f>
        <v>0</v>
      </c>
      <c r="BW107" s="18">
        <f>IF(SalesOrders_Log[[#This Row],[Product]]=FY05_M06,SalesOrders_Log[[#This Row],[Date Invoiced]],0)</f>
        <v>0</v>
      </c>
      <c r="BX107" s="18">
        <f>IF(SalesOrders_Log[[#This Row],[Product]]=FY05_M07,SalesOrders_Log[[#This Row],[Date Invoiced]],0)</f>
        <v>0</v>
      </c>
      <c r="BY107" s="18">
        <f>IF(SalesOrders_Log[[#This Row],[Product]]=FY05_M08,SalesOrders_Log[[#This Row],[Date Invoiced]],0)</f>
        <v>0</v>
      </c>
      <c r="BZ107" s="18">
        <f>IF(SalesOrders_Log[[#This Row],[Product]]=FY05_M09,SalesOrders_Log[[#This Row],[Date Invoiced]],0)</f>
        <v>0</v>
      </c>
      <c r="CA107" s="18">
        <f>IF(SalesOrders_Log[[#This Row],[Product]]=FY05_M10,SalesOrders_Log[[#This Row],[Date Invoiced]],0)</f>
        <v>0</v>
      </c>
      <c r="CB107" s="18">
        <f>IF(SalesOrders_Log[[#This Row],[Product]]=FY05_M11,SalesOrders_Log[[#This Row],[Date Invoiced]],0)</f>
        <v>0</v>
      </c>
      <c r="CC107" s="18">
        <f>IF(SalesOrders_Log[[#This Row],[Product]]=FY05_M12,SalesOrders_Log[[#This Row],[Date Invoiced]],0)</f>
        <v>0</v>
      </c>
    </row>
    <row r="108" spans="2:81" x14ac:dyDescent="0.25">
      <c r="B108" s="6" t="s">
        <v>712</v>
      </c>
      <c r="C108" s="6"/>
      <c r="D108" s="11"/>
      <c r="E108" s="6"/>
      <c r="F108" s="6"/>
      <c r="G108" s="6"/>
      <c r="H108" s="6"/>
      <c r="I108" s="6"/>
      <c r="J108" s="6"/>
      <c r="K108" s="6"/>
      <c r="L108" s="18" t="str">
        <f>IF(ISBLANK(SalesOrders_Log[[#This Row],[Product]]),"",SalesOrders_Log[[#This Row],[List Price]]*SalesOrders_Log[[#This Row],[QTY at List Price]]+SalesOrders_Log[[#This Row],[Discount Price]]*SalesOrders_Log[[#This Row],[QTY at Discount Price]])</f>
        <v/>
      </c>
      <c r="M108" s="6"/>
      <c r="N108" s="6"/>
      <c r="O108" s="18" t="str">
        <f>IFERROR(SalesOrders_Log[[#This Row],[Line Sub Total]]*SalesOrders_Log[[#This Row],[Zip Code Taxes]],"")</f>
        <v/>
      </c>
      <c r="P108" s="18">
        <f>SalesOrders_Log[[#This Row],[List Price]]-SalesOrders_Log[[#This Row],[Cost Price]]</f>
        <v>0</v>
      </c>
      <c r="Q10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08" s="93" t="str">
        <f>IFERROR(SalesOrders_Log[[#This Row],[QTY at List Price]]*SalesOrders_Log[[#This Row],[List Price]]/SalesOrders_Log[[#This Row],[Cost Price]]*SalesOrders_Log[[#This Row],[QTY at List Price]]-IF(SalesOrders_Log[[#This Row],[QTY at List Price]]="","",1),"")</f>
        <v/>
      </c>
      <c r="S108" s="93" t="str">
        <f>IFERROR( SalesOrders_Log[[#This Row],[QTY at Discount Price]]*SalesOrders_Log[[#This Row],[Discount Price]]/SalesOrders_Log[[#This Row],[Cost Price]]*SalesOrders_Log[[#This Row],[QTY at Discount Price]]-IF(SalesOrders_Log[[#This Row],[QTY at Discount Price]]="","",1),"")</f>
        <v/>
      </c>
      <c r="T108" s="6"/>
      <c r="V108" s="18">
        <f>IF(SalesOrders_Log[[#This Row],[Date Invoiced]]=FY01_M01,SalesOrders_Log[[#This Row],[Line Sub Total]],0)</f>
        <v>0</v>
      </c>
      <c r="W108" s="18">
        <f>IF(SalesOrders_Log[[#This Row],[Date Invoiced]]=FY01_M02,SalesOrders_Log[[#This Row],[Line Sub Total]],0)</f>
        <v>0</v>
      </c>
      <c r="X108" s="18">
        <f>IF(SalesOrders_Log[[#This Row],[Date Invoiced]]=FY01_M03,SalesOrders_Log[[#This Row],[Line Sub Total]],0)</f>
        <v>0</v>
      </c>
      <c r="Y108" s="18">
        <f>IF(SalesOrders_Log[[#This Row],[Date Invoiced]]=FY01_M04,SalesOrders_Log[[#This Row],[Line Sub Total]],0)</f>
        <v>0</v>
      </c>
      <c r="Z108" s="18">
        <f>IF(SalesOrders_Log[[#This Row],[Date Invoiced]]=FY01_M05,SalesOrders_Log[[#This Row],[Line Sub Total]],0)</f>
        <v>0</v>
      </c>
      <c r="AA108" s="18">
        <f>IF(SalesOrders_Log[[#This Row],[Date Invoiced]]=FY01_M06,SalesOrders_Log[[#This Row],[Line Sub Total]],0)</f>
        <v>0</v>
      </c>
      <c r="AB108" s="18">
        <f>IF(SalesOrders_Log[[#This Row],[Date Invoiced]]=FY01_M07,SalesOrders_Log[[#This Row],[Line Sub Total]],0)</f>
        <v>0</v>
      </c>
      <c r="AC108" s="18">
        <f>IF(SalesOrders_Log[[#This Row],[Date Invoiced]]=FY01_M08,SalesOrders_Log[[#This Row],[Line Sub Total]],0)</f>
        <v>0</v>
      </c>
      <c r="AD108" s="18">
        <f>IF(SalesOrders_Log[[#This Row],[Date Invoiced]]=FY01_M09,SalesOrders_Log[[#This Row],[Line Sub Total]],0)</f>
        <v>0</v>
      </c>
      <c r="AE108" s="18">
        <f>IF(SalesOrders_Log[[#This Row],[Date Invoiced]]=FY01_M10,SalesOrders_Log[[#This Row],[Line Sub Total]],0)</f>
        <v>0</v>
      </c>
      <c r="AF108" s="18">
        <f>IF(SalesOrders_Log[[#This Row],[Date Invoiced]]=FY01_M11,SalesOrders_Log[[#This Row],[Line Sub Total]],0)</f>
        <v>0</v>
      </c>
      <c r="AG108" s="18">
        <f>IF(SalesOrders_Log[[#This Row],[Date Invoiced]]=FY01_M12,SalesOrders_Log[[#This Row],[Line Sub Total]],0)</f>
        <v>0</v>
      </c>
      <c r="AH108" s="18">
        <f>IF(SalesOrders_Log[[#This Row],[Date Invoiced]]=FY02_M01,SalesOrders_Log[[#This Row],[Line Sub Total]],0)</f>
        <v>0</v>
      </c>
      <c r="AI108" s="18">
        <f>IF(SalesOrders_Log[[#This Row],[Date Invoiced]]=FY02_M02,SalesOrders_Log[[#This Row],[Line Sub Total]],0)</f>
        <v>0</v>
      </c>
      <c r="AJ108" s="18">
        <f>IF(SalesOrders_Log[[#This Row],[Date Invoiced]]=FY02_M03,SalesOrders_Log[[#This Row],[Line Sub Total]],0)</f>
        <v>0</v>
      </c>
      <c r="AK108" s="18">
        <f>IF(SalesOrders_Log[[#This Row],[Date Invoiced]]=FY02_M04,SalesOrders_Log[[#This Row],[Line Sub Total]],0)</f>
        <v>0</v>
      </c>
      <c r="AL108" s="18">
        <f>IF(SalesOrders_Log[[#This Row],[Date Invoiced]]=FY02_M05,SalesOrders_Log[[#This Row],[Line Sub Total]],0)</f>
        <v>0</v>
      </c>
      <c r="AM108" s="18">
        <f>IF(SalesOrders_Log[[#This Row],[Date Invoiced]]=FY02_M06,SalesOrders_Log[[#This Row],[Line Sub Total]],0)</f>
        <v>0</v>
      </c>
      <c r="AN108" s="18">
        <f>IF(SalesOrders_Log[[#This Row],[Date Invoiced]]=FY02_M07,SalesOrders_Log[[#This Row],[Line Sub Total]],0)</f>
        <v>0</v>
      </c>
      <c r="AO108" s="18">
        <f>IF(SalesOrders_Log[[#This Row],[Date Invoiced]]=FY02_M08,SalesOrders_Log[[#This Row],[Line Sub Total]],0)</f>
        <v>0</v>
      </c>
      <c r="AP108" s="18">
        <f>IF(SalesOrders_Log[[#This Row],[Date Invoiced]]=FY02_M09,SalesOrders_Log[[#This Row],[Line Sub Total]],0)</f>
        <v>0</v>
      </c>
      <c r="AQ108" s="18">
        <f>IF(SalesOrders_Log[[#This Row],[Date Invoiced]]=FY02_M10,SalesOrders_Log[[#This Row],[Line Sub Total]],0)</f>
        <v>0</v>
      </c>
      <c r="AR108" s="18">
        <f>IF(SalesOrders_Log[[#This Row],[Date Invoiced]]=FY02_M11,SalesOrders_Log[[#This Row],[Line Sub Total]],0)</f>
        <v>0</v>
      </c>
      <c r="AS108" s="18">
        <f>IF(SalesOrders_Log[[#This Row],[Date Invoiced]]=FY02_M12,SalesOrders_Log[[#This Row],[Line Sub Total]],0)</f>
        <v>0</v>
      </c>
      <c r="AT108" s="18">
        <f>IF(SalesOrders_Log[[#This Row],[Date Invoiced]]=FY03_M01,SalesOrders_Log[[#This Row],[Line Sub Total]],0)</f>
        <v>0</v>
      </c>
      <c r="AU108" s="18">
        <f>IF(SalesOrders_Log[[#This Row],[Date Invoiced]]=FY03_M02,SalesOrders_Log[[#This Row],[Line Sub Total]],0)</f>
        <v>0</v>
      </c>
      <c r="AV108" s="18">
        <f>IF(SalesOrders_Log[[#This Row],[Date Invoiced]]=FY03_M03,SalesOrders_Log[[#This Row],[Line Sub Total]],0)</f>
        <v>0</v>
      </c>
      <c r="AW108" s="18">
        <f>IF(SalesOrders_Log[[#This Row],[Date Invoiced]]=FY03_M04,SalesOrders_Log[[#This Row],[Line Sub Total]],0)</f>
        <v>0</v>
      </c>
      <c r="AX108" s="18">
        <f>IF(SalesOrders_Log[[#This Row],[Date Invoiced]]=FY03_M05,SalesOrders_Log[[#This Row],[Line Sub Total]],0)</f>
        <v>0</v>
      </c>
      <c r="AY108" s="18">
        <f>IF(SalesOrders_Log[[#This Row],[Date Invoiced]]=FY03_M06,SalesOrders_Log[[#This Row],[Line Sub Total]],0)</f>
        <v>0</v>
      </c>
      <c r="AZ108" s="18">
        <f>IF(SalesOrders_Log[[#This Row],[Date Invoiced]]=FY03_M07,SalesOrders_Log[[#This Row],[Line Sub Total]],0)</f>
        <v>0</v>
      </c>
      <c r="BA108" s="18">
        <f>IF(SalesOrders_Log[[#This Row],[Date Invoiced]]=FY03_M08,SalesOrders_Log[[#This Row],[Line Sub Total]],0)</f>
        <v>0</v>
      </c>
      <c r="BB108" s="18">
        <f>IF(SalesOrders_Log[[#This Row],[Date Invoiced]]=FY03_M09,SalesOrders_Log[[#This Row],[Line Sub Total]],0)</f>
        <v>0</v>
      </c>
      <c r="BC108" s="18">
        <f>IF(SalesOrders_Log[[#This Row],[Date Invoiced]]=FY03_M10,SalesOrders_Log[[#This Row],[Line Sub Total]],0)</f>
        <v>0</v>
      </c>
      <c r="BD108" s="18">
        <f>IF(SalesOrders_Log[[#This Row],[Date Invoiced]]=FY03_M11,SalesOrders_Log[[#This Row],[Line Sub Total]],0)</f>
        <v>0</v>
      </c>
      <c r="BE108" s="18">
        <f>IF(SalesOrders_Log[[#This Row],[Date Invoiced]]=FY03_M12,SalesOrders_Log[[#This Row],[Line Sub Total]],0)</f>
        <v>0</v>
      </c>
      <c r="BF108" s="18">
        <f>IF(SalesOrders_Log[[#This Row],[Product]]=FY04_M01,SalesOrders_Log[[#This Row],[Date Invoiced]],0)</f>
        <v>0</v>
      </c>
      <c r="BG108" s="18">
        <f>IF(SalesOrders_Log[[#This Row],[Product]]=FY04_M02,SalesOrders_Log[[#This Row],[Date Invoiced]],0)</f>
        <v>0</v>
      </c>
      <c r="BH108" s="18">
        <f>IF(SalesOrders_Log[[#This Row],[Product]]=FY04_M03,SalesOrders_Log[[#This Row],[Date Invoiced]],0)</f>
        <v>0</v>
      </c>
      <c r="BI108" s="18">
        <f>IF(SalesOrders_Log[[#This Row],[Product]]=FY04_M04,SalesOrders_Log[[#This Row],[Date Invoiced]],0)</f>
        <v>0</v>
      </c>
      <c r="BJ108" s="18">
        <f>IF(SalesOrders_Log[[#This Row],[Product]]=FY04_M05,SalesOrders_Log[[#This Row],[Date Invoiced]],0)</f>
        <v>0</v>
      </c>
      <c r="BK108" s="18">
        <f>IF(SalesOrders_Log[[#This Row],[Product]]=FY04_M06,SalesOrders_Log[[#This Row],[Date Invoiced]],0)</f>
        <v>0</v>
      </c>
      <c r="BL108" s="18">
        <f>IF(SalesOrders_Log[[#This Row],[Product]]=FY04_M07,SalesOrders_Log[[#This Row],[Date Invoiced]],0)</f>
        <v>0</v>
      </c>
      <c r="BM108" s="18">
        <f>IF(SalesOrders_Log[[#This Row],[Product]]=FY04_M08,SalesOrders_Log[[#This Row],[Date Invoiced]],0)</f>
        <v>0</v>
      </c>
      <c r="BN108" s="18">
        <f>IF(SalesOrders_Log[[#This Row],[Product]]=FY04_M09,SalesOrders_Log[[#This Row],[Date Invoiced]],0)</f>
        <v>0</v>
      </c>
      <c r="BO108" s="18">
        <f>IF(SalesOrders_Log[[#This Row],[Product]]=FY04_M10,SalesOrders_Log[[#This Row],[Date Invoiced]],0)</f>
        <v>0</v>
      </c>
      <c r="BP108" s="18">
        <f>IF(SalesOrders_Log[[#This Row],[Product]]=FY04_M11,SalesOrders_Log[[#This Row],[Date Invoiced]],0)</f>
        <v>0</v>
      </c>
      <c r="BQ108" s="18">
        <f>IF(SalesOrders_Log[[#This Row],[Product]]=FY04_M12,SalesOrders_Log[[#This Row],[Date Invoiced]],0)</f>
        <v>0</v>
      </c>
      <c r="BR108" s="18">
        <f>IF(SalesOrders_Log[[#This Row],[Product]]=FY05_M01,SalesOrders_Log[[#This Row],[Date Invoiced]],0)</f>
        <v>0</v>
      </c>
      <c r="BS108" s="18">
        <f>IF(SalesOrders_Log[[#This Row],[Product]]=FY05_M02,SalesOrders_Log[[#This Row],[Date Invoiced]],0)</f>
        <v>0</v>
      </c>
      <c r="BT108" s="18">
        <f>IF(SalesOrders_Log[[#This Row],[Product]]=FY05_M03,SalesOrders_Log[[#This Row],[Date Invoiced]],0)</f>
        <v>0</v>
      </c>
      <c r="BU108" s="18">
        <f>IF(SalesOrders_Log[[#This Row],[Product]]=FY05_M04,SalesOrders_Log[[#This Row],[Date Invoiced]],0)</f>
        <v>0</v>
      </c>
      <c r="BV108" s="18">
        <f>IF(SalesOrders_Log[[#This Row],[Product]]=FY05_M05,SalesOrders_Log[[#This Row],[Date Invoiced]],0)</f>
        <v>0</v>
      </c>
      <c r="BW108" s="18">
        <f>IF(SalesOrders_Log[[#This Row],[Product]]=FY05_M06,SalesOrders_Log[[#This Row],[Date Invoiced]],0)</f>
        <v>0</v>
      </c>
      <c r="BX108" s="18">
        <f>IF(SalesOrders_Log[[#This Row],[Product]]=FY05_M07,SalesOrders_Log[[#This Row],[Date Invoiced]],0)</f>
        <v>0</v>
      </c>
      <c r="BY108" s="18">
        <f>IF(SalesOrders_Log[[#This Row],[Product]]=FY05_M08,SalesOrders_Log[[#This Row],[Date Invoiced]],0)</f>
        <v>0</v>
      </c>
      <c r="BZ108" s="18">
        <f>IF(SalesOrders_Log[[#This Row],[Product]]=FY05_M09,SalesOrders_Log[[#This Row],[Date Invoiced]],0)</f>
        <v>0</v>
      </c>
      <c r="CA108" s="18">
        <f>IF(SalesOrders_Log[[#This Row],[Product]]=FY05_M10,SalesOrders_Log[[#This Row],[Date Invoiced]],0)</f>
        <v>0</v>
      </c>
      <c r="CB108" s="18">
        <f>IF(SalesOrders_Log[[#This Row],[Product]]=FY05_M11,SalesOrders_Log[[#This Row],[Date Invoiced]],0)</f>
        <v>0</v>
      </c>
      <c r="CC108" s="18">
        <f>IF(SalesOrders_Log[[#This Row],[Product]]=FY05_M12,SalesOrders_Log[[#This Row],[Date Invoiced]],0)</f>
        <v>0</v>
      </c>
    </row>
    <row r="109" spans="2:81" x14ac:dyDescent="0.25">
      <c r="B109" s="6" t="s">
        <v>713</v>
      </c>
      <c r="C109" s="6"/>
      <c r="D109" s="11"/>
      <c r="E109" s="6"/>
      <c r="F109" s="6"/>
      <c r="G109" s="6"/>
      <c r="H109" s="6"/>
      <c r="I109" s="6"/>
      <c r="J109" s="6"/>
      <c r="K109" s="6"/>
      <c r="L109" s="18" t="str">
        <f>IF(ISBLANK(SalesOrders_Log[[#This Row],[Product]]),"",SalesOrders_Log[[#This Row],[List Price]]*SalesOrders_Log[[#This Row],[QTY at List Price]]+SalesOrders_Log[[#This Row],[Discount Price]]*SalesOrders_Log[[#This Row],[QTY at Discount Price]])</f>
        <v/>
      </c>
      <c r="M109" s="6"/>
      <c r="N109" s="6"/>
      <c r="O109" s="18" t="str">
        <f>IFERROR(SalesOrders_Log[[#This Row],[Line Sub Total]]*SalesOrders_Log[[#This Row],[Zip Code Taxes]],"")</f>
        <v/>
      </c>
      <c r="P109" s="18">
        <f>SalesOrders_Log[[#This Row],[List Price]]-SalesOrders_Log[[#This Row],[Cost Price]]</f>
        <v>0</v>
      </c>
      <c r="Q10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09" s="93" t="str">
        <f>IFERROR(SalesOrders_Log[[#This Row],[QTY at List Price]]*SalesOrders_Log[[#This Row],[List Price]]/SalesOrders_Log[[#This Row],[Cost Price]]*SalesOrders_Log[[#This Row],[QTY at List Price]]-IF(SalesOrders_Log[[#This Row],[QTY at List Price]]="","",1),"")</f>
        <v/>
      </c>
      <c r="S109" s="93" t="str">
        <f>IFERROR( SalesOrders_Log[[#This Row],[QTY at Discount Price]]*SalesOrders_Log[[#This Row],[Discount Price]]/SalesOrders_Log[[#This Row],[Cost Price]]*SalesOrders_Log[[#This Row],[QTY at Discount Price]]-IF(SalesOrders_Log[[#This Row],[QTY at Discount Price]]="","",1),"")</f>
        <v/>
      </c>
      <c r="T109" s="6"/>
      <c r="V109" s="18">
        <f>IF(SalesOrders_Log[[#This Row],[Date Invoiced]]=FY01_M01,SalesOrders_Log[[#This Row],[Line Sub Total]],0)</f>
        <v>0</v>
      </c>
      <c r="W109" s="18">
        <f>IF(SalesOrders_Log[[#This Row],[Date Invoiced]]=FY01_M02,SalesOrders_Log[[#This Row],[Line Sub Total]],0)</f>
        <v>0</v>
      </c>
      <c r="X109" s="18">
        <f>IF(SalesOrders_Log[[#This Row],[Date Invoiced]]=FY01_M03,SalesOrders_Log[[#This Row],[Line Sub Total]],0)</f>
        <v>0</v>
      </c>
      <c r="Y109" s="18">
        <f>IF(SalesOrders_Log[[#This Row],[Date Invoiced]]=FY01_M04,SalesOrders_Log[[#This Row],[Line Sub Total]],0)</f>
        <v>0</v>
      </c>
      <c r="Z109" s="18">
        <f>IF(SalesOrders_Log[[#This Row],[Date Invoiced]]=FY01_M05,SalesOrders_Log[[#This Row],[Line Sub Total]],0)</f>
        <v>0</v>
      </c>
      <c r="AA109" s="18">
        <f>IF(SalesOrders_Log[[#This Row],[Date Invoiced]]=FY01_M06,SalesOrders_Log[[#This Row],[Line Sub Total]],0)</f>
        <v>0</v>
      </c>
      <c r="AB109" s="18">
        <f>IF(SalesOrders_Log[[#This Row],[Date Invoiced]]=FY01_M07,SalesOrders_Log[[#This Row],[Line Sub Total]],0)</f>
        <v>0</v>
      </c>
      <c r="AC109" s="18">
        <f>IF(SalesOrders_Log[[#This Row],[Date Invoiced]]=FY01_M08,SalesOrders_Log[[#This Row],[Line Sub Total]],0)</f>
        <v>0</v>
      </c>
      <c r="AD109" s="18">
        <f>IF(SalesOrders_Log[[#This Row],[Date Invoiced]]=FY01_M09,SalesOrders_Log[[#This Row],[Line Sub Total]],0)</f>
        <v>0</v>
      </c>
      <c r="AE109" s="18">
        <f>IF(SalesOrders_Log[[#This Row],[Date Invoiced]]=FY01_M10,SalesOrders_Log[[#This Row],[Line Sub Total]],0)</f>
        <v>0</v>
      </c>
      <c r="AF109" s="18">
        <f>IF(SalesOrders_Log[[#This Row],[Date Invoiced]]=FY01_M11,SalesOrders_Log[[#This Row],[Line Sub Total]],0)</f>
        <v>0</v>
      </c>
      <c r="AG109" s="18">
        <f>IF(SalesOrders_Log[[#This Row],[Date Invoiced]]=FY01_M12,SalesOrders_Log[[#This Row],[Line Sub Total]],0)</f>
        <v>0</v>
      </c>
      <c r="AH109" s="18">
        <f>IF(SalesOrders_Log[[#This Row],[Date Invoiced]]=FY02_M01,SalesOrders_Log[[#This Row],[Line Sub Total]],0)</f>
        <v>0</v>
      </c>
      <c r="AI109" s="18">
        <f>IF(SalesOrders_Log[[#This Row],[Date Invoiced]]=FY02_M02,SalesOrders_Log[[#This Row],[Line Sub Total]],0)</f>
        <v>0</v>
      </c>
      <c r="AJ109" s="18">
        <f>IF(SalesOrders_Log[[#This Row],[Date Invoiced]]=FY02_M03,SalesOrders_Log[[#This Row],[Line Sub Total]],0)</f>
        <v>0</v>
      </c>
      <c r="AK109" s="18">
        <f>IF(SalesOrders_Log[[#This Row],[Date Invoiced]]=FY02_M04,SalesOrders_Log[[#This Row],[Line Sub Total]],0)</f>
        <v>0</v>
      </c>
      <c r="AL109" s="18">
        <f>IF(SalesOrders_Log[[#This Row],[Date Invoiced]]=FY02_M05,SalesOrders_Log[[#This Row],[Line Sub Total]],0)</f>
        <v>0</v>
      </c>
      <c r="AM109" s="18">
        <f>IF(SalesOrders_Log[[#This Row],[Date Invoiced]]=FY02_M06,SalesOrders_Log[[#This Row],[Line Sub Total]],0)</f>
        <v>0</v>
      </c>
      <c r="AN109" s="18">
        <f>IF(SalesOrders_Log[[#This Row],[Date Invoiced]]=FY02_M07,SalesOrders_Log[[#This Row],[Line Sub Total]],0)</f>
        <v>0</v>
      </c>
      <c r="AO109" s="18">
        <f>IF(SalesOrders_Log[[#This Row],[Date Invoiced]]=FY02_M08,SalesOrders_Log[[#This Row],[Line Sub Total]],0)</f>
        <v>0</v>
      </c>
      <c r="AP109" s="18">
        <f>IF(SalesOrders_Log[[#This Row],[Date Invoiced]]=FY02_M09,SalesOrders_Log[[#This Row],[Line Sub Total]],0)</f>
        <v>0</v>
      </c>
      <c r="AQ109" s="18">
        <f>IF(SalesOrders_Log[[#This Row],[Date Invoiced]]=FY02_M10,SalesOrders_Log[[#This Row],[Line Sub Total]],0)</f>
        <v>0</v>
      </c>
      <c r="AR109" s="18">
        <f>IF(SalesOrders_Log[[#This Row],[Date Invoiced]]=FY02_M11,SalesOrders_Log[[#This Row],[Line Sub Total]],0)</f>
        <v>0</v>
      </c>
      <c r="AS109" s="18">
        <f>IF(SalesOrders_Log[[#This Row],[Date Invoiced]]=FY02_M12,SalesOrders_Log[[#This Row],[Line Sub Total]],0)</f>
        <v>0</v>
      </c>
      <c r="AT109" s="18">
        <f>IF(SalesOrders_Log[[#This Row],[Date Invoiced]]=FY03_M01,SalesOrders_Log[[#This Row],[Line Sub Total]],0)</f>
        <v>0</v>
      </c>
      <c r="AU109" s="18">
        <f>IF(SalesOrders_Log[[#This Row],[Date Invoiced]]=FY03_M02,SalesOrders_Log[[#This Row],[Line Sub Total]],0)</f>
        <v>0</v>
      </c>
      <c r="AV109" s="18">
        <f>IF(SalesOrders_Log[[#This Row],[Date Invoiced]]=FY03_M03,SalesOrders_Log[[#This Row],[Line Sub Total]],0)</f>
        <v>0</v>
      </c>
      <c r="AW109" s="18">
        <f>IF(SalesOrders_Log[[#This Row],[Date Invoiced]]=FY03_M04,SalesOrders_Log[[#This Row],[Line Sub Total]],0)</f>
        <v>0</v>
      </c>
      <c r="AX109" s="18">
        <f>IF(SalesOrders_Log[[#This Row],[Date Invoiced]]=FY03_M05,SalesOrders_Log[[#This Row],[Line Sub Total]],0)</f>
        <v>0</v>
      </c>
      <c r="AY109" s="18">
        <f>IF(SalesOrders_Log[[#This Row],[Date Invoiced]]=FY03_M06,SalesOrders_Log[[#This Row],[Line Sub Total]],0)</f>
        <v>0</v>
      </c>
      <c r="AZ109" s="18">
        <f>IF(SalesOrders_Log[[#This Row],[Date Invoiced]]=FY03_M07,SalesOrders_Log[[#This Row],[Line Sub Total]],0)</f>
        <v>0</v>
      </c>
      <c r="BA109" s="18">
        <f>IF(SalesOrders_Log[[#This Row],[Date Invoiced]]=FY03_M08,SalesOrders_Log[[#This Row],[Line Sub Total]],0)</f>
        <v>0</v>
      </c>
      <c r="BB109" s="18">
        <f>IF(SalesOrders_Log[[#This Row],[Date Invoiced]]=FY03_M09,SalesOrders_Log[[#This Row],[Line Sub Total]],0)</f>
        <v>0</v>
      </c>
      <c r="BC109" s="18">
        <f>IF(SalesOrders_Log[[#This Row],[Date Invoiced]]=FY03_M10,SalesOrders_Log[[#This Row],[Line Sub Total]],0)</f>
        <v>0</v>
      </c>
      <c r="BD109" s="18">
        <f>IF(SalesOrders_Log[[#This Row],[Date Invoiced]]=FY03_M11,SalesOrders_Log[[#This Row],[Line Sub Total]],0)</f>
        <v>0</v>
      </c>
      <c r="BE109" s="18">
        <f>IF(SalesOrders_Log[[#This Row],[Date Invoiced]]=FY03_M12,SalesOrders_Log[[#This Row],[Line Sub Total]],0)</f>
        <v>0</v>
      </c>
      <c r="BF109" s="18">
        <f>IF(SalesOrders_Log[[#This Row],[Product]]=FY04_M01,SalesOrders_Log[[#This Row],[Date Invoiced]],0)</f>
        <v>0</v>
      </c>
      <c r="BG109" s="18">
        <f>IF(SalesOrders_Log[[#This Row],[Product]]=FY04_M02,SalesOrders_Log[[#This Row],[Date Invoiced]],0)</f>
        <v>0</v>
      </c>
      <c r="BH109" s="18">
        <f>IF(SalesOrders_Log[[#This Row],[Product]]=FY04_M03,SalesOrders_Log[[#This Row],[Date Invoiced]],0)</f>
        <v>0</v>
      </c>
      <c r="BI109" s="18">
        <f>IF(SalesOrders_Log[[#This Row],[Product]]=FY04_M04,SalesOrders_Log[[#This Row],[Date Invoiced]],0)</f>
        <v>0</v>
      </c>
      <c r="BJ109" s="18">
        <f>IF(SalesOrders_Log[[#This Row],[Product]]=FY04_M05,SalesOrders_Log[[#This Row],[Date Invoiced]],0)</f>
        <v>0</v>
      </c>
      <c r="BK109" s="18">
        <f>IF(SalesOrders_Log[[#This Row],[Product]]=FY04_M06,SalesOrders_Log[[#This Row],[Date Invoiced]],0)</f>
        <v>0</v>
      </c>
      <c r="BL109" s="18">
        <f>IF(SalesOrders_Log[[#This Row],[Product]]=FY04_M07,SalesOrders_Log[[#This Row],[Date Invoiced]],0)</f>
        <v>0</v>
      </c>
      <c r="BM109" s="18">
        <f>IF(SalesOrders_Log[[#This Row],[Product]]=FY04_M08,SalesOrders_Log[[#This Row],[Date Invoiced]],0)</f>
        <v>0</v>
      </c>
      <c r="BN109" s="18">
        <f>IF(SalesOrders_Log[[#This Row],[Product]]=FY04_M09,SalesOrders_Log[[#This Row],[Date Invoiced]],0)</f>
        <v>0</v>
      </c>
      <c r="BO109" s="18">
        <f>IF(SalesOrders_Log[[#This Row],[Product]]=FY04_M10,SalesOrders_Log[[#This Row],[Date Invoiced]],0)</f>
        <v>0</v>
      </c>
      <c r="BP109" s="18">
        <f>IF(SalesOrders_Log[[#This Row],[Product]]=FY04_M11,SalesOrders_Log[[#This Row],[Date Invoiced]],0)</f>
        <v>0</v>
      </c>
      <c r="BQ109" s="18">
        <f>IF(SalesOrders_Log[[#This Row],[Product]]=FY04_M12,SalesOrders_Log[[#This Row],[Date Invoiced]],0)</f>
        <v>0</v>
      </c>
      <c r="BR109" s="18">
        <f>IF(SalesOrders_Log[[#This Row],[Product]]=FY05_M01,SalesOrders_Log[[#This Row],[Date Invoiced]],0)</f>
        <v>0</v>
      </c>
      <c r="BS109" s="18">
        <f>IF(SalesOrders_Log[[#This Row],[Product]]=FY05_M02,SalesOrders_Log[[#This Row],[Date Invoiced]],0)</f>
        <v>0</v>
      </c>
      <c r="BT109" s="18">
        <f>IF(SalesOrders_Log[[#This Row],[Product]]=FY05_M03,SalesOrders_Log[[#This Row],[Date Invoiced]],0)</f>
        <v>0</v>
      </c>
      <c r="BU109" s="18">
        <f>IF(SalesOrders_Log[[#This Row],[Product]]=FY05_M04,SalesOrders_Log[[#This Row],[Date Invoiced]],0)</f>
        <v>0</v>
      </c>
      <c r="BV109" s="18">
        <f>IF(SalesOrders_Log[[#This Row],[Product]]=FY05_M05,SalesOrders_Log[[#This Row],[Date Invoiced]],0)</f>
        <v>0</v>
      </c>
      <c r="BW109" s="18">
        <f>IF(SalesOrders_Log[[#This Row],[Product]]=FY05_M06,SalesOrders_Log[[#This Row],[Date Invoiced]],0)</f>
        <v>0</v>
      </c>
      <c r="BX109" s="18">
        <f>IF(SalesOrders_Log[[#This Row],[Product]]=FY05_M07,SalesOrders_Log[[#This Row],[Date Invoiced]],0)</f>
        <v>0</v>
      </c>
      <c r="BY109" s="18">
        <f>IF(SalesOrders_Log[[#This Row],[Product]]=FY05_M08,SalesOrders_Log[[#This Row],[Date Invoiced]],0)</f>
        <v>0</v>
      </c>
      <c r="BZ109" s="18">
        <f>IF(SalesOrders_Log[[#This Row],[Product]]=FY05_M09,SalesOrders_Log[[#This Row],[Date Invoiced]],0)</f>
        <v>0</v>
      </c>
      <c r="CA109" s="18">
        <f>IF(SalesOrders_Log[[#This Row],[Product]]=FY05_M10,SalesOrders_Log[[#This Row],[Date Invoiced]],0)</f>
        <v>0</v>
      </c>
      <c r="CB109" s="18">
        <f>IF(SalesOrders_Log[[#This Row],[Product]]=FY05_M11,SalesOrders_Log[[#This Row],[Date Invoiced]],0)</f>
        <v>0</v>
      </c>
      <c r="CC109" s="18">
        <f>IF(SalesOrders_Log[[#This Row],[Product]]=FY05_M12,SalesOrders_Log[[#This Row],[Date Invoiced]],0)</f>
        <v>0</v>
      </c>
    </row>
    <row r="110" spans="2:81" x14ac:dyDescent="0.25">
      <c r="B110" s="6" t="s">
        <v>714</v>
      </c>
      <c r="C110" s="6"/>
      <c r="D110" s="11"/>
      <c r="E110" s="6"/>
      <c r="F110" s="6"/>
      <c r="G110" s="6"/>
      <c r="H110" s="6"/>
      <c r="I110" s="6"/>
      <c r="J110" s="6"/>
      <c r="K110" s="6"/>
      <c r="L110" s="18" t="str">
        <f>IF(ISBLANK(SalesOrders_Log[[#This Row],[Product]]),"",SalesOrders_Log[[#This Row],[List Price]]*SalesOrders_Log[[#This Row],[QTY at List Price]]+SalesOrders_Log[[#This Row],[Discount Price]]*SalesOrders_Log[[#This Row],[QTY at Discount Price]])</f>
        <v/>
      </c>
      <c r="M110" s="6"/>
      <c r="N110" s="6"/>
      <c r="O110" s="18" t="str">
        <f>IFERROR(SalesOrders_Log[[#This Row],[Line Sub Total]]*SalesOrders_Log[[#This Row],[Zip Code Taxes]],"")</f>
        <v/>
      </c>
      <c r="P110" s="18">
        <f>SalesOrders_Log[[#This Row],[List Price]]-SalesOrders_Log[[#This Row],[Cost Price]]</f>
        <v>0</v>
      </c>
      <c r="Q11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10" s="93" t="str">
        <f>IFERROR(SalesOrders_Log[[#This Row],[QTY at List Price]]*SalesOrders_Log[[#This Row],[List Price]]/SalesOrders_Log[[#This Row],[Cost Price]]*SalesOrders_Log[[#This Row],[QTY at List Price]]-IF(SalesOrders_Log[[#This Row],[QTY at List Price]]="","",1),"")</f>
        <v/>
      </c>
      <c r="S110" s="93" t="str">
        <f>IFERROR( SalesOrders_Log[[#This Row],[QTY at Discount Price]]*SalesOrders_Log[[#This Row],[Discount Price]]/SalesOrders_Log[[#This Row],[Cost Price]]*SalesOrders_Log[[#This Row],[QTY at Discount Price]]-IF(SalesOrders_Log[[#This Row],[QTY at Discount Price]]="","",1),"")</f>
        <v/>
      </c>
      <c r="T110" s="6"/>
      <c r="V110" s="18">
        <f>IF(SalesOrders_Log[[#This Row],[Date Invoiced]]=FY01_M01,SalesOrders_Log[[#This Row],[Line Sub Total]],0)</f>
        <v>0</v>
      </c>
      <c r="W110" s="18">
        <f>IF(SalesOrders_Log[[#This Row],[Date Invoiced]]=FY01_M02,SalesOrders_Log[[#This Row],[Line Sub Total]],0)</f>
        <v>0</v>
      </c>
      <c r="X110" s="18">
        <f>IF(SalesOrders_Log[[#This Row],[Date Invoiced]]=FY01_M03,SalesOrders_Log[[#This Row],[Line Sub Total]],0)</f>
        <v>0</v>
      </c>
      <c r="Y110" s="18">
        <f>IF(SalesOrders_Log[[#This Row],[Date Invoiced]]=FY01_M04,SalesOrders_Log[[#This Row],[Line Sub Total]],0)</f>
        <v>0</v>
      </c>
      <c r="Z110" s="18">
        <f>IF(SalesOrders_Log[[#This Row],[Date Invoiced]]=FY01_M05,SalesOrders_Log[[#This Row],[Line Sub Total]],0)</f>
        <v>0</v>
      </c>
      <c r="AA110" s="18">
        <f>IF(SalesOrders_Log[[#This Row],[Date Invoiced]]=FY01_M06,SalesOrders_Log[[#This Row],[Line Sub Total]],0)</f>
        <v>0</v>
      </c>
      <c r="AB110" s="18">
        <f>IF(SalesOrders_Log[[#This Row],[Date Invoiced]]=FY01_M07,SalesOrders_Log[[#This Row],[Line Sub Total]],0)</f>
        <v>0</v>
      </c>
      <c r="AC110" s="18">
        <f>IF(SalesOrders_Log[[#This Row],[Date Invoiced]]=FY01_M08,SalesOrders_Log[[#This Row],[Line Sub Total]],0)</f>
        <v>0</v>
      </c>
      <c r="AD110" s="18">
        <f>IF(SalesOrders_Log[[#This Row],[Date Invoiced]]=FY01_M09,SalesOrders_Log[[#This Row],[Line Sub Total]],0)</f>
        <v>0</v>
      </c>
      <c r="AE110" s="18">
        <f>IF(SalesOrders_Log[[#This Row],[Date Invoiced]]=FY01_M10,SalesOrders_Log[[#This Row],[Line Sub Total]],0)</f>
        <v>0</v>
      </c>
      <c r="AF110" s="18">
        <f>IF(SalesOrders_Log[[#This Row],[Date Invoiced]]=FY01_M11,SalesOrders_Log[[#This Row],[Line Sub Total]],0)</f>
        <v>0</v>
      </c>
      <c r="AG110" s="18">
        <f>IF(SalesOrders_Log[[#This Row],[Date Invoiced]]=FY01_M12,SalesOrders_Log[[#This Row],[Line Sub Total]],0)</f>
        <v>0</v>
      </c>
      <c r="AH110" s="18">
        <f>IF(SalesOrders_Log[[#This Row],[Date Invoiced]]=FY02_M01,SalesOrders_Log[[#This Row],[Line Sub Total]],0)</f>
        <v>0</v>
      </c>
      <c r="AI110" s="18">
        <f>IF(SalesOrders_Log[[#This Row],[Date Invoiced]]=FY02_M02,SalesOrders_Log[[#This Row],[Line Sub Total]],0)</f>
        <v>0</v>
      </c>
      <c r="AJ110" s="18">
        <f>IF(SalesOrders_Log[[#This Row],[Date Invoiced]]=FY02_M03,SalesOrders_Log[[#This Row],[Line Sub Total]],0)</f>
        <v>0</v>
      </c>
      <c r="AK110" s="18">
        <f>IF(SalesOrders_Log[[#This Row],[Date Invoiced]]=FY02_M04,SalesOrders_Log[[#This Row],[Line Sub Total]],0)</f>
        <v>0</v>
      </c>
      <c r="AL110" s="18">
        <f>IF(SalesOrders_Log[[#This Row],[Date Invoiced]]=FY02_M05,SalesOrders_Log[[#This Row],[Line Sub Total]],0)</f>
        <v>0</v>
      </c>
      <c r="AM110" s="18">
        <f>IF(SalesOrders_Log[[#This Row],[Date Invoiced]]=FY02_M06,SalesOrders_Log[[#This Row],[Line Sub Total]],0)</f>
        <v>0</v>
      </c>
      <c r="AN110" s="18">
        <f>IF(SalesOrders_Log[[#This Row],[Date Invoiced]]=FY02_M07,SalesOrders_Log[[#This Row],[Line Sub Total]],0)</f>
        <v>0</v>
      </c>
      <c r="AO110" s="18">
        <f>IF(SalesOrders_Log[[#This Row],[Date Invoiced]]=FY02_M08,SalesOrders_Log[[#This Row],[Line Sub Total]],0)</f>
        <v>0</v>
      </c>
      <c r="AP110" s="18">
        <f>IF(SalesOrders_Log[[#This Row],[Date Invoiced]]=FY02_M09,SalesOrders_Log[[#This Row],[Line Sub Total]],0)</f>
        <v>0</v>
      </c>
      <c r="AQ110" s="18">
        <f>IF(SalesOrders_Log[[#This Row],[Date Invoiced]]=FY02_M10,SalesOrders_Log[[#This Row],[Line Sub Total]],0)</f>
        <v>0</v>
      </c>
      <c r="AR110" s="18">
        <f>IF(SalesOrders_Log[[#This Row],[Date Invoiced]]=FY02_M11,SalesOrders_Log[[#This Row],[Line Sub Total]],0)</f>
        <v>0</v>
      </c>
      <c r="AS110" s="18">
        <f>IF(SalesOrders_Log[[#This Row],[Date Invoiced]]=FY02_M12,SalesOrders_Log[[#This Row],[Line Sub Total]],0)</f>
        <v>0</v>
      </c>
      <c r="AT110" s="18">
        <f>IF(SalesOrders_Log[[#This Row],[Date Invoiced]]=FY03_M01,SalesOrders_Log[[#This Row],[Line Sub Total]],0)</f>
        <v>0</v>
      </c>
      <c r="AU110" s="18">
        <f>IF(SalesOrders_Log[[#This Row],[Date Invoiced]]=FY03_M02,SalesOrders_Log[[#This Row],[Line Sub Total]],0)</f>
        <v>0</v>
      </c>
      <c r="AV110" s="18">
        <f>IF(SalesOrders_Log[[#This Row],[Date Invoiced]]=FY03_M03,SalesOrders_Log[[#This Row],[Line Sub Total]],0)</f>
        <v>0</v>
      </c>
      <c r="AW110" s="18">
        <f>IF(SalesOrders_Log[[#This Row],[Date Invoiced]]=FY03_M04,SalesOrders_Log[[#This Row],[Line Sub Total]],0)</f>
        <v>0</v>
      </c>
      <c r="AX110" s="18">
        <f>IF(SalesOrders_Log[[#This Row],[Date Invoiced]]=FY03_M05,SalesOrders_Log[[#This Row],[Line Sub Total]],0)</f>
        <v>0</v>
      </c>
      <c r="AY110" s="18">
        <f>IF(SalesOrders_Log[[#This Row],[Date Invoiced]]=FY03_M06,SalesOrders_Log[[#This Row],[Line Sub Total]],0)</f>
        <v>0</v>
      </c>
      <c r="AZ110" s="18">
        <f>IF(SalesOrders_Log[[#This Row],[Date Invoiced]]=FY03_M07,SalesOrders_Log[[#This Row],[Line Sub Total]],0)</f>
        <v>0</v>
      </c>
      <c r="BA110" s="18">
        <f>IF(SalesOrders_Log[[#This Row],[Date Invoiced]]=FY03_M08,SalesOrders_Log[[#This Row],[Line Sub Total]],0)</f>
        <v>0</v>
      </c>
      <c r="BB110" s="18">
        <f>IF(SalesOrders_Log[[#This Row],[Date Invoiced]]=FY03_M09,SalesOrders_Log[[#This Row],[Line Sub Total]],0)</f>
        <v>0</v>
      </c>
      <c r="BC110" s="18">
        <f>IF(SalesOrders_Log[[#This Row],[Date Invoiced]]=FY03_M10,SalesOrders_Log[[#This Row],[Line Sub Total]],0)</f>
        <v>0</v>
      </c>
      <c r="BD110" s="18">
        <f>IF(SalesOrders_Log[[#This Row],[Date Invoiced]]=FY03_M11,SalesOrders_Log[[#This Row],[Line Sub Total]],0)</f>
        <v>0</v>
      </c>
      <c r="BE110" s="18">
        <f>IF(SalesOrders_Log[[#This Row],[Date Invoiced]]=FY03_M12,SalesOrders_Log[[#This Row],[Line Sub Total]],0)</f>
        <v>0</v>
      </c>
      <c r="BF110" s="18">
        <f>IF(SalesOrders_Log[[#This Row],[Product]]=FY04_M01,SalesOrders_Log[[#This Row],[Date Invoiced]],0)</f>
        <v>0</v>
      </c>
      <c r="BG110" s="18">
        <f>IF(SalesOrders_Log[[#This Row],[Product]]=FY04_M02,SalesOrders_Log[[#This Row],[Date Invoiced]],0)</f>
        <v>0</v>
      </c>
      <c r="BH110" s="18">
        <f>IF(SalesOrders_Log[[#This Row],[Product]]=FY04_M03,SalesOrders_Log[[#This Row],[Date Invoiced]],0)</f>
        <v>0</v>
      </c>
      <c r="BI110" s="18">
        <f>IF(SalesOrders_Log[[#This Row],[Product]]=FY04_M04,SalesOrders_Log[[#This Row],[Date Invoiced]],0)</f>
        <v>0</v>
      </c>
      <c r="BJ110" s="18">
        <f>IF(SalesOrders_Log[[#This Row],[Product]]=FY04_M05,SalesOrders_Log[[#This Row],[Date Invoiced]],0)</f>
        <v>0</v>
      </c>
      <c r="BK110" s="18">
        <f>IF(SalesOrders_Log[[#This Row],[Product]]=FY04_M06,SalesOrders_Log[[#This Row],[Date Invoiced]],0)</f>
        <v>0</v>
      </c>
      <c r="BL110" s="18">
        <f>IF(SalesOrders_Log[[#This Row],[Product]]=FY04_M07,SalesOrders_Log[[#This Row],[Date Invoiced]],0)</f>
        <v>0</v>
      </c>
      <c r="BM110" s="18">
        <f>IF(SalesOrders_Log[[#This Row],[Product]]=FY04_M08,SalesOrders_Log[[#This Row],[Date Invoiced]],0)</f>
        <v>0</v>
      </c>
      <c r="BN110" s="18">
        <f>IF(SalesOrders_Log[[#This Row],[Product]]=FY04_M09,SalesOrders_Log[[#This Row],[Date Invoiced]],0)</f>
        <v>0</v>
      </c>
      <c r="BO110" s="18">
        <f>IF(SalesOrders_Log[[#This Row],[Product]]=FY04_M10,SalesOrders_Log[[#This Row],[Date Invoiced]],0)</f>
        <v>0</v>
      </c>
      <c r="BP110" s="18">
        <f>IF(SalesOrders_Log[[#This Row],[Product]]=FY04_M11,SalesOrders_Log[[#This Row],[Date Invoiced]],0)</f>
        <v>0</v>
      </c>
      <c r="BQ110" s="18">
        <f>IF(SalesOrders_Log[[#This Row],[Product]]=FY04_M12,SalesOrders_Log[[#This Row],[Date Invoiced]],0)</f>
        <v>0</v>
      </c>
      <c r="BR110" s="18">
        <f>IF(SalesOrders_Log[[#This Row],[Product]]=FY05_M01,SalesOrders_Log[[#This Row],[Date Invoiced]],0)</f>
        <v>0</v>
      </c>
      <c r="BS110" s="18">
        <f>IF(SalesOrders_Log[[#This Row],[Product]]=FY05_M02,SalesOrders_Log[[#This Row],[Date Invoiced]],0)</f>
        <v>0</v>
      </c>
      <c r="BT110" s="18">
        <f>IF(SalesOrders_Log[[#This Row],[Product]]=FY05_M03,SalesOrders_Log[[#This Row],[Date Invoiced]],0)</f>
        <v>0</v>
      </c>
      <c r="BU110" s="18">
        <f>IF(SalesOrders_Log[[#This Row],[Product]]=FY05_M04,SalesOrders_Log[[#This Row],[Date Invoiced]],0)</f>
        <v>0</v>
      </c>
      <c r="BV110" s="18">
        <f>IF(SalesOrders_Log[[#This Row],[Product]]=FY05_M05,SalesOrders_Log[[#This Row],[Date Invoiced]],0)</f>
        <v>0</v>
      </c>
      <c r="BW110" s="18">
        <f>IF(SalesOrders_Log[[#This Row],[Product]]=FY05_M06,SalesOrders_Log[[#This Row],[Date Invoiced]],0)</f>
        <v>0</v>
      </c>
      <c r="BX110" s="18">
        <f>IF(SalesOrders_Log[[#This Row],[Product]]=FY05_M07,SalesOrders_Log[[#This Row],[Date Invoiced]],0)</f>
        <v>0</v>
      </c>
      <c r="BY110" s="18">
        <f>IF(SalesOrders_Log[[#This Row],[Product]]=FY05_M08,SalesOrders_Log[[#This Row],[Date Invoiced]],0)</f>
        <v>0</v>
      </c>
      <c r="BZ110" s="18">
        <f>IF(SalesOrders_Log[[#This Row],[Product]]=FY05_M09,SalesOrders_Log[[#This Row],[Date Invoiced]],0)</f>
        <v>0</v>
      </c>
      <c r="CA110" s="18">
        <f>IF(SalesOrders_Log[[#This Row],[Product]]=FY05_M10,SalesOrders_Log[[#This Row],[Date Invoiced]],0)</f>
        <v>0</v>
      </c>
      <c r="CB110" s="18">
        <f>IF(SalesOrders_Log[[#This Row],[Product]]=FY05_M11,SalesOrders_Log[[#This Row],[Date Invoiced]],0)</f>
        <v>0</v>
      </c>
      <c r="CC110" s="18">
        <f>IF(SalesOrders_Log[[#This Row],[Product]]=FY05_M12,SalesOrders_Log[[#This Row],[Date Invoiced]],0)</f>
        <v>0</v>
      </c>
    </row>
    <row r="111" spans="2:81" x14ac:dyDescent="0.25">
      <c r="B111" s="6" t="s">
        <v>715</v>
      </c>
      <c r="C111" s="6"/>
      <c r="D111" s="11"/>
      <c r="E111" s="6"/>
      <c r="F111" s="6"/>
      <c r="G111" s="6"/>
      <c r="H111" s="6"/>
      <c r="I111" s="6"/>
      <c r="J111" s="6"/>
      <c r="K111" s="6"/>
      <c r="L111" s="18" t="str">
        <f>IF(ISBLANK(SalesOrders_Log[[#This Row],[Product]]),"",SalesOrders_Log[[#This Row],[List Price]]*SalesOrders_Log[[#This Row],[QTY at List Price]]+SalesOrders_Log[[#This Row],[Discount Price]]*SalesOrders_Log[[#This Row],[QTY at Discount Price]])</f>
        <v/>
      </c>
      <c r="M111" s="6"/>
      <c r="N111" s="6"/>
      <c r="O111" s="18" t="str">
        <f>IFERROR(SalesOrders_Log[[#This Row],[Line Sub Total]]*SalesOrders_Log[[#This Row],[Zip Code Taxes]],"")</f>
        <v/>
      </c>
      <c r="P111" s="18">
        <f>SalesOrders_Log[[#This Row],[List Price]]-SalesOrders_Log[[#This Row],[Cost Price]]</f>
        <v>0</v>
      </c>
      <c r="Q11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11" s="93" t="str">
        <f>IFERROR(SalesOrders_Log[[#This Row],[QTY at List Price]]*SalesOrders_Log[[#This Row],[List Price]]/SalesOrders_Log[[#This Row],[Cost Price]]*SalesOrders_Log[[#This Row],[QTY at List Price]]-IF(SalesOrders_Log[[#This Row],[QTY at List Price]]="","",1),"")</f>
        <v/>
      </c>
      <c r="S111" s="93" t="str">
        <f>IFERROR( SalesOrders_Log[[#This Row],[QTY at Discount Price]]*SalesOrders_Log[[#This Row],[Discount Price]]/SalesOrders_Log[[#This Row],[Cost Price]]*SalesOrders_Log[[#This Row],[QTY at Discount Price]]-IF(SalesOrders_Log[[#This Row],[QTY at Discount Price]]="","",1),"")</f>
        <v/>
      </c>
      <c r="T111" s="6"/>
      <c r="V111" s="18">
        <f>IF(SalesOrders_Log[[#This Row],[Date Invoiced]]=FY01_M01,SalesOrders_Log[[#This Row],[Line Sub Total]],0)</f>
        <v>0</v>
      </c>
      <c r="W111" s="18">
        <f>IF(SalesOrders_Log[[#This Row],[Date Invoiced]]=FY01_M02,SalesOrders_Log[[#This Row],[Line Sub Total]],0)</f>
        <v>0</v>
      </c>
      <c r="X111" s="18">
        <f>IF(SalesOrders_Log[[#This Row],[Date Invoiced]]=FY01_M03,SalesOrders_Log[[#This Row],[Line Sub Total]],0)</f>
        <v>0</v>
      </c>
      <c r="Y111" s="18">
        <f>IF(SalesOrders_Log[[#This Row],[Date Invoiced]]=FY01_M04,SalesOrders_Log[[#This Row],[Line Sub Total]],0)</f>
        <v>0</v>
      </c>
      <c r="Z111" s="18">
        <f>IF(SalesOrders_Log[[#This Row],[Date Invoiced]]=FY01_M05,SalesOrders_Log[[#This Row],[Line Sub Total]],0)</f>
        <v>0</v>
      </c>
      <c r="AA111" s="18">
        <f>IF(SalesOrders_Log[[#This Row],[Date Invoiced]]=FY01_M06,SalesOrders_Log[[#This Row],[Line Sub Total]],0)</f>
        <v>0</v>
      </c>
      <c r="AB111" s="18">
        <f>IF(SalesOrders_Log[[#This Row],[Date Invoiced]]=FY01_M07,SalesOrders_Log[[#This Row],[Line Sub Total]],0)</f>
        <v>0</v>
      </c>
      <c r="AC111" s="18">
        <f>IF(SalesOrders_Log[[#This Row],[Date Invoiced]]=FY01_M08,SalesOrders_Log[[#This Row],[Line Sub Total]],0)</f>
        <v>0</v>
      </c>
      <c r="AD111" s="18">
        <f>IF(SalesOrders_Log[[#This Row],[Date Invoiced]]=FY01_M09,SalesOrders_Log[[#This Row],[Line Sub Total]],0)</f>
        <v>0</v>
      </c>
      <c r="AE111" s="18">
        <f>IF(SalesOrders_Log[[#This Row],[Date Invoiced]]=FY01_M10,SalesOrders_Log[[#This Row],[Line Sub Total]],0)</f>
        <v>0</v>
      </c>
      <c r="AF111" s="18">
        <f>IF(SalesOrders_Log[[#This Row],[Date Invoiced]]=FY01_M11,SalesOrders_Log[[#This Row],[Line Sub Total]],0)</f>
        <v>0</v>
      </c>
      <c r="AG111" s="18">
        <f>IF(SalesOrders_Log[[#This Row],[Date Invoiced]]=FY01_M12,SalesOrders_Log[[#This Row],[Line Sub Total]],0)</f>
        <v>0</v>
      </c>
      <c r="AH111" s="18">
        <f>IF(SalesOrders_Log[[#This Row],[Date Invoiced]]=FY02_M01,SalesOrders_Log[[#This Row],[Line Sub Total]],0)</f>
        <v>0</v>
      </c>
      <c r="AI111" s="18">
        <f>IF(SalesOrders_Log[[#This Row],[Date Invoiced]]=FY02_M02,SalesOrders_Log[[#This Row],[Line Sub Total]],0)</f>
        <v>0</v>
      </c>
      <c r="AJ111" s="18">
        <f>IF(SalesOrders_Log[[#This Row],[Date Invoiced]]=FY02_M03,SalesOrders_Log[[#This Row],[Line Sub Total]],0)</f>
        <v>0</v>
      </c>
      <c r="AK111" s="18">
        <f>IF(SalesOrders_Log[[#This Row],[Date Invoiced]]=FY02_M04,SalesOrders_Log[[#This Row],[Line Sub Total]],0)</f>
        <v>0</v>
      </c>
      <c r="AL111" s="18">
        <f>IF(SalesOrders_Log[[#This Row],[Date Invoiced]]=FY02_M05,SalesOrders_Log[[#This Row],[Line Sub Total]],0)</f>
        <v>0</v>
      </c>
      <c r="AM111" s="18">
        <f>IF(SalesOrders_Log[[#This Row],[Date Invoiced]]=FY02_M06,SalesOrders_Log[[#This Row],[Line Sub Total]],0)</f>
        <v>0</v>
      </c>
      <c r="AN111" s="18">
        <f>IF(SalesOrders_Log[[#This Row],[Date Invoiced]]=FY02_M07,SalesOrders_Log[[#This Row],[Line Sub Total]],0)</f>
        <v>0</v>
      </c>
      <c r="AO111" s="18">
        <f>IF(SalesOrders_Log[[#This Row],[Date Invoiced]]=FY02_M08,SalesOrders_Log[[#This Row],[Line Sub Total]],0)</f>
        <v>0</v>
      </c>
      <c r="AP111" s="18">
        <f>IF(SalesOrders_Log[[#This Row],[Date Invoiced]]=FY02_M09,SalesOrders_Log[[#This Row],[Line Sub Total]],0)</f>
        <v>0</v>
      </c>
      <c r="AQ111" s="18">
        <f>IF(SalesOrders_Log[[#This Row],[Date Invoiced]]=FY02_M10,SalesOrders_Log[[#This Row],[Line Sub Total]],0)</f>
        <v>0</v>
      </c>
      <c r="AR111" s="18">
        <f>IF(SalesOrders_Log[[#This Row],[Date Invoiced]]=FY02_M11,SalesOrders_Log[[#This Row],[Line Sub Total]],0)</f>
        <v>0</v>
      </c>
      <c r="AS111" s="18">
        <f>IF(SalesOrders_Log[[#This Row],[Date Invoiced]]=FY02_M12,SalesOrders_Log[[#This Row],[Line Sub Total]],0)</f>
        <v>0</v>
      </c>
      <c r="AT111" s="18">
        <f>IF(SalesOrders_Log[[#This Row],[Date Invoiced]]=FY03_M01,SalesOrders_Log[[#This Row],[Line Sub Total]],0)</f>
        <v>0</v>
      </c>
      <c r="AU111" s="18">
        <f>IF(SalesOrders_Log[[#This Row],[Date Invoiced]]=FY03_M02,SalesOrders_Log[[#This Row],[Line Sub Total]],0)</f>
        <v>0</v>
      </c>
      <c r="AV111" s="18">
        <f>IF(SalesOrders_Log[[#This Row],[Date Invoiced]]=FY03_M03,SalesOrders_Log[[#This Row],[Line Sub Total]],0)</f>
        <v>0</v>
      </c>
      <c r="AW111" s="18">
        <f>IF(SalesOrders_Log[[#This Row],[Date Invoiced]]=FY03_M04,SalesOrders_Log[[#This Row],[Line Sub Total]],0)</f>
        <v>0</v>
      </c>
      <c r="AX111" s="18">
        <f>IF(SalesOrders_Log[[#This Row],[Date Invoiced]]=FY03_M05,SalesOrders_Log[[#This Row],[Line Sub Total]],0)</f>
        <v>0</v>
      </c>
      <c r="AY111" s="18">
        <f>IF(SalesOrders_Log[[#This Row],[Date Invoiced]]=FY03_M06,SalesOrders_Log[[#This Row],[Line Sub Total]],0)</f>
        <v>0</v>
      </c>
      <c r="AZ111" s="18">
        <f>IF(SalesOrders_Log[[#This Row],[Date Invoiced]]=FY03_M07,SalesOrders_Log[[#This Row],[Line Sub Total]],0)</f>
        <v>0</v>
      </c>
      <c r="BA111" s="18">
        <f>IF(SalesOrders_Log[[#This Row],[Date Invoiced]]=FY03_M08,SalesOrders_Log[[#This Row],[Line Sub Total]],0)</f>
        <v>0</v>
      </c>
      <c r="BB111" s="18">
        <f>IF(SalesOrders_Log[[#This Row],[Date Invoiced]]=FY03_M09,SalesOrders_Log[[#This Row],[Line Sub Total]],0)</f>
        <v>0</v>
      </c>
      <c r="BC111" s="18">
        <f>IF(SalesOrders_Log[[#This Row],[Date Invoiced]]=FY03_M10,SalesOrders_Log[[#This Row],[Line Sub Total]],0)</f>
        <v>0</v>
      </c>
      <c r="BD111" s="18">
        <f>IF(SalesOrders_Log[[#This Row],[Date Invoiced]]=FY03_M11,SalesOrders_Log[[#This Row],[Line Sub Total]],0)</f>
        <v>0</v>
      </c>
      <c r="BE111" s="18">
        <f>IF(SalesOrders_Log[[#This Row],[Date Invoiced]]=FY03_M12,SalesOrders_Log[[#This Row],[Line Sub Total]],0)</f>
        <v>0</v>
      </c>
      <c r="BF111" s="18">
        <f>IF(SalesOrders_Log[[#This Row],[Product]]=FY04_M01,SalesOrders_Log[[#This Row],[Date Invoiced]],0)</f>
        <v>0</v>
      </c>
      <c r="BG111" s="18">
        <f>IF(SalesOrders_Log[[#This Row],[Product]]=FY04_M02,SalesOrders_Log[[#This Row],[Date Invoiced]],0)</f>
        <v>0</v>
      </c>
      <c r="BH111" s="18">
        <f>IF(SalesOrders_Log[[#This Row],[Product]]=FY04_M03,SalesOrders_Log[[#This Row],[Date Invoiced]],0)</f>
        <v>0</v>
      </c>
      <c r="BI111" s="18">
        <f>IF(SalesOrders_Log[[#This Row],[Product]]=FY04_M04,SalesOrders_Log[[#This Row],[Date Invoiced]],0)</f>
        <v>0</v>
      </c>
      <c r="BJ111" s="18">
        <f>IF(SalesOrders_Log[[#This Row],[Product]]=FY04_M05,SalesOrders_Log[[#This Row],[Date Invoiced]],0)</f>
        <v>0</v>
      </c>
      <c r="BK111" s="18">
        <f>IF(SalesOrders_Log[[#This Row],[Product]]=FY04_M06,SalesOrders_Log[[#This Row],[Date Invoiced]],0)</f>
        <v>0</v>
      </c>
      <c r="BL111" s="18">
        <f>IF(SalesOrders_Log[[#This Row],[Product]]=FY04_M07,SalesOrders_Log[[#This Row],[Date Invoiced]],0)</f>
        <v>0</v>
      </c>
      <c r="BM111" s="18">
        <f>IF(SalesOrders_Log[[#This Row],[Product]]=FY04_M08,SalesOrders_Log[[#This Row],[Date Invoiced]],0)</f>
        <v>0</v>
      </c>
      <c r="BN111" s="18">
        <f>IF(SalesOrders_Log[[#This Row],[Product]]=FY04_M09,SalesOrders_Log[[#This Row],[Date Invoiced]],0)</f>
        <v>0</v>
      </c>
      <c r="BO111" s="18">
        <f>IF(SalesOrders_Log[[#This Row],[Product]]=FY04_M10,SalesOrders_Log[[#This Row],[Date Invoiced]],0)</f>
        <v>0</v>
      </c>
      <c r="BP111" s="18">
        <f>IF(SalesOrders_Log[[#This Row],[Product]]=FY04_M11,SalesOrders_Log[[#This Row],[Date Invoiced]],0)</f>
        <v>0</v>
      </c>
      <c r="BQ111" s="18">
        <f>IF(SalesOrders_Log[[#This Row],[Product]]=FY04_M12,SalesOrders_Log[[#This Row],[Date Invoiced]],0)</f>
        <v>0</v>
      </c>
      <c r="BR111" s="18">
        <f>IF(SalesOrders_Log[[#This Row],[Product]]=FY05_M01,SalesOrders_Log[[#This Row],[Date Invoiced]],0)</f>
        <v>0</v>
      </c>
      <c r="BS111" s="18">
        <f>IF(SalesOrders_Log[[#This Row],[Product]]=FY05_M02,SalesOrders_Log[[#This Row],[Date Invoiced]],0)</f>
        <v>0</v>
      </c>
      <c r="BT111" s="18">
        <f>IF(SalesOrders_Log[[#This Row],[Product]]=FY05_M03,SalesOrders_Log[[#This Row],[Date Invoiced]],0)</f>
        <v>0</v>
      </c>
      <c r="BU111" s="18">
        <f>IF(SalesOrders_Log[[#This Row],[Product]]=FY05_M04,SalesOrders_Log[[#This Row],[Date Invoiced]],0)</f>
        <v>0</v>
      </c>
      <c r="BV111" s="18">
        <f>IF(SalesOrders_Log[[#This Row],[Product]]=FY05_M05,SalesOrders_Log[[#This Row],[Date Invoiced]],0)</f>
        <v>0</v>
      </c>
      <c r="BW111" s="18">
        <f>IF(SalesOrders_Log[[#This Row],[Product]]=FY05_M06,SalesOrders_Log[[#This Row],[Date Invoiced]],0)</f>
        <v>0</v>
      </c>
      <c r="BX111" s="18">
        <f>IF(SalesOrders_Log[[#This Row],[Product]]=FY05_M07,SalesOrders_Log[[#This Row],[Date Invoiced]],0)</f>
        <v>0</v>
      </c>
      <c r="BY111" s="18">
        <f>IF(SalesOrders_Log[[#This Row],[Product]]=FY05_M08,SalesOrders_Log[[#This Row],[Date Invoiced]],0)</f>
        <v>0</v>
      </c>
      <c r="BZ111" s="18">
        <f>IF(SalesOrders_Log[[#This Row],[Product]]=FY05_M09,SalesOrders_Log[[#This Row],[Date Invoiced]],0)</f>
        <v>0</v>
      </c>
      <c r="CA111" s="18">
        <f>IF(SalesOrders_Log[[#This Row],[Product]]=FY05_M10,SalesOrders_Log[[#This Row],[Date Invoiced]],0)</f>
        <v>0</v>
      </c>
      <c r="CB111" s="18">
        <f>IF(SalesOrders_Log[[#This Row],[Product]]=FY05_M11,SalesOrders_Log[[#This Row],[Date Invoiced]],0)</f>
        <v>0</v>
      </c>
      <c r="CC111" s="18">
        <f>IF(SalesOrders_Log[[#This Row],[Product]]=FY05_M12,SalesOrders_Log[[#This Row],[Date Invoiced]],0)</f>
        <v>0</v>
      </c>
    </row>
    <row r="112" spans="2:81" x14ac:dyDescent="0.25">
      <c r="B112" s="6" t="s">
        <v>716</v>
      </c>
      <c r="C112" s="6"/>
      <c r="D112" s="11"/>
      <c r="E112" s="6"/>
      <c r="F112" s="6"/>
      <c r="G112" s="6"/>
      <c r="H112" s="6"/>
      <c r="I112" s="6"/>
      <c r="J112" s="6"/>
      <c r="K112" s="6"/>
      <c r="L112" s="18" t="str">
        <f>IF(ISBLANK(SalesOrders_Log[[#This Row],[Product]]),"",SalesOrders_Log[[#This Row],[List Price]]*SalesOrders_Log[[#This Row],[QTY at List Price]]+SalesOrders_Log[[#This Row],[Discount Price]]*SalesOrders_Log[[#This Row],[QTY at Discount Price]])</f>
        <v/>
      </c>
      <c r="M112" s="6"/>
      <c r="N112" s="6"/>
      <c r="O112" s="18" t="str">
        <f>IFERROR(SalesOrders_Log[[#This Row],[Line Sub Total]]*SalesOrders_Log[[#This Row],[Zip Code Taxes]],"")</f>
        <v/>
      </c>
      <c r="P112" s="18">
        <f>SalesOrders_Log[[#This Row],[List Price]]-SalesOrders_Log[[#This Row],[Cost Price]]</f>
        <v>0</v>
      </c>
      <c r="Q11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12" s="93" t="str">
        <f>IFERROR(SalesOrders_Log[[#This Row],[QTY at List Price]]*SalesOrders_Log[[#This Row],[List Price]]/SalesOrders_Log[[#This Row],[Cost Price]]*SalesOrders_Log[[#This Row],[QTY at List Price]]-IF(SalesOrders_Log[[#This Row],[QTY at List Price]]="","",1),"")</f>
        <v/>
      </c>
      <c r="S112" s="93" t="str">
        <f>IFERROR( SalesOrders_Log[[#This Row],[QTY at Discount Price]]*SalesOrders_Log[[#This Row],[Discount Price]]/SalesOrders_Log[[#This Row],[Cost Price]]*SalesOrders_Log[[#This Row],[QTY at Discount Price]]-IF(SalesOrders_Log[[#This Row],[QTY at Discount Price]]="","",1),"")</f>
        <v/>
      </c>
      <c r="T112" s="6"/>
      <c r="V112" s="18">
        <f>IF(SalesOrders_Log[[#This Row],[Date Invoiced]]=FY01_M01,SalesOrders_Log[[#This Row],[Line Sub Total]],0)</f>
        <v>0</v>
      </c>
      <c r="W112" s="18">
        <f>IF(SalesOrders_Log[[#This Row],[Date Invoiced]]=FY01_M02,SalesOrders_Log[[#This Row],[Line Sub Total]],0)</f>
        <v>0</v>
      </c>
      <c r="X112" s="18">
        <f>IF(SalesOrders_Log[[#This Row],[Date Invoiced]]=FY01_M03,SalesOrders_Log[[#This Row],[Line Sub Total]],0)</f>
        <v>0</v>
      </c>
      <c r="Y112" s="18">
        <f>IF(SalesOrders_Log[[#This Row],[Date Invoiced]]=FY01_M04,SalesOrders_Log[[#This Row],[Line Sub Total]],0)</f>
        <v>0</v>
      </c>
      <c r="Z112" s="18">
        <f>IF(SalesOrders_Log[[#This Row],[Date Invoiced]]=FY01_M05,SalesOrders_Log[[#This Row],[Line Sub Total]],0)</f>
        <v>0</v>
      </c>
      <c r="AA112" s="18">
        <f>IF(SalesOrders_Log[[#This Row],[Date Invoiced]]=FY01_M06,SalesOrders_Log[[#This Row],[Line Sub Total]],0)</f>
        <v>0</v>
      </c>
      <c r="AB112" s="18">
        <f>IF(SalesOrders_Log[[#This Row],[Date Invoiced]]=FY01_M07,SalesOrders_Log[[#This Row],[Line Sub Total]],0)</f>
        <v>0</v>
      </c>
      <c r="AC112" s="18">
        <f>IF(SalesOrders_Log[[#This Row],[Date Invoiced]]=FY01_M08,SalesOrders_Log[[#This Row],[Line Sub Total]],0)</f>
        <v>0</v>
      </c>
      <c r="AD112" s="18">
        <f>IF(SalesOrders_Log[[#This Row],[Date Invoiced]]=FY01_M09,SalesOrders_Log[[#This Row],[Line Sub Total]],0)</f>
        <v>0</v>
      </c>
      <c r="AE112" s="18">
        <f>IF(SalesOrders_Log[[#This Row],[Date Invoiced]]=FY01_M10,SalesOrders_Log[[#This Row],[Line Sub Total]],0)</f>
        <v>0</v>
      </c>
      <c r="AF112" s="18">
        <f>IF(SalesOrders_Log[[#This Row],[Date Invoiced]]=FY01_M11,SalesOrders_Log[[#This Row],[Line Sub Total]],0)</f>
        <v>0</v>
      </c>
      <c r="AG112" s="18">
        <f>IF(SalesOrders_Log[[#This Row],[Date Invoiced]]=FY01_M12,SalesOrders_Log[[#This Row],[Line Sub Total]],0)</f>
        <v>0</v>
      </c>
      <c r="AH112" s="18">
        <f>IF(SalesOrders_Log[[#This Row],[Date Invoiced]]=FY02_M01,SalesOrders_Log[[#This Row],[Line Sub Total]],0)</f>
        <v>0</v>
      </c>
      <c r="AI112" s="18">
        <f>IF(SalesOrders_Log[[#This Row],[Date Invoiced]]=FY02_M02,SalesOrders_Log[[#This Row],[Line Sub Total]],0)</f>
        <v>0</v>
      </c>
      <c r="AJ112" s="18">
        <f>IF(SalesOrders_Log[[#This Row],[Date Invoiced]]=FY02_M03,SalesOrders_Log[[#This Row],[Line Sub Total]],0)</f>
        <v>0</v>
      </c>
      <c r="AK112" s="18">
        <f>IF(SalesOrders_Log[[#This Row],[Date Invoiced]]=FY02_M04,SalesOrders_Log[[#This Row],[Line Sub Total]],0)</f>
        <v>0</v>
      </c>
      <c r="AL112" s="18">
        <f>IF(SalesOrders_Log[[#This Row],[Date Invoiced]]=FY02_M05,SalesOrders_Log[[#This Row],[Line Sub Total]],0)</f>
        <v>0</v>
      </c>
      <c r="AM112" s="18">
        <f>IF(SalesOrders_Log[[#This Row],[Date Invoiced]]=FY02_M06,SalesOrders_Log[[#This Row],[Line Sub Total]],0)</f>
        <v>0</v>
      </c>
      <c r="AN112" s="18">
        <f>IF(SalesOrders_Log[[#This Row],[Date Invoiced]]=FY02_M07,SalesOrders_Log[[#This Row],[Line Sub Total]],0)</f>
        <v>0</v>
      </c>
      <c r="AO112" s="18">
        <f>IF(SalesOrders_Log[[#This Row],[Date Invoiced]]=FY02_M08,SalesOrders_Log[[#This Row],[Line Sub Total]],0)</f>
        <v>0</v>
      </c>
      <c r="AP112" s="18">
        <f>IF(SalesOrders_Log[[#This Row],[Date Invoiced]]=FY02_M09,SalesOrders_Log[[#This Row],[Line Sub Total]],0)</f>
        <v>0</v>
      </c>
      <c r="AQ112" s="18">
        <f>IF(SalesOrders_Log[[#This Row],[Date Invoiced]]=FY02_M10,SalesOrders_Log[[#This Row],[Line Sub Total]],0)</f>
        <v>0</v>
      </c>
      <c r="AR112" s="18">
        <f>IF(SalesOrders_Log[[#This Row],[Date Invoiced]]=FY02_M11,SalesOrders_Log[[#This Row],[Line Sub Total]],0)</f>
        <v>0</v>
      </c>
      <c r="AS112" s="18">
        <f>IF(SalesOrders_Log[[#This Row],[Date Invoiced]]=FY02_M12,SalesOrders_Log[[#This Row],[Line Sub Total]],0)</f>
        <v>0</v>
      </c>
      <c r="AT112" s="18">
        <f>IF(SalesOrders_Log[[#This Row],[Date Invoiced]]=FY03_M01,SalesOrders_Log[[#This Row],[Line Sub Total]],0)</f>
        <v>0</v>
      </c>
      <c r="AU112" s="18">
        <f>IF(SalesOrders_Log[[#This Row],[Date Invoiced]]=FY03_M02,SalesOrders_Log[[#This Row],[Line Sub Total]],0)</f>
        <v>0</v>
      </c>
      <c r="AV112" s="18">
        <f>IF(SalesOrders_Log[[#This Row],[Date Invoiced]]=FY03_M03,SalesOrders_Log[[#This Row],[Line Sub Total]],0)</f>
        <v>0</v>
      </c>
      <c r="AW112" s="18">
        <f>IF(SalesOrders_Log[[#This Row],[Date Invoiced]]=FY03_M04,SalesOrders_Log[[#This Row],[Line Sub Total]],0)</f>
        <v>0</v>
      </c>
      <c r="AX112" s="18">
        <f>IF(SalesOrders_Log[[#This Row],[Date Invoiced]]=FY03_M05,SalesOrders_Log[[#This Row],[Line Sub Total]],0)</f>
        <v>0</v>
      </c>
      <c r="AY112" s="18">
        <f>IF(SalesOrders_Log[[#This Row],[Date Invoiced]]=FY03_M06,SalesOrders_Log[[#This Row],[Line Sub Total]],0)</f>
        <v>0</v>
      </c>
      <c r="AZ112" s="18">
        <f>IF(SalesOrders_Log[[#This Row],[Date Invoiced]]=FY03_M07,SalesOrders_Log[[#This Row],[Line Sub Total]],0)</f>
        <v>0</v>
      </c>
      <c r="BA112" s="18">
        <f>IF(SalesOrders_Log[[#This Row],[Date Invoiced]]=FY03_M08,SalesOrders_Log[[#This Row],[Line Sub Total]],0)</f>
        <v>0</v>
      </c>
      <c r="BB112" s="18">
        <f>IF(SalesOrders_Log[[#This Row],[Date Invoiced]]=FY03_M09,SalesOrders_Log[[#This Row],[Line Sub Total]],0)</f>
        <v>0</v>
      </c>
      <c r="BC112" s="18">
        <f>IF(SalesOrders_Log[[#This Row],[Date Invoiced]]=FY03_M10,SalesOrders_Log[[#This Row],[Line Sub Total]],0)</f>
        <v>0</v>
      </c>
      <c r="BD112" s="18">
        <f>IF(SalesOrders_Log[[#This Row],[Date Invoiced]]=FY03_M11,SalesOrders_Log[[#This Row],[Line Sub Total]],0)</f>
        <v>0</v>
      </c>
      <c r="BE112" s="18">
        <f>IF(SalesOrders_Log[[#This Row],[Date Invoiced]]=FY03_M12,SalesOrders_Log[[#This Row],[Line Sub Total]],0)</f>
        <v>0</v>
      </c>
      <c r="BF112" s="18">
        <f>IF(SalesOrders_Log[[#This Row],[Product]]=FY04_M01,SalesOrders_Log[[#This Row],[Date Invoiced]],0)</f>
        <v>0</v>
      </c>
      <c r="BG112" s="18">
        <f>IF(SalesOrders_Log[[#This Row],[Product]]=FY04_M02,SalesOrders_Log[[#This Row],[Date Invoiced]],0)</f>
        <v>0</v>
      </c>
      <c r="BH112" s="18">
        <f>IF(SalesOrders_Log[[#This Row],[Product]]=FY04_M03,SalesOrders_Log[[#This Row],[Date Invoiced]],0)</f>
        <v>0</v>
      </c>
      <c r="BI112" s="18">
        <f>IF(SalesOrders_Log[[#This Row],[Product]]=FY04_M04,SalesOrders_Log[[#This Row],[Date Invoiced]],0)</f>
        <v>0</v>
      </c>
      <c r="BJ112" s="18">
        <f>IF(SalesOrders_Log[[#This Row],[Product]]=FY04_M05,SalesOrders_Log[[#This Row],[Date Invoiced]],0)</f>
        <v>0</v>
      </c>
      <c r="BK112" s="18">
        <f>IF(SalesOrders_Log[[#This Row],[Product]]=FY04_M06,SalesOrders_Log[[#This Row],[Date Invoiced]],0)</f>
        <v>0</v>
      </c>
      <c r="BL112" s="18">
        <f>IF(SalesOrders_Log[[#This Row],[Product]]=FY04_M07,SalesOrders_Log[[#This Row],[Date Invoiced]],0)</f>
        <v>0</v>
      </c>
      <c r="BM112" s="18">
        <f>IF(SalesOrders_Log[[#This Row],[Product]]=FY04_M08,SalesOrders_Log[[#This Row],[Date Invoiced]],0)</f>
        <v>0</v>
      </c>
      <c r="BN112" s="18">
        <f>IF(SalesOrders_Log[[#This Row],[Product]]=FY04_M09,SalesOrders_Log[[#This Row],[Date Invoiced]],0)</f>
        <v>0</v>
      </c>
      <c r="BO112" s="18">
        <f>IF(SalesOrders_Log[[#This Row],[Product]]=FY04_M10,SalesOrders_Log[[#This Row],[Date Invoiced]],0)</f>
        <v>0</v>
      </c>
      <c r="BP112" s="18">
        <f>IF(SalesOrders_Log[[#This Row],[Product]]=FY04_M11,SalesOrders_Log[[#This Row],[Date Invoiced]],0)</f>
        <v>0</v>
      </c>
      <c r="BQ112" s="18">
        <f>IF(SalesOrders_Log[[#This Row],[Product]]=FY04_M12,SalesOrders_Log[[#This Row],[Date Invoiced]],0)</f>
        <v>0</v>
      </c>
      <c r="BR112" s="18">
        <f>IF(SalesOrders_Log[[#This Row],[Product]]=FY05_M01,SalesOrders_Log[[#This Row],[Date Invoiced]],0)</f>
        <v>0</v>
      </c>
      <c r="BS112" s="18">
        <f>IF(SalesOrders_Log[[#This Row],[Product]]=FY05_M02,SalesOrders_Log[[#This Row],[Date Invoiced]],0)</f>
        <v>0</v>
      </c>
      <c r="BT112" s="18">
        <f>IF(SalesOrders_Log[[#This Row],[Product]]=FY05_M03,SalesOrders_Log[[#This Row],[Date Invoiced]],0)</f>
        <v>0</v>
      </c>
      <c r="BU112" s="18">
        <f>IF(SalesOrders_Log[[#This Row],[Product]]=FY05_M04,SalesOrders_Log[[#This Row],[Date Invoiced]],0)</f>
        <v>0</v>
      </c>
      <c r="BV112" s="18">
        <f>IF(SalesOrders_Log[[#This Row],[Product]]=FY05_M05,SalesOrders_Log[[#This Row],[Date Invoiced]],0)</f>
        <v>0</v>
      </c>
      <c r="BW112" s="18">
        <f>IF(SalesOrders_Log[[#This Row],[Product]]=FY05_M06,SalesOrders_Log[[#This Row],[Date Invoiced]],0)</f>
        <v>0</v>
      </c>
      <c r="BX112" s="18">
        <f>IF(SalesOrders_Log[[#This Row],[Product]]=FY05_M07,SalesOrders_Log[[#This Row],[Date Invoiced]],0)</f>
        <v>0</v>
      </c>
      <c r="BY112" s="18">
        <f>IF(SalesOrders_Log[[#This Row],[Product]]=FY05_M08,SalesOrders_Log[[#This Row],[Date Invoiced]],0)</f>
        <v>0</v>
      </c>
      <c r="BZ112" s="18">
        <f>IF(SalesOrders_Log[[#This Row],[Product]]=FY05_M09,SalesOrders_Log[[#This Row],[Date Invoiced]],0)</f>
        <v>0</v>
      </c>
      <c r="CA112" s="18">
        <f>IF(SalesOrders_Log[[#This Row],[Product]]=FY05_M10,SalesOrders_Log[[#This Row],[Date Invoiced]],0)</f>
        <v>0</v>
      </c>
      <c r="CB112" s="18">
        <f>IF(SalesOrders_Log[[#This Row],[Product]]=FY05_M11,SalesOrders_Log[[#This Row],[Date Invoiced]],0)</f>
        <v>0</v>
      </c>
      <c r="CC112" s="18">
        <f>IF(SalesOrders_Log[[#This Row],[Product]]=FY05_M12,SalesOrders_Log[[#This Row],[Date Invoiced]],0)</f>
        <v>0</v>
      </c>
    </row>
    <row r="113" spans="2:81" x14ac:dyDescent="0.25">
      <c r="B113" s="6" t="s">
        <v>717</v>
      </c>
      <c r="C113" s="6"/>
      <c r="D113" s="11"/>
      <c r="E113" s="6"/>
      <c r="F113" s="6"/>
      <c r="G113" s="6"/>
      <c r="H113" s="6"/>
      <c r="I113" s="6"/>
      <c r="J113" s="6"/>
      <c r="K113" s="6"/>
      <c r="L113" s="18" t="str">
        <f>IF(ISBLANK(SalesOrders_Log[[#This Row],[Product]]),"",SalesOrders_Log[[#This Row],[List Price]]*SalesOrders_Log[[#This Row],[QTY at List Price]]+SalesOrders_Log[[#This Row],[Discount Price]]*SalesOrders_Log[[#This Row],[QTY at Discount Price]])</f>
        <v/>
      </c>
      <c r="M113" s="6"/>
      <c r="N113" s="6"/>
      <c r="O113" s="18" t="str">
        <f>IFERROR(SalesOrders_Log[[#This Row],[Line Sub Total]]*SalesOrders_Log[[#This Row],[Zip Code Taxes]],"")</f>
        <v/>
      </c>
      <c r="P113" s="18">
        <f>SalesOrders_Log[[#This Row],[List Price]]-SalesOrders_Log[[#This Row],[Cost Price]]</f>
        <v>0</v>
      </c>
      <c r="Q11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13" s="93" t="str">
        <f>IFERROR(SalesOrders_Log[[#This Row],[QTY at List Price]]*SalesOrders_Log[[#This Row],[List Price]]/SalesOrders_Log[[#This Row],[Cost Price]]*SalesOrders_Log[[#This Row],[QTY at List Price]]-IF(SalesOrders_Log[[#This Row],[QTY at List Price]]="","",1),"")</f>
        <v/>
      </c>
      <c r="S113" s="93" t="str">
        <f>IFERROR( SalesOrders_Log[[#This Row],[QTY at Discount Price]]*SalesOrders_Log[[#This Row],[Discount Price]]/SalesOrders_Log[[#This Row],[Cost Price]]*SalesOrders_Log[[#This Row],[QTY at Discount Price]]-IF(SalesOrders_Log[[#This Row],[QTY at Discount Price]]="","",1),"")</f>
        <v/>
      </c>
      <c r="T113" s="6"/>
      <c r="V113" s="18">
        <f>IF(SalesOrders_Log[[#This Row],[Date Invoiced]]=FY01_M01,SalesOrders_Log[[#This Row],[Line Sub Total]],0)</f>
        <v>0</v>
      </c>
      <c r="W113" s="18">
        <f>IF(SalesOrders_Log[[#This Row],[Date Invoiced]]=FY01_M02,SalesOrders_Log[[#This Row],[Line Sub Total]],0)</f>
        <v>0</v>
      </c>
      <c r="X113" s="18">
        <f>IF(SalesOrders_Log[[#This Row],[Date Invoiced]]=FY01_M03,SalesOrders_Log[[#This Row],[Line Sub Total]],0)</f>
        <v>0</v>
      </c>
      <c r="Y113" s="18">
        <f>IF(SalesOrders_Log[[#This Row],[Date Invoiced]]=FY01_M04,SalesOrders_Log[[#This Row],[Line Sub Total]],0)</f>
        <v>0</v>
      </c>
      <c r="Z113" s="18">
        <f>IF(SalesOrders_Log[[#This Row],[Date Invoiced]]=FY01_M05,SalesOrders_Log[[#This Row],[Line Sub Total]],0)</f>
        <v>0</v>
      </c>
      <c r="AA113" s="18">
        <f>IF(SalesOrders_Log[[#This Row],[Date Invoiced]]=FY01_M06,SalesOrders_Log[[#This Row],[Line Sub Total]],0)</f>
        <v>0</v>
      </c>
      <c r="AB113" s="18">
        <f>IF(SalesOrders_Log[[#This Row],[Date Invoiced]]=FY01_M07,SalesOrders_Log[[#This Row],[Line Sub Total]],0)</f>
        <v>0</v>
      </c>
      <c r="AC113" s="18">
        <f>IF(SalesOrders_Log[[#This Row],[Date Invoiced]]=FY01_M08,SalesOrders_Log[[#This Row],[Line Sub Total]],0)</f>
        <v>0</v>
      </c>
      <c r="AD113" s="18">
        <f>IF(SalesOrders_Log[[#This Row],[Date Invoiced]]=FY01_M09,SalesOrders_Log[[#This Row],[Line Sub Total]],0)</f>
        <v>0</v>
      </c>
      <c r="AE113" s="18">
        <f>IF(SalesOrders_Log[[#This Row],[Date Invoiced]]=FY01_M10,SalesOrders_Log[[#This Row],[Line Sub Total]],0)</f>
        <v>0</v>
      </c>
      <c r="AF113" s="18">
        <f>IF(SalesOrders_Log[[#This Row],[Date Invoiced]]=FY01_M11,SalesOrders_Log[[#This Row],[Line Sub Total]],0)</f>
        <v>0</v>
      </c>
      <c r="AG113" s="18">
        <f>IF(SalesOrders_Log[[#This Row],[Date Invoiced]]=FY01_M12,SalesOrders_Log[[#This Row],[Line Sub Total]],0)</f>
        <v>0</v>
      </c>
      <c r="AH113" s="18">
        <f>IF(SalesOrders_Log[[#This Row],[Date Invoiced]]=FY02_M01,SalesOrders_Log[[#This Row],[Line Sub Total]],0)</f>
        <v>0</v>
      </c>
      <c r="AI113" s="18">
        <f>IF(SalesOrders_Log[[#This Row],[Date Invoiced]]=FY02_M02,SalesOrders_Log[[#This Row],[Line Sub Total]],0)</f>
        <v>0</v>
      </c>
      <c r="AJ113" s="18">
        <f>IF(SalesOrders_Log[[#This Row],[Date Invoiced]]=FY02_M03,SalesOrders_Log[[#This Row],[Line Sub Total]],0)</f>
        <v>0</v>
      </c>
      <c r="AK113" s="18">
        <f>IF(SalesOrders_Log[[#This Row],[Date Invoiced]]=FY02_M04,SalesOrders_Log[[#This Row],[Line Sub Total]],0)</f>
        <v>0</v>
      </c>
      <c r="AL113" s="18">
        <f>IF(SalesOrders_Log[[#This Row],[Date Invoiced]]=FY02_M05,SalesOrders_Log[[#This Row],[Line Sub Total]],0)</f>
        <v>0</v>
      </c>
      <c r="AM113" s="18">
        <f>IF(SalesOrders_Log[[#This Row],[Date Invoiced]]=FY02_M06,SalesOrders_Log[[#This Row],[Line Sub Total]],0)</f>
        <v>0</v>
      </c>
      <c r="AN113" s="18">
        <f>IF(SalesOrders_Log[[#This Row],[Date Invoiced]]=FY02_M07,SalesOrders_Log[[#This Row],[Line Sub Total]],0)</f>
        <v>0</v>
      </c>
      <c r="AO113" s="18">
        <f>IF(SalesOrders_Log[[#This Row],[Date Invoiced]]=FY02_M08,SalesOrders_Log[[#This Row],[Line Sub Total]],0)</f>
        <v>0</v>
      </c>
      <c r="AP113" s="18">
        <f>IF(SalesOrders_Log[[#This Row],[Date Invoiced]]=FY02_M09,SalesOrders_Log[[#This Row],[Line Sub Total]],0)</f>
        <v>0</v>
      </c>
      <c r="AQ113" s="18">
        <f>IF(SalesOrders_Log[[#This Row],[Date Invoiced]]=FY02_M10,SalesOrders_Log[[#This Row],[Line Sub Total]],0)</f>
        <v>0</v>
      </c>
      <c r="AR113" s="18">
        <f>IF(SalesOrders_Log[[#This Row],[Date Invoiced]]=FY02_M11,SalesOrders_Log[[#This Row],[Line Sub Total]],0)</f>
        <v>0</v>
      </c>
      <c r="AS113" s="18">
        <f>IF(SalesOrders_Log[[#This Row],[Date Invoiced]]=FY02_M12,SalesOrders_Log[[#This Row],[Line Sub Total]],0)</f>
        <v>0</v>
      </c>
      <c r="AT113" s="18">
        <f>IF(SalesOrders_Log[[#This Row],[Date Invoiced]]=FY03_M01,SalesOrders_Log[[#This Row],[Line Sub Total]],0)</f>
        <v>0</v>
      </c>
      <c r="AU113" s="18">
        <f>IF(SalesOrders_Log[[#This Row],[Date Invoiced]]=FY03_M02,SalesOrders_Log[[#This Row],[Line Sub Total]],0)</f>
        <v>0</v>
      </c>
      <c r="AV113" s="18">
        <f>IF(SalesOrders_Log[[#This Row],[Date Invoiced]]=FY03_M03,SalesOrders_Log[[#This Row],[Line Sub Total]],0)</f>
        <v>0</v>
      </c>
      <c r="AW113" s="18">
        <f>IF(SalesOrders_Log[[#This Row],[Date Invoiced]]=FY03_M04,SalesOrders_Log[[#This Row],[Line Sub Total]],0)</f>
        <v>0</v>
      </c>
      <c r="AX113" s="18">
        <f>IF(SalesOrders_Log[[#This Row],[Date Invoiced]]=FY03_M05,SalesOrders_Log[[#This Row],[Line Sub Total]],0)</f>
        <v>0</v>
      </c>
      <c r="AY113" s="18">
        <f>IF(SalesOrders_Log[[#This Row],[Date Invoiced]]=FY03_M06,SalesOrders_Log[[#This Row],[Line Sub Total]],0)</f>
        <v>0</v>
      </c>
      <c r="AZ113" s="18">
        <f>IF(SalesOrders_Log[[#This Row],[Date Invoiced]]=FY03_M07,SalesOrders_Log[[#This Row],[Line Sub Total]],0)</f>
        <v>0</v>
      </c>
      <c r="BA113" s="18">
        <f>IF(SalesOrders_Log[[#This Row],[Date Invoiced]]=FY03_M08,SalesOrders_Log[[#This Row],[Line Sub Total]],0)</f>
        <v>0</v>
      </c>
      <c r="BB113" s="18">
        <f>IF(SalesOrders_Log[[#This Row],[Date Invoiced]]=FY03_M09,SalesOrders_Log[[#This Row],[Line Sub Total]],0)</f>
        <v>0</v>
      </c>
      <c r="BC113" s="18">
        <f>IF(SalesOrders_Log[[#This Row],[Date Invoiced]]=FY03_M10,SalesOrders_Log[[#This Row],[Line Sub Total]],0)</f>
        <v>0</v>
      </c>
      <c r="BD113" s="18">
        <f>IF(SalesOrders_Log[[#This Row],[Date Invoiced]]=FY03_M11,SalesOrders_Log[[#This Row],[Line Sub Total]],0)</f>
        <v>0</v>
      </c>
      <c r="BE113" s="18">
        <f>IF(SalesOrders_Log[[#This Row],[Date Invoiced]]=FY03_M12,SalesOrders_Log[[#This Row],[Line Sub Total]],0)</f>
        <v>0</v>
      </c>
      <c r="BF113" s="18">
        <f>IF(SalesOrders_Log[[#This Row],[Product]]=FY04_M01,SalesOrders_Log[[#This Row],[Date Invoiced]],0)</f>
        <v>0</v>
      </c>
      <c r="BG113" s="18">
        <f>IF(SalesOrders_Log[[#This Row],[Product]]=FY04_M02,SalesOrders_Log[[#This Row],[Date Invoiced]],0)</f>
        <v>0</v>
      </c>
      <c r="BH113" s="18">
        <f>IF(SalesOrders_Log[[#This Row],[Product]]=FY04_M03,SalesOrders_Log[[#This Row],[Date Invoiced]],0)</f>
        <v>0</v>
      </c>
      <c r="BI113" s="18">
        <f>IF(SalesOrders_Log[[#This Row],[Product]]=FY04_M04,SalesOrders_Log[[#This Row],[Date Invoiced]],0)</f>
        <v>0</v>
      </c>
      <c r="BJ113" s="18">
        <f>IF(SalesOrders_Log[[#This Row],[Product]]=FY04_M05,SalesOrders_Log[[#This Row],[Date Invoiced]],0)</f>
        <v>0</v>
      </c>
      <c r="BK113" s="18">
        <f>IF(SalesOrders_Log[[#This Row],[Product]]=FY04_M06,SalesOrders_Log[[#This Row],[Date Invoiced]],0)</f>
        <v>0</v>
      </c>
      <c r="BL113" s="18">
        <f>IF(SalesOrders_Log[[#This Row],[Product]]=FY04_M07,SalesOrders_Log[[#This Row],[Date Invoiced]],0)</f>
        <v>0</v>
      </c>
      <c r="BM113" s="18">
        <f>IF(SalesOrders_Log[[#This Row],[Product]]=FY04_M08,SalesOrders_Log[[#This Row],[Date Invoiced]],0)</f>
        <v>0</v>
      </c>
      <c r="BN113" s="18">
        <f>IF(SalesOrders_Log[[#This Row],[Product]]=FY04_M09,SalesOrders_Log[[#This Row],[Date Invoiced]],0)</f>
        <v>0</v>
      </c>
      <c r="BO113" s="18">
        <f>IF(SalesOrders_Log[[#This Row],[Product]]=FY04_M10,SalesOrders_Log[[#This Row],[Date Invoiced]],0)</f>
        <v>0</v>
      </c>
      <c r="BP113" s="18">
        <f>IF(SalesOrders_Log[[#This Row],[Product]]=FY04_M11,SalesOrders_Log[[#This Row],[Date Invoiced]],0)</f>
        <v>0</v>
      </c>
      <c r="BQ113" s="18">
        <f>IF(SalesOrders_Log[[#This Row],[Product]]=FY04_M12,SalesOrders_Log[[#This Row],[Date Invoiced]],0)</f>
        <v>0</v>
      </c>
      <c r="BR113" s="18">
        <f>IF(SalesOrders_Log[[#This Row],[Product]]=FY05_M01,SalesOrders_Log[[#This Row],[Date Invoiced]],0)</f>
        <v>0</v>
      </c>
      <c r="BS113" s="18">
        <f>IF(SalesOrders_Log[[#This Row],[Product]]=FY05_M02,SalesOrders_Log[[#This Row],[Date Invoiced]],0)</f>
        <v>0</v>
      </c>
      <c r="BT113" s="18">
        <f>IF(SalesOrders_Log[[#This Row],[Product]]=FY05_M03,SalesOrders_Log[[#This Row],[Date Invoiced]],0)</f>
        <v>0</v>
      </c>
      <c r="BU113" s="18">
        <f>IF(SalesOrders_Log[[#This Row],[Product]]=FY05_M04,SalesOrders_Log[[#This Row],[Date Invoiced]],0)</f>
        <v>0</v>
      </c>
      <c r="BV113" s="18">
        <f>IF(SalesOrders_Log[[#This Row],[Product]]=FY05_M05,SalesOrders_Log[[#This Row],[Date Invoiced]],0)</f>
        <v>0</v>
      </c>
      <c r="BW113" s="18">
        <f>IF(SalesOrders_Log[[#This Row],[Product]]=FY05_M06,SalesOrders_Log[[#This Row],[Date Invoiced]],0)</f>
        <v>0</v>
      </c>
      <c r="BX113" s="18">
        <f>IF(SalesOrders_Log[[#This Row],[Product]]=FY05_M07,SalesOrders_Log[[#This Row],[Date Invoiced]],0)</f>
        <v>0</v>
      </c>
      <c r="BY113" s="18">
        <f>IF(SalesOrders_Log[[#This Row],[Product]]=FY05_M08,SalesOrders_Log[[#This Row],[Date Invoiced]],0)</f>
        <v>0</v>
      </c>
      <c r="BZ113" s="18">
        <f>IF(SalesOrders_Log[[#This Row],[Product]]=FY05_M09,SalesOrders_Log[[#This Row],[Date Invoiced]],0)</f>
        <v>0</v>
      </c>
      <c r="CA113" s="18">
        <f>IF(SalesOrders_Log[[#This Row],[Product]]=FY05_M10,SalesOrders_Log[[#This Row],[Date Invoiced]],0)</f>
        <v>0</v>
      </c>
      <c r="CB113" s="18">
        <f>IF(SalesOrders_Log[[#This Row],[Product]]=FY05_M11,SalesOrders_Log[[#This Row],[Date Invoiced]],0)</f>
        <v>0</v>
      </c>
      <c r="CC113" s="18">
        <f>IF(SalesOrders_Log[[#This Row],[Product]]=FY05_M12,SalesOrders_Log[[#This Row],[Date Invoiced]],0)</f>
        <v>0</v>
      </c>
    </row>
    <row r="114" spans="2:81" x14ac:dyDescent="0.25">
      <c r="B114" s="6" t="s">
        <v>718</v>
      </c>
      <c r="C114" s="6"/>
      <c r="D114" s="11"/>
      <c r="E114" s="6"/>
      <c r="F114" s="6"/>
      <c r="G114" s="6"/>
      <c r="H114" s="6"/>
      <c r="I114" s="6"/>
      <c r="J114" s="6"/>
      <c r="K114" s="6"/>
      <c r="L114" s="18" t="str">
        <f>IF(ISBLANK(SalesOrders_Log[[#This Row],[Product]]),"",SalesOrders_Log[[#This Row],[List Price]]*SalesOrders_Log[[#This Row],[QTY at List Price]]+SalesOrders_Log[[#This Row],[Discount Price]]*SalesOrders_Log[[#This Row],[QTY at Discount Price]])</f>
        <v/>
      </c>
      <c r="M114" s="6"/>
      <c r="N114" s="6"/>
      <c r="O114" s="18" t="str">
        <f>IFERROR(SalesOrders_Log[[#This Row],[Line Sub Total]]*SalesOrders_Log[[#This Row],[Zip Code Taxes]],"")</f>
        <v/>
      </c>
      <c r="P114" s="18">
        <f>SalesOrders_Log[[#This Row],[List Price]]-SalesOrders_Log[[#This Row],[Cost Price]]</f>
        <v>0</v>
      </c>
      <c r="Q11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14" s="93" t="str">
        <f>IFERROR(SalesOrders_Log[[#This Row],[QTY at List Price]]*SalesOrders_Log[[#This Row],[List Price]]/SalesOrders_Log[[#This Row],[Cost Price]]*SalesOrders_Log[[#This Row],[QTY at List Price]]-IF(SalesOrders_Log[[#This Row],[QTY at List Price]]="","",1),"")</f>
        <v/>
      </c>
      <c r="S114" s="93" t="str">
        <f>IFERROR( SalesOrders_Log[[#This Row],[QTY at Discount Price]]*SalesOrders_Log[[#This Row],[Discount Price]]/SalesOrders_Log[[#This Row],[Cost Price]]*SalesOrders_Log[[#This Row],[QTY at Discount Price]]-IF(SalesOrders_Log[[#This Row],[QTY at Discount Price]]="","",1),"")</f>
        <v/>
      </c>
      <c r="T114" s="6"/>
      <c r="V114" s="18">
        <f>IF(SalesOrders_Log[[#This Row],[Date Invoiced]]=FY01_M01,SalesOrders_Log[[#This Row],[Line Sub Total]],0)</f>
        <v>0</v>
      </c>
      <c r="W114" s="18">
        <f>IF(SalesOrders_Log[[#This Row],[Date Invoiced]]=FY01_M02,SalesOrders_Log[[#This Row],[Line Sub Total]],0)</f>
        <v>0</v>
      </c>
      <c r="X114" s="18">
        <f>IF(SalesOrders_Log[[#This Row],[Date Invoiced]]=FY01_M03,SalesOrders_Log[[#This Row],[Line Sub Total]],0)</f>
        <v>0</v>
      </c>
      <c r="Y114" s="18">
        <f>IF(SalesOrders_Log[[#This Row],[Date Invoiced]]=FY01_M04,SalesOrders_Log[[#This Row],[Line Sub Total]],0)</f>
        <v>0</v>
      </c>
      <c r="Z114" s="18">
        <f>IF(SalesOrders_Log[[#This Row],[Date Invoiced]]=FY01_M05,SalesOrders_Log[[#This Row],[Line Sub Total]],0)</f>
        <v>0</v>
      </c>
      <c r="AA114" s="18">
        <f>IF(SalesOrders_Log[[#This Row],[Date Invoiced]]=FY01_M06,SalesOrders_Log[[#This Row],[Line Sub Total]],0)</f>
        <v>0</v>
      </c>
      <c r="AB114" s="18">
        <f>IF(SalesOrders_Log[[#This Row],[Date Invoiced]]=FY01_M07,SalesOrders_Log[[#This Row],[Line Sub Total]],0)</f>
        <v>0</v>
      </c>
      <c r="AC114" s="18">
        <f>IF(SalesOrders_Log[[#This Row],[Date Invoiced]]=FY01_M08,SalesOrders_Log[[#This Row],[Line Sub Total]],0)</f>
        <v>0</v>
      </c>
      <c r="AD114" s="18">
        <f>IF(SalesOrders_Log[[#This Row],[Date Invoiced]]=FY01_M09,SalesOrders_Log[[#This Row],[Line Sub Total]],0)</f>
        <v>0</v>
      </c>
      <c r="AE114" s="18">
        <f>IF(SalesOrders_Log[[#This Row],[Date Invoiced]]=FY01_M10,SalesOrders_Log[[#This Row],[Line Sub Total]],0)</f>
        <v>0</v>
      </c>
      <c r="AF114" s="18">
        <f>IF(SalesOrders_Log[[#This Row],[Date Invoiced]]=FY01_M11,SalesOrders_Log[[#This Row],[Line Sub Total]],0)</f>
        <v>0</v>
      </c>
      <c r="AG114" s="18">
        <f>IF(SalesOrders_Log[[#This Row],[Date Invoiced]]=FY01_M12,SalesOrders_Log[[#This Row],[Line Sub Total]],0)</f>
        <v>0</v>
      </c>
      <c r="AH114" s="18">
        <f>IF(SalesOrders_Log[[#This Row],[Date Invoiced]]=FY02_M01,SalesOrders_Log[[#This Row],[Line Sub Total]],0)</f>
        <v>0</v>
      </c>
      <c r="AI114" s="18">
        <f>IF(SalesOrders_Log[[#This Row],[Date Invoiced]]=FY02_M02,SalesOrders_Log[[#This Row],[Line Sub Total]],0)</f>
        <v>0</v>
      </c>
      <c r="AJ114" s="18">
        <f>IF(SalesOrders_Log[[#This Row],[Date Invoiced]]=FY02_M03,SalesOrders_Log[[#This Row],[Line Sub Total]],0)</f>
        <v>0</v>
      </c>
      <c r="AK114" s="18">
        <f>IF(SalesOrders_Log[[#This Row],[Date Invoiced]]=FY02_M04,SalesOrders_Log[[#This Row],[Line Sub Total]],0)</f>
        <v>0</v>
      </c>
      <c r="AL114" s="18">
        <f>IF(SalesOrders_Log[[#This Row],[Date Invoiced]]=FY02_M05,SalesOrders_Log[[#This Row],[Line Sub Total]],0)</f>
        <v>0</v>
      </c>
      <c r="AM114" s="18">
        <f>IF(SalesOrders_Log[[#This Row],[Date Invoiced]]=FY02_M06,SalesOrders_Log[[#This Row],[Line Sub Total]],0)</f>
        <v>0</v>
      </c>
      <c r="AN114" s="18">
        <f>IF(SalesOrders_Log[[#This Row],[Date Invoiced]]=FY02_M07,SalesOrders_Log[[#This Row],[Line Sub Total]],0)</f>
        <v>0</v>
      </c>
      <c r="AO114" s="18">
        <f>IF(SalesOrders_Log[[#This Row],[Date Invoiced]]=FY02_M08,SalesOrders_Log[[#This Row],[Line Sub Total]],0)</f>
        <v>0</v>
      </c>
      <c r="AP114" s="18">
        <f>IF(SalesOrders_Log[[#This Row],[Date Invoiced]]=FY02_M09,SalesOrders_Log[[#This Row],[Line Sub Total]],0)</f>
        <v>0</v>
      </c>
      <c r="AQ114" s="18">
        <f>IF(SalesOrders_Log[[#This Row],[Date Invoiced]]=FY02_M10,SalesOrders_Log[[#This Row],[Line Sub Total]],0)</f>
        <v>0</v>
      </c>
      <c r="AR114" s="18">
        <f>IF(SalesOrders_Log[[#This Row],[Date Invoiced]]=FY02_M11,SalesOrders_Log[[#This Row],[Line Sub Total]],0)</f>
        <v>0</v>
      </c>
      <c r="AS114" s="18">
        <f>IF(SalesOrders_Log[[#This Row],[Date Invoiced]]=FY02_M12,SalesOrders_Log[[#This Row],[Line Sub Total]],0)</f>
        <v>0</v>
      </c>
      <c r="AT114" s="18">
        <f>IF(SalesOrders_Log[[#This Row],[Date Invoiced]]=FY03_M01,SalesOrders_Log[[#This Row],[Line Sub Total]],0)</f>
        <v>0</v>
      </c>
      <c r="AU114" s="18">
        <f>IF(SalesOrders_Log[[#This Row],[Date Invoiced]]=FY03_M02,SalesOrders_Log[[#This Row],[Line Sub Total]],0)</f>
        <v>0</v>
      </c>
      <c r="AV114" s="18">
        <f>IF(SalesOrders_Log[[#This Row],[Date Invoiced]]=FY03_M03,SalesOrders_Log[[#This Row],[Line Sub Total]],0)</f>
        <v>0</v>
      </c>
      <c r="AW114" s="18">
        <f>IF(SalesOrders_Log[[#This Row],[Date Invoiced]]=FY03_M04,SalesOrders_Log[[#This Row],[Line Sub Total]],0)</f>
        <v>0</v>
      </c>
      <c r="AX114" s="18">
        <f>IF(SalesOrders_Log[[#This Row],[Date Invoiced]]=FY03_M05,SalesOrders_Log[[#This Row],[Line Sub Total]],0)</f>
        <v>0</v>
      </c>
      <c r="AY114" s="18">
        <f>IF(SalesOrders_Log[[#This Row],[Date Invoiced]]=FY03_M06,SalesOrders_Log[[#This Row],[Line Sub Total]],0)</f>
        <v>0</v>
      </c>
      <c r="AZ114" s="18">
        <f>IF(SalesOrders_Log[[#This Row],[Date Invoiced]]=FY03_M07,SalesOrders_Log[[#This Row],[Line Sub Total]],0)</f>
        <v>0</v>
      </c>
      <c r="BA114" s="18">
        <f>IF(SalesOrders_Log[[#This Row],[Date Invoiced]]=FY03_M08,SalesOrders_Log[[#This Row],[Line Sub Total]],0)</f>
        <v>0</v>
      </c>
      <c r="BB114" s="18">
        <f>IF(SalesOrders_Log[[#This Row],[Date Invoiced]]=FY03_M09,SalesOrders_Log[[#This Row],[Line Sub Total]],0)</f>
        <v>0</v>
      </c>
      <c r="BC114" s="18">
        <f>IF(SalesOrders_Log[[#This Row],[Date Invoiced]]=FY03_M10,SalesOrders_Log[[#This Row],[Line Sub Total]],0)</f>
        <v>0</v>
      </c>
      <c r="BD114" s="18">
        <f>IF(SalesOrders_Log[[#This Row],[Date Invoiced]]=FY03_M11,SalesOrders_Log[[#This Row],[Line Sub Total]],0)</f>
        <v>0</v>
      </c>
      <c r="BE114" s="18">
        <f>IF(SalesOrders_Log[[#This Row],[Date Invoiced]]=FY03_M12,SalesOrders_Log[[#This Row],[Line Sub Total]],0)</f>
        <v>0</v>
      </c>
      <c r="BF114" s="18">
        <f>IF(SalesOrders_Log[[#This Row],[Product]]=FY04_M01,SalesOrders_Log[[#This Row],[Date Invoiced]],0)</f>
        <v>0</v>
      </c>
      <c r="BG114" s="18">
        <f>IF(SalesOrders_Log[[#This Row],[Product]]=FY04_M02,SalesOrders_Log[[#This Row],[Date Invoiced]],0)</f>
        <v>0</v>
      </c>
      <c r="BH114" s="18">
        <f>IF(SalesOrders_Log[[#This Row],[Product]]=FY04_M03,SalesOrders_Log[[#This Row],[Date Invoiced]],0)</f>
        <v>0</v>
      </c>
      <c r="BI114" s="18">
        <f>IF(SalesOrders_Log[[#This Row],[Product]]=FY04_M04,SalesOrders_Log[[#This Row],[Date Invoiced]],0)</f>
        <v>0</v>
      </c>
      <c r="BJ114" s="18">
        <f>IF(SalesOrders_Log[[#This Row],[Product]]=FY04_M05,SalesOrders_Log[[#This Row],[Date Invoiced]],0)</f>
        <v>0</v>
      </c>
      <c r="BK114" s="18">
        <f>IF(SalesOrders_Log[[#This Row],[Product]]=FY04_M06,SalesOrders_Log[[#This Row],[Date Invoiced]],0)</f>
        <v>0</v>
      </c>
      <c r="BL114" s="18">
        <f>IF(SalesOrders_Log[[#This Row],[Product]]=FY04_M07,SalesOrders_Log[[#This Row],[Date Invoiced]],0)</f>
        <v>0</v>
      </c>
      <c r="BM114" s="18">
        <f>IF(SalesOrders_Log[[#This Row],[Product]]=FY04_M08,SalesOrders_Log[[#This Row],[Date Invoiced]],0)</f>
        <v>0</v>
      </c>
      <c r="BN114" s="18">
        <f>IF(SalesOrders_Log[[#This Row],[Product]]=FY04_M09,SalesOrders_Log[[#This Row],[Date Invoiced]],0)</f>
        <v>0</v>
      </c>
      <c r="BO114" s="18">
        <f>IF(SalesOrders_Log[[#This Row],[Product]]=FY04_M10,SalesOrders_Log[[#This Row],[Date Invoiced]],0)</f>
        <v>0</v>
      </c>
      <c r="BP114" s="18">
        <f>IF(SalesOrders_Log[[#This Row],[Product]]=FY04_M11,SalesOrders_Log[[#This Row],[Date Invoiced]],0)</f>
        <v>0</v>
      </c>
      <c r="BQ114" s="18">
        <f>IF(SalesOrders_Log[[#This Row],[Product]]=FY04_M12,SalesOrders_Log[[#This Row],[Date Invoiced]],0)</f>
        <v>0</v>
      </c>
      <c r="BR114" s="18">
        <f>IF(SalesOrders_Log[[#This Row],[Product]]=FY05_M01,SalesOrders_Log[[#This Row],[Date Invoiced]],0)</f>
        <v>0</v>
      </c>
      <c r="BS114" s="18">
        <f>IF(SalesOrders_Log[[#This Row],[Product]]=FY05_M02,SalesOrders_Log[[#This Row],[Date Invoiced]],0)</f>
        <v>0</v>
      </c>
      <c r="BT114" s="18">
        <f>IF(SalesOrders_Log[[#This Row],[Product]]=FY05_M03,SalesOrders_Log[[#This Row],[Date Invoiced]],0)</f>
        <v>0</v>
      </c>
      <c r="BU114" s="18">
        <f>IF(SalesOrders_Log[[#This Row],[Product]]=FY05_M04,SalesOrders_Log[[#This Row],[Date Invoiced]],0)</f>
        <v>0</v>
      </c>
      <c r="BV114" s="18">
        <f>IF(SalesOrders_Log[[#This Row],[Product]]=FY05_M05,SalesOrders_Log[[#This Row],[Date Invoiced]],0)</f>
        <v>0</v>
      </c>
      <c r="BW114" s="18">
        <f>IF(SalesOrders_Log[[#This Row],[Product]]=FY05_M06,SalesOrders_Log[[#This Row],[Date Invoiced]],0)</f>
        <v>0</v>
      </c>
      <c r="BX114" s="18">
        <f>IF(SalesOrders_Log[[#This Row],[Product]]=FY05_M07,SalesOrders_Log[[#This Row],[Date Invoiced]],0)</f>
        <v>0</v>
      </c>
      <c r="BY114" s="18">
        <f>IF(SalesOrders_Log[[#This Row],[Product]]=FY05_M08,SalesOrders_Log[[#This Row],[Date Invoiced]],0)</f>
        <v>0</v>
      </c>
      <c r="BZ114" s="18">
        <f>IF(SalesOrders_Log[[#This Row],[Product]]=FY05_M09,SalesOrders_Log[[#This Row],[Date Invoiced]],0)</f>
        <v>0</v>
      </c>
      <c r="CA114" s="18">
        <f>IF(SalesOrders_Log[[#This Row],[Product]]=FY05_M10,SalesOrders_Log[[#This Row],[Date Invoiced]],0)</f>
        <v>0</v>
      </c>
      <c r="CB114" s="18">
        <f>IF(SalesOrders_Log[[#This Row],[Product]]=FY05_M11,SalesOrders_Log[[#This Row],[Date Invoiced]],0)</f>
        <v>0</v>
      </c>
      <c r="CC114" s="18">
        <f>IF(SalesOrders_Log[[#This Row],[Product]]=FY05_M12,SalesOrders_Log[[#This Row],[Date Invoiced]],0)</f>
        <v>0</v>
      </c>
    </row>
    <row r="115" spans="2:81" x14ac:dyDescent="0.25">
      <c r="B115" s="6" t="s">
        <v>719</v>
      </c>
      <c r="C115" s="6"/>
      <c r="D115" s="11"/>
      <c r="E115" s="6"/>
      <c r="F115" s="6"/>
      <c r="G115" s="6"/>
      <c r="H115" s="6"/>
      <c r="I115" s="6"/>
      <c r="J115" s="6"/>
      <c r="K115" s="6"/>
      <c r="L115" s="18" t="str">
        <f>IF(ISBLANK(SalesOrders_Log[[#This Row],[Product]]),"",SalesOrders_Log[[#This Row],[List Price]]*SalesOrders_Log[[#This Row],[QTY at List Price]]+SalesOrders_Log[[#This Row],[Discount Price]]*SalesOrders_Log[[#This Row],[QTY at Discount Price]])</f>
        <v/>
      </c>
      <c r="M115" s="6"/>
      <c r="N115" s="6"/>
      <c r="O115" s="18" t="str">
        <f>IFERROR(SalesOrders_Log[[#This Row],[Line Sub Total]]*SalesOrders_Log[[#This Row],[Zip Code Taxes]],"")</f>
        <v/>
      </c>
      <c r="P115" s="18">
        <f>SalesOrders_Log[[#This Row],[List Price]]-SalesOrders_Log[[#This Row],[Cost Price]]</f>
        <v>0</v>
      </c>
      <c r="Q11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15" s="93" t="str">
        <f>IFERROR(SalesOrders_Log[[#This Row],[QTY at List Price]]*SalesOrders_Log[[#This Row],[List Price]]/SalesOrders_Log[[#This Row],[Cost Price]]*SalesOrders_Log[[#This Row],[QTY at List Price]]-IF(SalesOrders_Log[[#This Row],[QTY at List Price]]="","",1),"")</f>
        <v/>
      </c>
      <c r="S115" s="93" t="str">
        <f>IFERROR( SalesOrders_Log[[#This Row],[QTY at Discount Price]]*SalesOrders_Log[[#This Row],[Discount Price]]/SalesOrders_Log[[#This Row],[Cost Price]]*SalesOrders_Log[[#This Row],[QTY at Discount Price]]-IF(SalesOrders_Log[[#This Row],[QTY at Discount Price]]="","",1),"")</f>
        <v/>
      </c>
      <c r="T115" s="6"/>
      <c r="V115" s="18">
        <f>IF(SalesOrders_Log[[#This Row],[Date Invoiced]]=FY01_M01,SalesOrders_Log[[#This Row],[Line Sub Total]],0)</f>
        <v>0</v>
      </c>
      <c r="W115" s="18">
        <f>IF(SalesOrders_Log[[#This Row],[Date Invoiced]]=FY01_M02,SalesOrders_Log[[#This Row],[Line Sub Total]],0)</f>
        <v>0</v>
      </c>
      <c r="X115" s="18">
        <f>IF(SalesOrders_Log[[#This Row],[Date Invoiced]]=FY01_M03,SalesOrders_Log[[#This Row],[Line Sub Total]],0)</f>
        <v>0</v>
      </c>
      <c r="Y115" s="18">
        <f>IF(SalesOrders_Log[[#This Row],[Date Invoiced]]=FY01_M04,SalesOrders_Log[[#This Row],[Line Sub Total]],0)</f>
        <v>0</v>
      </c>
      <c r="Z115" s="18">
        <f>IF(SalesOrders_Log[[#This Row],[Date Invoiced]]=FY01_M05,SalesOrders_Log[[#This Row],[Line Sub Total]],0)</f>
        <v>0</v>
      </c>
      <c r="AA115" s="18">
        <f>IF(SalesOrders_Log[[#This Row],[Date Invoiced]]=FY01_M06,SalesOrders_Log[[#This Row],[Line Sub Total]],0)</f>
        <v>0</v>
      </c>
      <c r="AB115" s="18">
        <f>IF(SalesOrders_Log[[#This Row],[Date Invoiced]]=FY01_M07,SalesOrders_Log[[#This Row],[Line Sub Total]],0)</f>
        <v>0</v>
      </c>
      <c r="AC115" s="18">
        <f>IF(SalesOrders_Log[[#This Row],[Date Invoiced]]=FY01_M08,SalesOrders_Log[[#This Row],[Line Sub Total]],0)</f>
        <v>0</v>
      </c>
      <c r="AD115" s="18">
        <f>IF(SalesOrders_Log[[#This Row],[Date Invoiced]]=FY01_M09,SalesOrders_Log[[#This Row],[Line Sub Total]],0)</f>
        <v>0</v>
      </c>
      <c r="AE115" s="18">
        <f>IF(SalesOrders_Log[[#This Row],[Date Invoiced]]=FY01_M10,SalesOrders_Log[[#This Row],[Line Sub Total]],0)</f>
        <v>0</v>
      </c>
      <c r="AF115" s="18">
        <f>IF(SalesOrders_Log[[#This Row],[Date Invoiced]]=FY01_M11,SalesOrders_Log[[#This Row],[Line Sub Total]],0)</f>
        <v>0</v>
      </c>
      <c r="AG115" s="18">
        <f>IF(SalesOrders_Log[[#This Row],[Date Invoiced]]=FY01_M12,SalesOrders_Log[[#This Row],[Line Sub Total]],0)</f>
        <v>0</v>
      </c>
      <c r="AH115" s="18">
        <f>IF(SalesOrders_Log[[#This Row],[Date Invoiced]]=FY02_M01,SalesOrders_Log[[#This Row],[Line Sub Total]],0)</f>
        <v>0</v>
      </c>
      <c r="AI115" s="18">
        <f>IF(SalesOrders_Log[[#This Row],[Date Invoiced]]=FY02_M02,SalesOrders_Log[[#This Row],[Line Sub Total]],0)</f>
        <v>0</v>
      </c>
      <c r="AJ115" s="18">
        <f>IF(SalesOrders_Log[[#This Row],[Date Invoiced]]=FY02_M03,SalesOrders_Log[[#This Row],[Line Sub Total]],0)</f>
        <v>0</v>
      </c>
      <c r="AK115" s="18">
        <f>IF(SalesOrders_Log[[#This Row],[Date Invoiced]]=FY02_M04,SalesOrders_Log[[#This Row],[Line Sub Total]],0)</f>
        <v>0</v>
      </c>
      <c r="AL115" s="18">
        <f>IF(SalesOrders_Log[[#This Row],[Date Invoiced]]=FY02_M05,SalesOrders_Log[[#This Row],[Line Sub Total]],0)</f>
        <v>0</v>
      </c>
      <c r="AM115" s="18">
        <f>IF(SalesOrders_Log[[#This Row],[Date Invoiced]]=FY02_M06,SalesOrders_Log[[#This Row],[Line Sub Total]],0)</f>
        <v>0</v>
      </c>
      <c r="AN115" s="18">
        <f>IF(SalesOrders_Log[[#This Row],[Date Invoiced]]=FY02_M07,SalesOrders_Log[[#This Row],[Line Sub Total]],0)</f>
        <v>0</v>
      </c>
      <c r="AO115" s="18">
        <f>IF(SalesOrders_Log[[#This Row],[Date Invoiced]]=FY02_M08,SalesOrders_Log[[#This Row],[Line Sub Total]],0)</f>
        <v>0</v>
      </c>
      <c r="AP115" s="18">
        <f>IF(SalesOrders_Log[[#This Row],[Date Invoiced]]=FY02_M09,SalesOrders_Log[[#This Row],[Line Sub Total]],0)</f>
        <v>0</v>
      </c>
      <c r="AQ115" s="18">
        <f>IF(SalesOrders_Log[[#This Row],[Date Invoiced]]=FY02_M10,SalesOrders_Log[[#This Row],[Line Sub Total]],0)</f>
        <v>0</v>
      </c>
      <c r="AR115" s="18">
        <f>IF(SalesOrders_Log[[#This Row],[Date Invoiced]]=FY02_M11,SalesOrders_Log[[#This Row],[Line Sub Total]],0)</f>
        <v>0</v>
      </c>
      <c r="AS115" s="18">
        <f>IF(SalesOrders_Log[[#This Row],[Date Invoiced]]=FY02_M12,SalesOrders_Log[[#This Row],[Line Sub Total]],0)</f>
        <v>0</v>
      </c>
      <c r="AT115" s="18">
        <f>IF(SalesOrders_Log[[#This Row],[Date Invoiced]]=FY03_M01,SalesOrders_Log[[#This Row],[Line Sub Total]],0)</f>
        <v>0</v>
      </c>
      <c r="AU115" s="18">
        <f>IF(SalesOrders_Log[[#This Row],[Date Invoiced]]=FY03_M02,SalesOrders_Log[[#This Row],[Line Sub Total]],0)</f>
        <v>0</v>
      </c>
      <c r="AV115" s="18">
        <f>IF(SalesOrders_Log[[#This Row],[Date Invoiced]]=FY03_M03,SalesOrders_Log[[#This Row],[Line Sub Total]],0)</f>
        <v>0</v>
      </c>
      <c r="AW115" s="18">
        <f>IF(SalesOrders_Log[[#This Row],[Date Invoiced]]=FY03_M04,SalesOrders_Log[[#This Row],[Line Sub Total]],0)</f>
        <v>0</v>
      </c>
      <c r="AX115" s="18">
        <f>IF(SalesOrders_Log[[#This Row],[Date Invoiced]]=FY03_M05,SalesOrders_Log[[#This Row],[Line Sub Total]],0)</f>
        <v>0</v>
      </c>
      <c r="AY115" s="18">
        <f>IF(SalesOrders_Log[[#This Row],[Date Invoiced]]=FY03_M06,SalesOrders_Log[[#This Row],[Line Sub Total]],0)</f>
        <v>0</v>
      </c>
      <c r="AZ115" s="18">
        <f>IF(SalesOrders_Log[[#This Row],[Date Invoiced]]=FY03_M07,SalesOrders_Log[[#This Row],[Line Sub Total]],0)</f>
        <v>0</v>
      </c>
      <c r="BA115" s="18">
        <f>IF(SalesOrders_Log[[#This Row],[Date Invoiced]]=FY03_M08,SalesOrders_Log[[#This Row],[Line Sub Total]],0)</f>
        <v>0</v>
      </c>
      <c r="BB115" s="18">
        <f>IF(SalesOrders_Log[[#This Row],[Date Invoiced]]=FY03_M09,SalesOrders_Log[[#This Row],[Line Sub Total]],0)</f>
        <v>0</v>
      </c>
      <c r="BC115" s="18">
        <f>IF(SalesOrders_Log[[#This Row],[Date Invoiced]]=FY03_M10,SalesOrders_Log[[#This Row],[Line Sub Total]],0)</f>
        <v>0</v>
      </c>
      <c r="BD115" s="18">
        <f>IF(SalesOrders_Log[[#This Row],[Date Invoiced]]=FY03_M11,SalesOrders_Log[[#This Row],[Line Sub Total]],0)</f>
        <v>0</v>
      </c>
      <c r="BE115" s="18">
        <f>IF(SalesOrders_Log[[#This Row],[Date Invoiced]]=FY03_M12,SalesOrders_Log[[#This Row],[Line Sub Total]],0)</f>
        <v>0</v>
      </c>
      <c r="BF115" s="18">
        <f>IF(SalesOrders_Log[[#This Row],[Product]]=FY04_M01,SalesOrders_Log[[#This Row],[Date Invoiced]],0)</f>
        <v>0</v>
      </c>
      <c r="BG115" s="18">
        <f>IF(SalesOrders_Log[[#This Row],[Product]]=FY04_M02,SalesOrders_Log[[#This Row],[Date Invoiced]],0)</f>
        <v>0</v>
      </c>
      <c r="BH115" s="18">
        <f>IF(SalesOrders_Log[[#This Row],[Product]]=FY04_M03,SalesOrders_Log[[#This Row],[Date Invoiced]],0)</f>
        <v>0</v>
      </c>
      <c r="BI115" s="18">
        <f>IF(SalesOrders_Log[[#This Row],[Product]]=FY04_M04,SalesOrders_Log[[#This Row],[Date Invoiced]],0)</f>
        <v>0</v>
      </c>
      <c r="BJ115" s="18">
        <f>IF(SalesOrders_Log[[#This Row],[Product]]=FY04_M05,SalesOrders_Log[[#This Row],[Date Invoiced]],0)</f>
        <v>0</v>
      </c>
      <c r="BK115" s="18">
        <f>IF(SalesOrders_Log[[#This Row],[Product]]=FY04_M06,SalesOrders_Log[[#This Row],[Date Invoiced]],0)</f>
        <v>0</v>
      </c>
      <c r="BL115" s="18">
        <f>IF(SalesOrders_Log[[#This Row],[Product]]=FY04_M07,SalesOrders_Log[[#This Row],[Date Invoiced]],0)</f>
        <v>0</v>
      </c>
      <c r="BM115" s="18">
        <f>IF(SalesOrders_Log[[#This Row],[Product]]=FY04_M08,SalesOrders_Log[[#This Row],[Date Invoiced]],0)</f>
        <v>0</v>
      </c>
      <c r="BN115" s="18">
        <f>IF(SalesOrders_Log[[#This Row],[Product]]=FY04_M09,SalesOrders_Log[[#This Row],[Date Invoiced]],0)</f>
        <v>0</v>
      </c>
      <c r="BO115" s="18">
        <f>IF(SalesOrders_Log[[#This Row],[Product]]=FY04_M10,SalesOrders_Log[[#This Row],[Date Invoiced]],0)</f>
        <v>0</v>
      </c>
      <c r="BP115" s="18">
        <f>IF(SalesOrders_Log[[#This Row],[Product]]=FY04_M11,SalesOrders_Log[[#This Row],[Date Invoiced]],0)</f>
        <v>0</v>
      </c>
      <c r="BQ115" s="18">
        <f>IF(SalesOrders_Log[[#This Row],[Product]]=FY04_M12,SalesOrders_Log[[#This Row],[Date Invoiced]],0)</f>
        <v>0</v>
      </c>
      <c r="BR115" s="18">
        <f>IF(SalesOrders_Log[[#This Row],[Product]]=FY05_M01,SalesOrders_Log[[#This Row],[Date Invoiced]],0)</f>
        <v>0</v>
      </c>
      <c r="BS115" s="18">
        <f>IF(SalesOrders_Log[[#This Row],[Product]]=FY05_M02,SalesOrders_Log[[#This Row],[Date Invoiced]],0)</f>
        <v>0</v>
      </c>
      <c r="BT115" s="18">
        <f>IF(SalesOrders_Log[[#This Row],[Product]]=FY05_M03,SalesOrders_Log[[#This Row],[Date Invoiced]],0)</f>
        <v>0</v>
      </c>
      <c r="BU115" s="18">
        <f>IF(SalesOrders_Log[[#This Row],[Product]]=FY05_M04,SalesOrders_Log[[#This Row],[Date Invoiced]],0)</f>
        <v>0</v>
      </c>
      <c r="BV115" s="18">
        <f>IF(SalesOrders_Log[[#This Row],[Product]]=FY05_M05,SalesOrders_Log[[#This Row],[Date Invoiced]],0)</f>
        <v>0</v>
      </c>
      <c r="BW115" s="18">
        <f>IF(SalesOrders_Log[[#This Row],[Product]]=FY05_M06,SalesOrders_Log[[#This Row],[Date Invoiced]],0)</f>
        <v>0</v>
      </c>
      <c r="BX115" s="18">
        <f>IF(SalesOrders_Log[[#This Row],[Product]]=FY05_M07,SalesOrders_Log[[#This Row],[Date Invoiced]],0)</f>
        <v>0</v>
      </c>
      <c r="BY115" s="18">
        <f>IF(SalesOrders_Log[[#This Row],[Product]]=FY05_M08,SalesOrders_Log[[#This Row],[Date Invoiced]],0)</f>
        <v>0</v>
      </c>
      <c r="BZ115" s="18">
        <f>IF(SalesOrders_Log[[#This Row],[Product]]=FY05_M09,SalesOrders_Log[[#This Row],[Date Invoiced]],0)</f>
        <v>0</v>
      </c>
      <c r="CA115" s="18">
        <f>IF(SalesOrders_Log[[#This Row],[Product]]=FY05_M10,SalesOrders_Log[[#This Row],[Date Invoiced]],0)</f>
        <v>0</v>
      </c>
      <c r="CB115" s="18">
        <f>IF(SalesOrders_Log[[#This Row],[Product]]=FY05_M11,SalesOrders_Log[[#This Row],[Date Invoiced]],0)</f>
        <v>0</v>
      </c>
      <c r="CC115" s="18">
        <f>IF(SalesOrders_Log[[#This Row],[Product]]=FY05_M12,SalesOrders_Log[[#This Row],[Date Invoiced]],0)</f>
        <v>0</v>
      </c>
    </row>
    <row r="116" spans="2:81" x14ac:dyDescent="0.25">
      <c r="B116" s="6" t="s">
        <v>720</v>
      </c>
      <c r="C116" s="6"/>
      <c r="D116" s="11"/>
      <c r="E116" s="6"/>
      <c r="F116" s="6"/>
      <c r="G116" s="6"/>
      <c r="H116" s="6"/>
      <c r="I116" s="6"/>
      <c r="J116" s="6"/>
      <c r="K116" s="6"/>
      <c r="L116" s="18" t="str">
        <f>IF(ISBLANK(SalesOrders_Log[[#This Row],[Product]]),"",SalesOrders_Log[[#This Row],[List Price]]*SalesOrders_Log[[#This Row],[QTY at List Price]]+SalesOrders_Log[[#This Row],[Discount Price]]*SalesOrders_Log[[#This Row],[QTY at Discount Price]])</f>
        <v/>
      </c>
      <c r="M116" s="6"/>
      <c r="N116" s="6"/>
      <c r="O116" s="18" t="str">
        <f>IFERROR(SalesOrders_Log[[#This Row],[Line Sub Total]]*SalesOrders_Log[[#This Row],[Zip Code Taxes]],"")</f>
        <v/>
      </c>
      <c r="P116" s="18">
        <f>SalesOrders_Log[[#This Row],[List Price]]-SalesOrders_Log[[#This Row],[Cost Price]]</f>
        <v>0</v>
      </c>
      <c r="Q11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16" s="93" t="str">
        <f>IFERROR(SalesOrders_Log[[#This Row],[QTY at List Price]]*SalesOrders_Log[[#This Row],[List Price]]/SalesOrders_Log[[#This Row],[Cost Price]]*SalesOrders_Log[[#This Row],[QTY at List Price]]-IF(SalesOrders_Log[[#This Row],[QTY at List Price]]="","",1),"")</f>
        <v/>
      </c>
      <c r="S116" s="93" t="str">
        <f>IFERROR( SalesOrders_Log[[#This Row],[QTY at Discount Price]]*SalesOrders_Log[[#This Row],[Discount Price]]/SalesOrders_Log[[#This Row],[Cost Price]]*SalesOrders_Log[[#This Row],[QTY at Discount Price]]-IF(SalesOrders_Log[[#This Row],[QTY at Discount Price]]="","",1),"")</f>
        <v/>
      </c>
      <c r="T116" s="6"/>
      <c r="V116" s="18">
        <f>IF(SalesOrders_Log[[#This Row],[Date Invoiced]]=FY01_M01,SalesOrders_Log[[#This Row],[Line Sub Total]],0)</f>
        <v>0</v>
      </c>
      <c r="W116" s="18">
        <f>IF(SalesOrders_Log[[#This Row],[Date Invoiced]]=FY01_M02,SalesOrders_Log[[#This Row],[Line Sub Total]],0)</f>
        <v>0</v>
      </c>
      <c r="X116" s="18">
        <f>IF(SalesOrders_Log[[#This Row],[Date Invoiced]]=FY01_M03,SalesOrders_Log[[#This Row],[Line Sub Total]],0)</f>
        <v>0</v>
      </c>
      <c r="Y116" s="18">
        <f>IF(SalesOrders_Log[[#This Row],[Date Invoiced]]=FY01_M04,SalesOrders_Log[[#This Row],[Line Sub Total]],0)</f>
        <v>0</v>
      </c>
      <c r="Z116" s="18">
        <f>IF(SalesOrders_Log[[#This Row],[Date Invoiced]]=FY01_M05,SalesOrders_Log[[#This Row],[Line Sub Total]],0)</f>
        <v>0</v>
      </c>
      <c r="AA116" s="18">
        <f>IF(SalesOrders_Log[[#This Row],[Date Invoiced]]=FY01_M06,SalesOrders_Log[[#This Row],[Line Sub Total]],0)</f>
        <v>0</v>
      </c>
      <c r="AB116" s="18">
        <f>IF(SalesOrders_Log[[#This Row],[Date Invoiced]]=FY01_M07,SalesOrders_Log[[#This Row],[Line Sub Total]],0)</f>
        <v>0</v>
      </c>
      <c r="AC116" s="18">
        <f>IF(SalesOrders_Log[[#This Row],[Date Invoiced]]=FY01_M08,SalesOrders_Log[[#This Row],[Line Sub Total]],0)</f>
        <v>0</v>
      </c>
      <c r="AD116" s="18">
        <f>IF(SalesOrders_Log[[#This Row],[Date Invoiced]]=FY01_M09,SalesOrders_Log[[#This Row],[Line Sub Total]],0)</f>
        <v>0</v>
      </c>
      <c r="AE116" s="18">
        <f>IF(SalesOrders_Log[[#This Row],[Date Invoiced]]=FY01_M10,SalesOrders_Log[[#This Row],[Line Sub Total]],0)</f>
        <v>0</v>
      </c>
      <c r="AF116" s="18">
        <f>IF(SalesOrders_Log[[#This Row],[Date Invoiced]]=FY01_M11,SalesOrders_Log[[#This Row],[Line Sub Total]],0)</f>
        <v>0</v>
      </c>
      <c r="AG116" s="18">
        <f>IF(SalesOrders_Log[[#This Row],[Date Invoiced]]=FY01_M12,SalesOrders_Log[[#This Row],[Line Sub Total]],0)</f>
        <v>0</v>
      </c>
      <c r="AH116" s="18">
        <f>IF(SalesOrders_Log[[#This Row],[Date Invoiced]]=FY02_M01,SalesOrders_Log[[#This Row],[Line Sub Total]],0)</f>
        <v>0</v>
      </c>
      <c r="AI116" s="18">
        <f>IF(SalesOrders_Log[[#This Row],[Date Invoiced]]=FY02_M02,SalesOrders_Log[[#This Row],[Line Sub Total]],0)</f>
        <v>0</v>
      </c>
      <c r="AJ116" s="18">
        <f>IF(SalesOrders_Log[[#This Row],[Date Invoiced]]=FY02_M03,SalesOrders_Log[[#This Row],[Line Sub Total]],0)</f>
        <v>0</v>
      </c>
      <c r="AK116" s="18">
        <f>IF(SalesOrders_Log[[#This Row],[Date Invoiced]]=FY02_M04,SalesOrders_Log[[#This Row],[Line Sub Total]],0)</f>
        <v>0</v>
      </c>
      <c r="AL116" s="18">
        <f>IF(SalesOrders_Log[[#This Row],[Date Invoiced]]=FY02_M05,SalesOrders_Log[[#This Row],[Line Sub Total]],0)</f>
        <v>0</v>
      </c>
      <c r="AM116" s="18">
        <f>IF(SalesOrders_Log[[#This Row],[Date Invoiced]]=FY02_M06,SalesOrders_Log[[#This Row],[Line Sub Total]],0)</f>
        <v>0</v>
      </c>
      <c r="AN116" s="18">
        <f>IF(SalesOrders_Log[[#This Row],[Date Invoiced]]=FY02_M07,SalesOrders_Log[[#This Row],[Line Sub Total]],0)</f>
        <v>0</v>
      </c>
      <c r="AO116" s="18">
        <f>IF(SalesOrders_Log[[#This Row],[Date Invoiced]]=FY02_M08,SalesOrders_Log[[#This Row],[Line Sub Total]],0)</f>
        <v>0</v>
      </c>
      <c r="AP116" s="18">
        <f>IF(SalesOrders_Log[[#This Row],[Date Invoiced]]=FY02_M09,SalesOrders_Log[[#This Row],[Line Sub Total]],0)</f>
        <v>0</v>
      </c>
      <c r="AQ116" s="18">
        <f>IF(SalesOrders_Log[[#This Row],[Date Invoiced]]=FY02_M10,SalesOrders_Log[[#This Row],[Line Sub Total]],0)</f>
        <v>0</v>
      </c>
      <c r="AR116" s="18">
        <f>IF(SalesOrders_Log[[#This Row],[Date Invoiced]]=FY02_M11,SalesOrders_Log[[#This Row],[Line Sub Total]],0)</f>
        <v>0</v>
      </c>
      <c r="AS116" s="18">
        <f>IF(SalesOrders_Log[[#This Row],[Date Invoiced]]=FY02_M12,SalesOrders_Log[[#This Row],[Line Sub Total]],0)</f>
        <v>0</v>
      </c>
      <c r="AT116" s="18">
        <f>IF(SalesOrders_Log[[#This Row],[Date Invoiced]]=FY03_M01,SalesOrders_Log[[#This Row],[Line Sub Total]],0)</f>
        <v>0</v>
      </c>
      <c r="AU116" s="18">
        <f>IF(SalesOrders_Log[[#This Row],[Date Invoiced]]=FY03_M02,SalesOrders_Log[[#This Row],[Line Sub Total]],0)</f>
        <v>0</v>
      </c>
      <c r="AV116" s="18">
        <f>IF(SalesOrders_Log[[#This Row],[Date Invoiced]]=FY03_M03,SalesOrders_Log[[#This Row],[Line Sub Total]],0)</f>
        <v>0</v>
      </c>
      <c r="AW116" s="18">
        <f>IF(SalesOrders_Log[[#This Row],[Date Invoiced]]=FY03_M04,SalesOrders_Log[[#This Row],[Line Sub Total]],0)</f>
        <v>0</v>
      </c>
      <c r="AX116" s="18">
        <f>IF(SalesOrders_Log[[#This Row],[Date Invoiced]]=FY03_M05,SalesOrders_Log[[#This Row],[Line Sub Total]],0)</f>
        <v>0</v>
      </c>
      <c r="AY116" s="18">
        <f>IF(SalesOrders_Log[[#This Row],[Date Invoiced]]=FY03_M06,SalesOrders_Log[[#This Row],[Line Sub Total]],0)</f>
        <v>0</v>
      </c>
      <c r="AZ116" s="18">
        <f>IF(SalesOrders_Log[[#This Row],[Date Invoiced]]=FY03_M07,SalesOrders_Log[[#This Row],[Line Sub Total]],0)</f>
        <v>0</v>
      </c>
      <c r="BA116" s="18">
        <f>IF(SalesOrders_Log[[#This Row],[Date Invoiced]]=FY03_M08,SalesOrders_Log[[#This Row],[Line Sub Total]],0)</f>
        <v>0</v>
      </c>
      <c r="BB116" s="18">
        <f>IF(SalesOrders_Log[[#This Row],[Date Invoiced]]=FY03_M09,SalesOrders_Log[[#This Row],[Line Sub Total]],0)</f>
        <v>0</v>
      </c>
      <c r="BC116" s="18">
        <f>IF(SalesOrders_Log[[#This Row],[Date Invoiced]]=FY03_M10,SalesOrders_Log[[#This Row],[Line Sub Total]],0)</f>
        <v>0</v>
      </c>
      <c r="BD116" s="18">
        <f>IF(SalesOrders_Log[[#This Row],[Date Invoiced]]=FY03_M11,SalesOrders_Log[[#This Row],[Line Sub Total]],0)</f>
        <v>0</v>
      </c>
      <c r="BE116" s="18">
        <f>IF(SalesOrders_Log[[#This Row],[Date Invoiced]]=FY03_M12,SalesOrders_Log[[#This Row],[Line Sub Total]],0)</f>
        <v>0</v>
      </c>
      <c r="BF116" s="18">
        <f>IF(SalesOrders_Log[[#This Row],[Product]]=FY04_M01,SalesOrders_Log[[#This Row],[Date Invoiced]],0)</f>
        <v>0</v>
      </c>
      <c r="BG116" s="18">
        <f>IF(SalesOrders_Log[[#This Row],[Product]]=FY04_M02,SalesOrders_Log[[#This Row],[Date Invoiced]],0)</f>
        <v>0</v>
      </c>
      <c r="BH116" s="18">
        <f>IF(SalesOrders_Log[[#This Row],[Product]]=FY04_M03,SalesOrders_Log[[#This Row],[Date Invoiced]],0)</f>
        <v>0</v>
      </c>
      <c r="BI116" s="18">
        <f>IF(SalesOrders_Log[[#This Row],[Product]]=FY04_M04,SalesOrders_Log[[#This Row],[Date Invoiced]],0)</f>
        <v>0</v>
      </c>
      <c r="BJ116" s="18">
        <f>IF(SalesOrders_Log[[#This Row],[Product]]=FY04_M05,SalesOrders_Log[[#This Row],[Date Invoiced]],0)</f>
        <v>0</v>
      </c>
      <c r="BK116" s="18">
        <f>IF(SalesOrders_Log[[#This Row],[Product]]=FY04_M06,SalesOrders_Log[[#This Row],[Date Invoiced]],0)</f>
        <v>0</v>
      </c>
      <c r="BL116" s="18">
        <f>IF(SalesOrders_Log[[#This Row],[Product]]=FY04_M07,SalesOrders_Log[[#This Row],[Date Invoiced]],0)</f>
        <v>0</v>
      </c>
      <c r="BM116" s="18">
        <f>IF(SalesOrders_Log[[#This Row],[Product]]=FY04_M08,SalesOrders_Log[[#This Row],[Date Invoiced]],0)</f>
        <v>0</v>
      </c>
      <c r="BN116" s="18">
        <f>IF(SalesOrders_Log[[#This Row],[Product]]=FY04_M09,SalesOrders_Log[[#This Row],[Date Invoiced]],0)</f>
        <v>0</v>
      </c>
      <c r="BO116" s="18">
        <f>IF(SalesOrders_Log[[#This Row],[Product]]=FY04_M10,SalesOrders_Log[[#This Row],[Date Invoiced]],0)</f>
        <v>0</v>
      </c>
      <c r="BP116" s="18">
        <f>IF(SalesOrders_Log[[#This Row],[Product]]=FY04_M11,SalesOrders_Log[[#This Row],[Date Invoiced]],0)</f>
        <v>0</v>
      </c>
      <c r="BQ116" s="18">
        <f>IF(SalesOrders_Log[[#This Row],[Product]]=FY04_M12,SalesOrders_Log[[#This Row],[Date Invoiced]],0)</f>
        <v>0</v>
      </c>
      <c r="BR116" s="18">
        <f>IF(SalesOrders_Log[[#This Row],[Product]]=FY05_M01,SalesOrders_Log[[#This Row],[Date Invoiced]],0)</f>
        <v>0</v>
      </c>
      <c r="BS116" s="18">
        <f>IF(SalesOrders_Log[[#This Row],[Product]]=FY05_M02,SalesOrders_Log[[#This Row],[Date Invoiced]],0)</f>
        <v>0</v>
      </c>
      <c r="BT116" s="18">
        <f>IF(SalesOrders_Log[[#This Row],[Product]]=FY05_M03,SalesOrders_Log[[#This Row],[Date Invoiced]],0)</f>
        <v>0</v>
      </c>
      <c r="BU116" s="18">
        <f>IF(SalesOrders_Log[[#This Row],[Product]]=FY05_M04,SalesOrders_Log[[#This Row],[Date Invoiced]],0)</f>
        <v>0</v>
      </c>
      <c r="BV116" s="18">
        <f>IF(SalesOrders_Log[[#This Row],[Product]]=FY05_M05,SalesOrders_Log[[#This Row],[Date Invoiced]],0)</f>
        <v>0</v>
      </c>
      <c r="BW116" s="18">
        <f>IF(SalesOrders_Log[[#This Row],[Product]]=FY05_M06,SalesOrders_Log[[#This Row],[Date Invoiced]],0)</f>
        <v>0</v>
      </c>
      <c r="BX116" s="18">
        <f>IF(SalesOrders_Log[[#This Row],[Product]]=FY05_M07,SalesOrders_Log[[#This Row],[Date Invoiced]],0)</f>
        <v>0</v>
      </c>
      <c r="BY116" s="18">
        <f>IF(SalesOrders_Log[[#This Row],[Product]]=FY05_M08,SalesOrders_Log[[#This Row],[Date Invoiced]],0)</f>
        <v>0</v>
      </c>
      <c r="BZ116" s="18">
        <f>IF(SalesOrders_Log[[#This Row],[Product]]=FY05_M09,SalesOrders_Log[[#This Row],[Date Invoiced]],0)</f>
        <v>0</v>
      </c>
      <c r="CA116" s="18">
        <f>IF(SalesOrders_Log[[#This Row],[Product]]=FY05_M10,SalesOrders_Log[[#This Row],[Date Invoiced]],0)</f>
        <v>0</v>
      </c>
      <c r="CB116" s="18">
        <f>IF(SalesOrders_Log[[#This Row],[Product]]=FY05_M11,SalesOrders_Log[[#This Row],[Date Invoiced]],0)</f>
        <v>0</v>
      </c>
      <c r="CC116" s="18">
        <f>IF(SalesOrders_Log[[#This Row],[Product]]=FY05_M12,SalesOrders_Log[[#This Row],[Date Invoiced]],0)</f>
        <v>0</v>
      </c>
    </row>
    <row r="117" spans="2:81" x14ac:dyDescent="0.25">
      <c r="B117" s="6" t="s">
        <v>721</v>
      </c>
      <c r="C117" s="6"/>
      <c r="D117" s="11"/>
      <c r="E117" s="6"/>
      <c r="F117" s="6"/>
      <c r="G117" s="6"/>
      <c r="H117" s="6"/>
      <c r="I117" s="6"/>
      <c r="J117" s="6"/>
      <c r="K117" s="6"/>
      <c r="L117" s="18" t="str">
        <f>IF(ISBLANK(SalesOrders_Log[[#This Row],[Product]]),"",SalesOrders_Log[[#This Row],[List Price]]*SalesOrders_Log[[#This Row],[QTY at List Price]]+SalesOrders_Log[[#This Row],[Discount Price]]*SalesOrders_Log[[#This Row],[QTY at Discount Price]])</f>
        <v/>
      </c>
      <c r="M117" s="6"/>
      <c r="N117" s="6"/>
      <c r="O117" s="18" t="str">
        <f>IFERROR(SalesOrders_Log[[#This Row],[Line Sub Total]]*SalesOrders_Log[[#This Row],[Zip Code Taxes]],"")</f>
        <v/>
      </c>
      <c r="P117" s="18">
        <f>SalesOrders_Log[[#This Row],[List Price]]-SalesOrders_Log[[#This Row],[Cost Price]]</f>
        <v>0</v>
      </c>
      <c r="Q11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17" s="93" t="str">
        <f>IFERROR(SalesOrders_Log[[#This Row],[QTY at List Price]]*SalesOrders_Log[[#This Row],[List Price]]/SalesOrders_Log[[#This Row],[Cost Price]]*SalesOrders_Log[[#This Row],[QTY at List Price]]-IF(SalesOrders_Log[[#This Row],[QTY at List Price]]="","",1),"")</f>
        <v/>
      </c>
      <c r="S117" s="93" t="str">
        <f>IFERROR( SalesOrders_Log[[#This Row],[QTY at Discount Price]]*SalesOrders_Log[[#This Row],[Discount Price]]/SalesOrders_Log[[#This Row],[Cost Price]]*SalesOrders_Log[[#This Row],[QTY at Discount Price]]-IF(SalesOrders_Log[[#This Row],[QTY at Discount Price]]="","",1),"")</f>
        <v/>
      </c>
      <c r="T117" s="6"/>
      <c r="V117" s="18">
        <f>IF(SalesOrders_Log[[#This Row],[Date Invoiced]]=FY01_M01,SalesOrders_Log[[#This Row],[Line Sub Total]],0)</f>
        <v>0</v>
      </c>
      <c r="W117" s="18">
        <f>IF(SalesOrders_Log[[#This Row],[Date Invoiced]]=FY01_M02,SalesOrders_Log[[#This Row],[Line Sub Total]],0)</f>
        <v>0</v>
      </c>
      <c r="X117" s="18">
        <f>IF(SalesOrders_Log[[#This Row],[Date Invoiced]]=FY01_M03,SalesOrders_Log[[#This Row],[Line Sub Total]],0)</f>
        <v>0</v>
      </c>
      <c r="Y117" s="18">
        <f>IF(SalesOrders_Log[[#This Row],[Date Invoiced]]=FY01_M04,SalesOrders_Log[[#This Row],[Line Sub Total]],0)</f>
        <v>0</v>
      </c>
      <c r="Z117" s="18">
        <f>IF(SalesOrders_Log[[#This Row],[Date Invoiced]]=FY01_M05,SalesOrders_Log[[#This Row],[Line Sub Total]],0)</f>
        <v>0</v>
      </c>
      <c r="AA117" s="18">
        <f>IF(SalesOrders_Log[[#This Row],[Date Invoiced]]=FY01_M06,SalesOrders_Log[[#This Row],[Line Sub Total]],0)</f>
        <v>0</v>
      </c>
      <c r="AB117" s="18">
        <f>IF(SalesOrders_Log[[#This Row],[Date Invoiced]]=FY01_M07,SalesOrders_Log[[#This Row],[Line Sub Total]],0)</f>
        <v>0</v>
      </c>
      <c r="AC117" s="18">
        <f>IF(SalesOrders_Log[[#This Row],[Date Invoiced]]=FY01_M08,SalesOrders_Log[[#This Row],[Line Sub Total]],0)</f>
        <v>0</v>
      </c>
      <c r="AD117" s="18">
        <f>IF(SalesOrders_Log[[#This Row],[Date Invoiced]]=FY01_M09,SalesOrders_Log[[#This Row],[Line Sub Total]],0)</f>
        <v>0</v>
      </c>
      <c r="AE117" s="18">
        <f>IF(SalesOrders_Log[[#This Row],[Date Invoiced]]=FY01_M10,SalesOrders_Log[[#This Row],[Line Sub Total]],0)</f>
        <v>0</v>
      </c>
      <c r="AF117" s="18">
        <f>IF(SalesOrders_Log[[#This Row],[Date Invoiced]]=FY01_M11,SalesOrders_Log[[#This Row],[Line Sub Total]],0)</f>
        <v>0</v>
      </c>
      <c r="AG117" s="18">
        <f>IF(SalesOrders_Log[[#This Row],[Date Invoiced]]=FY01_M12,SalesOrders_Log[[#This Row],[Line Sub Total]],0)</f>
        <v>0</v>
      </c>
      <c r="AH117" s="18">
        <f>IF(SalesOrders_Log[[#This Row],[Date Invoiced]]=FY02_M01,SalesOrders_Log[[#This Row],[Line Sub Total]],0)</f>
        <v>0</v>
      </c>
      <c r="AI117" s="18">
        <f>IF(SalesOrders_Log[[#This Row],[Date Invoiced]]=FY02_M02,SalesOrders_Log[[#This Row],[Line Sub Total]],0)</f>
        <v>0</v>
      </c>
      <c r="AJ117" s="18">
        <f>IF(SalesOrders_Log[[#This Row],[Date Invoiced]]=FY02_M03,SalesOrders_Log[[#This Row],[Line Sub Total]],0)</f>
        <v>0</v>
      </c>
      <c r="AK117" s="18">
        <f>IF(SalesOrders_Log[[#This Row],[Date Invoiced]]=FY02_M04,SalesOrders_Log[[#This Row],[Line Sub Total]],0)</f>
        <v>0</v>
      </c>
      <c r="AL117" s="18">
        <f>IF(SalesOrders_Log[[#This Row],[Date Invoiced]]=FY02_M05,SalesOrders_Log[[#This Row],[Line Sub Total]],0)</f>
        <v>0</v>
      </c>
      <c r="AM117" s="18">
        <f>IF(SalesOrders_Log[[#This Row],[Date Invoiced]]=FY02_M06,SalesOrders_Log[[#This Row],[Line Sub Total]],0)</f>
        <v>0</v>
      </c>
      <c r="AN117" s="18">
        <f>IF(SalesOrders_Log[[#This Row],[Date Invoiced]]=FY02_M07,SalesOrders_Log[[#This Row],[Line Sub Total]],0)</f>
        <v>0</v>
      </c>
      <c r="AO117" s="18">
        <f>IF(SalesOrders_Log[[#This Row],[Date Invoiced]]=FY02_M08,SalesOrders_Log[[#This Row],[Line Sub Total]],0)</f>
        <v>0</v>
      </c>
      <c r="AP117" s="18">
        <f>IF(SalesOrders_Log[[#This Row],[Date Invoiced]]=FY02_M09,SalesOrders_Log[[#This Row],[Line Sub Total]],0)</f>
        <v>0</v>
      </c>
      <c r="AQ117" s="18">
        <f>IF(SalesOrders_Log[[#This Row],[Date Invoiced]]=FY02_M10,SalesOrders_Log[[#This Row],[Line Sub Total]],0)</f>
        <v>0</v>
      </c>
      <c r="AR117" s="18">
        <f>IF(SalesOrders_Log[[#This Row],[Date Invoiced]]=FY02_M11,SalesOrders_Log[[#This Row],[Line Sub Total]],0)</f>
        <v>0</v>
      </c>
      <c r="AS117" s="18">
        <f>IF(SalesOrders_Log[[#This Row],[Date Invoiced]]=FY02_M12,SalesOrders_Log[[#This Row],[Line Sub Total]],0)</f>
        <v>0</v>
      </c>
      <c r="AT117" s="18">
        <f>IF(SalesOrders_Log[[#This Row],[Date Invoiced]]=FY03_M01,SalesOrders_Log[[#This Row],[Line Sub Total]],0)</f>
        <v>0</v>
      </c>
      <c r="AU117" s="18">
        <f>IF(SalesOrders_Log[[#This Row],[Date Invoiced]]=FY03_M02,SalesOrders_Log[[#This Row],[Line Sub Total]],0)</f>
        <v>0</v>
      </c>
      <c r="AV117" s="18">
        <f>IF(SalesOrders_Log[[#This Row],[Date Invoiced]]=FY03_M03,SalesOrders_Log[[#This Row],[Line Sub Total]],0)</f>
        <v>0</v>
      </c>
      <c r="AW117" s="18">
        <f>IF(SalesOrders_Log[[#This Row],[Date Invoiced]]=FY03_M04,SalesOrders_Log[[#This Row],[Line Sub Total]],0)</f>
        <v>0</v>
      </c>
      <c r="AX117" s="18">
        <f>IF(SalesOrders_Log[[#This Row],[Date Invoiced]]=FY03_M05,SalesOrders_Log[[#This Row],[Line Sub Total]],0)</f>
        <v>0</v>
      </c>
      <c r="AY117" s="18">
        <f>IF(SalesOrders_Log[[#This Row],[Date Invoiced]]=FY03_M06,SalesOrders_Log[[#This Row],[Line Sub Total]],0)</f>
        <v>0</v>
      </c>
      <c r="AZ117" s="18">
        <f>IF(SalesOrders_Log[[#This Row],[Date Invoiced]]=FY03_M07,SalesOrders_Log[[#This Row],[Line Sub Total]],0)</f>
        <v>0</v>
      </c>
      <c r="BA117" s="18">
        <f>IF(SalesOrders_Log[[#This Row],[Date Invoiced]]=FY03_M08,SalesOrders_Log[[#This Row],[Line Sub Total]],0)</f>
        <v>0</v>
      </c>
      <c r="BB117" s="18">
        <f>IF(SalesOrders_Log[[#This Row],[Date Invoiced]]=FY03_M09,SalesOrders_Log[[#This Row],[Line Sub Total]],0)</f>
        <v>0</v>
      </c>
      <c r="BC117" s="18">
        <f>IF(SalesOrders_Log[[#This Row],[Date Invoiced]]=FY03_M10,SalesOrders_Log[[#This Row],[Line Sub Total]],0)</f>
        <v>0</v>
      </c>
      <c r="BD117" s="18">
        <f>IF(SalesOrders_Log[[#This Row],[Date Invoiced]]=FY03_M11,SalesOrders_Log[[#This Row],[Line Sub Total]],0)</f>
        <v>0</v>
      </c>
      <c r="BE117" s="18">
        <f>IF(SalesOrders_Log[[#This Row],[Date Invoiced]]=FY03_M12,SalesOrders_Log[[#This Row],[Line Sub Total]],0)</f>
        <v>0</v>
      </c>
      <c r="BF117" s="18">
        <f>IF(SalesOrders_Log[[#This Row],[Product]]=FY04_M01,SalesOrders_Log[[#This Row],[Date Invoiced]],0)</f>
        <v>0</v>
      </c>
      <c r="BG117" s="18">
        <f>IF(SalesOrders_Log[[#This Row],[Product]]=FY04_M02,SalesOrders_Log[[#This Row],[Date Invoiced]],0)</f>
        <v>0</v>
      </c>
      <c r="BH117" s="18">
        <f>IF(SalesOrders_Log[[#This Row],[Product]]=FY04_M03,SalesOrders_Log[[#This Row],[Date Invoiced]],0)</f>
        <v>0</v>
      </c>
      <c r="BI117" s="18">
        <f>IF(SalesOrders_Log[[#This Row],[Product]]=FY04_M04,SalesOrders_Log[[#This Row],[Date Invoiced]],0)</f>
        <v>0</v>
      </c>
      <c r="BJ117" s="18">
        <f>IF(SalesOrders_Log[[#This Row],[Product]]=FY04_M05,SalesOrders_Log[[#This Row],[Date Invoiced]],0)</f>
        <v>0</v>
      </c>
      <c r="BK117" s="18">
        <f>IF(SalesOrders_Log[[#This Row],[Product]]=FY04_M06,SalesOrders_Log[[#This Row],[Date Invoiced]],0)</f>
        <v>0</v>
      </c>
      <c r="BL117" s="18">
        <f>IF(SalesOrders_Log[[#This Row],[Product]]=FY04_M07,SalesOrders_Log[[#This Row],[Date Invoiced]],0)</f>
        <v>0</v>
      </c>
      <c r="BM117" s="18">
        <f>IF(SalesOrders_Log[[#This Row],[Product]]=FY04_M08,SalesOrders_Log[[#This Row],[Date Invoiced]],0)</f>
        <v>0</v>
      </c>
      <c r="BN117" s="18">
        <f>IF(SalesOrders_Log[[#This Row],[Product]]=FY04_M09,SalesOrders_Log[[#This Row],[Date Invoiced]],0)</f>
        <v>0</v>
      </c>
      <c r="BO117" s="18">
        <f>IF(SalesOrders_Log[[#This Row],[Product]]=FY04_M10,SalesOrders_Log[[#This Row],[Date Invoiced]],0)</f>
        <v>0</v>
      </c>
      <c r="BP117" s="18">
        <f>IF(SalesOrders_Log[[#This Row],[Product]]=FY04_M11,SalesOrders_Log[[#This Row],[Date Invoiced]],0)</f>
        <v>0</v>
      </c>
      <c r="BQ117" s="18">
        <f>IF(SalesOrders_Log[[#This Row],[Product]]=FY04_M12,SalesOrders_Log[[#This Row],[Date Invoiced]],0)</f>
        <v>0</v>
      </c>
      <c r="BR117" s="18">
        <f>IF(SalesOrders_Log[[#This Row],[Product]]=FY05_M01,SalesOrders_Log[[#This Row],[Date Invoiced]],0)</f>
        <v>0</v>
      </c>
      <c r="BS117" s="18">
        <f>IF(SalesOrders_Log[[#This Row],[Product]]=FY05_M02,SalesOrders_Log[[#This Row],[Date Invoiced]],0)</f>
        <v>0</v>
      </c>
      <c r="BT117" s="18">
        <f>IF(SalesOrders_Log[[#This Row],[Product]]=FY05_M03,SalesOrders_Log[[#This Row],[Date Invoiced]],0)</f>
        <v>0</v>
      </c>
      <c r="BU117" s="18">
        <f>IF(SalesOrders_Log[[#This Row],[Product]]=FY05_M04,SalesOrders_Log[[#This Row],[Date Invoiced]],0)</f>
        <v>0</v>
      </c>
      <c r="BV117" s="18">
        <f>IF(SalesOrders_Log[[#This Row],[Product]]=FY05_M05,SalesOrders_Log[[#This Row],[Date Invoiced]],0)</f>
        <v>0</v>
      </c>
      <c r="BW117" s="18">
        <f>IF(SalesOrders_Log[[#This Row],[Product]]=FY05_M06,SalesOrders_Log[[#This Row],[Date Invoiced]],0)</f>
        <v>0</v>
      </c>
      <c r="BX117" s="18">
        <f>IF(SalesOrders_Log[[#This Row],[Product]]=FY05_M07,SalesOrders_Log[[#This Row],[Date Invoiced]],0)</f>
        <v>0</v>
      </c>
      <c r="BY117" s="18">
        <f>IF(SalesOrders_Log[[#This Row],[Product]]=FY05_M08,SalesOrders_Log[[#This Row],[Date Invoiced]],0)</f>
        <v>0</v>
      </c>
      <c r="BZ117" s="18">
        <f>IF(SalesOrders_Log[[#This Row],[Product]]=FY05_M09,SalesOrders_Log[[#This Row],[Date Invoiced]],0)</f>
        <v>0</v>
      </c>
      <c r="CA117" s="18">
        <f>IF(SalesOrders_Log[[#This Row],[Product]]=FY05_M10,SalesOrders_Log[[#This Row],[Date Invoiced]],0)</f>
        <v>0</v>
      </c>
      <c r="CB117" s="18">
        <f>IF(SalesOrders_Log[[#This Row],[Product]]=FY05_M11,SalesOrders_Log[[#This Row],[Date Invoiced]],0)</f>
        <v>0</v>
      </c>
      <c r="CC117" s="18">
        <f>IF(SalesOrders_Log[[#This Row],[Product]]=FY05_M12,SalesOrders_Log[[#This Row],[Date Invoiced]],0)</f>
        <v>0</v>
      </c>
    </row>
    <row r="118" spans="2:81" x14ac:dyDescent="0.25">
      <c r="B118" s="6" t="s">
        <v>722</v>
      </c>
      <c r="C118" s="6"/>
      <c r="D118" s="11"/>
      <c r="E118" s="6"/>
      <c r="F118" s="6"/>
      <c r="G118" s="6"/>
      <c r="H118" s="6"/>
      <c r="I118" s="6"/>
      <c r="J118" s="6"/>
      <c r="K118" s="6"/>
      <c r="L118" s="18" t="str">
        <f>IF(ISBLANK(SalesOrders_Log[[#This Row],[Product]]),"",SalesOrders_Log[[#This Row],[List Price]]*SalesOrders_Log[[#This Row],[QTY at List Price]]+SalesOrders_Log[[#This Row],[Discount Price]]*SalesOrders_Log[[#This Row],[QTY at Discount Price]])</f>
        <v/>
      </c>
      <c r="M118" s="6"/>
      <c r="N118" s="6"/>
      <c r="O118" s="18" t="str">
        <f>IFERROR(SalesOrders_Log[[#This Row],[Line Sub Total]]*SalesOrders_Log[[#This Row],[Zip Code Taxes]],"")</f>
        <v/>
      </c>
      <c r="P118" s="18">
        <f>SalesOrders_Log[[#This Row],[List Price]]-SalesOrders_Log[[#This Row],[Cost Price]]</f>
        <v>0</v>
      </c>
      <c r="Q11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18" s="93" t="str">
        <f>IFERROR(SalesOrders_Log[[#This Row],[QTY at List Price]]*SalesOrders_Log[[#This Row],[List Price]]/SalesOrders_Log[[#This Row],[Cost Price]]*SalesOrders_Log[[#This Row],[QTY at List Price]]-IF(SalesOrders_Log[[#This Row],[QTY at List Price]]="","",1),"")</f>
        <v/>
      </c>
      <c r="S118" s="93" t="str">
        <f>IFERROR( SalesOrders_Log[[#This Row],[QTY at Discount Price]]*SalesOrders_Log[[#This Row],[Discount Price]]/SalesOrders_Log[[#This Row],[Cost Price]]*SalesOrders_Log[[#This Row],[QTY at Discount Price]]-IF(SalesOrders_Log[[#This Row],[QTY at Discount Price]]="","",1),"")</f>
        <v/>
      </c>
      <c r="T118" s="6"/>
      <c r="V118" s="18">
        <f>IF(SalesOrders_Log[[#This Row],[Date Invoiced]]=FY01_M01,SalesOrders_Log[[#This Row],[Line Sub Total]],0)</f>
        <v>0</v>
      </c>
      <c r="W118" s="18">
        <f>IF(SalesOrders_Log[[#This Row],[Date Invoiced]]=FY01_M02,SalesOrders_Log[[#This Row],[Line Sub Total]],0)</f>
        <v>0</v>
      </c>
      <c r="X118" s="18">
        <f>IF(SalesOrders_Log[[#This Row],[Date Invoiced]]=FY01_M03,SalesOrders_Log[[#This Row],[Line Sub Total]],0)</f>
        <v>0</v>
      </c>
      <c r="Y118" s="18">
        <f>IF(SalesOrders_Log[[#This Row],[Date Invoiced]]=FY01_M04,SalesOrders_Log[[#This Row],[Line Sub Total]],0)</f>
        <v>0</v>
      </c>
      <c r="Z118" s="18">
        <f>IF(SalesOrders_Log[[#This Row],[Date Invoiced]]=FY01_M05,SalesOrders_Log[[#This Row],[Line Sub Total]],0)</f>
        <v>0</v>
      </c>
      <c r="AA118" s="18">
        <f>IF(SalesOrders_Log[[#This Row],[Date Invoiced]]=FY01_M06,SalesOrders_Log[[#This Row],[Line Sub Total]],0)</f>
        <v>0</v>
      </c>
      <c r="AB118" s="18">
        <f>IF(SalesOrders_Log[[#This Row],[Date Invoiced]]=FY01_M07,SalesOrders_Log[[#This Row],[Line Sub Total]],0)</f>
        <v>0</v>
      </c>
      <c r="AC118" s="18">
        <f>IF(SalesOrders_Log[[#This Row],[Date Invoiced]]=FY01_M08,SalesOrders_Log[[#This Row],[Line Sub Total]],0)</f>
        <v>0</v>
      </c>
      <c r="AD118" s="18">
        <f>IF(SalesOrders_Log[[#This Row],[Date Invoiced]]=FY01_M09,SalesOrders_Log[[#This Row],[Line Sub Total]],0)</f>
        <v>0</v>
      </c>
      <c r="AE118" s="18">
        <f>IF(SalesOrders_Log[[#This Row],[Date Invoiced]]=FY01_M10,SalesOrders_Log[[#This Row],[Line Sub Total]],0)</f>
        <v>0</v>
      </c>
      <c r="AF118" s="18">
        <f>IF(SalesOrders_Log[[#This Row],[Date Invoiced]]=FY01_M11,SalesOrders_Log[[#This Row],[Line Sub Total]],0)</f>
        <v>0</v>
      </c>
      <c r="AG118" s="18">
        <f>IF(SalesOrders_Log[[#This Row],[Date Invoiced]]=FY01_M12,SalesOrders_Log[[#This Row],[Line Sub Total]],0)</f>
        <v>0</v>
      </c>
      <c r="AH118" s="18">
        <f>IF(SalesOrders_Log[[#This Row],[Date Invoiced]]=FY02_M01,SalesOrders_Log[[#This Row],[Line Sub Total]],0)</f>
        <v>0</v>
      </c>
      <c r="AI118" s="18">
        <f>IF(SalesOrders_Log[[#This Row],[Date Invoiced]]=FY02_M02,SalesOrders_Log[[#This Row],[Line Sub Total]],0)</f>
        <v>0</v>
      </c>
      <c r="AJ118" s="18">
        <f>IF(SalesOrders_Log[[#This Row],[Date Invoiced]]=FY02_M03,SalesOrders_Log[[#This Row],[Line Sub Total]],0)</f>
        <v>0</v>
      </c>
      <c r="AK118" s="18">
        <f>IF(SalesOrders_Log[[#This Row],[Date Invoiced]]=FY02_M04,SalesOrders_Log[[#This Row],[Line Sub Total]],0)</f>
        <v>0</v>
      </c>
      <c r="AL118" s="18">
        <f>IF(SalesOrders_Log[[#This Row],[Date Invoiced]]=FY02_M05,SalesOrders_Log[[#This Row],[Line Sub Total]],0)</f>
        <v>0</v>
      </c>
      <c r="AM118" s="18">
        <f>IF(SalesOrders_Log[[#This Row],[Date Invoiced]]=FY02_M06,SalesOrders_Log[[#This Row],[Line Sub Total]],0)</f>
        <v>0</v>
      </c>
      <c r="AN118" s="18">
        <f>IF(SalesOrders_Log[[#This Row],[Date Invoiced]]=FY02_M07,SalesOrders_Log[[#This Row],[Line Sub Total]],0)</f>
        <v>0</v>
      </c>
      <c r="AO118" s="18">
        <f>IF(SalesOrders_Log[[#This Row],[Date Invoiced]]=FY02_M08,SalesOrders_Log[[#This Row],[Line Sub Total]],0)</f>
        <v>0</v>
      </c>
      <c r="AP118" s="18">
        <f>IF(SalesOrders_Log[[#This Row],[Date Invoiced]]=FY02_M09,SalesOrders_Log[[#This Row],[Line Sub Total]],0)</f>
        <v>0</v>
      </c>
      <c r="AQ118" s="18">
        <f>IF(SalesOrders_Log[[#This Row],[Date Invoiced]]=FY02_M10,SalesOrders_Log[[#This Row],[Line Sub Total]],0)</f>
        <v>0</v>
      </c>
      <c r="AR118" s="18">
        <f>IF(SalesOrders_Log[[#This Row],[Date Invoiced]]=FY02_M11,SalesOrders_Log[[#This Row],[Line Sub Total]],0)</f>
        <v>0</v>
      </c>
      <c r="AS118" s="18">
        <f>IF(SalesOrders_Log[[#This Row],[Date Invoiced]]=FY02_M12,SalesOrders_Log[[#This Row],[Line Sub Total]],0)</f>
        <v>0</v>
      </c>
      <c r="AT118" s="18">
        <f>IF(SalesOrders_Log[[#This Row],[Date Invoiced]]=FY03_M01,SalesOrders_Log[[#This Row],[Line Sub Total]],0)</f>
        <v>0</v>
      </c>
      <c r="AU118" s="18">
        <f>IF(SalesOrders_Log[[#This Row],[Date Invoiced]]=FY03_M02,SalesOrders_Log[[#This Row],[Line Sub Total]],0)</f>
        <v>0</v>
      </c>
      <c r="AV118" s="18">
        <f>IF(SalesOrders_Log[[#This Row],[Date Invoiced]]=FY03_M03,SalesOrders_Log[[#This Row],[Line Sub Total]],0)</f>
        <v>0</v>
      </c>
      <c r="AW118" s="18">
        <f>IF(SalesOrders_Log[[#This Row],[Date Invoiced]]=FY03_M04,SalesOrders_Log[[#This Row],[Line Sub Total]],0)</f>
        <v>0</v>
      </c>
      <c r="AX118" s="18">
        <f>IF(SalesOrders_Log[[#This Row],[Date Invoiced]]=FY03_M05,SalesOrders_Log[[#This Row],[Line Sub Total]],0)</f>
        <v>0</v>
      </c>
      <c r="AY118" s="18">
        <f>IF(SalesOrders_Log[[#This Row],[Date Invoiced]]=FY03_M06,SalesOrders_Log[[#This Row],[Line Sub Total]],0)</f>
        <v>0</v>
      </c>
      <c r="AZ118" s="18">
        <f>IF(SalesOrders_Log[[#This Row],[Date Invoiced]]=FY03_M07,SalesOrders_Log[[#This Row],[Line Sub Total]],0)</f>
        <v>0</v>
      </c>
      <c r="BA118" s="18">
        <f>IF(SalesOrders_Log[[#This Row],[Date Invoiced]]=FY03_M08,SalesOrders_Log[[#This Row],[Line Sub Total]],0)</f>
        <v>0</v>
      </c>
      <c r="BB118" s="18">
        <f>IF(SalesOrders_Log[[#This Row],[Date Invoiced]]=FY03_M09,SalesOrders_Log[[#This Row],[Line Sub Total]],0)</f>
        <v>0</v>
      </c>
      <c r="BC118" s="18">
        <f>IF(SalesOrders_Log[[#This Row],[Date Invoiced]]=FY03_M10,SalesOrders_Log[[#This Row],[Line Sub Total]],0)</f>
        <v>0</v>
      </c>
      <c r="BD118" s="18">
        <f>IF(SalesOrders_Log[[#This Row],[Date Invoiced]]=FY03_M11,SalesOrders_Log[[#This Row],[Line Sub Total]],0)</f>
        <v>0</v>
      </c>
      <c r="BE118" s="18">
        <f>IF(SalesOrders_Log[[#This Row],[Date Invoiced]]=FY03_M12,SalesOrders_Log[[#This Row],[Line Sub Total]],0)</f>
        <v>0</v>
      </c>
      <c r="BF118" s="18">
        <f>IF(SalesOrders_Log[[#This Row],[Product]]=FY04_M01,SalesOrders_Log[[#This Row],[Date Invoiced]],0)</f>
        <v>0</v>
      </c>
      <c r="BG118" s="18">
        <f>IF(SalesOrders_Log[[#This Row],[Product]]=FY04_M02,SalesOrders_Log[[#This Row],[Date Invoiced]],0)</f>
        <v>0</v>
      </c>
      <c r="BH118" s="18">
        <f>IF(SalesOrders_Log[[#This Row],[Product]]=FY04_M03,SalesOrders_Log[[#This Row],[Date Invoiced]],0)</f>
        <v>0</v>
      </c>
      <c r="BI118" s="18">
        <f>IF(SalesOrders_Log[[#This Row],[Product]]=FY04_M04,SalesOrders_Log[[#This Row],[Date Invoiced]],0)</f>
        <v>0</v>
      </c>
      <c r="BJ118" s="18">
        <f>IF(SalesOrders_Log[[#This Row],[Product]]=FY04_M05,SalesOrders_Log[[#This Row],[Date Invoiced]],0)</f>
        <v>0</v>
      </c>
      <c r="BK118" s="18">
        <f>IF(SalesOrders_Log[[#This Row],[Product]]=FY04_M06,SalesOrders_Log[[#This Row],[Date Invoiced]],0)</f>
        <v>0</v>
      </c>
      <c r="BL118" s="18">
        <f>IF(SalesOrders_Log[[#This Row],[Product]]=FY04_M07,SalesOrders_Log[[#This Row],[Date Invoiced]],0)</f>
        <v>0</v>
      </c>
      <c r="BM118" s="18">
        <f>IF(SalesOrders_Log[[#This Row],[Product]]=FY04_M08,SalesOrders_Log[[#This Row],[Date Invoiced]],0)</f>
        <v>0</v>
      </c>
      <c r="BN118" s="18">
        <f>IF(SalesOrders_Log[[#This Row],[Product]]=FY04_M09,SalesOrders_Log[[#This Row],[Date Invoiced]],0)</f>
        <v>0</v>
      </c>
      <c r="BO118" s="18">
        <f>IF(SalesOrders_Log[[#This Row],[Product]]=FY04_M10,SalesOrders_Log[[#This Row],[Date Invoiced]],0)</f>
        <v>0</v>
      </c>
      <c r="BP118" s="18">
        <f>IF(SalesOrders_Log[[#This Row],[Product]]=FY04_M11,SalesOrders_Log[[#This Row],[Date Invoiced]],0)</f>
        <v>0</v>
      </c>
      <c r="BQ118" s="18">
        <f>IF(SalesOrders_Log[[#This Row],[Product]]=FY04_M12,SalesOrders_Log[[#This Row],[Date Invoiced]],0)</f>
        <v>0</v>
      </c>
      <c r="BR118" s="18">
        <f>IF(SalesOrders_Log[[#This Row],[Product]]=FY05_M01,SalesOrders_Log[[#This Row],[Date Invoiced]],0)</f>
        <v>0</v>
      </c>
      <c r="BS118" s="18">
        <f>IF(SalesOrders_Log[[#This Row],[Product]]=FY05_M02,SalesOrders_Log[[#This Row],[Date Invoiced]],0)</f>
        <v>0</v>
      </c>
      <c r="BT118" s="18">
        <f>IF(SalesOrders_Log[[#This Row],[Product]]=FY05_M03,SalesOrders_Log[[#This Row],[Date Invoiced]],0)</f>
        <v>0</v>
      </c>
      <c r="BU118" s="18">
        <f>IF(SalesOrders_Log[[#This Row],[Product]]=FY05_M04,SalesOrders_Log[[#This Row],[Date Invoiced]],0)</f>
        <v>0</v>
      </c>
      <c r="BV118" s="18">
        <f>IF(SalesOrders_Log[[#This Row],[Product]]=FY05_M05,SalesOrders_Log[[#This Row],[Date Invoiced]],0)</f>
        <v>0</v>
      </c>
      <c r="BW118" s="18">
        <f>IF(SalesOrders_Log[[#This Row],[Product]]=FY05_M06,SalesOrders_Log[[#This Row],[Date Invoiced]],0)</f>
        <v>0</v>
      </c>
      <c r="BX118" s="18">
        <f>IF(SalesOrders_Log[[#This Row],[Product]]=FY05_M07,SalesOrders_Log[[#This Row],[Date Invoiced]],0)</f>
        <v>0</v>
      </c>
      <c r="BY118" s="18">
        <f>IF(SalesOrders_Log[[#This Row],[Product]]=FY05_M08,SalesOrders_Log[[#This Row],[Date Invoiced]],0)</f>
        <v>0</v>
      </c>
      <c r="BZ118" s="18">
        <f>IF(SalesOrders_Log[[#This Row],[Product]]=FY05_M09,SalesOrders_Log[[#This Row],[Date Invoiced]],0)</f>
        <v>0</v>
      </c>
      <c r="CA118" s="18">
        <f>IF(SalesOrders_Log[[#This Row],[Product]]=FY05_M10,SalesOrders_Log[[#This Row],[Date Invoiced]],0)</f>
        <v>0</v>
      </c>
      <c r="CB118" s="18">
        <f>IF(SalesOrders_Log[[#This Row],[Product]]=FY05_M11,SalesOrders_Log[[#This Row],[Date Invoiced]],0)</f>
        <v>0</v>
      </c>
      <c r="CC118" s="18">
        <f>IF(SalesOrders_Log[[#This Row],[Product]]=FY05_M12,SalesOrders_Log[[#This Row],[Date Invoiced]],0)</f>
        <v>0</v>
      </c>
    </row>
    <row r="119" spans="2:81" x14ac:dyDescent="0.25">
      <c r="B119" s="6" t="s">
        <v>723</v>
      </c>
      <c r="C119" s="6"/>
      <c r="D119" s="11"/>
      <c r="E119" s="6"/>
      <c r="F119" s="6"/>
      <c r="G119" s="6"/>
      <c r="H119" s="6"/>
      <c r="I119" s="6"/>
      <c r="J119" s="6"/>
      <c r="K119" s="6"/>
      <c r="L119" s="18" t="str">
        <f>IF(ISBLANK(SalesOrders_Log[[#This Row],[Product]]),"",SalesOrders_Log[[#This Row],[List Price]]*SalesOrders_Log[[#This Row],[QTY at List Price]]+SalesOrders_Log[[#This Row],[Discount Price]]*SalesOrders_Log[[#This Row],[QTY at Discount Price]])</f>
        <v/>
      </c>
      <c r="M119" s="6"/>
      <c r="N119" s="6"/>
      <c r="O119" s="18" t="str">
        <f>IFERROR(SalesOrders_Log[[#This Row],[Line Sub Total]]*SalesOrders_Log[[#This Row],[Zip Code Taxes]],"")</f>
        <v/>
      </c>
      <c r="P119" s="18">
        <f>SalesOrders_Log[[#This Row],[List Price]]-SalesOrders_Log[[#This Row],[Cost Price]]</f>
        <v>0</v>
      </c>
      <c r="Q11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19" s="93" t="str">
        <f>IFERROR(SalesOrders_Log[[#This Row],[QTY at List Price]]*SalesOrders_Log[[#This Row],[List Price]]/SalesOrders_Log[[#This Row],[Cost Price]]*SalesOrders_Log[[#This Row],[QTY at List Price]]-IF(SalesOrders_Log[[#This Row],[QTY at List Price]]="","",1),"")</f>
        <v/>
      </c>
      <c r="S119" s="93" t="str">
        <f>IFERROR( SalesOrders_Log[[#This Row],[QTY at Discount Price]]*SalesOrders_Log[[#This Row],[Discount Price]]/SalesOrders_Log[[#This Row],[Cost Price]]*SalesOrders_Log[[#This Row],[QTY at Discount Price]]-IF(SalesOrders_Log[[#This Row],[QTY at Discount Price]]="","",1),"")</f>
        <v/>
      </c>
      <c r="T119" s="6"/>
      <c r="V119" s="18">
        <f>IF(SalesOrders_Log[[#This Row],[Date Invoiced]]=FY01_M01,SalesOrders_Log[[#This Row],[Line Sub Total]],0)</f>
        <v>0</v>
      </c>
      <c r="W119" s="18">
        <f>IF(SalesOrders_Log[[#This Row],[Date Invoiced]]=FY01_M02,SalesOrders_Log[[#This Row],[Line Sub Total]],0)</f>
        <v>0</v>
      </c>
      <c r="X119" s="18">
        <f>IF(SalesOrders_Log[[#This Row],[Date Invoiced]]=FY01_M03,SalesOrders_Log[[#This Row],[Line Sub Total]],0)</f>
        <v>0</v>
      </c>
      <c r="Y119" s="18">
        <f>IF(SalesOrders_Log[[#This Row],[Date Invoiced]]=FY01_M04,SalesOrders_Log[[#This Row],[Line Sub Total]],0)</f>
        <v>0</v>
      </c>
      <c r="Z119" s="18">
        <f>IF(SalesOrders_Log[[#This Row],[Date Invoiced]]=FY01_M05,SalesOrders_Log[[#This Row],[Line Sub Total]],0)</f>
        <v>0</v>
      </c>
      <c r="AA119" s="18">
        <f>IF(SalesOrders_Log[[#This Row],[Date Invoiced]]=FY01_M06,SalesOrders_Log[[#This Row],[Line Sub Total]],0)</f>
        <v>0</v>
      </c>
      <c r="AB119" s="18">
        <f>IF(SalesOrders_Log[[#This Row],[Date Invoiced]]=FY01_M07,SalesOrders_Log[[#This Row],[Line Sub Total]],0)</f>
        <v>0</v>
      </c>
      <c r="AC119" s="18">
        <f>IF(SalesOrders_Log[[#This Row],[Date Invoiced]]=FY01_M08,SalesOrders_Log[[#This Row],[Line Sub Total]],0)</f>
        <v>0</v>
      </c>
      <c r="AD119" s="18">
        <f>IF(SalesOrders_Log[[#This Row],[Date Invoiced]]=FY01_M09,SalesOrders_Log[[#This Row],[Line Sub Total]],0)</f>
        <v>0</v>
      </c>
      <c r="AE119" s="18">
        <f>IF(SalesOrders_Log[[#This Row],[Date Invoiced]]=FY01_M10,SalesOrders_Log[[#This Row],[Line Sub Total]],0)</f>
        <v>0</v>
      </c>
      <c r="AF119" s="18">
        <f>IF(SalesOrders_Log[[#This Row],[Date Invoiced]]=FY01_M11,SalesOrders_Log[[#This Row],[Line Sub Total]],0)</f>
        <v>0</v>
      </c>
      <c r="AG119" s="18">
        <f>IF(SalesOrders_Log[[#This Row],[Date Invoiced]]=FY01_M12,SalesOrders_Log[[#This Row],[Line Sub Total]],0)</f>
        <v>0</v>
      </c>
      <c r="AH119" s="18">
        <f>IF(SalesOrders_Log[[#This Row],[Date Invoiced]]=FY02_M01,SalesOrders_Log[[#This Row],[Line Sub Total]],0)</f>
        <v>0</v>
      </c>
      <c r="AI119" s="18">
        <f>IF(SalesOrders_Log[[#This Row],[Date Invoiced]]=FY02_M02,SalesOrders_Log[[#This Row],[Line Sub Total]],0)</f>
        <v>0</v>
      </c>
      <c r="AJ119" s="18">
        <f>IF(SalesOrders_Log[[#This Row],[Date Invoiced]]=FY02_M03,SalesOrders_Log[[#This Row],[Line Sub Total]],0)</f>
        <v>0</v>
      </c>
      <c r="AK119" s="18">
        <f>IF(SalesOrders_Log[[#This Row],[Date Invoiced]]=FY02_M04,SalesOrders_Log[[#This Row],[Line Sub Total]],0)</f>
        <v>0</v>
      </c>
      <c r="AL119" s="18">
        <f>IF(SalesOrders_Log[[#This Row],[Date Invoiced]]=FY02_M05,SalesOrders_Log[[#This Row],[Line Sub Total]],0)</f>
        <v>0</v>
      </c>
      <c r="AM119" s="18">
        <f>IF(SalesOrders_Log[[#This Row],[Date Invoiced]]=FY02_M06,SalesOrders_Log[[#This Row],[Line Sub Total]],0)</f>
        <v>0</v>
      </c>
      <c r="AN119" s="18">
        <f>IF(SalesOrders_Log[[#This Row],[Date Invoiced]]=FY02_M07,SalesOrders_Log[[#This Row],[Line Sub Total]],0)</f>
        <v>0</v>
      </c>
      <c r="AO119" s="18">
        <f>IF(SalesOrders_Log[[#This Row],[Date Invoiced]]=FY02_M08,SalesOrders_Log[[#This Row],[Line Sub Total]],0)</f>
        <v>0</v>
      </c>
      <c r="AP119" s="18">
        <f>IF(SalesOrders_Log[[#This Row],[Date Invoiced]]=FY02_M09,SalesOrders_Log[[#This Row],[Line Sub Total]],0)</f>
        <v>0</v>
      </c>
      <c r="AQ119" s="18">
        <f>IF(SalesOrders_Log[[#This Row],[Date Invoiced]]=FY02_M10,SalesOrders_Log[[#This Row],[Line Sub Total]],0)</f>
        <v>0</v>
      </c>
      <c r="AR119" s="18">
        <f>IF(SalesOrders_Log[[#This Row],[Date Invoiced]]=FY02_M11,SalesOrders_Log[[#This Row],[Line Sub Total]],0)</f>
        <v>0</v>
      </c>
      <c r="AS119" s="18">
        <f>IF(SalesOrders_Log[[#This Row],[Date Invoiced]]=FY02_M12,SalesOrders_Log[[#This Row],[Line Sub Total]],0)</f>
        <v>0</v>
      </c>
      <c r="AT119" s="18">
        <f>IF(SalesOrders_Log[[#This Row],[Date Invoiced]]=FY03_M01,SalesOrders_Log[[#This Row],[Line Sub Total]],0)</f>
        <v>0</v>
      </c>
      <c r="AU119" s="18">
        <f>IF(SalesOrders_Log[[#This Row],[Date Invoiced]]=FY03_M02,SalesOrders_Log[[#This Row],[Line Sub Total]],0)</f>
        <v>0</v>
      </c>
      <c r="AV119" s="18">
        <f>IF(SalesOrders_Log[[#This Row],[Date Invoiced]]=FY03_M03,SalesOrders_Log[[#This Row],[Line Sub Total]],0)</f>
        <v>0</v>
      </c>
      <c r="AW119" s="18">
        <f>IF(SalesOrders_Log[[#This Row],[Date Invoiced]]=FY03_M04,SalesOrders_Log[[#This Row],[Line Sub Total]],0)</f>
        <v>0</v>
      </c>
      <c r="AX119" s="18">
        <f>IF(SalesOrders_Log[[#This Row],[Date Invoiced]]=FY03_M05,SalesOrders_Log[[#This Row],[Line Sub Total]],0)</f>
        <v>0</v>
      </c>
      <c r="AY119" s="18">
        <f>IF(SalesOrders_Log[[#This Row],[Date Invoiced]]=FY03_M06,SalesOrders_Log[[#This Row],[Line Sub Total]],0)</f>
        <v>0</v>
      </c>
      <c r="AZ119" s="18">
        <f>IF(SalesOrders_Log[[#This Row],[Date Invoiced]]=FY03_M07,SalesOrders_Log[[#This Row],[Line Sub Total]],0)</f>
        <v>0</v>
      </c>
      <c r="BA119" s="18">
        <f>IF(SalesOrders_Log[[#This Row],[Date Invoiced]]=FY03_M08,SalesOrders_Log[[#This Row],[Line Sub Total]],0)</f>
        <v>0</v>
      </c>
      <c r="BB119" s="18">
        <f>IF(SalesOrders_Log[[#This Row],[Date Invoiced]]=FY03_M09,SalesOrders_Log[[#This Row],[Line Sub Total]],0)</f>
        <v>0</v>
      </c>
      <c r="BC119" s="18">
        <f>IF(SalesOrders_Log[[#This Row],[Date Invoiced]]=FY03_M10,SalesOrders_Log[[#This Row],[Line Sub Total]],0)</f>
        <v>0</v>
      </c>
      <c r="BD119" s="18">
        <f>IF(SalesOrders_Log[[#This Row],[Date Invoiced]]=FY03_M11,SalesOrders_Log[[#This Row],[Line Sub Total]],0)</f>
        <v>0</v>
      </c>
      <c r="BE119" s="18">
        <f>IF(SalesOrders_Log[[#This Row],[Date Invoiced]]=FY03_M12,SalesOrders_Log[[#This Row],[Line Sub Total]],0)</f>
        <v>0</v>
      </c>
      <c r="BF119" s="18">
        <f>IF(SalesOrders_Log[[#This Row],[Product]]=FY04_M01,SalesOrders_Log[[#This Row],[Date Invoiced]],0)</f>
        <v>0</v>
      </c>
      <c r="BG119" s="18">
        <f>IF(SalesOrders_Log[[#This Row],[Product]]=FY04_M02,SalesOrders_Log[[#This Row],[Date Invoiced]],0)</f>
        <v>0</v>
      </c>
      <c r="BH119" s="18">
        <f>IF(SalesOrders_Log[[#This Row],[Product]]=FY04_M03,SalesOrders_Log[[#This Row],[Date Invoiced]],0)</f>
        <v>0</v>
      </c>
      <c r="BI119" s="18">
        <f>IF(SalesOrders_Log[[#This Row],[Product]]=FY04_M04,SalesOrders_Log[[#This Row],[Date Invoiced]],0)</f>
        <v>0</v>
      </c>
      <c r="BJ119" s="18">
        <f>IF(SalesOrders_Log[[#This Row],[Product]]=FY04_M05,SalesOrders_Log[[#This Row],[Date Invoiced]],0)</f>
        <v>0</v>
      </c>
      <c r="BK119" s="18">
        <f>IF(SalesOrders_Log[[#This Row],[Product]]=FY04_M06,SalesOrders_Log[[#This Row],[Date Invoiced]],0)</f>
        <v>0</v>
      </c>
      <c r="BL119" s="18">
        <f>IF(SalesOrders_Log[[#This Row],[Product]]=FY04_M07,SalesOrders_Log[[#This Row],[Date Invoiced]],0)</f>
        <v>0</v>
      </c>
      <c r="BM119" s="18">
        <f>IF(SalesOrders_Log[[#This Row],[Product]]=FY04_M08,SalesOrders_Log[[#This Row],[Date Invoiced]],0)</f>
        <v>0</v>
      </c>
      <c r="BN119" s="18">
        <f>IF(SalesOrders_Log[[#This Row],[Product]]=FY04_M09,SalesOrders_Log[[#This Row],[Date Invoiced]],0)</f>
        <v>0</v>
      </c>
      <c r="BO119" s="18">
        <f>IF(SalesOrders_Log[[#This Row],[Product]]=FY04_M10,SalesOrders_Log[[#This Row],[Date Invoiced]],0)</f>
        <v>0</v>
      </c>
      <c r="BP119" s="18">
        <f>IF(SalesOrders_Log[[#This Row],[Product]]=FY04_M11,SalesOrders_Log[[#This Row],[Date Invoiced]],0)</f>
        <v>0</v>
      </c>
      <c r="BQ119" s="18">
        <f>IF(SalesOrders_Log[[#This Row],[Product]]=FY04_M12,SalesOrders_Log[[#This Row],[Date Invoiced]],0)</f>
        <v>0</v>
      </c>
      <c r="BR119" s="18">
        <f>IF(SalesOrders_Log[[#This Row],[Product]]=FY05_M01,SalesOrders_Log[[#This Row],[Date Invoiced]],0)</f>
        <v>0</v>
      </c>
      <c r="BS119" s="18">
        <f>IF(SalesOrders_Log[[#This Row],[Product]]=FY05_M02,SalesOrders_Log[[#This Row],[Date Invoiced]],0)</f>
        <v>0</v>
      </c>
      <c r="BT119" s="18">
        <f>IF(SalesOrders_Log[[#This Row],[Product]]=FY05_M03,SalesOrders_Log[[#This Row],[Date Invoiced]],0)</f>
        <v>0</v>
      </c>
      <c r="BU119" s="18">
        <f>IF(SalesOrders_Log[[#This Row],[Product]]=FY05_M04,SalesOrders_Log[[#This Row],[Date Invoiced]],0)</f>
        <v>0</v>
      </c>
      <c r="BV119" s="18">
        <f>IF(SalesOrders_Log[[#This Row],[Product]]=FY05_M05,SalesOrders_Log[[#This Row],[Date Invoiced]],0)</f>
        <v>0</v>
      </c>
      <c r="BW119" s="18">
        <f>IF(SalesOrders_Log[[#This Row],[Product]]=FY05_M06,SalesOrders_Log[[#This Row],[Date Invoiced]],0)</f>
        <v>0</v>
      </c>
      <c r="BX119" s="18">
        <f>IF(SalesOrders_Log[[#This Row],[Product]]=FY05_M07,SalesOrders_Log[[#This Row],[Date Invoiced]],0)</f>
        <v>0</v>
      </c>
      <c r="BY119" s="18">
        <f>IF(SalesOrders_Log[[#This Row],[Product]]=FY05_M08,SalesOrders_Log[[#This Row],[Date Invoiced]],0)</f>
        <v>0</v>
      </c>
      <c r="BZ119" s="18">
        <f>IF(SalesOrders_Log[[#This Row],[Product]]=FY05_M09,SalesOrders_Log[[#This Row],[Date Invoiced]],0)</f>
        <v>0</v>
      </c>
      <c r="CA119" s="18">
        <f>IF(SalesOrders_Log[[#This Row],[Product]]=FY05_M10,SalesOrders_Log[[#This Row],[Date Invoiced]],0)</f>
        <v>0</v>
      </c>
      <c r="CB119" s="18">
        <f>IF(SalesOrders_Log[[#This Row],[Product]]=FY05_M11,SalesOrders_Log[[#This Row],[Date Invoiced]],0)</f>
        <v>0</v>
      </c>
      <c r="CC119" s="18">
        <f>IF(SalesOrders_Log[[#This Row],[Product]]=FY05_M12,SalesOrders_Log[[#This Row],[Date Invoiced]],0)</f>
        <v>0</v>
      </c>
    </row>
    <row r="120" spans="2:81" x14ac:dyDescent="0.25">
      <c r="B120" s="6" t="s">
        <v>724</v>
      </c>
      <c r="C120" s="6"/>
      <c r="D120" s="11"/>
      <c r="E120" s="6"/>
      <c r="F120" s="6"/>
      <c r="G120" s="6"/>
      <c r="H120" s="6"/>
      <c r="I120" s="6"/>
      <c r="J120" s="6"/>
      <c r="K120" s="6"/>
      <c r="L120" s="18" t="str">
        <f>IF(ISBLANK(SalesOrders_Log[[#This Row],[Product]]),"",SalesOrders_Log[[#This Row],[List Price]]*SalesOrders_Log[[#This Row],[QTY at List Price]]+SalesOrders_Log[[#This Row],[Discount Price]]*SalesOrders_Log[[#This Row],[QTY at Discount Price]])</f>
        <v/>
      </c>
      <c r="M120" s="6"/>
      <c r="N120" s="6"/>
      <c r="O120" s="18" t="str">
        <f>IFERROR(SalesOrders_Log[[#This Row],[Line Sub Total]]*SalesOrders_Log[[#This Row],[Zip Code Taxes]],"")</f>
        <v/>
      </c>
      <c r="P120" s="18">
        <f>SalesOrders_Log[[#This Row],[List Price]]-SalesOrders_Log[[#This Row],[Cost Price]]</f>
        <v>0</v>
      </c>
      <c r="Q12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20" s="93" t="str">
        <f>IFERROR(SalesOrders_Log[[#This Row],[QTY at List Price]]*SalesOrders_Log[[#This Row],[List Price]]/SalesOrders_Log[[#This Row],[Cost Price]]*SalesOrders_Log[[#This Row],[QTY at List Price]]-IF(SalesOrders_Log[[#This Row],[QTY at List Price]]="","",1),"")</f>
        <v/>
      </c>
      <c r="S120" s="93" t="str">
        <f>IFERROR( SalesOrders_Log[[#This Row],[QTY at Discount Price]]*SalesOrders_Log[[#This Row],[Discount Price]]/SalesOrders_Log[[#This Row],[Cost Price]]*SalesOrders_Log[[#This Row],[QTY at Discount Price]]-IF(SalesOrders_Log[[#This Row],[QTY at Discount Price]]="","",1),"")</f>
        <v/>
      </c>
      <c r="T120" s="6"/>
      <c r="V120" s="18">
        <f>IF(SalesOrders_Log[[#This Row],[Date Invoiced]]=FY01_M01,SalesOrders_Log[[#This Row],[Line Sub Total]],0)</f>
        <v>0</v>
      </c>
      <c r="W120" s="18">
        <f>IF(SalesOrders_Log[[#This Row],[Date Invoiced]]=FY01_M02,SalesOrders_Log[[#This Row],[Line Sub Total]],0)</f>
        <v>0</v>
      </c>
      <c r="X120" s="18">
        <f>IF(SalesOrders_Log[[#This Row],[Date Invoiced]]=FY01_M03,SalesOrders_Log[[#This Row],[Line Sub Total]],0)</f>
        <v>0</v>
      </c>
      <c r="Y120" s="18">
        <f>IF(SalesOrders_Log[[#This Row],[Date Invoiced]]=FY01_M04,SalesOrders_Log[[#This Row],[Line Sub Total]],0)</f>
        <v>0</v>
      </c>
      <c r="Z120" s="18">
        <f>IF(SalesOrders_Log[[#This Row],[Date Invoiced]]=FY01_M05,SalesOrders_Log[[#This Row],[Line Sub Total]],0)</f>
        <v>0</v>
      </c>
      <c r="AA120" s="18">
        <f>IF(SalesOrders_Log[[#This Row],[Date Invoiced]]=FY01_M06,SalesOrders_Log[[#This Row],[Line Sub Total]],0)</f>
        <v>0</v>
      </c>
      <c r="AB120" s="18">
        <f>IF(SalesOrders_Log[[#This Row],[Date Invoiced]]=FY01_M07,SalesOrders_Log[[#This Row],[Line Sub Total]],0)</f>
        <v>0</v>
      </c>
      <c r="AC120" s="18">
        <f>IF(SalesOrders_Log[[#This Row],[Date Invoiced]]=FY01_M08,SalesOrders_Log[[#This Row],[Line Sub Total]],0)</f>
        <v>0</v>
      </c>
      <c r="AD120" s="18">
        <f>IF(SalesOrders_Log[[#This Row],[Date Invoiced]]=FY01_M09,SalesOrders_Log[[#This Row],[Line Sub Total]],0)</f>
        <v>0</v>
      </c>
      <c r="AE120" s="18">
        <f>IF(SalesOrders_Log[[#This Row],[Date Invoiced]]=FY01_M10,SalesOrders_Log[[#This Row],[Line Sub Total]],0)</f>
        <v>0</v>
      </c>
      <c r="AF120" s="18">
        <f>IF(SalesOrders_Log[[#This Row],[Date Invoiced]]=FY01_M11,SalesOrders_Log[[#This Row],[Line Sub Total]],0)</f>
        <v>0</v>
      </c>
      <c r="AG120" s="18">
        <f>IF(SalesOrders_Log[[#This Row],[Date Invoiced]]=FY01_M12,SalesOrders_Log[[#This Row],[Line Sub Total]],0)</f>
        <v>0</v>
      </c>
      <c r="AH120" s="18">
        <f>IF(SalesOrders_Log[[#This Row],[Date Invoiced]]=FY02_M01,SalesOrders_Log[[#This Row],[Line Sub Total]],0)</f>
        <v>0</v>
      </c>
      <c r="AI120" s="18">
        <f>IF(SalesOrders_Log[[#This Row],[Date Invoiced]]=FY02_M02,SalesOrders_Log[[#This Row],[Line Sub Total]],0)</f>
        <v>0</v>
      </c>
      <c r="AJ120" s="18">
        <f>IF(SalesOrders_Log[[#This Row],[Date Invoiced]]=FY02_M03,SalesOrders_Log[[#This Row],[Line Sub Total]],0)</f>
        <v>0</v>
      </c>
      <c r="AK120" s="18">
        <f>IF(SalesOrders_Log[[#This Row],[Date Invoiced]]=FY02_M04,SalesOrders_Log[[#This Row],[Line Sub Total]],0)</f>
        <v>0</v>
      </c>
      <c r="AL120" s="18">
        <f>IF(SalesOrders_Log[[#This Row],[Date Invoiced]]=FY02_M05,SalesOrders_Log[[#This Row],[Line Sub Total]],0)</f>
        <v>0</v>
      </c>
      <c r="AM120" s="18">
        <f>IF(SalesOrders_Log[[#This Row],[Date Invoiced]]=FY02_M06,SalesOrders_Log[[#This Row],[Line Sub Total]],0)</f>
        <v>0</v>
      </c>
      <c r="AN120" s="18">
        <f>IF(SalesOrders_Log[[#This Row],[Date Invoiced]]=FY02_M07,SalesOrders_Log[[#This Row],[Line Sub Total]],0)</f>
        <v>0</v>
      </c>
      <c r="AO120" s="18">
        <f>IF(SalesOrders_Log[[#This Row],[Date Invoiced]]=FY02_M08,SalesOrders_Log[[#This Row],[Line Sub Total]],0)</f>
        <v>0</v>
      </c>
      <c r="AP120" s="18">
        <f>IF(SalesOrders_Log[[#This Row],[Date Invoiced]]=FY02_M09,SalesOrders_Log[[#This Row],[Line Sub Total]],0)</f>
        <v>0</v>
      </c>
      <c r="AQ120" s="18">
        <f>IF(SalesOrders_Log[[#This Row],[Date Invoiced]]=FY02_M10,SalesOrders_Log[[#This Row],[Line Sub Total]],0)</f>
        <v>0</v>
      </c>
      <c r="AR120" s="18">
        <f>IF(SalesOrders_Log[[#This Row],[Date Invoiced]]=FY02_M11,SalesOrders_Log[[#This Row],[Line Sub Total]],0)</f>
        <v>0</v>
      </c>
      <c r="AS120" s="18">
        <f>IF(SalesOrders_Log[[#This Row],[Date Invoiced]]=FY02_M12,SalesOrders_Log[[#This Row],[Line Sub Total]],0)</f>
        <v>0</v>
      </c>
      <c r="AT120" s="18">
        <f>IF(SalesOrders_Log[[#This Row],[Date Invoiced]]=FY03_M01,SalesOrders_Log[[#This Row],[Line Sub Total]],0)</f>
        <v>0</v>
      </c>
      <c r="AU120" s="18">
        <f>IF(SalesOrders_Log[[#This Row],[Date Invoiced]]=FY03_M02,SalesOrders_Log[[#This Row],[Line Sub Total]],0)</f>
        <v>0</v>
      </c>
      <c r="AV120" s="18">
        <f>IF(SalesOrders_Log[[#This Row],[Date Invoiced]]=FY03_M03,SalesOrders_Log[[#This Row],[Line Sub Total]],0)</f>
        <v>0</v>
      </c>
      <c r="AW120" s="18">
        <f>IF(SalesOrders_Log[[#This Row],[Date Invoiced]]=FY03_M04,SalesOrders_Log[[#This Row],[Line Sub Total]],0)</f>
        <v>0</v>
      </c>
      <c r="AX120" s="18">
        <f>IF(SalesOrders_Log[[#This Row],[Date Invoiced]]=FY03_M05,SalesOrders_Log[[#This Row],[Line Sub Total]],0)</f>
        <v>0</v>
      </c>
      <c r="AY120" s="18">
        <f>IF(SalesOrders_Log[[#This Row],[Date Invoiced]]=FY03_M06,SalesOrders_Log[[#This Row],[Line Sub Total]],0)</f>
        <v>0</v>
      </c>
      <c r="AZ120" s="18">
        <f>IF(SalesOrders_Log[[#This Row],[Date Invoiced]]=FY03_M07,SalesOrders_Log[[#This Row],[Line Sub Total]],0)</f>
        <v>0</v>
      </c>
      <c r="BA120" s="18">
        <f>IF(SalesOrders_Log[[#This Row],[Date Invoiced]]=FY03_M08,SalesOrders_Log[[#This Row],[Line Sub Total]],0)</f>
        <v>0</v>
      </c>
      <c r="BB120" s="18">
        <f>IF(SalesOrders_Log[[#This Row],[Date Invoiced]]=FY03_M09,SalesOrders_Log[[#This Row],[Line Sub Total]],0)</f>
        <v>0</v>
      </c>
      <c r="BC120" s="18">
        <f>IF(SalesOrders_Log[[#This Row],[Date Invoiced]]=FY03_M10,SalesOrders_Log[[#This Row],[Line Sub Total]],0)</f>
        <v>0</v>
      </c>
      <c r="BD120" s="18">
        <f>IF(SalesOrders_Log[[#This Row],[Date Invoiced]]=FY03_M11,SalesOrders_Log[[#This Row],[Line Sub Total]],0)</f>
        <v>0</v>
      </c>
      <c r="BE120" s="18">
        <f>IF(SalesOrders_Log[[#This Row],[Date Invoiced]]=FY03_M12,SalesOrders_Log[[#This Row],[Line Sub Total]],0)</f>
        <v>0</v>
      </c>
      <c r="BF120" s="18">
        <f>IF(SalesOrders_Log[[#This Row],[Product]]=FY04_M01,SalesOrders_Log[[#This Row],[Date Invoiced]],0)</f>
        <v>0</v>
      </c>
      <c r="BG120" s="18">
        <f>IF(SalesOrders_Log[[#This Row],[Product]]=FY04_M02,SalesOrders_Log[[#This Row],[Date Invoiced]],0)</f>
        <v>0</v>
      </c>
      <c r="BH120" s="18">
        <f>IF(SalesOrders_Log[[#This Row],[Product]]=FY04_M03,SalesOrders_Log[[#This Row],[Date Invoiced]],0)</f>
        <v>0</v>
      </c>
      <c r="BI120" s="18">
        <f>IF(SalesOrders_Log[[#This Row],[Product]]=FY04_M04,SalesOrders_Log[[#This Row],[Date Invoiced]],0)</f>
        <v>0</v>
      </c>
      <c r="BJ120" s="18">
        <f>IF(SalesOrders_Log[[#This Row],[Product]]=FY04_M05,SalesOrders_Log[[#This Row],[Date Invoiced]],0)</f>
        <v>0</v>
      </c>
      <c r="BK120" s="18">
        <f>IF(SalesOrders_Log[[#This Row],[Product]]=FY04_M06,SalesOrders_Log[[#This Row],[Date Invoiced]],0)</f>
        <v>0</v>
      </c>
      <c r="BL120" s="18">
        <f>IF(SalesOrders_Log[[#This Row],[Product]]=FY04_M07,SalesOrders_Log[[#This Row],[Date Invoiced]],0)</f>
        <v>0</v>
      </c>
      <c r="BM120" s="18">
        <f>IF(SalesOrders_Log[[#This Row],[Product]]=FY04_M08,SalesOrders_Log[[#This Row],[Date Invoiced]],0)</f>
        <v>0</v>
      </c>
      <c r="BN120" s="18">
        <f>IF(SalesOrders_Log[[#This Row],[Product]]=FY04_M09,SalesOrders_Log[[#This Row],[Date Invoiced]],0)</f>
        <v>0</v>
      </c>
      <c r="BO120" s="18">
        <f>IF(SalesOrders_Log[[#This Row],[Product]]=FY04_M10,SalesOrders_Log[[#This Row],[Date Invoiced]],0)</f>
        <v>0</v>
      </c>
      <c r="BP120" s="18">
        <f>IF(SalesOrders_Log[[#This Row],[Product]]=FY04_M11,SalesOrders_Log[[#This Row],[Date Invoiced]],0)</f>
        <v>0</v>
      </c>
      <c r="BQ120" s="18">
        <f>IF(SalesOrders_Log[[#This Row],[Product]]=FY04_M12,SalesOrders_Log[[#This Row],[Date Invoiced]],0)</f>
        <v>0</v>
      </c>
      <c r="BR120" s="18">
        <f>IF(SalesOrders_Log[[#This Row],[Product]]=FY05_M01,SalesOrders_Log[[#This Row],[Date Invoiced]],0)</f>
        <v>0</v>
      </c>
      <c r="BS120" s="18">
        <f>IF(SalesOrders_Log[[#This Row],[Product]]=FY05_M02,SalesOrders_Log[[#This Row],[Date Invoiced]],0)</f>
        <v>0</v>
      </c>
      <c r="BT120" s="18">
        <f>IF(SalesOrders_Log[[#This Row],[Product]]=FY05_M03,SalesOrders_Log[[#This Row],[Date Invoiced]],0)</f>
        <v>0</v>
      </c>
      <c r="BU120" s="18">
        <f>IF(SalesOrders_Log[[#This Row],[Product]]=FY05_M04,SalesOrders_Log[[#This Row],[Date Invoiced]],0)</f>
        <v>0</v>
      </c>
      <c r="BV120" s="18">
        <f>IF(SalesOrders_Log[[#This Row],[Product]]=FY05_M05,SalesOrders_Log[[#This Row],[Date Invoiced]],0)</f>
        <v>0</v>
      </c>
      <c r="BW120" s="18">
        <f>IF(SalesOrders_Log[[#This Row],[Product]]=FY05_M06,SalesOrders_Log[[#This Row],[Date Invoiced]],0)</f>
        <v>0</v>
      </c>
      <c r="BX120" s="18">
        <f>IF(SalesOrders_Log[[#This Row],[Product]]=FY05_M07,SalesOrders_Log[[#This Row],[Date Invoiced]],0)</f>
        <v>0</v>
      </c>
      <c r="BY120" s="18">
        <f>IF(SalesOrders_Log[[#This Row],[Product]]=FY05_M08,SalesOrders_Log[[#This Row],[Date Invoiced]],0)</f>
        <v>0</v>
      </c>
      <c r="BZ120" s="18">
        <f>IF(SalesOrders_Log[[#This Row],[Product]]=FY05_M09,SalesOrders_Log[[#This Row],[Date Invoiced]],0)</f>
        <v>0</v>
      </c>
      <c r="CA120" s="18">
        <f>IF(SalesOrders_Log[[#This Row],[Product]]=FY05_M10,SalesOrders_Log[[#This Row],[Date Invoiced]],0)</f>
        <v>0</v>
      </c>
      <c r="CB120" s="18">
        <f>IF(SalesOrders_Log[[#This Row],[Product]]=FY05_M11,SalesOrders_Log[[#This Row],[Date Invoiced]],0)</f>
        <v>0</v>
      </c>
      <c r="CC120" s="18">
        <f>IF(SalesOrders_Log[[#This Row],[Product]]=FY05_M12,SalesOrders_Log[[#This Row],[Date Invoiced]],0)</f>
        <v>0</v>
      </c>
    </row>
    <row r="121" spans="2:81" x14ac:dyDescent="0.25">
      <c r="B121" s="6" t="s">
        <v>725</v>
      </c>
      <c r="C121" s="6"/>
      <c r="D121" s="11"/>
      <c r="E121" s="6"/>
      <c r="F121" s="6"/>
      <c r="G121" s="6"/>
      <c r="H121" s="6"/>
      <c r="I121" s="6"/>
      <c r="J121" s="6"/>
      <c r="K121" s="6"/>
      <c r="L121" s="18" t="str">
        <f>IF(ISBLANK(SalesOrders_Log[[#This Row],[Product]]),"",SalesOrders_Log[[#This Row],[List Price]]*SalesOrders_Log[[#This Row],[QTY at List Price]]+SalesOrders_Log[[#This Row],[Discount Price]]*SalesOrders_Log[[#This Row],[QTY at Discount Price]])</f>
        <v/>
      </c>
      <c r="M121" s="6"/>
      <c r="N121" s="6"/>
      <c r="O121" s="18" t="str">
        <f>IFERROR(SalesOrders_Log[[#This Row],[Line Sub Total]]*SalesOrders_Log[[#This Row],[Zip Code Taxes]],"")</f>
        <v/>
      </c>
      <c r="P121" s="18">
        <f>SalesOrders_Log[[#This Row],[List Price]]-SalesOrders_Log[[#This Row],[Cost Price]]</f>
        <v>0</v>
      </c>
      <c r="Q12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21" s="93" t="str">
        <f>IFERROR(SalesOrders_Log[[#This Row],[QTY at List Price]]*SalesOrders_Log[[#This Row],[List Price]]/SalesOrders_Log[[#This Row],[Cost Price]]*SalesOrders_Log[[#This Row],[QTY at List Price]]-IF(SalesOrders_Log[[#This Row],[QTY at List Price]]="","",1),"")</f>
        <v/>
      </c>
      <c r="S121" s="93" t="str">
        <f>IFERROR( SalesOrders_Log[[#This Row],[QTY at Discount Price]]*SalesOrders_Log[[#This Row],[Discount Price]]/SalesOrders_Log[[#This Row],[Cost Price]]*SalesOrders_Log[[#This Row],[QTY at Discount Price]]-IF(SalesOrders_Log[[#This Row],[QTY at Discount Price]]="","",1),"")</f>
        <v/>
      </c>
      <c r="T121" s="6"/>
      <c r="V121" s="18">
        <f>IF(SalesOrders_Log[[#This Row],[Date Invoiced]]=FY01_M01,SalesOrders_Log[[#This Row],[Line Sub Total]],0)</f>
        <v>0</v>
      </c>
      <c r="W121" s="18">
        <f>IF(SalesOrders_Log[[#This Row],[Date Invoiced]]=FY01_M02,SalesOrders_Log[[#This Row],[Line Sub Total]],0)</f>
        <v>0</v>
      </c>
      <c r="X121" s="18">
        <f>IF(SalesOrders_Log[[#This Row],[Date Invoiced]]=FY01_M03,SalesOrders_Log[[#This Row],[Line Sub Total]],0)</f>
        <v>0</v>
      </c>
      <c r="Y121" s="18">
        <f>IF(SalesOrders_Log[[#This Row],[Date Invoiced]]=FY01_M04,SalesOrders_Log[[#This Row],[Line Sub Total]],0)</f>
        <v>0</v>
      </c>
      <c r="Z121" s="18">
        <f>IF(SalesOrders_Log[[#This Row],[Date Invoiced]]=FY01_M05,SalesOrders_Log[[#This Row],[Line Sub Total]],0)</f>
        <v>0</v>
      </c>
      <c r="AA121" s="18">
        <f>IF(SalesOrders_Log[[#This Row],[Date Invoiced]]=FY01_M06,SalesOrders_Log[[#This Row],[Line Sub Total]],0)</f>
        <v>0</v>
      </c>
      <c r="AB121" s="18">
        <f>IF(SalesOrders_Log[[#This Row],[Date Invoiced]]=FY01_M07,SalesOrders_Log[[#This Row],[Line Sub Total]],0)</f>
        <v>0</v>
      </c>
      <c r="AC121" s="18">
        <f>IF(SalesOrders_Log[[#This Row],[Date Invoiced]]=FY01_M08,SalesOrders_Log[[#This Row],[Line Sub Total]],0)</f>
        <v>0</v>
      </c>
      <c r="AD121" s="18">
        <f>IF(SalesOrders_Log[[#This Row],[Date Invoiced]]=FY01_M09,SalesOrders_Log[[#This Row],[Line Sub Total]],0)</f>
        <v>0</v>
      </c>
      <c r="AE121" s="18">
        <f>IF(SalesOrders_Log[[#This Row],[Date Invoiced]]=FY01_M10,SalesOrders_Log[[#This Row],[Line Sub Total]],0)</f>
        <v>0</v>
      </c>
      <c r="AF121" s="18">
        <f>IF(SalesOrders_Log[[#This Row],[Date Invoiced]]=FY01_M11,SalesOrders_Log[[#This Row],[Line Sub Total]],0)</f>
        <v>0</v>
      </c>
      <c r="AG121" s="18">
        <f>IF(SalesOrders_Log[[#This Row],[Date Invoiced]]=FY01_M12,SalesOrders_Log[[#This Row],[Line Sub Total]],0)</f>
        <v>0</v>
      </c>
      <c r="AH121" s="18">
        <f>IF(SalesOrders_Log[[#This Row],[Date Invoiced]]=FY02_M01,SalesOrders_Log[[#This Row],[Line Sub Total]],0)</f>
        <v>0</v>
      </c>
      <c r="AI121" s="18">
        <f>IF(SalesOrders_Log[[#This Row],[Date Invoiced]]=FY02_M02,SalesOrders_Log[[#This Row],[Line Sub Total]],0)</f>
        <v>0</v>
      </c>
      <c r="AJ121" s="18">
        <f>IF(SalesOrders_Log[[#This Row],[Date Invoiced]]=FY02_M03,SalesOrders_Log[[#This Row],[Line Sub Total]],0)</f>
        <v>0</v>
      </c>
      <c r="AK121" s="18">
        <f>IF(SalesOrders_Log[[#This Row],[Date Invoiced]]=FY02_M04,SalesOrders_Log[[#This Row],[Line Sub Total]],0)</f>
        <v>0</v>
      </c>
      <c r="AL121" s="18">
        <f>IF(SalesOrders_Log[[#This Row],[Date Invoiced]]=FY02_M05,SalesOrders_Log[[#This Row],[Line Sub Total]],0)</f>
        <v>0</v>
      </c>
      <c r="AM121" s="18">
        <f>IF(SalesOrders_Log[[#This Row],[Date Invoiced]]=FY02_M06,SalesOrders_Log[[#This Row],[Line Sub Total]],0)</f>
        <v>0</v>
      </c>
      <c r="AN121" s="18">
        <f>IF(SalesOrders_Log[[#This Row],[Date Invoiced]]=FY02_M07,SalesOrders_Log[[#This Row],[Line Sub Total]],0)</f>
        <v>0</v>
      </c>
      <c r="AO121" s="18">
        <f>IF(SalesOrders_Log[[#This Row],[Date Invoiced]]=FY02_M08,SalesOrders_Log[[#This Row],[Line Sub Total]],0)</f>
        <v>0</v>
      </c>
      <c r="AP121" s="18">
        <f>IF(SalesOrders_Log[[#This Row],[Date Invoiced]]=FY02_M09,SalesOrders_Log[[#This Row],[Line Sub Total]],0)</f>
        <v>0</v>
      </c>
      <c r="AQ121" s="18">
        <f>IF(SalesOrders_Log[[#This Row],[Date Invoiced]]=FY02_M10,SalesOrders_Log[[#This Row],[Line Sub Total]],0)</f>
        <v>0</v>
      </c>
      <c r="AR121" s="18">
        <f>IF(SalesOrders_Log[[#This Row],[Date Invoiced]]=FY02_M11,SalesOrders_Log[[#This Row],[Line Sub Total]],0)</f>
        <v>0</v>
      </c>
      <c r="AS121" s="18">
        <f>IF(SalesOrders_Log[[#This Row],[Date Invoiced]]=FY02_M12,SalesOrders_Log[[#This Row],[Line Sub Total]],0)</f>
        <v>0</v>
      </c>
      <c r="AT121" s="18">
        <f>IF(SalesOrders_Log[[#This Row],[Date Invoiced]]=FY03_M01,SalesOrders_Log[[#This Row],[Line Sub Total]],0)</f>
        <v>0</v>
      </c>
      <c r="AU121" s="18">
        <f>IF(SalesOrders_Log[[#This Row],[Date Invoiced]]=FY03_M02,SalesOrders_Log[[#This Row],[Line Sub Total]],0)</f>
        <v>0</v>
      </c>
      <c r="AV121" s="18">
        <f>IF(SalesOrders_Log[[#This Row],[Date Invoiced]]=FY03_M03,SalesOrders_Log[[#This Row],[Line Sub Total]],0)</f>
        <v>0</v>
      </c>
      <c r="AW121" s="18">
        <f>IF(SalesOrders_Log[[#This Row],[Date Invoiced]]=FY03_M04,SalesOrders_Log[[#This Row],[Line Sub Total]],0)</f>
        <v>0</v>
      </c>
      <c r="AX121" s="18">
        <f>IF(SalesOrders_Log[[#This Row],[Date Invoiced]]=FY03_M05,SalesOrders_Log[[#This Row],[Line Sub Total]],0)</f>
        <v>0</v>
      </c>
      <c r="AY121" s="18">
        <f>IF(SalesOrders_Log[[#This Row],[Date Invoiced]]=FY03_M06,SalesOrders_Log[[#This Row],[Line Sub Total]],0)</f>
        <v>0</v>
      </c>
      <c r="AZ121" s="18">
        <f>IF(SalesOrders_Log[[#This Row],[Date Invoiced]]=FY03_M07,SalesOrders_Log[[#This Row],[Line Sub Total]],0)</f>
        <v>0</v>
      </c>
      <c r="BA121" s="18">
        <f>IF(SalesOrders_Log[[#This Row],[Date Invoiced]]=FY03_M08,SalesOrders_Log[[#This Row],[Line Sub Total]],0)</f>
        <v>0</v>
      </c>
      <c r="BB121" s="18">
        <f>IF(SalesOrders_Log[[#This Row],[Date Invoiced]]=FY03_M09,SalesOrders_Log[[#This Row],[Line Sub Total]],0)</f>
        <v>0</v>
      </c>
      <c r="BC121" s="18">
        <f>IF(SalesOrders_Log[[#This Row],[Date Invoiced]]=FY03_M10,SalesOrders_Log[[#This Row],[Line Sub Total]],0)</f>
        <v>0</v>
      </c>
      <c r="BD121" s="18">
        <f>IF(SalesOrders_Log[[#This Row],[Date Invoiced]]=FY03_M11,SalesOrders_Log[[#This Row],[Line Sub Total]],0)</f>
        <v>0</v>
      </c>
      <c r="BE121" s="18">
        <f>IF(SalesOrders_Log[[#This Row],[Date Invoiced]]=FY03_M12,SalesOrders_Log[[#This Row],[Line Sub Total]],0)</f>
        <v>0</v>
      </c>
      <c r="BF121" s="18">
        <f>IF(SalesOrders_Log[[#This Row],[Product]]=FY04_M01,SalesOrders_Log[[#This Row],[Date Invoiced]],0)</f>
        <v>0</v>
      </c>
      <c r="BG121" s="18">
        <f>IF(SalesOrders_Log[[#This Row],[Product]]=FY04_M02,SalesOrders_Log[[#This Row],[Date Invoiced]],0)</f>
        <v>0</v>
      </c>
      <c r="BH121" s="18">
        <f>IF(SalesOrders_Log[[#This Row],[Product]]=FY04_M03,SalesOrders_Log[[#This Row],[Date Invoiced]],0)</f>
        <v>0</v>
      </c>
      <c r="BI121" s="18">
        <f>IF(SalesOrders_Log[[#This Row],[Product]]=FY04_M04,SalesOrders_Log[[#This Row],[Date Invoiced]],0)</f>
        <v>0</v>
      </c>
      <c r="BJ121" s="18">
        <f>IF(SalesOrders_Log[[#This Row],[Product]]=FY04_M05,SalesOrders_Log[[#This Row],[Date Invoiced]],0)</f>
        <v>0</v>
      </c>
      <c r="BK121" s="18">
        <f>IF(SalesOrders_Log[[#This Row],[Product]]=FY04_M06,SalesOrders_Log[[#This Row],[Date Invoiced]],0)</f>
        <v>0</v>
      </c>
      <c r="BL121" s="18">
        <f>IF(SalesOrders_Log[[#This Row],[Product]]=FY04_M07,SalesOrders_Log[[#This Row],[Date Invoiced]],0)</f>
        <v>0</v>
      </c>
      <c r="BM121" s="18">
        <f>IF(SalesOrders_Log[[#This Row],[Product]]=FY04_M08,SalesOrders_Log[[#This Row],[Date Invoiced]],0)</f>
        <v>0</v>
      </c>
      <c r="BN121" s="18">
        <f>IF(SalesOrders_Log[[#This Row],[Product]]=FY04_M09,SalesOrders_Log[[#This Row],[Date Invoiced]],0)</f>
        <v>0</v>
      </c>
      <c r="BO121" s="18">
        <f>IF(SalesOrders_Log[[#This Row],[Product]]=FY04_M10,SalesOrders_Log[[#This Row],[Date Invoiced]],0)</f>
        <v>0</v>
      </c>
      <c r="BP121" s="18">
        <f>IF(SalesOrders_Log[[#This Row],[Product]]=FY04_M11,SalesOrders_Log[[#This Row],[Date Invoiced]],0)</f>
        <v>0</v>
      </c>
      <c r="BQ121" s="18">
        <f>IF(SalesOrders_Log[[#This Row],[Product]]=FY04_M12,SalesOrders_Log[[#This Row],[Date Invoiced]],0)</f>
        <v>0</v>
      </c>
      <c r="BR121" s="18">
        <f>IF(SalesOrders_Log[[#This Row],[Product]]=FY05_M01,SalesOrders_Log[[#This Row],[Date Invoiced]],0)</f>
        <v>0</v>
      </c>
      <c r="BS121" s="18">
        <f>IF(SalesOrders_Log[[#This Row],[Product]]=FY05_M02,SalesOrders_Log[[#This Row],[Date Invoiced]],0)</f>
        <v>0</v>
      </c>
      <c r="BT121" s="18">
        <f>IF(SalesOrders_Log[[#This Row],[Product]]=FY05_M03,SalesOrders_Log[[#This Row],[Date Invoiced]],0)</f>
        <v>0</v>
      </c>
      <c r="BU121" s="18">
        <f>IF(SalesOrders_Log[[#This Row],[Product]]=FY05_M04,SalesOrders_Log[[#This Row],[Date Invoiced]],0)</f>
        <v>0</v>
      </c>
      <c r="BV121" s="18">
        <f>IF(SalesOrders_Log[[#This Row],[Product]]=FY05_M05,SalesOrders_Log[[#This Row],[Date Invoiced]],0)</f>
        <v>0</v>
      </c>
      <c r="BW121" s="18">
        <f>IF(SalesOrders_Log[[#This Row],[Product]]=FY05_M06,SalesOrders_Log[[#This Row],[Date Invoiced]],0)</f>
        <v>0</v>
      </c>
      <c r="BX121" s="18">
        <f>IF(SalesOrders_Log[[#This Row],[Product]]=FY05_M07,SalesOrders_Log[[#This Row],[Date Invoiced]],0)</f>
        <v>0</v>
      </c>
      <c r="BY121" s="18">
        <f>IF(SalesOrders_Log[[#This Row],[Product]]=FY05_M08,SalesOrders_Log[[#This Row],[Date Invoiced]],0)</f>
        <v>0</v>
      </c>
      <c r="BZ121" s="18">
        <f>IF(SalesOrders_Log[[#This Row],[Product]]=FY05_M09,SalesOrders_Log[[#This Row],[Date Invoiced]],0)</f>
        <v>0</v>
      </c>
      <c r="CA121" s="18">
        <f>IF(SalesOrders_Log[[#This Row],[Product]]=FY05_M10,SalesOrders_Log[[#This Row],[Date Invoiced]],0)</f>
        <v>0</v>
      </c>
      <c r="CB121" s="18">
        <f>IF(SalesOrders_Log[[#This Row],[Product]]=FY05_M11,SalesOrders_Log[[#This Row],[Date Invoiced]],0)</f>
        <v>0</v>
      </c>
      <c r="CC121" s="18">
        <f>IF(SalesOrders_Log[[#This Row],[Product]]=FY05_M12,SalesOrders_Log[[#This Row],[Date Invoiced]],0)</f>
        <v>0</v>
      </c>
    </row>
    <row r="122" spans="2:81" x14ac:dyDescent="0.25">
      <c r="B122" s="6" t="s">
        <v>726</v>
      </c>
      <c r="C122" s="6"/>
      <c r="D122" s="11"/>
      <c r="E122" s="6"/>
      <c r="F122" s="6"/>
      <c r="G122" s="6"/>
      <c r="H122" s="6"/>
      <c r="I122" s="6"/>
      <c r="J122" s="6"/>
      <c r="K122" s="6"/>
      <c r="L122" s="18" t="str">
        <f>IF(ISBLANK(SalesOrders_Log[[#This Row],[Product]]),"",SalesOrders_Log[[#This Row],[List Price]]*SalesOrders_Log[[#This Row],[QTY at List Price]]+SalesOrders_Log[[#This Row],[Discount Price]]*SalesOrders_Log[[#This Row],[QTY at Discount Price]])</f>
        <v/>
      </c>
      <c r="M122" s="6"/>
      <c r="N122" s="6"/>
      <c r="O122" s="18" t="str">
        <f>IFERROR(SalesOrders_Log[[#This Row],[Line Sub Total]]*SalesOrders_Log[[#This Row],[Zip Code Taxes]],"")</f>
        <v/>
      </c>
      <c r="P122" s="18">
        <f>SalesOrders_Log[[#This Row],[List Price]]-SalesOrders_Log[[#This Row],[Cost Price]]</f>
        <v>0</v>
      </c>
      <c r="Q12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22" s="93" t="str">
        <f>IFERROR(SalesOrders_Log[[#This Row],[QTY at List Price]]*SalesOrders_Log[[#This Row],[List Price]]/SalesOrders_Log[[#This Row],[Cost Price]]*SalesOrders_Log[[#This Row],[QTY at List Price]]-IF(SalesOrders_Log[[#This Row],[QTY at List Price]]="","",1),"")</f>
        <v/>
      </c>
      <c r="S122" s="93" t="str">
        <f>IFERROR( SalesOrders_Log[[#This Row],[QTY at Discount Price]]*SalesOrders_Log[[#This Row],[Discount Price]]/SalesOrders_Log[[#This Row],[Cost Price]]*SalesOrders_Log[[#This Row],[QTY at Discount Price]]-IF(SalesOrders_Log[[#This Row],[QTY at Discount Price]]="","",1),"")</f>
        <v/>
      </c>
      <c r="T122" s="6"/>
      <c r="V122" s="18">
        <f>IF(SalesOrders_Log[[#This Row],[Date Invoiced]]=FY01_M01,SalesOrders_Log[[#This Row],[Line Sub Total]],0)</f>
        <v>0</v>
      </c>
      <c r="W122" s="18">
        <f>IF(SalesOrders_Log[[#This Row],[Date Invoiced]]=FY01_M02,SalesOrders_Log[[#This Row],[Line Sub Total]],0)</f>
        <v>0</v>
      </c>
      <c r="X122" s="18">
        <f>IF(SalesOrders_Log[[#This Row],[Date Invoiced]]=FY01_M03,SalesOrders_Log[[#This Row],[Line Sub Total]],0)</f>
        <v>0</v>
      </c>
      <c r="Y122" s="18">
        <f>IF(SalesOrders_Log[[#This Row],[Date Invoiced]]=FY01_M04,SalesOrders_Log[[#This Row],[Line Sub Total]],0)</f>
        <v>0</v>
      </c>
      <c r="Z122" s="18">
        <f>IF(SalesOrders_Log[[#This Row],[Date Invoiced]]=FY01_M05,SalesOrders_Log[[#This Row],[Line Sub Total]],0)</f>
        <v>0</v>
      </c>
      <c r="AA122" s="18">
        <f>IF(SalesOrders_Log[[#This Row],[Date Invoiced]]=FY01_M06,SalesOrders_Log[[#This Row],[Line Sub Total]],0)</f>
        <v>0</v>
      </c>
      <c r="AB122" s="18">
        <f>IF(SalesOrders_Log[[#This Row],[Date Invoiced]]=FY01_M07,SalesOrders_Log[[#This Row],[Line Sub Total]],0)</f>
        <v>0</v>
      </c>
      <c r="AC122" s="18">
        <f>IF(SalesOrders_Log[[#This Row],[Date Invoiced]]=FY01_M08,SalesOrders_Log[[#This Row],[Line Sub Total]],0)</f>
        <v>0</v>
      </c>
      <c r="AD122" s="18">
        <f>IF(SalesOrders_Log[[#This Row],[Date Invoiced]]=FY01_M09,SalesOrders_Log[[#This Row],[Line Sub Total]],0)</f>
        <v>0</v>
      </c>
      <c r="AE122" s="18">
        <f>IF(SalesOrders_Log[[#This Row],[Date Invoiced]]=FY01_M10,SalesOrders_Log[[#This Row],[Line Sub Total]],0)</f>
        <v>0</v>
      </c>
      <c r="AF122" s="18">
        <f>IF(SalesOrders_Log[[#This Row],[Date Invoiced]]=FY01_M11,SalesOrders_Log[[#This Row],[Line Sub Total]],0)</f>
        <v>0</v>
      </c>
      <c r="AG122" s="18">
        <f>IF(SalesOrders_Log[[#This Row],[Date Invoiced]]=FY01_M12,SalesOrders_Log[[#This Row],[Line Sub Total]],0)</f>
        <v>0</v>
      </c>
      <c r="AH122" s="18">
        <f>IF(SalesOrders_Log[[#This Row],[Date Invoiced]]=FY02_M01,SalesOrders_Log[[#This Row],[Line Sub Total]],0)</f>
        <v>0</v>
      </c>
      <c r="AI122" s="18">
        <f>IF(SalesOrders_Log[[#This Row],[Date Invoiced]]=FY02_M02,SalesOrders_Log[[#This Row],[Line Sub Total]],0)</f>
        <v>0</v>
      </c>
      <c r="AJ122" s="18">
        <f>IF(SalesOrders_Log[[#This Row],[Date Invoiced]]=FY02_M03,SalesOrders_Log[[#This Row],[Line Sub Total]],0)</f>
        <v>0</v>
      </c>
      <c r="AK122" s="18">
        <f>IF(SalesOrders_Log[[#This Row],[Date Invoiced]]=FY02_M04,SalesOrders_Log[[#This Row],[Line Sub Total]],0)</f>
        <v>0</v>
      </c>
      <c r="AL122" s="18">
        <f>IF(SalesOrders_Log[[#This Row],[Date Invoiced]]=FY02_M05,SalesOrders_Log[[#This Row],[Line Sub Total]],0)</f>
        <v>0</v>
      </c>
      <c r="AM122" s="18">
        <f>IF(SalesOrders_Log[[#This Row],[Date Invoiced]]=FY02_M06,SalesOrders_Log[[#This Row],[Line Sub Total]],0)</f>
        <v>0</v>
      </c>
      <c r="AN122" s="18">
        <f>IF(SalesOrders_Log[[#This Row],[Date Invoiced]]=FY02_M07,SalesOrders_Log[[#This Row],[Line Sub Total]],0)</f>
        <v>0</v>
      </c>
      <c r="AO122" s="18">
        <f>IF(SalesOrders_Log[[#This Row],[Date Invoiced]]=FY02_M08,SalesOrders_Log[[#This Row],[Line Sub Total]],0)</f>
        <v>0</v>
      </c>
      <c r="AP122" s="18">
        <f>IF(SalesOrders_Log[[#This Row],[Date Invoiced]]=FY02_M09,SalesOrders_Log[[#This Row],[Line Sub Total]],0)</f>
        <v>0</v>
      </c>
      <c r="AQ122" s="18">
        <f>IF(SalesOrders_Log[[#This Row],[Date Invoiced]]=FY02_M10,SalesOrders_Log[[#This Row],[Line Sub Total]],0)</f>
        <v>0</v>
      </c>
      <c r="AR122" s="18">
        <f>IF(SalesOrders_Log[[#This Row],[Date Invoiced]]=FY02_M11,SalesOrders_Log[[#This Row],[Line Sub Total]],0)</f>
        <v>0</v>
      </c>
      <c r="AS122" s="18">
        <f>IF(SalesOrders_Log[[#This Row],[Date Invoiced]]=FY02_M12,SalesOrders_Log[[#This Row],[Line Sub Total]],0)</f>
        <v>0</v>
      </c>
      <c r="AT122" s="18">
        <f>IF(SalesOrders_Log[[#This Row],[Date Invoiced]]=FY03_M01,SalesOrders_Log[[#This Row],[Line Sub Total]],0)</f>
        <v>0</v>
      </c>
      <c r="AU122" s="18">
        <f>IF(SalesOrders_Log[[#This Row],[Date Invoiced]]=FY03_M02,SalesOrders_Log[[#This Row],[Line Sub Total]],0)</f>
        <v>0</v>
      </c>
      <c r="AV122" s="18">
        <f>IF(SalesOrders_Log[[#This Row],[Date Invoiced]]=FY03_M03,SalesOrders_Log[[#This Row],[Line Sub Total]],0)</f>
        <v>0</v>
      </c>
      <c r="AW122" s="18">
        <f>IF(SalesOrders_Log[[#This Row],[Date Invoiced]]=FY03_M04,SalesOrders_Log[[#This Row],[Line Sub Total]],0)</f>
        <v>0</v>
      </c>
      <c r="AX122" s="18">
        <f>IF(SalesOrders_Log[[#This Row],[Date Invoiced]]=FY03_M05,SalesOrders_Log[[#This Row],[Line Sub Total]],0)</f>
        <v>0</v>
      </c>
      <c r="AY122" s="18">
        <f>IF(SalesOrders_Log[[#This Row],[Date Invoiced]]=FY03_M06,SalesOrders_Log[[#This Row],[Line Sub Total]],0)</f>
        <v>0</v>
      </c>
      <c r="AZ122" s="18">
        <f>IF(SalesOrders_Log[[#This Row],[Date Invoiced]]=FY03_M07,SalesOrders_Log[[#This Row],[Line Sub Total]],0)</f>
        <v>0</v>
      </c>
      <c r="BA122" s="18">
        <f>IF(SalesOrders_Log[[#This Row],[Date Invoiced]]=FY03_M08,SalesOrders_Log[[#This Row],[Line Sub Total]],0)</f>
        <v>0</v>
      </c>
      <c r="BB122" s="18">
        <f>IF(SalesOrders_Log[[#This Row],[Date Invoiced]]=FY03_M09,SalesOrders_Log[[#This Row],[Line Sub Total]],0)</f>
        <v>0</v>
      </c>
      <c r="BC122" s="18">
        <f>IF(SalesOrders_Log[[#This Row],[Date Invoiced]]=FY03_M10,SalesOrders_Log[[#This Row],[Line Sub Total]],0)</f>
        <v>0</v>
      </c>
      <c r="BD122" s="18">
        <f>IF(SalesOrders_Log[[#This Row],[Date Invoiced]]=FY03_M11,SalesOrders_Log[[#This Row],[Line Sub Total]],0)</f>
        <v>0</v>
      </c>
      <c r="BE122" s="18">
        <f>IF(SalesOrders_Log[[#This Row],[Date Invoiced]]=FY03_M12,SalesOrders_Log[[#This Row],[Line Sub Total]],0)</f>
        <v>0</v>
      </c>
      <c r="BF122" s="18">
        <f>IF(SalesOrders_Log[[#This Row],[Product]]=FY04_M01,SalesOrders_Log[[#This Row],[Date Invoiced]],0)</f>
        <v>0</v>
      </c>
      <c r="BG122" s="18">
        <f>IF(SalesOrders_Log[[#This Row],[Product]]=FY04_M02,SalesOrders_Log[[#This Row],[Date Invoiced]],0)</f>
        <v>0</v>
      </c>
      <c r="BH122" s="18">
        <f>IF(SalesOrders_Log[[#This Row],[Product]]=FY04_M03,SalesOrders_Log[[#This Row],[Date Invoiced]],0)</f>
        <v>0</v>
      </c>
      <c r="BI122" s="18">
        <f>IF(SalesOrders_Log[[#This Row],[Product]]=FY04_M04,SalesOrders_Log[[#This Row],[Date Invoiced]],0)</f>
        <v>0</v>
      </c>
      <c r="BJ122" s="18">
        <f>IF(SalesOrders_Log[[#This Row],[Product]]=FY04_M05,SalesOrders_Log[[#This Row],[Date Invoiced]],0)</f>
        <v>0</v>
      </c>
      <c r="BK122" s="18">
        <f>IF(SalesOrders_Log[[#This Row],[Product]]=FY04_M06,SalesOrders_Log[[#This Row],[Date Invoiced]],0)</f>
        <v>0</v>
      </c>
      <c r="BL122" s="18">
        <f>IF(SalesOrders_Log[[#This Row],[Product]]=FY04_M07,SalesOrders_Log[[#This Row],[Date Invoiced]],0)</f>
        <v>0</v>
      </c>
      <c r="BM122" s="18">
        <f>IF(SalesOrders_Log[[#This Row],[Product]]=FY04_M08,SalesOrders_Log[[#This Row],[Date Invoiced]],0)</f>
        <v>0</v>
      </c>
      <c r="BN122" s="18">
        <f>IF(SalesOrders_Log[[#This Row],[Product]]=FY04_M09,SalesOrders_Log[[#This Row],[Date Invoiced]],0)</f>
        <v>0</v>
      </c>
      <c r="BO122" s="18">
        <f>IF(SalesOrders_Log[[#This Row],[Product]]=FY04_M10,SalesOrders_Log[[#This Row],[Date Invoiced]],0)</f>
        <v>0</v>
      </c>
      <c r="BP122" s="18">
        <f>IF(SalesOrders_Log[[#This Row],[Product]]=FY04_M11,SalesOrders_Log[[#This Row],[Date Invoiced]],0)</f>
        <v>0</v>
      </c>
      <c r="BQ122" s="18">
        <f>IF(SalesOrders_Log[[#This Row],[Product]]=FY04_M12,SalesOrders_Log[[#This Row],[Date Invoiced]],0)</f>
        <v>0</v>
      </c>
      <c r="BR122" s="18">
        <f>IF(SalesOrders_Log[[#This Row],[Product]]=FY05_M01,SalesOrders_Log[[#This Row],[Date Invoiced]],0)</f>
        <v>0</v>
      </c>
      <c r="BS122" s="18">
        <f>IF(SalesOrders_Log[[#This Row],[Product]]=FY05_M02,SalesOrders_Log[[#This Row],[Date Invoiced]],0)</f>
        <v>0</v>
      </c>
      <c r="BT122" s="18">
        <f>IF(SalesOrders_Log[[#This Row],[Product]]=FY05_M03,SalesOrders_Log[[#This Row],[Date Invoiced]],0)</f>
        <v>0</v>
      </c>
      <c r="BU122" s="18">
        <f>IF(SalesOrders_Log[[#This Row],[Product]]=FY05_M04,SalesOrders_Log[[#This Row],[Date Invoiced]],0)</f>
        <v>0</v>
      </c>
      <c r="BV122" s="18">
        <f>IF(SalesOrders_Log[[#This Row],[Product]]=FY05_M05,SalesOrders_Log[[#This Row],[Date Invoiced]],0)</f>
        <v>0</v>
      </c>
      <c r="BW122" s="18">
        <f>IF(SalesOrders_Log[[#This Row],[Product]]=FY05_M06,SalesOrders_Log[[#This Row],[Date Invoiced]],0)</f>
        <v>0</v>
      </c>
      <c r="BX122" s="18">
        <f>IF(SalesOrders_Log[[#This Row],[Product]]=FY05_M07,SalesOrders_Log[[#This Row],[Date Invoiced]],0)</f>
        <v>0</v>
      </c>
      <c r="BY122" s="18">
        <f>IF(SalesOrders_Log[[#This Row],[Product]]=FY05_M08,SalesOrders_Log[[#This Row],[Date Invoiced]],0)</f>
        <v>0</v>
      </c>
      <c r="BZ122" s="18">
        <f>IF(SalesOrders_Log[[#This Row],[Product]]=FY05_M09,SalesOrders_Log[[#This Row],[Date Invoiced]],0)</f>
        <v>0</v>
      </c>
      <c r="CA122" s="18">
        <f>IF(SalesOrders_Log[[#This Row],[Product]]=FY05_M10,SalesOrders_Log[[#This Row],[Date Invoiced]],0)</f>
        <v>0</v>
      </c>
      <c r="CB122" s="18">
        <f>IF(SalesOrders_Log[[#This Row],[Product]]=FY05_M11,SalesOrders_Log[[#This Row],[Date Invoiced]],0)</f>
        <v>0</v>
      </c>
      <c r="CC122" s="18">
        <f>IF(SalesOrders_Log[[#This Row],[Product]]=FY05_M12,SalesOrders_Log[[#This Row],[Date Invoiced]],0)</f>
        <v>0</v>
      </c>
    </row>
    <row r="123" spans="2:81" x14ac:dyDescent="0.25">
      <c r="B123" s="6" t="s">
        <v>727</v>
      </c>
      <c r="C123" s="6"/>
      <c r="D123" s="11"/>
      <c r="E123" s="6"/>
      <c r="F123" s="6"/>
      <c r="G123" s="6"/>
      <c r="H123" s="6"/>
      <c r="I123" s="6"/>
      <c r="J123" s="6"/>
      <c r="K123" s="6"/>
      <c r="L123" s="18" t="str">
        <f>IF(ISBLANK(SalesOrders_Log[[#This Row],[Product]]),"",SalesOrders_Log[[#This Row],[List Price]]*SalesOrders_Log[[#This Row],[QTY at List Price]]+SalesOrders_Log[[#This Row],[Discount Price]]*SalesOrders_Log[[#This Row],[QTY at Discount Price]])</f>
        <v/>
      </c>
      <c r="M123" s="6"/>
      <c r="N123" s="6"/>
      <c r="O123" s="18" t="str">
        <f>IFERROR(SalesOrders_Log[[#This Row],[Line Sub Total]]*SalesOrders_Log[[#This Row],[Zip Code Taxes]],"")</f>
        <v/>
      </c>
      <c r="P123" s="18">
        <f>SalesOrders_Log[[#This Row],[List Price]]-SalesOrders_Log[[#This Row],[Cost Price]]</f>
        <v>0</v>
      </c>
      <c r="Q12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23" s="93" t="str">
        <f>IFERROR(SalesOrders_Log[[#This Row],[QTY at List Price]]*SalesOrders_Log[[#This Row],[List Price]]/SalesOrders_Log[[#This Row],[Cost Price]]*SalesOrders_Log[[#This Row],[QTY at List Price]]-IF(SalesOrders_Log[[#This Row],[QTY at List Price]]="","",1),"")</f>
        <v/>
      </c>
      <c r="S123" s="93" t="str">
        <f>IFERROR( SalesOrders_Log[[#This Row],[QTY at Discount Price]]*SalesOrders_Log[[#This Row],[Discount Price]]/SalesOrders_Log[[#This Row],[Cost Price]]*SalesOrders_Log[[#This Row],[QTY at Discount Price]]-IF(SalesOrders_Log[[#This Row],[QTY at Discount Price]]="","",1),"")</f>
        <v/>
      </c>
      <c r="T123" s="6"/>
      <c r="V123" s="18">
        <f>IF(SalesOrders_Log[[#This Row],[Date Invoiced]]=FY01_M01,SalesOrders_Log[[#This Row],[Line Sub Total]],0)</f>
        <v>0</v>
      </c>
      <c r="W123" s="18">
        <f>IF(SalesOrders_Log[[#This Row],[Date Invoiced]]=FY01_M02,SalesOrders_Log[[#This Row],[Line Sub Total]],0)</f>
        <v>0</v>
      </c>
      <c r="X123" s="18">
        <f>IF(SalesOrders_Log[[#This Row],[Date Invoiced]]=FY01_M03,SalesOrders_Log[[#This Row],[Line Sub Total]],0)</f>
        <v>0</v>
      </c>
      <c r="Y123" s="18">
        <f>IF(SalesOrders_Log[[#This Row],[Date Invoiced]]=FY01_M04,SalesOrders_Log[[#This Row],[Line Sub Total]],0)</f>
        <v>0</v>
      </c>
      <c r="Z123" s="18">
        <f>IF(SalesOrders_Log[[#This Row],[Date Invoiced]]=FY01_M05,SalesOrders_Log[[#This Row],[Line Sub Total]],0)</f>
        <v>0</v>
      </c>
      <c r="AA123" s="18">
        <f>IF(SalesOrders_Log[[#This Row],[Date Invoiced]]=FY01_M06,SalesOrders_Log[[#This Row],[Line Sub Total]],0)</f>
        <v>0</v>
      </c>
      <c r="AB123" s="18">
        <f>IF(SalesOrders_Log[[#This Row],[Date Invoiced]]=FY01_M07,SalesOrders_Log[[#This Row],[Line Sub Total]],0)</f>
        <v>0</v>
      </c>
      <c r="AC123" s="18">
        <f>IF(SalesOrders_Log[[#This Row],[Date Invoiced]]=FY01_M08,SalesOrders_Log[[#This Row],[Line Sub Total]],0)</f>
        <v>0</v>
      </c>
      <c r="AD123" s="18">
        <f>IF(SalesOrders_Log[[#This Row],[Date Invoiced]]=FY01_M09,SalesOrders_Log[[#This Row],[Line Sub Total]],0)</f>
        <v>0</v>
      </c>
      <c r="AE123" s="18">
        <f>IF(SalesOrders_Log[[#This Row],[Date Invoiced]]=FY01_M10,SalesOrders_Log[[#This Row],[Line Sub Total]],0)</f>
        <v>0</v>
      </c>
      <c r="AF123" s="18">
        <f>IF(SalesOrders_Log[[#This Row],[Date Invoiced]]=FY01_M11,SalesOrders_Log[[#This Row],[Line Sub Total]],0)</f>
        <v>0</v>
      </c>
      <c r="AG123" s="18">
        <f>IF(SalesOrders_Log[[#This Row],[Date Invoiced]]=FY01_M12,SalesOrders_Log[[#This Row],[Line Sub Total]],0)</f>
        <v>0</v>
      </c>
      <c r="AH123" s="18">
        <f>IF(SalesOrders_Log[[#This Row],[Date Invoiced]]=FY02_M01,SalesOrders_Log[[#This Row],[Line Sub Total]],0)</f>
        <v>0</v>
      </c>
      <c r="AI123" s="18">
        <f>IF(SalesOrders_Log[[#This Row],[Date Invoiced]]=FY02_M02,SalesOrders_Log[[#This Row],[Line Sub Total]],0)</f>
        <v>0</v>
      </c>
      <c r="AJ123" s="18">
        <f>IF(SalesOrders_Log[[#This Row],[Date Invoiced]]=FY02_M03,SalesOrders_Log[[#This Row],[Line Sub Total]],0)</f>
        <v>0</v>
      </c>
      <c r="AK123" s="18">
        <f>IF(SalesOrders_Log[[#This Row],[Date Invoiced]]=FY02_M04,SalesOrders_Log[[#This Row],[Line Sub Total]],0)</f>
        <v>0</v>
      </c>
      <c r="AL123" s="18">
        <f>IF(SalesOrders_Log[[#This Row],[Date Invoiced]]=FY02_M05,SalesOrders_Log[[#This Row],[Line Sub Total]],0)</f>
        <v>0</v>
      </c>
      <c r="AM123" s="18">
        <f>IF(SalesOrders_Log[[#This Row],[Date Invoiced]]=FY02_M06,SalesOrders_Log[[#This Row],[Line Sub Total]],0)</f>
        <v>0</v>
      </c>
      <c r="AN123" s="18">
        <f>IF(SalesOrders_Log[[#This Row],[Date Invoiced]]=FY02_M07,SalesOrders_Log[[#This Row],[Line Sub Total]],0)</f>
        <v>0</v>
      </c>
      <c r="AO123" s="18">
        <f>IF(SalesOrders_Log[[#This Row],[Date Invoiced]]=FY02_M08,SalesOrders_Log[[#This Row],[Line Sub Total]],0)</f>
        <v>0</v>
      </c>
      <c r="AP123" s="18">
        <f>IF(SalesOrders_Log[[#This Row],[Date Invoiced]]=FY02_M09,SalesOrders_Log[[#This Row],[Line Sub Total]],0)</f>
        <v>0</v>
      </c>
      <c r="AQ123" s="18">
        <f>IF(SalesOrders_Log[[#This Row],[Date Invoiced]]=FY02_M10,SalesOrders_Log[[#This Row],[Line Sub Total]],0)</f>
        <v>0</v>
      </c>
      <c r="AR123" s="18">
        <f>IF(SalesOrders_Log[[#This Row],[Date Invoiced]]=FY02_M11,SalesOrders_Log[[#This Row],[Line Sub Total]],0)</f>
        <v>0</v>
      </c>
      <c r="AS123" s="18">
        <f>IF(SalesOrders_Log[[#This Row],[Date Invoiced]]=FY02_M12,SalesOrders_Log[[#This Row],[Line Sub Total]],0)</f>
        <v>0</v>
      </c>
      <c r="AT123" s="18">
        <f>IF(SalesOrders_Log[[#This Row],[Date Invoiced]]=FY03_M01,SalesOrders_Log[[#This Row],[Line Sub Total]],0)</f>
        <v>0</v>
      </c>
      <c r="AU123" s="18">
        <f>IF(SalesOrders_Log[[#This Row],[Date Invoiced]]=FY03_M02,SalesOrders_Log[[#This Row],[Line Sub Total]],0)</f>
        <v>0</v>
      </c>
      <c r="AV123" s="18">
        <f>IF(SalesOrders_Log[[#This Row],[Date Invoiced]]=FY03_M03,SalesOrders_Log[[#This Row],[Line Sub Total]],0)</f>
        <v>0</v>
      </c>
      <c r="AW123" s="18">
        <f>IF(SalesOrders_Log[[#This Row],[Date Invoiced]]=FY03_M04,SalesOrders_Log[[#This Row],[Line Sub Total]],0)</f>
        <v>0</v>
      </c>
      <c r="AX123" s="18">
        <f>IF(SalesOrders_Log[[#This Row],[Date Invoiced]]=FY03_M05,SalesOrders_Log[[#This Row],[Line Sub Total]],0)</f>
        <v>0</v>
      </c>
      <c r="AY123" s="18">
        <f>IF(SalesOrders_Log[[#This Row],[Date Invoiced]]=FY03_M06,SalesOrders_Log[[#This Row],[Line Sub Total]],0)</f>
        <v>0</v>
      </c>
      <c r="AZ123" s="18">
        <f>IF(SalesOrders_Log[[#This Row],[Date Invoiced]]=FY03_M07,SalesOrders_Log[[#This Row],[Line Sub Total]],0)</f>
        <v>0</v>
      </c>
      <c r="BA123" s="18">
        <f>IF(SalesOrders_Log[[#This Row],[Date Invoiced]]=FY03_M08,SalesOrders_Log[[#This Row],[Line Sub Total]],0)</f>
        <v>0</v>
      </c>
      <c r="BB123" s="18">
        <f>IF(SalesOrders_Log[[#This Row],[Date Invoiced]]=FY03_M09,SalesOrders_Log[[#This Row],[Line Sub Total]],0)</f>
        <v>0</v>
      </c>
      <c r="BC123" s="18">
        <f>IF(SalesOrders_Log[[#This Row],[Date Invoiced]]=FY03_M10,SalesOrders_Log[[#This Row],[Line Sub Total]],0)</f>
        <v>0</v>
      </c>
      <c r="BD123" s="18">
        <f>IF(SalesOrders_Log[[#This Row],[Date Invoiced]]=FY03_M11,SalesOrders_Log[[#This Row],[Line Sub Total]],0)</f>
        <v>0</v>
      </c>
      <c r="BE123" s="18">
        <f>IF(SalesOrders_Log[[#This Row],[Date Invoiced]]=FY03_M12,SalesOrders_Log[[#This Row],[Line Sub Total]],0)</f>
        <v>0</v>
      </c>
      <c r="BF123" s="18">
        <f>IF(SalesOrders_Log[[#This Row],[Product]]=FY04_M01,SalesOrders_Log[[#This Row],[Date Invoiced]],0)</f>
        <v>0</v>
      </c>
      <c r="BG123" s="18">
        <f>IF(SalesOrders_Log[[#This Row],[Product]]=FY04_M02,SalesOrders_Log[[#This Row],[Date Invoiced]],0)</f>
        <v>0</v>
      </c>
      <c r="BH123" s="18">
        <f>IF(SalesOrders_Log[[#This Row],[Product]]=FY04_M03,SalesOrders_Log[[#This Row],[Date Invoiced]],0)</f>
        <v>0</v>
      </c>
      <c r="BI123" s="18">
        <f>IF(SalesOrders_Log[[#This Row],[Product]]=FY04_M04,SalesOrders_Log[[#This Row],[Date Invoiced]],0)</f>
        <v>0</v>
      </c>
      <c r="BJ123" s="18">
        <f>IF(SalesOrders_Log[[#This Row],[Product]]=FY04_M05,SalesOrders_Log[[#This Row],[Date Invoiced]],0)</f>
        <v>0</v>
      </c>
      <c r="BK123" s="18">
        <f>IF(SalesOrders_Log[[#This Row],[Product]]=FY04_M06,SalesOrders_Log[[#This Row],[Date Invoiced]],0)</f>
        <v>0</v>
      </c>
      <c r="BL123" s="18">
        <f>IF(SalesOrders_Log[[#This Row],[Product]]=FY04_M07,SalesOrders_Log[[#This Row],[Date Invoiced]],0)</f>
        <v>0</v>
      </c>
      <c r="BM123" s="18">
        <f>IF(SalesOrders_Log[[#This Row],[Product]]=FY04_M08,SalesOrders_Log[[#This Row],[Date Invoiced]],0)</f>
        <v>0</v>
      </c>
      <c r="BN123" s="18">
        <f>IF(SalesOrders_Log[[#This Row],[Product]]=FY04_M09,SalesOrders_Log[[#This Row],[Date Invoiced]],0)</f>
        <v>0</v>
      </c>
      <c r="BO123" s="18">
        <f>IF(SalesOrders_Log[[#This Row],[Product]]=FY04_M10,SalesOrders_Log[[#This Row],[Date Invoiced]],0)</f>
        <v>0</v>
      </c>
      <c r="BP123" s="18">
        <f>IF(SalesOrders_Log[[#This Row],[Product]]=FY04_M11,SalesOrders_Log[[#This Row],[Date Invoiced]],0)</f>
        <v>0</v>
      </c>
      <c r="BQ123" s="18">
        <f>IF(SalesOrders_Log[[#This Row],[Product]]=FY04_M12,SalesOrders_Log[[#This Row],[Date Invoiced]],0)</f>
        <v>0</v>
      </c>
      <c r="BR123" s="18">
        <f>IF(SalesOrders_Log[[#This Row],[Product]]=FY05_M01,SalesOrders_Log[[#This Row],[Date Invoiced]],0)</f>
        <v>0</v>
      </c>
      <c r="BS123" s="18">
        <f>IF(SalesOrders_Log[[#This Row],[Product]]=FY05_M02,SalesOrders_Log[[#This Row],[Date Invoiced]],0)</f>
        <v>0</v>
      </c>
      <c r="BT123" s="18">
        <f>IF(SalesOrders_Log[[#This Row],[Product]]=FY05_M03,SalesOrders_Log[[#This Row],[Date Invoiced]],0)</f>
        <v>0</v>
      </c>
      <c r="BU123" s="18">
        <f>IF(SalesOrders_Log[[#This Row],[Product]]=FY05_M04,SalesOrders_Log[[#This Row],[Date Invoiced]],0)</f>
        <v>0</v>
      </c>
      <c r="BV123" s="18">
        <f>IF(SalesOrders_Log[[#This Row],[Product]]=FY05_M05,SalesOrders_Log[[#This Row],[Date Invoiced]],0)</f>
        <v>0</v>
      </c>
      <c r="BW123" s="18">
        <f>IF(SalesOrders_Log[[#This Row],[Product]]=FY05_M06,SalesOrders_Log[[#This Row],[Date Invoiced]],0)</f>
        <v>0</v>
      </c>
      <c r="BX123" s="18">
        <f>IF(SalesOrders_Log[[#This Row],[Product]]=FY05_M07,SalesOrders_Log[[#This Row],[Date Invoiced]],0)</f>
        <v>0</v>
      </c>
      <c r="BY123" s="18">
        <f>IF(SalesOrders_Log[[#This Row],[Product]]=FY05_M08,SalesOrders_Log[[#This Row],[Date Invoiced]],0)</f>
        <v>0</v>
      </c>
      <c r="BZ123" s="18">
        <f>IF(SalesOrders_Log[[#This Row],[Product]]=FY05_M09,SalesOrders_Log[[#This Row],[Date Invoiced]],0)</f>
        <v>0</v>
      </c>
      <c r="CA123" s="18">
        <f>IF(SalesOrders_Log[[#This Row],[Product]]=FY05_M10,SalesOrders_Log[[#This Row],[Date Invoiced]],0)</f>
        <v>0</v>
      </c>
      <c r="CB123" s="18">
        <f>IF(SalesOrders_Log[[#This Row],[Product]]=FY05_M11,SalesOrders_Log[[#This Row],[Date Invoiced]],0)</f>
        <v>0</v>
      </c>
      <c r="CC123" s="18">
        <f>IF(SalesOrders_Log[[#This Row],[Product]]=FY05_M12,SalesOrders_Log[[#This Row],[Date Invoiced]],0)</f>
        <v>0</v>
      </c>
    </row>
    <row r="124" spans="2:81" x14ac:dyDescent="0.25">
      <c r="B124" s="6" t="s">
        <v>728</v>
      </c>
      <c r="C124" s="6"/>
      <c r="D124" s="11"/>
      <c r="E124" s="6"/>
      <c r="F124" s="6"/>
      <c r="G124" s="6"/>
      <c r="H124" s="6"/>
      <c r="I124" s="6"/>
      <c r="J124" s="6"/>
      <c r="K124" s="6"/>
      <c r="L124" s="18" t="str">
        <f>IF(ISBLANK(SalesOrders_Log[[#This Row],[Product]]),"",SalesOrders_Log[[#This Row],[List Price]]*SalesOrders_Log[[#This Row],[QTY at List Price]]+SalesOrders_Log[[#This Row],[Discount Price]]*SalesOrders_Log[[#This Row],[QTY at Discount Price]])</f>
        <v/>
      </c>
      <c r="M124" s="6"/>
      <c r="N124" s="6"/>
      <c r="O124" s="18" t="str">
        <f>IFERROR(SalesOrders_Log[[#This Row],[Line Sub Total]]*SalesOrders_Log[[#This Row],[Zip Code Taxes]],"")</f>
        <v/>
      </c>
      <c r="P124" s="18">
        <f>SalesOrders_Log[[#This Row],[List Price]]-SalesOrders_Log[[#This Row],[Cost Price]]</f>
        <v>0</v>
      </c>
      <c r="Q12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24" s="93" t="str">
        <f>IFERROR(SalesOrders_Log[[#This Row],[QTY at List Price]]*SalesOrders_Log[[#This Row],[List Price]]/SalesOrders_Log[[#This Row],[Cost Price]]*SalesOrders_Log[[#This Row],[QTY at List Price]]-IF(SalesOrders_Log[[#This Row],[QTY at List Price]]="","",1),"")</f>
        <v/>
      </c>
      <c r="S124" s="93" t="str">
        <f>IFERROR( SalesOrders_Log[[#This Row],[QTY at Discount Price]]*SalesOrders_Log[[#This Row],[Discount Price]]/SalesOrders_Log[[#This Row],[Cost Price]]*SalesOrders_Log[[#This Row],[QTY at Discount Price]]-IF(SalesOrders_Log[[#This Row],[QTY at Discount Price]]="","",1),"")</f>
        <v/>
      </c>
      <c r="T124" s="6"/>
      <c r="V124" s="18">
        <f>IF(SalesOrders_Log[[#This Row],[Date Invoiced]]=FY01_M01,SalesOrders_Log[[#This Row],[Line Sub Total]],0)</f>
        <v>0</v>
      </c>
      <c r="W124" s="18">
        <f>IF(SalesOrders_Log[[#This Row],[Date Invoiced]]=FY01_M02,SalesOrders_Log[[#This Row],[Line Sub Total]],0)</f>
        <v>0</v>
      </c>
      <c r="X124" s="18">
        <f>IF(SalesOrders_Log[[#This Row],[Date Invoiced]]=FY01_M03,SalesOrders_Log[[#This Row],[Line Sub Total]],0)</f>
        <v>0</v>
      </c>
      <c r="Y124" s="18">
        <f>IF(SalesOrders_Log[[#This Row],[Date Invoiced]]=FY01_M04,SalesOrders_Log[[#This Row],[Line Sub Total]],0)</f>
        <v>0</v>
      </c>
      <c r="Z124" s="18">
        <f>IF(SalesOrders_Log[[#This Row],[Date Invoiced]]=FY01_M05,SalesOrders_Log[[#This Row],[Line Sub Total]],0)</f>
        <v>0</v>
      </c>
      <c r="AA124" s="18">
        <f>IF(SalesOrders_Log[[#This Row],[Date Invoiced]]=FY01_M06,SalesOrders_Log[[#This Row],[Line Sub Total]],0)</f>
        <v>0</v>
      </c>
      <c r="AB124" s="18">
        <f>IF(SalesOrders_Log[[#This Row],[Date Invoiced]]=FY01_M07,SalesOrders_Log[[#This Row],[Line Sub Total]],0)</f>
        <v>0</v>
      </c>
      <c r="AC124" s="18">
        <f>IF(SalesOrders_Log[[#This Row],[Date Invoiced]]=FY01_M08,SalesOrders_Log[[#This Row],[Line Sub Total]],0)</f>
        <v>0</v>
      </c>
      <c r="AD124" s="18">
        <f>IF(SalesOrders_Log[[#This Row],[Date Invoiced]]=FY01_M09,SalesOrders_Log[[#This Row],[Line Sub Total]],0)</f>
        <v>0</v>
      </c>
      <c r="AE124" s="18">
        <f>IF(SalesOrders_Log[[#This Row],[Date Invoiced]]=FY01_M10,SalesOrders_Log[[#This Row],[Line Sub Total]],0)</f>
        <v>0</v>
      </c>
      <c r="AF124" s="18">
        <f>IF(SalesOrders_Log[[#This Row],[Date Invoiced]]=FY01_M11,SalesOrders_Log[[#This Row],[Line Sub Total]],0)</f>
        <v>0</v>
      </c>
      <c r="AG124" s="18">
        <f>IF(SalesOrders_Log[[#This Row],[Date Invoiced]]=FY01_M12,SalesOrders_Log[[#This Row],[Line Sub Total]],0)</f>
        <v>0</v>
      </c>
      <c r="AH124" s="18">
        <f>IF(SalesOrders_Log[[#This Row],[Date Invoiced]]=FY02_M01,SalesOrders_Log[[#This Row],[Line Sub Total]],0)</f>
        <v>0</v>
      </c>
      <c r="AI124" s="18">
        <f>IF(SalesOrders_Log[[#This Row],[Date Invoiced]]=FY02_M02,SalesOrders_Log[[#This Row],[Line Sub Total]],0)</f>
        <v>0</v>
      </c>
      <c r="AJ124" s="18">
        <f>IF(SalesOrders_Log[[#This Row],[Date Invoiced]]=FY02_M03,SalesOrders_Log[[#This Row],[Line Sub Total]],0)</f>
        <v>0</v>
      </c>
      <c r="AK124" s="18">
        <f>IF(SalesOrders_Log[[#This Row],[Date Invoiced]]=FY02_M04,SalesOrders_Log[[#This Row],[Line Sub Total]],0)</f>
        <v>0</v>
      </c>
      <c r="AL124" s="18">
        <f>IF(SalesOrders_Log[[#This Row],[Date Invoiced]]=FY02_M05,SalesOrders_Log[[#This Row],[Line Sub Total]],0)</f>
        <v>0</v>
      </c>
      <c r="AM124" s="18">
        <f>IF(SalesOrders_Log[[#This Row],[Date Invoiced]]=FY02_M06,SalesOrders_Log[[#This Row],[Line Sub Total]],0)</f>
        <v>0</v>
      </c>
      <c r="AN124" s="18">
        <f>IF(SalesOrders_Log[[#This Row],[Date Invoiced]]=FY02_M07,SalesOrders_Log[[#This Row],[Line Sub Total]],0)</f>
        <v>0</v>
      </c>
      <c r="AO124" s="18">
        <f>IF(SalesOrders_Log[[#This Row],[Date Invoiced]]=FY02_M08,SalesOrders_Log[[#This Row],[Line Sub Total]],0)</f>
        <v>0</v>
      </c>
      <c r="AP124" s="18">
        <f>IF(SalesOrders_Log[[#This Row],[Date Invoiced]]=FY02_M09,SalesOrders_Log[[#This Row],[Line Sub Total]],0)</f>
        <v>0</v>
      </c>
      <c r="AQ124" s="18">
        <f>IF(SalesOrders_Log[[#This Row],[Date Invoiced]]=FY02_M10,SalesOrders_Log[[#This Row],[Line Sub Total]],0)</f>
        <v>0</v>
      </c>
      <c r="AR124" s="18">
        <f>IF(SalesOrders_Log[[#This Row],[Date Invoiced]]=FY02_M11,SalesOrders_Log[[#This Row],[Line Sub Total]],0)</f>
        <v>0</v>
      </c>
      <c r="AS124" s="18">
        <f>IF(SalesOrders_Log[[#This Row],[Date Invoiced]]=FY02_M12,SalesOrders_Log[[#This Row],[Line Sub Total]],0)</f>
        <v>0</v>
      </c>
      <c r="AT124" s="18">
        <f>IF(SalesOrders_Log[[#This Row],[Date Invoiced]]=FY03_M01,SalesOrders_Log[[#This Row],[Line Sub Total]],0)</f>
        <v>0</v>
      </c>
      <c r="AU124" s="18">
        <f>IF(SalesOrders_Log[[#This Row],[Date Invoiced]]=FY03_M02,SalesOrders_Log[[#This Row],[Line Sub Total]],0)</f>
        <v>0</v>
      </c>
      <c r="AV124" s="18">
        <f>IF(SalesOrders_Log[[#This Row],[Date Invoiced]]=FY03_M03,SalesOrders_Log[[#This Row],[Line Sub Total]],0)</f>
        <v>0</v>
      </c>
      <c r="AW124" s="18">
        <f>IF(SalesOrders_Log[[#This Row],[Date Invoiced]]=FY03_M04,SalesOrders_Log[[#This Row],[Line Sub Total]],0)</f>
        <v>0</v>
      </c>
      <c r="AX124" s="18">
        <f>IF(SalesOrders_Log[[#This Row],[Date Invoiced]]=FY03_M05,SalesOrders_Log[[#This Row],[Line Sub Total]],0)</f>
        <v>0</v>
      </c>
      <c r="AY124" s="18">
        <f>IF(SalesOrders_Log[[#This Row],[Date Invoiced]]=FY03_M06,SalesOrders_Log[[#This Row],[Line Sub Total]],0)</f>
        <v>0</v>
      </c>
      <c r="AZ124" s="18">
        <f>IF(SalesOrders_Log[[#This Row],[Date Invoiced]]=FY03_M07,SalesOrders_Log[[#This Row],[Line Sub Total]],0)</f>
        <v>0</v>
      </c>
      <c r="BA124" s="18">
        <f>IF(SalesOrders_Log[[#This Row],[Date Invoiced]]=FY03_M08,SalesOrders_Log[[#This Row],[Line Sub Total]],0)</f>
        <v>0</v>
      </c>
      <c r="BB124" s="18">
        <f>IF(SalesOrders_Log[[#This Row],[Date Invoiced]]=FY03_M09,SalesOrders_Log[[#This Row],[Line Sub Total]],0)</f>
        <v>0</v>
      </c>
      <c r="BC124" s="18">
        <f>IF(SalesOrders_Log[[#This Row],[Date Invoiced]]=FY03_M10,SalesOrders_Log[[#This Row],[Line Sub Total]],0)</f>
        <v>0</v>
      </c>
      <c r="BD124" s="18">
        <f>IF(SalesOrders_Log[[#This Row],[Date Invoiced]]=FY03_M11,SalesOrders_Log[[#This Row],[Line Sub Total]],0)</f>
        <v>0</v>
      </c>
      <c r="BE124" s="18">
        <f>IF(SalesOrders_Log[[#This Row],[Date Invoiced]]=FY03_M12,SalesOrders_Log[[#This Row],[Line Sub Total]],0)</f>
        <v>0</v>
      </c>
      <c r="BF124" s="18">
        <f>IF(SalesOrders_Log[[#This Row],[Product]]=FY04_M01,SalesOrders_Log[[#This Row],[Date Invoiced]],0)</f>
        <v>0</v>
      </c>
      <c r="BG124" s="18">
        <f>IF(SalesOrders_Log[[#This Row],[Product]]=FY04_M02,SalesOrders_Log[[#This Row],[Date Invoiced]],0)</f>
        <v>0</v>
      </c>
      <c r="BH124" s="18">
        <f>IF(SalesOrders_Log[[#This Row],[Product]]=FY04_M03,SalesOrders_Log[[#This Row],[Date Invoiced]],0)</f>
        <v>0</v>
      </c>
      <c r="BI124" s="18">
        <f>IF(SalesOrders_Log[[#This Row],[Product]]=FY04_M04,SalesOrders_Log[[#This Row],[Date Invoiced]],0)</f>
        <v>0</v>
      </c>
      <c r="BJ124" s="18">
        <f>IF(SalesOrders_Log[[#This Row],[Product]]=FY04_M05,SalesOrders_Log[[#This Row],[Date Invoiced]],0)</f>
        <v>0</v>
      </c>
      <c r="BK124" s="18">
        <f>IF(SalesOrders_Log[[#This Row],[Product]]=FY04_M06,SalesOrders_Log[[#This Row],[Date Invoiced]],0)</f>
        <v>0</v>
      </c>
      <c r="BL124" s="18">
        <f>IF(SalesOrders_Log[[#This Row],[Product]]=FY04_M07,SalesOrders_Log[[#This Row],[Date Invoiced]],0)</f>
        <v>0</v>
      </c>
      <c r="BM124" s="18">
        <f>IF(SalesOrders_Log[[#This Row],[Product]]=FY04_M08,SalesOrders_Log[[#This Row],[Date Invoiced]],0)</f>
        <v>0</v>
      </c>
      <c r="BN124" s="18">
        <f>IF(SalesOrders_Log[[#This Row],[Product]]=FY04_M09,SalesOrders_Log[[#This Row],[Date Invoiced]],0)</f>
        <v>0</v>
      </c>
      <c r="BO124" s="18">
        <f>IF(SalesOrders_Log[[#This Row],[Product]]=FY04_M10,SalesOrders_Log[[#This Row],[Date Invoiced]],0)</f>
        <v>0</v>
      </c>
      <c r="BP124" s="18">
        <f>IF(SalesOrders_Log[[#This Row],[Product]]=FY04_M11,SalesOrders_Log[[#This Row],[Date Invoiced]],0)</f>
        <v>0</v>
      </c>
      <c r="BQ124" s="18">
        <f>IF(SalesOrders_Log[[#This Row],[Product]]=FY04_M12,SalesOrders_Log[[#This Row],[Date Invoiced]],0)</f>
        <v>0</v>
      </c>
      <c r="BR124" s="18">
        <f>IF(SalesOrders_Log[[#This Row],[Product]]=FY05_M01,SalesOrders_Log[[#This Row],[Date Invoiced]],0)</f>
        <v>0</v>
      </c>
      <c r="BS124" s="18">
        <f>IF(SalesOrders_Log[[#This Row],[Product]]=FY05_M02,SalesOrders_Log[[#This Row],[Date Invoiced]],0)</f>
        <v>0</v>
      </c>
      <c r="BT124" s="18">
        <f>IF(SalesOrders_Log[[#This Row],[Product]]=FY05_M03,SalesOrders_Log[[#This Row],[Date Invoiced]],0)</f>
        <v>0</v>
      </c>
      <c r="BU124" s="18">
        <f>IF(SalesOrders_Log[[#This Row],[Product]]=FY05_M04,SalesOrders_Log[[#This Row],[Date Invoiced]],0)</f>
        <v>0</v>
      </c>
      <c r="BV124" s="18">
        <f>IF(SalesOrders_Log[[#This Row],[Product]]=FY05_M05,SalesOrders_Log[[#This Row],[Date Invoiced]],0)</f>
        <v>0</v>
      </c>
      <c r="BW124" s="18">
        <f>IF(SalesOrders_Log[[#This Row],[Product]]=FY05_M06,SalesOrders_Log[[#This Row],[Date Invoiced]],0)</f>
        <v>0</v>
      </c>
      <c r="BX124" s="18">
        <f>IF(SalesOrders_Log[[#This Row],[Product]]=FY05_M07,SalesOrders_Log[[#This Row],[Date Invoiced]],0)</f>
        <v>0</v>
      </c>
      <c r="BY124" s="18">
        <f>IF(SalesOrders_Log[[#This Row],[Product]]=FY05_M08,SalesOrders_Log[[#This Row],[Date Invoiced]],0)</f>
        <v>0</v>
      </c>
      <c r="BZ124" s="18">
        <f>IF(SalesOrders_Log[[#This Row],[Product]]=FY05_M09,SalesOrders_Log[[#This Row],[Date Invoiced]],0)</f>
        <v>0</v>
      </c>
      <c r="CA124" s="18">
        <f>IF(SalesOrders_Log[[#This Row],[Product]]=FY05_M10,SalesOrders_Log[[#This Row],[Date Invoiced]],0)</f>
        <v>0</v>
      </c>
      <c r="CB124" s="18">
        <f>IF(SalesOrders_Log[[#This Row],[Product]]=FY05_M11,SalesOrders_Log[[#This Row],[Date Invoiced]],0)</f>
        <v>0</v>
      </c>
      <c r="CC124" s="18">
        <f>IF(SalesOrders_Log[[#This Row],[Product]]=FY05_M12,SalesOrders_Log[[#This Row],[Date Invoiced]],0)</f>
        <v>0</v>
      </c>
    </row>
    <row r="125" spans="2:81" x14ac:dyDescent="0.25">
      <c r="B125" s="6" t="s">
        <v>729</v>
      </c>
      <c r="C125" s="6"/>
      <c r="D125" s="11"/>
      <c r="E125" s="6"/>
      <c r="F125" s="6"/>
      <c r="G125" s="6"/>
      <c r="H125" s="6"/>
      <c r="I125" s="6"/>
      <c r="J125" s="6"/>
      <c r="K125" s="6"/>
      <c r="L125" s="18" t="str">
        <f>IF(ISBLANK(SalesOrders_Log[[#This Row],[Product]]),"",SalesOrders_Log[[#This Row],[List Price]]*SalesOrders_Log[[#This Row],[QTY at List Price]]+SalesOrders_Log[[#This Row],[Discount Price]]*SalesOrders_Log[[#This Row],[QTY at Discount Price]])</f>
        <v/>
      </c>
      <c r="M125" s="6"/>
      <c r="N125" s="6"/>
      <c r="O125" s="18" t="str">
        <f>IFERROR(SalesOrders_Log[[#This Row],[Line Sub Total]]*SalesOrders_Log[[#This Row],[Zip Code Taxes]],"")</f>
        <v/>
      </c>
      <c r="P125" s="18">
        <f>SalesOrders_Log[[#This Row],[List Price]]-SalesOrders_Log[[#This Row],[Cost Price]]</f>
        <v>0</v>
      </c>
      <c r="Q12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25" s="93" t="str">
        <f>IFERROR(SalesOrders_Log[[#This Row],[QTY at List Price]]*SalesOrders_Log[[#This Row],[List Price]]/SalesOrders_Log[[#This Row],[Cost Price]]*SalesOrders_Log[[#This Row],[QTY at List Price]]-IF(SalesOrders_Log[[#This Row],[QTY at List Price]]="","",1),"")</f>
        <v/>
      </c>
      <c r="S125" s="93" t="str">
        <f>IFERROR( SalesOrders_Log[[#This Row],[QTY at Discount Price]]*SalesOrders_Log[[#This Row],[Discount Price]]/SalesOrders_Log[[#This Row],[Cost Price]]*SalesOrders_Log[[#This Row],[QTY at Discount Price]]-IF(SalesOrders_Log[[#This Row],[QTY at Discount Price]]="","",1),"")</f>
        <v/>
      </c>
      <c r="T125" s="6"/>
      <c r="V125" s="18">
        <f>IF(SalesOrders_Log[[#This Row],[Date Invoiced]]=FY01_M01,SalesOrders_Log[[#This Row],[Line Sub Total]],0)</f>
        <v>0</v>
      </c>
      <c r="W125" s="18">
        <f>IF(SalesOrders_Log[[#This Row],[Date Invoiced]]=FY01_M02,SalesOrders_Log[[#This Row],[Line Sub Total]],0)</f>
        <v>0</v>
      </c>
      <c r="X125" s="18">
        <f>IF(SalesOrders_Log[[#This Row],[Date Invoiced]]=FY01_M03,SalesOrders_Log[[#This Row],[Line Sub Total]],0)</f>
        <v>0</v>
      </c>
      <c r="Y125" s="18">
        <f>IF(SalesOrders_Log[[#This Row],[Date Invoiced]]=FY01_M04,SalesOrders_Log[[#This Row],[Line Sub Total]],0)</f>
        <v>0</v>
      </c>
      <c r="Z125" s="18">
        <f>IF(SalesOrders_Log[[#This Row],[Date Invoiced]]=FY01_M05,SalesOrders_Log[[#This Row],[Line Sub Total]],0)</f>
        <v>0</v>
      </c>
      <c r="AA125" s="18">
        <f>IF(SalesOrders_Log[[#This Row],[Date Invoiced]]=FY01_M06,SalesOrders_Log[[#This Row],[Line Sub Total]],0)</f>
        <v>0</v>
      </c>
      <c r="AB125" s="18">
        <f>IF(SalesOrders_Log[[#This Row],[Date Invoiced]]=FY01_M07,SalesOrders_Log[[#This Row],[Line Sub Total]],0)</f>
        <v>0</v>
      </c>
      <c r="AC125" s="18">
        <f>IF(SalesOrders_Log[[#This Row],[Date Invoiced]]=FY01_M08,SalesOrders_Log[[#This Row],[Line Sub Total]],0)</f>
        <v>0</v>
      </c>
      <c r="AD125" s="18">
        <f>IF(SalesOrders_Log[[#This Row],[Date Invoiced]]=FY01_M09,SalesOrders_Log[[#This Row],[Line Sub Total]],0)</f>
        <v>0</v>
      </c>
      <c r="AE125" s="18">
        <f>IF(SalesOrders_Log[[#This Row],[Date Invoiced]]=FY01_M10,SalesOrders_Log[[#This Row],[Line Sub Total]],0)</f>
        <v>0</v>
      </c>
      <c r="AF125" s="18">
        <f>IF(SalesOrders_Log[[#This Row],[Date Invoiced]]=FY01_M11,SalesOrders_Log[[#This Row],[Line Sub Total]],0)</f>
        <v>0</v>
      </c>
      <c r="AG125" s="18">
        <f>IF(SalesOrders_Log[[#This Row],[Date Invoiced]]=FY01_M12,SalesOrders_Log[[#This Row],[Line Sub Total]],0)</f>
        <v>0</v>
      </c>
      <c r="AH125" s="18">
        <f>IF(SalesOrders_Log[[#This Row],[Date Invoiced]]=FY02_M01,SalesOrders_Log[[#This Row],[Line Sub Total]],0)</f>
        <v>0</v>
      </c>
      <c r="AI125" s="18">
        <f>IF(SalesOrders_Log[[#This Row],[Date Invoiced]]=FY02_M02,SalesOrders_Log[[#This Row],[Line Sub Total]],0)</f>
        <v>0</v>
      </c>
      <c r="AJ125" s="18">
        <f>IF(SalesOrders_Log[[#This Row],[Date Invoiced]]=FY02_M03,SalesOrders_Log[[#This Row],[Line Sub Total]],0)</f>
        <v>0</v>
      </c>
      <c r="AK125" s="18">
        <f>IF(SalesOrders_Log[[#This Row],[Date Invoiced]]=FY02_M04,SalesOrders_Log[[#This Row],[Line Sub Total]],0)</f>
        <v>0</v>
      </c>
      <c r="AL125" s="18">
        <f>IF(SalesOrders_Log[[#This Row],[Date Invoiced]]=FY02_M05,SalesOrders_Log[[#This Row],[Line Sub Total]],0)</f>
        <v>0</v>
      </c>
      <c r="AM125" s="18">
        <f>IF(SalesOrders_Log[[#This Row],[Date Invoiced]]=FY02_M06,SalesOrders_Log[[#This Row],[Line Sub Total]],0)</f>
        <v>0</v>
      </c>
      <c r="AN125" s="18">
        <f>IF(SalesOrders_Log[[#This Row],[Date Invoiced]]=FY02_M07,SalesOrders_Log[[#This Row],[Line Sub Total]],0)</f>
        <v>0</v>
      </c>
      <c r="AO125" s="18">
        <f>IF(SalesOrders_Log[[#This Row],[Date Invoiced]]=FY02_M08,SalesOrders_Log[[#This Row],[Line Sub Total]],0)</f>
        <v>0</v>
      </c>
      <c r="AP125" s="18">
        <f>IF(SalesOrders_Log[[#This Row],[Date Invoiced]]=FY02_M09,SalesOrders_Log[[#This Row],[Line Sub Total]],0)</f>
        <v>0</v>
      </c>
      <c r="AQ125" s="18">
        <f>IF(SalesOrders_Log[[#This Row],[Date Invoiced]]=FY02_M10,SalesOrders_Log[[#This Row],[Line Sub Total]],0)</f>
        <v>0</v>
      </c>
      <c r="AR125" s="18">
        <f>IF(SalesOrders_Log[[#This Row],[Date Invoiced]]=FY02_M11,SalesOrders_Log[[#This Row],[Line Sub Total]],0)</f>
        <v>0</v>
      </c>
      <c r="AS125" s="18">
        <f>IF(SalesOrders_Log[[#This Row],[Date Invoiced]]=FY02_M12,SalesOrders_Log[[#This Row],[Line Sub Total]],0)</f>
        <v>0</v>
      </c>
      <c r="AT125" s="18">
        <f>IF(SalesOrders_Log[[#This Row],[Date Invoiced]]=FY03_M01,SalesOrders_Log[[#This Row],[Line Sub Total]],0)</f>
        <v>0</v>
      </c>
      <c r="AU125" s="18">
        <f>IF(SalesOrders_Log[[#This Row],[Date Invoiced]]=FY03_M02,SalesOrders_Log[[#This Row],[Line Sub Total]],0)</f>
        <v>0</v>
      </c>
      <c r="AV125" s="18">
        <f>IF(SalesOrders_Log[[#This Row],[Date Invoiced]]=FY03_M03,SalesOrders_Log[[#This Row],[Line Sub Total]],0)</f>
        <v>0</v>
      </c>
      <c r="AW125" s="18">
        <f>IF(SalesOrders_Log[[#This Row],[Date Invoiced]]=FY03_M04,SalesOrders_Log[[#This Row],[Line Sub Total]],0)</f>
        <v>0</v>
      </c>
      <c r="AX125" s="18">
        <f>IF(SalesOrders_Log[[#This Row],[Date Invoiced]]=FY03_M05,SalesOrders_Log[[#This Row],[Line Sub Total]],0)</f>
        <v>0</v>
      </c>
      <c r="AY125" s="18">
        <f>IF(SalesOrders_Log[[#This Row],[Date Invoiced]]=FY03_M06,SalesOrders_Log[[#This Row],[Line Sub Total]],0)</f>
        <v>0</v>
      </c>
      <c r="AZ125" s="18">
        <f>IF(SalesOrders_Log[[#This Row],[Date Invoiced]]=FY03_M07,SalesOrders_Log[[#This Row],[Line Sub Total]],0)</f>
        <v>0</v>
      </c>
      <c r="BA125" s="18">
        <f>IF(SalesOrders_Log[[#This Row],[Date Invoiced]]=FY03_M08,SalesOrders_Log[[#This Row],[Line Sub Total]],0)</f>
        <v>0</v>
      </c>
      <c r="BB125" s="18">
        <f>IF(SalesOrders_Log[[#This Row],[Date Invoiced]]=FY03_M09,SalesOrders_Log[[#This Row],[Line Sub Total]],0)</f>
        <v>0</v>
      </c>
      <c r="BC125" s="18">
        <f>IF(SalesOrders_Log[[#This Row],[Date Invoiced]]=FY03_M10,SalesOrders_Log[[#This Row],[Line Sub Total]],0)</f>
        <v>0</v>
      </c>
      <c r="BD125" s="18">
        <f>IF(SalesOrders_Log[[#This Row],[Date Invoiced]]=FY03_M11,SalesOrders_Log[[#This Row],[Line Sub Total]],0)</f>
        <v>0</v>
      </c>
      <c r="BE125" s="18">
        <f>IF(SalesOrders_Log[[#This Row],[Date Invoiced]]=FY03_M12,SalesOrders_Log[[#This Row],[Line Sub Total]],0)</f>
        <v>0</v>
      </c>
      <c r="BF125" s="18">
        <f>IF(SalesOrders_Log[[#This Row],[Product]]=FY04_M01,SalesOrders_Log[[#This Row],[Date Invoiced]],0)</f>
        <v>0</v>
      </c>
      <c r="BG125" s="18">
        <f>IF(SalesOrders_Log[[#This Row],[Product]]=FY04_M02,SalesOrders_Log[[#This Row],[Date Invoiced]],0)</f>
        <v>0</v>
      </c>
      <c r="BH125" s="18">
        <f>IF(SalesOrders_Log[[#This Row],[Product]]=FY04_M03,SalesOrders_Log[[#This Row],[Date Invoiced]],0)</f>
        <v>0</v>
      </c>
      <c r="BI125" s="18">
        <f>IF(SalesOrders_Log[[#This Row],[Product]]=FY04_M04,SalesOrders_Log[[#This Row],[Date Invoiced]],0)</f>
        <v>0</v>
      </c>
      <c r="BJ125" s="18">
        <f>IF(SalesOrders_Log[[#This Row],[Product]]=FY04_M05,SalesOrders_Log[[#This Row],[Date Invoiced]],0)</f>
        <v>0</v>
      </c>
      <c r="BK125" s="18">
        <f>IF(SalesOrders_Log[[#This Row],[Product]]=FY04_M06,SalesOrders_Log[[#This Row],[Date Invoiced]],0)</f>
        <v>0</v>
      </c>
      <c r="BL125" s="18">
        <f>IF(SalesOrders_Log[[#This Row],[Product]]=FY04_M07,SalesOrders_Log[[#This Row],[Date Invoiced]],0)</f>
        <v>0</v>
      </c>
      <c r="BM125" s="18">
        <f>IF(SalesOrders_Log[[#This Row],[Product]]=FY04_M08,SalesOrders_Log[[#This Row],[Date Invoiced]],0)</f>
        <v>0</v>
      </c>
      <c r="BN125" s="18">
        <f>IF(SalesOrders_Log[[#This Row],[Product]]=FY04_M09,SalesOrders_Log[[#This Row],[Date Invoiced]],0)</f>
        <v>0</v>
      </c>
      <c r="BO125" s="18">
        <f>IF(SalesOrders_Log[[#This Row],[Product]]=FY04_M10,SalesOrders_Log[[#This Row],[Date Invoiced]],0)</f>
        <v>0</v>
      </c>
      <c r="BP125" s="18">
        <f>IF(SalesOrders_Log[[#This Row],[Product]]=FY04_M11,SalesOrders_Log[[#This Row],[Date Invoiced]],0)</f>
        <v>0</v>
      </c>
      <c r="BQ125" s="18">
        <f>IF(SalesOrders_Log[[#This Row],[Product]]=FY04_M12,SalesOrders_Log[[#This Row],[Date Invoiced]],0)</f>
        <v>0</v>
      </c>
      <c r="BR125" s="18">
        <f>IF(SalesOrders_Log[[#This Row],[Product]]=FY05_M01,SalesOrders_Log[[#This Row],[Date Invoiced]],0)</f>
        <v>0</v>
      </c>
      <c r="BS125" s="18">
        <f>IF(SalesOrders_Log[[#This Row],[Product]]=FY05_M02,SalesOrders_Log[[#This Row],[Date Invoiced]],0)</f>
        <v>0</v>
      </c>
      <c r="BT125" s="18">
        <f>IF(SalesOrders_Log[[#This Row],[Product]]=FY05_M03,SalesOrders_Log[[#This Row],[Date Invoiced]],0)</f>
        <v>0</v>
      </c>
      <c r="BU125" s="18">
        <f>IF(SalesOrders_Log[[#This Row],[Product]]=FY05_M04,SalesOrders_Log[[#This Row],[Date Invoiced]],0)</f>
        <v>0</v>
      </c>
      <c r="BV125" s="18">
        <f>IF(SalesOrders_Log[[#This Row],[Product]]=FY05_M05,SalesOrders_Log[[#This Row],[Date Invoiced]],0)</f>
        <v>0</v>
      </c>
      <c r="BW125" s="18">
        <f>IF(SalesOrders_Log[[#This Row],[Product]]=FY05_M06,SalesOrders_Log[[#This Row],[Date Invoiced]],0)</f>
        <v>0</v>
      </c>
      <c r="BX125" s="18">
        <f>IF(SalesOrders_Log[[#This Row],[Product]]=FY05_M07,SalesOrders_Log[[#This Row],[Date Invoiced]],0)</f>
        <v>0</v>
      </c>
      <c r="BY125" s="18">
        <f>IF(SalesOrders_Log[[#This Row],[Product]]=FY05_M08,SalesOrders_Log[[#This Row],[Date Invoiced]],0)</f>
        <v>0</v>
      </c>
      <c r="BZ125" s="18">
        <f>IF(SalesOrders_Log[[#This Row],[Product]]=FY05_M09,SalesOrders_Log[[#This Row],[Date Invoiced]],0)</f>
        <v>0</v>
      </c>
      <c r="CA125" s="18">
        <f>IF(SalesOrders_Log[[#This Row],[Product]]=FY05_M10,SalesOrders_Log[[#This Row],[Date Invoiced]],0)</f>
        <v>0</v>
      </c>
      <c r="CB125" s="18">
        <f>IF(SalesOrders_Log[[#This Row],[Product]]=FY05_M11,SalesOrders_Log[[#This Row],[Date Invoiced]],0)</f>
        <v>0</v>
      </c>
      <c r="CC125" s="18">
        <f>IF(SalesOrders_Log[[#This Row],[Product]]=FY05_M12,SalesOrders_Log[[#This Row],[Date Invoiced]],0)</f>
        <v>0</v>
      </c>
    </row>
    <row r="126" spans="2:81" x14ac:dyDescent="0.25">
      <c r="B126" s="6" t="s">
        <v>730</v>
      </c>
      <c r="C126" s="6"/>
      <c r="D126" s="11"/>
      <c r="E126" s="6"/>
      <c r="F126" s="6"/>
      <c r="G126" s="6"/>
      <c r="H126" s="6"/>
      <c r="I126" s="6"/>
      <c r="J126" s="6"/>
      <c r="K126" s="6"/>
      <c r="L126" s="18" t="str">
        <f>IF(ISBLANK(SalesOrders_Log[[#This Row],[Product]]),"",SalesOrders_Log[[#This Row],[List Price]]*SalesOrders_Log[[#This Row],[QTY at List Price]]+SalesOrders_Log[[#This Row],[Discount Price]]*SalesOrders_Log[[#This Row],[QTY at Discount Price]])</f>
        <v/>
      </c>
      <c r="M126" s="6"/>
      <c r="N126" s="6"/>
      <c r="O126" s="18" t="str">
        <f>IFERROR(SalesOrders_Log[[#This Row],[Line Sub Total]]*SalesOrders_Log[[#This Row],[Zip Code Taxes]],"")</f>
        <v/>
      </c>
      <c r="P126" s="18">
        <f>SalesOrders_Log[[#This Row],[List Price]]-SalesOrders_Log[[#This Row],[Cost Price]]</f>
        <v>0</v>
      </c>
      <c r="Q12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26" s="93" t="str">
        <f>IFERROR(SalesOrders_Log[[#This Row],[QTY at List Price]]*SalesOrders_Log[[#This Row],[List Price]]/SalesOrders_Log[[#This Row],[Cost Price]]*SalesOrders_Log[[#This Row],[QTY at List Price]]-IF(SalesOrders_Log[[#This Row],[QTY at List Price]]="","",1),"")</f>
        <v/>
      </c>
      <c r="S126" s="93" t="str">
        <f>IFERROR( SalesOrders_Log[[#This Row],[QTY at Discount Price]]*SalesOrders_Log[[#This Row],[Discount Price]]/SalesOrders_Log[[#This Row],[Cost Price]]*SalesOrders_Log[[#This Row],[QTY at Discount Price]]-IF(SalesOrders_Log[[#This Row],[QTY at Discount Price]]="","",1),"")</f>
        <v/>
      </c>
      <c r="T126" s="6"/>
      <c r="V126" s="18">
        <f>IF(SalesOrders_Log[[#This Row],[Date Invoiced]]=FY01_M01,SalesOrders_Log[[#This Row],[Line Sub Total]],0)</f>
        <v>0</v>
      </c>
      <c r="W126" s="18">
        <f>IF(SalesOrders_Log[[#This Row],[Date Invoiced]]=FY01_M02,SalesOrders_Log[[#This Row],[Line Sub Total]],0)</f>
        <v>0</v>
      </c>
      <c r="X126" s="18">
        <f>IF(SalesOrders_Log[[#This Row],[Date Invoiced]]=FY01_M03,SalesOrders_Log[[#This Row],[Line Sub Total]],0)</f>
        <v>0</v>
      </c>
      <c r="Y126" s="18">
        <f>IF(SalesOrders_Log[[#This Row],[Date Invoiced]]=FY01_M04,SalesOrders_Log[[#This Row],[Line Sub Total]],0)</f>
        <v>0</v>
      </c>
      <c r="Z126" s="18">
        <f>IF(SalesOrders_Log[[#This Row],[Date Invoiced]]=FY01_M05,SalesOrders_Log[[#This Row],[Line Sub Total]],0)</f>
        <v>0</v>
      </c>
      <c r="AA126" s="18">
        <f>IF(SalesOrders_Log[[#This Row],[Date Invoiced]]=FY01_M06,SalesOrders_Log[[#This Row],[Line Sub Total]],0)</f>
        <v>0</v>
      </c>
      <c r="AB126" s="18">
        <f>IF(SalesOrders_Log[[#This Row],[Date Invoiced]]=FY01_M07,SalesOrders_Log[[#This Row],[Line Sub Total]],0)</f>
        <v>0</v>
      </c>
      <c r="AC126" s="18">
        <f>IF(SalesOrders_Log[[#This Row],[Date Invoiced]]=FY01_M08,SalesOrders_Log[[#This Row],[Line Sub Total]],0)</f>
        <v>0</v>
      </c>
      <c r="AD126" s="18">
        <f>IF(SalesOrders_Log[[#This Row],[Date Invoiced]]=FY01_M09,SalesOrders_Log[[#This Row],[Line Sub Total]],0)</f>
        <v>0</v>
      </c>
      <c r="AE126" s="18">
        <f>IF(SalesOrders_Log[[#This Row],[Date Invoiced]]=FY01_M10,SalesOrders_Log[[#This Row],[Line Sub Total]],0)</f>
        <v>0</v>
      </c>
      <c r="AF126" s="18">
        <f>IF(SalesOrders_Log[[#This Row],[Date Invoiced]]=FY01_M11,SalesOrders_Log[[#This Row],[Line Sub Total]],0)</f>
        <v>0</v>
      </c>
      <c r="AG126" s="18">
        <f>IF(SalesOrders_Log[[#This Row],[Date Invoiced]]=FY01_M12,SalesOrders_Log[[#This Row],[Line Sub Total]],0)</f>
        <v>0</v>
      </c>
      <c r="AH126" s="18">
        <f>IF(SalesOrders_Log[[#This Row],[Date Invoiced]]=FY02_M01,SalesOrders_Log[[#This Row],[Line Sub Total]],0)</f>
        <v>0</v>
      </c>
      <c r="AI126" s="18">
        <f>IF(SalesOrders_Log[[#This Row],[Date Invoiced]]=FY02_M02,SalesOrders_Log[[#This Row],[Line Sub Total]],0)</f>
        <v>0</v>
      </c>
      <c r="AJ126" s="18">
        <f>IF(SalesOrders_Log[[#This Row],[Date Invoiced]]=FY02_M03,SalesOrders_Log[[#This Row],[Line Sub Total]],0)</f>
        <v>0</v>
      </c>
      <c r="AK126" s="18">
        <f>IF(SalesOrders_Log[[#This Row],[Date Invoiced]]=FY02_M04,SalesOrders_Log[[#This Row],[Line Sub Total]],0)</f>
        <v>0</v>
      </c>
      <c r="AL126" s="18">
        <f>IF(SalesOrders_Log[[#This Row],[Date Invoiced]]=FY02_M05,SalesOrders_Log[[#This Row],[Line Sub Total]],0)</f>
        <v>0</v>
      </c>
      <c r="AM126" s="18">
        <f>IF(SalesOrders_Log[[#This Row],[Date Invoiced]]=FY02_M06,SalesOrders_Log[[#This Row],[Line Sub Total]],0)</f>
        <v>0</v>
      </c>
      <c r="AN126" s="18">
        <f>IF(SalesOrders_Log[[#This Row],[Date Invoiced]]=FY02_M07,SalesOrders_Log[[#This Row],[Line Sub Total]],0)</f>
        <v>0</v>
      </c>
      <c r="AO126" s="18">
        <f>IF(SalesOrders_Log[[#This Row],[Date Invoiced]]=FY02_M08,SalesOrders_Log[[#This Row],[Line Sub Total]],0)</f>
        <v>0</v>
      </c>
      <c r="AP126" s="18">
        <f>IF(SalesOrders_Log[[#This Row],[Date Invoiced]]=FY02_M09,SalesOrders_Log[[#This Row],[Line Sub Total]],0)</f>
        <v>0</v>
      </c>
      <c r="AQ126" s="18">
        <f>IF(SalesOrders_Log[[#This Row],[Date Invoiced]]=FY02_M10,SalesOrders_Log[[#This Row],[Line Sub Total]],0)</f>
        <v>0</v>
      </c>
      <c r="AR126" s="18">
        <f>IF(SalesOrders_Log[[#This Row],[Date Invoiced]]=FY02_M11,SalesOrders_Log[[#This Row],[Line Sub Total]],0)</f>
        <v>0</v>
      </c>
      <c r="AS126" s="18">
        <f>IF(SalesOrders_Log[[#This Row],[Date Invoiced]]=FY02_M12,SalesOrders_Log[[#This Row],[Line Sub Total]],0)</f>
        <v>0</v>
      </c>
      <c r="AT126" s="18">
        <f>IF(SalesOrders_Log[[#This Row],[Date Invoiced]]=FY03_M01,SalesOrders_Log[[#This Row],[Line Sub Total]],0)</f>
        <v>0</v>
      </c>
      <c r="AU126" s="18">
        <f>IF(SalesOrders_Log[[#This Row],[Date Invoiced]]=FY03_M02,SalesOrders_Log[[#This Row],[Line Sub Total]],0)</f>
        <v>0</v>
      </c>
      <c r="AV126" s="18">
        <f>IF(SalesOrders_Log[[#This Row],[Date Invoiced]]=FY03_M03,SalesOrders_Log[[#This Row],[Line Sub Total]],0)</f>
        <v>0</v>
      </c>
      <c r="AW126" s="18">
        <f>IF(SalesOrders_Log[[#This Row],[Date Invoiced]]=FY03_M04,SalesOrders_Log[[#This Row],[Line Sub Total]],0)</f>
        <v>0</v>
      </c>
      <c r="AX126" s="18">
        <f>IF(SalesOrders_Log[[#This Row],[Date Invoiced]]=FY03_M05,SalesOrders_Log[[#This Row],[Line Sub Total]],0)</f>
        <v>0</v>
      </c>
      <c r="AY126" s="18">
        <f>IF(SalesOrders_Log[[#This Row],[Date Invoiced]]=FY03_M06,SalesOrders_Log[[#This Row],[Line Sub Total]],0)</f>
        <v>0</v>
      </c>
      <c r="AZ126" s="18">
        <f>IF(SalesOrders_Log[[#This Row],[Date Invoiced]]=FY03_M07,SalesOrders_Log[[#This Row],[Line Sub Total]],0)</f>
        <v>0</v>
      </c>
      <c r="BA126" s="18">
        <f>IF(SalesOrders_Log[[#This Row],[Date Invoiced]]=FY03_M08,SalesOrders_Log[[#This Row],[Line Sub Total]],0)</f>
        <v>0</v>
      </c>
      <c r="BB126" s="18">
        <f>IF(SalesOrders_Log[[#This Row],[Date Invoiced]]=FY03_M09,SalesOrders_Log[[#This Row],[Line Sub Total]],0)</f>
        <v>0</v>
      </c>
      <c r="BC126" s="18">
        <f>IF(SalesOrders_Log[[#This Row],[Date Invoiced]]=FY03_M10,SalesOrders_Log[[#This Row],[Line Sub Total]],0)</f>
        <v>0</v>
      </c>
      <c r="BD126" s="18">
        <f>IF(SalesOrders_Log[[#This Row],[Date Invoiced]]=FY03_M11,SalesOrders_Log[[#This Row],[Line Sub Total]],0)</f>
        <v>0</v>
      </c>
      <c r="BE126" s="18">
        <f>IF(SalesOrders_Log[[#This Row],[Date Invoiced]]=FY03_M12,SalesOrders_Log[[#This Row],[Line Sub Total]],0)</f>
        <v>0</v>
      </c>
      <c r="BF126" s="18">
        <f>IF(SalesOrders_Log[[#This Row],[Product]]=FY04_M01,SalesOrders_Log[[#This Row],[Date Invoiced]],0)</f>
        <v>0</v>
      </c>
      <c r="BG126" s="18">
        <f>IF(SalesOrders_Log[[#This Row],[Product]]=FY04_M02,SalesOrders_Log[[#This Row],[Date Invoiced]],0)</f>
        <v>0</v>
      </c>
      <c r="BH126" s="18">
        <f>IF(SalesOrders_Log[[#This Row],[Product]]=FY04_M03,SalesOrders_Log[[#This Row],[Date Invoiced]],0)</f>
        <v>0</v>
      </c>
      <c r="BI126" s="18">
        <f>IF(SalesOrders_Log[[#This Row],[Product]]=FY04_M04,SalesOrders_Log[[#This Row],[Date Invoiced]],0)</f>
        <v>0</v>
      </c>
      <c r="BJ126" s="18">
        <f>IF(SalesOrders_Log[[#This Row],[Product]]=FY04_M05,SalesOrders_Log[[#This Row],[Date Invoiced]],0)</f>
        <v>0</v>
      </c>
      <c r="BK126" s="18">
        <f>IF(SalesOrders_Log[[#This Row],[Product]]=FY04_M06,SalesOrders_Log[[#This Row],[Date Invoiced]],0)</f>
        <v>0</v>
      </c>
      <c r="BL126" s="18">
        <f>IF(SalesOrders_Log[[#This Row],[Product]]=FY04_M07,SalesOrders_Log[[#This Row],[Date Invoiced]],0)</f>
        <v>0</v>
      </c>
      <c r="BM126" s="18">
        <f>IF(SalesOrders_Log[[#This Row],[Product]]=FY04_M08,SalesOrders_Log[[#This Row],[Date Invoiced]],0)</f>
        <v>0</v>
      </c>
      <c r="BN126" s="18">
        <f>IF(SalesOrders_Log[[#This Row],[Product]]=FY04_M09,SalesOrders_Log[[#This Row],[Date Invoiced]],0)</f>
        <v>0</v>
      </c>
      <c r="BO126" s="18">
        <f>IF(SalesOrders_Log[[#This Row],[Product]]=FY04_M10,SalesOrders_Log[[#This Row],[Date Invoiced]],0)</f>
        <v>0</v>
      </c>
      <c r="BP126" s="18">
        <f>IF(SalesOrders_Log[[#This Row],[Product]]=FY04_M11,SalesOrders_Log[[#This Row],[Date Invoiced]],0)</f>
        <v>0</v>
      </c>
      <c r="BQ126" s="18">
        <f>IF(SalesOrders_Log[[#This Row],[Product]]=FY04_M12,SalesOrders_Log[[#This Row],[Date Invoiced]],0)</f>
        <v>0</v>
      </c>
      <c r="BR126" s="18">
        <f>IF(SalesOrders_Log[[#This Row],[Product]]=FY05_M01,SalesOrders_Log[[#This Row],[Date Invoiced]],0)</f>
        <v>0</v>
      </c>
      <c r="BS126" s="18">
        <f>IF(SalesOrders_Log[[#This Row],[Product]]=FY05_M02,SalesOrders_Log[[#This Row],[Date Invoiced]],0)</f>
        <v>0</v>
      </c>
      <c r="BT126" s="18">
        <f>IF(SalesOrders_Log[[#This Row],[Product]]=FY05_M03,SalesOrders_Log[[#This Row],[Date Invoiced]],0)</f>
        <v>0</v>
      </c>
      <c r="BU126" s="18">
        <f>IF(SalesOrders_Log[[#This Row],[Product]]=FY05_M04,SalesOrders_Log[[#This Row],[Date Invoiced]],0)</f>
        <v>0</v>
      </c>
      <c r="BV126" s="18">
        <f>IF(SalesOrders_Log[[#This Row],[Product]]=FY05_M05,SalesOrders_Log[[#This Row],[Date Invoiced]],0)</f>
        <v>0</v>
      </c>
      <c r="BW126" s="18">
        <f>IF(SalesOrders_Log[[#This Row],[Product]]=FY05_M06,SalesOrders_Log[[#This Row],[Date Invoiced]],0)</f>
        <v>0</v>
      </c>
      <c r="BX126" s="18">
        <f>IF(SalesOrders_Log[[#This Row],[Product]]=FY05_M07,SalesOrders_Log[[#This Row],[Date Invoiced]],0)</f>
        <v>0</v>
      </c>
      <c r="BY126" s="18">
        <f>IF(SalesOrders_Log[[#This Row],[Product]]=FY05_M08,SalesOrders_Log[[#This Row],[Date Invoiced]],0)</f>
        <v>0</v>
      </c>
      <c r="BZ126" s="18">
        <f>IF(SalesOrders_Log[[#This Row],[Product]]=FY05_M09,SalesOrders_Log[[#This Row],[Date Invoiced]],0)</f>
        <v>0</v>
      </c>
      <c r="CA126" s="18">
        <f>IF(SalesOrders_Log[[#This Row],[Product]]=FY05_M10,SalesOrders_Log[[#This Row],[Date Invoiced]],0)</f>
        <v>0</v>
      </c>
      <c r="CB126" s="18">
        <f>IF(SalesOrders_Log[[#This Row],[Product]]=FY05_M11,SalesOrders_Log[[#This Row],[Date Invoiced]],0)</f>
        <v>0</v>
      </c>
      <c r="CC126" s="18">
        <f>IF(SalesOrders_Log[[#This Row],[Product]]=FY05_M12,SalesOrders_Log[[#This Row],[Date Invoiced]],0)</f>
        <v>0</v>
      </c>
    </row>
    <row r="127" spans="2:81" x14ac:dyDescent="0.25">
      <c r="B127" s="6" t="s">
        <v>731</v>
      </c>
      <c r="C127" s="6"/>
      <c r="D127" s="11"/>
      <c r="E127" s="6"/>
      <c r="F127" s="6"/>
      <c r="G127" s="6"/>
      <c r="H127" s="6"/>
      <c r="I127" s="6"/>
      <c r="J127" s="6"/>
      <c r="K127" s="6"/>
      <c r="L127" s="18" t="str">
        <f>IF(ISBLANK(SalesOrders_Log[[#This Row],[Product]]),"",SalesOrders_Log[[#This Row],[List Price]]*SalesOrders_Log[[#This Row],[QTY at List Price]]+SalesOrders_Log[[#This Row],[Discount Price]]*SalesOrders_Log[[#This Row],[QTY at Discount Price]])</f>
        <v/>
      </c>
      <c r="M127" s="6"/>
      <c r="N127" s="6"/>
      <c r="O127" s="18" t="str">
        <f>IFERROR(SalesOrders_Log[[#This Row],[Line Sub Total]]*SalesOrders_Log[[#This Row],[Zip Code Taxes]],"")</f>
        <v/>
      </c>
      <c r="P127" s="18">
        <f>SalesOrders_Log[[#This Row],[List Price]]-SalesOrders_Log[[#This Row],[Cost Price]]</f>
        <v>0</v>
      </c>
      <c r="Q12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27" s="93" t="str">
        <f>IFERROR(SalesOrders_Log[[#This Row],[QTY at List Price]]*SalesOrders_Log[[#This Row],[List Price]]/SalesOrders_Log[[#This Row],[Cost Price]]*SalesOrders_Log[[#This Row],[QTY at List Price]]-IF(SalesOrders_Log[[#This Row],[QTY at List Price]]="","",1),"")</f>
        <v/>
      </c>
      <c r="S127" s="93" t="str">
        <f>IFERROR( SalesOrders_Log[[#This Row],[QTY at Discount Price]]*SalesOrders_Log[[#This Row],[Discount Price]]/SalesOrders_Log[[#This Row],[Cost Price]]*SalesOrders_Log[[#This Row],[QTY at Discount Price]]-IF(SalesOrders_Log[[#This Row],[QTY at Discount Price]]="","",1),"")</f>
        <v/>
      </c>
      <c r="T127" s="6"/>
      <c r="V127" s="18">
        <f>IF(SalesOrders_Log[[#This Row],[Date Invoiced]]=FY01_M01,SalesOrders_Log[[#This Row],[Line Sub Total]],0)</f>
        <v>0</v>
      </c>
      <c r="W127" s="18">
        <f>IF(SalesOrders_Log[[#This Row],[Date Invoiced]]=FY01_M02,SalesOrders_Log[[#This Row],[Line Sub Total]],0)</f>
        <v>0</v>
      </c>
      <c r="X127" s="18">
        <f>IF(SalesOrders_Log[[#This Row],[Date Invoiced]]=FY01_M03,SalesOrders_Log[[#This Row],[Line Sub Total]],0)</f>
        <v>0</v>
      </c>
      <c r="Y127" s="18">
        <f>IF(SalesOrders_Log[[#This Row],[Date Invoiced]]=FY01_M04,SalesOrders_Log[[#This Row],[Line Sub Total]],0)</f>
        <v>0</v>
      </c>
      <c r="Z127" s="18">
        <f>IF(SalesOrders_Log[[#This Row],[Date Invoiced]]=FY01_M05,SalesOrders_Log[[#This Row],[Line Sub Total]],0)</f>
        <v>0</v>
      </c>
      <c r="AA127" s="18">
        <f>IF(SalesOrders_Log[[#This Row],[Date Invoiced]]=FY01_M06,SalesOrders_Log[[#This Row],[Line Sub Total]],0)</f>
        <v>0</v>
      </c>
      <c r="AB127" s="18">
        <f>IF(SalesOrders_Log[[#This Row],[Date Invoiced]]=FY01_M07,SalesOrders_Log[[#This Row],[Line Sub Total]],0)</f>
        <v>0</v>
      </c>
      <c r="AC127" s="18">
        <f>IF(SalesOrders_Log[[#This Row],[Date Invoiced]]=FY01_M08,SalesOrders_Log[[#This Row],[Line Sub Total]],0)</f>
        <v>0</v>
      </c>
      <c r="AD127" s="18">
        <f>IF(SalesOrders_Log[[#This Row],[Date Invoiced]]=FY01_M09,SalesOrders_Log[[#This Row],[Line Sub Total]],0)</f>
        <v>0</v>
      </c>
      <c r="AE127" s="18">
        <f>IF(SalesOrders_Log[[#This Row],[Date Invoiced]]=FY01_M10,SalesOrders_Log[[#This Row],[Line Sub Total]],0)</f>
        <v>0</v>
      </c>
      <c r="AF127" s="18">
        <f>IF(SalesOrders_Log[[#This Row],[Date Invoiced]]=FY01_M11,SalesOrders_Log[[#This Row],[Line Sub Total]],0)</f>
        <v>0</v>
      </c>
      <c r="AG127" s="18">
        <f>IF(SalesOrders_Log[[#This Row],[Date Invoiced]]=FY01_M12,SalesOrders_Log[[#This Row],[Line Sub Total]],0)</f>
        <v>0</v>
      </c>
      <c r="AH127" s="18">
        <f>IF(SalesOrders_Log[[#This Row],[Date Invoiced]]=FY02_M01,SalesOrders_Log[[#This Row],[Line Sub Total]],0)</f>
        <v>0</v>
      </c>
      <c r="AI127" s="18">
        <f>IF(SalesOrders_Log[[#This Row],[Date Invoiced]]=FY02_M02,SalesOrders_Log[[#This Row],[Line Sub Total]],0)</f>
        <v>0</v>
      </c>
      <c r="AJ127" s="18">
        <f>IF(SalesOrders_Log[[#This Row],[Date Invoiced]]=FY02_M03,SalesOrders_Log[[#This Row],[Line Sub Total]],0)</f>
        <v>0</v>
      </c>
      <c r="AK127" s="18">
        <f>IF(SalesOrders_Log[[#This Row],[Date Invoiced]]=FY02_M04,SalesOrders_Log[[#This Row],[Line Sub Total]],0)</f>
        <v>0</v>
      </c>
      <c r="AL127" s="18">
        <f>IF(SalesOrders_Log[[#This Row],[Date Invoiced]]=FY02_M05,SalesOrders_Log[[#This Row],[Line Sub Total]],0)</f>
        <v>0</v>
      </c>
      <c r="AM127" s="18">
        <f>IF(SalesOrders_Log[[#This Row],[Date Invoiced]]=FY02_M06,SalesOrders_Log[[#This Row],[Line Sub Total]],0)</f>
        <v>0</v>
      </c>
      <c r="AN127" s="18">
        <f>IF(SalesOrders_Log[[#This Row],[Date Invoiced]]=FY02_M07,SalesOrders_Log[[#This Row],[Line Sub Total]],0)</f>
        <v>0</v>
      </c>
      <c r="AO127" s="18">
        <f>IF(SalesOrders_Log[[#This Row],[Date Invoiced]]=FY02_M08,SalesOrders_Log[[#This Row],[Line Sub Total]],0)</f>
        <v>0</v>
      </c>
      <c r="AP127" s="18">
        <f>IF(SalesOrders_Log[[#This Row],[Date Invoiced]]=FY02_M09,SalesOrders_Log[[#This Row],[Line Sub Total]],0)</f>
        <v>0</v>
      </c>
      <c r="AQ127" s="18">
        <f>IF(SalesOrders_Log[[#This Row],[Date Invoiced]]=FY02_M10,SalesOrders_Log[[#This Row],[Line Sub Total]],0)</f>
        <v>0</v>
      </c>
      <c r="AR127" s="18">
        <f>IF(SalesOrders_Log[[#This Row],[Date Invoiced]]=FY02_M11,SalesOrders_Log[[#This Row],[Line Sub Total]],0)</f>
        <v>0</v>
      </c>
      <c r="AS127" s="18">
        <f>IF(SalesOrders_Log[[#This Row],[Date Invoiced]]=FY02_M12,SalesOrders_Log[[#This Row],[Line Sub Total]],0)</f>
        <v>0</v>
      </c>
      <c r="AT127" s="18">
        <f>IF(SalesOrders_Log[[#This Row],[Date Invoiced]]=FY03_M01,SalesOrders_Log[[#This Row],[Line Sub Total]],0)</f>
        <v>0</v>
      </c>
      <c r="AU127" s="18">
        <f>IF(SalesOrders_Log[[#This Row],[Date Invoiced]]=FY03_M02,SalesOrders_Log[[#This Row],[Line Sub Total]],0)</f>
        <v>0</v>
      </c>
      <c r="AV127" s="18">
        <f>IF(SalesOrders_Log[[#This Row],[Date Invoiced]]=FY03_M03,SalesOrders_Log[[#This Row],[Line Sub Total]],0)</f>
        <v>0</v>
      </c>
      <c r="AW127" s="18">
        <f>IF(SalesOrders_Log[[#This Row],[Date Invoiced]]=FY03_M04,SalesOrders_Log[[#This Row],[Line Sub Total]],0)</f>
        <v>0</v>
      </c>
      <c r="AX127" s="18">
        <f>IF(SalesOrders_Log[[#This Row],[Date Invoiced]]=FY03_M05,SalesOrders_Log[[#This Row],[Line Sub Total]],0)</f>
        <v>0</v>
      </c>
      <c r="AY127" s="18">
        <f>IF(SalesOrders_Log[[#This Row],[Date Invoiced]]=FY03_M06,SalesOrders_Log[[#This Row],[Line Sub Total]],0)</f>
        <v>0</v>
      </c>
      <c r="AZ127" s="18">
        <f>IF(SalesOrders_Log[[#This Row],[Date Invoiced]]=FY03_M07,SalesOrders_Log[[#This Row],[Line Sub Total]],0)</f>
        <v>0</v>
      </c>
      <c r="BA127" s="18">
        <f>IF(SalesOrders_Log[[#This Row],[Date Invoiced]]=FY03_M08,SalesOrders_Log[[#This Row],[Line Sub Total]],0)</f>
        <v>0</v>
      </c>
      <c r="BB127" s="18">
        <f>IF(SalesOrders_Log[[#This Row],[Date Invoiced]]=FY03_M09,SalesOrders_Log[[#This Row],[Line Sub Total]],0)</f>
        <v>0</v>
      </c>
      <c r="BC127" s="18">
        <f>IF(SalesOrders_Log[[#This Row],[Date Invoiced]]=FY03_M10,SalesOrders_Log[[#This Row],[Line Sub Total]],0)</f>
        <v>0</v>
      </c>
      <c r="BD127" s="18">
        <f>IF(SalesOrders_Log[[#This Row],[Date Invoiced]]=FY03_M11,SalesOrders_Log[[#This Row],[Line Sub Total]],0)</f>
        <v>0</v>
      </c>
      <c r="BE127" s="18">
        <f>IF(SalesOrders_Log[[#This Row],[Date Invoiced]]=FY03_M12,SalesOrders_Log[[#This Row],[Line Sub Total]],0)</f>
        <v>0</v>
      </c>
      <c r="BF127" s="18">
        <f>IF(SalesOrders_Log[[#This Row],[Product]]=FY04_M01,SalesOrders_Log[[#This Row],[Date Invoiced]],0)</f>
        <v>0</v>
      </c>
      <c r="BG127" s="18">
        <f>IF(SalesOrders_Log[[#This Row],[Product]]=FY04_M02,SalesOrders_Log[[#This Row],[Date Invoiced]],0)</f>
        <v>0</v>
      </c>
      <c r="BH127" s="18">
        <f>IF(SalesOrders_Log[[#This Row],[Product]]=FY04_M03,SalesOrders_Log[[#This Row],[Date Invoiced]],0)</f>
        <v>0</v>
      </c>
      <c r="BI127" s="18">
        <f>IF(SalesOrders_Log[[#This Row],[Product]]=FY04_M04,SalesOrders_Log[[#This Row],[Date Invoiced]],0)</f>
        <v>0</v>
      </c>
      <c r="BJ127" s="18">
        <f>IF(SalesOrders_Log[[#This Row],[Product]]=FY04_M05,SalesOrders_Log[[#This Row],[Date Invoiced]],0)</f>
        <v>0</v>
      </c>
      <c r="BK127" s="18">
        <f>IF(SalesOrders_Log[[#This Row],[Product]]=FY04_M06,SalesOrders_Log[[#This Row],[Date Invoiced]],0)</f>
        <v>0</v>
      </c>
      <c r="BL127" s="18">
        <f>IF(SalesOrders_Log[[#This Row],[Product]]=FY04_M07,SalesOrders_Log[[#This Row],[Date Invoiced]],0)</f>
        <v>0</v>
      </c>
      <c r="BM127" s="18">
        <f>IF(SalesOrders_Log[[#This Row],[Product]]=FY04_M08,SalesOrders_Log[[#This Row],[Date Invoiced]],0)</f>
        <v>0</v>
      </c>
      <c r="BN127" s="18">
        <f>IF(SalesOrders_Log[[#This Row],[Product]]=FY04_M09,SalesOrders_Log[[#This Row],[Date Invoiced]],0)</f>
        <v>0</v>
      </c>
      <c r="BO127" s="18">
        <f>IF(SalesOrders_Log[[#This Row],[Product]]=FY04_M10,SalesOrders_Log[[#This Row],[Date Invoiced]],0)</f>
        <v>0</v>
      </c>
      <c r="BP127" s="18">
        <f>IF(SalesOrders_Log[[#This Row],[Product]]=FY04_M11,SalesOrders_Log[[#This Row],[Date Invoiced]],0)</f>
        <v>0</v>
      </c>
      <c r="BQ127" s="18">
        <f>IF(SalesOrders_Log[[#This Row],[Product]]=FY04_M12,SalesOrders_Log[[#This Row],[Date Invoiced]],0)</f>
        <v>0</v>
      </c>
      <c r="BR127" s="18">
        <f>IF(SalesOrders_Log[[#This Row],[Product]]=FY05_M01,SalesOrders_Log[[#This Row],[Date Invoiced]],0)</f>
        <v>0</v>
      </c>
      <c r="BS127" s="18">
        <f>IF(SalesOrders_Log[[#This Row],[Product]]=FY05_M02,SalesOrders_Log[[#This Row],[Date Invoiced]],0)</f>
        <v>0</v>
      </c>
      <c r="BT127" s="18">
        <f>IF(SalesOrders_Log[[#This Row],[Product]]=FY05_M03,SalesOrders_Log[[#This Row],[Date Invoiced]],0)</f>
        <v>0</v>
      </c>
      <c r="BU127" s="18">
        <f>IF(SalesOrders_Log[[#This Row],[Product]]=FY05_M04,SalesOrders_Log[[#This Row],[Date Invoiced]],0)</f>
        <v>0</v>
      </c>
      <c r="BV127" s="18">
        <f>IF(SalesOrders_Log[[#This Row],[Product]]=FY05_M05,SalesOrders_Log[[#This Row],[Date Invoiced]],0)</f>
        <v>0</v>
      </c>
      <c r="BW127" s="18">
        <f>IF(SalesOrders_Log[[#This Row],[Product]]=FY05_M06,SalesOrders_Log[[#This Row],[Date Invoiced]],0)</f>
        <v>0</v>
      </c>
      <c r="BX127" s="18">
        <f>IF(SalesOrders_Log[[#This Row],[Product]]=FY05_M07,SalesOrders_Log[[#This Row],[Date Invoiced]],0)</f>
        <v>0</v>
      </c>
      <c r="BY127" s="18">
        <f>IF(SalesOrders_Log[[#This Row],[Product]]=FY05_M08,SalesOrders_Log[[#This Row],[Date Invoiced]],0)</f>
        <v>0</v>
      </c>
      <c r="BZ127" s="18">
        <f>IF(SalesOrders_Log[[#This Row],[Product]]=FY05_M09,SalesOrders_Log[[#This Row],[Date Invoiced]],0)</f>
        <v>0</v>
      </c>
      <c r="CA127" s="18">
        <f>IF(SalesOrders_Log[[#This Row],[Product]]=FY05_M10,SalesOrders_Log[[#This Row],[Date Invoiced]],0)</f>
        <v>0</v>
      </c>
      <c r="CB127" s="18">
        <f>IF(SalesOrders_Log[[#This Row],[Product]]=FY05_M11,SalesOrders_Log[[#This Row],[Date Invoiced]],0)</f>
        <v>0</v>
      </c>
      <c r="CC127" s="18">
        <f>IF(SalesOrders_Log[[#This Row],[Product]]=FY05_M12,SalesOrders_Log[[#This Row],[Date Invoiced]],0)</f>
        <v>0</v>
      </c>
    </row>
    <row r="128" spans="2:81" x14ac:dyDescent="0.25">
      <c r="B128" s="6" t="s">
        <v>732</v>
      </c>
      <c r="C128" s="6"/>
      <c r="D128" s="11"/>
      <c r="E128" s="6"/>
      <c r="F128" s="6"/>
      <c r="G128" s="6"/>
      <c r="H128" s="6"/>
      <c r="I128" s="6"/>
      <c r="J128" s="6"/>
      <c r="K128" s="6"/>
      <c r="L128" s="18" t="str">
        <f>IF(ISBLANK(SalesOrders_Log[[#This Row],[Product]]),"",SalesOrders_Log[[#This Row],[List Price]]*SalesOrders_Log[[#This Row],[QTY at List Price]]+SalesOrders_Log[[#This Row],[Discount Price]]*SalesOrders_Log[[#This Row],[QTY at Discount Price]])</f>
        <v/>
      </c>
      <c r="M128" s="6"/>
      <c r="N128" s="6"/>
      <c r="O128" s="18" t="str">
        <f>IFERROR(SalesOrders_Log[[#This Row],[Line Sub Total]]*SalesOrders_Log[[#This Row],[Zip Code Taxes]],"")</f>
        <v/>
      </c>
      <c r="P128" s="18">
        <f>SalesOrders_Log[[#This Row],[List Price]]-SalesOrders_Log[[#This Row],[Cost Price]]</f>
        <v>0</v>
      </c>
      <c r="Q12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28" s="93" t="str">
        <f>IFERROR(SalesOrders_Log[[#This Row],[QTY at List Price]]*SalesOrders_Log[[#This Row],[List Price]]/SalesOrders_Log[[#This Row],[Cost Price]]*SalesOrders_Log[[#This Row],[QTY at List Price]]-IF(SalesOrders_Log[[#This Row],[QTY at List Price]]="","",1),"")</f>
        <v/>
      </c>
      <c r="S128" s="93" t="str">
        <f>IFERROR( SalesOrders_Log[[#This Row],[QTY at Discount Price]]*SalesOrders_Log[[#This Row],[Discount Price]]/SalesOrders_Log[[#This Row],[Cost Price]]*SalesOrders_Log[[#This Row],[QTY at Discount Price]]-IF(SalesOrders_Log[[#This Row],[QTY at Discount Price]]="","",1),"")</f>
        <v/>
      </c>
      <c r="T128" s="6"/>
      <c r="V128" s="18">
        <f>IF(SalesOrders_Log[[#This Row],[Date Invoiced]]=FY01_M01,SalesOrders_Log[[#This Row],[Line Sub Total]],0)</f>
        <v>0</v>
      </c>
      <c r="W128" s="18">
        <f>IF(SalesOrders_Log[[#This Row],[Date Invoiced]]=FY01_M02,SalesOrders_Log[[#This Row],[Line Sub Total]],0)</f>
        <v>0</v>
      </c>
      <c r="X128" s="18">
        <f>IF(SalesOrders_Log[[#This Row],[Date Invoiced]]=FY01_M03,SalesOrders_Log[[#This Row],[Line Sub Total]],0)</f>
        <v>0</v>
      </c>
      <c r="Y128" s="18">
        <f>IF(SalesOrders_Log[[#This Row],[Date Invoiced]]=FY01_M04,SalesOrders_Log[[#This Row],[Line Sub Total]],0)</f>
        <v>0</v>
      </c>
      <c r="Z128" s="18">
        <f>IF(SalesOrders_Log[[#This Row],[Date Invoiced]]=FY01_M05,SalesOrders_Log[[#This Row],[Line Sub Total]],0)</f>
        <v>0</v>
      </c>
      <c r="AA128" s="18">
        <f>IF(SalesOrders_Log[[#This Row],[Date Invoiced]]=FY01_M06,SalesOrders_Log[[#This Row],[Line Sub Total]],0)</f>
        <v>0</v>
      </c>
      <c r="AB128" s="18">
        <f>IF(SalesOrders_Log[[#This Row],[Date Invoiced]]=FY01_M07,SalesOrders_Log[[#This Row],[Line Sub Total]],0)</f>
        <v>0</v>
      </c>
      <c r="AC128" s="18">
        <f>IF(SalesOrders_Log[[#This Row],[Date Invoiced]]=FY01_M08,SalesOrders_Log[[#This Row],[Line Sub Total]],0)</f>
        <v>0</v>
      </c>
      <c r="AD128" s="18">
        <f>IF(SalesOrders_Log[[#This Row],[Date Invoiced]]=FY01_M09,SalesOrders_Log[[#This Row],[Line Sub Total]],0)</f>
        <v>0</v>
      </c>
      <c r="AE128" s="18">
        <f>IF(SalesOrders_Log[[#This Row],[Date Invoiced]]=FY01_M10,SalesOrders_Log[[#This Row],[Line Sub Total]],0)</f>
        <v>0</v>
      </c>
      <c r="AF128" s="18">
        <f>IF(SalesOrders_Log[[#This Row],[Date Invoiced]]=FY01_M11,SalesOrders_Log[[#This Row],[Line Sub Total]],0)</f>
        <v>0</v>
      </c>
      <c r="AG128" s="18">
        <f>IF(SalesOrders_Log[[#This Row],[Date Invoiced]]=FY01_M12,SalesOrders_Log[[#This Row],[Line Sub Total]],0)</f>
        <v>0</v>
      </c>
      <c r="AH128" s="18">
        <f>IF(SalesOrders_Log[[#This Row],[Date Invoiced]]=FY02_M01,SalesOrders_Log[[#This Row],[Line Sub Total]],0)</f>
        <v>0</v>
      </c>
      <c r="AI128" s="18">
        <f>IF(SalesOrders_Log[[#This Row],[Date Invoiced]]=FY02_M02,SalesOrders_Log[[#This Row],[Line Sub Total]],0)</f>
        <v>0</v>
      </c>
      <c r="AJ128" s="18">
        <f>IF(SalesOrders_Log[[#This Row],[Date Invoiced]]=FY02_M03,SalesOrders_Log[[#This Row],[Line Sub Total]],0)</f>
        <v>0</v>
      </c>
      <c r="AK128" s="18">
        <f>IF(SalesOrders_Log[[#This Row],[Date Invoiced]]=FY02_M04,SalesOrders_Log[[#This Row],[Line Sub Total]],0)</f>
        <v>0</v>
      </c>
      <c r="AL128" s="18">
        <f>IF(SalesOrders_Log[[#This Row],[Date Invoiced]]=FY02_M05,SalesOrders_Log[[#This Row],[Line Sub Total]],0)</f>
        <v>0</v>
      </c>
      <c r="AM128" s="18">
        <f>IF(SalesOrders_Log[[#This Row],[Date Invoiced]]=FY02_M06,SalesOrders_Log[[#This Row],[Line Sub Total]],0)</f>
        <v>0</v>
      </c>
      <c r="AN128" s="18">
        <f>IF(SalesOrders_Log[[#This Row],[Date Invoiced]]=FY02_M07,SalesOrders_Log[[#This Row],[Line Sub Total]],0)</f>
        <v>0</v>
      </c>
      <c r="AO128" s="18">
        <f>IF(SalesOrders_Log[[#This Row],[Date Invoiced]]=FY02_M08,SalesOrders_Log[[#This Row],[Line Sub Total]],0)</f>
        <v>0</v>
      </c>
      <c r="AP128" s="18">
        <f>IF(SalesOrders_Log[[#This Row],[Date Invoiced]]=FY02_M09,SalesOrders_Log[[#This Row],[Line Sub Total]],0)</f>
        <v>0</v>
      </c>
      <c r="AQ128" s="18">
        <f>IF(SalesOrders_Log[[#This Row],[Date Invoiced]]=FY02_M10,SalesOrders_Log[[#This Row],[Line Sub Total]],0)</f>
        <v>0</v>
      </c>
      <c r="AR128" s="18">
        <f>IF(SalesOrders_Log[[#This Row],[Date Invoiced]]=FY02_M11,SalesOrders_Log[[#This Row],[Line Sub Total]],0)</f>
        <v>0</v>
      </c>
      <c r="AS128" s="18">
        <f>IF(SalesOrders_Log[[#This Row],[Date Invoiced]]=FY02_M12,SalesOrders_Log[[#This Row],[Line Sub Total]],0)</f>
        <v>0</v>
      </c>
      <c r="AT128" s="18">
        <f>IF(SalesOrders_Log[[#This Row],[Date Invoiced]]=FY03_M01,SalesOrders_Log[[#This Row],[Line Sub Total]],0)</f>
        <v>0</v>
      </c>
      <c r="AU128" s="18">
        <f>IF(SalesOrders_Log[[#This Row],[Date Invoiced]]=FY03_M02,SalesOrders_Log[[#This Row],[Line Sub Total]],0)</f>
        <v>0</v>
      </c>
      <c r="AV128" s="18">
        <f>IF(SalesOrders_Log[[#This Row],[Date Invoiced]]=FY03_M03,SalesOrders_Log[[#This Row],[Line Sub Total]],0)</f>
        <v>0</v>
      </c>
      <c r="AW128" s="18">
        <f>IF(SalesOrders_Log[[#This Row],[Date Invoiced]]=FY03_M04,SalesOrders_Log[[#This Row],[Line Sub Total]],0)</f>
        <v>0</v>
      </c>
      <c r="AX128" s="18">
        <f>IF(SalesOrders_Log[[#This Row],[Date Invoiced]]=FY03_M05,SalesOrders_Log[[#This Row],[Line Sub Total]],0)</f>
        <v>0</v>
      </c>
      <c r="AY128" s="18">
        <f>IF(SalesOrders_Log[[#This Row],[Date Invoiced]]=FY03_M06,SalesOrders_Log[[#This Row],[Line Sub Total]],0)</f>
        <v>0</v>
      </c>
      <c r="AZ128" s="18">
        <f>IF(SalesOrders_Log[[#This Row],[Date Invoiced]]=FY03_M07,SalesOrders_Log[[#This Row],[Line Sub Total]],0)</f>
        <v>0</v>
      </c>
      <c r="BA128" s="18">
        <f>IF(SalesOrders_Log[[#This Row],[Date Invoiced]]=FY03_M08,SalesOrders_Log[[#This Row],[Line Sub Total]],0)</f>
        <v>0</v>
      </c>
      <c r="BB128" s="18">
        <f>IF(SalesOrders_Log[[#This Row],[Date Invoiced]]=FY03_M09,SalesOrders_Log[[#This Row],[Line Sub Total]],0)</f>
        <v>0</v>
      </c>
      <c r="BC128" s="18">
        <f>IF(SalesOrders_Log[[#This Row],[Date Invoiced]]=FY03_M10,SalesOrders_Log[[#This Row],[Line Sub Total]],0)</f>
        <v>0</v>
      </c>
      <c r="BD128" s="18">
        <f>IF(SalesOrders_Log[[#This Row],[Date Invoiced]]=FY03_M11,SalesOrders_Log[[#This Row],[Line Sub Total]],0)</f>
        <v>0</v>
      </c>
      <c r="BE128" s="18">
        <f>IF(SalesOrders_Log[[#This Row],[Date Invoiced]]=FY03_M12,SalesOrders_Log[[#This Row],[Line Sub Total]],0)</f>
        <v>0</v>
      </c>
      <c r="BF128" s="18">
        <f>IF(SalesOrders_Log[[#This Row],[Product]]=FY04_M01,SalesOrders_Log[[#This Row],[Date Invoiced]],0)</f>
        <v>0</v>
      </c>
      <c r="BG128" s="18">
        <f>IF(SalesOrders_Log[[#This Row],[Product]]=FY04_M02,SalesOrders_Log[[#This Row],[Date Invoiced]],0)</f>
        <v>0</v>
      </c>
      <c r="BH128" s="18">
        <f>IF(SalesOrders_Log[[#This Row],[Product]]=FY04_M03,SalesOrders_Log[[#This Row],[Date Invoiced]],0)</f>
        <v>0</v>
      </c>
      <c r="BI128" s="18">
        <f>IF(SalesOrders_Log[[#This Row],[Product]]=FY04_M04,SalesOrders_Log[[#This Row],[Date Invoiced]],0)</f>
        <v>0</v>
      </c>
      <c r="BJ128" s="18">
        <f>IF(SalesOrders_Log[[#This Row],[Product]]=FY04_M05,SalesOrders_Log[[#This Row],[Date Invoiced]],0)</f>
        <v>0</v>
      </c>
      <c r="BK128" s="18">
        <f>IF(SalesOrders_Log[[#This Row],[Product]]=FY04_M06,SalesOrders_Log[[#This Row],[Date Invoiced]],0)</f>
        <v>0</v>
      </c>
      <c r="BL128" s="18">
        <f>IF(SalesOrders_Log[[#This Row],[Product]]=FY04_M07,SalesOrders_Log[[#This Row],[Date Invoiced]],0)</f>
        <v>0</v>
      </c>
      <c r="BM128" s="18">
        <f>IF(SalesOrders_Log[[#This Row],[Product]]=FY04_M08,SalesOrders_Log[[#This Row],[Date Invoiced]],0)</f>
        <v>0</v>
      </c>
      <c r="BN128" s="18">
        <f>IF(SalesOrders_Log[[#This Row],[Product]]=FY04_M09,SalesOrders_Log[[#This Row],[Date Invoiced]],0)</f>
        <v>0</v>
      </c>
      <c r="BO128" s="18">
        <f>IF(SalesOrders_Log[[#This Row],[Product]]=FY04_M10,SalesOrders_Log[[#This Row],[Date Invoiced]],0)</f>
        <v>0</v>
      </c>
      <c r="BP128" s="18">
        <f>IF(SalesOrders_Log[[#This Row],[Product]]=FY04_M11,SalesOrders_Log[[#This Row],[Date Invoiced]],0)</f>
        <v>0</v>
      </c>
      <c r="BQ128" s="18">
        <f>IF(SalesOrders_Log[[#This Row],[Product]]=FY04_M12,SalesOrders_Log[[#This Row],[Date Invoiced]],0)</f>
        <v>0</v>
      </c>
      <c r="BR128" s="18">
        <f>IF(SalesOrders_Log[[#This Row],[Product]]=FY05_M01,SalesOrders_Log[[#This Row],[Date Invoiced]],0)</f>
        <v>0</v>
      </c>
      <c r="BS128" s="18">
        <f>IF(SalesOrders_Log[[#This Row],[Product]]=FY05_M02,SalesOrders_Log[[#This Row],[Date Invoiced]],0)</f>
        <v>0</v>
      </c>
      <c r="BT128" s="18">
        <f>IF(SalesOrders_Log[[#This Row],[Product]]=FY05_M03,SalesOrders_Log[[#This Row],[Date Invoiced]],0)</f>
        <v>0</v>
      </c>
      <c r="BU128" s="18">
        <f>IF(SalesOrders_Log[[#This Row],[Product]]=FY05_M04,SalesOrders_Log[[#This Row],[Date Invoiced]],0)</f>
        <v>0</v>
      </c>
      <c r="BV128" s="18">
        <f>IF(SalesOrders_Log[[#This Row],[Product]]=FY05_M05,SalesOrders_Log[[#This Row],[Date Invoiced]],0)</f>
        <v>0</v>
      </c>
      <c r="BW128" s="18">
        <f>IF(SalesOrders_Log[[#This Row],[Product]]=FY05_M06,SalesOrders_Log[[#This Row],[Date Invoiced]],0)</f>
        <v>0</v>
      </c>
      <c r="BX128" s="18">
        <f>IF(SalesOrders_Log[[#This Row],[Product]]=FY05_M07,SalesOrders_Log[[#This Row],[Date Invoiced]],0)</f>
        <v>0</v>
      </c>
      <c r="BY128" s="18">
        <f>IF(SalesOrders_Log[[#This Row],[Product]]=FY05_M08,SalesOrders_Log[[#This Row],[Date Invoiced]],0)</f>
        <v>0</v>
      </c>
      <c r="BZ128" s="18">
        <f>IF(SalesOrders_Log[[#This Row],[Product]]=FY05_M09,SalesOrders_Log[[#This Row],[Date Invoiced]],0)</f>
        <v>0</v>
      </c>
      <c r="CA128" s="18">
        <f>IF(SalesOrders_Log[[#This Row],[Product]]=FY05_M10,SalesOrders_Log[[#This Row],[Date Invoiced]],0)</f>
        <v>0</v>
      </c>
      <c r="CB128" s="18">
        <f>IF(SalesOrders_Log[[#This Row],[Product]]=FY05_M11,SalesOrders_Log[[#This Row],[Date Invoiced]],0)</f>
        <v>0</v>
      </c>
      <c r="CC128" s="18">
        <f>IF(SalesOrders_Log[[#This Row],[Product]]=FY05_M12,SalesOrders_Log[[#This Row],[Date Invoiced]],0)</f>
        <v>0</v>
      </c>
    </row>
    <row r="129" spans="2:81" x14ac:dyDescent="0.25">
      <c r="B129" s="6" t="s">
        <v>733</v>
      </c>
      <c r="C129" s="6"/>
      <c r="D129" s="11"/>
      <c r="E129" s="6"/>
      <c r="F129" s="6"/>
      <c r="G129" s="6"/>
      <c r="H129" s="6"/>
      <c r="I129" s="6"/>
      <c r="J129" s="6"/>
      <c r="K129" s="6"/>
      <c r="L129" s="18" t="str">
        <f>IF(ISBLANK(SalesOrders_Log[[#This Row],[Product]]),"",SalesOrders_Log[[#This Row],[List Price]]*SalesOrders_Log[[#This Row],[QTY at List Price]]+SalesOrders_Log[[#This Row],[Discount Price]]*SalesOrders_Log[[#This Row],[QTY at Discount Price]])</f>
        <v/>
      </c>
      <c r="M129" s="6"/>
      <c r="N129" s="6"/>
      <c r="O129" s="18" t="str">
        <f>IFERROR(SalesOrders_Log[[#This Row],[Line Sub Total]]*SalesOrders_Log[[#This Row],[Zip Code Taxes]],"")</f>
        <v/>
      </c>
      <c r="P129" s="18">
        <f>SalesOrders_Log[[#This Row],[List Price]]-SalesOrders_Log[[#This Row],[Cost Price]]</f>
        <v>0</v>
      </c>
      <c r="Q12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29" s="93" t="str">
        <f>IFERROR(SalesOrders_Log[[#This Row],[QTY at List Price]]*SalesOrders_Log[[#This Row],[List Price]]/SalesOrders_Log[[#This Row],[Cost Price]]*SalesOrders_Log[[#This Row],[QTY at List Price]]-IF(SalesOrders_Log[[#This Row],[QTY at List Price]]="","",1),"")</f>
        <v/>
      </c>
      <c r="S129" s="93" t="str">
        <f>IFERROR( SalesOrders_Log[[#This Row],[QTY at Discount Price]]*SalesOrders_Log[[#This Row],[Discount Price]]/SalesOrders_Log[[#This Row],[Cost Price]]*SalesOrders_Log[[#This Row],[QTY at Discount Price]]-IF(SalesOrders_Log[[#This Row],[QTY at Discount Price]]="","",1),"")</f>
        <v/>
      </c>
      <c r="T129" s="6"/>
      <c r="V129" s="18">
        <f>IF(SalesOrders_Log[[#This Row],[Date Invoiced]]=FY01_M01,SalesOrders_Log[[#This Row],[Line Sub Total]],0)</f>
        <v>0</v>
      </c>
      <c r="W129" s="18">
        <f>IF(SalesOrders_Log[[#This Row],[Date Invoiced]]=FY01_M02,SalesOrders_Log[[#This Row],[Line Sub Total]],0)</f>
        <v>0</v>
      </c>
      <c r="X129" s="18">
        <f>IF(SalesOrders_Log[[#This Row],[Date Invoiced]]=FY01_M03,SalesOrders_Log[[#This Row],[Line Sub Total]],0)</f>
        <v>0</v>
      </c>
      <c r="Y129" s="18">
        <f>IF(SalesOrders_Log[[#This Row],[Date Invoiced]]=FY01_M04,SalesOrders_Log[[#This Row],[Line Sub Total]],0)</f>
        <v>0</v>
      </c>
      <c r="Z129" s="18">
        <f>IF(SalesOrders_Log[[#This Row],[Date Invoiced]]=FY01_M05,SalesOrders_Log[[#This Row],[Line Sub Total]],0)</f>
        <v>0</v>
      </c>
      <c r="AA129" s="18">
        <f>IF(SalesOrders_Log[[#This Row],[Date Invoiced]]=FY01_M06,SalesOrders_Log[[#This Row],[Line Sub Total]],0)</f>
        <v>0</v>
      </c>
      <c r="AB129" s="18">
        <f>IF(SalesOrders_Log[[#This Row],[Date Invoiced]]=FY01_M07,SalesOrders_Log[[#This Row],[Line Sub Total]],0)</f>
        <v>0</v>
      </c>
      <c r="AC129" s="18">
        <f>IF(SalesOrders_Log[[#This Row],[Date Invoiced]]=FY01_M08,SalesOrders_Log[[#This Row],[Line Sub Total]],0)</f>
        <v>0</v>
      </c>
      <c r="AD129" s="18">
        <f>IF(SalesOrders_Log[[#This Row],[Date Invoiced]]=FY01_M09,SalesOrders_Log[[#This Row],[Line Sub Total]],0)</f>
        <v>0</v>
      </c>
      <c r="AE129" s="18">
        <f>IF(SalesOrders_Log[[#This Row],[Date Invoiced]]=FY01_M10,SalesOrders_Log[[#This Row],[Line Sub Total]],0)</f>
        <v>0</v>
      </c>
      <c r="AF129" s="18">
        <f>IF(SalesOrders_Log[[#This Row],[Date Invoiced]]=FY01_M11,SalesOrders_Log[[#This Row],[Line Sub Total]],0)</f>
        <v>0</v>
      </c>
      <c r="AG129" s="18">
        <f>IF(SalesOrders_Log[[#This Row],[Date Invoiced]]=FY01_M12,SalesOrders_Log[[#This Row],[Line Sub Total]],0)</f>
        <v>0</v>
      </c>
      <c r="AH129" s="18">
        <f>IF(SalesOrders_Log[[#This Row],[Date Invoiced]]=FY02_M01,SalesOrders_Log[[#This Row],[Line Sub Total]],0)</f>
        <v>0</v>
      </c>
      <c r="AI129" s="18">
        <f>IF(SalesOrders_Log[[#This Row],[Date Invoiced]]=FY02_M02,SalesOrders_Log[[#This Row],[Line Sub Total]],0)</f>
        <v>0</v>
      </c>
      <c r="AJ129" s="18">
        <f>IF(SalesOrders_Log[[#This Row],[Date Invoiced]]=FY02_M03,SalesOrders_Log[[#This Row],[Line Sub Total]],0)</f>
        <v>0</v>
      </c>
      <c r="AK129" s="18">
        <f>IF(SalesOrders_Log[[#This Row],[Date Invoiced]]=FY02_M04,SalesOrders_Log[[#This Row],[Line Sub Total]],0)</f>
        <v>0</v>
      </c>
      <c r="AL129" s="18">
        <f>IF(SalesOrders_Log[[#This Row],[Date Invoiced]]=FY02_M05,SalesOrders_Log[[#This Row],[Line Sub Total]],0)</f>
        <v>0</v>
      </c>
      <c r="AM129" s="18">
        <f>IF(SalesOrders_Log[[#This Row],[Date Invoiced]]=FY02_M06,SalesOrders_Log[[#This Row],[Line Sub Total]],0)</f>
        <v>0</v>
      </c>
      <c r="AN129" s="18">
        <f>IF(SalesOrders_Log[[#This Row],[Date Invoiced]]=FY02_M07,SalesOrders_Log[[#This Row],[Line Sub Total]],0)</f>
        <v>0</v>
      </c>
      <c r="AO129" s="18">
        <f>IF(SalesOrders_Log[[#This Row],[Date Invoiced]]=FY02_M08,SalesOrders_Log[[#This Row],[Line Sub Total]],0)</f>
        <v>0</v>
      </c>
      <c r="AP129" s="18">
        <f>IF(SalesOrders_Log[[#This Row],[Date Invoiced]]=FY02_M09,SalesOrders_Log[[#This Row],[Line Sub Total]],0)</f>
        <v>0</v>
      </c>
      <c r="AQ129" s="18">
        <f>IF(SalesOrders_Log[[#This Row],[Date Invoiced]]=FY02_M10,SalesOrders_Log[[#This Row],[Line Sub Total]],0)</f>
        <v>0</v>
      </c>
      <c r="AR129" s="18">
        <f>IF(SalesOrders_Log[[#This Row],[Date Invoiced]]=FY02_M11,SalesOrders_Log[[#This Row],[Line Sub Total]],0)</f>
        <v>0</v>
      </c>
      <c r="AS129" s="18">
        <f>IF(SalesOrders_Log[[#This Row],[Date Invoiced]]=FY02_M12,SalesOrders_Log[[#This Row],[Line Sub Total]],0)</f>
        <v>0</v>
      </c>
      <c r="AT129" s="18">
        <f>IF(SalesOrders_Log[[#This Row],[Date Invoiced]]=FY03_M01,SalesOrders_Log[[#This Row],[Line Sub Total]],0)</f>
        <v>0</v>
      </c>
      <c r="AU129" s="18">
        <f>IF(SalesOrders_Log[[#This Row],[Date Invoiced]]=FY03_M02,SalesOrders_Log[[#This Row],[Line Sub Total]],0)</f>
        <v>0</v>
      </c>
      <c r="AV129" s="18">
        <f>IF(SalesOrders_Log[[#This Row],[Date Invoiced]]=FY03_M03,SalesOrders_Log[[#This Row],[Line Sub Total]],0)</f>
        <v>0</v>
      </c>
      <c r="AW129" s="18">
        <f>IF(SalesOrders_Log[[#This Row],[Date Invoiced]]=FY03_M04,SalesOrders_Log[[#This Row],[Line Sub Total]],0)</f>
        <v>0</v>
      </c>
      <c r="AX129" s="18">
        <f>IF(SalesOrders_Log[[#This Row],[Date Invoiced]]=FY03_M05,SalesOrders_Log[[#This Row],[Line Sub Total]],0)</f>
        <v>0</v>
      </c>
      <c r="AY129" s="18">
        <f>IF(SalesOrders_Log[[#This Row],[Date Invoiced]]=FY03_M06,SalesOrders_Log[[#This Row],[Line Sub Total]],0)</f>
        <v>0</v>
      </c>
      <c r="AZ129" s="18">
        <f>IF(SalesOrders_Log[[#This Row],[Date Invoiced]]=FY03_M07,SalesOrders_Log[[#This Row],[Line Sub Total]],0)</f>
        <v>0</v>
      </c>
      <c r="BA129" s="18">
        <f>IF(SalesOrders_Log[[#This Row],[Date Invoiced]]=FY03_M08,SalesOrders_Log[[#This Row],[Line Sub Total]],0)</f>
        <v>0</v>
      </c>
      <c r="BB129" s="18">
        <f>IF(SalesOrders_Log[[#This Row],[Date Invoiced]]=FY03_M09,SalesOrders_Log[[#This Row],[Line Sub Total]],0)</f>
        <v>0</v>
      </c>
      <c r="BC129" s="18">
        <f>IF(SalesOrders_Log[[#This Row],[Date Invoiced]]=FY03_M10,SalesOrders_Log[[#This Row],[Line Sub Total]],0)</f>
        <v>0</v>
      </c>
      <c r="BD129" s="18">
        <f>IF(SalesOrders_Log[[#This Row],[Date Invoiced]]=FY03_M11,SalesOrders_Log[[#This Row],[Line Sub Total]],0)</f>
        <v>0</v>
      </c>
      <c r="BE129" s="18">
        <f>IF(SalesOrders_Log[[#This Row],[Date Invoiced]]=FY03_M12,SalesOrders_Log[[#This Row],[Line Sub Total]],0)</f>
        <v>0</v>
      </c>
      <c r="BF129" s="18">
        <f>IF(SalesOrders_Log[[#This Row],[Product]]=FY04_M01,SalesOrders_Log[[#This Row],[Date Invoiced]],0)</f>
        <v>0</v>
      </c>
      <c r="BG129" s="18">
        <f>IF(SalesOrders_Log[[#This Row],[Product]]=FY04_M02,SalesOrders_Log[[#This Row],[Date Invoiced]],0)</f>
        <v>0</v>
      </c>
      <c r="BH129" s="18">
        <f>IF(SalesOrders_Log[[#This Row],[Product]]=FY04_M03,SalesOrders_Log[[#This Row],[Date Invoiced]],0)</f>
        <v>0</v>
      </c>
      <c r="BI129" s="18">
        <f>IF(SalesOrders_Log[[#This Row],[Product]]=FY04_M04,SalesOrders_Log[[#This Row],[Date Invoiced]],0)</f>
        <v>0</v>
      </c>
      <c r="BJ129" s="18">
        <f>IF(SalesOrders_Log[[#This Row],[Product]]=FY04_M05,SalesOrders_Log[[#This Row],[Date Invoiced]],0)</f>
        <v>0</v>
      </c>
      <c r="BK129" s="18">
        <f>IF(SalesOrders_Log[[#This Row],[Product]]=FY04_M06,SalesOrders_Log[[#This Row],[Date Invoiced]],0)</f>
        <v>0</v>
      </c>
      <c r="BL129" s="18">
        <f>IF(SalesOrders_Log[[#This Row],[Product]]=FY04_M07,SalesOrders_Log[[#This Row],[Date Invoiced]],0)</f>
        <v>0</v>
      </c>
      <c r="BM129" s="18">
        <f>IF(SalesOrders_Log[[#This Row],[Product]]=FY04_M08,SalesOrders_Log[[#This Row],[Date Invoiced]],0)</f>
        <v>0</v>
      </c>
      <c r="BN129" s="18">
        <f>IF(SalesOrders_Log[[#This Row],[Product]]=FY04_M09,SalesOrders_Log[[#This Row],[Date Invoiced]],0)</f>
        <v>0</v>
      </c>
      <c r="BO129" s="18">
        <f>IF(SalesOrders_Log[[#This Row],[Product]]=FY04_M10,SalesOrders_Log[[#This Row],[Date Invoiced]],0)</f>
        <v>0</v>
      </c>
      <c r="BP129" s="18">
        <f>IF(SalesOrders_Log[[#This Row],[Product]]=FY04_M11,SalesOrders_Log[[#This Row],[Date Invoiced]],0)</f>
        <v>0</v>
      </c>
      <c r="BQ129" s="18">
        <f>IF(SalesOrders_Log[[#This Row],[Product]]=FY04_M12,SalesOrders_Log[[#This Row],[Date Invoiced]],0)</f>
        <v>0</v>
      </c>
      <c r="BR129" s="18">
        <f>IF(SalesOrders_Log[[#This Row],[Product]]=FY05_M01,SalesOrders_Log[[#This Row],[Date Invoiced]],0)</f>
        <v>0</v>
      </c>
      <c r="BS129" s="18">
        <f>IF(SalesOrders_Log[[#This Row],[Product]]=FY05_M02,SalesOrders_Log[[#This Row],[Date Invoiced]],0)</f>
        <v>0</v>
      </c>
      <c r="BT129" s="18">
        <f>IF(SalesOrders_Log[[#This Row],[Product]]=FY05_M03,SalesOrders_Log[[#This Row],[Date Invoiced]],0)</f>
        <v>0</v>
      </c>
      <c r="BU129" s="18">
        <f>IF(SalesOrders_Log[[#This Row],[Product]]=FY05_M04,SalesOrders_Log[[#This Row],[Date Invoiced]],0)</f>
        <v>0</v>
      </c>
      <c r="BV129" s="18">
        <f>IF(SalesOrders_Log[[#This Row],[Product]]=FY05_M05,SalesOrders_Log[[#This Row],[Date Invoiced]],0)</f>
        <v>0</v>
      </c>
      <c r="BW129" s="18">
        <f>IF(SalesOrders_Log[[#This Row],[Product]]=FY05_M06,SalesOrders_Log[[#This Row],[Date Invoiced]],0)</f>
        <v>0</v>
      </c>
      <c r="BX129" s="18">
        <f>IF(SalesOrders_Log[[#This Row],[Product]]=FY05_M07,SalesOrders_Log[[#This Row],[Date Invoiced]],0)</f>
        <v>0</v>
      </c>
      <c r="BY129" s="18">
        <f>IF(SalesOrders_Log[[#This Row],[Product]]=FY05_M08,SalesOrders_Log[[#This Row],[Date Invoiced]],0)</f>
        <v>0</v>
      </c>
      <c r="BZ129" s="18">
        <f>IF(SalesOrders_Log[[#This Row],[Product]]=FY05_M09,SalesOrders_Log[[#This Row],[Date Invoiced]],0)</f>
        <v>0</v>
      </c>
      <c r="CA129" s="18">
        <f>IF(SalesOrders_Log[[#This Row],[Product]]=FY05_M10,SalesOrders_Log[[#This Row],[Date Invoiced]],0)</f>
        <v>0</v>
      </c>
      <c r="CB129" s="18">
        <f>IF(SalesOrders_Log[[#This Row],[Product]]=FY05_M11,SalesOrders_Log[[#This Row],[Date Invoiced]],0)</f>
        <v>0</v>
      </c>
      <c r="CC129" s="18">
        <f>IF(SalesOrders_Log[[#This Row],[Product]]=FY05_M12,SalesOrders_Log[[#This Row],[Date Invoiced]],0)</f>
        <v>0</v>
      </c>
    </row>
    <row r="130" spans="2:81" x14ac:dyDescent="0.25">
      <c r="B130" s="6" t="s">
        <v>734</v>
      </c>
      <c r="C130" s="6"/>
      <c r="D130" s="11"/>
      <c r="E130" s="6"/>
      <c r="F130" s="6"/>
      <c r="G130" s="6"/>
      <c r="H130" s="6"/>
      <c r="I130" s="6"/>
      <c r="J130" s="6"/>
      <c r="K130" s="6"/>
      <c r="L130" s="18" t="str">
        <f>IF(ISBLANK(SalesOrders_Log[[#This Row],[Product]]),"",SalesOrders_Log[[#This Row],[List Price]]*SalesOrders_Log[[#This Row],[QTY at List Price]]+SalesOrders_Log[[#This Row],[Discount Price]]*SalesOrders_Log[[#This Row],[QTY at Discount Price]])</f>
        <v/>
      </c>
      <c r="M130" s="6"/>
      <c r="N130" s="6"/>
      <c r="O130" s="18" t="str">
        <f>IFERROR(SalesOrders_Log[[#This Row],[Line Sub Total]]*SalesOrders_Log[[#This Row],[Zip Code Taxes]],"")</f>
        <v/>
      </c>
      <c r="P130" s="18">
        <f>SalesOrders_Log[[#This Row],[List Price]]-SalesOrders_Log[[#This Row],[Cost Price]]</f>
        <v>0</v>
      </c>
      <c r="Q13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30" s="93" t="str">
        <f>IFERROR(SalesOrders_Log[[#This Row],[QTY at List Price]]*SalesOrders_Log[[#This Row],[List Price]]/SalesOrders_Log[[#This Row],[Cost Price]]*SalesOrders_Log[[#This Row],[QTY at List Price]]-IF(SalesOrders_Log[[#This Row],[QTY at List Price]]="","",1),"")</f>
        <v/>
      </c>
      <c r="S130" s="93" t="str">
        <f>IFERROR( SalesOrders_Log[[#This Row],[QTY at Discount Price]]*SalesOrders_Log[[#This Row],[Discount Price]]/SalesOrders_Log[[#This Row],[Cost Price]]*SalesOrders_Log[[#This Row],[QTY at Discount Price]]-IF(SalesOrders_Log[[#This Row],[QTY at Discount Price]]="","",1),"")</f>
        <v/>
      </c>
      <c r="T130" s="6"/>
      <c r="V130" s="18">
        <f>IF(SalesOrders_Log[[#This Row],[Date Invoiced]]=FY01_M01,SalesOrders_Log[[#This Row],[Line Sub Total]],0)</f>
        <v>0</v>
      </c>
      <c r="W130" s="18">
        <f>IF(SalesOrders_Log[[#This Row],[Date Invoiced]]=FY01_M02,SalesOrders_Log[[#This Row],[Line Sub Total]],0)</f>
        <v>0</v>
      </c>
      <c r="X130" s="18">
        <f>IF(SalesOrders_Log[[#This Row],[Date Invoiced]]=FY01_M03,SalesOrders_Log[[#This Row],[Line Sub Total]],0)</f>
        <v>0</v>
      </c>
      <c r="Y130" s="18">
        <f>IF(SalesOrders_Log[[#This Row],[Date Invoiced]]=FY01_M04,SalesOrders_Log[[#This Row],[Line Sub Total]],0)</f>
        <v>0</v>
      </c>
      <c r="Z130" s="18">
        <f>IF(SalesOrders_Log[[#This Row],[Date Invoiced]]=FY01_M05,SalesOrders_Log[[#This Row],[Line Sub Total]],0)</f>
        <v>0</v>
      </c>
      <c r="AA130" s="18">
        <f>IF(SalesOrders_Log[[#This Row],[Date Invoiced]]=FY01_M06,SalesOrders_Log[[#This Row],[Line Sub Total]],0)</f>
        <v>0</v>
      </c>
      <c r="AB130" s="18">
        <f>IF(SalesOrders_Log[[#This Row],[Date Invoiced]]=FY01_M07,SalesOrders_Log[[#This Row],[Line Sub Total]],0)</f>
        <v>0</v>
      </c>
      <c r="AC130" s="18">
        <f>IF(SalesOrders_Log[[#This Row],[Date Invoiced]]=FY01_M08,SalesOrders_Log[[#This Row],[Line Sub Total]],0)</f>
        <v>0</v>
      </c>
      <c r="AD130" s="18">
        <f>IF(SalesOrders_Log[[#This Row],[Date Invoiced]]=FY01_M09,SalesOrders_Log[[#This Row],[Line Sub Total]],0)</f>
        <v>0</v>
      </c>
      <c r="AE130" s="18">
        <f>IF(SalesOrders_Log[[#This Row],[Date Invoiced]]=FY01_M10,SalesOrders_Log[[#This Row],[Line Sub Total]],0)</f>
        <v>0</v>
      </c>
      <c r="AF130" s="18">
        <f>IF(SalesOrders_Log[[#This Row],[Date Invoiced]]=FY01_M11,SalesOrders_Log[[#This Row],[Line Sub Total]],0)</f>
        <v>0</v>
      </c>
      <c r="AG130" s="18">
        <f>IF(SalesOrders_Log[[#This Row],[Date Invoiced]]=FY01_M12,SalesOrders_Log[[#This Row],[Line Sub Total]],0)</f>
        <v>0</v>
      </c>
      <c r="AH130" s="18">
        <f>IF(SalesOrders_Log[[#This Row],[Date Invoiced]]=FY02_M01,SalesOrders_Log[[#This Row],[Line Sub Total]],0)</f>
        <v>0</v>
      </c>
      <c r="AI130" s="18">
        <f>IF(SalesOrders_Log[[#This Row],[Date Invoiced]]=FY02_M02,SalesOrders_Log[[#This Row],[Line Sub Total]],0)</f>
        <v>0</v>
      </c>
      <c r="AJ130" s="18">
        <f>IF(SalesOrders_Log[[#This Row],[Date Invoiced]]=FY02_M03,SalesOrders_Log[[#This Row],[Line Sub Total]],0)</f>
        <v>0</v>
      </c>
      <c r="AK130" s="18">
        <f>IF(SalesOrders_Log[[#This Row],[Date Invoiced]]=FY02_M04,SalesOrders_Log[[#This Row],[Line Sub Total]],0)</f>
        <v>0</v>
      </c>
      <c r="AL130" s="18">
        <f>IF(SalesOrders_Log[[#This Row],[Date Invoiced]]=FY02_M05,SalesOrders_Log[[#This Row],[Line Sub Total]],0)</f>
        <v>0</v>
      </c>
      <c r="AM130" s="18">
        <f>IF(SalesOrders_Log[[#This Row],[Date Invoiced]]=FY02_M06,SalesOrders_Log[[#This Row],[Line Sub Total]],0)</f>
        <v>0</v>
      </c>
      <c r="AN130" s="18">
        <f>IF(SalesOrders_Log[[#This Row],[Date Invoiced]]=FY02_M07,SalesOrders_Log[[#This Row],[Line Sub Total]],0)</f>
        <v>0</v>
      </c>
      <c r="AO130" s="18">
        <f>IF(SalesOrders_Log[[#This Row],[Date Invoiced]]=FY02_M08,SalesOrders_Log[[#This Row],[Line Sub Total]],0)</f>
        <v>0</v>
      </c>
      <c r="AP130" s="18">
        <f>IF(SalesOrders_Log[[#This Row],[Date Invoiced]]=FY02_M09,SalesOrders_Log[[#This Row],[Line Sub Total]],0)</f>
        <v>0</v>
      </c>
      <c r="AQ130" s="18">
        <f>IF(SalesOrders_Log[[#This Row],[Date Invoiced]]=FY02_M10,SalesOrders_Log[[#This Row],[Line Sub Total]],0)</f>
        <v>0</v>
      </c>
      <c r="AR130" s="18">
        <f>IF(SalesOrders_Log[[#This Row],[Date Invoiced]]=FY02_M11,SalesOrders_Log[[#This Row],[Line Sub Total]],0)</f>
        <v>0</v>
      </c>
      <c r="AS130" s="18">
        <f>IF(SalesOrders_Log[[#This Row],[Date Invoiced]]=FY02_M12,SalesOrders_Log[[#This Row],[Line Sub Total]],0)</f>
        <v>0</v>
      </c>
      <c r="AT130" s="18">
        <f>IF(SalesOrders_Log[[#This Row],[Date Invoiced]]=FY03_M01,SalesOrders_Log[[#This Row],[Line Sub Total]],0)</f>
        <v>0</v>
      </c>
      <c r="AU130" s="18">
        <f>IF(SalesOrders_Log[[#This Row],[Date Invoiced]]=FY03_M02,SalesOrders_Log[[#This Row],[Line Sub Total]],0)</f>
        <v>0</v>
      </c>
      <c r="AV130" s="18">
        <f>IF(SalesOrders_Log[[#This Row],[Date Invoiced]]=FY03_M03,SalesOrders_Log[[#This Row],[Line Sub Total]],0)</f>
        <v>0</v>
      </c>
      <c r="AW130" s="18">
        <f>IF(SalesOrders_Log[[#This Row],[Date Invoiced]]=FY03_M04,SalesOrders_Log[[#This Row],[Line Sub Total]],0)</f>
        <v>0</v>
      </c>
      <c r="AX130" s="18">
        <f>IF(SalesOrders_Log[[#This Row],[Date Invoiced]]=FY03_M05,SalesOrders_Log[[#This Row],[Line Sub Total]],0)</f>
        <v>0</v>
      </c>
      <c r="AY130" s="18">
        <f>IF(SalesOrders_Log[[#This Row],[Date Invoiced]]=FY03_M06,SalesOrders_Log[[#This Row],[Line Sub Total]],0)</f>
        <v>0</v>
      </c>
      <c r="AZ130" s="18">
        <f>IF(SalesOrders_Log[[#This Row],[Date Invoiced]]=FY03_M07,SalesOrders_Log[[#This Row],[Line Sub Total]],0)</f>
        <v>0</v>
      </c>
      <c r="BA130" s="18">
        <f>IF(SalesOrders_Log[[#This Row],[Date Invoiced]]=FY03_M08,SalesOrders_Log[[#This Row],[Line Sub Total]],0)</f>
        <v>0</v>
      </c>
      <c r="BB130" s="18">
        <f>IF(SalesOrders_Log[[#This Row],[Date Invoiced]]=FY03_M09,SalesOrders_Log[[#This Row],[Line Sub Total]],0)</f>
        <v>0</v>
      </c>
      <c r="BC130" s="18">
        <f>IF(SalesOrders_Log[[#This Row],[Date Invoiced]]=FY03_M10,SalesOrders_Log[[#This Row],[Line Sub Total]],0)</f>
        <v>0</v>
      </c>
      <c r="BD130" s="18">
        <f>IF(SalesOrders_Log[[#This Row],[Date Invoiced]]=FY03_M11,SalesOrders_Log[[#This Row],[Line Sub Total]],0)</f>
        <v>0</v>
      </c>
      <c r="BE130" s="18">
        <f>IF(SalesOrders_Log[[#This Row],[Date Invoiced]]=FY03_M12,SalesOrders_Log[[#This Row],[Line Sub Total]],0)</f>
        <v>0</v>
      </c>
      <c r="BF130" s="18">
        <f>IF(SalesOrders_Log[[#This Row],[Product]]=FY04_M01,SalesOrders_Log[[#This Row],[Date Invoiced]],0)</f>
        <v>0</v>
      </c>
      <c r="BG130" s="18">
        <f>IF(SalesOrders_Log[[#This Row],[Product]]=FY04_M02,SalesOrders_Log[[#This Row],[Date Invoiced]],0)</f>
        <v>0</v>
      </c>
      <c r="BH130" s="18">
        <f>IF(SalesOrders_Log[[#This Row],[Product]]=FY04_M03,SalesOrders_Log[[#This Row],[Date Invoiced]],0)</f>
        <v>0</v>
      </c>
      <c r="BI130" s="18">
        <f>IF(SalesOrders_Log[[#This Row],[Product]]=FY04_M04,SalesOrders_Log[[#This Row],[Date Invoiced]],0)</f>
        <v>0</v>
      </c>
      <c r="BJ130" s="18">
        <f>IF(SalesOrders_Log[[#This Row],[Product]]=FY04_M05,SalesOrders_Log[[#This Row],[Date Invoiced]],0)</f>
        <v>0</v>
      </c>
      <c r="BK130" s="18">
        <f>IF(SalesOrders_Log[[#This Row],[Product]]=FY04_M06,SalesOrders_Log[[#This Row],[Date Invoiced]],0)</f>
        <v>0</v>
      </c>
      <c r="BL130" s="18">
        <f>IF(SalesOrders_Log[[#This Row],[Product]]=FY04_M07,SalesOrders_Log[[#This Row],[Date Invoiced]],0)</f>
        <v>0</v>
      </c>
      <c r="BM130" s="18">
        <f>IF(SalesOrders_Log[[#This Row],[Product]]=FY04_M08,SalesOrders_Log[[#This Row],[Date Invoiced]],0)</f>
        <v>0</v>
      </c>
      <c r="BN130" s="18">
        <f>IF(SalesOrders_Log[[#This Row],[Product]]=FY04_M09,SalesOrders_Log[[#This Row],[Date Invoiced]],0)</f>
        <v>0</v>
      </c>
      <c r="BO130" s="18">
        <f>IF(SalesOrders_Log[[#This Row],[Product]]=FY04_M10,SalesOrders_Log[[#This Row],[Date Invoiced]],0)</f>
        <v>0</v>
      </c>
      <c r="BP130" s="18">
        <f>IF(SalesOrders_Log[[#This Row],[Product]]=FY04_M11,SalesOrders_Log[[#This Row],[Date Invoiced]],0)</f>
        <v>0</v>
      </c>
      <c r="BQ130" s="18">
        <f>IF(SalesOrders_Log[[#This Row],[Product]]=FY04_M12,SalesOrders_Log[[#This Row],[Date Invoiced]],0)</f>
        <v>0</v>
      </c>
      <c r="BR130" s="18">
        <f>IF(SalesOrders_Log[[#This Row],[Product]]=FY05_M01,SalesOrders_Log[[#This Row],[Date Invoiced]],0)</f>
        <v>0</v>
      </c>
      <c r="BS130" s="18">
        <f>IF(SalesOrders_Log[[#This Row],[Product]]=FY05_M02,SalesOrders_Log[[#This Row],[Date Invoiced]],0)</f>
        <v>0</v>
      </c>
      <c r="BT130" s="18">
        <f>IF(SalesOrders_Log[[#This Row],[Product]]=FY05_M03,SalesOrders_Log[[#This Row],[Date Invoiced]],0)</f>
        <v>0</v>
      </c>
      <c r="BU130" s="18">
        <f>IF(SalesOrders_Log[[#This Row],[Product]]=FY05_M04,SalesOrders_Log[[#This Row],[Date Invoiced]],0)</f>
        <v>0</v>
      </c>
      <c r="BV130" s="18">
        <f>IF(SalesOrders_Log[[#This Row],[Product]]=FY05_M05,SalesOrders_Log[[#This Row],[Date Invoiced]],0)</f>
        <v>0</v>
      </c>
      <c r="BW130" s="18">
        <f>IF(SalesOrders_Log[[#This Row],[Product]]=FY05_M06,SalesOrders_Log[[#This Row],[Date Invoiced]],0)</f>
        <v>0</v>
      </c>
      <c r="BX130" s="18">
        <f>IF(SalesOrders_Log[[#This Row],[Product]]=FY05_M07,SalesOrders_Log[[#This Row],[Date Invoiced]],0)</f>
        <v>0</v>
      </c>
      <c r="BY130" s="18">
        <f>IF(SalesOrders_Log[[#This Row],[Product]]=FY05_M08,SalesOrders_Log[[#This Row],[Date Invoiced]],0)</f>
        <v>0</v>
      </c>
      <c r="BZ130" s="18">
        <f>IF(SalesOrders_Log[[#This Row],[Product]]=FY05_M09,SalesOrders_Log[[#This Row],[Date Invoiced]],0)</f>
        <v>0</v>
      </c>
      <c r="CA130" s="18">
        <f>IF(SalesOrders_Log[[#This Row],[Product]]=FY05_M10,SalesOrders_Log[[#This Row],[Date Invoiced]],0)</f>
        <v>0</v>
      </c>
      <c r="CB130" s="18">
        <f>IF(SalesOrders_Log[[#This Row],[Product]]=FY05_M11,SalesOrders_Log[[#This Row],[Date Invoiced]],0)</f>
        <v>0</v>
      </c>
      <c r="CC130" s="18">
        <f>IF(SalesOrders_Log[[#This Row],[Product]]=FY05_M12,SalesOrders_Log[[#This Row],[Date Invoiced]],0)</f>
        <v>0</v>
      </c>
    </row>
    <row r="131" spans="2:81" x14ac:dyDescent="0.25">
      <c r="B131" s="6" t="s">
        <v>735</v>
      </c>
      <c r="C131" s="6"/>
      <c r="D131" s="11"/>
      <c r="E131" s="6"/>
      <c r="F131" s="6"/>
      <c r="G131" s="6"/>
      <c r="H131" s="6"/>
      <c r="I131" s="6"/>
      <c r="J131" s="6"/>
      <c r="K131" s="6"/>
      <c r="L131" s="18" t="str">
        <f>IF(ISBLANK(SalesOrders_Log[[#This Row],[Product]]),"",SalesOrders_Log[[#This Row],[List Price]]*SalesOrders_Log[[#This Row],[QTY at List Price]]+SalesOrders_Log[[#This Row],[Discount Price]]*SalesOrders_Log[[#This Row],[QTY at Discount Price]])</f>
        <v/>
      </c>
      <c r="M131" s="6"/>
      <c r="N131" s="6"/>
      <c r="O131" s="18" t="str">
        <f>IFERROR(SalesOrders_Log[[#This Row],[Line Sub Total]]*SalesOrders_Log[[#This Row],[Zip Code Taxes]],"")</f>
        <v/>
      </c>
      <c r="P131" s="18">
        <f>SalesOrders_Log[[#This Row],[List Price]]-SalesOrders_Log[[#This Row],[Cost Price]]</f>
        <v>0</v>
      </c>
      <c r="Q13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31" s="93" t="str">
        <f>IFERROR(SalesOrders_Log[[#This Row],[QTY at List Price]]*SalesOrders_Log[[#This Row],[List Price]]/SalesOrders_Log[[#This Row],[Cost Price]]*SalesOrders_Log[[#This Row],[QTY at List Price]]-IF(SalesOrders_Log[[#This Row],[QTY at List Price]]="","",1),"")</f>
        <v/>
      </c>
      <c r="S131" s="93" t="str">
        <f>IFERROR( SalesOrders_Log[[#This Row],[QTY at Discount Price]]*SalesOrders_Log[[#This Row],[Discount Price]]/SalesOrders_Log[[#This Row],[Cost Price]]*SalesOrders_Log[[#This Row],[QTY at Discount Price]]-IF(SalesOrders_Log[[#This Row],[QTY at Discount Price]]="","",1),"")</f>
        <v/>
      </c>
      <c r="T131" s="6"/>
      <c r="V131" s="18">
        <f>IF(SalesOrders_Log[[#This Row],[Date Invoiced]]=FY01_M01,SalesOrders_Log[[#This Row],[Line Sub Total]],0)</f>
        <v>0</v>
      </c>
      <c r="W131" s="18">
        <f>IF(SalesOrders_Log[[#This Row],[Date Invoiced]]=FY01_M02,SalesOrders_Log[[#This Row],[Line Sub Total]],0)</f>
        <v>0</v>
      </c>
      <c r="X131" s="18">
        <f>IF(SalesOrders_Log[[#This Row],[Date Invoiced]]=FY01_M03,SalesOrders_Log[[#This Row],[Line Sub Total]],0)</f>
        <v>0</v>
      </c>
      <c r="Y131" s="18">
        <f>IF(SalesOrders_Log[[#This Row],[Date Invoiced]]=FY01_M04,SalesOrders_Log[[#This Row],[Line Sub Total]],0)</f>
        <v>0</v>
      </c>
      <c r="Z131" s="18">
        <f>IF(SalesOrders_Log[[#This Row],[Date Invoiced]]=FY01_M05,SalesOrders_Log[[#This Row],[Line Sub Total]],0)</f>
        <v>0</v>
      </c>
      <c r="AA131" s="18">
        <f>IF(SalesOrders_Log[[#This Row],[Date Invoiced]]=FY01_M06,SalesOrders_Log[[#This Row],[Line Sub Total]],0)</f>
        <v>0</v>
      </c>
      <c r="AB131" s="18">
        <f>IF(SalesOrders_Log[[#This Row],[Date Invoiced]]=FY01_M07,SalesOrders_Log[[#This Row],[Line Sub Total]],0)</f>
        <v>0</v>
      </c>
      <c r="AC131" s="18">
        <f>IF(SalesOrders_Log[[#This Row],[Date Invoiced]]=FY01_M08,SalesOrders_Log[[#This Row],[Line Sub Total]],0)</f>
        <v>0</v>
      </c>
      <c r="AD131" s="18">
        <f>IF(SalesOrders_Log[[#This Row],[Date Invoiced]]=FY01_M09,SalesOrders_Log[[#This Row],[Line Sub Total]],0)</f>
        <v>0</v>
      </c>
      <c r="AE131" s="18">
        <f>IF(SalesOrders_Log[[#This Row],[Date Invoiced]]=FY01_M10,SalesOrders_Log[[#This Row],[Line Sub Total]],0)</f>
        <v>0</v>
      </c>
      <c r="AF131" s="18">
        <f>IF(SalesOrders_Log[[#This Row],[Date Invoiced]]=FY01_M11,SalesOrders_Log[[#This Row],[Line Sub Total]],0)</f>
        <v>0</v>
      </c>
      <c r="AG131" s="18">
        <f>IF(SalesOrders_Log[[#This Row],[Date Invoiced]]=FY01_M12,SalesOrders_Log[[#This Row],[Line Sub Total]],0)</f>
        <v>0</v>
      </c>
      <c r="AH131" s="18">
        <f>IF(SalesOrders_Log[[#This Row],[Date Invoiced]]=FY02_M01,SalesOrders_Log[[#This Row],[Line Sub Total]],0)</f>
        <v>0</v>
      </c>
      <c r="AI131" s="18">
        <f>IF(SalesOrders_Log[[#This Row],[Date Invoiced]]=FY02_M02,SalesOrders_Log[[#This Row],[Line Sub Total]],0)</f>
        <v>0</v>
      </c>
      <c r="AJ131" s="18">
        <f>IF(SalesOrders_Log[[#This Row],[Date Invoiced]]=FY02_M03,SalesOrders_Log[[#This Row],[Line Sub Total]],0)</f>
        <v>0</v>
      </c>
      <c r="AK131" s="18">
        <f>IF(SalesOrders_Log[[#This Row],[Date Invoiced]]=FY02_M04,SalesOrders_Log[[#This Row],[Line Sub Total]],0)</f>
        <v>0</v>
      </c>
      <c r="AL131" s="18">
        <f>IF(SalesOrders_Log[[#This Row],[Date Invoiced]]=FY02_M05,SalesOrders_Log[[#This Row],[Line Sub Total]],0)</f>
        <v>0</v>
      </c>
      <c r="AM131" s="18">
        <f>IF(SalesOrders_Log[[#This Row],[Date Invoiced]]=FY02_M06,SalesOrders_Log[[#This Row],[Line Sub Total]],0)</f>
        <v>0</v>
      </c>
      <c r="AN131" s="18">
        <f>IF(SalesOrders_Log[[#This Row],[Date Invoiced]]=FY02_M07,SalesOrders_Log[[#This Row],[Line Sub Total]],0)</f>
        <v>0</v>
      </c>
      <c r="AO131" s="18">
        <f>IF(SalesOrders_Log[[#This Row],[Date Invoiced]]=FY02_M08,SalesOrders_Log[[#This Row],[Line Sub Total]],0)</f>
        <v>0</v>
      </c>
      <c r="AP131" s="18">
        <f>IF(SalesOrders_Log[[#This Row],[Date Invoiced]]=FY02_M09,SalesOrders_Log[[#This Row],[Line Sub Total]],0)</f>
        <v>0</v>
      </c>
      <c r="AQ131" s="18">
        <f>IF(SalesOrders_Log[[#This Row],[Date Invoiced]]=FY02_M10,SalesOrders_Log[[#This Row],[Line Sub Total]],0)</f>
        <v>0</v>
      </c>
      <c r="AR131" s="18">
        <f>IF(SalesOrders_Log[[#This Row],[Date Invoiced]]=FY02_M11,SalesOrders_Log[[#This Row],[Line Sub Total]],0)</f>
        <v>0</v>
      </c>
      <c r="AS131" s="18">
        <f>IF(SalesOrders_Log[[#This Row],[Date Invoiced]]=FY02_M12,SalesOrders_Log[[#This Row],[Line Sub Total]],0)</f>
        <v>0</v>
      </c>
      <c r="AT131" s="18">
        <f>IF(SalesOrders_Log[[#This Row],[Date Invoiced]]=FY03_M01,SalesOrders_Log[[#This Row],[Line Sub Total]],0)</f>
        <v>0</v>
      </c>
      <c r="AU131" s="18">
        <f>IF(SalesOrders_Log[[#This Row],[Date Invoiced]]=FY03_M02,SalesOrders_Log[[#This Row],[Line Sub Total]],0)</f>
        <v>0</v>
      </c>
      <c r="AV131" s="18">
        <f>IF(SalesOrders_Log[[#This Row],[Date Invoiced]]=FY03_M03,SalesOrders_Log[[#This Row],[Line Sub Total]],0)</f>
        <v>0</v>
      </c>
      <c r="AW131" s="18">
        <f>IF(SalesOrders_Log[[#This Row],[Date Invoiced]]=FY03_M04,SalesOrders_Log[[#This Row],[Line Sub Total]],0)</f>
        <v>0</v>
      </c>
      <c r="AX131" s="18">
        <f>IF(SalesOrders_Log[[#This Row],[Date Invoiced]]=FY03_M05,SalesOrders_Log[[#This Row],[Line Sub Total]],0)</f>
        <v>0</v>
      </c>
      <c r="AY131" s="18">
        <f>IF(SalesOrders_Log[[#This Row],[Date Invoiced]]=FY03_M06,SalesOrders_Log[[#This Row],[Line Sub Total]],0)</f>
        <v>0</v>
      </c>
      <c r="AZ131" s="18">
        <f>IF(SalesOrders_Log[[#This Row],[Date Invoiced]]=FY03_M07,SalesOrders_Log[[#This Row],[Line Sub Total]],0)</f>
        <v>0</v>
      </c>
      <c r="BA131" s="18">
        <f>IF(SalesOrders_Log[[#This Row],[Date Invoiced]]=FY03_M08,SalesOrders_Log[[#This Row],[Line Sub Total]],0)</f>
        <v>0</v>
      </c>
      <c r="BB131" s="18">
        <f>IF(SalesOrders_Log[[#This Row],[Date Invoiced]]=FY03_M09,SalesOrders_Log[[#This Row],[Line Sub Total]],0)</f>
        <v>0</v>
      </c>
      <c r="BC131" s="18">
        <f>IF(SalesOrders_Log[[#This Row],[Date Invoiced]]=FY03_M10,SalesOrders_Log[[#This Row],[Line Sub Total]],0)</f>
        <v>0</v>
      </c>
      <c r="BD131" s="18">
        <f>IF(SalesOrders_Log[[#This Row],[Date Invoiced]]=FY03_M11,SalesOrders_Log[[#This Row],[Line Sub Total]],0)</f>
        <v>0</v>
      </c>
      <c r="BE131" s="18">
        <f>IF(SalesOrders_Log[[#This Row],[Date Invoiced]]=FY03_M12,SalesOrders_Log[[#This Row],[Line Sub Total]],0)</f>
        <v>0</v>
      </c>
      <c r="BF131" s="18">
        <f>IF(SalesOrders_Log[[#This Row],[Product]]=FY04_M01,SalesOrders_Log[[#This Row],[Date Invoiced]],0)</f>
        <v>0</v>
      </c>
      <c r="BG131" s="18">
        <f>IF(SalesOrders_Log[[#This Row],[Product]]=FY04_M02,SalesOrders_Log[[#This Row],[Date Invoiced]],0)</f>
        <v>0</v>
      </c>
      <c r="BH131" s="18">
        <f>IF(SalesOrders_Log[[#This Row],[Product]]=FY04_M03,SalesOrders_Log[[#This Row],[Date Invoiced]],0)</f>
        <v>0</v>
      </c>
      <c r="BI131" s="18">
        <f>IF(SalesOrders_Log[[#This Row],[Product]]=FY04_M04,SalesOrders_Log[[#This Row],[Date Invoiced]],0)</f>
        <v>0</v>
      </c>
      <c r="BJ131" s="18">
        <f>IF(SalesOrders_Log[[#This Row],[Product]]=FY04_M05,SalesOrders_Log[[#This Row],[Date Invoiced]],0)</f>
        <v>0</v>
      </c>
      <c r="BK131" s="18">
        <f>IF(SalesOrders_Log[[#This Row],[Product]]=FY04_M06,SalesOrders_Log[[#This Row],[Date Invoiced]],0)</f>
        <v>0</v>
      </c>
      <c r="BL131" s="18">
        <f>IF(SalesOrders_Log[[#This Row],[Product]]=FY04_M07,SalesOrders_Log[[#This Row],[Date Invoiced]],0)</f>
        <v>0</v>
      </c>
      <c r="BM131" s="18">
        <f>IF(SalesOrders_Log[[#This Row],[Product]]=FY04_M08,SalesOrders_Log[[#This Row],[Date Invoiced]],0)</f>
        <v>0</v>
      </c>
      <c r="BN131" s="18">
        <f>IF(SalesOrders_Log[[#This Row],[Product]]=FY04_M09,SalesOrders_Log[[#This Row],[Date Invoiced]],0)</f>
        <v>0</v>
      </c>
      <c r="BO131" s="18">
        <f>IF(SalesOrders_Log[[#This Row],[Product]]=FY04_M10,SalesOrders_Log[[#This Row],[Date Invoiced]],0)</f>
        <v>0</v>
      </c>
      <c r="BP131" s="18">
        <f>IF(SalesOrders_Log[[#This Row],[Product]]=FY04_M11,SalesOrders_Log[[#This Row],[Date Invoiced]],0)</f>
        <v>0</v>
      </c>
      <c r="BQ131" s="18">
        <f>IF(SalesOrders_Log[[#This Row],[Product]]=FY04_M12,SalesOrders_Log[[#This Row],[Date Invoiced]],0)</f>
        <v>0</v>
      </c>
      <c r="BR131" s="18">
        <f>IF(SalesOrders_Log[[#This Row],[Product]]=FY05_M01,SalesOrders_Log[[#This Row],[Date Invoiced]],0)</f>
        <v>0</v>
      </c>
      <c r="BS131" s="18">
        <f>IF(SalesOrders_Log[[#This Row],[Product]]=FY05_M02,SalesOrders_Log[[#This Row],[Date Invoiced]],0)</f>
        <v>0</v>
      </c>
      <c r="BT131" s="18">
        <f>IF(SalesOrders_Log[[#This Row],[Product]]=FY05_M03,SalesOrders_Log[[#This Row],[Date Invoiced]],0)</f>
        <v>0</v>
      </c>
      <c r="BU131" s="18">
        <f>IF(SalesOrders_Log[[#This Row],[Product]]=FY05_M04,SalesOrders_Log[[#This Row],[Date Invoiced]],0)</f>
        <v>0</v>
      </c>
      <c r="BV131" s="18">
        <f>IF(SalesOrders_Log[[#This Row],[Product]]=FY05_M05,SalesOrders_Log[[#This Row],[Date Invoiced]],0)</f>
        <v>0</v>
      </c>
      <c r="BW131" s="18">
        <f>IF(SalesOrders_Log[[#This Row],[Product]]=FY05_M06,SalesOrders_Log[[#This Row],[Date Invoiced]],0)</f>
        <v>0</v>
      </c>
      <c r="BX131" s="18">
        <f>IF(SalesOrders_Log[[#This Row],[Product]]=FY05_M07,SalesOrders_Log[[#This Row],[Date Invoiced]],0)</f>
        <v>0</v>
      </c>
      <c r="BY131" s="18">
        <f>IF(SalesOrders_Log[[#This Row],[Product]]=FY05_M08,SalesOrders_Log[[#This Row],[Date Invoiced]],0)</f>
        <v>0</v>
      </c>
      <c r="BZ131" s="18">
        <f>IF(SalesOrders_Log[[#This Row],[Product]]=FY05_M09,SalesOrders_Log[[#This Row],[Date Invoiced]],0)</f>
        <v>0</v>
      </c>
      <c r="CA131" s="18">
        <f>IF(SalesOrders_Log[[#This Row],[Product]]=FY05_M10,SalesOrders_Log[[#This Row],[Date Invoiced]],0)</f>
        <v>0</v>
      </c>
      <c r="CB131" s="18">
        <f>IF(SalesOrders_Log[[#This Row],[Product]]=FY05_M11,SalesOrders_Log[[#This Row],[Date Invoiced]],0)</f>
        <v>0</v>
      </c>
      <c r="CC131" s="18">
        <f>IF(SalesOrders_Log[[#This Row],[Product]]=FY05_M12,SalesOrders_Log[[#This Row],[Date Invoiced]],0)</f>
        <v>0</v>
      </c>
    </row>
    <row r="132" spans="2:81" x14ac:dyDescent="0.25">
      <c r="B132" s="6" t="s">
        <v>736</v>
      </c>
      <c r="C132" s="6"/>
      <c r="D132" s="11"/>
      <c r="E132" s="6"/>
      <c r="F132" s="6"/>
      <c r="G132" s="6"/>
      <c r="H132" s="6"/>
      <c r="I132" s="6"/>
      <c r="J132" s="6"/>
      <c r="K132" s="6"/>
      <c r="L132" s="18" t="str">
        <f>IF(ISBLANK(SalesOrders_Log[[#This Row],[Product]]),"",SalesOrders_Log[[#This Row],[List Price]]*SalesOrders_Log[[#This Row],[QTY at List Price]]+SalesOrders_Log[[#This Row],[Discount Price]]*SalesOrders_Log[[#This Row],[QTY at Discount Price]])</f>
        <v/>
      </c>
      <c r="M132" s="6"/>
      <c r="N132" s="6"/>
      <c r="O132" s="18" t="str">
        <f>IFERROR(SalesOrders_Log[[#This Row],[Line Sub Total]]*SalesOrders_Log[[#This Row],[Zip Code Taxes]],"")</f>
        <v/>
      </c>
      <c r="P132" s="18">
        <f>SalesOrders_Log[[#This Row],[List Price]]-SalesOrders_Log[[#This Row],[Cost Price]]</f>
        <v>0</v>
      </c>
      <c r="Q13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32" s="93" t="str">
        <f>IFERROR(SalesOrders_Log[[#This Row],[QTY at List Price]]*SalesOrders_Log[[#This Row],[List Price]]/SalesOrders_Log[[#This Row],[Cost Price]]*SalesOrders_Log[[#This Row],[QTY at List Price]]-IF(SalesOrders_Log[[#This Row],[QTY at List Price]]="","",1),"")</f>
        <v/>
      </c>
      <c r="S132" s="93" t="str">
        <f>IFERROR( SalesOrders_Log[[#This Row],[QTY at Discount Price]]*SalesOrders_Log[[#This Row],[Discount Price]]/SalesOrders_Log[[#This Row],[Cost Price]]*SalesOrders_Log[[#This Row],[QTY at Discount Price]]-IF(SalesOrders_Log[[#This Row],[QTY at Discount Price]]="","",1),"")</f>
        <v/>
      </c>
      <c r="T132" s="6"/>
      <c r="V132" s="18">
        <f>IF(SalesOrders_Log[[#This Row],[Date Invoiced]]=FY01_M01,SalesOrders_Log[[#This Row],[Line Sub Total]],0)</f>
        <v>0</v>
      </c>
      <c r="W132" s="18">
        <f>IF(SalesOrders_Log[[#This Row],[Date Invoiced]]=FY01_M02,SalesOrders_Log[[#This Row],[Line Sub Total]],0)</f>
        <v>0</v>
      </c>
      <c r="X132" s="18">
        <f>IF(SalesOrders_Log[[#This Row],[Date Invoiced]]=FY01_M03,SalesOrders_Log[[#This Row],[Line Sub Total]],0)</f>
        <v>0</v>
      </c>
      <c r="Y132" s="18">
        <f>IF(SalesOrders_Log[[#This Row],[Date Invoiced]]=FY01_M04,SalesOrders_Log[[#This Row],[Line Sub Total]],0)</f>
        <v>0</v>
      </c>
      <c r="Z132" s="18">
        <f>IF(SalesOrders_Log[[#This Row],[Date Invoiced]]=FY01_M05,SalesOrders_Log[[#This Row],[Line Sub Total]],0)</f>
        <v>0</v>
      </c>
      <c r="AA132" s="18">
        <f>IF(SalesOrders_Log[[#This Row],[Date Invoiced]]=FY01_M06,SalesOrders_Log[[#This Row],[Line Sub Total]],0)</f>
        <v>0</v>
      </c>
      <c r="AB132" s="18">
        <f>IF(SalesOrders_Log[[#This Row],[Date Invoiced]]=FY01_M07,SalesOrders_Log[[#This Row],[Line Sub Total]],0)</f>
        <v>0</v>
      </c>
      <c r="AC132" s="18">
        <f>IF(SalesOrders_Log[[#This Row],[Date Invoiced]]=FY01_M08,SalesOrders_Log[[#This Row],[Line Sub Total]],0)</f>
        <v>0</v>
      </c>
      <c r="AD132" s="18">
        <f>IF(SalesOrders_Log[[#This Row],[Date Invoiced]]=FY01_M09,SalesOrders_Log[[#This Row],[Line Sub Total]],0)</f>
        <v>0</v>
      </c>
      <c r="AE132" s="18">
        <f>IF(SalesOrders_Log[[#This Row],[Date Invoiced]]=FY01_M10,SalesOrders_Log[[#This Row],[Line Sub Total]],0)</f>
        <v>0</v>
      </c>
      <c r="AF132" s="18">
        <f>IF(SalesOrders_Log[[#This Row],[Date Invoiced]]=FY01_M11,SalesOrders_Log[[#This Row],[Line Sub Total]],0)</f>
        <v>0</v>
      </c>
      <c r="AG132" s="18">
        <f>IF(SalesOrders_Log[[#This Row],[Date Invoiced]]=FY01_M12,SalesOrders_Log[[#This Row],[Line Sub Total]],0)</f>
        <v>0</v>
      </c>
      <c r="AH132" s="18">
        <f>IF(SalesOrders_Log[[#This Row],[Date Invoiced]]=FY02_M01,SalesOrders_Log[[#This Row],[Line Sub Total]],0)</f>
        <v>0</v>
      </c>
      <c r="AI132" s="18">
        <f>IF(SalesOrders_Log[[#This Row],[Date Invoiced]]=FY02_M02,SalesOrders_Log[[#This Row],[Line Sub Total]],0)</f>
        <v>0</v>
      </c>
      <c r="AJ132" s="18">
        <f>IF(SalesOrders_Log[[#This Row],[Date Invoiced]]=FY02_M03,SalesOrders_Log[[#This Row],[Line Sub Total]],0)</f>
        <v>0</v>
      </c>
      <c r="AK132" s="18">
        <f>IF(SalesOrders_Log[[#This Row],[Date Invoiced]]=FY02_M04,SalesOrders_Log[[#This Row],[Line Sub Total]],0)</f>
        <v>0</v>
      </c>
      <c r="AL132" s="18">
        <f>IF(SalesOrders_Log[[#This Row],[Date Invoiced]]=FY02_M05,SalesOrders_Log[[#This Row],[Line Sub Total]],0)</f>
        <v>0</v>
      </c>
      <c r="AM132" s="18">
        <f>IF(SalesOrders_Log[[#This Row],[Date Invoiced]]=FY02_M06,SalesOrders_Log[[#This Row],[Line Sub Total]],0)</f>
        <v>0</v>
      </c>
      <c r="AN132" s="18">
        <f>IF(SalesOrders_Log[[#This Row],[Date Invoiced]]=FY02_M07,SalesOrders_Log[[#This Row],[Line Sub Total]],0)</f>
        <v>0</v>
      </c>
      <c r="AO132" s="18">
        <f>IF(SalesOrders_Log[[#This Row],[Date Invoiced]]=FY02_M08,SalesOrders_Log[[#This Row],[Line Sub Total]],0)</f>
        <v>0</v>
      </c>
      <c r="AP132" s="18">
        <f>IF(SalesOrders_Log[[#This Row],[Date Invoiced]]=FY02_M09,SalesOrders_Log[[#This Row],[Line Sub Total]],0)</f>
        <v>0</v>
      </c>
      <c r="AQ132" s="18">
        <f>IF(SalesOrders_Log[[#This Row],[Date Invoiced]]=FY02_M10,SalesOrders_Log[[#This Row],[Line Sub Total]],0)</f>
        <v>0</v>
      </c>
      <c r="AR132" s="18">
        <f>IF(SalesOrders_Log[[#This Row],[Date Invoiced]]=FY02_M11,SalesOrders_Log[[#This Row],[Line Sub Total]],0)</f>
        <v>0</v>
      </c>
      <c r="AS132" s="18">
        <f>IF(SalesOrders_Log[[#This Row],[Date Invoiced]]=FY02_M12,SalesOrders_Log[[#This Row],[Line Sub Total]],0)</f>
        <v>0</v>
      </c>
      <c r="AT132" s="18">
        <f>IF(SalesOrders_Log[[#This Row],[Date Invoiced]]=FY03_M01,SalesOrders_Log[[#This Row],[Line Sub Total]],0)</f>
        <v>0</v>
      </c>
      <c r="AU132" s="18">
        <f>IF(SalesOrders_Log[[#This Row],[Date Invoiced]]=FY03_M02,SalesOrders_Log[[#This Row],[Line Sub Total]],0)</f>
        <v>0</v>
      </c>
      <c r="AV132" s="18">
        <f>IF(SalesOrders_Log[[#This Row],[Date Invoiced]]=FY03_M03,SalesOrders_Log[[#This Row],[Line Sub Total]],0)</f>
        <v>0</v>
      </c>
      <c r="AW132" s="18">
        <f>IF(SalesOrders_Log[[#This Row],[Date Invoiced]]=FY03_M04,SalesOrders_Log[[#This Row],[Line Sub Total]],0)</f>
        <v>0</v>
      </c>
      <c r="AX132" s="18">
        <f>IF(SalesOrders_Log[[#This Row],[Date Invoiced]]=FY03_M05,SalesOrders_Log[[#This Row],[Line Sub Total]],0)</f>
        <v>0</v>
      </c>
      <c r="AY132" s="18">
        <f>IF(SalesOrders_Log[[#This Row],[Date Invoiced]]=FY03_M06,SalesOrders_Log[[#This Row],[Line Sub Total]],0)</f>
        <v>0</v>
      </c>
      <c r="AZ132" s="18">
        <f>IF(SalesOrders_Log[[#This Row],[Date Invoiced]]=FY03_M07,SalesOrders_Log[[#This Row],[Line Sub Total]],0)</f>
        <v>0</v>
      </c>
      <c r="BA132" s="18">
        <f>IF(SalesOrders_Log[[#This Row],[Date Invoiced]]=FY03_M08,SalesOrders_Log[[#This Row],[Line Sub Total]],0)</f>
        <v>0</v>
      </c>
      <c r="BB132" s="18">
        <f>IF(SalesOrders_Log[[#This Row],[Date Invoiced]]=FY03_M09,SalesOrders_Log[[#This Row],[Line Sub Total]],0)</f>
        <v>0</v>
      </c>
      <c r="BC132" s="18">
        <f>IF(SalesOrders_Log[[#This Row],[Date Invoiced]]=FY03_M10,SalesOrders_Log[[#This Row],[Line Sub Total]],0)</f>
        <v>0</v>
      </c>
      <c r="BD132" s="18">
        <f>IF(SalesOrders_Log[[#This Row],[Date Invoiced]]=FY03_M11,SalesOrders_Log[[#This Row],[Line Sub Total]],0)</f>
        <v>0</v>
      </c>
      <c r="BE132" s="18">
        <f>IF(SalesOrders_Log[[#This Row],[Date Invoiced]]=FY03_M12,SalesOrders_Log[[#This Row],[Line Sub Total]],0)</f>
        <v>0</v>
      </c>
      <c r="BF132" s="18">
        <f>IF(SalesOrders_Log[[#This Row],[Product]]=FY04_M01,SalesOrders_Log[[#This Row],[Date Invoiced]],0)</f>
        <v>0</v>
      </c>
      <c r="BG132" s="18">
        <f>IF(SalesOrders_Log[[#This Row],[Product]]=FY04_M02,SalesOrders_Log[[#This Row],[Date Invoiced]],0)</f>
        <v>0</v>
      </c>
      <c r="BH132" s="18">
        <f>IF(SalesOrders_Log[[#This Row],[Product]]=FY04_M03,SalesOrders_Log[[#This Row],[Date Invoiced]],0)</f>
        <v>0</v>
      </c>
      <c r="BI132" s="18">
        <f>IF(SalesOrders_Log[[#This Row],[Product]]=FY04_M04,SalesOrders_Log[[#This Row],[Date Invoiced]],0)</f>
        <v>0</v>
      </c>
      <c r="BJ132" s="18">
        <f>IF(SalesOrders_Log[[#This Row],[Product]]=FY04_M05,SalesOrders_Log[[#This Row],[Date Invoiced]],0)</f>
        <v>0</v>
      </c>
      <c r="BK132" s="18">
        <f>IF(SalesOrders_Log[[#This Row],[Product]]=FY04_M06,SalesOrders_Log[[#This Row],[Date Invoiced]],0)</f>
        <v>0</v>
      </c>
      <c r="BL132" s="18">
        <f>IF(SalesOrders_Log[[#This Row],[Product]]=FY04_M07,SalesOrders_Log[[#This Row],[Date Invoiced]],0)</f>
        <v>0</v>
      </c>
      <c r="BM132" s="18">
        <f>IF(SalesOrders_Log[[#This Row],[Product]]=FY04_M08,SalesOrders_Log[[#This Row],[Date Invoiced]],0)</f>
        <v>0</v>
      </c>
      <c r="BN132" s="18">
        <f>IF(SalesOrders_Log[[#This Row],[Product]]=FY04_M09,SalesOrders_Log[[#This Row],[Date Invoiced]],0)</f>
        <v>0</v>
      </c>
      <c r="BO132" s="18">
        <f>IF(SalesOrders_Log[[#This Row],[Product]]=FY04_M10,SalesOrders_Log[[#This Row],[Date Invoiced]],0)</f>
        <v>0</v>
      </c>
      <c r="BP132" s="18">
        <f>IF(SalesOrders_Log[[#This Row],[Product]]=FY04_M11,SalesOrders_Log[[#This Row],[Date Invoiced]],0)</f>
        <v>0</v>
      </c>
      <c r="BQ132" s="18">
        <f>IF(SalesOrders_Log[[#This Row],[Product]]=FY04_M12,SalesOrders_Log[[#This Row],[Date Invoiced]],0)</f>
        <v>0</v>
      </c>
      <c r="BR132" s="18">
        <f>IF(SalesOrders_Log[[#This Row],[Product]]=FY05_M01,SalesOrders_Log[[#This Row],[Date Invoiced]],0)</f>
        <v>0</v>
      </c>
      <c r="BS132" s="18">
        <f>IF(SalesOrders_Log[[#This Row],[Product]]=FY05_M02,SalesOrders_Log[[#This Row],[Date Invoiced]],0)</f>
        <v>0</v>
      </c>
      <c r="BT132" s="18">
        <f>IF(SalesOrders_Log[[#This Row],[Product]]=FY05_M03,SalesOrders_Log[[#This Row],[Date Invoiced]],0)</f>
        <v>0</v>
      </c>
      <c r="BU132" s="18">
        <f>IF(SalesOrders_Log[[#This Row],[Product]]=FY05_M04,SalesOrders_Log[[#This Row],[Date Invoiced]],0)</f>
        <v>0</v>
      </c>
      <c r="BV132" s="18">
        <f>IF(SalesOrders_Log[[#This Row],[Product]]=FY05_M05,SalesOrders_Log[[#This Row],[Date Invoiced]],0)</f>
        <v>0</v>
      </c>
      <c r="BW132" s="18">
        <f>IF(SalesOrders_Log[[#This Row],[Product]]=FY05_M06,SalesOrders_Log[[#This Row],[Date Invoiced]],0)</f>
        <v>0</v>
      </c>
      <c r="BX132" s="18">
        <f>IF(SalesOrders_Log[[#This Row],[Product]]=FY05_M07,SalesOrders_Log[[#This Row],[Date Invoiced]],0)</f>
        <v>0</v>
      </c>
      <c r="BY132" s="18">
        <f>IF(SalesOrders_Log[[#This Row],[Product]]=FY05_M08,SalesOrders_Log[[#This Row],[Date Invoiced]],0)</f>
        <v>0</v>
      </c>
      <c r="BZ132" s="18">
        <f>IF(SalesOrders_Log[[#This Row],[Product]]=FY05_M09,SalesOrders_Log[[#This Row],[Date Invoiced]],0)</f>
        <v>0</v>
      </c>
      <c r="CA132" s="18">
        <f>IF(SalesOrders_Log[[#This Row],[Product]]=FY05_M10,SalesOrders_Log[[#This Row],[Date Invoiced]],0)</f>
        <v>0</v>
      </c>
      <c r="CB132" s="18">
        <f>IF(SalesOrders_Log[[#This Row],[Product]]=FY05_M11,SalesOrders_Log[[#This Row],[Date Invoiced]],0)</f>
        <v>0</v>
      </c>
      <c r="CC132" s="18">
        <f>IF(SalesOrders_Log[[#This Row],[Product]]=FY05_M12,SalesOrders_Log[[#This Row],[Date Invoiced]],0)</f>
        <v>0</v>
      </c>
    </row>
    <row r="133" spans="2:81" x14ac:dyDescent="0.25">
      <c r="B133" s="6" t="s">
        <v>737</v>
      </c>
      <c r="C133" s="6"/>
      <c r="D133" s="11"/>
      <c r="E133" s="6"/>
      <c r="F133" s="6"/>
      <c r="G133" s="6"/>
      <c r="H133" s="6"/>
      <c r="I133" s="6"/>
      <c r="J133" s="6"/>
      <c r="K133" s="6"/>
      <c r="L133" s="18" t="str">
        <f>IF(ISBLANK(SalesOrders_Log[[#This Row],[Product]]),"",SalesOrders_Log[[#This Row],[List Price]]*SalesOrders_Log[[#This Row],[QTY at List Price]]+SalesOrders_Log[[#This Row],[Discount Price]]*SalesOrders_Log[[#This Row],[QTY at Discount Price]])</f>
        <v/>
      </c>
      <c r="M133" s="6"/>
      <c r="N133" s="6"/>
      <c r="O133" s="18" t="str">
        <f>IFERROR(SalesOrders_Log[[#This Row],[Line Sub Total]]*SalesOrders_Log[[#This Row],[Zip Code Taxes]],"")</f>
        <v/>
      </c>
      <c r="P133" s="18">
        <f>SalesOrders_Log[[#This Row],[List Price]]-SalesOrders_Log[[#This Row],[Cost Price]]</f>
        <v>0</v>
      </c>
      <c r="Q13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33" s="93" t="str">
        <f>IFERROR(SalesOrders_Log[[#This Row],[QTY at List Price]]*SalesOrders_Log[[#This Row],[List Price]]/SalesOrders_Log[[#This Row],[Cost Price]]*SalesOrders_Log[[#This Row],[QTY at List Price]]-IF(SalesOrders_Log[[#This Row],[QTY at List Price]]="","",1),"")</f>
        <v/>
      </c>
      <c r="S133" s="93" t="str">
        <f>IFERROR( SalesOrders_Log[[#This Row],[QTY at Discount Price]]*SalesOrders_Log[[#This Row],[Discount Price]]/SalesOrders_Log[[#This Row],[Cost Price]]*SalesOrders_Log[[#This Row],[QTY at Discount Price]]-IF(SalesOrders_Log[[#This Row],[QTY at Discount Price]]="","",1),"")</f>
        <v/>
      </c>
      <c r="T133" s="6"/>
      <c r="V133" s="18">
        <f>IF(SalesOrders_Log[[#This Row],[Date Invoiced]]=FY01_M01,SalesOrders_Log[[#This Row],[Line Sub Total]],0)</f>
        <v>0</v>
      </c>
      <c r="W133" s="18">
        <f>IF(SalesOrders_Log[[#This Row],[Date Invoiced]]=FY01_M02,SalesOrders_Log[[#This Row],[Line Sub Total]],0)</f>
        <v>0</v>
      </c>
      <c r="X133" s="18">
        <f>IF(SalesOrders_Log[[#This Row],[Date Invoiced]]=FY01_M03,SalesOrders_Log[[#This Row],[Line Sub Total]],0)</f>
        <v>0</v>
      </c>
      <c r="Y133" s="18">
        <f>IF(SalesOrders_Log[[#This Row],[Date Invoiced]]=FY01_M04,SalesOrders_Log[[#This Row],[Line Sub Total]],0)</f>
        <v>0</v>
      </c>
      <c r="Z133" s="18">
        <f>IF(SalesOrders_Log[[#This Row],[Date Invoiced]]=FY01_M05,SalesOrders_Log[[#This Row],[Line Sub Total]],0)</f>
        <v>0</v>
      </c>
      <c r="AA133" s="18">
        <f>IF(SalesOrders_Log[[#This Row],[Date Invoiced]]=FY01_M06,SalesOrders_Log[[#This Row],[Line Sub Total]],0)</f>
        <v>0</v>
      </c>
      <c r="AB133" s="18">
        <f>IF(SalesOrders_Log[[#This Row],[Date Invoiced]]=FY01_M07,SalesOrders_Log[[#This Row],[Line Sub Total]],0)</f>
        <v>0</v>
      </c>
      <c r="AC133" s="18">
        <f>IF(SalesOrders_Log[[#This Row],[Date Invoiced]]=FY01_M08,SalesOrders_Log[[#This Row],[Line Sub Total]],0)</f>
        <v>0</v>
      </c>
      <c r="AD133" s="18">
        <f>IF(SalesOrders_Log[[#This Row],[Date Invoiced]]=FY01_M09,SalesOrders_Log[[#This Row],[Line Sub Total]],0)</f>
        <v>0</v>
      </c>
      <c r="AE133" s="18">
        <f>IF(SalesOrders_Log[[#This Row],[Date Invoiced]]=FY01_M10,SalesOrders_Log[[#This Row],[Line Sub Total]],0)</f>
        <v>0</v>
      </c>
      <c r="AF133" s="18">
        <f>IF(SalesOrders_Log[[#This Row],[Date Invoiced]]=FY01_M11,SalesOrders_Log[[#This Row],[Line Sub Total]],0)</f>
        <v>0</v>
      </c>
      <c r="AG133" s="18">
        <f>IF(SalesOrders_Log[[#This Row],[Date Invoiced]]=FY01_M12,SalesOrders_Log[[#This Row],[Line Sub Total]],0)</f>
        <v>0</v>
      </c>
      <c r="AH133" s="18">
        <f>IF(SalesOrders_Log[[#This Row],[Date Invoiced]]=FY02_M01,SalesOrders_Log[[#This Row],[Line Sub Total]],0)</f>
        <v>0</v>
      </c>
      <c r="AI133" s="18">
        <f>IF(SalesOrders_Log[[#This Row],[Date Invoiced]]=FY02_M02,SalesOrders_Log[[#This Row],[Line Sub Total]],0)</f>
        <v>0</v>
      </c>
      <c r="AJ133" s="18">
        <f>IF(SalesOrders_Log[[#This Row],[Date Invoiced]]=FY02_M03,SalesOrders_Log[[#This Row],[Line Sub Total]],0)</f>
        <v>0</v>
      </c>
      <c r="AK133" s="18">
        <f>IF(SalesOrders_Log[[#This Row],[Date Invoiced]]=FY02_M04,SalesOrders_Log[[#This Row],[Line Sub Total]],0)</f>
        <v>0</v>
      </c>
      <c r="AL133" s="18">
        <f>IF(SalesOrders_Log[[#This Row],[Date Invoiced]]=FY02_M05,SalesOrders_Log[[#This Row],[Line Sub Total]],0)</f>
        <v>0</v>
      </c>
      <c r="AM133" s="18">
        <f>IF(SalesOrders_Log[[#This Row],[Date Invoiced]]=FY02_M06,SalesOrders_Log[[#This Row],[Line Sub Total]],0)</f>
        <v>0</v>
      </c>
      <c r="AN133" s="18">
        <f>IF(SalesOrders_Log[[#This Row],[Date Invoiced]]=FY02_M07,SalesOrders_Log[[#This Row],[Line Sub Total]],0)</f>
        <v>0</v>
      </c>
      <c r="AO133" s="18">
        <f>IF(SalesOrders_Log[[#This Row],[Date Invoiced]]=FY02_M08,SalesOrders_Log[[#This Row],[Line Sub Total]],0)</f>
        <v>0</v>
      </c>
      <c r="AP133" s="18">
        <f>IF(SalesOrders_Log[[#This Row],[Date Invoiced]]=FY02_M09,SalesOrders_Log[[#This Row],[Line Sub Total]],0)</f>
        <v>0</v>
      </c>
      <c r="AQ133" s="18">
        <f>IF(SalesOrders_Log[[#This Row],[Date Invoiced]]=FY02_M10,SalesOrders_Log[[#This Row],[Line Sub Total]],0)</f>
        <v>0</v>
      </c>
      <c r="AR133" s="18">
        <f>IF(SalesOrders_Log[[#This Row],[Date Invoiced]]=FY02_M11,SalesOrders_Log[[#This Row],[Line Sub Total]],0)</f>
        <v>0</v>
      </c>
      <c r="AS133" s="18">
        <f>IF(SalesOrders_Log[[#This Row],[Date Invoiced]]=FY02_M12,SalesOrders_Log[[#This Row],[Line Sub Total]],0)</f>
        <v>0</v>
      </c>
      <c r="AT133" s="18">
        <f>IF(SalesOrders_Log[[#This Row],[Date Invoiced]]=FY03_M01,SalesOrders_Log[[#This Row],[Line Sub Total]],0)</f>
        <v>0</v>
      </c>
      <c r="AU133" s="18">
        <f>IF(SalesOrders_Log[[#This Row],[Date Invoiced]]=FY03_M02,SalesOrders_Log[[#This Row],[Line Sub Total]],0)</f>
        <v>0</v>
      </c>
      <c r="AV133" s="18">
        <f>IF(SalesOrders_Log[[#This Row],[Date Invoiced]]=FY03_M03,SalesOrders_Log[[#This Row],[Line Sub Total]],0)</f>
        <v>0</v>
      </c>
      <c r="AW133" s="18">
        <f>IF(SalesOrders_Log[[#This Row],[Date Invoiced]]=FY03_M04,SalesOrders_Log[[#This Row],[Line Sub Total]],0)</f>
        <v>0</v>
      </c>
      <c r="AX133" s="18">
        <f>IF(SalesOrders_Log[[#This Row],[Date Invoiced]]=FY03_M05,SalesOrders_Log[[#This Row],[Line Sub Total]],0)</f>
        <v>0</v>
      </c>
      <c r="AY133" s="18">
        <f>IF(SalesOrders_Log[[#This Row],[Date Invoiced]]=FY03_M06,SalesOrders_Log[[#This Row],[Line Sub Total]],0)</f>
        <v>0</v>
      </c>
      <c r="AZ133" s="18">
        <f>IF(SalesOrders_Log[[#This Row],[Date Invoiced]]=FY03_M07,SalesOrders_Log[[#This Row],[Line Sub Total]],0)</f>
        <v>0</v>
      </c>
      <c r="BA133" s="18">
        <f>IF(SalesOrders_Log[[#This Row],[Date Invoiced]]=FY03_M08,SalesOrders_Log[[#This Row],[Line Sub Total]],0)</f>
        <v>0</v>
      </c>
      <c r="BB133" s="18">
        <f>IF(SalesOrders_Log[[#This Row],[Date Invoiced]]=FY03_M09,SalesOrders_Log[[#This Row],[Line Sub Total]],0)</f>
        <v>0</v>
      </c>
      <c r="BC133" s="18">
        <f>IF(SalesOrders_Log[[#This Row],[Date Invoiced]]=FY03_M10,SalesOrders_Log[[#This Row],[Line Sub Total]],0)</f>
        <v>0</v>
      </c>
      <c r="BD133" s="18">
        <f>IF(SalesOrders_Log[[#This Row],[Date Invoiced]]=FY03_M11,SalesOrders_Log[[#This Row],[Line Sub Total]],0)</f>
        <v>0</v>
      </c>
      <c r="BE133" s="18">
        <f>IF(SalesOrders_Log[[#This Row],[Date Invoiced]]=FY03_M12,SalesOrders_Log[[#This Row],[Line Sub Total]],0)</f>
        <v>0</v>
      </c>
      <c r="BF133" s="18">
        <f>IF(SalesOrders_Log[[#This Row],[Product]]=FY04_M01,SalesOrders_Log[[#This Row],[Date Invoiced]],0)</f>
        <v>0</v>
      </c>
      <c r="BG133" s="18">
        <f>IF(SalesOrders_Log[[#This Row],[Product]]=FY04_M02,SalesOrders_Log[[#This Row],[Date Invoiced]],0)</f>
        <v>0</v>
      </c>
      <c r="BH133" s="18">
        <f>IF(SalesOrders_Log[[#This Row],[Product]]=FY04_M03,SalesOrders_Log[[#This Row],[Date Invoiced]],0)</f>
        <v>0</v>
      </c>
      <c r="BI133" s="18">
        <f>IF(SalesOrders_Log[[#This Row],[Product]]=FY04_M04,SalesOrders_Log[[#This Row],[Date Invoiced]],0)</f>
        <v>0</v>
      </c>
      <c r="BJ133" s="18">
        <f>IF(SalesOrders_Log[[#This Row],[Product]]=FY04_M05,SalesOrders_Log[[#This Row],[Date Invoiced]],0)</f>
        <v>0</v>
      </c>
      <c r="BK133" s="18">
        <f>IF(SalesOrders_Log[[#This Row],[Product]]=FY04_M06,SalesOrders_Log[[#This Row],[Date Invoiced]],0)</f>
        <v>0</v>
      </c>
      <c r="BL133" s="18">
        <f>IF(SalesOrders_Log[[#This Row],[Product]]=FY04_M07,SalesOrders_Log[[#This Row],[Date Invoiced]],0)</f>
        <v>0</v>
      </c>
      <c r="BM133" s="18">
        <f>IF(SalesOrders_Log[[#This Row],[Product]]=FY04_M08,SalesOrders_Log[[#This Row],[Date Invoiced]],0)</f>
        <v>0</v>
      </c>
      <c r="BN133" s="18">
        <f>IF(SalesOrders_Log[[#This Row],[Product]]=FY04_M09,SalesOrders_Log[[#This Row],[Date Invoiced]],0)</f>
        <v>0</v>
      </c>
      <c r="BO133" s="18">
        <f>IF(SalesOrders_Log[[#This Row],[Product]]=FY04_M10,SalesOrders_Log[[#This Row],[Date Invoiced]],0)</f>
        <v>0</v>
      </c>
      <c r="BP133" s="18">
        <f>IF(SalesOrders_Log[[#This Row],[Product]]=FY04_M11,SalesOrders_Log[[#This Row],[Date Invoiced]],0)</f>
        <v>0</v>
      </c>
      <c r="BQ133" s="18">
        <f>IF(SalesOrders_Log[[#This Row],[Product]]=FY04_M12,SalesOrders_Log[[#This Row],[Date Invoiced]],0)</f>
        <v>0</v>
      </c>
      <c r="BR133" s="18">
        <f>IF(SalesOrders_Log[[#This Row],[Product]]=FY05_M01,SalesOrders_Log[[#This Row],[Date Invoiced]],0)</f>
        <v>0</v>
      </c>
      <c r="BS133" s="18">
        <f>IF(SalesOrders_Log[[#This Row],[Product]]=FY05_M02,SalesOrders_Log[[#This Row],[Date Invoiced]],0)</f>
        <v>0</v>
      </c>
      <c r="BT133" s="18">
        <f>IF(SalesOrders_Log[[#This Row],[Product]]=FY05_M03,SalesOrders_Log[[#This Row],[Date Invoiced]],0)</f>
        <v>0</v>
      </c>
      <c r="BU133" s="18">
        <f>IF(SalesOrders_Log[[#This Row],[Product]]=FY05_M04,SalesOrders_Log[[#This Row],[Date Invoiced]],0)</f>
        <v>0</v>
      </c>
      <c r="BV133" s="18">
        <f>IF(SalesOrders_Log[[#This Row],[Product]]=FY05_M05,SalesOrders_Log[[#This Row],[Date Invoiced]],0)</f>
        <v>0</v>
      </c>
      <c r="BW133" s="18">
        <f>IF(SalesOrders_Log[[#This Row],[Product]]=FY05_M06,SalesOrders_Log[[#This Row],[Date Invoiced]],0)</f>
        <v>0</v>
      </c>
      <c r="BX133" s="18">
        <f>IF(SalesOrders_Log[[#This Row],[Product]]=FY05_M07,SalesOrders_Log[[#This Row],[Date Invoiced]],0)</f>
        <v>0</v>
      </c>
      <c r="BY133" s="18">
        <f>IF(SalesOrders_Log[[#This Row],[Product]]=FY05_M08,SalesOrders_Log[[#This Row],[Date Invoiced]],0)</f>
        <v>0</v>
      </c>
      <c r="BZ133" s="18">
        <f>IF(SalesOrders_Log[[#This Row],[Product]]=FY05_M09,SalesOrders_Log[[#This Row],[Date Invoiced]],0)</f>
        <v>0</v>
      </c>
      <c r="CA133" s="18">
        <f>IF(SalesOrders_Log[[#This Row],[Product]]=FY05_M10,SalesOrders_Log[[#This Row],[Date Invoiced]],0)</f>
        <v>0</v>
      </c>
      <c r="CB133" s="18">
        <f>IF(SalesOrders_Log[[#This Row],[Product]]=FY05_M11,SalesOrders_Log[[#This Row],[Date Invoiced]],0)</f>
        <v>0</v>
      </c>
      <c r="CC133" s="18">
        <f>IF(SalesOrders_Log[[#This Row],[Product]]=FY05_M12,SalesOrders_Log[[#This Row],[Date Invoiced]],0)</f>
        <v>0</v>
      </c>
    </row>
    <row r="134" spans="2:81" x14ac:dyDescent="0.25">
      <c r="B134" s="6" t="s">
        <v>738</v>
      </c>
      <c r="C134" s="6"/>
      <c r="D134" s="11"/>
      <c r="E134" s="6"/>
      <c r="F134" s="6"/>
      <c r="G134" s="6"/>
      <c r="H134" s="6"/>
      <c r="I134" s="6"/>
      <c r="J134" s="6"/>
      <c r="K134" s="6"/>
      <c r="L134" s="18" t="str">
        <f>IF(ISBLANK(SalesOrders_Log[[#This Row],[Product]]),"",SalesOrders_Log[[#This Row],[List Price]]*SalesOrders_Log[[#This Row],[QTY at List Price]]+SalesOrders_Log[[#This Row],[Discount Price]]*SalesOrders_Log[[#This Row],[QTY at Discount Price]])</f>
        <v/>
      </c>
      <c r="M134" s="6"/>
      <c r="N134" s="6"/>
      <c r="O134" s="18" t="str">
        <f>IFERROR(SalesOrders_Log[[#This Row],[Line Sub Total]]*SalesOrders_Log[[#This Row],[Zip Code Taxes]],"")</f>
        <v/>
      </c>
      <c r="P134" s="18">
        <f>SalesOrders_Log[[#This Row],[List Price]]-SalesOrders_Log[[#This Row],[Cost Price]]</f>
        <v>0</v>
      </c>
      <c r="Q13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34" s="93" t="str">
        <f>IFERROR(SalesOrders_Log[[#This Row],[QTY at List Price]]*SalesOrders_Log[[#This Row],[List Price]]/SalesOrders_Log[[#This Row],[Cost Price]]*SalesOrders_Log[[#This Row],[QTY at List Price]]-IF(SalesOrders_Log[[#This Row],[QTY at List Price]]="","",1),"")</f>
        <v/>
      </c>
      <c r="S134" s="93" t="str">
        <f>IFERROR( SalesOrders_Log[[#This Row],[QTY at Discount Price]]*SalesOrders_Log[[#This Row],[Discount Price]]/SalesOrders_Log[[#This Row],[Cost Price]]*SalesOrders_Log[[#This Row],[QTY at Discount Price]]-IF(SalesOrders_Log[[#This Row],[QTY at Discount Price]]="","",1),"")</f>
        <v/>
      </c>
      <c r="T134" s="6"/>
      <c r="V134" s="18">
        <f>IF(SalesOrders_Log[[#This Row],[Date Invoiced]]=FY01_M01,SalesOrders_Log[[#This Row],[Line Sub Total]],0)</f>
        <v>0</v>
      </c>
      <c r="W134" s="18">
        <f>IF(SalesOrders_Log[[#This Row],[Date Invoiced]]=FY01_M02,SalesOrders_Log[[#This Row],[Line Sub Total]],0)</f>
        <v>0</v>
      </c>
      <c r="X134" s="18">
        <f>IF(SalesOrders_Log[[#This Row],[Date Invoiced]]=FY01_M03,SalesOrders_Log[[#This Row],[Line Sub Total]],0)</f>
        <v>0</v>
      </c>
      <c r="Y134" s="18">
        <f>IF(SalesOrders_Log[[#This Row],[Date Invoiced]]=FY01_M04,SalesOrders_Log[[#This Row],[Line Sub Total]],0)</f>
        <v>0</v>
      </c>
      <c r="Z134" s="18">
        <f>IF(SalesOrders_Log[[#This Row],[Date Invoiced]]=FY01_M05,SalesOrders_Log[[#This Row],[Line Sub Total]],0)</f>
        <v>0</v>
      </c>
      <c r="AA134" s="18">
        <f>IF(SalesOrders_Log[[#This Row],[Date Invoiced]]=FY01_M06,SalesOrders_Log[[#This Row],[Line Sub Total]],0)</f>
        <v>0</v>
      </c>
      <c r="AB134" s="18">
        <f>IF(SalesOrders_Log[[#This Row],[Date Invoiced]]=FY01_M07,SalesOrders_Log[[#This Row],[Line Sub Total]],0)</f>
        <v>0</v>
      </c>
      <c r="AC134" s="18">
        <f>IF(SalesOrders_Log[[#This Row],[Date Invoiced]]=FY01_M08,SalesOrders_Log[[#This Row],[Line Sub Total]],0)</f>
        <v>0</v>
      </c>
      <c r="AD134" s="18">
        <f>IF(SalesOrders_Log[[#This Row],[Date Invoiced]]=FY01_M09,SalesOrders_Log[[#This Row],[Line Sub Total]],0)</f>
        <v>0</v>
      </c>
      <c r="AE134" s="18">
        <f>IF(SalesOrders_Log[[#This Row],[Date Invoiced]]=FY01_M10,SalesOrders_Log[[#This Row],[Line Sub Total]],0)</f>
        <v>0</v>
      </c>
      <c r="AF134" s="18">
        <f>IF(SalesOrders_Log[[#This Row],[Date Invoiced]]=FY01_M11,SalesOrders_Log[[#This Row],[Line Sub Total]],0)</f>
        <v>0</v>
      </c>
      <c r="AG134" s="18">
        <f>IF(SalesOrders_Log[[#This Row],[Date Invoiced]]=FY01_M12,SalesOrders_Log[[#This Row],[Line Sub Total]],0)</f>
        <v>0</v>
      </c>
      <c r="AH134" s="18">
        <f>IF(SalesOrders_Log[[#This Row],[Date Invoiced]]=FY02_M01,SalesOrders_Log[[#This Row],[Line Sub Total]],0)</f>
        <v>0</v>
      </c>
      <c r="AI134" s="18">
        <f>IF(SalesOrders_Log[[#This Row],[Date Invoiced]]=FY02_M02,SalesOrders_Log[[#This Row],[Line Sub Total]],0)</f>
        <v>0</v>
      </c>
      <c r="AJ134" s="18">
        <f>IF(SalesOrders_Log[[#This Row],[Date Invoiced]]=FY02_M03,SalesOrders_Log[[#This Row],[Line Sub Total]],0)</f>
        <v>0</v>
      </c>
      <c r="AK134" s="18">
        <f>IF(SalesOrders_Log[[#This Row],[Date Invoiced]]=FY02_M04,SalesOrders_Log[[#This Row],[Line Sub Total]],0)</f>
        <v>0</v>
      </c>
      <c r="AL134" s="18">
        <f>IF(SalesOrders_Log[[#This Row],[Date Invoiced]]=FY02_M05,SalesOrders_Log[[#This Row],[Line Sub Total]],0)</f>
        <v>0</v>
      </c>
      <c r="AM134" s="18">
        <f>IF(SalesOrders_Log[[#This Row],[Date Invoiced]]=FY02_M06,SalesOrders_Log[[#This Row],[Line Sub Total]],0)</f>
        <v>0</v>
      </c>
      <c r="AN134" s="18">
        <f>IF(SalesOrders_Log[[#This Row],[Date Invoiced]]=FY02_M07,SalesOrders_Log[[#This Row],[Line Sub Total]],0)</f>
        <v>0</v>
      </c>
      <c r="AO134" s="18">
        <f>IF(SalesOrders_Log[[#This Row],[Date Invoiced]]=FY02_M08,SalesOrders_Log[[#This Row],[Line Sub Total]],0)</f>
        <v>0</v>
      </c>
      <c r="AP134" s="18">
        <f>IF(SalesOrders_Log[[#This Row],[Date Invoiced]]=FY02_M09,SalesOrders_Log[[#This Row],[Line Sub Total]],0)</f>
        <v>0</v>
      </c>
      <c r="AQ134" s="18">
        <f>IF(SalesOrders_Log[[#This Row],[Date Invoiced]]=FY02_M10,SalesOrders_Log[[#This Row],[Line Sub Total]],0)</f>
        <v>0</v>
      </c>
      <c r="AR134" s="18">
        <f>IF(SalesOrders_Log[[#This Row],[Date Invoiced]]=FY02_M11,SalesOrders_Log[[#This Row],[Line Sub Total]],0)</f>
        <v>0</v>
      </c>
      <c r="AS134" s="18">
        <f>IF(SalesOrders_Log[[#This Row],[Date Invoiced]]=FY02_M12,SalesOrders_Log[[#This Row],[Line Sub Total]],0)</f>
        <v>0</v>
      </c>
      <c r="AT134" s="18">
        <f>IF(SalesOrders_Log[[#This Row],[Date Invoiced]]=FY03_M01,SalesOrders_Log[[#This Row],[Line Sub Total]],0)</f>
        <v>0</v>
      </c>
      <c r="AU134" s="18">
        <f>IF(SalesOrders_Log[[#This Row],[Date Invoiced]]=FY03_M02,SalesOrders_Log[[#This Row],[Line Sub Total]],0)</f>
        <v>0</v>
      </c>
      <c r="AV134" s="18">
        <f>IF(SalesOrders_Log[[#This Row],[Date Invoiced]]=FY03_M03,SalesOrders_Log[[#This Row],[Line Sub Total]],0)</f>
        <v>0</v>
      </c>
      <c r="AW134" s="18">
        <f>IF(SalesOrders_Log[[#This Row],[Date Invoiced]]=FY03_M04,SalesOrders_Log[[#This Row],[Line Sub Total]],0)</f>
        <v>0</v>
      </c>
      <c r="AX134" s="18">
        <f>IF(SalesOrders_Log[[#This Row],[Date Invoiced]]=FY03_M05,SalesOrders_Log[[#This Row],[Line Sub Total]],0)</f>
        <v>0</v>
      </c>
      <c r="AY134" s="18">
        <f>IF(SalesOrders_Log[[#This Row],[Date Invoiced]]=FY03_M06,SalesOrders_Log[[#This Row],[Line Sub Total]],0)</f>
        <v>0</v>
      </c>
      <c r="AZ134" s="18">
        <f>IF(SalesOrders_Log[[#This Row],[Date Invoiced]]=FY03_M07,SalesOrders_Log[[#This Row],[Line Sub Total]],0)</f>
        <v>0</v>
      </c>
      <c r="BA134" s="18">
        <f>IF(SalesOrders_Log[[#This Row],[Date Invoiced]]=FY03_M08,SalesOrders_Log[[#This Row],[Line Sub Total]],0)</f>
        <v>0</v>
      </c>
      <c r="BB134" s="18">
        <f>IF(SalesOrders_Log[[#This Row],[Date Invoiced]]=FY03_M09,SalesOrders_Log[[#This Row],[Line Sub Total]],0)</f>
        <v>0</v>
      </c>
      <c r="BC134" s="18">
        <f>IF(SalesOrders_Log[[#This Row],[Date Invoiced]]=FY03_M10,SalesOrders_Log[[#This Row],[Line Sub Total]],0)</f>
        <v>0</v>
      </c>
      <c r="BD134" s="18">
        <f>IF(SalesOrders_Log[[#This Row],[Date Invoiced]]=FY03_M11,SalesOrders_Log[[#This Row],[Line Sub Total]],0)</f>
        <v>0</v>
      </c>
      <c r="BE134" s="18">
        <f>IF(SalesOrders_Log[[#This Row],[Date Invoiced]]=FY03_M12,SalesOrders_Log[[#This Row],[Line Sub Total]],0)</f>
        <v>0</v>
      </c>
      <c r="BF134" s="18">
        <f>IF(SalesOrders_Log[[#This Row],[Product]]=FY04_M01,SalesOrders_Log[[#This Row],[Date Invoiced]],0)</f>
        <v>0</v>
      </c>
      <c r="BG134" s="18">
        <f>IF(SalesOrders_Log[[#This Row],[Product]]=FY04_M02,SalesOrders_Log[[#This Row],[Date Invoiced]],0)</f>
        <v>0</v>
      </c>
      <c r="BH134" s="18">
        <f>IF(SalesOrders_Log[[#This Row],[Product]]=FY04_M03,SalesOrders_Log[[#This Row],[Date Invoiced]],0)</f>
        <v>0</v>
      </c>
      <c r="BI134" s="18">
        <f>IF(SalesOrders_Log[[#This Row],[Product]]=FY04_M04,SalesOrders_Log[[#This Row],[Date Invoiced]],0)</f>
        <v>0</v>
      </c>
      <c r="BJ134" s="18">
        <f>IF(SalesOrders_Log[[#This Row],[Product]]=FY04_M05,SalesOrders_Log[[#This Row],[Date Invoiced]],0)</f>
        <v>0</v>
      </c>
      <c r="BK134" s="18">
        <f>IF(SalesOrders_Log[[#This Row],[Product]]=FY04_M06,SalesOrders_Log[[#This Row],[Date Invoiced]],0)</f>
        <v>0</v>
      </c>
      <c r="BL134" s="18">
        <f>IF(SalesOrders_Log[[#This Row],[Product]]=FY04_M07,SalesOrders_Log[[#This Row],[Date Invoiced]],0)</f>
        <v>0</v>
      </c>
      <c r="BM134" s="18">
        <f>IF(SalesOrders_Log[[#This Row],[Product]]=FY04_M08,SalesOrders_Log[[#This Row],[Date Invoiced]],0)</f>
        <v>0</v>
      </c>
      <c r="BN134" s="18">
        <f>IF(SalesOrders_Log[[#This Row],[Product]]=FY04_M09,SalesOrders_Log[[#This Row],[Date Invoiced]],0)</f>
        <v>0</v>
      </c>
      <c r="BO134" s="18">
        <f>IF(SalesOrders_Log[[#This Row],[Product]]=FY04_M10,SalesOrders_Log[[#This Row],[Date Invoiced]],0)</f>
        <v>0</v>
      </c>
      <c r="BP134" s="18">
        <f>IF(SalesOrders_Log[[#This Row],[Product]]=FY04_M11,SalesOrders_Log[[#This Row],[Date Invoiced]],0)</f>
        <v>0</v>
      </c>
      <c r="BQ134" s="18">
        <f>IF(SalesOrders_Log[[#This Row],[Product]]=FY04_M12,SalesOrders_Log[[#This Row],[Date Invoiced]],0)</f>
        <v>0</v>
      </c>
      <c r="BR134" s="18">
        <f>IF(SalesOrders_Log[[#This Row],[Product]]=FY05_M01,SalesOrders_Log[[#This Row],[Date Invoiced]],0)</f>
        <v>0</v>
      </c>
      <c r="BS134" s="18">
        <f>IF(SalesOrders_Log[[#This Row],[Product]]=FY05_M02,SalesOrders_Log[[#This Row],[Date Invoiced]],0)</f>
        <v>0</v>
      </c>
      <c r="BT134" s="18">
        <f>IF(SalesOrders_Log[[#This Row],[Product]]=FY05_M03,SalesOrders_Log[[#This Row],[Date Invoiced]],0)</f>
        <v>0</v>
      </c>
      <c r="BU134" s="18">
        <f>IF(SalesOrders_Log[[#This Row],[Product]]=FY05_M04,SalesOrders_Log[[#This Row],[Date Invoiced]],0)</f>
        <v>0</v>
      </c>
      <c r="BV134" s="18">
        <f>IF(SalesOrders_Log[[#This Row],[Product]]=FY05_M05,SalesOrders_Log[[#This Row],[Date Invoiced]],0)</f>
        <v>0</v>
      </c>
      <c r="BW134" s="18">
        <f>IF(SalesOrders_Log[[#This Row],[Product]]=FY05_M06,SalesOrders_Log[[#This Row],[Date Invoiced]],0)</f>
        <v>0</v>
      </c>
      <c r="BX134" s="18">
        <f>IF(SalesOrders_Log[[#This Row],[Product]]=FY05_M07,SalesOrders_Log[[#This Row],[Date Invoiced]],0)</f>
        <v>0</v>
      </c>
      <c r="BY134" s="18">
        <f>IF(SalesOrders_Log[[#This Row],[Product]]=FY05_M08,SalesOrders_Log[[#This Row],[Date Invoiced]],0)</f>
        <v>0</v>
      </c>
      <c r="BZ134" s="18">
        <f>IF(SalesOrders_Log[[#This Row],[Product]]=FY05_M09,SalesOrders_Log[[#This Row],[Date Invoiced]],0)</f>
        <v>0</v>
      </c>
      <c r="CA134" s="18">
        <f>IF(SalesOrders_Log[[#This Row],[Product]]=FY05_M10,SalesOrders_Log[[#This Row],[Date Invoiced]],0)</f>
        <v>0</v>
      </c>
      <c r="CB134" s="18">
        <f>IF(SalesOrders_Log[[#This Row],[Product]]=FY05_M11,SalesOrders_Log[[#This Row],[Date Invoiced]],0)</f>
        <v>0</v>
      </c>
      <c r="CC134" s="18">
        <f>IF(SalesOrders_Log[[#This Row],[Product]]=FY05_M12,SalesOrders_Log[[#This Row],[Date Invoiced]],0)</f>
        <v>0</v>
      </c>
    </row>
    <row r="135" spans="2:81" x14ac:dyDescent="0.25">
      <c r="B135" s="6" t="s">
        <v>739</v>
      </c>
      <c r="C135" s="6"/>
      <c r="D135" s="11"/>
      <c r="E135" s="6"/>
      <c r="F135" s="6"/>
      <c r="G135" s="6"/>
      <c r="H135" s="6"/>
      <c r="I135" s="6"/>
      <c r="J135" s="6"/>
      <c r="K135" s="6"/>
      <c r="L135" s="18" t="str">
        <f>IF(ISBLANK(SalesOrders_Log[[#This Row],[Product]]),"",SalesOrders_Log[[#This Row],[List Price]]*SalesOrders_Log[[#This Row],[QTY at List Price]]+SalesOrders_Log[[#This Row],[Discount Price]]*SalesOrders_Log[[#This Row],[QTY at Discount Price]])</f>
        <v/>
      </c>
      <c r="M135" s="6"/>
      <c r="N135" s="6"/>
      <c r="O135" s="18" t="str">
        <f>IFERROR(SalesOrders_Log[[#This Row],[Line Sub Total]]*SalesOrders_Log[[#This Row],[Zip Code Taxes]],"")</f>
        <v/>
      </c>
      <c r="P135" s="18">
        <f>SalesOrders_Log[[#This Row],[List Price]]-SalesOrders_Log[[#This Row],[Cost Price]]</f>
        <v>0</v>
      </c>
      <c r="Q13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35" s="93" t="str">
        <f>IFERROR(SalesOrders_Log[[#This Row],[QTY at List Price]]*SalesOrders_Log[[#This Row],[List Price]]/SalesOrders_Log[[#This Row],[Cost Price]]*SalesOrders_Log[[#This Row],[QTY at List Price]]-IF(SalesOrders_Log[[#This Row],[QTY at List Price]]="","",1),"")</f>
        <v/>
      </c>
      <c r="S135" s="93" t="str">
        <f>IFERROR( SalesOrders_Log[[#This Row],[QTY at Discount Price]]*SalesOrders_Log[[#This Row],[Discount Price]]/SalesOrders_Log[[#This Row],[Cost Price]]*SalesOrders_Log[[#This Row],[QTY at Discount Price]]-IF(SalesOrders_Log[[#This Row],[QTY at Discount Price]]="","",1),"")</f>
        <v/>
      </c>
      <c r="T135" s="6"/>
      <c r="V135" s="18">
        <f>IF(SalesOrders_Log[[#This Row],[Date Invoiced]]=FY01_M01,SalesOrders_Log[[#This Row],[Line Sub Total]],0)</f>
        <v>0</v>
      </c>
      <c r="W135" s="18">
        <f>IF(SalesOrders_Log[[#This Row],[Date Invoiced]]=FY01_M02,SalesOrders_Log[[#This Row],[Line Sub Total]],0)</f>
        <v>0</v>
      </c>
      <c r="X135" s="18">
        <f>IF(SalesOrders_Log[[#This Row],[Date Invoiced]]=FY01_M03,SalesOrders_Log[[#This Row],[Line Sub Total]],0)</f>
        <v>0</v>
      </c>
      <c r="Y135" s="18">
        <f>IF(SalesOrders_Log[[#This Row],[Date Invoiced]]=FY01_M04,SalesOrders_Log[[#This Row],[Line Sub Total]],0)</f>
        <v>0</v>
      </c>
      <c r="Z135" s="18">
        <f>IF(SalesOrders_Log[[#This Row],[Date Invoiced]]=FY01_M05,SalesOrders_Log[[#This Row],[Line Sub Total]],0)</f>
        <v>0</v>
      </c>
      <c r="AA135" s="18">
        <f>IF(SalesOrders_Log[[#This Row],[Date Invoiced]]=FY01_M06,SalesOrders_Log[[#This Row],[Line Sub Total]],0)</f>
        <v>0</v>
      </c>
      <c r="AB135" s="18">
        <f>IF(SalesOrders_Log[[#This Row],[Date Invoiced]]=FY01_M07,SalesOrders_Log[[#This Row],[Line Sub Total]],0)</f>
        <v>0</v>
      </c>
      <c r="AC135" s="18">
        <f>IF(SalesOrders_Log[[#This Row],[Date Invoiced]]=FY01_M08,SalesOrders_Log[[#This Row],[Line Sub Total]],0)</f>
        <v>0</v>
      </c>
      <c r="AD135" s="18">
        <f>IF(SalesOrders_Log[[#This Row],[Date Invoiced]]=FY01_M09,SalesOrders_Log[[#This Row],[Line Sub Total]],0)</f>
        <v>0</v>
      </c>
      <c r="AE135" s="18">
        <f>IF(SalesOrders_Log[[#This Row],[Date Invoiced]]=FY01_M10,SalesOrders_Log[[#This Row],[Line Sub Total]],0)</f>
        <v>0</v>
      </c>
      <c r="AF135" s="18">
        <f>IF(SalesOrders_Log[[#This Row],[Date Invoiced]]=FY01_M11,SalesOrders_Log[[#This Row],[Line Sub Total]],0)</f>
        <v>0</v>
      </c>
      <c r="AG135" s="18">
        <f>IF(SalesOrders_Log[[#This Row],[Date Invoiced]]=FY01_M12,SalesOrders_Log[[#This Row],[Line Sub Total]],0)</f>
        <v>0</v>
      </c>
      <c r="AH135" s="18">
        <f>IF(SalesOrders_Log[[#This Row],[Date Invoiced]]=FY02_M01,SalesOrders_Log[[#This Row],[Line Sub Total]],0)</f>
        <v>0</v>
      </c>
      <c r="AI135" s="18">
        <f>IF(SalesOrders_Log[[#This Row],[Date Invoiced]]=FY02_M02,SalesOrders_Log[[#This Row],[Line Sub Total]],0)</f>
        <v>0</v>
      </c>
      <c r="AJ135" s="18">
        <f>IF(SalesOrders_Log[[#This Row],[Date Invoiced]]=FY02_M03,SalesOrders_Log[[#This Row],[Line Sub Total]],0)</f>
        <v>0</v>
      </c>
      <c r="AK135" s="18">
        <f>IF(SalesOrders_Log[[#This Row],[Date Invoiced]]=FY02_M04,SalesOrders_Log[[#This Row],[Line Sub Total]],0)</f>
        <v>0</v>
      </c>
      <c r="AL135" s="18">
        <f>IF(SalesOrders_Log[[#This Row],[Date Invoiced]]=FY02_M05,SalesOrders_Log[[#This Row],[Line Sub Total]],0)</f>
        <v>0</v>
      </c>
      <c r="AM135" s="18">
        <f>IF(SalesOrders_Log[[#This Row],[Date Invoiced]]=FY02_M06,SalesOrders_Log[[#This Row],[Line Sub Total]],0)</f>
        <v>0</v>
      </c>
      <c r="AN135" s="18">
        <f>IF(SalesOrders_Log[[#This Row],[Date Invoiced]]=FY02_M07,SalesOrders_Log[[#This Row],[Line Sub Total]],0)</f>
        <v>0</v>
      </c>
      <c r="AO135" s="18">
        <f>IF(SalesOrders_Log[[#This Row],[Date Invoiced]]=FY02_M08,SalesOrders_Log[[#This Row],[Line Sub Total]],0)</f>
        <v>0</v>
      </c>
      <c r="AP135" s="18">
        <f>IF(SalesOrders_Log[[#This Row],[Date Invoiced]]=FY02_M09,SalesOrders_Log[[#This Row],[Line Sub Total]],0)</f>
        <v>0</v>
      </c>
      <c r="AQ135" s="18">
        <f>IF(SalesOrders_Log[[#This Row],[Date Invoiced]]=FY02_M10,SalesOrders_Log[[#This Row],[Line Sub Total]],0)</f>
        <v>0</v>
      </c>
      <c r="AR135" s="18">
        <f>IF(SalesOrders_Log[[#This Row],[Date Invoiced]]=FY02_M11,SalesOrders_Log[[#This Row],[Line Sub Total]],0)</f>
        <v>0</v>
      </c>
      <c r="AS135" s="18">
        <f>IF(SalesOrders_Log[[#This Row],[Date Invoiced]]=FY02_M12,SalesOrders_Log[[#This Row],[Line Sub Total]],0)</f>
        <v>0</v>
      </c>
      <c r="AT135" s="18">
        <f>IF(SalesOrders_Log[[#This Row],[Date Invoiced]]=FY03_M01,SalesOrders_Log[[#This Row],[Line Sub Total]],0)</f>
        <v>0</v>
      </c>
      <c r="AU135" s="18">
        <f>IF(SalesOrders_Log[[#This Row],[Date Invoiced]]=FY03_M02,SalesOrders_Log[[#This Row],[Line Sub Total]],0)</f>
        <v>0</v>
      </c>
      <c r="AV135" s="18">
        <f>IF(SalesOrders_Log[[#This Row],[Date Invoiced]]=FY03_M03,SalesOrders_Log[[#This Row],[Line Sub Total]],0)</f>
        <v>0</v>
      </c>
      <c r="AW135" s="18">
        <f>IF(SalesOrders_Log[[#This Row],[Date Invoiced]]=FY03_M04,SalesOrders_Log[[#This Row],[Line Sub Total]],0)</f>
        <v>0</v>
      </c>
      <c r="AX135" s="18">
        <f>IF(SalesOrders_Log[[#This Row],[Date Invoiced]]=FY03_M05,SalesOrders_Log[[#This Row],[Line Sub Total]],0)</f>
        <v>0</v>
      </c>
      <c r="AY135" s="18">
        <f>IF(SalesOrders_Log[[#This Row],[Date Invoiced]]=FY03_M06,SalesOrders_Log[[#This Row],[Line Sub Total]],0)</f>
        <v>0</v>
      </c>
      <c r="AZ135" s="18">
        <f>IF(SalesOrders_Log[[#This Row],[Date Invoiced]]=FY03_M07,SalesOrders_Log[[#This Row],[Line Sub Total]],0)</f>
        <v>0</v>
      </c>
      <c r="BA135" s="18">
        <f>IF(SalesOrders_Log[[#This Row],[Date Invoiced]]=FY03_M08,SalesOrders_Log[[#This Row],[Line Sub Total]],0)</f>
        <v>0</v>
      </c>
      <c r="BB135" s="18">
        <f>IF(SalesOrders_Log[[#This Row],[Date Invoiced]]=FY03_M09,SalesOrders_Log[[#This Row],[Line Sub Total]],0)</f>
        <v>0</v>
      </c>
      <c r="BC135" s="18">
        <f>IF(SalesOrders_Log[[#This Row],[Date Invoiced]]=FY03_M10,SalesOrders_Log[[#This Row],[Line Sub Total]],0)</f>
        <v>0</v>
      </c>
      <c r="BD135" s="18">
        <f>IF(SalesOrders_Log[[#This Row],[Date Invoiced]]=FY03_M11,SalesOrders_Log[[#This Row],[Line Sub Total]],0)</f>
        <v>0</v>
      </c>
      <c r="BE135" s="18">
        <f>IF(SalesOrders_Log[[#This Row],[Date Invoiced]]=FY03_M12,SalesOrders_Log[[#This Row],[Line Sub Total]],0)</f>
        <v>0</v>
      </c>
      <c r="BF135" s="18">
        <f>IF(SalesOrders_Log[[#This Row],[Product]]=FY04_M01,SalesOrders_Log[[#This Row],[Date Invoiced]],0)</f>
        <v>0</v>
      </c>
      <c r="BG135" s="18">
        <f>IF(SalesOrders_Log[[#This Row],[Product]]=FY04_M02,SalesOrders_Log[[#This Row],[Date Invoiced]],0)</f>
        <v>0</v>
      </c>
      <c r="BH135" s="18">
        <f>IF(SalesOrders_Log[[#This Row],[Product]]=FY04_M03,SalesOrders_Log[[#This Row],[Date Invoiced]],0)</f>
        <v>0</v>
      </c>
      <c r="BI135" s="18">
        <f>IF(SalesOrders_Log[[#This Row],[Product]]=FY04_M04,SalesOrders_Log[[#This Row],[Date Invoiced]],0)</f>
        <v>0</v>
      </c>
      <c r="BJ135" s="18">
        <f>IF(SalesOrders_Log[[#This Row],[Product]]=FY04_M05,SalesOrders_Log[[#This Row],[Date Invoiced]],0)</f>
        <v>0</v>
      </c>
      <c r="BK135" s="18">
        <f>IF(SalesOrders_Log[[#This Row],[Product]]=FY04_M06,SalesOrders_Log[[#This Row],[Date Invoiced]],0)</f>
        <v>0</v>
      </c>
      <c r="BL135" s="18">
        <f>IF(SalesOrders_Log[[#This Row],[Product]]=FY04_M07,SalesOrders_Log[[#This Row],[Date Invoiced]],0)</f>
        <v>0</v>
      </c>
      <c r="BM135" s="18">
        <f>IF(SalesOrders_Log[[#This Row],[Product]]=FY04_M08,SalesOrders_Log[[#This Row],[Date Invoiced]],0)</f>
        <v>0</v>
      </c>
      <c r="BN135" s="18">
        <f>IF(SalesOrders_Log[[#This Row],[Product]]=FY04_M09,SalesOrders_Log[[#This Row],[Date Invoiced]],0)</f>
        <v>0</v>
      </c>
      <c r="BO135" s="18">
        <f>IF(SalesOrders_Log[[#This Row],[Product]]=FY04_M10,SalesOrders_Log[[#This Row],[Date Invoiced]],0)</f>
        <v>0</v>
      </c>
      <c r="BP135" s="18">
        <f>IF(SalesOrders_Log[[#This Row],[Product]]=FY04_M11,SalesOrders_Log[[#This Row],[Date Invoiced]],0)</f>
        <v>0</v>
      </c>
      <c r="BQ135" s="18">
        <f>IF(SalesOrders_Log[[#This Row],[Product]]=FY04_M12,SalesOrders_Log[[#This Row],[Date Invoiced]],0)</f>
        <v>0</v>
      </c>
      <c r="BR135" s="18">
        <f>IF(SalesOrders_Log[[#This Row],[Product]]=FY05_M01,SalesOrders_Log[[#This Row],[Date Invoiced]],0)</f>
        <v>0</v>
      </c>
      <c r="BS135" s="18">
        <f>IF(SalesOrders_Log[[#This Row],[Product]]=FY05_M02,SalesOrders_Log[[#This Row],[Date Invoiced]],0)</f>
        <v>0</v>
      </c>
      <c r="BT135" s="18">
        <f>IF(SalesOrders_Log[[#This Row],[Product]]=FY05_M03,SalesOrders_Log[[#This Row],[Date Invoiced]],0)</f>
        <v>0</v>
      </c>
      <c r="BU135" s="18">
        <f>IF(SalesOrders_Log[[#This Row],[Product]]=FY05_M04,SalesOrders_Log[[#This Row],[Date Invoiced]],0)</f>
        <v>0</v>
      </c>
      <c r="BV135" s="18">
        <f>IF(SalesOrders_Log[[#This Row],[Product]]=FY05_M05,SalesOrders_Log[[#This Row],[Date Invoiced]],0)</f>
        <v>0</v>
      </c>
      <c r="BW135" s="18">
        <f>IF(SalesOrders_Log[[#This Row],[Product]]=FY05_M06,SalesOrders_Log[[#This Row],[Date Invoiced]],0)</f>
        <v>0</v>
      </c>
      <c r="BX135" s="18">
        <f>IF(SalesOrders_Log[[#This Row],[Product]]=FY05_M07,SalesOrders_Log[[#This Row],[Date Invoiced]],0)</f>
        <v>0</v>
      </c>
      <c r="BY135" s="18">
        <f>IF(SalesOrders_Log[[#This Row],[Product]]=FY05_M08,SalesOrders_Log[[#This Row],[Date Invoiced]],0)</f>
        <v>0</v>
      </c>
      <c r="BZ135" s="18">
        <f>IF(SalesOrders_Log[[#This Row],[Product]]=FY05_M09,SalesOrders_Log[[#This Row],[Date Invoiced]],0)</f>
        <v>0</v>
      </c>
      <c r="CA135" s="18">
        <f>IF(SalesOrders_Log[[#This Row],[Product]]=FY05_M10,SalesOrders_Log[[#This Row],[Date Invoiced]],0)</f>
        <v>0</v>
      </c>
      <c r="CB135" s="18">
        <f>IF(SalesOrders_Log[[#This Row],[Product]]=FY05_M11,SalesOrders_Log[[#This Row],[Date Invoiced]],0)</f>
        <v>0</v>
      </c>
      <c r="CC135" s="18">
        <f>IF(SalesOrders_Log[[#This Row],[Product]]=FY05_M12,SalesOrders_Log[[#This Row],[Date Invoiced]],0)</f>
        <v>0</v>
      </c>
    </row>
    <row r="136" spans="2:81" x14ac:dyDescent="0.25">
      <c r="B136" s="6" t="s">
        <v>740</v>
      </c>
      <c r="C136" s="6"/>
      <c r="D136" s="11"/>
      <c r="E136" s="6"/>
      <c r="F136" s="6"/>
      <c r="G136" s="6"/>
      <c r="H136" s="6"/>
      <c r="I136" s="6"/>
      <c r="J136" s="6"/>
      <c r="K136" s="6"/>
      <c r="L136" s="18" t="str">
        <f>IF(ISBLANK(SalesOrders_Log[[#This Row],[Product]]),"",SalesOrders_Log[[#This Row],[List Price]]*SalesOrders_Log[[#This Row],[QTY at List Price]]+SalesOrders_Log[[#This Row],[Discount Price]]*SalesOrders_Log[[#This Row],[QTY at Discount Price]])</f>
        <v/>
      </c>
      <c r="M136" s="6"/>
      <c r="N136" s="6"/>
      <c r="O136" s="18" t="str">
        <f>IFERROR(SalesOrders_Log[[#This Row],[Line Sub Total]]*SalesOrders_Log[[#This Row],[Zip Code Taxes]],"")</f>
        <v/>
      </c>
      <c r="P136" s="18">
        <f>SalesOrders_Log[[#This Row],[List Price]]-SalesOrders_Log[[#This Row],[Cost Price]]</f>
        <v>0</v>
      </c>
      <c r="Q13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36" s="93" t="str">
        <f>IFERROR(SalesOrders_Log[[#This Row],[QTY at List Price]]*SalesOrders_Log[[#This Row],[List Price]]/SalesOrders_Log[[#This Row],[Cost Price]]*SalesOrders_Log[[#This Row],[QTY at List Price]]-IF(SalesOrders_Log[[#This Row],[QTY at List Price]]="","",1),"")</f>
        <v/>
      </c>
      <c r="S136" s="93" t="str">
        <f>IFERROR( SalesOrders_Log[[#This Row],[QTY at Discount Price]]*SalesOrders_Log[[#This Row],[Discount Price]]/SalesOrders_Log[[#This Row],[Cost Price]]*SalesOrders_Log[[#This Row],[QTY at Discount Price]]-IF(SalesOrders_Log[[#This Row],[QTY at Discount Price]]="","",1),"")</f>
        <v/>
      </c>
      <c r="T136" s="6"/>
      <c r="V136" s="18">
        <f>IF(SalesOrders_Log[[#This Row],[Date Invoiced]]=FY01_M01,SalesOrders_Log[[#This Row],[Line Sub Total]],0)</f>
        <v>0</v>
      </c>
      <c r="W136" s="18">
        <f>IF(SalesOrders_Log[[#This Row],[Date Invoiced]]=FY01_M02,SalesOrders_Log[[#This Row],[Line Sub Total]],0)</f>
        <v>0</v>
      </c>
      <c r="X136" s="18">
        <f>IF(SalesOrders_Log[[#This Row],[Date Invoiced]]=FY01_M03,SalesOrders_Log[[#This Row],[Line Sub Total]],0)</f>
        <v>0</v>
      </c>
      <c r="Y136" s="18">
        <f>IF(SalesOrders_Log[[#This Row],[Date Invoiced]]=FY01_M04,SalesOrders_Log[[#This Row],[Line Sub Total]],0)</f>
        <v>0</v>
      </c>
      <c r="Z136" s="18">
        <f>IF(SalesOrders_Log[[#This Row],[Date Invoiced]]=FY01_M05,SalesOrders_Log[[#This Row],[Line Sub Total]],0)</f>
        <v>0</v>
      </c>
      <c r="AA136" s="18">
        <f>IF(SalesOrders_Log[[#This Row],[Date Invoiced]]=FY01_M06,SalesOrders_Log[[#This Row],[Line Sub Total]],0)</f>
        <v>0</v>
      </c>
      <c r="AB136" s="18">
        <f>IF(SalesOrders_Log[[#This Row],[Date Invoiced]]=FY01_M07,SalesOrders_Log[[#This Row],[Line Sub Total]],0)</f>
        <v>0</v>
      </c>
      <c r="AC136" s="18">
        <f>IF(SalesOrders_Log[[#This Row],[Date Invoiced]]=FY01_M08,SalesOrders_Log[[#This Row],[Line Sub Total]],0)</f>
        <v>0</v>
      </c>
      <c r="AD136" s="18">
        <f>IF(SalesOrders_Log[[#This Row],[Date Invoiced]]=FY01_M09,SalesOrders_Log[[#This Row],[Line Sub Total]],0)</f>
        <v>0</v>
      </c>
      <c r="AE136" s="18">
        <f>IF(SalesOrders_Log[[#This Row],[Date Invoiced]]=FY01_M10,SalesOrders_Log[[#This Row],[Line Sub Total]],0)</f>
        <v>0</v>
      </c>
      <c r="AF136" s="18">
        <f>IF(SalesOrders_Log[[#This Row],[Date Invoiced]]=FY01_M11,SalesOrders_Log[[#This Row],[Line Sub Total]],0)</f>
        <v>0</v>
      </c>
      <c r="AG136" s="18">
        <f>IF(SalesOrders_Log[[#This Row],[Date Invoiced]]=FY01_M12,SalesOrders_Log[[#This Row],[Line Sub Total]],0)</f>
        <v>0</v>
      </c>
      <c r="AH136" s="18">
        <f>IF(SalesOrders_Log[[#This Row],[Date Invoiced]]=FY02_M01,SalesOrders_Log[[#This Row],[Line Sub Total]],0)</f>
        <v>0</v>
      </c>
      <c r="AI136" s="18">
        <f>IF(SalesOrders_Log[[#This Row],[Date Invoiced]]=FY02_M02,SalesOrders_Log[[#This Row],[Line Sub Total]],0)</f>
        <v>0</v>
      </c>
      <c r="AJ136" s="18">
        <f>IF(SalesOrders_Log[[#This Row],[Date Invoiced]]=FY02_M03,SalesOrders_Log[[#This Row],[Line Sub Total]],0)</f>
        <v>0</v>
      </c>
      <c r="AK136" s="18">
        <f>IF(SalesOrders_Log[[#This Row],[Date Invoiced]]=FY02_M04,SalesOrders_Log[[#This Row],[Line Sub Total]],0)</f>
        <v>0</v>
      </c>
      <c r="AL136" s="18">
        <f>IF(SalesOrders_Log[[#This Row],[Date Invoiced]]=FY02_M05,SalesOrders_Log[[#This Row],[Line Sub Total]],0)</f>
        <v>0</v>
      </c>
      <c r="AM136" s="18">
        <f>IF(SalesOrders_Log[[#This Row],[Date Invoiced]]=FY02_M06,SalesOrders_Log[[#This Row],[Line Sub Total]],0)</f>
        <v>0</v>
      </c>
      <c r="AN136" s="18">
        <f>IF(SalesOrders_Log[[#This Row],[Date Invoiced]]=FY02_M07,SalesOrders_Log[[#This Row],[Line Sub Total]],0)</f>
        <v>0</v>
      </c>
      <c r="AO136" s="18">
        <f>IF(SalesOrders_Log[[#This Row],[Date Invoiced]]=FY02_M08,SalesOrders_Log[[#This Row],[Line Sub Total]],0)</f>
        <v>0</v>
      </c>
      <c r="AP136" s="18">
        <f>IF(SalesOrders_Log[[#This Row],[Date Invoiced]]=FY02_M09,SalesOrders_Log[[#This Row],[Line Sub Total]],0)</f>
        <v>0</v>
      </c>
      <c r="AQ136" s="18">
        <f>IF(SalesOrders_Log[[#This Row],[Date Invoiced]]=FY02_M10,SalesOrders_Log[[#This Row],[Line Sub Total]],0)</f>
        <v>0</v>
      </c>
      <c r="AR136" s="18">
        <f>IF(SalesOrders_Log[[#This Row],[Date Invoiced]]=FY02_M11,SalesOrders_Log[[#This Row],[Line Sub Total]],0)</f>
        <v>0</v>
      </c>
      <c r="AS136" s="18">
        <f>IF(SalesOrders_Log[[#This Row],[Date Invoiced]]=FY02_M12,SalesOrders_Log[[#This Row],[Line Sub Total]],0)</f>
        <v>0</v>
      </c>
      <c r="AT136" s="18">
        <f>IF(SalesOrders_Log[[#This Row],[Date Invoiced]]=FY03_M01,SalesOrders_Log[[#This Row],[Line Sub Total]],0)</f>
        <v>0</v>
      </c>
      <c r="AU136" s="18">
        <f>IF(SalesOrders_Log[[#This Row],[Date Invoiced]]=FY03_M02,SalesOrders_Log[[#This Row],[Line Sub Total]],0)</f>
        <v>0</v>
      </c>
      <c r="AV136" s="18">
        <f>IF(SalesOrders_Log[[#This Row],[Date Invoiced]]=FY03_M03,SalesOrders_Log[[#This Row],[Line Sub Total]],0)</f>
        <v>0</v>
      </c>
      <c r="AW136" s="18">
        <f>IF(SalesOrders_Log[[#This Row],[Date Invoiced]]=FY03_M04,SalesOrders_Log[[#This Row],[Line Sub Total]],0)</f>
        <v>0</v>
      </c>
      <c r="AX136" s="18">
        <f>IF(SalesOrders_Log[[#This Row],[Date Invoiced]]=FY03_M05,SalesOrders_Log[[#This Row],[Line Sub Total]],0)</f>
        <v>0</v>
      </c>
      <c r="AY136" s="18">
        <f>IF(SalesOrders_Log[[#This Row],[Date Invoiced]]=FY03_M06,SalesOrders_Log[[#This Row],[Line Sub Total]],0)</f>
        <v>0</v>
      </c>
      <c r="AZ136" s="18">
        <f>IF(SalesOrders_Log[[#This Row],[Date Invoiced]]=FY03_M07,SalesOrders_Log[[#This Row],[Line Sub Total]],0)</f>
        <v>0</v>
      </c>
      <c r="BA136" s="18">
        <f>IF(SalesOrders_Log[[#This Row],[Date Invoiced]]=FY03_M08,SalesOrders_Log[[#This Row],[Line Sub Total]],0)</f>
        <v>0</v>
      </c>
      <c r="BB136" s="18">
        <f>IF(SalesOrders_Log[[#This Row],[Date Invoiced]]=FY03_M09,SalesOrders_Log[[#This Row],[Line Sub Total]],0)</f>
        <v>0</v>
      </c>
      <c r="BC136" s="18">
        <f>IF(SalesOrders_Log[[#This Row],[Date Invoiced]]=FY03_M10,SalesOrders_Log[[#This Row],[Line Sub Total]],0)</f>
        <v>0</v>
      </c>
      <c r="BD136" s="18">
        <f>IF(SalesOrders_Log[[#This Row],[Date Invoiced]]=FY03_M11,SalesOrders_Log[[#This Row],[Line Sub Total]],0)</f>
        <v>0</v>
      </c>
      <c r="BE136" s="18">
        <f>IF(SalesOrders_Log[[#This Row],[Date Invoiced]]=FY03_M12,SalesOrders_Log[[#This Row],[Line Sub Total]],0)</f>
        <v>0</v>
      </c>
      <c r="BF136" s="18">
        <f>IF(SalesOrders_Log[[#This Row],[Product]]=FY04_M01,SalesOrders_Log[[#This Row],[Date Invoiced]],0)</f>
        <v>0</v>
      </c>
      <c r="BG136" s="18">
        <f>IF(SalesOrders_Log[[#This Row],[Product]]=FY04_M02,SalesOrders_Log[[#This Row],[Date Invoiced]],0)</f>
        <v>0</v>
      </c>
      <c r="BH136" s="18">
        <f>IF(SalesOrders_Log[[#This Row],[Product]]=FY04_M03,SalesOrders_Log[[#This Row],[Date Invoiced]],0)</f>
        <v>0</v>
      </c>
      <c r="BI136" s="18">
        <f>IF(SalesOrders_Log[[#This Row],[Product]]=FY04_M04,SalesOrders_Log[[#This Row],[Date Invoiced]],0)</f>
        <v>0</v>
      </c>
      <c r="BJ136" s="18">
        <f>IF(SalesOrders_Log[[#This Row],[Product]]=FY04_M05,SalesOrders_Log[[#This Row],[Date Invoiced]],0)</f>
        <v>0</v>
      </c>
      <c r="BK136" s="18">
        <f>IF(SalesOrders_Log[[#This Row],[Product]]=FY04_M06,SalesOrders_Log[[#This Row],[Date Invoiced]],0)</f>
        <v>0</v>
      </c>
      <c r="BL136" s="18">
        <f>IF(SalesOrders_Log[[#This Row],[Product]]=FY04_M07,SalesOrders_Log[[#This Row],[Date Invoiced]],0)</f>
        <v>0</v>
      </c>
      <c r="BM136" s="18">
        <f>IF(SalesOrders_Log[[#This Row],[Product]]=FY04_M08,SalesOrders_Log[[#This Row],[Date Invoiced]],0)</f>
        <v>0</v>
      </c>
      <c r="BN136" s="18">
        <f>IF(SalesOrders_Log[[#This Row],[Product]]=FY04_M09,SalesOrders_Log[[#This Row],[Date Invoiced]],0)</f>
        <v>0</v>
      </c>
      <c r="BO136" s="18">
        <f>IF(SalesOrders_Log[[#This Row],[Product]]=FY04_M10,SalesOrders_Log[[#This Row],[Date Invoiced]],0)</f>
        <v>0</v>
      </c>
      <c r="BP136" s="18">
        <f>IF(SalesOrders_Log[[#This Row],[Product]]=FY04_M11,SalesOrders_Log[[#This Row],[Date Invoiced]],0)</f>
        <v>0</v>
      </c>
      <c r="BQ136" s="18">
        <f>IF(SalesOrders_Log[[#This Row],[Product]]=FY04_M12,SalesOrders_Log[[#This Row],[Date Invoiced]],0)</f>
        <v>0</v>
      </c>
      <c r="BR136" s="18">
        <f>IF(SalesOrders_Log[[#This Row],[Product]]=FY05_M01,SalesOrders_Log[[#This Row],[Date Invoiced]],0)</f>
        <v>0</v>
      </c>
      <c r="BS136" s="18">
        <f>IF(SalesOrders_Log[[#This Row],[Product]]=FY05_M02,SalesOrders_Log[[#This Row],[Date Invoiced]],0)</f>
        <v>0</v>
      </c>
      <c r="BT136" s="18">
        <f>IF(SalesOrders_Log[[#This Row],[Product]]=FY05_M03,SalesOrders_Log[[#This Row],[Date Invoiced]],0)</f>
        <v>0</v>
      </c>
      <c r="BU136" s="18">
        <f>IF(SalesOrders_Log[[#This Row],[Product]]=FY05_M04,SalesOrders_Log[[#This Row],[Date Invoiced]],0)</f>
        <v>0</v>
      </c>
      <c r="BV136" s="18">
        <f>IF(SalesOrders_Log[[#This Row],[Product]]=FY05_M05,SalesOrders_Log[[#This Row],[Date Invoiced]],0)</f>
        <v>0</v>
      </c>
      <c r="BW136" s="18">
        <f>IF(SalesOrders_Log[[#This Row],[Product]]=FY05_M06,SalesOrders_Log[[#This Row],[Date Invoiced]],0)</f>
        <v>0</v>
      </c>
      <c r="BX136" s="18">
        <f>IF(SalesOrders_Log[[#This Row],[Product]]=FY05_M07,SalesOrders_Log[[#This Row],[Date Invoiced]],0)</f>
        <v>0</v>
      </c>
      <c r="BY136" s="18">
        <f>IF(SalesOrders_Log[[#This Row],[Product]]=FY05_M08,SalesOrders_Log[[#This Row],[Date Invoiced]],0)</f>
        <v>0</v>
      </c>
      <c r="BZ136" s="18">
        <f>IF(SalesOrders_Log[[#This Row],[Product]]=FY05_M09,SalesOrders_Log[[#This Row],[Date Invoiced]],0)</f>
        <v>0</v>
      </c>
      <c r="CA136" s="18">
        <f>IF(SalesOrders_Log[[#This Row],[Product]]=FY05_M10,SalesOrders_Log[[#This Row],[Date Invoiced]],0)</f>
        <v>0</v>
      </c>
      <c r="CB136" s="18">
        <f>IF(SalesOrders_Log[[#This Row],[Product]]=FY05_M11,SalesOrders_Log[[#This Row],[Date Invoiced]],0)</f>
        <v>0</v>
      </c>
      <c r="CC136" s="18">
        <f>IF(SalesOrders_Log[[#This Row],[Product]]=FY05_M12,SalesOrders_Log[[#This Row],[Date Invoiced]],0)</f>
        <v>0</v>
      </c>
    </row>
    <row r="137" spans="2:81" x14ac:dyDescent="0.25">
      <c r="B137" s="6" t="s">
        <v>741</v>
      </c>
      <c r="C137" s="6"/>
      <c r="D137" s="11"/>
      <c r="E137" s="6"/>
      <c r="F137" s="6"/>
      <c r="G137" s="6"/>
      <c r="H137" s="6"/>
      <c r="I137" s="6"/>
      <c r="J137" s="6"/>
      <c r="K137" s="6"/>
      <c r="L137" s="18" t="str">
        <f>IF(ISBLANK(SalesOrders_Log[[#This Row],[Product]]),"",SalesOrders_Log[[#This Row],[List Price]]*SalesOrders_Log[[#This Row],[QTY at List Price]]+SalesOrders_Log[[#This Row],[Discount Price]]*SalesOrders_Log[[#This Row],[QTY at Discount Price]])</f>
        <v/>
      </c>
      <c r="M137" s="6"/>
      <c r="N137" s="6"/>
      <c r="O137" s="18" t="str">
        <f>IFERROR(SalesOrders_Log[[#This Row],[Line Sub Total]]*SalesOrders_Log[[#This Row],[Zip Code Taxes]],"")</f>
        <v/>
      </c>
      <c r="P137" s="18">
        <f>SalesOrders_Log[[#This Row],[List Price]]-SalesOrders_Log[[#This Row],[Cost Price]]</f>
        <v>0</v>
      </c>
      <c r="Q13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37" s="93" t="str">
        <f>IFERROR(SalesOrders_Log[[#This Row],[QTY at List Price]]*SalesOrders_Log[[#This Row],[List Price]]/SalesOrders_Log[[#This Row],[Cost Price]]*SalesOrders_Log[[#This Row],[QTY at List Price]]-IF(SalesOrders_Log[[#This Row],[QTY at List Price]]="","",1),"")</f>
        <v/>
      </c>
      <c r="S137" s="93" t="str">
        <f>IFERROR( SalesOrders_Log[[#This Row],[QTY at Discount Price]]*SalesOrders_Log[[#This Row],[Discount Price]]/SalesOrders_Log[[#This Row],[Cost Price]]*SalesOrders_Log[[#This Row],[QTY at Discount Price]]-IF(SalesOrders_Log[[#This Row],[QTY at Discount Price]]="","",1),"")</f>
        <v/>
      </c>
      <c r="T137" s="6"/>
      <c r="V137" s="18">
        <f>IF(SalesOrders_Log[[#This Row],[Date Invoiced]]=FY01_M01,SalesOrders_Log[[#This Row],[Line Sub Total]],0)</f>
        <v>0</v>
      </c>
      <c r="W137" s="18">
        <f>IF(SalesOrders_Log[[#This Row],[Date Invoiced]]=FY01_M02,SalesOrders_Log[[#This Row],[Line Sub Total]],0)</f>
        <v>0</v>
      </c>
      <c r="X137" s="18">
        <f>IF(SalesOrders_Log[[#This Row],[Date Invoiced]]=FY01_M03,SalesOrders_Log[[#This Row],[Line Sub Total]],0)</f>
        <v>0</v>
      </c>
      <c r="Y137" s="18">
        <f>IF(SalesOrders_Log[[#This Row],[Date Invoiced]]=FY01_M04,SalesOrders_Log[[#This Row],[Line Sub Total]],0)</f>
        <v>0</v>
      </c>
      <c r="Z137" s="18">
        <f>IF(SalesOrders_Log[[#This Row],[Date Invoiced]]=FY01_M05,SalesOrders_Log[[#This Row],[Line Sub Total]],0)</f>
        <v>0</v>
      </c>
      <c r="AA137" s="18">
        <f>IF(SalesOrders_Log[[#This Row],[Date Invoiced]]=FY01_M06,SalesOrders_Log[[#This Row],[Line Sub Total]],0)</f>
        <v>0</v>
      </c>
      <c r="AB137" s="18">
        <f>IF(SalesOrders_Log[[#This Row],[Date Invoiced]]=FY01_M07,SalesOrders_Log[[#This Row],[Line Sub Total]],0)</f>
        <v>0</v>
      </c>
      <c r="AC137" s="18">
        <f>IF(SalesOrders_Log[[#This Row],[Date Invoiced]]=FY01_M08,SalesOrders_Log[[#This Row],[Line Sub Total]],0)</f>
        <v>0</v>
      </c>
      <c r="AD137" s="18">
        <f>IF(SalesOrders_Log[[#This Row],[Date Invoiced]]=FY01_M09,SalesOrders_Log[[#This Row],[Line Sub Total]],0)</f>
        <v>0</v>
      </c>
      <c r="AE137" s="18">
        <f>IF(SalesOrders_Log[[#This Row],[Date Invoiced]]=FY01_M10,SalesOrders_Log[[#This Row],[Line Sub Total]],0)</f>
        <v>0</v>
      </c>
      <c r="AF137" s="18">
        <f>IF(SalesOrders_Log[[#This Row],[Date Invoiced]]=FY01_M11,SalesOrders_Log[[#This Row],[Line Sub Total]],0)</f>
        <v>0</v>
      </c>
      <c r="AG137" s="18">
        <f>IF(SalesOrders_Log[[#This Row],[Date Invoiced]]=FY01_M12,SalesOrders_Log[[#This Row],[Line Sub Total]],0)</f>
        <v>0</v>
      </c>
      <c r="AH137" s="18">
        <f>IF(SalesOrders_Log[[#This Row],[Date Invoiced]]=FY02_M01,SalesOrders_Log[[#This Row],[Line Sub Total]],0)</f>
        <v>0</v>
      </c>
      <c r="AI137" s="18">
        <f>IF(SalesOrders_Log[[#This Row],[Date Invoiced]]=FY02_M02,SalesOrders_Log[[#This Row],[Line Sub Total]],0)</f>
        <v>0</v>
      </c>
      <c r="AJ137" s="18">
        <f>IF(SalesOrders_Log[[#This Row],[Date Invoiced]]=FY02_M03,SalesOrders_Log[[#This Row],[Line Sub Total]],0)</f>
        <v>0</v>
      </c>
      <c r="AK137" s="18">
        <f>IF(SalesOrders_Log[[#This Row],[Date Invoiced]]=FY02_M04,SalesOrders_Log[[#This Row],[Line Sub Total]],0)</f>
        <v>0</v>
      </c>
      <c r="AL137" s="18">
        <f>IF(SalesOrders_Log[[#This Row],[Date Invoiced]]=FY02_M05,SalesOrders_Log[[#This Row],[Line Sub Total]],0)</f>
        <v>0</v>
      </c>
      <c r="AM137" s="18">
        <f>IF(SalesOrders_Log[[#This Row],[Date Invoiced]]=FY02_M06,SalesOrders_Log[[#This Row],[Line Sub Total]],0)</f>
        <v>0</v>
      </c>
      <c r="AN137" s="18">
        <f>IF(SalesOrders_Log[[#This Row],[Date Invoiced]]=FY02_M07,SalesOrders_Log[[#This Row],[Line Sub Total]],0)</f>
        <v>0</v>
      </c>
      <c r="AO137" s="18">
        <f>IF(SalesOrders_Log[[#This Row],[Date Invoiced]]=FY02_M08,SalesOrders_Log[[#This Row],[Line Sub Total]],0)</f>
        <v>0</v>
      </c>
      <c r="AP137" s="18">
        <f>IF(SalesOrders_Log[[#This Row],[Date Invoiced]]=FY02_M09,SalesOrders_Log[[#This Row],[Line Sub Total]],0)</f>
        <v>0</v>
      </c>
      <c r="AQ137" s="18">
        <f>IF(SalesOrders_Log[[#This Row],[Date Invoiced]]=FY02_M10,SalesOrders_Log[[#This Row],[Line Sub Total]],0)</f>
        <v>0</v>
      </c>
      <c r="AR137" s="18">
        <f>IF(SalesOrders_Log[[#This Row],[Date Invoiced]]=FY02_M11,SalesOrders_Log[[#This Row],[Line Sub Total]],0)</f>
        <v>0</v>
      </c>
      <c r="AS137" s="18">
        <f>IF(SalesOrders_Log[[#This Row],[Date Invoiced]]=FY02_M12,SalesOrders_Log[[#This Row],[Line Sub Total]],0)</f>
        <v>0</v>
      </c>
      <c r="AT137" s="18">
        <f>IF(SalesOrders_Log[[#This Row],[Date Invoiced]]=FY03_M01,SalesOrders_Log[[#This Row],[Line Sub Total]],0)</f>
        <v>0</v>
      </c>
      <c r="AU137" s="18">
        <f>IF(SalesOrders_Log[[#This Row],[Date Invoiced]]=FY03_M02,SalesOrders_Log[[#This Row],[Line Sub Total]],0)</f>
        <v>0</v>
      </c>
      <c r="AV137" s="18">
        <f>IF(SalesOrders_Log[[#This Row],[Date Invoiced]]=FY03_M03,SalesOrders_Log[[#This Row],[Line Sub Total]],0)</f>
        <v>0</v>
      </c>
      <c r="AW137" s="18">
        <f>IF(SalesOrders_Log[[#This Row],[Date Invoiced]]=FY03_M04,SalesOrders_Log[[#This Row],[Line Sub Total]],0)</f>
        <v>0</v>
      </c>
      <c r="AX137" s="18">
        <f>IF(SalesOrders_Log[[#This Row],[Date Invoiced]]=FY03_M05,SalesOrders_Log[[#This Row],[Line Sub Total]],0)</f>
        <v>0</v>
      </c>
      <c r="AY137" s="18">
        <f>IF(SalesOrders_Log[[#This Row],[Date Invoiced]]=FY03_M06,SalesOrders_Log[[#This Row],[Line Sub Total]],0)</f>
        <v>0</v>
      </c>
      <c r="AZ137" s="18">
        <f>IF(SalesOrders_Log[[#This Row],[Date Invoiced]]=FY03_M07,SalesOrders_Log[[#This Row],[Line Sub Total]],0)</f>
        <v>0</v>
      </c>
      <c r="BA137" s="18">
        <f>IF(SalesOrders_Log[[#This Row],[Date Invoiced]]=FY03_M08,SalesOrders_Log[[#This Row],[Line Sub Total]],0)</f>
        <v>0</v>
      </c>
      <c r="BB137" s="18">
        <f>IF(SalesOrders_Log[[#This Row],[Date Invoiced]]=FY03_M09,SalesOrders_Log[[#This Row],[Line Sub Total]],0)</f>
        <v>0</v>
      </c>
      <c r="BC137" s="18">
        <f>IF(SalesOrders_Log[[#This Row],[Date Invoiced]]=FY03_M10,SalesOrders_Log[[#This Row],[Line Sub Total]],0)</f>
        <v>0</v>
      </c>
      <c r="BD137" s="18">
        <f>IF(SalesOrders_Log[[#This Row],[Date Invoiced]]=FY03_M11,SalesOrders_Log[[#This Row],[Line Sub Total]],0)</f>
        <v>0</v>
      </c>
      <c r="BE137" s="18">
        <f>IF(SalesOrders_Log[[#This Row],[Date Invoiced]]=FY03_M12,SalesOrders_Log[[#This Row],[Line Sub Total]],0)</f>
        <v>0</v>
      </c>
      <c r="BF137" s="18">
        <f>IF(SalesOrders_Log[[#This Row],[Product]]=FY04_M01,SalesOrders_Log[[#This Row],[Date Invoiced]],0)</f>
        <v>0</v>
      </c>
      <c r="BG137" s="18">
        <f>IF(SalesOrders_Log[[#This Row],[Product]]=FY04_M02,SalesOrders_Log[[#This Row],[Date Invoiced]],0)</f>
        <v>0</v>
      </c>
      <c r="BH137" s="18">
        <f>IF(SalesOrders_Log[[#This Row],[Product]]=FY04_M03,SalesOrders_Log[[#This Row],[Date Invoiced]],0)</f>
        <v>0</v>
      </c>
      <c r="BI137" s="18">
        <f>IF(SalesOrders_Log[[#This Row],[Product]]=FY04_M04,SalesOrders_Log[[#This Row],[Date Invoiced]],0)</f>
        <v>0</v>
      </c>
      <c r="BJ137" s="18">
        <f>IF(SalesOrders_Log[[#This Row],[Product]]=FY04_M05,SalesOrders_Log[[#This Row],[Date Invoiced]],0)</f>
        <v>0</v>
      </c>
      <c r="BK137" s="18">
        <f>IF(SalesOrders_Log[[#This Row],[Product]]=FY04_M06,SalesOrders_Log[[#This Row],[Date Invoiced]],0)</f>
        <v>0</v>
      </c>
      <c r="BL137" s="18">
        <f>IF(SalesOrders_Log[[#This Row],[Product]]=FY04_M07,SalesOrders_Log[[#This Row],[Date Invoiced]],0)</f>
        <v>0</v>
      </c>
      <c r="BM137" s="18">
        <f>IF(SalesOrders_Log[[#This Row],[Product]]=FY04_M08,SalesOrders_Log[[#This Row],[Date Invoiced]],0)</f>
        <v>0</v>
      </c>
      <c r="BN137" s="18">
        <f>IF(SalesOrders_Log[[#This Row],[Product]]=FY04_M09,SalesOrders_Log[[#This Row],[Date Invoiced]],0)</f>
        <v>0</v>
      </c>
      <c r="BO137" s="18">
        <f>IF(SalesOrders_Log[[#This Row],[Product]]=FY04_M10,SalesOrders_Log[[#This Row],[Date Invoiced]],0)</f>
        <v>0</v>
      </c>
      <c r="BP137" s="18">
        <f>IF(SalesOrders_Log[[#This Row],[Product]]=FY04_M11,SalesOrders_Log[[#This Row],[Date Invoiced]],0)</f>
        <v>0</v>
      </c>
      <c r="BQ137" s="18">
        <f>IF(SalesOrders_Log[[#This Row],[Product]]=FY04_M12,SalesOrders_Log[[#This Row],[Date Invoiced]],0)</f>
        <v>0</v>
      </c>
      <c r="BR137" s="18">
        <f>IF(SalesOrders_Log[[#This Row],[Product]]=FY05_M01,SalesOrders_Log[[#This Row],[Date Invoiced]],0)</f>
        <v>0</v>
      </c>
      <c r="BS137" s="18">
        <f>IF(SalesOrders_Log[[#This Row],[Product]]=FY05_M02,SalesOrders_Log[[#This Row],[Date Invoiced]],0)</f>
        <v>0</v>
      </c>
      <c r="BT137" s="18">
        <f>IF(SalesOrders_Log[[#This Row],[Product]]=FY05_M03,SalesOrders_Log[[#This Row],[Date Invoiced]],0)</f>
        <v>0</v>
      </c>
      <c r="BU137" s="18">
        <f>IF(SalesOrders_Log[[#This Row],[Product]]=FY05_M04,SalesOrders_Log[[#This Row],[Date Invoiced]],0)</f>
        <v>0</v>
      </c>
      <c r="BV137" s="18">
        <f>IF(SalesOrders_Log[[#This Row],[Product]]=FY05_M05,SalesOrders_Log[[#This Row],[Date Invoiced]],0)</f>
        <v>0</v>
      </c>
      <c r="BW137" s="18">
        <f>IF(SalesOrders_Log[[#This Row],[Product]]=FY05_M06,SalesOrders_Log[[#This Row],[Date Invoiced]],0)</f>
        <v>0</v>
      </c>
      <c r="BX137" s="18">
        <f>IF(SalesOrders_Log[[#This Row],[Product]]=FY05_M07,SalesOrders_Log[[#This Row],[Date Invoiced]],0)</f>
        <v>0</v>
      </c>
      <c r="BY137" s="18">
        <f>IF(SalesOrders_Log[[#This Row],[Product]]=FY05_M08,SalesOrders_Log[[#This Row],[Date Invoiced]],0)</f>
        <v>0</v>
      </c>
      <c r="BZ137" s="18">
        <f>IF(SalesOrders_Log[[#This Row],[Product]]=FY05_M09,SalesOrders_Log[[#This Row],[Date Invoiced]],0)</f>
        <v>0</v>
      </c>
      <c r="CA137" s="18">
        <f>IF(SalesOrders_Log[[#This Row],[Product]]=FY05_M10,SalesOrders_Log[[#This Row],[Date Invoiced]],0)</f>
        <v>0</v>
      </c>
      <c r="CB137" s="18">
        <f>IF(SalesOrders_Log[[#This Row],[Product]]=FY05_M11,SalesOrders_Log[[#This Row],[Date Invoiced]],0)</f>
        <v>0</v>
      </c>
      <c r="CC137" s="18">
        <f>IF(SalesOrders_Log[[#This Row],[Product]]=FY05_M12,SalesOrders_Log[[#This Row],[Date Invoiced]],0)</f>
        <v>0</v>
      </c>
    </row>
    <row r="138" spans="2:81" x14ac:dyDescent="0.25">
      <c r="B138" s="6" t="s">
        <v>742</v>
      </c>
      <c r="C138" s="6"/>
      <c r="D138" s="11"/>
      <c r="E138" s="6"/>
      <c r="F138" s="6"/>
      <c r="G138" s="6"/>
      <c r="H138" s="6"/>
      <c r="I138" s="6"/>
      <c r="J138" s="6"/>
      <c r="K138" s="6"/>
      <c r="L138" s="18" t="str">
        <f>IF(ISBLANK(SalesOrders_Log[[#This Row],[Product]]),"",SalesOrders_Log[[#This Row],[List Price]]*SalesOrders_Log[[#This Row],[QTY at List Price]]+SalesOrders_Log[[#This Row],[Discount Price]]*SalesOrders_Log[[#This Row],[QTY at Discount Price]])</f>
        <v/>
      </c>
      <c r="M138" s="6"/>
      <c r="N138" s="6"/>
      <c r="O138" s="18" t="str">
        <f>IFERROR(SalesOrders_Log[[#This Row],[Line Sub Total]]*SalesOrders_Log[[#This Row],[Zip Code Taxes]],"")</f>
        <v/>
      </c>
      <c r="P138" s="18">
        <f>SalesOrders_Log[[#This Row],[List Price]]-SalesOrders_Log[[#This Row],[Cost Price]]</f>
        <v>0</v>
      </c>
      <c r="Q13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38" s="93" t="str">
        <f>IFERROR(SalesOrders_Log[[#This Row],[QTY at List Price]]*SalesOrders_Log[[#This Row],[List Price]]/SalesOrders_Log[[#This Row],[Cost Price]]*SalesOrders_Log[[#This Row],[QTY at List Price]]-IF(SalesOrders_Log[[#This Row],[QTY at List Price]]="","",1),"")</f>
        <v/>
      </c>
      <c r="S138" s="93" t="str">
        <f>IFERROR( SalesOrders_Log[[#This Row],[QTY at Discount Price]]*SalesOrders_Log[[#This Row],[Discount Price]]/SalesOrders_Log[[#This Row],[Cost Price]]*SalesOrders_Log[[#This Row],[QTY at Discount Price]]-IF(SalesOrders_Log[[#This Row],[QTY at Discount Price]]="","",1),"")</f>
        <v/>
      </c>
      <c r="T138" s="6"/>
      <c r="V138" s="18">
        <f>IF(SalesOrders_Log[[#This Row],[Date Invoiced]]=FY01_M01,SalesOrders_Log[[#This Row],[Line Sub Total]],0)</f>
        <v>0</v>
      </c>
      <c r="W138" s="18">
        <f>IF(SalesOrders_Log[[#This Row],[Date Invoiced]]=FY01_M02,SalesOrders_Log[[#This Row],[Line Sub Total]],0)</f>
        <v>0</v>
      </c>
      <c r="X138" s="18">
        <f>IF(SalesOrders_Log[[#This Row],[Date Invoiced]]=FY01_M03,SalesOrders_Log[[#This Row],[Line Sub Total]],0)</f>
        <v>0</v>
      </c>
      <c r="Y138" s="18">
        <f>IF(SalesOrders_Log[[#This Row],[Date Invoiced]]=FY01_M04,SalesOrders_Log[[#This Row],[Line Sub Total]],0)</f>
        <v>0</v>
      </c>
      <c r="Z138" s="18">
        <f>IF(SalesOrders_Log[[#This Row],[Date Invoiced]]=FY01_M05,SalesOrders_Log[[#This Row],[Line Sub Total]],0)</f>
        <v>0</v>
      </c>
      <c r="AA138" s="18">
        <f>IF(SalesOrders_Log[[#This Row],[Date Invoiced]]=FY01_M06,SalesOrders_Log[[#This Row],[Line Sub Total]],0)</f>
        <v>0</v>
      </c>
      <c r="AB138" s="18">
        <f>IF(SalesOrders_Log[[#This Row],[Date Invoiced]]=FY01_M07,SalesOrders_Log[[#This Row],[Line Sub Total]],0)</f>
        <v>0</v>
      </c>
      <c r="AC138" s="18">
        <f>IF(SalesOrders_Log[[#This Row],[Date Invoiced]]=FY01_M08,SalesOrders_Log[[#This Row],[Line Sub Total]],0)</f>
        <v>0</v>
      </c>
      <c r="AD138" s="18">
        <f>IF(SalesOrders_Log[[#This Row],[Date Invoiced]]=FY01_M09,SalesOrders_Log[[#This Row],[Line Sub Total]],0)</f>
        <v>0</v>
      </c>
      <c r="AE138" s="18">
        <f>IF(SalesOrders_Log[[#This Row],[Date Invoiced]]=FY01_M10,SalesOrders_Log[[#This Row],[Line Sub Total]],0)</f>
        <v>0</v>
      </c>
      <c r="AF138" s="18">
        <f>IF(SalesOrders_Log[[#This Row],[Date Invoiced]]=FY01_M11,SalesOrders_Log[[#This Row],[Line Sub Total]],0)</f>
        <v>0</v>
      </c>
      <c r="AG138" s="18">
        <f>IF(SalesOrders_Log[[#This Row],[Date Invoiced]]=FY01_M12,SalesOrders_Log[[#This Row],[Line Sub Total]],0)</f>
        <v>0</v>
      </c>
      <c r="AH138" s="18">
        <f>IF(SalesOrders_Log[[#This Row],[Date Invoiced]]=FY02_M01,SalesOrders_Log[[#This Row],[Line Sub Total]],0)</f>
        <v>0</v>
      </c>
      <c r="AI138" s="18">
        <f>IF(SalesOrders_Log[[#This Row],[Date Invoiced]]=FY02_M02,SalesOrders_Log[[#This Row],[Line Sub Total]],0)</f>
        <v>0</v>
      </c>
      <c r="AJ138" s="18">
        <f>IF(SalesOrders_Log[[#This Row],[Date Invoiced]]=FY02_M03,SalesOrders_Log[[#This Row],[Line Sub Total]],0)</f>
        <v>0</v>
      </c>
      <c r="AK138" s="18">
        <f>IF(SalesOrders_Log[[#This Row],[Date Invoiced]]=FY02_M04,SalesOrders_Log[[#This Row],[Line Sub Total]],0)</f>
        <v>0</v>
      </c>
      <c r="AL138" s="18">
        <f>IF(SalesOrders_Log[[#This Row],[Date Invoiced]]=FY02_M05,SalesOrders_Log[[#This Row],[Line Sub Total]],0)</f>
        <v>0</v>
      </c>
      <c r="AM138" s="18">
        <f>IF(SalesOrders_Log[[#This Row],[Date Invoiced]]=FY02_M06,SalesOrders_Log[[#This Row],[Line Sub Total]],0)</f>
        <v>0</v>
      </c>
      <c r="AN138" s="18">
        <f>IF(SalesOrders_Log[[#This Row],[Date Invoiced]]=FY02_M07,SalesOrders_Log[[#This Row],[Line Sub Total]],0)</f>
        <v>0</v>
      </c>
      <c r="AO138" s="18">
        <f>IF(SalesOrders_Log[[#This Row],[Date Invoiced]]=FY02_M08,SalesOrders_Log[[#This Row],[Line Sub Total]],0)</f>
        <v>0</v>
      </c>
      <c r="AP138" s="18">
        <f>IF(SalesOrders_Log[[#This Row],[Date Invoiced]]=FY02_M09,SalesOrders_Log[[#This Row],[Line Sub Total]],0)</f>
        <v>0</v>
      </c>
      <c r="AQ138" s="18">
        <f>IF(SalesOrders_Log[[#This Row],[Date Invoiced]]=FY02_M10,SalesOrders_Log[[#This Row],[Line Sub Total]],0)</f>
        <v>0</v>
      </c>
      <c r="AR138" s="18">
        <f>IF(SalesOrders_Log[[#This Row],[Date Invoiced]]=FY02_M11,SalesOrders_Log[[#This Row],[Line Sub Total]],0)</f>
        <v>0</v>
      </c>
      <c r="AS138" s="18">
        <f>IF(SalesOrders_Log[[#This Row],[Date Invoiced]]=FY02_M12,SalesOrders_Log[[#This Row],[Line Sub Total]],0)</f>
        <v>0</v>
      </c>
      <c r="AT138" s="18">
        <f>IF(SalesOrders_Log[[#This Row],[Date Invoiced]]=FY03_M01,SalesOrders_Log[[#This Row],[Line Sub Total]],0)</f>
        <v>0</v>
      </c>
      <c r="AU138" s="18">
        <f>IF(SalesOrders_Log[[#This Row],[Date Invoiced]]=FY03_M02,SalesOrders_Log[[#This Row],[Line Sub Total]],0)</f>
        <v>0</v>
      </c>
      <c r="AV138" s="18">
        <f>IF(SalesOrders_Log[[#This Row],[Date Invoiced]]=FY03_M03,SalesOrders_Log[[#This Row],[Line Sub Total]],0)</f>
        <v>0</v>
      </c>
      <c r="AW138" s="18">
        <f>IF(SalesOrders_Log[[#This Row],[Date Invoiced]]=FY03_M04,SalesOrders_Log[[#This Row],[Line Sub Total]],0)</f>
        <v>0</v>
      </c>
      <c r="AX138" s="18">
        <f>IF(SalesOrders_Log[[#This Row],[Date Invoiced]]=FY03_M05,SalesOrders_Log[[#This Row],[Line Sub Total]],0)</f>
        <v>0</v>
      </c>
      <c r="AY138" s="18">
        <f>IF(SalesOrders_Log[[#This Row],[Date Invoiced]]=FY03_M06,SalesOrders_Log[[#This Row],[Line Sub Total]],0)</f>
        <v>0</v>
      </c>
      <c r="AZ138" s="18">
        <f>IF(SalesOrders_Log[[#This Row],[Date Invoiced]]=FY03_M07,SalesOrders_Log[[#This Row],[Line Sub Total]],0)</f>
        <v>0</v>
      </c>
      <c r="BA138" s="18">
        <f>IF(SalesOrders_Log[[#This Row],[Date Invoiced]]=FY03_M08,SalesOrders_Log[[#This Row],[Line Sub Total]],0)</f>
        <v>0</v>
      </c>
      <c r="BB138" s="18">
        <f>IF(SalesOrders_Log[[#This Row],[Date Invoiced]]=FY03_M09,SalesOrders_Log[[#This Row],[Line Sub Total]],0)</f>
        <v>0</v>
      </c>
      <c r="BC138" s="18">
        <f>IF(SalesOrders_Log[[#This Row],[Date Invoiced]]=FY03_M10,SalesOrders_Log[[#This Row],[Line Sub Total]],0)</f>
        <v>0</v>
      </c>
      <c r="BD138" s="18">
        <f>IF(SalesOrders_Log[[#This Row],[Date Invoiced]]=FY03_M11,SalesOrders_Log[[#This Row],[Line Sub Total]],0)</f>
        <v>0</v>
      </c>
      <c r="BE138" s="18">
        <f>IF(SalesOrders_Log[[#This Row],[Date Invoiced]]=FY03_M12,SalesOrders_Log[[#This Row],[Line Sub Total]],0)</f>
        <v>0</v>
      </c>
      <c r="BF138" s="18">
        <f>IF(SalesOrders_Log[[#This Row],[Product]]=FY04_M01,SalesOrders_Log[[#This Row],[Date Invoiced]],0)</f>
        <v>0</v>
      </c>
      <c r="BG138" s="18">
        <f>IF(SalesOrders_Log[[#This Row],[Product]]=FY04_M02,SalesOrders_Log[[#This Row],[Date Invoiced]],0)</f>
        <v>0</v>
      </c>
      <c r="BH138" s="18">
        <f>IF(SalesOrders_Log[[#This Row],[Product]]=FY04_M03,SalesOrders_Log[[#This Row],[Date Invoiced]],0)</f>
        <v>0</v>
      </c>
      <c r="BI138" s="18">
        <f>IF(SalesOrders_Log[[#This Row],[Product]]=FY04_M04,SalesOrders_Log[[#This Row],[Date Invoiced]],0)</f>
        <v>0</v>
      </c>
      <c r="BJ138" s="18">
        <f>IF(SalesOrders_Log[[#This Row],[Product]]=FY04_M05,SalesOrders_Log[[#This Row],[Date Invoiced]],0)</f>
        <v>0</v>
      </c>
      <c r="BK138" s="18">
        <f>IF(SalesOrders_Log[[#This Row],[Product]]=FY04_M06,SalesOrders_Log[[#This Row],[Date Invoiced]],0)</f>
        <v>0</v>
      </c>
      <c r="BL138" s="18">
        <f>IF(SalesOrders_Log[[#This Row],[Product]]=FY04_M07,SalesOrders_Log[[#This Row],[Date Invoiced]],0)</f>
        <v>0</v>
      </c>
      <c r="BM138" s="18">
        <f>IF(SalesOrders_Log[[#This Row],[Product]]=FY04_M08,SalesOrders_Log[[#This Row],[Date Invoiced]],0)</f>
        <v>0</v>
      </c>
      <c r="BN138" s="18">
        <f>IF(SalesOrders_Log[[#This Row],[Product]]=FY04_M09,SalesOrders_Log[[#This Row],[Date Invoiced]],0)</f>
        <v>0</v>
      </c>
      <c r="BO138" s="18">
        <f>IF(SalesOrders_Log[[#This Row],[Product]]=FY04_M10,SalesOrders_Log[[#This Row],[Date Invoiced]],0)</f>
        <v>0</v>
      </c>
      <c r="BP138" s="18">
        <f>IF(SalesOrders_Log[[#This Row],[Product]]=FY04_M11,SalesOrders_Log[[#This Row],[Date Invoiced]],0)</f>
        <v>0</v>
      </c>
      <c r="BQ138" s="18">
        <f>IF(SalesOrders_Log[[#This Row],[Product]]=FY04_M12,SalesOrders_Log[[#This Row],[Date Invoiced]],0)</f>
        <v>0</v>
      </c>
      <c r="BR138" s="18">
        <f>IF(SalesOrders_Log[[#This Row],[Product]]=FY05_M01,SalesOrders_Log[[#This Row],[Date Invoiced]],0)</f>
        <v>0</v>
      </c>
      <c r="BS138" s="18">
        <f>IF(SalesOrders_Log[[#This Row],[Product]]=FY05_M02,SalesOrders_Log[[#This Row],[Date Invoiced]],0)</f>
        <v>0</v>
      </c>
      <c r="BT138" s="18">
        <f>IF(SalesOrders_Log[[#This Row],[Product]]=FY05_M03,SalesOrders_Log[[#This Row],[Date Invoiced]],0)</f>
        <v>0</v>
      </c>
      <c r="BU138" s="18">
        <f>IF(SalesOrders_Log[[#This Row],[Product]]=FY05_M04,SalesOrders_Log[[#This Row],[Date Invoiced]],0)</f>
        <v>0</v>
      </c>
      <c r="BV138" s="18">
        <f>IF(SalesOrders_Log[[#This Row],[Product]]=FY05_M05,SalesOrders_Log[[#This Row],[Date Invoiced]],0)</f>
        <v>0</v>
      </c>
      <c r="BW138" s="18">
        <f>IF(SalesOrders_Log[[#This Row],[Product]]=FY05_M06,SalesOrders_Log[[#This Row],[Date Invoiced]],0)</f>
        <v>0</v>
      </c>
      <c r="BX138" s="18">
        <f>IF(SalesOrders_Log[[#This Row],[Product]]=FY05_M07,SalesOrders_Log[[#This Row],[Date Invoiced]],0)</f>
        <v>0</v>
      </c>
      <c r="BY138" s="18">
        <f>IF(SalesOrders_Log[[#This Row],[Product]]=FY05_M08,SalesOrders_Log[[#This Row],[Date Invoiced]],0)</f>
        <v>0</v>
      </c>
      <c r="BZ138" s="18">
        <f>IF(SalesOrders_Log[[#This Row],[Product]]=FY05_M09,SalesOrders_Log[[#This Row],[Date Invoiced]],0)</f>
        <v>0</v>
      </c>
      <c r="CA138" s="18">
        <f>IF(SalesOrders_Log[[#This Row],[Product]]=FY05_M10,SalesOrders_Log[[#This Row],[Date Invoiced]],0)</f>
        <v>0</v>
      </c>
      <c r="CB138" s="18">
        <f>IF(SalesOrders_Log[[#This Row],[Product]]=FY05_M11,SalesOrders_Log[[#This Row],[Date Invoiced]],0)</f>
        <v>0</v>
      </c>
      <c r="CC138" s="18">
        <f>IF(SalesOrders_Log[[#This Row],[Product]]=FY05_M12,SalesOrders_Log[[#This Row],[Date Invoiced]],0)</f>
        <v>0</v>
      </c>
    </row>
    <row r="139" spans="2:81" x14ac:dyDescent="0.25">
      <c r="B139" s="6" t="s">
        <v>743</v>
      </c>
      <c r="C139" s="6"/>
      <c r="D139" s="11"/>
      <c r="E139" s="6"/>
      <c r="F139" s="6"/>
      <c r="G139" s="6"/>
      <c r="H139" s="6"/>
      <c r="I139" s="6"/>
      <c r="J139" s="6"/>
      <c r="K139" s="6"/>
      <c r="L139" s="18" t="str">
        <f>IF(ISBLANK(SalesOrders_Log[[#This Row],[Product]]),"",SalesOrders_Log[[#This Row],[List Price]]*SalesOrders_Log[[#This Row],[QTY at List Price]]+SalesOrders_Log[[#This Row],[Discount Price]]*SalesOrders_Log[[#This Row],[QTY at Discount Price]])</f>
        <v/>
      </c>
      <c r="M139" s="6"/>
      <c r="N139" s="6"/>
      <c r="O139" s="18" t="str">
        <f>IFERROR(SalesOrders_Log[[#This Row],[Line Sub Total]]*SalesOrders_Log[[#This Row],[Zip Code Taxes]],"")</f>
        <v/>
      </c>
      <c r="P139" s="18">
        <f>SalesOrders_Log[[#This Row],[List Price]]-SalesOrders_Log[[#This Row],[Cost Price]]</f>
        <v>0</v>
      </c>
      <c r="Q13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39" s="93" t="str">
        <f>IFERROR(SalesOrders_Log[[#This Row],[QTY at List Price]]*SalesOrders_Log[[#This Row],[List Price]]/SalesOrders_Log[[#This Row],[Cost Price]]*SalesOrders_Log[[#This Row],[QTY at List Price]]-IF(SalesOrders_Log[[#This Row],[QTY at List Price]]="","",1),"")</f>
        <v/>
      </c>
      <c r="S139" s="93" t="str">
        <f>IFERROR( SalesOrders_Log[[#This Row],[QTY at Discount Price]]*SalesOrders_Log[[#This Row],[Discount Price]]/SalesOrders_Log[[#This Row],[Cost Price]]*SalesOrders_Log[[#This Row],[QTY at Discount Price]]-IF(SalesOrders_Log[[#This Row],[QTY at Discount Price]]="","",1),"")</f>
        <v/>
      </c>
      <c r="T139" s="6"/>
      <c r="V139" s="18">
        <f>IF(SalesOrders_Log[[#This Row],[Date Invoiced]]=FY01_M01,SalesOrders_Log[[#This Row],[Line Sub Total]],0)</f>
        <v>0</v>
      </c>
      <c r="W139" s="18">
        <f>IF(SalesOrders_Log[[#This Row],[Date Invoiced]]=FY01_M02,SalesOrders_Log[[#This Row],[Line Sub Total]],0)</f>
        <v>0</v>
      </c>
      <c r="X139" s="18">
        <f>IF(SalesOrders_Log[[#This Row],[Date Invoiced]]=FY01_M03,SalesOrders_Log[[#This Row],[Line Sub Total]],0)</f>
        <v>0</v>
      </c>
      <c r="Y139" s="18">
        <f>IF(SalesOrders_Log[[#This Row],[Date Invoiced]]=FY01_M04,SalesOrders_Log[[#This Row],[Line Sub Total]],0)</f>
        <v>0</v>
      </c>
      <c r="Z139" s="18">
        <f>IF(SalesOrders_Log[[#This Row],[Date Invoiced]]=FY01_M05,SalesOrders_Log[[#This Row],[Line Sub Total]],0)</f>
        <v>0</v>
      </c>
      <c r="AA139" s="18">
        <f>IF(SalesOrders_Log[[#This Row],[Date Invoiced]]=FY01_M06,SalesOrders_Log[[#This Row],[Line Sub Total]],0)</f>
        <v>0</v>
      </c>
      <c r="AB139" s="18">
        <f>IF(SalesOrders_Log[[#This Row],[Date Invoiced]]=FY01_M07,SalesOrders_Log[[#This Row],[Line Sub Total]],0)</f>
        <v>0</v>
      </c>
      <c r="AC139" s="18">
        <f>IF(SalesOrders_Log[[#This Row],[Date Invoiced]]=FY01_M08,SalesOrders_Log[[#This Row],[Line Sub Total]],0)</f>
        <v>0</v>
      </c>
      <c r="AD139" s="18">
        <f>IF(SalesOrders_Log[[#This Row],[Date Invoiced]]=FY01_M09,SalesOrders_Log[[#This Row],[Line Sub Total]],0)</f>
        <v>0</v>
      </c>
      <c r="AE139" s="18">
        <f>IF(SalesOrders_Log[[#This Row],[Date Invoiced]]=FY01_M10,SalesOrders_Log[[#This Row],[Line Sub Total]],0)</f>
        <v>0</v>
      </c>
      <c r="AF139" s="18">
        <f>IF(SalesOrders_Log[[#This Row],[Date Invoiced]]=FY01_M11,SalesOrders_Log[[#This Row],[Line Sub Total]],0)</f>
        <v>0</v>
      </c>
      <c r="AG139" s="18">
        <f>IF(SalesOrders_Log[[#This Row],[Date Invoiced]]=FY01_M12,SalesOrders_Log[[#This Row],[Line Sub Total]],0)</f>
        <v>0</v>
      </c>
      <c r="AH139" s="18">
        <f>IF(SalesOrders_Log[[#This Row],[Date Invoiced]]=FY02_M01,SalesOrders_Log[[#This Row],[Line Sub Total]],0)</f>
        <v>0</v>
      </c>
      <c r="AI139" s="18">
        <f>IF(SalesOrders_Log[[#This Row],[Date Invoiced]]=FY02_M02,SalesOrders_Log[[#This Row],[Line Sub Total]],0)</f>
        <v>0</v>
      </c>
      <c r="AJ139" s="18">
        <f>IF(SalesOrders_Log[[#This Row],[Date Invoiced]]=FY02_M03,SalesOrders_Log[[#This Row],[Line Sub Total]],0)</f>
        <v>0</v>
      </c>
      <c r="AK139" s="18">
        <f>IF(SalesOrders_Log[[#This Row],[Date Invoiced]]=FY02_M04,SalesOrders_Log[[#This Row],[Line Sub Total]],0)</f>
        <v>0</v>
      </c>
      <c r="AL139" s="18">
        <f>IF(SalesOrders_Log[[#This Row],[Date Invoiced]]=FY02_M05,SalesOrders_Log[[#This Row],[Line Sub Total]],0)</f>
        <v>0</v>
      </c>
      <c r="AM139" s="18">
        <f>IF(SalesOrders_Log[[#This Row],[Date Invoiced]]=FY02_M06,SalesOrders_Log[[#This Row],[Line Sub Total]],0)</f>
        <v>0</v>
      </c>
      <c r="AN139" s="18">
        <f>IF(SalesOrders_Log[[#This Row],[Date Invoiced]]=FY02_M07,SalesOrders_Log[[#This Row],[Line Sub Total]],0)</f>
        <v>0</v>
      </c>
      <c r="AO139" s="18">
        <f>IF(SalesOrders_Log[[#This Row],[Date Invoiced]]=FY02_M08,SalesOrders_Log[[#This Row],[Line Sub Total]],0)</f>
        <v>0</v>
      </c>
      <c r="AP139" s="18">
        <f>IF(SalesOrders_Log[[#This Row],[Date Invoiced]]=FY02_M09,SalesOrders_Log[[#This Row],[Line Sub Total]],0)</f>
        <v>0</v>
      </c>
      <c r="AQ139" s="18">
        <f>IF(SalesOrders_Log[[#This Row],[Date Invoiced]]=FY02_M10,SalesOrders_Log[[#This Row],[Line Sub Total]],0)</f>
        <v>0</v>
      </c>
      <c r="AR139" s="18">
        <f>IF(SalesOrders_Log[[#This Row],[Date Invoiced]]=FY02_M11,SalesOrders_Log[[#This Row],[Line Sub Total]],0)</f>
        <v>0</v>
      </c>
      <c r="AS139" s="18">
        <f>IF(SalesOrders_Log[[#This Row],[Date Invoiced]]=FY02_M12,SalesOrders_Log[[#This Row],[Line Sub Total]],0)</f>
        <v>0</v>
      </c>
      <c r="AT139" s="18">
        <f>IF(SalesOrders_Log[[#This Row],[Date Invoiced]]=FY03_M01,SalesOrders_Log[[#This Row],[Line Sub Total]],0)</f>
        <v>0</v>
      </c>
      <c r="AU139" s="18">
        <f>IF(SalesOrders_Log[[#This Row],[Date Invoiced]]=FY03_M02,SalesOrders_Log[[#This Row],[Line Sub Total]],0)</f>
        <v>0</v>
      </c>
      <c r="AV139" s="18">
        <f>IF(SalesOrders_Log[[#This Row],[Date Invoiced]]=FY03_M03,SalesOrders_Log[[#This Row],[Line Sub Total]],0)</f>
        <v>0</v>
      </c>
      <c r="AW139" s="18">
        <f>IF(SalesOrders_Log[[#This Row],[Date Invoiced]]=FY03_M04,SalesOrders_Log[[#This Row],[Line Sub Total]],0)</f>
        <v>0</v>
      </c>
      <c r="AX139" s="18">
        <f>IF(SalesOrders_Log[[#This Row],[Date Invoiced]]=FY03_M05,SalesOrders_Log[[#This Row],[Line Sub Total]],0)</f>
        <v>0</v>
      </c>
      <c r="AY139" s="18">
        <f>IF(SalesOrders_Log[[#This Row],[Date Invoiced]]=FY03_M06,SalesOrders_Log[[#This Row],[Line Sub Total]],0)</f>
        <v>0</v>
      </c>
      <c r="AZ139" s="18">
        <f>IF(SalesOrders_Log[[#This Row],[Date Invoiced]]=FY03_M07,SalesOrders_Log[[#This Row],[Line Sub Total]],0)</f>
        <v>0</v>
      </c>
      <c r="BA139" s="18">
        <f>IF(SalesOrders_Log[[#This Row],[Date Invoiced]]=FY03_M08,SalesOrders_Log[[#This Row],[Line Sub Total]],0)</f>
        <v>0</v>
      </c>
      <c r="BB139" s="18">
        <f>IF(SalesOrders_Log[[#This Row],[Date Invoiced]]=FY03_M09,SalesOrders_Log[[#This Row],[Line Sub Total]],0)</f>
        <v>0</v>
      </c>
      <c r="BC139" s="18">
        <f>IF(SalesOrders_Log[[#This Row],[Date Invoiced]]=FY03_M10,SalesOrders_Log[[#This Row],[Line Sub Total]],0)</f>
        <v>0</v>
      </c>
      <c r="BD139" s="18">
        <f>IF(SalesOrders_Log[[#This Row],[Date Invoiced]]=FY03_M11,SalesOrders_Log[[#This Row],[Line Sub Total]],0)</f>
        <v>0</v>
      </c>
      <c r="BE139" s="18">
        <f>IF(SalesOrders_Log[[#This Row],[Date Invoiced]]=FY03_M12,SalesOrders_Log[[#This Row],[Line Sub Total]],0)</f>
        <v>0</v>
      </c>
      <c r="BF139" s="18">
        <f>IF(SalesOrders_Log[[#This Row],[Product]]=FY04_M01,SalesOrders_Log[[#This Row],[Date Invoiced]],0)</f>
        <v>0</v>
      </c>
      <c r="BG139" s="18">
        <f>IF(SalesOrders_Log[[#This Row],[Product]]=FY04_M02,SalesOrders_Log[[#This Row],[Date Invoiced]],0)</f>
        <v>0</v>
      </c>
      <c r="BH139" s="18">
        <f>IF(SalesOrders_Log[[#This Row],[Product]]=FY04_M03,SalesOrders_Log[[#This Row],[Date Invoiced]],0)</f>
        <v>0</v>
      </c>
      <c r="BI139" s="18">
        <f>IF(SalesOrders_Log[[#This Row],[Product]]=FY04_M04,SalesOrders_Log[[#This Row],[Date Invoiced]],0)</f>
        <v>0</v>
      </c>
      <c r="BJ139" s="18">
        <f>IF(SalesOrders_Log[[#This Row],[Product]]=FY04_M05,SalesOrders_Log[[#This Row],[Date Invoiced]],0)</f>
        <v>0</v>
      </c>
      <c r="BK139" s="18">
        <f>IF(SalesOrders_Log[[#This Row],[Product]]=FY04_M06,SalesOrders_Log[[#This Row],[Date Invoiced]],0)</f>
        <v>0</v>
      </c>
      <c r="BL139" s="18">
        <f>IF(SalesOrders_Log[[#This Row],[Product]]=FY04_M07,SalesOrders_Log[[#This Row],[Date Invoiced]],0)</f>
        <v>0</v>
      </c>
      <c r="BM139" s="18">
        <f>IF(SalesOrders_Log[[#This Row],[Product]]=FY04_M08,SalesOrders_Log[[#This Row],[Date Invoiced]],0)</f>
        <v>0</v>
      </c>
      <c r="BN139" s="18">
        <f>IF(SalesOrders_Log[[#This Row],[Product]]=FY04_M09,SalesOrders_Log[[#This Row],[Date Invoiced]],0)</f>
        <v>0</v>
      </c>
      <c r="BO139" s="18">
        <f>IF(SalesOrders_Log[[#This Row],[Product]]=FY04_M10,SalesOrders_Log[[#This Row],[Date Invoiced]],0)</f>
        <v>0</v>
      </c>
      <c r="BP139" s="18">
        <f>IF(SalesOrders_Log[[#This Row],[Product]]=FY04_M11,SalesOrders_Log[[#This Row],[Date Invoiced]],0)</f>
        <v>0</v>
      </c>
      <c r="BQ139" s="18">
        <f>IF(SalesOrders_Log[[#This Row],[Product]]=FY04_M12,SalesOrders_Log[[#This Row],[Date Invoiced]],0)</f>
        <v>0</v>
      </c>
      <c r="BR139" s="18">
        <f>IF(SalesOrders_Log[[#This Row],[Product]]=FY05_M01,SalesOrders_Log[[#This Row],[Date Invoiced]],0)</f>
        <v>0</v>
      </c>
      <c r="BS139" s="18">
        <f>IF(SalesOrders_Log[[#This Row],[Product]]=FY05_M02,SalesOrders_Log[[#This Row],[Date Invoiced]],0)</f>
        <v>0</v>
      </c>
      <c r="BT139" s="18">
        <f>IF(SalesOrders_Log[[#This Row],[Product]]=FY05_M03,SalesOrders_Log[[#This Row],[Date Invoiced]],0)</f>
        <v>0</v>
      </c>
      <c r="BU139" s="18">
        <f>IF(SalesOrders_Log[[#This Row],[Product]]=FY05_M04,SalesOrders_Log[[#This Row],[Date Invoiced]],0)</f>
        <v>0</v>
      </c>
      <c r="BV139" s="18">
        <f>IF(SalesOrders_Log[[#This Row],[Product]]=FY05_M05,SalesOrders_Log[[#This Row],[Date Invoiced]],0)</f>
        <v>0</v>
      </c>
      <c r="BW139" s="18">
        <f>IF(SalesOrders_Log[[#This Row],[Product]]=FY05_M06,SalesOrders_Log[[#This Row],[Date Invoiced]],0)</f>
        <v>0</v>
      </c>
      <c r="BX139" s="18">
        <f>IF(SalesOrders_Log[[#This Row],[Product]]=FY05_M07,SalesOrders_Log[[#This Row],[Date Invoiced]],0)</f>
        <v>0</v>
      </c>
      <c r="BY139" s="18">
        <f>IF(SalesOrders_Log[[#This Row],[Product]]=FY05_M08,SalesOrders_Log[[#This Row],[Date Invoiced]],0)</f>
        <v>0</v>
      </c>
      <c r="BZ139" s="18">
        <f>IF(SalesOrders_Log[[#This Row],[Product]]=FY05_M09,SalesOrders_Log[[#This Row],[Date Invoiced]],0)</f>
        <v>0</v>
      </c>
      <c r="CA139" s="18">
        <f>IF(SalesOrders_Log[[#This Row],[Product]]=FY05_M10,SalesOrders_Log[[#This Row],[Date Invoiced]],0)</f>
        <v>0</v>
      </c>
      <c r="CB139" s="18">
        <f>IF(SalesOrders_Log[[#This Row],[Product]]=FY05_M11,SalesOrders_Log[[#This Row],[Date Invoiced]],0)</f>
        <v>0</v>
      </c>
      <c r="CC139" s="18">
        <f>IF(SalesOrders_Log[[#This Row],[Product]]=FY05_M12,SalesOrders_Log[[#This Row],[Date Invoiced]],0)</f>
        <v>0</v>
      </c>
    </row>
    <row r="140" spans="2:81" x14ac:dyDescent="0.25">
      <c r="B140" s="6" t="s">
        <v>744</v>
      </c>
      <c r="C140" s="6"/>
      <c r="D140" s="11"/>
      <c r="E140" s="6"/>
      <c r="F140" s="6"/>
      <c r="G140" s="6"/>
      <c r="H140" s="6"/>
      <c r="I140" s="6"/>
      <c r="J140" s="6"/>
      <c r="K140" s="6"/>
      <c r="L140" s="18" t="str">
        <f>IF(ISBLANK(SalesOrders_Log[[#This Row],[Product]]),"",SalesOrders_Log[[#This Row],[List Price]]*SalesOrders_Log[[#This Row],[QTY at List Price]]+SalesOrders_Log[[#This Row],[Discount Price]]*SalesOrders_Log[[#This Row],[QTY at Discount Price]])</f>
        <v/>
      </c>
      <c r="M140" s="6"/>
      <c r="N140" s="6"/>
      <c r="O140" s="18" t="str">
        <f>IFERROR(SalesOrders_Log[[#This Row],[Line Sub Total]]*SalesOrders_Log[[#This Row],[Zip Code Taxes]],"")</f>
        <v/>
      </c>
      <c r="P140" s="18">
        <f>SalesOrders_Log[[#This Row],[List Price]]-SalesOrders_Log[[#This Row],[Cost Price]]</f>
        <v>0</v>
      </c>
      <c r="Q14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40" s="93" t="str">
        <f>IFERROR(SalesOrders_Log[[#This Row],[QTY at List Price]]*SalesOrders_Log[[#This Row],[List Price]]/SalesOrders_Log[[#This Row],[Cost Price]]*SalesOrders_Log[[#This Row],[QTY at List Price]]-IF(SalesOrders_Log[[#This Row],[QTY at List Price]]="","",1),"")</f>
        <v/>
      </c>
      <c r="S140" s="93" t="str">
        <f>IFERROR( SalesOrders_Log[[#This Row],[QTY at Discount Price]]*SalesOrders_Log[[#This Row],[Discount Price]]/SalesOrders_Log[[#This Row],[Cost Price]]*SalesOrders_Log[[#This Row],[QTY at Discount Price]]-IF(SalesOrders_Log[[#This Row],[QTY at Discount Price]]="","",1),"")</f>
        <v/>
      </c>
      <c r="T140" s="6"/>
      <c r="V140" s="18">
        <f>IF(SalesOrders_Log[[#This Row],[Date Invoiced]]=FY01_M01,SalesOrders_Log[[#This Row],[Line Sub Total]],0)</f>
        <v>0</v>
      </c>
      <c r="W140" s="18">
        <f>IF(SalesOrders_Log[[#This Row],[Date Invoiced]]=FY01_M02,SalesOrders_Log[[#This Row],[Line Sub Total]],0)</f>
        <v>0</v>
      </c>
      <c r="X140" s="18">
        <f>IF(SalesOrders_Log[[#This Row],[Date Invoiced]]=FY01_M03,SalesOrders_Log[[#This Row],[Line Sub Total]],0)</f>
        <v>0</v>
      </c>
      <c r="Y140" s="18">
        <f>IF(SalesOrders_Log[[#This Row],[Date Invoiced]]=FY01_M04,SalesOrders_Log[[#This Row],[Line Sub Total]],0)</f>
        <v>0</v>
      </c>
      <c r="Z140" s="18">
        <f>IF(SalesOrders_Log[[#This Row],[Date Invoiced]]=FY01_M05,SalesOrders_Log[[#This Row],[Line Sub Total]],0)</f>
        <v>0</v>
      </c>
      <c r="AA140" s="18">
        <f>IF(SalesOrders_Log[[#This Row],[Date Invoiced]]=FY01_M06,SalesOrders_Log[[#This Row],[Line Sub Total]],0)</f>
        <v>0</v>
      </c>
      <c r="AB140" s="18">
        <f>IF(SalesOrders_Log[[#This Row],[Date Invoiced]]=FY01_M07,SalesOrders_Log[[#This Row],[Line Sub Total]],0)</f>
        <v>0</v>
      </c>
      <c r="AC140" s="18">
        <f>IF(SalesOrders_Log[[#This Row],[Date Invoiced]]=FY01_M08,SalesOrders_Log[[#This Row],[Line Sub Total]],0)</f>
        <v>0</v>
      </c>
      <c r="AD140" s="18">
        <f>IF(SalesOrders_Log[[#This Row],[Date Invoiced]]=FY01_M09,SalesOrders_Log[[#This Row],[Line Sub Total]],0)</f>
        <v>0</v>
      </c>
      <c r="AE140" s="18">
        <f>IF(SalesOrders_Log[[#This Row],[Date Invoiced]]=FY01_M10,SalesOrders_Log[[#This Row],[Line Sub Total]],0)</f>
        <v>0</v>
      </c>
      <c r="AF140" s="18">
        <f>IF(SalesOrders_Log[[#This Row],[Date Invoiced]]=FY01_M11,SalesOrders_Log[[#This Row],[Line Sub Total]],0)</f>
        <v>0</v>
      </c>
      <c r="AG140" s="18">
        <f>IF(SalesOrders_Log[[#This Row],[Date Invoiced]]=FY01_M12,SalesOrders_Log[[#This Row],[Line Sub Total]],0)</f>
        <v>0</v>
      </c>
      <c r="AH140" s="18">
        <f>IF(SalesOrders_Log[[#This Row],[Date Invoiced]]=FY02_M01,SalesOrders_Log[[#This Row],[Line Sub Total]],0)</f>
        <v>0</v>
      </c>
      <c r="AI140" s="18">
        <f>IF(SalesOrders_Log[[#This Row],[Date Invoiced]]=FY02_M02,SalesOrders_Log[[#This Row],[Line Sub Total]],0)</f>
        <v>0</v>
      </c>
      <c r="AJ140" s="18">
        <f>IF(SalesOrders_Log[[#This Row],[Date Invoiced]]=FY02_M03,SalesOrders_Log[[#This Row],[Line Sub Total]],0)</f>
        <v>0</v>
      </c>
      <c r="AK140" s="18">
        <f>IF(SalesOrders_Log[[#This Row],[Date Invoiced]]=FY02_M04,SalesOrders_Log[[#This Row],[Line Sub Total]],0)</f>
        <v>0</v>
      </c>
      <c r="AL140" s="18">
        <f>IF(SalesOrders_Log[[#This Row],[Date Invoiced]]=FY02_M05,SalesOrders_Log[[#This Row],[Line Sub Total]],0)</f>
        <v>0</v>
      </c>
      <c r="AM140" s="18">
        <f>IF(SalesOrders_Log[[#This Row],[Date Invoiced]]=FY02_M06,SalesOrders_Log[[#This Row],[Line Sub Total]],0)</f>
        <v>0</v>
      </c>
      <c r="AN140" s="18">
        <f>IF(SalesOrders_Log[[#This Row],[Date Invoiced]]=FY02_M07,SalesOrders_Log[[#This Row],[Line Sub Total]],0)</f>
        <v>0</v>
      </c>
      <c r="AO140" s="18">
        <f>IF(SalesOrders_Log[[#This Row],[Date Invoiced]]=FY02_M08,SalesOrders_Log[[#This Row],[Line Sub Total]],0)</f>
        <v>0</v>
      </c>
      <c r="AP140" s="18">
        <f>IF(SalesOrders_Log[[#This Row],[Date Invoiced]]=FY02_M09,SalesOrders_Log[[#This Row],[Line Sub Total]],0)</f>
        <v>0</v>
      </c>
      <c r="AQ140" s="18">
        <f>IF(SalesOrders_Log[[#This Row],[Date Invoiced]]=FY02_M10,SalesOrders_Log[[#This Row],[Line Sub Total]],0)</f>
        <v>0</v>
      </c>
      <c r="AR140" s="18">
        <f>IF(SalesOrders_Log[[#This Row],[Date Invoiced]]=FY02_M11,SalesOrders_Log[[#This Row],[Line Sub Total]],0)</f>
        <v>0</v>
      </c>
      <c r="AS140" s="18">
        <f>IF(SalesOrders_Log[[#This Row],[Date Invoiced]]=FY02_M12,SalesOrders_Log[[#This Row],[Line Sub Total]],0)</f>
        <v>0</v>
      </c>
      <c r="AT140" s="18">
        <f>IF(SalesOrders_Log[[#This Row],[Date Invoiced]]=FY03_M01,SalesOrders_Log[[#This Row],[Line Sub Total]],0)</f>
        <v>0</v>
      </c>
      <c r="AU140" s="18">
        <f>IF(SalesOrders_Log[[#This Row],[Date Invoiced]]=FY03_M02,SalesOrders_Log[[#This Row],[Line Sub Total]],0)</f>
        <v>0</v>
      </c>
      <c r="AV140" s="18">
        <f>IF(SalesOrders_Log[[#This Row],[Date Invoiced]]=FY03_M03,SalesOrders_Log[[#This Row],[Line Sub Total]],0)</f>
        <v>0</v>
      </c>
      <c r="AW140" s="18">
        <f>IF(SalesOrders_Log[[#This Row],[Date Invoiced]]=FY03_M04,SalesOrders_Log[[#This Row],[Line Sub Total]],0)</f>
        <v>0</v>
      </c>
      <c r="AX140" s="18">
        <f>IF(SalesOrders_Log[[#This Row],[Date Invoiced]]=FY03_M05,SalesOrders_Log[[#This Row],[Line Sub Total]],0)</f>
        <v>0</v>
      </c>
      <c r="AY140" s="18">
        <f>IF(SalesOrders_Log[[#This Row],[Date Invoiced]]=FY03_M06,SalesOrders_Log[[#This Row],[Line Sub Total]],0)</f>
        <v>0</v>
      </c>
      <c r="AZ140" s="18">
        <f>IF(SalesOrders_Log[[#This Row],[Date Invoiced]]=FY03_M07,SalesOrders_Log[[#This Row],[Line Sub Total]],0)</f>
        <v>0</v>
      </c>
      <c r="BA140" s="18">
        <f>IF(SalesOrders_Log[[#This Row],[Date Invoiced]]=FY03_M08,SalesOrders_Log[[#This Row],[Line Sub Total]],0)</f>
        <v>0</v>
      </c>
      <c r="BB140" s="18">
        <f>IF(SalesOrders_Log[[#This Row],[Date Invoiced]]=FY03_M09,SalesOrders_Log[[#This Row],[Line Sub Total]],0)</f>
        <v>0</v>
      </c>
      <c r="BC140" s="18">
        <f>IF(SalesOrders_Log[[#This Row],[Date Invoiced]]=FY03_M10,SalesOrders_Log[[#This Row],[Line Sub Total]],0)</f>
        <v>0</v>
      </c>
      <c r="BD140" s="18">
        <f>IF(SalesOrders_Log[[#This Row],[Date Invoiced]]=FY03_M11,SalesOrders_Log[[#This Row],[Line Sub Total]],0)</f>
        <v>0</v>
      </c>
      <c r="BE140" s="18">
        <f>IF(SalesOrders_Log[[#This Row],[Date Invoiced]]=FY03_M12,SalesOrders_Log[[#This Row],[Line Sub Total]],0)</f>
        <v>0</v>
      </c>
      <c r="BF140" s="18">
        <f>IF(SalesOrders_Log[[#This Row],[Product]]=FY04_M01,SalesOrders_Log[[#This Row],[Date Invoiced]],0)</f>
        <v>0</v>
      </c>
      <c r="BG140" s="18">
        <f>IF(SalesOrders_Log[[#This Row],[Product]]=FY04_M02,SalesOrders_Log[[#This Row],[Date Invoiced]],0)</f>
        <v>0</v>
      </c>
      <c r="BH140" s="18">
        <f>IF(SalesOrders_Log[[#This Row],[Product]]=FY04_M03,SalesOrders_Log[[#This Row],[Date Invoiced]],0)</f>
        <v>0</v>
      </c>
      <c r="BI140" s="18">
        <f>IF(SalesOrders_Log[[#This Row],[Product]]=FY04_M04,SalesOrders_Log[[#This Row],[Date Invoiced]],0)</f>
        <v>0</v>
      </c>
      <c r="BJ140" s="18">
        <f>IF(SalesOrders_Log[[#This Row],[Product]]=FY04_M05,SalesOrders_Log[[#This Row],[Date Invoiced]],0)</f>
        <v>0</v>
      </c>
      <c r="BK140" s="18">
        <f>IF(SalesOrders_Log[[#This Row],[Product]]=FY04_M06,SalesOrders_Log[[#This Row],[Date Invoiced]],0)</f>
        <v>0</v>
      </c>
      <c r="BL140" s="18">
        <f>IF(SalesOrders_Log[[#This Row],[Product]]=FY04_M07,SalesOrders_Log[[#This Row],[Date Invoiced]],0)</f>
        <v>0</v>
      </c>
      <c r="BM140" s="18">
        <f>IF(SalesOrders_Log[[#This Row],[Product]]=FY04_M08,SalesOrders_Log[[#This Row],[Date Invoiced]],0)</f>
        <v>0</v>
      </c>
      <c r="BN140" s="18">
        <f>IF(SalesOrders_Log[[#This Row],[Product]]=FY04_M09,SalesOrders_Log[[#This Row],[Date Invoiced]],0)</f>
        <v>0</v>
      </c>
      <c r="BO140" s="18">
        <f>IF(SalesOrders_Log[[#This Row],[Product]]=FY04_M10,SalesOrders_Log[[#This Row],[Date Invoiced]],0)</f>
        <v>0</v>
      </c>
      <c r="BP140" s="18">
        <f>IF(SalesOrders_Log[[#This Row],[Product]]=FY04_M11,SalesOrders_Log[[#This Row],[Date Invoiced]],0)</f>
        <v>0</v>
      </c>
      <c r="BQ140" s="18">
        <f>IF(SalesOrders_Log[[#This Row],[Product]]=FY04_M12,SalesOrders_Log[[#This Row],[Date Invoiced]],0)</f>
        <v>0</v>
      </c>
      <c r="BR140" s="18">
        <f>IF(SalesOrders_Log[[#This Row],[Product]]=FY05_M01,SalesOrders_Log[[#This Row],[Date Invoiced]],0)</f>
        <v>0</v>
      </c>
      <c r="BS140" s="18">
        <f>IF(SalesOrders_Log[[#This Row],[Product]]=FY05_M02,SalesOrders_Log[[#This Row],[Date Invoiced]],0)</f>
        <v>0</v>
      </c>
      <c r="BT140" s="18">
        <f>IF(SalesOrders_Log[[#This Row],[Product]]=FY05_M03,SalesOrders_Log[[#This Row],[Date Invoiced]],0)</f>
        <v>0</v>
      </c>
      <c r="BU140" s="18">
        <f>IF(SalesOrders_Log[[#This Row],[Product]]=FY05_M04,SalesOrders_Log[[#This Row],[Date Invoiced]],0)</f>
        <v>0</v>
      </c>
      <c r="BV140" s="18">
        <f>IF(SalesOrders_Log[[#This Row],[Product]]=FY05_M05,SalesOrders_Log[[#This Row],[Date Invoiced]],0)</f>
        <v>0</v>
      </c>
      <c r="BW140" s="18">
        <f>IF(SalesOrders_Log[[#This Row],[Product]]=FY05_M06,SalesOrders_Log[[#This Row],[Date Invoiced]],0)</f>
        <v>0</v>
      </c>
      <c r="BX140" s="18">
        <f>IF(SalesOrders_Log[[#This Row],[Product]]=FY05_M07,SalesOrders_Log[[#This Row],[Date Invoiced]],0)</f>
        <v>0</v>
      </c>
      <c r="BY140" s="18">
        <f>IF(SalesOrders_Log[[#This Row],[Product]]=FY05_M08,SalesOrders_Log[[#This Row],[Date Invoiced]],0)</f>
        <v>0</v>
      </c>
      <c r="BZ140" s="18">
        <f>IF(SalesOrders_Log[[#This Row],[Product]]=FY05_M09,SalesOrders_Log[[#This Row],[Date Invoiced]],0)</f>
        <v>0</v>
      </c>
      <c r="CA140" s="18">
        <f>IF(SalesOrders_Log[[#This Row],[Product]]=FY05_M10,SalesOrders_Log[[#This Row],[Date Invoiced]],0)</f>
        <v>0</v>
      </c>
      <c r="CB140" s="18">
        <f>IF(SalesOrders_Log[[#This Row],[Product]]=FY05_M11,SalesOrders_Log[[#This Row],[Date Invoiced]],0)</f>
        <v>0</v>
      </c>
      <c r="CC140" s="18">
        <f>IF(SalesOrders_Log[[#This Row],[Product]]=FY05_M12,SalesOrders_Log[[#This Row],[Date Invoiced]],0)</f>
        <v>0</v>
      </c>
    </row>
    <row r="141" spans="2:81" x14ac:dyDescent="0.25">
      <c r="B141" s="6" t="s">
        <v>745</v>
      </c>
      <c r="C141" s="6"/>
      <c r="D141" s="11"/>
      <c r="E141" s="6"/>
      <c r="F141" s="6"/>
      <c r="G141" s="6"/>
      <c r="H141" s="6"/>
      <c r="I141" s="6"/>
      <c r="J141" s="6"/>
      <c r="K141" s="6"/>
      <c r="L141" s="18" t="str">
        <f>IF(ISBLANK(SalesOrders_Log[[#This Row],[Product]]),"",SalesOrders_Log[[#This Row],[List Price]]*SalesOrders_Log[[#This Row],[QTY at List Price]]+SalesOrders_Log[[#This Row],[Discount Price]]*SalesOrders_Log[[#This Row],[QTY at Discount Price]])</f>
        <v/>
      </c>
      <c r="M141" s="6"/>
      <c r="N141" s="6"/>
      <c r="O141" s="18" t="str">
        <f>IFERROR(SalesOrders_Log[[#This Row],[Line Sub Total]]*SalesOrders_Log[[#This Row],[Zip Code Taxes]],"")</f>
        <v/>
      </c>
      <c r="P141" s="18">
        <f>SalesOrders_Log[[#This Row],[List Price]]-SalesOrders_Log[[#This Row],[Cost Price]]</f>
        <v>0</v>
      </c>
      <c r="Q14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41" s="93" t="str">
        <f>IFERROR(SalesOrders_Log[[#This Row],[QTY at List Price]]*SalesOrders_Log[[#This Row],[List Price]]/SalesOrders_Log[[#This Row],[Cost Price]]*SalesOrders_Log[[#This Row],[QTY at List Price]]-IF(SalesOrders_Log[[#This Row],[QTY at List Price]]="","",1),"")</f>
        <v/>
      </c>
      <c r="S141" s="93" t="str">
        <f>IFERROR( SalesOrders_Log[[#This Row],[QTY at Discount Price]]*SalesOrders_Log[[#This Row],[Discount Price]]/SalesOrders_Log[[#This Row],[Cost Price]]*SalesOrders_Log[[#This Row],[QTY at Discount Price]]-IF(SalesOrders_Log[[#This Row],[QTY at Discount Price]]="","",1),"")</f>
        <v/>
      </c>
      <c r="T141" s="6"/>
      <c r="V141" s="18">
        <f>IF(SalesOrders_Log[[#This Row],[Date Invoiced]]=FY01_M01,SalesOrders_Log[[#This Row],[Line Sub Total]],0)</f>
        <v>0</v>
      </c>
      <c r="W141" s="18">
        <f>IF(SalesOrders_Log[[#This Row],[Date Invoiced]]=FY01_M02,SalesOrders_Log[[#This Row],[Line Sub Total]],0)</f>
        <v>0</v>
      </c>
      <c r="X141" s="18">
        <f>IF(SalesOrders_Log[[#This Row],[Date Invoiced]]=FY01_M03,SalesOrders_Log[[#This Row],[Line Sub Total]],0)</f>
        <v>0</v>
      </c>
      <c r="Y141" s="18">
        <f>IF(SalesOrders_Log[[#This Row],[Date Invoiced]]=FY01_M04,SalesOrders_Log[[#This Row],[Line Sub Total]],0)</f>
        <v>0</v>
      </c>
      <c r="Z141" s="18">
        <f>IF(SalesOrders_Log[[#This Row],[Date Invoiced]]=FY01_M05,SalesOrders_Log[[#This Row],[Line Sub Total]],0)</f>
        <v>0</v>
      </c>
      <c r="AA141" s="18">
        <f>IF(SalesOrders_Log[[#This Row],[Date Invoiced]]=FY01_M06,SalesOrders_Log[[#This Row],[Line Sub Total]],0)</f>
        <v>0</v>
      </c>
      <c r="AB141" s="18">
        <f>IF(SalesOrders_Log[[#This Row],[Date Invoiced]]=FY01_M07,SalesOrders_Log[[#This Row],[Line Sub Total]],0)</f>
        <v>0</v>
      </c>
      <c r="AC141" s="18">
        <f>IF(SalesOrders_Log[[#This Row],[Date Invoiced]]=FY01_M08,SalesOrders_Log[[#This Row],[Line Sub Total]],0)</f>
        <v>0</v>
      </c>
      <c r="AD141" s="18">
        <f>IF(SalesOrders_Log[[#This Row],[Date Invoiced]]=FY01_M09,SalesOrders_Log[[#This Row],[Line Sub Total]],0)</f>
        <v>0</v>
      </c>
      <c r="AE141" s="18">
        <f>IF(SalesOrders_Log[[#This Row],[Date Invoiced]]=FY01_M10,SalesOrders_Log[[#This Row],[Line Sub Total]],0)</f>
        <v>0</v>
      </c>
      <c r="AF141" s="18">
        <f>IF(SalesOrders_Log[[#This Row],[Date Invoiced]]=FY01_M11,SalesOrders_Log[[#This Row],[Line Sub Total]],0)</f>
        <v>0</v>
      </c>
      <c r="AG141" s="18">
        <f>IF(SalesOrders_Log[[#This Row],[Date Invoiced]]=FY01_M12,SalesOrders_Log[[#This Row],[Line Sub Total]],0)</f>
        <v>0</v>
      </c>
      <c r="AH141" s="18">
        <f>IF(SalesOrders_Log[[#This Row],[Date Invoiced]]=FY02_M01,SalesOrders_Log[[#This Row],[Line Sub Total]],0)</f>
        <v>0</v>
      </c>
      <c r="AI141" s="18">
        <f>IF(SalesOrders_Log[[#This Row],[Date Invoiced]]=FY02_M02,SalesOrders_Log[[#This Row],[Line Sub Total]],0)</f>
        <v>0</v>
      </c>
      <c r="AJ141" s="18">
        <f>IF(SalesOrders_Log[[#This Row],[Date Invoiced]]=FY02_M03,SalesOrders_Log[[#This Row],[Line Sub Total]],0)</f>
        <v>0</v>
      </c>
      <c r="AK141" s="18">
        <f>IF(SalesOrders_Log[[#This Row],[Date Invoiced]]=FY02_M04,SalesOrders_Log[[#This Row],[Line Sub Total]],0)</f>
        <v>0</v>
      </c>
      <c r="AL141" s="18">
        <f>IF(SalesOrders_Log[[#This Row],[Date Invoiced]]=FY02_M05,SalesOrders_Log[[#This Row],[Line Sub Total]],0)</f>
        <v>0</v>
      </c>
      <c r="AM141" s="18">
        <f>IF(SalesOrders_Log[[#This Row],[Date Invoiced]]=FY02_M06,SalesOrders_Log[[#This Row],[Line Sub Total]],0)</f>
        <v>0</v>
      </c>
      <c r="AN141" s="18">
        <f>IF(SalesOrders_Log[[#This Row],[Date Invoiced]]=FY02_M07,SalesOrders_Log[[#This Row],[Line Sub Total]],0)</f>
        <v>0</v>
      </c>
      <c r="AO141" s="18">
        <f>IF(SalesOrders_Log[[#This Row],[Date Invoiced]]=FY02_M08,SalesOrders_Log[[#This Row],[Line Sub Total]],0)</f>
        <v>0</v>
      </c>
      <c r="AP141" s="18">
        <f>IF(SalesOrders_Log[[#This Row],[Date Invoiced]]=FY02_M09,SalesOrders_Log[[#This Row],[Line Sub Total]],0)</f>
        <v>0</v>
      </c>
      <c r="AQ141" s="18">
        <f>IF(SalesOrders_Log[[#This Row],[Date Invoiced]]=FY02_M10,SalesOrders_Log[[#This Row],[Line Sub Total]],0)</f>
        <v>0</v>
      </c>
      <c r="AR141" s="18">
        <f>IF(SalesOrders_Log[[#This Row],[Date Invoiced]]=FY02_M11,SalesOrders_Log[[#This Row],[Line Sub Total]],0)</f>
        <v>0</v>
      </c>
      <c r="AS141" s="18">
        <f>IF(SalesOrders_Log[[#This Row],[Date Invoiced]]=FY02_M12,SalesOrders_Log[[#This Row],[Line Sub Total]],0)</f>
        <v>0</v>
      </c>
      <c r="AT141" s="18">
        <f>IF(SalesOrders_Log[[#This Row],[Date Invoiced]]=FY03_M01,SalesOrders_Log[[#This Row],[Line Sub Total]],0)</f>
        <v>0</v>
      </c>
      <c r="AU141" s="18">
        <f>IF(SalesOrders_Log[[#This Row],[Date Invoiced]]=FY03_M02,SalesOrders_Log[[#This Row],[Line Sub Total]],0)</f>
        <v>0</v>
      </c>
      <c r="AV141" s="18">
        <f>IF(SalesOrders_Log[[#This Row],[Date Invoiced]]=FY03_M03,SalesOrders_Log[[#This Row],[Line Sub Total]],0)</f>
        <v>0</v>
      </c>
      <c r="AW141" s="18">
        <f>IF(SalesOrders_Log[[#This Row],[Date Invoiced]]=FY03_M04,SalesOrders_Log[[#This Row],[Line Sub Total]],0)</f>
        <v>0</v>
      </c>
      <c r="AX141" s="18">
        <f>IF(SalesOrders_Log[[#This Row],[Date Invoiced]]=FY03_M05,SalesOrders_Log[[#This Row],[Line Sub Total]],0)</f>
        <v>0</v>
      </c>
      <c r="AY141" s="18">
        <f>IF(SalesOrders_Log[[#This Row],[Date Invoiced]]=FY03_M06,SalesOrders_Log[[#This Row],[Line Sub Total]],0)</f>
        <v>0</v>
      </c>
      <c r="AZ141" s="18">
        <f>IF(SalesOrders_Log[[#This Row],[Date Invoiced]]=FY03_M07,SalesOrders_Log[[#This Row],[Line Sub Total]],0)</f>
        <v>0</v>
      </c>
      <c r="BA141" s="18">
        <f>IF(SalesOrders_Log[[#This Row],[Date Invoiced]]=FY03_M08,SalesOrders_Log[[#This Row],[Line Sub Total]],0)</f>
        <v>0</v>
      </c>
      <c r="BB141" s="18">
        <f>IF(SalesOrders_Log[[#This Row],[Date Invoiced]]=FY03_M09,SalesOrders_Log[[#This Row],[Line Sub Total]],0)</f>
        <v>0</v>
      </c>
      <c r="BC141" s="18">
        <f>IF(SalesOrders_Log[[#This Row],[Date Invoiced]]=FY03_M10,SalesOrders_Log[[#This Row],[Line Sub Total]],0)</f>
        <v>0</v>
      </c>
      <c r="BD141" s="18">
        <f>IF(SalesOrders_Log[[#This Row],[Date Invoiced]]=FY03_M11,SalesOrders_Log[[#This Row],[Line Sub Total]],0)</f>
        <v>0</v>
      </c>
      <c r="BE141" s="18">
        <f>IF(SalesOrders_Log[[#This Row],[Date Invoiced]]=FY03_M12,SalesOrders_Log[[#This Row],[Line Sub Total]],0)</f>
        <v>0</v>
      </c>
      <c r="BF141" s="18">
        <f>IF(SalesOrders_Log[[#This Row],[Product]]=FY04_M01,SalesOrders_Log[[#This Row],[Date Invoiced]],0)</f>
        <v>0</v>
      </c>
      <c r="BG141" s="18">
        <f>IF(SalesOrders_Log[[#This Row],[Product]]=FY04_M02,SalesOrders_Log[[#This Row],[Date Invoiced]],0)</f>
        <v>0</v>
      </c>
      <c r="BH141" s="18">
        <f>IF(SalesOrders_Log[[#This Row],[Product]]=FY04_M03,SalesOrders_Log[[#This Row],[Date Invoiced]],0)</f>
        <v>0</v>
      </c>
      <c r="BI141" s="18">
        <f>IF(SalesOrders_Log[[#This Row],[Product]]=FY04_M04,SalesOrders_Log[[#This Row],[Date Invoiced]],0)</f>
        <v>0</v>
      </c>
      <c r="BJ141" s="18">
        <f>IF(SalesOrders_Log[[#This Row],[Product]]=FY04_M05,SalesOrders_Log[[#This Row],[Date Invoiced]],0)</f>
        <v>0</v>
      </c>
      <c r="BK141" s="18">
        <f>IF(SalesOrders_Log[[#This Row],[Product]]=FY04_M06,SalesOrders_Log[[#This Row],[Date Invoiced]],0)</f>
        <v>0</v>
      </c>
      <c r="BL141" s="18">
        <f>IF(SalesOrders_Log[[#This Row],[Product]]=FY04_M07,SalesOrders_Log[[#This Row],[Date Invoiced]],0)</f>
        <v>0</v>
      </c>
      <c r="BM141" s="18">
        <f>IF(SalesOrders_Log[[#This Row],[Product]]=FY04_M08,SalesOrders_Log[[#This Row],[Date Invoiced]],0)</f>
        <v>0</v>
      </c>
      <c r="BN141" s="18">
        <f>IF(SalesOrders_Log[[#This Row],[Product]]=FY04_M09,SalesOrders_Log[[#This Row],[Date Invoiced]],0)</f>
        <v>0</v>
      </c>
      <c r="BO141" s="18">
        <f>IF(SalesOrders_Log[[#This Row],[Product]]=FY04_M10,SalesOrders_Log[[#This Row],[Date Invoiced]],0)</f>
        <v>0</v>
      </c>
      <c r="BP141" s="18">
        <f>IF(SalesOrders_Log[[#This Row],[Product]]=FY04_M11,SalesOrders_Log[[#This Row],[Date Invoiced]],0)</f>
        <v>0</v>
      </c>
      <c r="BQ141" s="18">
        <f>IF(SalesOrders_Log[[#This Row],[Product]]=FY04_M12,SalesOrders_Log[[#This Row],[Date Invoiced]],0)</f>
        <v>0</v>
      </c>
      <c r="BR141" s="18">
        <f>IF(SalesOrders_Log[[#This Row],[Product]]=FY05_M01,SalesOrders_Log[[#This Row],[Date Invoiced]],0)</f>
        <v>0</v>
      </c>
      <c r="BS141" s="18">
        <f>IF(SalesOrders_Log[[#This Row],[Product]]=FY05_M02,SalesOrders_Log[[#This Row],[Date Invoiced]],0)</f>
        <v>0</v>
      </c>
      <c r="BT141" s="18">
        <f>IF(SalesOrders_Log[[#This Row],[Product]]=FY05_M03,SalesOrders_Log[[#This Row],[Date Invoiced]],0)</f>
        <v>0</v>
      </c>
      <c r="BU141" s="18">
        <f>IF(SalesOrders_Log[[#This Row],[Product]]=FY05_M04,SalesOrders_Log[[#This Row],[Date Invoiced]],0)</f>
        <v>0</v>
      </c>
      <c r="BV141" s="18">
        <f>IF(SalesOrders_Log[[#This Row],[Product]]=FY05_M05,SalesOrders_Log[[#This Row],[Date Invoiced]],0)</f>
        <v>0</v>
      </c>
      <c r="BW141" s="18">
        <f>IF(SalesOrders_Log[[#This Row],[Product]]=FY05_M06,SalesOrders_Log[[#This Row],[Date Invoiced]],0)</f>
        <v>0</v>
      </c>
      <c r="BX141" s="18">
        <f>IF(SalesOrders_Log[[#This Row],[Product]]=FY05_M07,SalesOrders_Log[[#This Row],[Date Invoiced]],0)</f>
        <v>0</v>
      </c>
      <c r="BY141" s="18">
        <f>IF(SalesOrders_Log[[#This Row],[Product]]=FY05_M08,SalesOrders_Log[[#This Row],[Date Invoiced]],0)</f>
        <v>0</v>
      </c>
      <c r="BZ141" s="18">
        <f>IF(SalesOrders_Log[[#This Row],[Product]]=FY05_M09,SalesOrders_Log[[#This Row],[Date Invoiced]],0)</f>
        <v>0</v>
      </c>
      <c r="CA141" s="18">
        <f>IF(SalesOrders_Log[[#This Row],[Product]]=FY05_M10,SalesOrders_Log[[#This Row],[Date Invoiced]],0)</f>
        <v>0</v>
      </c>
      <c r="CB141" s="18">
        <f>IF(SalesOrders_Log[[#This Row],[Product]]=FY05_M11,SalesOrders_Log[[#This Row],[Date Invoiced]],0)</f>
        <v>0</v>
      </c>
      <c r="CC141" s="18">
        <f>IF(SalesOrders_Log[[#This Row],[Product]]=FY05_M12,SalesOrders_Log[[#This Row],[Date Invoiced]],0)</f>
        <v>0</v>
      </c>
    </row>
    <row r="142" spans="2:81" x14ac:dyDescent="0.25">
      <c r="B142" s="6" t="s">
        <v>746</v>
      </c>
      <c r="C142" s="6"/>
      <c r="D142" s="11"/>
      <c r="E142" s="6"/>
      <c r="F142" s="6"/>
      <c r="G142" s="6"/>
      <c r="H142" s="6"/>
      <c r="I142" s="6"/>
      <c r="J142" s="6"/>
      <c r="K142" s="6"/>
      <c r="L142" s="18" t="str">
        <f>IF(ISBLANK(SalesOrders_Log[[#This Row],[Product]]),"",SalesOrders_Log[[#This Row],[List Price]]*SalesOrders_Log[[#This Row],[QTY at List Price]]+SalesOrders_Log[[#This Row],[Discount Price]]*SalesOrders_Log[[#This Row],[QTY at Discount Price]])</f>
        <v/>
      </c>
      <c r="M142" s="6"/>
      <c r="N142" s="6"/>
      <c r="O142" s="18" t="str">
        <f>IFERROR(SalesOrders_Log[[#This Row],[Line Sub Total]]*SalesOrders_Log[[#This Row],[Zip Code Taxes]],"")</f>
        <v/>
      </c>
      <c r="P142" s="18">
        <f>SalesOrders_Log[[#This Row],[List Price]]-SalesOrders_Log[[#This Row],[Cost Price]]</f>
        <v>0</v>
      </c>
      <c r="Q14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42" s="93" t="str">
        <f>IFERROR(SalesOrders_Log[[#This Row],[QTY at List Price]]*SalesOrders_Log[[#This Row],[List Price]]/SalesOrders_Log[[#This Row],[Cost Price]]*SalesOrders_Log[[#This Row],[QTY at List Price]]-IF(SalesOrders_Log[[#This Row],[QTY at List Price]]="","",1),"")</f>
        <v/>
      </c>
      <c r="S142" s="93" t="str">
        <f>IFERROR( SalesOrders_Log[[#This Row],[QTY at Discount Price]]*SalesOrders_Log[[#This Row],[Discount Price]]/SalesOrders_Log[[#This Row],[Cost Price]]*SalesOrders_Log[[#This Row],[QTY at Discount Price]]-IF(SalesOrders_Log[[#This Row],[QTY at Discount Price]]="","",1),"")</f>
        <v/>
      </c>
      <c r="T142" s="6"/>
      <c r="V142" s="18">
        <f>IF(SalesOrders_Log[[#This Row],[Date Invoiced]]=FY01_M01,SalesOrders_Log[[#This Row],[Line Sub Total]],0)</f>
        <v>0</v>
      </c>
      <c r="W142" s="18">
        <f>IF(SalesOrders_Log[[#This Row],[Date Invoiced]]=FY01_M02,SalesOrders_Log[[#This Row],[Line Sub Total]],0)</f>
        <v>0</v>
      </c>
      <c r="X142" s="18">
        <f>IF(SalesOrders_Log[[#This Row],[Date Invoiced]]=FY01_M03,SalesOrders_Log[[#This Row],[Line Sub Total]],0)</f>
        <v>0</v>
      </c>
      <c r="Y142" s="18">
        <f>IF(SalesOrders_Log[[#This Row],[Date Invoiced]]=FY01_M04,SalesOrders_Log[[#This Row],[Line Sub Total]],0)</f>
        <v>0</v>
      </c>
      <c r="Z142" s="18">
        <f>IF(SalesOrders_Log[[#This Row],[Date Invoiced]]=FY01_M05,SalesOrders_Log[[#This Row],[Line Sub Total]],0)</f>
        <v>0</v>
      </c>
      <c r="AA142" s="18">
        <f>IF(SalesOrders_Log[[#This Row],[Date Invoiced]]=FY01_M06,SalesOrders_Log[[#This Row],[Line Sub Total]],0)</f>
        <v>0</v>
      </c>
      <c r="AB142" s="18">
        <f>IF(SalesOrders_Log[[#This Row],[Date Invoiced]]=FY01_M07,SalesOrders_Log[[#This Row],[Line Sub Total]],0)</f>
        <v>0</v>
      </c>
      <c r="AC142" s="18">
        <f>IF(SalesOrders_Log[[#This Row],[Date Invoiced]]=FY01_M08,SalesOrders_Log[[#This Row],[Line Sub Total]],0)</f>
        <v>0</v>
      </c>
      <c r="AD142" s="18">
        <f>IF(SalesOrders_Log[[#This Row],[Date Invoiced]]=FY01_M09,SalesOrders_Log[[#This Row],[Line Sub Total]],0)</f>
        <v>0</v>
      </c>
      <c r="AE142" s="18">
        <f>IF(SalesOrders_Log[[#This Row],[Date Invoiced]]=FY01_M10,SalesOrders_Log[[#This Row],[Line Sub Total]],0)</f>
        <v>0</v>
      </c>
      <c r="AF142" s="18">
        <f>IF(SalesOrders_Log[[#This Row],[Date Invoiced]]=FY01_M11,SalesOrders_Log[[#This Row],[Line Sub Total]],0)</f>
        <v>0</v>
      </c>
      <c r="AG142" s="18">
        <f>IF(SalesOrders_Log[[#This Row],[Date Invoiced]]=FY01_M12,SalesOrders_Log[[#This Row],[Line Sub Total]],0)</f>
        <v>0</v>
      </c>
      <c r="AH142" s="18">
        <f>IF(SalesOrders_Log[[#This Row],[Date Invoiced]]=FY02_M01,SalesOrders_Log[[#This Row],[Line Sub Total]],0)</f>
        <v>0</v>
      </c>
      <c r="AI142" s="18">
        <f>IF(SalesOrders_Log[[#This Row],[Date Invoiced]]=FY02_M02,SalesOrders_Log[[#This Row],[Line Sub Total]],0)</f>
        <v>0</v>
      </c>
      <c r="AJ142" s="18">
        <f>IF(SalesOrders_Log[[#This Row],[Date Invoiced]]=FY02_M03,SalesOrders_Log[[#This Row],[Line Sub Total]],0)</f>
        <v>0</v>
      </c>
      <c r="AK142" s="18">
        <f>IF(SalesOrders_Log[[#This Row],[Date Invoiced]]=FY02_M04,SalesOrders_Log[[#This Row],[Line Sub Total]],0)</f>
        <v>0</v>
      </c>
      <c r="AL142" s="18">
        <f>IF(SalesOrders_Log[[#This Row],[Date Invoiced]]=FY02_M05,SalesOrders_Log[[#This Row],[Line Sub Total]],0)</f>
        <v>0</v>
      </c>
      <c r="AM142" s="18">
        <f>IF(SalesOrders_Log[[#This Row],[Date Invoiced]]=FY02_M06,SalesOrders_Log[[#This Row],[Line Sub Total]],0)</f>
        <v>0</v>
      </c>
      <c r="AN142" s="18">
        <f>IF(SalesOrders_Log[[#This Row],[Date Invoiced]]=FY02_M07,SalesOrders_Log[[#This Row],[Line Sub Total]],0)</f>
        <v>0</v>
      </c>
      <c r="AO142" s="18">
        <f>IF(SalesOrders_Log[[#This Row],[Date Invoiced]]=FY02_M08,SalesOrders_Log[[#This Row],[Line Sub Total]],0)</f>
        <v>0</v>
      </c>
      <c r="AP142" s="18">
        <f>IF(SalesOrders_Log[[#This Row],[Date Invoiced]]=FY02_M09,SalesOrders_Log[[#This Row],[Line Sub Total]],0)</f>
        <v>0</v>
      </c>
      <c r="AQ142" s="18">
        <f>IF(SalesOrders_Log[[#This Row],[Date Invoiced]]=FY02_M10,SalesOrders_Log[[#This Row],[Line Sub Total]],0)</f>
        <v>0</v>
      </c>
      <c r="AR142" s="18">
        <f>IF(SalesOrders_Log[[#This Row],[Date Invoiced]]=FY02_M11,SalesOrders_Log[[#This Row],[Line Sub Total]],0)</f>
        <v>0</v>
      </c>
      <c r="AS142" s="18">
        <f>IF(SalesOrders_Log[[#This Row],[Date Invoiced]]=FY02_M12,SalesOrders_Log[[#This Row],[Line Sub Total]],0)</f>
        <v>0</v>
      </c>
      <c r="AT142" s="18">
        <f>IF(SalesOrders_Log[[#This Row],[Date Invoiced]]=FY03_M01,SalesOrders_Log[[#This Row],[Line Sub Total]],0)</f>
        <v>0</v>
      </c>
      <c r="AU142" s="18">
        <f>IF(SalesOrders_Log[[#This Row],[Date Invoiced]]=FY03_M02,SalesOrders_Log[[#This Row],[Line Sub Total]],0)</f>
        <v>0</v>
      </c>
      <c r="AV142" s="18">
        <f>IF(SalesOrders_Log[[#This Row],[Date Invoiced]]=FY03_M03,SalesOrders_Log[[#This Row],[Line Sub Total]],0)</f>
        <v>0</v>
      </c>
      <c r="AW142" s="18">
        <f>IF(SalesOrders_Log[[#This Row],[Date Invoiced]]=FY03_M04,SalesOrders_Log[[#This Row],[Line Sub Total]],0)</f>
        <v>0</v>
      </c>
      <c r="AX142" s="18">
        <f>IF(SalesOrders_Log[[#This Row],[Date Invoiced]]=FY03_M05,SalesOrders_Log[[#This Row],[Line Sub Total]],0)</f>
        <v>0</v>
      </c>
      <c r="AY142" s="18">
        <f>IF(SalesOrders_Log[[#This Row],[Date Invoiced]]=FY03_M06,SalesOrders_Log[[#This Row],[Line Sub Total]],0)</f>
        <v>0</v>
      </c>
      <c r="AZ142" s="18">
        <f>IF(SalesOrders_Log[[#This Row],[Date Invoiced]]=FY03_M07,SalesOrders_Log[[#This Row],[Line Sub Total]],0)</f>
        <v>0</v>
      </c>
      <c r="BA142" s="18">
        <f>IF(SalesOrders_Log[[#This Row],[Date Invoiced]]=FY03_M08,SalesOrders_Log[[#This Row],[Line Sub Total]],0)</f>
        <v>0</v>
      </c>
      <c r="BB142" s="18">
        <f>IF(SalesOrders_Log[[#This Row],[Date Invoiced]]=FY03_M09,SalesOrders_Log[[#This Row],[Line Sub Total]],0)</f>
        <v>0</v>
      </c>
      <c r="BC142" s="18">
        <f>IF(SalesOrders_Log[[#This Row],[Date Invoiced]]=FY03_M10,SalesOrders_Log[[#This Row],[Line Sub Total]],0)</f>
        <v>0</v>
      </c>
      <c r="BD142" s="18">
        <f>IF(SalesOrders_Log[[#This Row],[Date Invoiced]]=FY03_M11,SalesOrders_Log[[#This Row],[Line Sub Total]],0)</f>
        <v>0</v>
      </c>
      <c r="BE142" s="18">
        <f>IF(SalesOrders_Log[[#This Row],[Date Invoiced]]=FY03_M12,SalesOrders_Log[[#This Row],[Line Sub Total]],0)</f>
        <v>0</v>
      </c>
      <c r="BF142" s="18">
        <f>IF(SalesOrders_Log[[#This Row],[Product]]=FY04_M01,SalesOrders_Log[[#This Row],[Date Invoiced]],0)</f>
        <v>0</v>
      </c>
      <c r="BG142" s="18">
        <f>IF(SalesOrders_Log[[#This Row],[Product]]=FY04_M02,SalesOrders_Log[[#This Row],[Date Invoiced]],0)</f>
        <v>0</v>
      </c>
      <c r="BH142" s="18">
        <f>IF(SalesOrders_Log[[#This Row],[Product]]=FY04_M03,SalesOrders_Log[[#This Row],[Date Invoiced]],0)</f>
        <v>0</v>
      </c>
      <c r="BI142" s="18">
        <f>IF(SalesOrders_Log[[#This Row],[Product]]=FY04_M04,SalesOrders_Log[[#This Row],[Date Invoiced]],0)</f>
        <v>0</v>
      </c>
      <c r="BJ142" s="18">
        <f>IF(SalesOrders_Log[[#This Row],[Product]]=FY04_M05,SalesOrders_Log[[#This Row],[Date Invoiced]],0)</f>
        <v>0</v>
      </c>
      <c r="BK142" s="18">
        <f>IF(SalesOrders_Log[[#This Row],[Product]]=FY04_M06,SalesOrders_Log[[#This Row],[Date Invoiced]],0)</f>
        <v>0</v>
      </c>
      <c r="BL142" s="18">
        <f>IF(SalesOrders_Log[[#This Row],[Product]]=FY04_M07,SalesOrders_Log[[#This Row],[Date Invoiced]],0)</f>
        <v>0</v>
      </c>
      <c r="BM142" s="18">
        <f>IF(SalesOrders_Log[[#This Row],[Product]]=FY04_M08,SalesOrders_Log[[#This Row],[Date Invoiced]],0)</f>
        <v>0</v>
      </c>
      <c r="BN142" s="18">
        <f>IF(SalesOrders_Log[[#This Row],[Product]]=FY04_M09,SalesOrders_Log[[#This Row],[Date Invoiced]],0)</f>
        <v>0</v>
      </c>
      <c r="BO142" s="18">
        <f>IF(SalesOrders_Log[[#This Row],[Product]]=FY04_M10,SalesOrders_Log[[#This Row],[Date Invoiced]],0)</f>
        <v>0</v>
      </c>
      <c r="BP142" s="18">
        <f>IF(SalesOrders_Log[[#This Row],[Product]]=FY04_M11,SalesOrders_Log[[#This Row],[Date Invoiced]],0)</f>
        <v>0</v>
      </c>
      <c r="BQ142" s="18">
        <f>IF(SalesOrders_Log[[#This Row],[Product]]=FY04_M12,SalesOrders_Log[[#This Row],[Date Invoiced]],0)</f>
        <v>0</v>
      </c>
      <c r="BR142" s="18">
        <f>IF(SalesOrders_Log[[#This Row],[Product]]=FY05_M01,SalesOrders_Log[[#This Row],[Date Invoiced]],0)</f>
        <v>0</v>
      </c>
      <c r="BS142" s="18">
        <f>IF(SalesOrders_Log[[#This Row],[Product]]=FY05_M02,SalesOrders_Log[[#This Row],[Date Invoiced]],0)</f>
        <v>0</v>
      </c>
      <c r="BT142" s="18">
        <f>IF(SalesOrders_Log[[#This Row],[Product]]=FY05_M03,SalesOrders_Log[[#This Row],[Date Invoiced]],0)</f>
        <v>0</v>
      </c>
      <c r="BU142" s="18">
        <f>IF(SalesOrders_Log[[#This Row],[Product]]=FY05_M04,SalesOrders_Log[[#This Row],[Date Invoiced]],0)</f>
        <v>0</v>
      </c>
      <c r="BV142" s="18">
        <f>IF(SalesOrders_Log[[#This Row],[Product]]=FY05_M05,SalesOrders_Log[[#This Row],[Date Invoiced]],0)</f>
        <v>0</v>
      </c>
      <c r="BW142" s="18">
        <f>IF(SalesOrders_Log[[#This Row],[Product]]=FY05_M06,SalesOrders_Log[[#This Row],[Date Invoiced]],0)</f>
        <v>0</v>
      </c>
      <c r="BX142" s="18">
        <f>IF(SalesOrders_Log[[#This Row],[Product]]=FY05_M07,SalesOrders_Log[[#This Row],[Date Invoiced]],0)</f>
        <v>0</v>
      </c>
      <c r="BY142" s="18">
        <f>IF(SalesOrders_Log[[#This Row],[Product]]=FY05_M08,SalesOrders_Log[[#This Row],[Date Invoiced]],0)</f>
        <v>0</v>
      </c>
      <c r="BZ142" s="18">
        <f>IF(SalesOrders_Log[[#This Row],[Product]]=FY05_M09,SalesOrders_Log[[#This Row],[Date Invoiced]],0)</f>
        <v>0</v>
      </c>
      <c r="CA142" s="18">
        <f>IF(SalesOrders_Log[[#This Row],[Product]]=FY05_M10,SalesOrders_Log[[#This Row],[Date Invoiced]],0)</f>
        <v>0</v>
      </c>
      <c r="CB142" s="18">
        <f>IF(SalesOrders_Log[[#This Row],[Product]]=FY05_M11,SalesOrders_Log[[#This Row],[Date Invoiced]],0)</f>
        <v>0</v>
      </c>
      <c r="CC142" s="18">
        <f>IF(SalesOrders_Log[[#This Row],[Product]]=FY05_M12,SalesOrders_Log[[#This Row],[Date Invoiced]],0)</f>
        <v>0</v>
      </c>
    </row>
    <row r="143" spans="2:81" x14ac:dyDescent="0.25">
      <c r="B143" s="6" t="s">
        <v>747</v>
      </c>
      <c r="C143" s="6"/>
      <c r="D143" s="11"/>
      <c r="E143" s="6"/>
      <c r="F143" s="6"/>
      <c r="G143" s="6"/>
      <c r="H143" s="6"/>
      <c r="I143" s="6"/>
      <c r="J143" s="6"/>
      <c r="K143" s="6"/>
      <c r="L143" s="18" t="str">
        <f>IF(ISBLANK(SalesOrders_Log[[#This Row],[Product]]),"",SalesOrders_Log[[#This Row],[List Price]]*SalesOrders_Log[[#This Row],[QTY at List Price]]+SalesOrders_Log[[#This Row],[Discount Price]]*SalesOrders_Log[[#This Row],[QTY at Discount Price]])</f>
        <v/>
      </c>
      <c r="M143" s="6"/>
      <c r="N143" s="6"/>
      <c r="O143" s="18" t="str">
        <f>IFERROR(SalesOrders_Log[[#This Row],[Line Sub Total]]*SalesOrders_Log[[#This Row],[Zip Code Taxes]],"")</f>
        <v/>
      </c>
      <c r="P143" s="18">
        <f>SalesOrders_Log[[#This Row],[List Price]]-SalesOrders_Log[[#This Row],[Cost Price]]</f>
        <v>0</v>
      </c>
      <c r="Q14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43" s="93" t="str">
        <f>IFERROR(SalesOrders_Log[[#This Row],[QTY at List Price]]*SalesOrders_Log[[#This Row],[List Price]]/SalesOrders_Log[[#This Row],[Cost Price]]*SalesOrders_Log[[#This Row],[QTY at List Price]]-IF(SalesOrders_Log[[#This Row],[QTY at List Price]]="","",1),"")</f>
        <v/>
      </c>
      <c r="S143" s="93" t="str">
        <f>IFERROR( SalesOrders_Log[[#This Row],[QTY at Discount Price]]*SalesOrders_Log[[#This Row],[Discount Price]]/SalesOrders_Log[[#This Row],[Cost Price]]*SalesOrders_Log[[#This Row],[QTY at Discount Price]]-IF(SalesOrders_Log[[#This Row],[QTY at Discount Price]]="","",1),"")</f>
        <v/>
      </c>
      <c r="T143" s="6"/>
      <c r="V143" s="18">
        <f>IF(SalesOrders_Log[[#This Row],[Date Invoiced]]=FY01_M01,SalesOrders_Log[[#This Row],[Line Sub Total]],0)</f>
        <v>0</v>
      </c>
      <c r="W143" s="18">
        <f>IF(SalesOrders_Log[[#This Row],[Date Invoiced]]=FY01_M02,SalesOrders_Log[[#This Row],[Line Sub Total]],0)</f>
        <v>0</v>
      </c>
      <c r="X143" s="18">
        <f>IF(SalesOrders_Log[[#This Row],[Date Invoiced]]=FY01_M03,SalesOrders_Log[[#This Row],[Line Sub Total]],0)</f>
        <v>0</v>
      </c>
      <c r="Y143" s="18">
        <f>IF(SalesOrders_Log[[#This Row],[Date Invoiced]]=FY01_M04,SalesOrders_Log[[#This Row],[Line Sub Total]],0)</f>
        <v>0</v>
      </c>
      <c r="Z143" s="18">
        <f>IF(SalesOrders_Log[[#This Row],[Date Invoiced]]=FY01_M05,SalesOrders_Log[[#This Row],[Line Sub Total]],0)</f>
        <v>0</v>
      </c>
      <c r="AA143" s="18">
        <f>IF(SalesOrders_Log[[#This Row],[Date Invoiced]]=FY01_M06,SalesOrders_Log[[#This Row],[Line Sub Total]],0)</f>
        <v>0</v>
      </c>
      <c r="AB143" s="18">
        <f>IF(SalesOrders_Log[[#This Row],[Date Invoiced]]=FY01_M07,SalesOrders_Log[[#This Row],[Line Sub Total]],0)</f>
        <v>0</v>
      </c>
      <c r="AC143" s="18">
        <f>IF(SalesOrders_Log[[#This Row],[Date Invoiced]]=FY01_M08,SalesOrders_Log[[#This Row],[Line Sub Total]],0)</f>
        <v>0</v>
      </c>
      <c r="AD143" s="18">
        <f>IF(SalesOrders_Log[[#This Row],[Date Invoiced]]=FY01_M09,SalesOrders_Log[[#This Row],[Line Sub Total]],0)</f>
        <v>0</v>
      </c>
      <c r="AE143" s="18">
        <f>IF(SalesOrders_Log[[#This Row],[Date Invoiced]]=FY01_M10,SalesOrders_Log[[#This Row],[Line Sub Total]],0)</f>
        <v>0</v>
      </c>
      <c r="AF143" s="18">
        <f>IF(SalesOrders_Log[[#This Row],[Date Invoiced]]=FY01_M11,SalesOrders_Log[[#This Row],[Line Sub Total]],0)</f>
        <v>0</v>
      </c>
      <c r="AG143" s="18">
        <f>IF(SalesOrders_Log[[#This Row],[Date Invoiced]]=FY01_M12,SalesOrders_Log[[#This Row],[Line Sub Total]],0)</f>
        <v>0</v>
      </c>
      <c r="AH143" s="18">
        <f>IF(SalesOrders_Log[[#This Row],[Date Invoiced]]=FY02_M01,SalesOrders_Log[[#This Row],[Line Sub Total]],0)</f>
        <v>0</v>
      </c>
      <c r="AI143" s="18">
        <f>IF(SalesOrders_Log[[#This Row],[Date Invoiced]]=FY02_M02,SalesOrders_Log[[#This Row],[Line Sub Total]],0)</f>
        <v>0</v>
      </c>
      <c r="AJ143" s="18">
        <f>IF(SalesOrders_Log[[#This Row],[Date Invoiced]]=FY02_M03,SalesOrders_Log[[#This Row],[Line Sub Total]],0)</f>
        <v>0</v>
      </c>
      <c r="AK143" s="18">
        <f>IF(SalesOrders_Log[[#This Row],[Date Invoiced]]=FY02_M04,SalesOrders_Log[[#This Row],[Line Sub Total]],0)</f>
        <v>0</v>
      </c>
      <c r="AL143" s="18">
        <f>IF(SalesOrders_Log[[#This Row],[Date Invoiced]]=FY02_M05,SalesOrders_Log[[#This Row],[Line Sub Total]],0)</f>
        <v>0</v>
      </c>
      <c r="AM143" s="18">
        <f>IF(SalesOrders_Log[[#This Row],[Date Invoiced]]=FY02_M06,SalesOrders_Log[[#This Row],[Line Sub Total]],0)</f>
        <v>0</v>
      </c>
      <c r="AN143" s="18">
        <f>IF(SalesOrders_Log[[#This Row],[Date Invoiced]]=FY02_M07,SalesOrders_Log[[#This Row],[Line Sub Total]],0)</f>
        <v>0</v>
      </c>
      <c r="AO143" s="18">
        <f>IF(SalesOrders_Log[[#This Row],[Date Invoiced]]=FY02_M08,SalesOrders_Log[[#This Row],[Line Sub Total]],0)</f>
        <v>0</v>
      </c>
      <c r="AP143" s="18">
        <f>IF(SalesOrders_Log[[#This Row],[Date Invoiced]]=FY02_M09,SalesOrders_Log[[#This Row],[Line Sub Total]],0)</f>
        <v>0</v>
      </c>
      <c r="AQ143" s="18">
        <f>IF(SalesOrders_Log[[#This Row],[Date Invoiced]]=FY02_M10,SalesOrders_Log[[#This Row],[Line Sub Total]],0)</f>
        <v>0</v>
      </c>
      <c r="AR143" s="18">
        <f>IF(SalesOrders_Log[[#This Row],[Date Invoiced]]=FY02_M11,SalesOrders_Log[[#This Row],[Line Sub Total]],0)</f>
        <v>0</v>
      </c>
      <c r="AS143" s="18">
        <f>IF(SalesOrders_Log[[#This Row],[Date Invoiced]]=FY02_M12,SalesOrders_Log[[#This Row],[Line Sub Total]],0)</f>
        <v>0</v>
      </c>
      <c r="AT143" s="18">
        <f>IF(SalesOrders_Log[[#This Row],[Date Invoiced]]=FY03_M01,SalesOrders_Log[[#This Row],[Line Sub Total]],0)</f>
        <v>0</v>
      </c>
      <c r="AU143" s="18">
        <f>IF(SalesOrders_Log[[#This Row],[Date Invoiced]]=FY03_M02,SalesOrders_Log[[#This Row],[Line Sub Total]],0)</f>
        <v>0</v>
      </c>
      <c r="AV143" s="18">
        <f>IF(SalesOrders_Log[[#This Row],[Date Invoiced]]=FY03_M03,SalesOrders_Log[[#This Row],[Line Sub Total]],0)</f>
        <v>0</v>
      </c>
      <c r="AW143" s="18">
        <f>IF(SalesOrders_Log[[#This Row],[Date Invoiced]]=FY03_M04,SalesOrders_Log[[#This Row],[Line Sub Total]],0)</f>
        <v>0</v>
      </c>
      <c r="AX143" s="18">
        <f>IF(SalesOrders_Log[[#This Row],[Date Invoiced]]=FY03_M05,SalesOrders_Log[[#This Row],[Line Sub Total]],0)</f>
        <v>0</v>
      </c>
      <c r="AY143" s="18">
        <f>IF(SalesOrders_Log[[#This Row],[Date Invoiced]]=FY03_M06,SalesOrders_Log[[#This Row],[Line Sub Total]],0)</f>
        <v>0</v>
      </c>
      <c r="AZ143" s="18">
        <f>IF(SalesOrders_Log[[#This Row],[Date Invoiced]]=FY03_M07,SalesOrders_Log[[#This Row],[Line Sub Total]],0)</f>
        <v>0</v>
      </c>
      <c r="BA143" s="18">
        <f>IF(SalesOrders_Log[[#This Row],[Date Invoiced]]=FY03_M08,SalesOrders_Log[[#This Row],[Line Sub Total]],0)</f>
        <v>0</v>
      </c>
      <c r="BB143" s="18">
        <f>IF(SalesOrders_Log[[#This Row],[Date Invoiced]]=FY03_M09,SalesOrders_Log[[#This Row],[Line Sub Total]],0)</f>
        <v>0</v>
      </c>
      <c r="BC143" s="18">
        <f>IF(SalesOrders_Log[[#This Row],[Date Invoiced]]=FY03_M10,SalesOrders_Log[[#This Row],[Line Sub Total]],0)</f>
        <v>0</v>
      </c>
      <c r="BD143" s="18">
        <f>IF(SalesOrders_Log[[#This Row],[Date Invoiced]]=FY03_M11,SalesOrders_Log[[#This Row],[Line Sub Total]],0)</f>
        <v>0</v>
      </c>
      <c r="BE143" s="18">
        <f>IF(SalesOrders_Log[[#This Row],[Date Invoiced]]=FY03_M12,SalesOrders_Log[[#This Row],[Line Sub Total]],0)</f>
        <v>0</v>
      </c>
      <c r="BF143" s="18">
        <f>IF(SalesOrders_Log[[#This Row],[Product]]=FY04_M01,SalesOrders_Log[[#This Row],[Date Invoiced]],0)</f>
        <v>0</v>
      </c>
      <c r="BG143" s="18">
        <f>IF(SalesOrders_Log[[#This Row],[Product]]=FY04_M02,SalesOrders_Log[[#This Row],[Date Invoiced]],0)</f>
        <v>0</v>
      </c>
      <c r="BH143" s="18">
        <f>IF(SalesOrders_Log[[#This Row],[Product]]=FY04_M03,SalesOrders_Log[[#This Row],[Date Invoiced]],0)</f>
        <v>0</v>
      </c>
      <c r="BI143" s="18">
        <f>IF(SalesOrders_Log[[#This Row],[Product]]=FY04_M04,SalesOrders_Log[[#This Row],[Date Invoiced]],0)</f>
        <v>0</v>
      </c>
      <c r="BJ143" s="18">
        <f>IF(SalesOrders_Log[[#This Row],[Product]]=FY04_M05,SalesOrders_Log[[#This Row],[Date Invoiced]],0)</f>
        <v>0</v>
      </c>
      <c r="BK143" s="18">
        <f>IF(SalesOrders_Log[[#This Row],[Product]]=FY04_M06,SalesOrders_Log[[#This Row],[Date Invoiced]],0)</f>
        <v>0</v>
      </c>
      <c r="BL143" s="18">
        <f>IF(SalesOrders_Log[[#This Row],[Product]]=FY04_M07,SalesOrders_Log[[#This Row],[Date Invoiced]],0)</f>
        <v>0</v>
      </c>
      <c r="BM143" s="18">
        <f>IF(SalesOrders_Log[[#This Row],[Product]]=FY04_M08,SalesOrders_Log[[#This Row],[Date Invoiced]],0)</f>
        <v>0</v>
      </c>
      <c r="BN143" s="18">
        <f>IF(SalesOrders_Log[[#This Row],[Product]]=FY04_M09,SalesOrders_Log[[#This Row],[Date Invoiced]],0)</f>
        <v>0</v>
      </c>
      <c r="BO143" s="18">
        <f>IF(SalesOrders_Log[[#This Row],[Product]]=FY04_M10,SalesOrders_Log[[#This Row],[Date Invoiced]],0)</f>
        <v>0</v>
      </c>
      <c r="BP143" s="18">
        <f>IF(SalesOrders_Log[[#This Row],[Product]]=FY04_M11,SalesOrders_Log[[#This Row],[Date Invoiced]],0)</f>
        <v>0</v>
      </c>
      <c r="BQ143" s="18">
        <f>IF(SalesOrders_Log[[#This Row],[Product]]=FY04_M12,SalesOrders_Log[[#This Row],[Date Invoiced]],0)</f>
        <v>0</v>
      </c>
      <c r="BR143" s="18">
        <f>IF(SalesOrders_Log[[#This Row],[Product]]=FY05_M01,SalesOrders_Log[[#This Row],[Date Invoiced]],0)</f>
        <v>0</v>
      </c>
      <c r="BS143" s="18">
        <f>IF(SalesOrders_Log[[#This Row],[Product]]=FY05_M02,SalesOrders_Log[[#This Row],[Date Invoiced]],0)</f>
        <v>0</v>
      </c>
      <c r="BT143" s="18">
        <f>IF(SalesOrders_Log[[#This Row],[Product]]=FY05_M03,SalesOrders_Log[[#This Row],[Date Invoiced]],0)</f>
        <v>0</v>
      </c>
      <c r="BU143" s="18">
        <f>IF(SalesOrders_Log[[#This Row],[Product]]=FY05_M04,SalesOrders_Log[[#This Row],[Date Invoiced]],0)</f>
        <v>0</v>
      </c>
      <c r="BV143" s="18">
        <f>IF(SalesOrders_Log[[#This Row],[Product]]=FY05_M05,SalesOrders_Log[[#This Row],[Date Invoiced]],0)</f>
        <v>0</v>
      </c>
      <c r="BW143" s="18">
        <f>IF(SalesOrders_Log[[#This Row],[Product]]=FY05_M06,SalesOrders_Log[[#This Row],[Date Invoiced]],0)</f>
        <v>0</v>
      </c>
      <c r="BX143" s="18">
        <f>IF(SalesOrders_Log[[#This Row],[Product]]=FY05_M07,SalesOrders_Log[[#This Row],[Date Invoiced]],0)</f>
        <v>0</v>
      </c>
      <c r="BY143" s="18">
        <f>IF(SalesOrders_Log[[#This Row],[Product]]=FY05_M08,SalesOrders_Log[[#This Row],[Date Invoiced]],0)</f>
        <v>0</v>
      </c>
      <c r="BZ143" s="18">
        <f>IF(SalesOrders_Log[[#This Row],[Product]]=FY05_M09,SalesOrders_Log[[#This Row],[Date Invoiced]],0)</f>
        <v>0</v>
      </c>
      <c r="CA143" s="18">
        <f>IF(SalesOrders_Log[[#This Row],[Product]]=FY05_M10,SalesOrders_Log[[#This Row],[Date Invoiced]],0)</f>
        <v>0</v>
      </c>
      <c r="CB143" s="18">
        <f>IF(SalesOrders_Log[[#This Row],[Product]]=FY05_M11,SalesOrders_Log[[#This Row],[Date Invoiced]],0)</f>
        <v>0</v>
      </c>
      <c r="CC143" s="18">
        <f>IF(SalesOrders_Log[[#This Row],[Product]]=FY05_M12,SalesOrders_Log[[#This Row],[Date Invoiced]],0)</f>
        <v>0</v>
      </c>
    </row>
    <row r="144" spans="2:81" x14ac:dyDescent="0.25">
      <c r="B144" s="6" t="s">
        <v>748</v>
      </c>
      <c r="C144" s="6"/>
      <c r="D144" s="11"/>
      <c r="E144" s="6"/>
      <c r="F144" s="6"/>
      <c r="G144" s="6"/>
      <c r="H144" s="6"/>
      <c r="I144" s="6"/>
      <c r="J144" s="6"/>
      <c r="K144" s="6"/>
      <c r="L144" s="18" t="str">
        <f>IF(ISBLANK(SalesOrders_Log[[#This Row],[Product]]),"",SalesOrders_Log[[#This Row],[List Price]]*SalesOrders_Log[[#This Row],[QTY at List Price]]+SalesOrders_Log[[#This Row],[Discount Price]]*SalesOrders_Log[[#This Row],[QTY at Discount Price]])</f>
        <v/>
      </c>
      <c r="M144" s="6"/>
      <c r="N144" s="6"/>
      <c r="O144" s="18" t="str">
        <f>IFERROR(SalesOrders_Log[[#This Row],[Line Sub Total]]*SalesOrders_Log[[#This Row],[Zip Code Taxes]],"")</f>
        <v/>
      </c>
      <c r="P144" s="18">
        <f>SalesOrders_Log[[#This Row],[List Price]]-SalesOrders_Log[[#This Row],[Cost Price]]</f>
        <v>0</v>
      </c>
      <c r="Q14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44" s="93" t="str">
        <f>IFERROR(SalesOrders_Log[[#This Row],[QTY at List Price]]*SalesOrders_Log[[#This Row],[List Price]]/SalesOrders_Log[[#This Row],[Cost Price]]*SalesOrders_Log[[#This Row],[QTY at List Price]]-IF(SalesOrders_Log[[#This Row],[QTY at List Price]]="","",1),"")</f>
        <v/>
      </c>
      <c r="S144" s="93" t="str">
        <f>IFERROR( SalesOrders_Log[[#This Row],[QTY at Discount Price]]*SalesOrders_Log[[#This Row],[Discount Price]]/SalesOrders_Log[[#This Row],[Cost Price]]*SalesOrders_Log[[#This Row],[QTY at Discount Price]]-IF(SalesOrders_Log[[#This Row],[QTY at Discount Price]]="","",1),"")</f>
        <v/>
      </c>
      <c r="T144" s="6"/>
      <c r="V144" s="18">
        <f>IF(SalesOrders_Log[[#This Row],[Date Invoiced]]=FY01_M01,SalesOrders_Log[[#This Row],[Line Sub Total]],0)</f>
        <v>0</v>
      </c>
      <c r="W144" s="18">
        <f>IF(SalesOrders_Log[[#This Row],[Date Invoiced]]=FY01_M02,SalesOrders_Log[[#This Row],[Line Sub Total]],0)</f>
        <v>0</v>
      </c>
      <c r="X144" s="18">
        <f>IF(SalesOrders_Log[[#This Row],[Date Invoiced]]=FY01_M03,SalesOrders_Log[[#This Row],[Line Sub Total]],0)</f>
        <v>0</v>
      </c>
      <c r="Y144" s="18">
        <f>IF(SalesOrders_Log[[#This Row],[Date Invoiced]]=FY01_M04,SalesOrders_Log[[#This Row],[Line Sub Total]],0)</f>
        <v>0</v>
      </c>
      <c r="Z144" s="18">
        <f>IF(SalesOrders_Log[[#This Row],[Date Invoiced]]=FY01_M05,SalesOrders_Log[[#This Row],[Line Sub Total]],0)</f>
        <v>0</v>
      </c>
      <c r="AA144" s="18">
        <f>IF(SalesOrders_Log[[#This Row],[Date Invoiced]]=FY01_M06,SalesOrders_Log[[#This Row],[Line Sub Total]],0)</f>
        <v>0</v>
      </c>
      <c r="AB144" s="18">
        <f>IF(SalesOrders_Log[[#This Row],[Date Invoiced]]=FY01_M07,SalesOrders_Log[[#This Row],[Line Sub Total]],0)</f>
        <v>0</v>
      </c>
      <c r="AC144" s="18">
        <f>IF(SalesOrders_Log[[#This Row],[Date Invoiced]]=FY01_M08,SalesOrders_Log[[#This Row],[Line Sub Total]],0)</f>
        <v>0</v>
      </c>
      <c r="AD144" s="18">
        <f>IF(SalesOrders_Log[[#This Row],[Date Invoiced]]=FY01_M09,SalesOrders_Log[[#This Row],[Line Sub Total]],0)</f>
        <v>0</v>
      </c>
      <c r="AE144" s="18">
        <f>IF(SalesOrders_Log[[#This Row],[Date Invoiced]]=FY01_M10,SalesOrders_Log[[#This Row],[Line Sub Total]],0)</f>
        <v>0</v>
      </c>
      <c r="AF144" s="18">
        <f>IF(SalesOrders_Log[[#This Row],[Date Invoiced]]=FY01_M11,SalesOrders_Log[[#This Row],[Line Sub Total]],0)</f>
        <v>0</v>
      </c>
      <c r="AG144" s="18">
        <f>IF(SalesOrders_Log[[#This Row],[Date Invoiced]]=FY01_M12,SalesOrders_Log[[#This Row],[Line Sub Total]],0)</f>
        <v>0</v>
      </c>
      <c r="AH144" s="18">
        <f>IF(SalesOrders_Log[[#This Row],[Date Invoiced]]=FY02_M01,SalesOrders_Log[[#This Row],[Line Sub Total]],0)</f>
        <v>0</v>
      </c>
      <c r="AI144" s="18">
        <f>IF(SalesOrders_Log[[#This Row],[Date Invoiced]]=FY02_M02,SalesOrders_Log[[#This Row],[Line Sub Total]],0)</f>
        <v>0</v>
      </c>
      <c r="AJ144" s="18">
        <f>IF(SalesOrders_Log[[#This Row],[Date Invoiced]]=FY02_M03,SalesOrders_Log[[#This Row],[Line Sub Total]],0)</f>
        <v>0</v>
      </c>
      <c r="AK144" s="18">
        <f>IF(SalesOrders_Log[[#This Row],[Date Invoiced]]=FY02_M04,SalesOrders_Log[[#This Row],[Line Sub Total]],0)</f>
        <v>0</v>
      </c>
      <c r="AL144" s="18">
        <f>IF(SalesOrders_Log[[#This Row],[Date Invoiced]]=FY02_M05,SalesOrders_Log[[#This Row],[Line Sub Total]],0)</f>
        <v>0</v>
      </c>
      <c r="AM144" s="18">
        <f>IF(SalesOrders_Log[[#This Row],[Date Invoiced]]=FY02_M06,SalesOrders_Log[[#This Row],[Line Sub Total]],0)</f>
        <v>0</v>
      </c>
      <c r="AN144" s="18">
        <f>IF(SalesOrders_Log[[#This Row],[Date Invoiced]]=FY02_M07,SalesOrders_Log[[#This Row],[Line Sub Total]],0)</f>
        <v>0</v>
      </c>
      <c r="AO144" s="18">
        <f>IF(SalesOrders_Log[[#This Row],[Date Invoiced]]=FY02_M08,SalesOrders_Log[[#This Row],[Line Sub Total]],0)</f>
        <v>0</v>
      </c>
      <c r="AP144" s="18">
        <f>IF(SalesOrders_Log[[#This Row],[Date Invoiced]]=FY02_M09,SalesOrders_Log[[#This Row],[Line Sub Total]],0)</f>
        <v>0</v>
      </c>
      <c r="AQ144" s="18">
        <f>IF(SalesOrders_Log[[#This Row],[Date Invoiced]]=FY02_M10,SalesOrders_Log[[#This Row],[Line Sub Total]],0)</f>
        <v>0</v>
      </c>
      <c r="AR144" s="18">
        <f>IF(SalesOrders_Log[[#This Row],[Date Invoiced]]=FY02_M11,SalesOrders_Log[[#This Row],[Line Sub Total]],0)</f>
        <v>0</v>
      </c>
      <c r="AS144" s="18">
        <f>IF(SalesOrders_Log[[#This Row],[Date Invoiced]]=FY02_M12,SalesOrders_Log[[#This Row],[Line Sub Total]],0)</f>
        <v>0</v>
      </c>
      <c r="AT144" s="18">
        <f>IF(SalesOrders_Log[[#This Row],[Date Invoiced]]=FY03_M01,SalesOrders_Log[[#This Row],[Line Sub Total]],0)</f>
        <v>0</v>
      </c>
      <c r="AU144" s="18">
        <f>IF(SalesOrders_Log[[#This Row],[Date Invoiced]]=FY03_M02,SalesOrders_Log[[#This Row],[Line Sub Total]],0)</f>
        <v>0</v>
      </c>
      <c r="AV144" s="18">
        <f>IF(SalesOrders_Log[[#This Row],[Date Invoiced]]=FY03_M03,SalesOrders_Log[[#This Row],[Line Sub Total]],0)</f>
        <v>0</v>
      </c>
      <c r="AW144" s="18">
        <f>IF(SalesOrders_Log[[#This Row],[Date Invoiced]]=FY03_M04,SalesOrders_Log[[#This Row],[Line Sub Total]],0)</f>
        <v>0</v>
      </c>
      <c r="AX144" s="18">
        <f>IF(SalesOrders_Log[[#This Row],[Date Invoiced]]=FY03_M05,SalesOrders_Log[[#This Row],[Line Sub Total]],0)</f>
        <v>0</v>
      </c>
      <c r="AY144" s="18">
        <f>IF(SalesOrders_Log[[#This Row],[Date Invoiced]]=FY03_M06,SalesOrders_Log[[#This Row],[Line Sub Total]],0)</f>
        <v>0</v>
      </c>
      <c r="AZ144" s="18">
        <f>IF(SalesOrders_Log[[#This Row],[Date Invoiced]]=FY03_M07,SalesOrders_Log[[#This Row],[Line Sub Total]],0)</f>
        <v>0</v>
      </c>
      <c r="BA144" s="18">
        <f>IF(SalesOrders_Log[[#This Row],[Date Invoiced]]=FY03_M08,SalesOrders_Log[[#This Row],[Line Sub Total]],0)</f>
        <v>0</v>
      </c>
      <c r="BB144" s="18">
        <f>IF(SalesOrders_Log[[#This Row],[Date Invoiced]]=FY03_M09,SalesOrders_Log[[#This Row],[Line Sub Total]],0)</f>
        <v>0</v>
      </c>
      <c r="BC144" s="18">
        <f>IF(SalesOrders_Log[[#This Row],[Date Invoiced]]=FY03_M10,SalesOrders_Log[[#This Row],[Line Sub Total]],0)</f>
        <v>0</v>
      </c>
      <c r="BD144" s="18">
        <f>IF(SalesOrders_Log[[#This Row],[Date Invoiced]]=FY03_M11,SalesOrders_Log[[#This Row],[Line Sub Total]],0)</f>
        <v>0</v>
      </c>
      <c r="BE144" s="18">
        <f>IF(SalesOrders_Log[[#This Row],[Date Invoiced]]=FY03_M12,SalesOrders_Log[[#This Row],[Line Sub Total]],0)</f>
        <v>0</v>
      </c>
      <c r="BF144" s="18">
        <f>IF(SalesOrders_Log[[#This Row],[Product]]=FY04_M01,SalesOrders_Log[[#This Row],[Date Invoiced]],0)</f>
        <v>0</v>
      </c>
      <c r="BG144" s="18">
        <f>IF(SalesOrders_Log[[#This Row],[Product]]=FY04_M02,SalesOrders_Log[[#This Row],[Date Invoiced]],0)</f>
        <v>0</v>
      </c>
      <c r="BH144" s="18">
        <f>IF(SalesOrders_Log[[#This Row],[Product]]=FY04_M03,SalesOrders_Log[[#This Row],[Date Invoiced]],0)</f>
        <v>0</v>
      </c>
      <c r="BI144" s="18">
        <f>IF(SalesOrders_Log[[#This Row],[Product]]=FY04_M04,SalesOrders_Log[[#This Row],[Date Invoiced]],0)</f>
        <v>0</v>
      </c>
      <c r="BJ144" s="18">
        <f>IF(SalesOrders_Log[[#This Row],[Product]]=FY04_M05,SalesOrders_Log[[#This Row],[Date Invoiced]],0)</f>
        <v>0</v>
      </c>
      <c r="BK144" s="18">
        <f>IF(SalesOrders_Log[[#This Row],[Product]]=FY04_M06,SalesOrders_Log[[#This Row],[Date Invoiced]],0)</f>
        <v>0</v>
      </c>
      <c r="BL144" s="18">
        <f>IF(SalesOrders_Log[[#This Row],[Product]]=FY04_M07,SalesOrders_Log[[#This Row],[Date Invoiced]],0)</f>
        <v>0</v>
      </c>
      <c r="BM144" s="18">
        <f>IF(SalesOrders_Log[[#This Row],[Product]]=FY04_M08,SalesOrders_Log[[#This Row],[Date Invoiced]],0)</f>
        <v>0</v>
      </c>
      <c r="BN144" s="18">
        <f>IF(SalesOrders_Log[[#This Row],[Product]]=FY04_M09,SalesOrders_Log[[#This Row],[Date Invoiced]],0)</f>
        <v>0</v>
      </c>
      <c r="BO144" s="18">
        <f>IF(SalesOrders_Log[[#This Row],[Product]]=FY04_M10,SalesOrders_Log[[#This Row],[Date Invoiced]],0)</f>
        <v>0</v>
      </c>
      <c r="BP144" s="18">
        <f>IF(SalesOrders_Log[[#This Row],[Product]]=FY04_M11,SalesOrders_Log[[#This Row],[Date Invoiced]],0)</f>
        <v>0</v>
      </c>
      <c r="BQ144" s="18">
        <f>IF(SalesOrders_Log[[#This Row],[Product]]=FY04_M12,SalesOrders_Log[[#This Row],[Date Invoiced]],0)</f>
        <v>0</v>
      </c>
      <c r="BR144" s="18">
        <f>IF(SalesOrders_Log[[#This Row],[Product]]=FY05_M01,SalesOrders_Log[[#This Row],[Date Invoiced]],0)</f>
        <v>0</v>
      </c>
      <c r="BS144" s="18">
        <f>IF(SalesOrders_Log[[#This Row],[Product]]=FY05_M02,SalesOrders_Log[[#This Row],[Date Invoiced]],0)</f>
        <v>0</v>
      </c>
      <c r="BT144" s="18">
        <f>IF(SalesOrders_Log[[#This Row],[Product]]=FY05_M03,SalesOrders_Log[[#This Row],[Date Invoiced]],0)</f>
        <v>0</v>
      </c>
      <c r="BU144" s="18">
        <f>IF(SalesOrders_Log[[#This Row],[Product]]=FY05_M04,SalesOrders_Log[[#This Row],[Date Invoiced]],0)</f>
        <v>0</v>
      </c>
      <c r="BV144" s="18">
        <f>IF(SalesOrders_Log[[#This Row],[Product]]=FY05_M05,SalesOrders_Log[[#This Row],[Date Invoiced]],0)</f>
        <v>0</v>
      </c>
      <c r="BW144" s="18">
        <f>IF(SalesOrders_Log[[#This Row],[Product]]=FY05_M06,SalesOrders_Log[[#This Row],[Date Invoiced]],0)</f>
        <v>0</v>
      </c>
      <c r="BX144" s="18">
        <f>IF(SalesOrders_Log[[#This Row],[Product]]=FY05_M07,SalesOrders_Log[[#This Row],[Date Invoiced]],0)</f>
        <v>0</v>
      </c>
      <c r="BY144" s="18">
        <f>IF(SalesOrders_Log[[#This Row],[Product]]=FY05_M08,SalesOrders_Log[[#This Row],[Date Invoiced]],0)</f>
        <v>0</v>
      </c>
      <c r="BZ144" s="18">
        <f>IF(SalesOrders_Log[[#This Row],[Product]]=FY05_M09,SalesOrders_Log[[#This Row],[Date Invoiced]],0)</f>
        <v>0</v>
      </c>
      <c r="CA144" s="18">
        <f>IF(SalesOrders_Log[[#This Row],[Product]]=FY05_M10,SalesOrders_Log[[#This Row],[Date Invoiced]],0)</f>
        <v>0</v>
      </c>
      <c r="CB144" s="18">
        <f>IF(SalesOrders_Log[[#This Row],[Product]]=FY05_M11,SalesOrders_Log[[#This Row],[Date Invoiced]],0)</f>
        <v>0</v>
      </c>
      <c r="CC144" s="18">
        <f>IF(SalesOrders_Log[[#This Row],[Product]]=FY05_M12,SalesOrders_Log[[#This Row],[Date Invoiced]],0)</f>
        <v>0</v>
      </c>
    </row>
    <row r="145" spans="2:81" x14ac:dyDescent="0.25">
      <c r="B145" s="6" t="s">
        <v>749</v>
      </c>
      <c r="C145" s="6"/>
      <c r="D145" s="11"/>
      <c r="E145" s="6"/>
      <c r="F145" s="6"/>
      <c r="G145" s="6"/>
      <c r="H145" s="6"/>
      <c r="I145" s="6"/>
      <c r="J145" s="6"/>
      <c r="K145" s="6"/>
      <c r="L145" s="18" t="str">
        <f>IF(ISBLANK(SalesOrders_Log[[#This Row],[Product]]),"",SalesOrders_Log[[#This Row],[List Price]]*SalesOrders_Log[[#This Row],[QTY at List Price]]+SalesOrders_Log[[#This Row],[Discount Price]]*SalesOrders_Log[[#This Row],[QTY at Discount Price]])</f>
        <v/>
      </c>
      <c r="M145" s="6"/>
      <c r="N145" s="6"/>
      <c r="O145" s="18" t="str">
        <f>IFERROR(SalesOrders_Log[[#This Row],[Line Sub Total]]*SalesOrders_Log[[#This Row],[Zip Code Taxes]],"")</f>
        <v/>
      </c>
      <c r="P145" s="18">
        <f>SalesOrders_Log[[#This Row],[List Price]]-SalesOrders_Log[[#This Row],[Cost Price]]</f>
        <v>0</v>
      </c>
      <c r="Q14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45" s="93" t="str">
        <f>IFERROR(SalesOrders_Log[[#This Row],[QTY at List Price]]*SalesOrders_Log[[#This Row],[List Price]]/SalesOrders_Log[[#This Row],[Cost Price]]*SalesOrders_Log[[#This Row],[QTY at List Price]]-IF(SalesOrders_Log[[#This Row],[QTY at List Price]]="","",1),"")</f>
        <v/>
      </c>
      <c r="S145" s="93" t="str">
        <f>IFERROR( SalesOrders_Log[[#This Row],[QTY at Discount Price]]*SalesOrders_Log[[#This Row],[Discount Price]]/SalesOrders_Log[[#This Row],[Cost Price]]*SalesOrders_Log[[#This Row],[QTY at Discount Price]]-IF(SalesOrders_Log[[#This Row],[QTY at Discount Price]]="","",1),"")</f>
        <v/>
      </c>
      <c r="T145" s="6"/>
      <c r="V145" s="18">
        <f>IF(SalesOrders_Log[[#This Row],[Date Invoiced]]=FY01_M01,SalesOrders_Log[[#This Row],[Line Sub Total]],0)</f>
        <v>0</v>
      </c>
      <c r="W145" s="18">
        <f>IF(SalesOrders_Log[[#This Row],[Date Invoiced]]=FY01_M02,SalesOrders_Log[[#This Row],[Line Sub Total]],0)</f>
        <v>0</v>
      </c>
      <c r="X145" s="18">
        <f>IF(SalesOrders_Log[[#This Row],[Date Invoiced]]=FY01_M03,SalesOrders_Log[[#This Row],[Line Sub Total]],0)</f>
        <v>0</v>
      </c>
      <c r="Y145" s="18">
        <f>IF(SalesOrders_Log[[#This Row],[Date Invoiced]]=FY01_M04,SalesOrders_Log[[#This Row],[Line Sub Total]],0)</f>
        <v>0</v>
      </c>
      <c r="Z145" s="18">
        <f>IF(SalesOrders_Log[[#This Row],[Date Invoiced]]=FY01_M05,SalesOrders_Log[[#This Row],[Line Sub Total]],0)</f>
        <v>0</v>
      </c>
      <c r="AA145" s="18">
        <f>IF(SalesOrders_Log[[#This Row],[Date Invoiced]]=FY01_M06,SalesOrders_Log[[#This Row],[Line Sub Total]],0)</f>
        <v>0</v>
      </c>
      <c r="AB145" s="18">
        <f>IF(SalesOrders_Log[[#This Row],[Date Invoiced]]=FY01_M07,SalesOrders_Log[[#This Row],[Line Sub Total]],0)</f>
        <v>0</v>
      </c>
      <c r="AC145" s="18">
        <f>IF(SalesOrders_Log[[#This Row],[Date Invoiced]]=FY01_M08,SalesOrders_Log[[#This Row],[Line Sub Total]],0)</f>
        <v>0</v>
      </c>
      <c r="AD145" s="18">
        <f>IF(SalesOrders_Log[[#This Row],[Date Invoiced]]=FY01_M09,SalesOrders_Log[[#This Row],[Line Sub Total]],0)</f>
        <v>0</v>
      </c>
      <c r="AE145" s="18">
        <f>IF(SalesOrders_Log[[#This Row],[Date Invoiced]]=FY01_M10,SalesOrders_Log[[#This Row],[Line Sub Total]],0)</f>
        <v>0</v>
      </c>
      <c r="AF145" s="18">
        <f>IF(SalesOrders_Log[[#This Row],[Date Invoiced]]=FY01_M11,SalesOrders_Log[[#This Row],[Line Sub Total]],0)</f>
        <v>0</v>
      </c>
      <c r="AG145" s="18">
        <f>IF(SalesOrders_Log[[#This Row],[Date Invoiced]]=FY01_M12,SalesOrders_Log[[#This Row],[Line Sub Total]],0)</f>
        <v>0</v>
      </c>
      <c r="AH145" s="18">
        <f>IF(SalesOrders_Log[[#This Row],[Date Invoiced]]=FY02_M01,SalesOrders_Log[[#This Row],[Line Sub Total]],0)</f>
        <v>0</v>
      </c>
      <c r="AI145" s="18">
        <f>IF(SalesOrders_Log[[#This Row],[Date Invoiced]]=FY02_M02,SalesOrders_Log[[#This Row],[Line Sub Total]],0)</f>
        <v>0</v>
      </c>
      <c r="AJ145" s="18">
        <f>IF(SalesOrders_Log[[#This Row],[Date Invoiced]]=FY02_M03,SalesOrders_Log[[#This Row],[Line Sub Total]],0)</f>
        <v>0</v>
      </c>
      <c r="AK145" s="18">
        <f>IF(SalesOrders_Log[[#This Row],[Date Invoiced]]=FY02_M04,SalesOrders_Log[[#This Row],[Line Sub Total]],0)</f>
        <v>0</v>
      </c>
      <c r="AL145" s="18">
        <f>IF(SalesOrders_Log[[#This Row],[Date Invoiced]]=FY02_M05,SalesOrders_Log[[#This Row],[Line Sub Total]],0)</f>
        <v>0</v>
      </c>
      <c r="AM145" s="18">
        <f>IF(SalesOrders_Log[[#This Row],[Date Invoiced]]=FY02_M06,SalesOrders_Log[[#This Row],[Line Sub Total]],0)</f>
        <v>0</v>
      </c>
      <c r="AN145" s="18">
        <f>IF(SalesOrders_Log[[#This Row],[Date Invoiced]]=FY02_M07,SalesOrders_Log[[#This Row],[Line Sub Total]],0)</f>
        <v>0</v>
      </c>
      <c r="AO145" s="18">
        <f>IF(SalesOrders_Log[[#This Row],[Date Invoiced]]=FY02_M08,SalesOrders_Log[[#This Row],[Line Sub Total]],0)</f>
        <v>0</v>
      </c>
      <c r="AP145" s="18">
        <f>IF(SalesOrders_Log[[#This Row],[Date Invoiced]]=FY02_M09,SalesOrders_Log[[#This Row],[Line Sub Total]],0)</f>
        <v>0</v>
      </c>
      <c r="AQ145" s="18">
        <f>IF(SalesOrders_Log[[#This Row],[Date Invoiced]]=FY02_M10,SalesOrders_Log[[#This Row],[Line Sub Total]],0)</f>
        <v>0</v>
      </c>
      <c r="AR145" s="18">
        <f>IF(SalesOrders_Log[[#This Row],[Date Invoiced]]=FY02_M11,SalesOrders_Log[[#This Row],[Line Sub Total]],0)</f>
        <v>0</v>
      </c>
      <c r="AS145" s="18">
        <f>IF(SalesOrders_Log[[#This Row],[Date Invoiced]]=FY02_M12,SalesOrders_Log[[#This Row],[Line Sub Total]],0)</f>
        <v>0</v>
      </c>
      <c r="AT145" s="18">
        <f>IF(SalesOrders_Log[[#This Row],[Date Invoiced]]=FY03_M01,SalesOrders_Log[[#This Row],[Line Sub Total]],0)</f>
        <v>0</v>
      </c>
      <c r="AU145" s="18">
        <f>IF(SalesOrders_Log[[#This Row],[Date Invoiced]]=FY03_M02,SalesOrders_Log[[#This Row],[Line Sub Total]],0)</f>
        <v>0</v>
      </c>
      <c r="AV145" s="18">
        <f>IF(SalesOrders_Log[[#This Row],[Date Invoiced]]=FY03_M03,SalesOrders_Log[[#This Row],[Line Sub Total]],0)</f>
        <v>0</v>
      </c>
      <c r="AW145" s="18">
        <f>IF(SalesOrders_Log[[#This Row],[Date Invoiced]]=FY03_M04,SalesOrders_Log[[#This Row],[Line Sub Total]],0)</f>
        <v>0</v>
      </c>
      <c r="AX145" s="18">
        <f>IF(SalesOrders_Log[[#This Row],[Date Invoiced]]=FY03_M05,SalesOrders_Log[[#This Row],[Line Sub Total]],0)</f>
        <v>0</v>
      </c>
      <c r="AY145" s="18">
        <f>IF(SalesOrders_Log[[#This Row],[Date Invoiced]]=FY03_M06,SalesOrders_Log[[#This Row],[Line Sub Total]],0)</f>
        <v>0</v>
      </c>
      <c r="AZ145" s="18">
        <f>IF(SalesOrders_Log[[#This Row],[Date Invoiced]]=FY03_M07,SalesOrders_Log[[#This Row],[Line Sub Total]],0)</f>
        <v>0</v>
      </c>
      <c r="BA145" s="18">
        <f>IF(SalesOrders_Log[[#This Row],[Date Invoiced]]=FY03_M08,SalesOrders_Log[[#This Row],[Line Sub Total]],0)</f>
        <v>0</v>
      </c>
      <c r="BB145" s="18">
        <f>IF(SalesOrders_Log[[#This Row],[Date Invoiced]]=FY03_M09,SalesOrders_Log[[#This Row],[Line Sub Total]],0)</f>
        <v>0</v>
      </c>
      <c r="BC145" s="18">
        <f>IF(SalesOrders_Log[[#This Row],[Date Invoiced]]=FY03_M10,SalesOrders_Log[[#This Row],[Line Sub Total]],0)</f>
        <v>0</v>
      </c>
      <c r="BD145" s="18">
        <f>IF(SalesOrders_Log[[#This Row],[Date Invoiced]]=FY03_M11,SalesOrders_Log[[#This Row],[Line Sub Total]],0)</f>
        <v>0</v>
      </c>
      <c r="BE145" s="18">
        <f>IF(SalesOrders_Log[[#This Row],[Date Invoiced]]=FY03_M12,SalesOrders_Log[[#This Row],[Line Sub Total]],0)</f>
        <v>0</v>
      </c>
      <c r="BF145" s="18">
        <f>IF(SalesOrders_Log[[#This Row],[Product]]=FY04_M01,SalesOrders_Log[[#This Row],[Date Invoiced]],0)</f>
        <v>0</v>
      </c>
      <c r="BG145" s="18">
        <f>IF(SalesOrders_Log[[#This Row],[Product]]=FY04_M02,SalesOrders_Log[[#This Row],[Date Invoiced]],0)</f>
        <v>0</v>
      </c>
      <c r="BH145" s="18">
        <f>IF(SalesOrders_Log[[#This Row],[Product]]=FY04_M03,SalesOrders_Log[[#This Row],[Date Invoiced]],0)</f>
        <v>0</v>
      </c>
      <c r="BI145" s="18">
        <f>IF(SalesOrders_Log[[#This Row],[Product]]=FY04_M04,SalesOrders_Log[[#This Row],[Date Invoiced]],0)</f>
        <v>0</v>
      </c>
      <c r="BJ145" s="18">
        <f>IF(SalesOrders_Log[[#This Row],[Product]]=FY04_M05,SalesOrders_Log[[#This Row],[Date Invoiced]],0)</f>
        <v>0</v>
      </c>
      <c r="BK145" s="18">
        <f>IF(SalesOrders_Log[[#This Row],[Product]]=FY04_M06,SalesOrders_Log[[#This Row],[Date Invoiced]],0)</f>
        <v>0</v>
      </c>
      <c r="BL145" s="18">
        <f>IF(SalesOrders_Log[[#This Row],[Product]]=FY04_M07,SalesOrders_Log[[#This Row],[Date Invoiced]],0)</f>
        <v>0</v>
      </c>
      <c r="BM145" s="18">
        <f>IF(SalesOrders_Log[[#This Row],[Product]]=FY04_M08,SalesOrders_Log[[#This Row],[Date Invoiced]],0)</f>
        <v>0</v>
      </c>
      <c r="BN145" s="18">
        <f>IF(SalesOrders_Log[[#This Row],[Product]]=FY04_M09,SalesOrders_Log[[#This Row],[Date Invoiced]],0)</f>
        <v>0</v>
      </c>
      <c r="BO145" s="18">
        <f>IF(SalesOrders_Log[[#This Row],[Product]]=FY04_M10,SalesOrders_Log[[#This Row],[Date Invoiced]],0)</f>
        <v>0</v>
      </c>
      <c r="BP145" s="18">
        <f>IF(SalesOrders_Log[[#This Row],[Product]]=FY04_M11,SalesOrders_Log[[#This Row],[Date Invoiced]],0)</f>
        <v>0</v>
      </c>
      <c r="BQ145" s="18">
        <f>IF(SalesOrders_Log[[#This Row],[Product]]=FY04_M12,SalesOrders_Log[[#This Row],[Date Invoiced]],0)</f>
        <v>0</v>
      </c>
      <c r="BR145" s="18">
        <f>IF(SalesOrders_Log[[#This Row],[Product]]=FY05_M01,SalesOrders_Log[[#This Row],[Date Invoiced]],0)</f>
        <v>0</v>
      </c>
      <c r="BS145" s="18">
        <f>IF(SalesOrders_Log[[#This Row],[Product]]=FY05_M02,SalesOrders_Log[[#This Row],[Date Invoiced]],0)</f>
        <v>0</v>
      </c>
      <c r="BT145" s="18">
        <f>IF(SalesOrders_Log[[#This Row],[Product]]=FY05_M03,SalesOrders_Log[[#This Row],[Date Invoiced]],0)</f>
        <v>0</v>
      </c>
      <c r="BU145" s="18">
        <f>IF(SalesOrders_Log[[#This Row],[Product]]=FY05_M04,SalesOrders_Log[[#This Row],[Date Invoiced]],0)</f>
        <v>0</v>
      </c>
      <c r="BV145" s="18">
        <f>IF(SalesOrders_Log[[#This Row],[Product]]=FY05_M05,SalesOrders_Log[[#This Row],[Date Invoiced]],0)</f>
        <v>0</v>
      </c>
      <c r="BW145" s="18">
        <f>IF(SalesOrders_Log[[#This Row],[Product]]=FY05_M06,SalesOrders_Log[[#This Row],[Date Invoiced]],0)</f>
        <v>0</v>
      </c>
      <c r="BX145" s="18">
        <f>IF(SalesOrders_Log[[#This Row],[Product]]=FY05_M07,SalesOrders_Log[[#This Row],[Date Invoiced]],0)</f>
        <v>0</v>
      </c>
      <c r="BY145" s="18">
        <f>IF(SalesOrders_Log[[#This Row],[Product]]=FY05_M08,SalesOrders_Log[[#This Row],[Date Invoiced]],0)</f>
        <v>0</v>
      </c>
      <c r="BZ145" s="18">
        <f>IF(SalesOrders_Log[[#This Row],[Product]]=FY05_M09,SalesOrders_Log[[#This Row],[Date Invoiced]],0)</f>
        <v>0</v>
      </c>
      <c r="CA145" s="18">
        <f>IF(SalesOrders_Log[[#This Row],[Product]]=FY05_M10,SalesOrders_Log[[#This Row],[Date Invoiced]],0)</f>
        <v>0</v>
      </c>
      <c r="CB145" s="18">
        <f>IF(SalesOrders_Log[[#This Row],[Product]]=FY05_M11,SalesOrders_Log[[#This Row],[Date Invoiced]],0)</f>
        <v>0</v>
      </c>
      <c r="CC145" s="18">
        <f>IF(SalesOrders_Log[[#This Row],[Product]]=FY05_M12,SalesOrders_Log[[#This Row],[Date Invoiced]],0)</f>
        <v>0</v>
      </c>
    </row>
    <row r="146" spans="2:81" x14ac:dyDescent="0.25">
      <c r="B146" s="6" t="s">
        <v>750</v>
      </c>
      <c r="C146" s="6"/>
      <c r="D146" s="11"/>
      <c r="E146" s="6"/>
      <c r="F146" s="6"/>
      <c r="G146" s="6"/>
      <c r="H146" s="6"/>
      <c r="I146" s="6"/>
      <c r="J146" s="6"/>
      <c r="K146" s="6"/>
      <c r="L146" s="18" t="str">
        <f>IF(ISBLANK(SalesOrders_Log[[#This Row],[Product]]),"",SalesOrders_Log[[#This Row],[List Price]]*SalesOrders_Log[[#This Row],[QTY at List Price]]+SalesOrders_Log[[#This Row],[Discount Price]]*SalesOrders_Log[[#This Row],[QTY at Discount Price]])</f>
        <v/>
      </c>
      <c r="M146" s="6"/>
      <c r="N146" s="6"/>
      <c r="O146" s="18" t="str">
        <f>IFERROR(SalesOrders_Log[[#This Row],[Line Sub Total]]*SalesOrders_Log[[#This Row],[Zip Code Taxes]],"")</f>
        <v/>
      </c>
      <c r="P146" s="18">
        <f>SalesOrders_Log[[#This Row],[List Price]]-SalesOrders_Log[[#This Row],[Cost Price]]</f>
        <v>0</v>
      </c>
      <c r="Q14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46" s="93" t="str">
        <f>IFERROR(SalesOrders_Log[[#This Row],[QTY at List Price]]*SalesOrders_Log[[#This Row],[List Price]]/SalesOrders_Log[[#This Row],[Cost Price]]*SalesOrders_Log[[#This Row],[QTY at List Price]]-IF(SalesOrders_Log[[#This Row],[QTY at List Price]]="","",1),"")</f>
        <v/>
      </c>
      <c r="S146" s="93" t="str">
        <f>IFERROR( SalesOrders_Log[[#This Row],[QTY at Discount Price]]*SalesOrders_Log[[#This Row],[Discount Price]]/SalesOrders_Log[[#This Row],[Cost Price]]*SalesOrders_Log[[#This Row],[QTY at Discount Price]]-IF(SalesOrders_Log[[#This Row],[QTY at Discount Price]]="","",1),"")</f>
        <v/>
      </c>
      <c r="T146" s="6"/>
      <c r="V146" s="18">
        <f>IF(SalesOrders_Log[[#This Row],[Date Invoiced]]=FY01_M01,SalesOrders_Log[[#This Row],[Line Sub Total]],0)</f>
        <v>0</v>
      </c>
      <c r="W146" s="18">
        <f>IF(SalesOrders_Log[[#This Row],[Date Invoiced]]=FY01_M02,SalesOrders_Log[[#This Row],[Line Sub Total]],0)</f>
        <v>0</v>
      </c>
      <c r="X146" s="18">
        <f>IF(SalesOrders_Log[[#This Row],[Date Invoiced]]=FY01_M03,SalesOrders_Log[[#This Row],[Line Sub Total]],0)</f>
        <v>0</v>
      </c>
      <c r="Y146" s="18">
        <f>IF(SalesOrders_Log[[#This Row],[Date Invoiced]]=FY01_M04,SalesOrders_Log[[#This Row],[Line Sub Total]],0)</f>
        <v>0</v>
      </c>
      <c r="Z146" s="18">
        <f>IF(SalesOrders_Log[[#This Row],[Date Invoiced]]=FY01_M05,SalesOrders_Log[[#This Row],[Line Sub Total]],0)</f>
        <v>0</v>
      </c>
      <c r="AA146" s="18">
        <f>IF(SalesOrders_Log[[#This Row],[Date Invoiced]]=FY01_M06,SalesOrders_Log[[#This Row],[Line Sub Total]],0)</f>
        <v>0</v>
      </c>
      <c r="AB146" s="18">
        <f>IF(SalesOrders_Log[[#This Row],[Date Invoiced]]=FY01_M07,SalesOrders_Log[[#This Row],[Line Sub Total]],0)</f>
        <v>0</v>
      </c>
      <c r="AC146" s="18">
        <f>IF(SalesOrders_Log[[#This Row],[Date Invoiced]]=FY01_M08,SalesOrders_Log[[#This Row],[Line Sub Total]],0)</f>
        <v>0</v>
      </c>
      <c r="AD146" s="18">
        <f>IF(SalesOrders_Log[[#This Row],[Date Invoiced]]=FY01_M09,SalesOrders_Log[[#This Row],[Line Sub Total]],0)</f>
        <v>0</v>
      </c>
      <c r="AE146" s="18">
        <f>IF(SalesOrders_Log[[#This Row],[Date Invoiced]]=FY01_M10,SalesOrders_Log[[#This Row],[Line Sub Total]],0)</f>
        <v>0</v>
      </c>
      <c r="AF146" s="18">
        <f>IF(SalesOrders_Log[[#This Row],[Date Invoiced]]=FY01_M11,SalesOrders_Log[[#This Row],[Line Sub Total]],0)</f>
        <v>0</v>
      </c>
      <c r="AG146" s="18">
        <f>IF(SalesOrders_Log[[#This Row],[Date Invoiced]]=FY01_M12,SalesOrders_Log[[#This Row],[Line Sub Total]],0)</f>
        <v>0</v>
      </c>
      <c r="AH146" s="18">
        <f>IF(SalesOrders_Log[[#This Row],[Date Invoiced]]=FY02_M01,SalesOrders_Log[[#This Row],[Line Sub Total]],0)</f>
        <v>0</v>
      </c>
      <c r="AI146" s="18">
        <f>IF(SalesOrders_Log[[#This Row],[Date Invoiced]]=FY02_M02,SalesOrders_Log[[#This Row],[Line Sub Total]],0)</f>
        <v>0</v>
      </c>
      <c r="AJ146" s="18">
        <f>IF(SalesOrders_Log[[#This Row],[Date Invoiced]]=FY02_M03,SalesOrders_Log[[#This Row],[Line Sub Total]],0)</f>
        <v>0</v>
      </c>
      <c r="AK146" s="18">
        <f>IF(SalesOrders_Log[[#This Row],[Date Invoiced]]=FY02_M04,SalesOrders_Log[[#This Row],[Line Sub Total]],0)</f>
        <v>0</v>
      </c>
      <c r="AL146" s="18">
        <f>IF(SalesOrders_Log[[#This Row],[Date Invoiced]]=FY02_M05,SalesOrders_Log[[#This Row],[Line Sub Total]],0)</f>
        <v>0</v>
      </c>
      <c r="AM146" s="18">
        <f>IF(SalesOrders_Log[[#This Row],[Date Invoiced]]=FY02_M06,SalesOrders_Log[[#This Row],[Line Sub Total]],0)</f>
        <v>0</v>
      </c>
      <c r="AN146" s="18">
        <f>IF(SalesOrders_Log[[#This Row],[Date Invoiced]]=FY02_M07,SalesOrders_Log[[#This Row],[Line Sub Total]],0)</f>
        <v>0</v>
      </c>
      <c r="AO146" s="18">
        <f>IF(SalesOrders_Log[[#This Row],[Date Invoiced]]=FY02_M08,SalesOrders_Log[[#This Row],[Line Sub Total]],0)</f>
        <v>0</v>
      </c>
      <c r="AP146" s="18">
        <f>IF(SalesOrders_Log[[#This Row],[Date Invoiced]]=FY02_M09,SalesOrders_Log[[#This Row],[Line Sub Total]],0)</f>
        <v>0</v>
      </c>
      <c r="AQ146" s="18">
        <f>IF(SalesOrders_Log[[#This Row],[Date Invoiced]]=FY02_M10,SalesOrders_Log[[#This Row],[Line Sub Total]],0)</f>
        <v>0</v>
      </c>
      <c r="AR146" s="18">
        <f>IF(SalesOrders_Log[[#This Row],[Date Invoiced]]=FY02_M11,SalesOrders_Log[[#This Row],[Line Sub Total]],0)</f>
        <v>0</v>
      </c>
      <c r="AS146" s="18">
        <f>IF(SalesOrders_Log[[#This Row],[Date Invoiced]]=FY02_M12,SalesOrders_Log[[#This Row],[Line Sub Total]],0)</f>
        <v>0</v>
      </c>
      <c r="AT146" s="18">
        <f>IF(SalesOrders_Log[[#This Row],[Date Invoiced]]=FY03_M01,SalesOrders_Log[[#This Row],[Line Sub Total]],0)</f>
        <v>0</v>
      </c>
      <c r="AU146" s="18">
        <f>IF(SalesOrders_Log[[#This Row],[Date Invoiced]]=FY03_M02,SalesOrders_Log[[#This Row],[Line Sub Total]],0)</f>
        <v>0</v>
      </c>
      <c r="AV146" s="18">
        <f>IF(SalesOrders_Log[[#This Row],[Date Invoiced]]=FY03_M03,SalesOrders_Log[[#This Row],[Line Sub Total]],0)</f>
        <v>0</v>
      </c>
      <c r="AW146" s="18">
        <f>IF(SalesOrders_Log[[#This Row],[Date Invoiced]]=FY03_M04,SalesOrders_Log[[#This Row],[Line Sub Total]],0)</f>
        <v>0</v>
      </c>
      <c r="AX146" s="18">
        <f>IF(SalesOrders_Log[[#This Row],[Date Invoiced]]=FY03_M05,SalesOrders_Log[[#This Row],[Line Sub Total]],0)</f>
        <v>0</v>
      </c>
      <c r="AY146" s="18">
        <f>IF(SalesOrders_Log[[#This Row],[Date Invoiced]]=FY03_M06,SalesOrders_Log[[#This Row],[Line Sub Total]],0)</f>
        <v>0</v>
      </c>
      <c r="AZ146" s="18">
        <f>IF(SalesOrders_Log[[#This Row],[Date Invoiced]]=FY03_M07,SalesOrders_Log[[#This Row],[Line Sub Total]],0)</f>
        <v>0</v>
      </c>
      <c r="BA146" s="18">
        <f>IF(SalesOrders_Log[[#This Row],[Date Invoiced]]=FY03_M08,SalesOrders_Log[[#This Row],[Line Sub Total]],0)</f>
        <v>0</v>
      </c>
      <c r="BB146" s="18">
        <f>IF(SalesOrders_Log[[#This Row],[Date Invoiced]]=FY03_M09,SalesOrders_Log[[#This Row],[Line Sub Total]],0)</f>
        <v>0</v>
      </c>
      <c r="BC146" s="18">
        <f>IF(SalesOrders_Log[[#This Row],[Date Invoiced]]=FY03_M10,SalesOrders_Log[[#This Row],[Line Sub Total]],0)</f>
        <v>0</v>
      </c>
      <c r="BD146" s="18">
        <f>IF(SalesOrders_Log[[#This Row],[Date Invoiced]]=FY03_M11,SalesOrders_Log[[#This Row],[Line Sub Total]],0)</f>
        <v>0</v>
      </c>
      <c r="BE146" s="18">
        <f>IF(SalesOrders_Log[[#This Row],[Date Invoiced]]=FY03_M12,SalesOrders_Log[[#This Row],[Line Sub Total]],0)</f>
        <v>0</v>
      </c>
      <c r="BF146" s="18">
        <f>IF(SalesOrders_Log[[#This Row],[Product]]=FY04_M01,SalesOrders_Log[[#This Row],[Date Invoiced]],0)</f>
        <v>0</v>
      </c>
      <c r="BG146" s="18">
        <f>IF(SalesOrders_Log[[#This Row],[Product]]=FY04_M02,SalesOrders_Log[[#This Row],[Date Invoiced]],0)</f>
        <v>0</v>
      </c>
      <c r="BH146" s="18">
        <f>IF(SalesOrders_Log[[#This Row],[Product]]=FY04_M03,SalesOrders_Log[[#This Row],[Date Invoiced]],0)</f>
        <v>0</v>
      </c>
      <c r="BI146" s="18">
        <f>IF(SalesOrders_Log[[#This Row],[Product]]=FY04_M04,SalesOrders_Log[[#This Row],[Date Invoiced]],0)</f>
        <v>0</v>
      </c>
      <c r="BJ146" s="18">
        <f>IF(SalesOrders_Log[[#This Row],[Product]]=FY04_M05,SalesOrders_Log[[#This Row],[Date Invoiced]],0)</f>
        <v>0</v>
      </c>
      <c r="BK146" s="18">
        <f>IF(SalesOrders_Log[[#This Row],[Product]]=FY04_M06,SalesOrders_Log[[#This Row],[Date Invoiced]],0)</f>
        <v>0</v>
      </c>
      <c r="BL146" s="18">
        <f>IF(SalesOrders_Log[[#This Row],[Product]]=FY04_M07,SalesOrders_Log[[#This Row],[Date Invoiced]],0)</f>
        <v>0</v>
      </c>
      <c r="BM146" s="18">
        <f>IF(SalesOrders_Log[[#This Row],[Product]]=FY04_M08,SalesOrders_Log[[#This Row],[Date Invoiced]],0)</f>
        <v>0</v>
      </c>
      <c r="BN146" s="18">
        <f>IF(SalesOrders_Log[[#This Row],[Product]]=FY04_M09,SalesOrders_Log[[#This Row],[Date Invoiced]],0)</f>
        <v>0</v>
      </c>
      <c r="BO146" s="18">
        <f>IF(SalesOrders_Log[[#This Row],[Product]]=FY04_M10,SalesOrders_Log[[#This Row],[Date Invoiced]],0)</f>
        <v>0</v>
      </c>
      <c r="BP146" s="18">
        <f>IF(SalesOrders_Log[[#This Row],[Product]]=FY04_M11,SalesOrders_Log[[#This Row],[Date Invoiced]],0)</f>
        <v>0</v>
      </c>
      <c r="BQ146" s="18">
        <f>IF(SalesOrders_Log[[#This Row],[Product]]=FY04_M12,SalesOrders_Log[[#This Row],[Date Invoiced]],0)</f>
        <v>0</v>
      </c>
      <c r="BR146" s="18">
        <f>IF(SalesOrders_Log[[#This Row],[Product]]=FY05_M01,SalesOrders_Log[[#This Row],[Date Invoiced]],0)</f>
        <v>0</v>
      </c>
      <c r="BS146" s="18">
        <f>IF(SalesOrders_Log[[#This Row],[Product]]=FY05_M02,SalesOrders_Log[[#This Row],[Date Invoiced]],0)</f>
        <v>0</v>
      </c>
      <c r="BT146" s="18">
        <f>IF(SalesOrders_Log[[#This Row],[Product]]=FY05_M03,SalesOrders_Log[[#This Row],[Date Invoiced]],0)</f>
        <v>0</v>
      </c>
      <c r="BU146" s="18">
        <f>IF(SalesOrders_Log[[#This Row],[Product]]=FY05_M04,SalesOrders_Log[[#This Row],[Date Invoiced]],0)</f>
        <v>0</v>
      </c>
      <c r="BV146" s="18">
        <f>IF(SalesOrders_Log[[#This Row],[Product]]=FY05_M05,SalesOrders_Log[[#This Row],[Date Invoiced]],0)</f>
        <v>0</v>
      </c>
      <c r="BW146" s="18">
        <f>IF(SalesOrders_Log[[#This Row],[Product]]=FY05_M06,SalesOrders_Log[[#This Row],[Date Invoiced]],0)</f>
        <v>0</v>
      </c>
      <c r="BX146" s="18">
        <f>IF(SalesOrders_Log[[#This Row],[Product]]=FY05_M07,SalesOrders_Log[[#This Row],[Date Invoiced]],0)</f>
        <v>0</v>
      </c>
      <c r="BY146" s="18">
        <f>IF(SalesOrders_Log[[#This Row],[Product]]=FY05_M08,SalesOrders_Log[[#This Row],[Date Invoiced]],0)</f>
        <v>0</v>
      </c>
      <c r="BZ146" s="18">
        <f>IF(SalesOrders_Log[[#This Row],[Product]]=FY05_M09,SalesOrders_Log[[#This Row],[Date Invoiced]],0)</f>
        <v>0</v>
      </c>
      <c r="CA146" s="18">
        <f>IF(SalesOrders_Log[[#This Row],[Product]]=FY05_M10,SalesOrders_Log[[#This Row],[Date Invoiced]],0)</f>
        <v>0</v>
      </c>
      <c r="CB146" s="18">
        <f>IF(SalesOrders_Log[[#This Row],[Product]]=FY05_M11,SalesOrders_Log[[#This Row],[Date Invoiced]],0)</f>
        <v>0</v>
      </c>
      <c r="CC146" s="18">
        <f>IF(SalesOrders_Log[[#This Row],[Product]]=FY05_M12,SalesOrders_Log[[#This Row],[Date Invoiced]],0)</f>
        <v>0</v>
      </c>
    </row>
    <row r="147" spans="2:81" x14ac:dyDescent="0.25">
      <c r="B147" s="6" t="s">
        <v>751</v>
      </c>
      <c r="C147" s="6"/>
      <c r="D147" s="11"/>
      <c r="E147" s="6"/>
      <c r="F147" s="6"/>
      <c r="G147" s="6"/>
      <c r="H147" s="6"/>
      <c r="I147" s="6"/>
      <c r="J147" s="6"/>
      <c r="K147" s="6"/>
      <c r="L147" s="18" t="str">
        <f>IF(ISBLANK(SalesOrders_Log[[#This Row],[Product]]),"",SalesOrders_Log[[#This Row],[List Price]]*SalesOrders_Log[[#This Row],[QTY at List Price]]+SalesOrders_Log[[#This Row],[Discount Price]]*SalesOrders_Log[[#This Row],[QTY at Discount Price]])</f>
        <v/>
      </c>
      <c r="M147" s="6"/>
      <c r="N147" s="6"/>
      <c r="O147" s="18" t="str">
        <f>IFERROR(SalesOrders_Log[[#This Row],[Line Sub Total]]*SalesOrders_Log[[#This Row],[Zip Code Taxes]],"")</f>
        <v/>
      </c>
      <c r="P147" s="18">
        <f>SalesOrders_Log[[#This Row],[List Price]]-SalesOrders_Log[[#This Row],[Cost Price]]</f>
        <v>0</v>
      </c>
      <c r="Q14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47" s="93" t="str">
        <f>IFERROR(SalesOrders_Log[[#This Row],[QTY at List Price]]*SalesOrders_Log[[#This Row],[List Price]]/SalesOrders_Log[[#This Row],[Cost Price]]*SalesOrders_Log[[#This Row],[QTY at List Price]]-IF(SalesOrders_Log[[#This Row],[QTY at List Price]]="","",1),"")</f>
        <v/>
      </c>
      <c r="S147" s="93" t="str">
        <f>IFERROR( SalesOrders_Log[[#This Row],[QTY at Discount Price]]*SalesOrders_Log[[#This Row],[Discount Price]]/SalesOrders_Log[[#This Row],[Cost Price]]*SalesOrders_Log[[#This Row],[QTY at Discount Price]]-IF(SalesOrders_Log[[#This Row],[QTY at Discount Price]]="","",1),"")</f>
        <v/>
      </c>
      <c r="T147" s="6"/>
      <c r="V147" s="18">
        <f>IF(SalesOrders_Log[[#This Row],[Date Invoiced]]=FY01_M01,SalesOrders_Log[[#This Row],[Line Sub Total]],0)</f>
        <v>0</v>
      </c>
      <c r="W147" s="18">
        <f>IF(SalesOrders_Log[[#This Row],[Date Invoiced]]=FY01_M02,SalesOrders_Log[[#This Row],[Line Sub Total]],0)</f>
        <v>0</v>
      </c>
      <c r="X147" s="18">
        <f>IF(SalesOrders_Log[[#This Row],[Date Invoiced]]=FY01_M03,SalesOrders_Log[[#This Row],[Line Sub Total]],0)</f>
        <v>0</v>
      </c>
      <c r="Y147" s="18">
        <f>IF(SalesOrders_Log[[#This Row],[Date Invoiced]]=FY01_M04,SalesOrders_Log[[#This Row],[Line Sub Total]],0)</f>
        <v>0</v>
      </c>
      <c r="Z147" s="18">
        <f>IF(SalesOrders_Log[[#This Row],[Date Invoiced]]=FY01_M05,SalesOrders_Log[[#This Row],[Line Sub Total]],0)</f>
        <v>0</v>
      </c>
      <c r="AA147" s="18">
        <f>IF(SalesOrders_Log[[#This Row],[Date Invoiced]]=FY01_M06,SalesOrders_Log[[#This Row],[Line Sub Total]],0)</f>
        <v>0</v>
      </c>
      <c r="AB147" s="18">
        <f>IF(SalesOrders_Log[[#This Row],[Date Invoiced]]=FY01_M07,SalesOrders_Log[[#This Row],[Line Sub Total]],0)</f>
        <v>0</v>
      </c>
      <c r="AC147" s="18">
        <f>IF(SalesOrders_Log[[#This Row],[Date Invoiced]]=FY01_M08,SalesOrders_Log[[#This Row],[Line Sub Total]],0)</f>
        <v>0</v>
      </c>
      <c r="AD147" s="18">
        <f>IF(SalesOrders_Log[[#This Row],[Date Invoiced]]=FY01_M09,SalesOrders_Log[[#This Row],[Line Sub Total]],0)</f>
        <v>0</v>
      </c>
      <c r="AE147" s="18">
        <f>IF(SalesOrders_Log[[#This Row],[Date Invoiced]]=FY01_M10,SalesOrders_Log[[#This Row],[Line Sub Total]],0)</f>
        <v>0</v>
      </c>
      <c r="AF147" s="18">
        <f>IF(SalesOrders_Log[[#This Row],[Date Invoiced]]=FY01_M11,SalesOrders_Log[[#This Row],[Line Sub Total]],0)</f>
        <v>0</v>
      </c>
      <c r="AG147" s="18">
        <f>IF(SalesOrders_Log[[#This Row],[Date Invoiced]]=FY01_M12,SalesOrders_Log[[#This Row],[Line Sub Total]],0)</f>
        <v>0</v>
      </c>
      <c r="AH147" s="18">
        <f>IF(SalesOrders_Log[[#This Row],[Date Invoiced]]=FY02_M01,SalesOrders_Log[[#This Row],[Line Sub Total]],0)</f>
        <v>0</v>
      </c>
      <c r="AI147" s="18">
        <f>IF(SalesOrders_Log[[#This Row],[Date Invoiced]]=FY02_M02,SalesOrders_Log[[#This Row],[Line Sub Total]],0)</f>
        <v>0</v>
      </c>
      <c r="AJ147" s="18">
        <f>IF(SalesOrders_Log[[#This Row],[Date Invoiced]]=FY02_M03,SalesOrders_Log[[#This Row],[Line Sub Total]],0)</f>
        <v>0</v>
      </c>
      <c r="AK147" s="18">
        <f>IF(SalesOrders_Log[[#This Row],[Date Invoiced]]=FY02_M04,SalesOrders_Log[[#This Row],[Line Sub Total]],0)</f>
        <v>0</v>
      </c>
      <c r="AL147" s="18">
        <f>IF(SalesOrders_Log[[#This Row],[Date Invoiced]]=FY02_M05,SalesOrders_Log[[#This Row],[Line Sub Total]],0)</f>
        <v>0</v>
      </c>
      <c r="AM147" s="18">
        <f>IF(SalesOrders_Log[[#This Row],[Date Invoiced]]=FY02_M06,SalesOrders_Log[[#This Row],[Line Sub Total]],0)</f>
        <v>0</v>
      </c>
      <c r="AN147" s="18">
        <f>IF(SalesOrders_Log[[#This Row],[Date Invoiced]]=FY02_M07,SalesOrders_Log[[#This Row],[Line Sub Total]],0)</f>
        <v>0</v>
      </c>
      <c r="AO147" s="18">
        <f>IF(SalesOrders_Log[[#This Row],[Date Invoiced]]=FY02_M08,SalesOrders_Log[[#This Row],[Line Sub Total]],0)</f>
        <v>0</v>
      </c>
      <c r="AP147" s="18">
        <f>IF(SalesOrders_Log[[#This Row],[Date Invoiced]]=FY02_M09,SalesOrders_Log[[#This Row],[Line Sub Total]],0)</f>
        <v>0</v>
      </c>
      <c r="AQ147" s="18">
        <f>IF(SalesOrders_Log[[#This Row],[Date Invoiced]]=FY02_M10,SalesOrders_Log[[#This Row],[Line Sub Total]],0)</f>
        <v>0</v>
      </c>
      <c r="AR147" s="18">
        <f>IF(SalesOrders_Log[[#This Row],[Date Invoiced]]=FY02_M11,SalesOrders_Log[[#This Row],[Line Sub Total]],0)</f>
        <v>0</v>
      </c>
      <c r="AS147" s="18">
        <f>IF(SalesOrders_Log[[#This Row],[Date Invoiced]]=FY02_M12,SalesOrders_Log[[#This Row],[Line Sub Total]],0)</f>
        <v>0</v>
      </c>
      <c r="AT147" s="18">
        <f>IF(SalesOrders_Log[[#This Row],[Date Invoiced]]=FY03_M01,SalesOrders_Log[[#This Row],[Line Sub Total]],0)</f>
        <v>0</v>
      </c>
      <c r="AU147" s="18">
        <f>IF(SalesOrders_Log[[#This Row],[Date Invoiced]]=FY03_M02,SalesOrders_Log[[#This Row],[Line Sub Total]],0)</f>
        <v>0</v>
      </c>
      <c r="AV147" s="18">
        <f>IF(SalesOrders_Log[[#This Row],[Date Invoiced]]=FY03_M03,SalesOrders_Log[[#This Row],[Line Sub Total]],0)</f>
        <v>0</v>
      </c>
      <c r="AW147" s="18">
        <f>IF(SalesOrders_Log[[#This Row],[Date Invoiced]]=FY03_M04,SalesOrders_Log[[#This Row],[Line Sub Total]],0)</f>
        <v>0</v>
      </c>
      <c r="AX147" s="18">
        <f>IF(SalesOrders_Log[[#This Row],[Date Invoiced]]=FY03_M05,SalesOrders_Log[[#This Row],[Line Sub Total]],0)</f>
        <v>0</v>
      </c>
      <c r="AY147" s="18">
        <f>IF(SalesOrders_Log[[#This Row],[Date Invoiced]]=FY03_M06,SalesOrders_Log[[#This Row],[Line Sub Total]],0)</f>
        <v>0</v>
      </c>
      <c r="AZ147" s="18">
        <f>IF(SalesOrders_Log[[#This Row],[Date Invoiced]]=FY03_M07,SalesOrders_Log[[#This Row],[Line Sub Total]],0)</f>
        <v>0</v>
      </c>
      <c r="BA147" s="18">
        <f>IF(SalesOrders_Log[[#This Row],[Date Invoiced]]=FY03_M08,SalesOrders_Log[[#This Row],[Line Sub Total]],0)</f>
        <v>0</v>
      </c>
      <c r="BB147" s="18">
        <f>IF(SalesOrders_Log[[#This Row],[Date Invoiced]]=FY03_M09,SalesOrders_Log[[#This Row],[Line Sub Total]],0)</f>
        <v>0</v>
      </c>
      <c r="BC147" s="18">
        <f>IF(SalesOrders_Log[[#This Row],[Date Invoiced]]=FY03_M10,SalesOrders_Log[[#This Row],[Line Sub Total]],0)</f>
        <v>0</v>
      </c>
      <c r="BD147" s="18">
        <f>IF(SalesOrders_Log[[#This Row],[Date Invoiced]]=FY03_M11,SalesOrders_Log[[#This Row],[Line Sub Total]],0)</f>
        <v>0</v>
      </c>
      <c r="BE147" s="18">
        <f>IF(SalesOrders_Log[[#This Row],[Date Invoiced]]=FY03_M12,SalesOrders_Log[[#This Row],[Line Sub Total]],0)</f>
        <v>0</v>
      </c>
      <c r="BF147" s="18">
        <f>IF(SalesOrders_Log[[#This Row],[Product]]=FY04_M01,SalesOrders_Log[[#This Row],[Date Invoiced]],0)</f>
        <v>0</v>
      </c>
      <c r="BG147" s="18">
        <f>IF(SalesOrders_Log[[#This Row],[Product]]=FY04_M02,SalesOrders_Log[[#This Row],[Date Invoiced]],0)</f>
        <v>0</v>
      </c>
      <c r="BH147" s="18">
        <f>IF(SalesOrders_Log[[#This Row],[Product]]=FY04_M03,SalesOrders_Log[[#This Row],[Date Invoiced]],0)</f>
        <v>0</v>
      </c>
      <c r="BI147" s="18">
        <f>IF(SalesOrders_Log[[#This Row],[Product]]=FY04_M04,SalesOrders_Log[[#This Row],[Date Invoiced]],0)</f>
        <v>0</v>
      </c>
      <c r="BJ147" s="18">
        <f>IF(SalesOrders_Log[[#This Row],[Product]]=FY04_M05,SalesOrders_Log[[#This Row],[Date Invoiced]],0)</f>
        <v>0</v>
      </c>
      <c r="BK147" s="18">
        <f>IF(SalesOrders_Log[[#This Row],[Product]]=FY04_M06,SalesOrders_Log[[#This Row],[Date Invoiced]],0)</f>
        <v>0</v>
      </c>
      <c r="BL147" s="18">
        <f>IF(SalesOrders_Log[[#This Row],[Product]]=FY04_M07,SalesOrders_Log[[#This Row],[Date Invoiced]],0)</f>
        <v>0</v>
      </c>
      <c r="BM147" s="18">
        <f>IF(SalesOrders_Log[[#This Row],[Product]]=FY04_M08,SalesOrders_Log[[#This Row],[Date Invoiced]],0)</f>
        <v>0</v>
      </c>
      <c r="BN147" s="18">
        <f>IF(SalesOrders_Log[[#This Row],[Product]]=FY04_M09,SalesOrders_Log[[#This Row],[Date Invoiced]],0)</f>
        <v>0</v>
      </c>
      <c r="BO147" s="18">
        <f>IF(SalesOrders_Log[[#This Row],[Product]]=FY04_M10,SalesOrders_Log[[#This Row],[Date Invoiced]],0)</f>
        <v>0</v>
      </c>
      <c r="BP147" s="18">
        <f>IF(SalesOrders_Log[[#This Row],[Product]]=FY04_M11,SalesOrders_Log[[#This Row],[Date Invoiced]],0)</f>
        <v>0</v>
      </c>
      <c r="BQ147" s="18">
        <f>IF(SalesOrders_Log[[#This Row],[Product]]=FY04_M12,SalesOrders_Log[[#This Row],[Date Invoiced]],0)</f>
        <v>0</v>
      </c>
      <c r="BR147" s="18">
        <f>IF(SalesOrders_Log[[#This Row],[Product]]=FY05_M01,SalesOrders_Log[[#This Row],[Date Invoiced]],0)</f>
        <v>0</v>
      </c>
      <c r="BS147" s="18">
        <f>IF(SalesOrders_Log[[#This Row],[Product]]=FY05_M02,SalesOrders_Log[[#This Row],[Date Invoiced]],0)</f>
        <v>0</v>
      </c>
      <c r="BT147" s="18">
        <f>IF(SalesOrders_Log[[#This Row],[Product]]=FY05_M03,SalesOrders_Log[[#This Row],[Date Invoiced]],0)</f>
        <v>0</v>
      </c>
      <c r="BU147" s="18">
        <f>IF(SalesOrders_Log[[#This Row],[Product]]=FY05_M04,SalesOrders_Log[[#This Row],[Date Invoiced]],0)</f>
        <v>0</v>
      </c>
      <c r="BV147" s="18">
        <f>IF(SalesOrders_Log[[#This Row],[Product]]=FY05_M05,SalesOrders_Log[[#This Row],[Date Invoiced]],0)</f>
        <v>0</v>
      </c>
      <c r="BW147" s="18">
        <f>IF(SalesOrders_Log[[#This Row],[Product]]=FY05_M06,SalesOrders_Log[[#This Row],[Date Invoiced]],0)</f>
        <v>0</v>
      </c>
      <c r="BX147" s="18">
        <f>IF(SalesOrders_Log[[#This Row],[Product]]=FY05_M07,SalesOrders_Log[[#This Row],[Date Invoiced]],0)</f>
        <v>0</v>
      </c>
      <c r="BY147" s="18">
        <f>IF(SalesOrders_Log[[#This Row],[Product]]=FY05_M08,SalesOrders_Log[[#This Row],[Date Invoiced]],0)</f>
        <v>0</v>
      </c>
      <c r="BZ147" s="18">
        <f>IF(SalesOrders_Log[[#This Row],[Product]]=FY05_M09,SalesOrders_Log[[#This Row],[Date Invoiced]],0)</f>
        <v>0</v>
      </c>
      <c r="CA147" s="18">
        <f>IF(SalesOrders_Log[[#This Row],[Product]]=FY05_M10,SalesOrders_Log[[#This Row],[Date Invoiced]],0)</f>
        <v>0</v>
      </c>
      <c r="CB147" s="18">
        <f>IF(SalesOrders_Log[[#This Row],[Product]]=FY05_M11,SalesOrders_Log[[#This Row],[Date Invoiced]],0)</f>
        <v>0</v>
      </c>
      <c r="CC147" s="18">
        <f>IF(SalesOrders_Log[[#This Row],[Product]]=FY05_M12,SalesOrders_Log[[#This Row],[Date Invoiced]],0)</f>
        <v>0</v>
      </c>
    </row>
    <row r="148" spans="2:81" x14ac:dyDescent="0.25">
      <c r="B148" s="6" t="s">
        <v>752</v>
      </c>
      <c r="C148" s="6"/>
      <c r="D148" s="11"/>
      <c r="E148" s="6"/>
      <c r="F148" s="6"/>
      <c r="G148" s="6"/>
      <c r="H148" s="6"/>
      <c r="I148" s="6"/>
      <c r="J148" s="6"/>
      <c r="K148" s="6"/>
      <c r="L148" s="18" t="str">
        <f>IF(ISBLANK(SalesOrders_Log[[#This Row],[Product]]),"",SalesOrders_Log[[#This Row],[List Price]]*SalesOrders_Log[[#This Row],[QTY at List Price]]+SalesOrders_Log[[#This Row],[Discount Price]]*SalesOrders_Log[[#This Row],[QTY at Discount Price]])</f>
        <v/>
      </c>
      <c r="M148" s="6"/>
      <c r="N148" s="6"/>
      <c r="O148" s="18" t="str">
        <f>IFERROR(SalesOrders_Log[[#This Row],[Line Sub Total]]*SalesOrders_Log[[#This Row],[Zip Code Taxes]],"")</f>
        <v/>
      </c>
      <c r="P148" s="18">
        <f>SalesOrders_Log[[#This Row],[List Price]]-SalesOrders_Log[[#This Row],[Cost Price]]</f>
        <v>0</v>
      </c>
      <c r="Q14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48" s="93" t="str">
        <f>IFERROR(SalesOrders_Log[[#This Row],[QTY at List Price]]*SalesOrders_Log[[#This Row],[List Price]]/SalesOrders_Log[[#This Row],[Cost Price]]*SalesOrders_Log[[#This Row],[QTY at List Price]]-IF(SalesOrders_Log[[#This Row],[QTY at List Price]]="","",1),"")</f>
        <v/>
      </c>
      <c r="S148" s="93" t="str">
        <f>IFERROR( SalesOrders_Log[[#This Row],[QTY at Discount Price]]*SalesOrders_Log[[#This Row],[Discount Price]]/SalesOrders_Log[[#This Row],[Cost Price]]*SalesOrders_Log[[#This Row],[QTY at Discount Price]]-IF(SalesOrders_Log[[#This Row],[QTY at Discount Price]]="","",1),"")</f>
        <v/>
      </c>
      <c r="T148" s="6"/>
      <c r="V148" s="18">
        <f>IF(SalesOrders_Log[[#This Row],[Date Invoiced]]=FY01_M01,SalesOrders_Log[[#This Row],[Line Sub Total]],0)</f>
        <v>0</v>
      </c>
      <c r="W148" s="18">
        <f>IF(SalesOrders_Log[[#This Row],[Date Invoiced]]=FY01_M02,SalesOrders_Log[[#This Row],[Line Sub Total]],0)</f>
        <v>0</v>
      </c>
      <c r="X148" s="18">
        <f>IF(SalesOrders_Log[[#This Row],[Date Invoiced]]=FY01_M03,SalesOrders_Log[[#This Row],[Line Sub Total]],0)</f>
        <v>0</v>
      </c>
      <c r="Y148" s="18">
        <f>IF(SalesOrders_Log[[#This Row],[Date Invoiced]]=FY01_M04,SalesOrders_Log[[#This Row],[Line Sub Total]],0)</f>
        <v>0</v>
      </c>
      <c r="Z148" s="18">
        <f>IF(SalesOrders_Log[[#This Row],[Date Invoiced]]=FY01_M05,SalesOrders_Log[[#This Row],[Line Sub Total]],0)</f>
        <v>0</v>
      </c>
      <c r="AA148" s="18">
        <f>IF(SalesOrders_Log[[#This Row],[Date Invoiced]]=FY01_M06,SalesOrders_Log[[#This Row],[Line Sub Total]],0)</f>
        <v>0</v>
      </c>
      <c r="AB148" s="18">
        <f>IF(SalesOrders_Log[[#This Row],[Date Invoiced]]=FY01_M07,SalesOrders_Log[[#This Row],[Line Sub Total]],0)</f>
        <v>0</v>
      </c>
      <c r="AC148" s="18">
        <f>IF(SalesOrders_Log[[#This Row],[Date Invoiced]]=FY01_M08,SalesOrders_Log[[#This Row],[Line Sub Total]],0)</f>
        <v>0</v>
      </c>
      <c r="AD148" s="18">
        <f>IF(SalesOrders_Log[[#This Row],[Date Invoiced]]=FY01_M09,SalesOrders_Log[[#This Row],[Line Sub Total]],0)</f>
        <v>0</v>
      </c>
      <c r="AE148" s="18">
        <f>IF(SalesOrders_Log[[#This Row],[Date Invoiced]]=FY01_M10,SalesOrders_Log[[#This Row],[Line Sub Total]],0)</f>
        <v>0</v>
      </c>
      <c r="AF148" s="18">
        <f>IF(SalesOrders_Log[[#This Row],[Date Invoiced]]=FY01_M11,SalesOrders_Log[[#This Row],[Line Sub Total]],0)</f>
        <v>0</v>
      </c>
      <c r="AG148" s="18">
        <f>IF(SalesOrders_Log[[#This Row],[Date Invoiced]]=FY01_M12,SalesOrders_Log[[#This Row],[Line Sub Total]],0)</f>
        <v>0</v>
      </c>
      <c r="AH148" s="18">
        <f>IF(SalesOrders_Log[[#This Row],[Date Invoiced]]=FY02_M01,SalesOrders_Log[[#This Row],[Line Sub Total]],0)</f>
        <v>0</v>
      </c>
      <c r="AI148" s="18">
        <f>IF(SalesOrders_Log[[#This Row],[Date Invoiced]]=FY02_M02,SalesOrders_Log[[#This Row],[Line Sub Total]],0)</f>
        <v>0</v>
      </c>
      <c r="AJ148" s="18">
        <f>IF(SalesOrders_Log[[#This Row],[Date Invoiced]]=FY02_M03,SalesOrders_Log[[#This Row],[Line Sub Total]],0)</f>
        <v>0</v>
      </c>
      <c r="AK148" s="18">
        <f>IF(SalesOrders_Log[[#This Row],[Date Invoiced]]=FY02_M04,SalesOrders_Log[[#This Row],[Line Sub Total]],0)</f>
        <v>0</v>
      </c>
      <c r="AL148" s="18">
        <f>IF(SalesOrders_Log[[#This Row],[Date Invoiced]]=FY02_M05,SalesOrders_Log[[#This Row],[Line Sub Total]],0)</f>
        <v>0</v>
      </c>
      <c r="AM148" s="18">
        <f>IF(SalesOrders_Log[[#This Row],[Date Invoiced]]=FY02_M06,SalesOrders_Log[[#This Row],[Line Sub Total]],0)</f>
        <v>0</v>
      </c>
      <c r="AN148" s="18">
        <f>IF(SalesOrders_Log[[#This Row],[Date Invoiced]]=FY02_M07,SalesOrders_Log[[#This Row],[Line Sub Total]],0)</f>
        <v>0</v>
      </c>
      <c r="AO148" s="18">
        <f>IF(SalesOrders_Log[[#This Row],[Date Invoiced]]=FY02_M08,SalesOrders_Log[[#This Row],[Line Sub Total]],0)</f>
        <v>0</v>
      </c>
      <c r="AP148" s="18">
        <f>IF(SalesOrders_Log[[#This Row],[Date Invoiced]]=FY02_M09,SalesOrders_Log[[#This Row],[Line Sub Total]],0)</f>
        <v>0</v>
      </c>
      <c r="AQ148" s="18">
        <f>IF(SalesOrders_Log[[#This Row],[Date Invoiced]]=FY02_M10,SalesOrders_Log[[#This Row],[Line Sub Total]],0)</f>
        <v>0</v>
      </c>
      <c r="AR148" s="18">
        <f>IF(SalesOrders_Log[[#This Row],[Date Invoiced]]=FY02_M11,SalesOrders_Log[[#This Row],[Line Sub Total]],0)</f>
        <v>0</v>
      </c>
      <c r="AS148" s="18">
        <f>IF(SalesOrders_Log[[#This Row],[Date Invoiced]]=FY02_M12,SalesOrders_Log[[#This Row],[Line Sub Total]],0)</f>
        <v>0</v>
      </c>
      <c r="AT148" s="18">
        <f>IF(SalesOrders_Log[[#This Row],[Date Invoiced]]=FY03_M01,SalesOrders_Log[[#This Row],[Line Sub Total]],0)</f>
        <v>0</v>
      </c>
      <c r="AU148" s="18">
        <f>IF(SalesOrders_Log[[#This Row],[Date Invoiced]]=FY03_M02,SalesOrders_Log[[#This Row],[Line Sub Total]],0)</f>
        <v>0</v>
      </c>
      <c r="AV148" s="18">
        <f>IF(SalesOrders_Log[[#This Row],[Date Invoiced]]=FY03_M03,SalesOrders_Log[[#This Row],[Line Sub Total]],0)</f>
        <v>0</v>
      </c>
      <c r="AW148" s="18">
        <f>IF(SalesOrders_Log[[#This Row],[Date Invoiced]]=FY03_M04,SalesOrders_Log[[#This Row],[Line Sub Total]],0)</f>
        <v>0</v>
      </c>
      <c r="AX148" s="18">
        <f>IF(SalesOrders_Log[[#This Row],[Date Invoiced]]=FY03_M05,SalesOrders_Log[[#This Row],[Line Sub Total]],0)</f>
        <v>0</v>
      </c>
      <c r="AY148" s="18">
        <f>IF(SalesOrders_Log[[#This Row],[Date Invoiced]]=FY03_M06,SalesOrders_Log[[#This Row],[Line Sub Total]],0)</f>
        <v>0</v>
      </c>
      <c r="AZ148" s="18">
        <f>IF(SalesOrders_Log[[#This Row],[Date Invoiced]]=FY03_M07,SalesOrders_Log[[#This Row],[Line Sub Total]],0)</f>
        <v>0</v>
      </c>
      <c r="BA148" s="18">
        <f>IF(SalesOrders_Log[[#This Row],[Date Invoiced]]=FY03_M08,SalesOrders_Log[[#This Row],[Line Sub Total]],0)</f>
        <v>0</v>
      </c>
      <c r="BB148" s="18">
        <f>IF(SalesOrders_Log[[#This Row],[Date Invoiced]]=FY03_M09,SalesOrders_Log[[#This Row],[Line Sub Total]],0)</f>
        <v>0</v>
      </c>
      <c r="BC148" s="18">
        <f>IF(SalesOrders_Log[[#This Row],[Date Invoiced]]=FY03_M10,SalesOrders_Log[[#This Row],[Line Sub Total]],0)</f>
        <v>0</v>
      </c>
      <c r="BD148" s="18">
        <f>IF(SalesOrders_Log[[#This Row],[Date Invoiced]]=FY03_M11,SalesOrders_Log[[#This Row],[Line Sub Total]],0)</f>
        <v>0</v>
      </c>
      <c r="BE148" s="18">
        <f>IF(SalesOrders_Log[[#This Row],[Date Invoiced]]=FY03_M12,SalesOrders_Log[[#This Row],[Line Sub Total]],0)</f>
        <v>0</v>
      </c>
      <c r="BF148" s="18">
        <f>IF(SalesOrders_Log[[#This Row],[Product]]=FY04_M01,SalesOrders_Log[[#This Row],[Date Invoiced]],0)</f>
        <v>0</v>
      </c>
      <c r="BG148" s="18">
        <f>IF(SalesOrders_Log[[#This Row],[Product]]=FY04_M02,SalesOrders_Log[[#This Row],[Date Invoiced]],0)</f>
        <v>0</v>
      </c>
      <c r="BH148" s="18">
        <f>IF(SalesOrders_Log[[#This Row],[Product]]=FY04_M03,SalesOrders_Log[[#This Row],[Date Invoiced]],0)</f>
        <v>0</v>
      </c>
      <c r="BI148" s="18">
        <f>IF(SalesOrders_Log[[#This Row],[Product]]=FY04_M04,SalesOrders_Log[[#This Row],[Date Invoiced]],0)</f>
        <v>0</v>
      </c>
      <c r="BJ148" s="18">
        <f>IF(SalesOrders_Log[[#This Row],[Product]]=FY04_M05,SalesOrders_Log[[#This Row],[Date Invoiced]],0)</f>
        <v>0</v>
      </c>
      <c r="BK148" s="18">
        <f>IF(SalesOrders_Log[[#This Row],[Product]]=FY04_M06,SalesOrders_Log[[#This Row],[Date Invoiced]],0)</f>
        <v>0</v>
      </c>
      <c r="BL148" s="18">
        <f>IF(SalesOrders_Log[[#This Row],[Product]]=FY04_M07,SalesOrders_Log[[#This Row],[Date Invoiced]],0)</f>
        <v>0</v>
      </c>
      <c r="BM148" s="18">
        <f>IF(SalesOrders_Log[[#This Row],[Product]]=FY04_M08,SalesOrders_Log[[#This Row],[Date Invoiced]],0)</f>
        <v>0</v>
      </c>
      <c r="BN148" s="18">
        <f>IF(SalesOrders_Log[[#This Row],[Product]]=FY04_M09,SalesOrders_Log[[#This Row],[Date Invoiced]],0)</f>
        <v>0</v>
      </c>
      <c r="BO148" s="18">
        <f>IF(SalesOrders_Log[[#This Row],[Product]]=FY04_M10,SalesOrders_Log[[#This Row],[Date Invoiced]],0)</f>
        <v>0</v>
      </c>
      <c r="BP148" s="18">
        <f>IF(SalesOrders_Log[[#This Row],[Product]]=FY04_M11,SalesOrders_Log[[#This Row],[Date Invoiced]],0)</f>
        <v>0</v>
      </c>
      <c r="BQ148" s="18">
        <f>IF(SalesOrders_Log[[#This Row],[Product]]=FY04_M12,SalesOrders_Log[[#This Row],[Date Invoiced]],0)</f>
        <v>0</v>
      </c>
      <c r="BR148" s="18">
        <f>IF(SalesOrders_Log[[#This Row],[Product]]=FY05_M01,SalesOrders_Log[[#This Row],[Date Invoiced]],0)</f>
        <v>0</v>
      </c>
      <c r="BS148" s="18">
        <f>IF(SalesOrders_Log[[#This Row],[Product]]=FY05_M02,SalesOrders_Log[[#This Row],[Date Invoiced]],0)</f>
        <v>0</v>
      </c>
      <c r="BT148" s="18">
        <f>IF(SalesOrders_Log[[#This Row],[Product]]=FY05_M03,SalesOrders_Log[[#This Row],[Date Invoiced]],0)</f>
        <v>0</v>
      </c>
      <c r="BU148" s="18">
        <f>IF(SalesOrders_Log[[#This Row],[Product]]=FY05_M04,SalesOrders_Log[[#This Row],[Date Invoiced]],0)</f>
        <v>0</v>
      </c>
      <c r="BV148" s="18">
        <f>IF(SalesOrders_Log[[#This Row],[Product]]=FY05_M05,SalesOrders_Log[[#This Row],[Date Invoiced]],0)</f>
        <v>0</v>
      </c>
      <c r="BW148" s="18">
        <f>IF(SalesOrders_Log[[#This Row],[Product]]=FY05_M06,SalesOrders_Log[[#This Row],[Date Invoiced]],0)</f>
        <v>0</v>
      </c>
      <c r="BX148" s="18">
        <f>IF(SalesOrders_Log[[#This Row],[Product]]=FY05_M07,SalesOrders_Log[[#This Row],[Date Invoiced]],0)</f>
        <v>0</v>
      </c>
      <c r="BY148" s="18">
        <f>IF(SalesOrders_Log[[#This Row],[Product]]=FY05_M08,SalesOrders_Log[[#This Row],[Date Invoiced]],0)</f>
        <v>0</v>
      </c>
      <c r="BZ148" s="18">
        <f>IF(SalesOrders_Log[[#This Row],[Product]]=FY05_M09,SalesOrders_Log[[#This Row],[Date Invoiced]],0)</f>
        <v>0</v>
      </c>
      <c r="CA148" s="18">
        <f>IF(SalesOrders_Log[[#This Row],[Product]]=FY05_M10,SalesOrders_Log[[#This Row],[Date Invoiced]],0)</f>
        <v>0</v>
      </c>
      <c r="CB148" s="18">
        <f>IF(SalesOrders_Log[[#This Row],[Product]]=FY05_M11,SalesOrders_Log[[#This Row],[Date Invoiced]],0)</f>
        <v>0</v>
      </c>
      <c r="CC148" s="18">
        <f>IF(SalesOrders_Log[[#This Row],[Product]]=FY05_M12,SalesOrders_Log[[#This Row],[Date Invoiced]],0)</f>
        <v>0</v>
      </c>
    </row>
    <row r="149" spans="2:81" x14ac:dyDescent="0.25">
      <c r="B149" s="6" t="s">
        <v>753</v>
      </c>
      <c r="C149" s="6"/>
      <c r="D149" s="11"/>
      <c r="E149" s="6"/>
      <c r="F149" s="6"/>
      <c r="G149" s="6"/>
      <c r="H149" s="6"/>
      <c r="I149" s="6"/>
      <c r="J149" s="6"/>
      <c r="K149" s="6"/>
      <c r="L149" s="18" t="str">
        <f>IF(ISBLANK(SalesOrders_Log[[#This Row],[Product]]),"",SalesOrders_Log[[#This Row],[List Price]]*SalesOrders_Log[[#This Row],[QTY at List Price]]+SalesOrders_Log[[#This Row],[Discount Price]]*SalesOrders_Log[[#This Row],[QTY at Discount Price]])</f>
        <v/>
      </c>
      <c r="M149" s="6"/>
      <c r="N149" s="6"/>
      <c r="O149" s="18" t="str">
        <f>IFERROR(SalesOrders_Log[[#This Row],[Line Sub Total]]*SalesOrders_Log[[#This Row],[Zip Code Taxes]],"")</f>
        <v/>
      </c>
      <c r="P149" s="18">
        <f>SalesOrders_Log[[#This Row],[List Price]]-SalesOrders_Log[[#This Row],[Cost Price]]</f>
        <v>0</v>
      </c>
      <c r="Q14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49" s="93" t="str">
        <f>IFERROR(SalesOrders_Log[[#This Row],[QTY at List Price]]*SalesOrders_Log[[#This Row],[List Price]]/SalesOrders_Log[[#This Row],[Cost Price]]*SalesOrders_Log[[#This Row],[QTY at List Price]]-IF(SalesOrders_Log[[#This Row],[QTY at List Price]]="","",1),"")</f>
        <v/>
      </c>
      <c r="S149" s="93" t="str">
        <f>IFERROR( SalesOrders_Log[[#This Row],[QTY at Discount Price]]*SalesOrders_Log[[#This Row],[Discount Price]]/SalesOrders_Log[[#This Row],[Cost Price]]*SalesOrders_Log[[#This Row],[QTY at Discount Price]]-IF(SalesOrders_Log[[#This Row],[QTY at Discount Price]]="","",1),"")</f>
        <v/>
      </c>
      <c r="T149" s="6"/>
      <c r="V149" s="18">
        <f>IF(SalesOrders_Log[[#This Row],[Date Invoiced]]=FY01_M01,SalesOrders_Log[[#This Row],[Line Sub Total]],0)</f>
        <v>0</v>
      </c>
      <c r="W149" s="18">
        <f>IF(SalesOrders_Log[[#This Row],[Date Invoiced]]=FY01_M02,SalesOrders_Log[[#This Row],[Line Sub Total]],0)</f>
        <v>0</v>
      </c>
      <c r="X149" s="18">
        <f>IF(SalesOrders_Log[[#This Row],[Date Invoiced]]=FY01_M03,SalesOrders_Log[[#This Row],[Line Sub Total]],0)</f>
        <v>0</v>
      </c>
      <c r="Y149" s="18">
        <f>IF(SalesOrders_Log[[#This Row],[Date Invoiced]]=FY01_M04,SalesOrders_Log[[#This Row],[Line Sub Total]],0)</f>
        <v>0</v>
      </c>
      <c r="Z149" s="18">
        <f>IF(SalesOrders_Log[[#This Row],[Date Invoiced]]=FY01_M05,SalesOrders_Log[[#This Row],[Line Sub Total]],0)</f>
        <v>0</v>
      </c>
      <c r="AA149" s="18">
        <f>IF(SalesOrders_Log[[#This Row],[Date Invoiced]]=FY01_M06,SalesOrders_Log[[#This Row],[Line Sub Total]],0)</f>
        <v>0</v>
      </c>
      <c r="AB149" s="18">
        <f>IF(SalesOrders_Log[[#This Row],[Date Invoiced]]=FY01_M07,SalesOrders_Log[[#This Row],[Line Sub Total]],0)</f>
        <v>0</v>
      </c>
      <c r="AC149" s="18">
        <f>IF(SalesOrders_Log[[#This Row],[Date Invoiced]]=FY01_M08,SalesOrders_Log[[#This Row],[Line Sub Total]],0)</f>
        <v>0</v>
      </c>
      <c r="AD149" s="18">
        <f>IF(SalesOrders_Log[[#This Row],[Date Invoiced]]=FY01_M09,SalesOrders_Log[[#This Row],[Line Sub Total]],0)</f>
        <v>0</v>
      </c>
      <c r="AE149" s="18">
        <f>IF(SalesOrders_Log[[#This Row],[Date Invoiced]]=FY01_M10,SalesOrders_Log[[#This Row],[Line Sub Total]],0)</f>
        <v>0</v>
      </c>
      <c r="AF149" s="18">
        <f>IF(SalesOrders_Log[[#This Row],[Date Invoiced]]=FY01_M11,SalesOrders_Log[[#This Row],[Line Sub Total]],0)</f>
        <v>0</v>
      </c>
      <c r="AG149" s="18">
        <f>IF(SalesOrders_Log[[#This Row],[Date Invoiced]]=FY01_M12,SalesOrders_Log[[#This Row],[Line Sub Total]],0)</f>
        <v>0</v>
      </c>
      <c r="AH149" s="18">
        <f>IF(SalesOrders_Log[[#This Row],[Date Invoiced]]=FY02_M01,SalesOrders_Log[[#This Row],[Line Sub Total]],0)</f>
        <v>0</v>
      </c>
      <c r="AI149" s="18">
        <f>IF(SalesOrders_Log[[#This Row],[Date Invoiced]]=FY02_M02,SalesOrders_Log[[#This Row],[Line Sub Total]],0)</f>
        <v>0</v>
      </c>
      <c r="AJ149" s="18">
        <f>IF(SalesOrders_Log[[#This Row],[Date Invoiced]]=FY02_M03,SalesOrders_Log[[#This Row],[Line Sub Total]],0)</f>
        <v>0</v>
      </c>
      <c r="AK149" s="18">
        <f>IF(SalesOrders_Log[[#This Row],[Date Invoiced]]=FY02_M04,SalesOrders_Log[[#This Row],[Line Sub Total]],0)</f>
        <v>0</v>
      </c>
      <c r="AL149" s="18">
        <f>IF(SalesOrders_Log[[#This Row],[Date Invoiced]]=FY02_M05,SalesOrders_Log[[#This Row],[Line Sub Total]],0)</f>
        <v>0</v>
      </c>
      <c r="AM149" s="18">
        <f>IF(SalesOrders_Log[[#This Row],[Date Invoiced]]=FY02_M06,SalesOrders_Log[[#This Row],[Line Sub Total]],0)</f>
        <v>0</v>
      </c>
      <c r="AN149" s="18">
        <f>IF(SalesOrders_Log[[#This Row],[Date Invoiced]]=FY02_M07,SalesOrders_Log[[#This Row],[Line Sub Total]],0)</f>
        <v>0</v>
      </c>
      <c r="AO149" s="18">
        <f>IF(SalesOrders_Log[[#This Row],[Date Invoiced]]=FY02_M08,SalesOrders_Log[[#This Row],[Line Sub Total]],0)</f>
        <v>0</v>
      </c>
      <c r="AP149" s="18">
        <f>IF(SalesOrders_Log[[#This Row],[Date Invoiced]]=FY02_M09,SalesOrders_Log[[#This Row],[Line Sub Total]],0)</f>
        <v>0</v>
      </c>
      <c r="AQ149" s="18">
        <f>IF(SalesOrders_Log[[#This Row],[Date Invoiced]]=FY02_M10,SalesOrders_Log[[#This Row],[Line Sub Total]],0)</f>
        <v>0</v>
      </c>
      <c r="AR149" s="18">
        <f>IF(SalesOrders_Log[[#This Row],[Date Invoiced]]=FY02_M11,SalesOrders_Log[[#This Row],[Line Sub Total]],0)</f>
        <v>0</v>
      </c>
      <c r="AS149" s="18">
        <f>IF(SalesOrders_Log[[#This Row],[Date Invoiced]]=FY02_M12,SalesOrders_Log[[#This Row],[Line Sub Total]],0)</f>
        <v>0</v>
      </c>
      <c r="AT149" s="18">
        <f>IF(SalesOrders_Log[[#This Row],[Date Invoiced]]=FY03_M01,SalesOrders_Log[[#This Row],[Line Sub Total]],0)</f>
        <v>0</v>
      </c>
      <c r="AU149" s="18">
        <f>IF(SalesOrders_Log[[#This Row],[Date Invoiced]]=FY03_M02,SalesOrders_Log[[#This Row],[Line Sub Total]],0)</f>
        <v>0</v>
      </c>
      <c r="AV149" s="18">
        <f>IF(SalesOrders_Log[[#This Row],[Date Invoiced]]=FY03_M03,SalesOrders_Log[[#This Row],[Line Sub Total]],0)</f>
        <v>0</v>
      </c>
      <c r="AW149" s="18">
        <f>IF(SalesOrders_Log[[#This Row],[Date Invoiced]]=FY03_M04,SalesOrders_Log[[#This Row],[Line Sub Total]],0)</f>
        <v>0</v>
      </c>
      <c r="AX149" s="18">
        <f>IF(SalesOrders_Log[[#This Row],[Date Invoiced]]=FY03_M05,SalesOrders_Log[[#This Row],[Line Sub Total]],0)</f>
        <v>0</v>
      </c>
      <c r="AY149" s="18">
        <f>IF(SalesOrders_Log[[#This Row],[Date Invoiced]]=FY03_M06,SalesOrders_Log[[#This Row],[Line Sub Total]],0)</f>
        <v>0</v>
      </c>
      <c r="AZ149" s="18">
        <f>IF(SalesOrders_Log[[#This Row],[Date Invoiced]]=FY03_M07,SalesOrders_Log[[#This Row],[Line Sub Total]],0)</f>
        <v>0</v>
      </c>
      <c r="BA149" s="18">
        <f>IF(SalesOrders_Log[[#This Row],[Date Invoiced]]=FY03_M08,SalesOrders_Log[[#This Row],[Line Sub Total]],0)</f>
        <v>0</v>
      </c>
      <c r="BB149" s="18">
        <f>IF(SalesOrders_Log[[#This Row],[Date Invoiced]]=FY03_M09,SalesOrders_Log[[#This Row],[Line Sub Total]],0)</f>
        <v>0</v>
      </c>
      <c r="BC149" s="18">
        <f>IF(SalesOrders_Log[[#This Row],[Date Invoiced]]=FY03_M10,SalesOrders_Log[[#This Row],[Line Sub Total]],0)</f>
        <v>0</v>
      </c>
      <c r="BD149" s="18">
        <f>IF(SalesOrders_Log[[#This Row],[Date Invoiced]]=FY03_M11,SalesOrders_Log[[#This Row],[Line Sub Total]],0)</f>
        <v>0</v>
      </c>
      <c r="BE149" s="18">
        <f>IF(SalesOrders_Log[[#This Row],[Date Invoiced]]=FY03_M12,SalesOrders_Log[[#This Row],[Line Sub Total]],0)</f>
        <v>0</v>
      </c>
      <c r="BF149" s="18">
        <f>IF(SalesOrders_Log[[#This Row],[Product]]=FY04_M01,SalesOrders_Log[[#This Row],[Date Invoiced]],0)</f>
        <v>0</v>
      </c>
      <c r="BG149" s="18">
        <f>IF(SalesOrders_Log[[#This Row],[Product]]=FY04_M02,SalesOrders_Log[[#This Row],[Date Invoiced]],0)</f>
        <v>0</v>
      </c>
      <c r="BH149" s="18">
        <f>IF(SalesOrders_Log[[#This Row],[Product]]=FY04_M03,SalesOrders_Log[[#This Row],[Date Invoiced]],0)</f>
        <v>0</v>
      </c>
      <c r="BI149" s="18">
        <f>IF(SalesOrders_Log[[#This Row],[Product]]=FY04_M04,SalesOrders_Log[[#This Row],[Date Invoiced]],0)</f>
        <v>0</v>
      </c>
      <c r="BJ149" s="18">
        <f>IF(SalesOrders_Log[[#This Row],[Product]]=FY04_M05,SalesOrders_Log[[#This Row],[Date Invoiced]],0)</f>
        <v>0</v>
      </c>
      <c r="BK149" s="18">
        <f>IF(SalesOrders_Log[[#This Row],[Product]]=FY04_M06,SalesOrders_Log[[#This Row],[Date Invoiced]],0)</f>
        <v>0</v>
      </c>
      <c r="BL149" s="18">
        <f>IF(SalesOrders_Log[[#This Row],[Product]]=FY04_M07,SalesOrders_Log[[#This Row],[Date Invoiced]],0)</f>
        <v>0</v>
      </c>
      <c r="BM149" s="18">
        <f>IF(SalesOrders_Log[[#This Row],[Product]]=FY04_M08,SalesOrders_Log[[#This Row],[Date Invoiced]],0)</f>
        <v>0</v>
      </c>
      <c r="BN149" s="18">
        <f>IF(SalesOrders_Log[[#This Row],[Product]]=FY04_M09,SalesOrders_Log[[#This Row],[Date Invoiced]],0)</f>
        <v>0</v>
      </c>
      <c r="BO149" s="18">
        <f>IF(SalesOrders_Log[[#This Row],[Product]]=FY04_M10,SalesOrders_Log[[#This Row],[Date Invoiced]],0)</f>
        <v>0</v>
      </c>
      <c r="BP149" s="18">
        <f>IF(SalesOrders_Log[[#This Row],[Product]]=FY04_M11,SalesOrders_Log[[#This Row],[Date Invoiced]],0)</f>
        <v>0</v>
      </c>
      <c r="BQ149" s="18">
        <f>IF(SalesOrders_Log[[#This Row],[Product]]=FY04_M12,SalesOrders_Log[[#This Row],[Date Invoiced]],0)</f>
        <v>0</v>
      </c>
      <c r="BR149" s="18">
        <f>IF(SalesOrders_Log[[#This Row],[Product]]=FY05_M01,SalesOrders_Log[[#This Row],[Date Invoiced]],0)</f>
        <v>0</v>
      </c>
      <c r="BS149" s="18">
        <f>IF(SalesOrders_Log[[#This Row],[Product]]=FY05_M02,SalesOrders_Log[[#This Row],[Date Invoiced]],0)</f>
        <v>0</v>
      </c>
      <c r="BT149" s="18">
        <f>IF(SalesOrders_Log[[#This Row],[Product]]=FY05_M03,SalesOrders_Log[[#This Row],[Date Invoiced]],0)</f>
        <v>0</v>
      </c>
      <c r="BU149" s="18">
        <f>IF(SalesOrders_Log[[#This Row],[Product]]=FY05_M04,SalesOrders_Log[[#This Row],[Date Invoiced]],0)</f>
        <v>0</v>
      </c>
      <c r="BV149" s="18">
        <f>IF(SalesOrders_Log[[#This Row],[Product]]=FY05_M05,SalesOrders_Log[[#This Row],[Date Invoiced]],0)</f>
        <v>0</v>
      </c>
      <c r="BW149" s="18">
        <f>IF(SalesOrders_Log[[#This Row],[Product]]=FY05_M06,SalesOrders_Log[[#This Row],[Date Invoiced]],0)</f>
        <v>0</v>
      </c>
      <c r="BX149" s="18">
        <f>IF(SalesOrders_Log[[#This Row],[Product]]=FY05_M07,SalesOrders_Log[[#This Row],[Date Invoiced]],0)</f>
        <v>0</v>
      </c>
      <c r="BY149" s="18">
        <f>IF(SalesOrders_Log[[#This Row],[Product]]=FY05_M08,SalesOrders_Log[[#This Row],[Date Invoiced]],0)</f>
        <v>0</v>
      </c>
      <c r="BZ149" s="18">
        <f>IF(SalesOrders_Log[[#This Row],[Product]]=FY05_M09,SalesOrders_Log[[#This Row],[Date Invoiced]],0)</f>
        <v>0</v>
      </c>
      <c r="CA149" s="18">
        <f>IF(SalesOrders_Log[[#This Row],[Product]]=FY05_M10,SalesOrders_Log[[#This Row],[Date Invoiced]],0)</f>
        <v>0</v>
      </c>
      <c r="CB149" s="18">
        <f>IF(SalesOrders_Log[[#This Row],[Product]]=FY05_M11,SalesOrders_Log[[#This Row],[Date Invoiced]],0)</f>
        <v>0</v>
      </c>
      <c r="CC149" s="18">
        <f>IF(SalesOrders_Log[[#This Row],[Product]]=FY05_M12,SalesOrders_Log[[#This Row],[Date Invoiced]],0)</f>
        <v>0</v>
      </c>
    </row>
    <row r="150" spans="2:81" x14ac:dyDescent="0.25">
      <c r="B150" s="6" t="s">
        <v>754</v>
      </c>
      <c r="C150" s="6"/>
      <c r="D150" s="11"/>
      <c r="E150" s="6"/>
      <c r="F150" s="6"/>
      <c r="G150" s="6"/>
      <c r="H150" s="6"/>
      <c r="I150" s="6"/>
      <c r="J150" s="6"/>
      <c r="K150" s="6"/>
      <c r="L150" s="18" t="str">
        <f>IF(ISBLANK(SalesOrders_Log[[#This Row],[Product]]),"",SalesOrders_Log[[#This Row],[List Price]]*SalesOrders_Log[[#This Row],[QTY at List Price]]+SalesOrders_Log[[#This Row],[Discount Price]]*SalesOrders_Log[[#This Row],[QTY at Discount Price]])</f>
        <v/>
      </c>
      <c r="M150" s="6"/>
      <c r="N150" s="6"/>
      <c r="O150" s="18" t="str">
        <f>IFERROR(SalesOrders_Log[[#This Row],[Line Sub Total]]*SalesOrders_Log[[#This Row],[Zip Code Taxes]],"")</f>
        <v/>
      </c>
      <c r="P150" s="18">
        <f>SalesOrders_Log[[#This Row],[List Price]]-SalesOrders_Log[[#This Row],[Cost Price]]</f>
        <v>0</v>
      </c>
      <c r="Q15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50" s="93" t="str">
        <f>IFERROR(SalesOrders_Log[[#This Row],[QTY at List Price]]*SalesOrders_Log[[#This Row],[List Price]]/SalesOrders_Log[[#This Row],[Cost Price]]*SalesOrders_Log[[#This Row],[QTY at List Price]]-IF(SalesOrders_Log[[#This Row],[QTY at List Price]]="","",1),"")</f>
        <v/>
      </c>
      <c r="S150" s="93" t="str">
        <f>IFERROR( SalesOrders_Log[[#This Row],[QTY at Discount Price]]*SalesOrders_Log[[#This Row],[Discount Price]]/SalesOrders_Log[[#This Row],[Cost Price]]*SalesOrders_Log[[#This Row],[QTY at Discount Price]]-IF(SalesOrders_Log[[#This Row],[QTY at Discount Price]]="","",1),"")</f>
        <v/>
      </c>
      <c r="T150" s="6"/>
      <c r="V150" s="18">
        <f>IF(SalesOrders_Log[[#This Row],[Date Invoiced]]=FY01_M01,SalesOrders_Log[[#This Row],[Line Sub Total]],0)</f>
        <v>0</v>
      </c>
      <c r="W150" s="18">
        <f>IF(SalesOrders_Log[[#This Row],[Date Invoiced]]=FY01_M02,SalesOrders_Log[[#This Row],[Line Sub Total]],0)</f>
        <v>0</v>
      </c>
      <c r="X150" s="18">
        <f>IF(SalesOrders_Log[[#This Row],[Date Invoiced]]=FY01_M03,SalesOrders_Log[[#This Row],[Line Sub Total]],0)</f>
        <v>0</v>
      </c>
      <c r="Y150" s="18">
        <f>IF(SalesOrders_Log[[#This Row],[Date Invoiced]]=FY01_M04,SalesOrders_Log[[#This Row],[Line Sub Total]],0)</f>
        <v>0</v>
      </c>
      <c r="Z150" s="18">
        <f>IF(SalesOrders_Log[[#This Row],[Date Invoiced]]=FY01_M05,SalesOrders_Log[[#This Row],[Line Sub Total]],0)</f>
        <v>0</v>
      </c>
      <c r="AA150" s="18">
        <f>IF(SalesOrders_Log[[#This Row],[Date Invoiced]]=FY01_M06,SalesOrders_Log[[#This Row],[Line Sub Total]],0)</f>
        <v>0</v>
      </c>
      <c r="AB150" s="18">
        <f>IF(SalesOrders_Log[[#This Row],[Date Invoiced]]=FY01_M07,SalesOrders_Log[[#This Row],[Line Sub Total]],0)</f>
        <v>0</v>
      </c>
      <c r="AC150" s="18">
        <f>IF(SalesOrders_Log[[#This Row],[Date Invoiced]]=FY01_M08,SalesOrders_Log[[#This Row],[Line Sub Total]],0)</f>
        <v>0</v>
      </c>
      <c r="AD150" s="18">
        <f>IF(SalesOrders_Log[[#This Row],[Date Invoiced]]=FY01_M09,SalesOrders_Log[[#This Row],[Line Sub Total]],0)</f>
        <v>0</v>
      </c>
      <c r="AE150" s="18">
        <f>IF(SalesOrders_Log[[#This Row],[Date Invoiced]]=FY01_M10,SalesOrders_Log[[#This Row],[Line Sub Total]],0)</f>
        <v>0</v>
      </c>
      <c r="AF150" s="18">
        <f>IF(SalesOrders_Log[[#This Row],[Date Invoiced]]=FY01_M11,SalesOrders_Log[[#This Row],[Line Sub Total]],0)</f>
        <v>0</v>
      </c>
      <c r="AG150" s="18">
        <f>IF(SalesOrders_Log[[#This Row],[Date Invoiced]]=FY01_M12,SalesOrders_Log[[#This Row],[Line Sub Total]],0)</f>
        <v>0</v>
      </c>
      <c r="AH150" s="18">
        <f>IF(SalesOrders_Log[[#This Row],[Date Invoiced]]=FY02_M01,SalesOrders_Log[[#This Row],[Line Sub Total]],0)</f>
        <v>0</v>
      </c>
      <c r="AI150" s="18">
        <f>IF(SalesOrders_Log[[#This Row],[Date Invoiced]]=FY02_M02,SalesOrders_Log[[#This Row],[Line Sub Total]],0)</f>
        <v>0</v>
      </c>
      <c r="AJ150" s="18">
        <f>IF(SalesOrders_Log[[#This Row],[Date Invoiced]]=FY02_M03,SalesOrders_Log[[#This Row],[Line Sub Total]],0)</f>
        <v>0</v>
      </c>
      <c r="AK150" s="18">
        <f>IF(SalesOrders_Log[[#This Row],[Date Invoiced]]=FY02_M04,SalesOrders_Log[[#This Row],[Line Sub Total]],0)</f>
        <v>0</v>
      </c>
      <c r="AL150" s="18">
        <f>IF(SalesOrders_Log[[#This Row],[Date Invoiced]]=FY02_M05,SalesOrders_Log[[#This Row],[Line Sub Total]],0)</f>
        <v>0</v>
      </c>
      <c r="AM150" s="18">
        <f>IF(SalesOrders_Log[[#This Row],[Date Invoiced]]=FY02_M06,SalesOrders_Log[[#This Row],[Line Sub Total]],0)</f>
        <v>0</v>
      </c>
      <c r="AN150" s="18">
        <f>IF(SalesOrders_Log[[#This Row],[Date Invoiced]]=FY02_M07,SalesOrders_Log[[#This Row],[Line Sub Total]],0)</f>
        <v>0</v>
      </c>
      <c r="AO150" s="18">
        <f>IF(SalesOrders_Log[[#This Row],[Date Invoiced]]=FY02_M08,SalesOrders_Log[[#This Row],[Line Sub Total]],0)</f>
        <v>0</v>
      </c>
      <c r="AP150" s="18">
        <f>IF(SalesOrders_Log[[#This Row],[Date Invoiced]]=FY02_M09,SalesOrders_Log[[#This Row],[Line Sub Total]],0)</f>
        <v>0</v>
      </c>
      <c r="AQ150" s="18">
        <f>IF(SalesOrders_Log[[#This Row],[Date Invoiced]]=FY02_M10,SalesOrders_Log[[#This Row],[Line Sub Total]],0)</f>
        <v>0</v>
      </c>
      <c r="AR150" s="18">
        <f>IF(SalesOrders_Log[[#This Row],[Date Invoiced]]=FY02_M11,SalesOrders_Log[[#This Row],[Line Sub Total]],0)</f>
        <v>0</v>
      </c>
      <c r="AS150" s="18">
        <f>IF(SalesOrders_Log[[#This Row],[Date Invoiced]]=FY02_M12,SalesOrders_Log[[#This Row],[Line Sub Total]],0)</f>
        <v>0</v>
      </c>
      <c r="AT150" s="18">
        <f>IF(SalesOrders_Log[[#This Row],[Date Invoiced]]=FY03_M01,SalesOrders_Log[[#This Row],[Line Sub Total]],0)</f>
        <v>0</v>
      </c>
      <c r="AU150" s="18">
        <f>IF(SalesOrders_Log[[#This Row],[Date Invoiced]]=FY03_M02,SalesOrders_Log[[#This Row],[Line Sub Total]],0)</f>
        <v>0</v>
      </c>
      <c r="AV150" s="18">
        <f>IF(SalesOrders_Log[[#This Row],[Date Invoiced]]=FY03_M03,SalesOrders_Log[[#This Row],[Line Sub Total]],0)</f>
        <v>0</v>
      </c>
      <c r="AW150" s="18">
        <f>IF(SalesOrders_Log[[#This Row],[Date Invoiced]]=FY03_M04,SalesOrders_Log[[#This Row],[Line Sub Total]],0)</f>
        <v>0</v>
      </c>
      <c r="AX150" s="18">
        <f>IF(SalesOrders_Log[[#This Row],[Date Invoiced]]=FY03_M05,SalesOrders_Log[[#This Row],[Line Sub Total]],0)</f>
        <v>0</v>
      </c>
      <c r="AY150" s="18">
        <f>IF(SalesOrders_Log[[#This Row],[Date Invoiced]]=FY03_M06,SalesOrders_Log[[#This Row],[Line Sub Total]],0)</f>
        <v>0</v>
      </c>
      <c r="AZ150" s="18">
        <f>IF(SalesOrders_Log[[#This Row],[Date Invoiced]]=FY03_M07,SalesOrders_Log[[#This Row],[Line Sub Total]],0)</f>
        <v>0</v>
      </c>
      <c r="BA150" s="18">
        <f>IF(SalesOrders_Log[[#This Row],[Date Invoiced]]=FY03_M08,SalesOrders_Log[[#This Row],[Line Sub Total]],0)</f>
        <v>0</v>
      </c>
      <c r="BB150" s="18">
        <f>IF(SalesOrders_Log[[#This Row],[Date Invoiced]]=FY03_M09,SalesOrders_Log[[#This Row],[Line Sub Total]],0)</f>
        <v>0</v>
      </c>
      <c r="BC150" s="18">
        <f>IF(SalesOrders_Log[[#This Row],[Date Invoiced]]=FY03_M10,SalesOrders_Log[[#This Row],[Line Sub Total]],0)</f>
        <v>0</v>
      </c>
      <c r="BD150" s="18">
        <f>IF(SalesOrders_Log[[#This Row],[Date Invoiced]]=FY03_M11,SalesOrders_Log[[#This Row],[Line Sub Total]],0)</f>
        <v>0</v>
      </c>
      <c r="BE150" s="18">
        <f>IF(SalesOrders_Log[[#This Row],[Date Invoiced]]=FY03_M12,SalesOrders_Log[[#This Row],[Line Sub Total]],0)</f>
        <v>0</v>
      </c>
      <c r="BF150" s="18">
        <f>IF(SalesOrders_Log[[#This Row],[Product]]=FY04_M01,SalesOrders_Log[[#This Row],[Date Invoiced]],0)</f>
        <v>0</v>
      </c>
      <c r="BG150" s="18">
        <f>IF(SalesOrders_Log[[#This Row],[Product]]=FY04_M02,SalesOrders_Log[[#This Row],[Date Invoiced]],0)</f>
        <v>0</v>
      </c>
      <c r="BH150" s="18">
        <f>IF(SalesOrders_Log[[#This Row],[Product]]=FY04_M03,SalesOrders_Log[[#This Row],[Date Invoiced]],0)</f>
        <v>0</v>
      </c>
      <c r="BI150" s="18">
        <f>IF(SalesOrders_Log[[#This Row],[Product]]=FY04_M04,SalesOrders_Log[[#This Row],[Date Invoiced]],0)</f>
        <v>0</v>
      </c>
      <c r="BJ150" s="18">
        <f>IF(SalesOrders_Log[[#This Row],[Product]]=FY04_M05,SalesOrders_Log[[#This Row],[Date Invoiced]],0)</f>
        <v>0</v>
      </c>
      <c r="BK150" s="18">
        <f>IF(SalesOrders_Log[[#This Row],[Product]]=FY04_M06,SalesOrders_Log[[#This Row],[Date Invoiced]],0)</f>
        <v>0</v>
      </c>
      <c r="BL150" s="18">
        <f>IF(SalesOrders_Log[[#This Row],[Product]]=FY04_M07,SalesOrders_Log[[#This Row],[Date Invoiced]],0)</f>
        <v>0</v>
      </c>
      <c r="BM150" s="18">
        <f>IF(SalesOrders_Log[[#This Row],[Product]]=FY04_M08,SalesOrders_Log[[#This Row],[Date Invoiced]],0)</f>
        <v>0</v>
      </c>
      <c r="BN150" s="18">
        <f>IF(SalesOrders_Log[[#This Row],[Product]]=FY04_M09,SalesOrders_Log[[#This Row],[Date Invoiced]],0)</f>
        <v>0</v>
      </c>
      <c r="BO150" s="18">
        <f>IF(SalesOrders_Log[[#This Row],[Product]]=FY04_M10,SalesOrders_Log[[#This Row],[Date Invoiced]],0)</f>
        <v>0</v>
      </c>
      <c r="BP150" s="18">
        <f>IF(SalesOrders_Log[[#This Row],[Product]]=FY04_M11,SalesOrders_Log[[#This Row],[Date Invoiced]],0)</f>
        <v>0</v>
      </c>
      <c r="BQ150" s="18">
        <f>IF(SalesOrders_Log[[#This Row],[Product]]=FY04_M12,SalesOrders_Log[[#This Row],[Date Invoiced]],0)</f>
        <v>0</v>
      </c>
      <c r="BR150" s="18">
        <f>IF(SalesOrders_Log[[#This Row],[Product]]=FY05_M01,SalesOrders_Log[[#This Row],[Date Invoiced]],0)</f>
        <v>0</v>
      </c>
      <c r="BS150" s="18">
        <f>IF(SalesOrders_Log[[#This Row],[Product]]=FY05_M02,SalesOrders_Log[[#This Row],[Date Invoiced]],0)</f>
        <v>0</v>
      </c>
      <c r="BT150" s="18">
        <f>IF(SalesOrders_Log[[#This Row],[Product]]=FY05_M03,SalesOrders_Log[[#This Row],[Date Invoiced]],0)</f>
        <v>0</v>
      </c>
      <c r="BU150" s="18">
        <f>IF(SalesOrders_Log[[#This Row],[Product]]=FY05_M04,SalesOrders_Log[[#This Row],[Date Invoiced]],0)</f>
        <v>0</v>
      </c>
      <c r="BV150" s="18">
        <f>IF(SalesOrders_Log[[#This Row],[Product]]=FY05_M05,SalesOrders_Log[[#This Row],[Date Invoiced]],0)</f>
        <v>0</v>
      </c>
      <c r="BW150" s="18">
        <f>IF(SalesOrders_Log[[#This Row],[Product]]=FY05_M06,SalesOrders_Log[[#This Row],[Date Invoiced]],0)</f>
        <v>0</v>
      </c>
      <c r="BX150" s="18">
        <f>IF(SalesOrders_Log[[#This Row],[Product]]=FY05_M07,SalesOrders_Log[[#This Row],[Date Invoiced]],0)</f>
        <v>0</v>
      </c>
      <c r="BY150" s="18">
        <f>IF(SalesOrders_Log[[#This Row],[Product]]=FY05_M08,SalesOrders_Log[[#This Row],[Date Invoiced]],0)</f>
        <v>0</v>
      </c>
      <c r="BZ150" s="18">
        <f>IF(SalesOrders_Log[[#This Row],[Product]]=FY05_M09,SalesOrders_Log[[#This Row],[Date Invoiced]],0)</f>
        <v>0</v>
      </c>
      <c r="CA150" s="18">
        <f>IF(SalesOrders_Log[[#This Row],[Product]]=FY05_M10,SalesOrders_Log[[#This Row],[Date Invoiced]],0)</f>
        <v>0</v>
      </c>
      <c r="CB150" s="18">
        <f>IF(SalesOrders_Log[[#This Row],[Product]]=FY05_M11,SalesOrders_Log[[#This Row],[Date Invoiced]],0)</f>
        <v>0</v>
      </c>
      <c r="CC150" s="18">
        <f>IF(SalesOrders_Log[[#This Row],[Product]]=FY05_M12,SalesOrders_Log[[#This Row],[Date Invoiced]],0)</f>
        <v>0</v>
      </c>
    </row>
    <row r="151" spans="2:81" x14ac:dyDescent="0.25">
      <c r="B151" s="6" t="s">
        <v>755</v>
      </c>
      <c r="C151" s="6"/>
      <c r="D151" s="11"/>
      <c r="E151" s="6"/>
      <c r="F151" s="6"/>
      <c r="G151" s="6"/>
      <c r="H151" s="6"/>
      <c r="I151" s="6"/>
      <c r="J151" s="6"/>
      <c r="K151" s="6"/>
      <c r="L151" s="18" t="str">
        <f>IF(ISBLANK(SalesOrders_Log[[#This Row],[Product]]),"",SalesOrders_Log[[#This Row],[List Price]]*SalesOrders_Log[[#This Row],[QTY at List Price]]+SalesOrders_Log[[#This Row],[Discount Price]]*SalesOrders_Log[[#This Row],[QTY at Discount Price]])</f>
        <v/>
      </c>
      <c r="M151" s="6"/>
      <c r="N151" s="6"/>
      <c r="O151" s="18" t="str">
        <f>IFERROR(SalesOrders_Log[[#This Row],[Line Sub Total]]*SalesOrders_Log[[#This Row],[Zip Code Taxes]],"")</f>
        <v/>
      </c>
      <c r="P151" s="18">
        <f>SalesOrders_Log[[#This Row],[List Price]]-SalesOrders_Log[[#This Row],[Cost Price]]</f>
        <v>0</v>
      </c>
      <c r="Q15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51" s="93" t="str">
        <f>IFERROR(SalesOrders_Log[[#This Row],[QTY at List Price]]*SalesOrders_Log[[#This Row],[List Price]]/SalesOrders_Log[[#This Row],[Cost Price]]*SalesOrders_Log[[#This Row],[QTY at List Price]]-IF(SalesOrders_Log[[#This Row],[QTY at List Price]]="","",1),"")</f>
        <v/>
      </c>
      <c r="S151" s="93" t="str">
        <f>IFERROR( SalesOrders_Log[[#This Row],[QTY at Discount Price]]*SalesOrders_Log[[#This Row],[Discount Price]]/SalesOrders_Log[[#This Row],[Cost Price]]*SalesOrders_Log[[#This Row],[QTY at Discount Price]]-IF(SalesOrders_Log[[#This Row],[QTY at Discount Price]]="","",1),"")</f>
        <v/>
      </c>
      <c r="T151" s="6"/>
      <c r="V151" s="18">
        <f>IF(SalesOrders_Log[[#This Row],[Date Invoiced]]=FY01_M01,SalesOrders_Log[[#This Row],[Line Sub Total]],0)</f>
        <v>0</v>
      </c>
      <c r="W151" s="18">
        <f>IF(SalesOrders_Log[[#This Row],[Date Invoiced]]=FY01_M02,SalesOrders_Log[[#This Row],[Line Sub Total]],0)</f>
        <v>0</v>
      </c>
      <c r="X151" s="18">
        <f>IF(SalesOrders_Log[[#This Row],[Date Invoiced]]=FY01_M03,SalesOrders_Log[[#This Row],[Line Sub Total]],0)</f>
        <v>0</v>
      </c>
      <c r="Y151" s="18">
        <f>IF(SalesOrders_Log[[#This Row],[Date Invoiced]]=FY01_M04,SalesOrders_Log[[#This Row],[Line Sub Total]],0)</f>
        <v>0</v>
      </c>
      <c r="Z151" s="18">
        <f>IF(SalesOrders_Log[[#This Row],[Date Invoiced]]=FY01_M05,SalesOrders_Log[[#This Row],[Line Sub Total]],0)</f>
        <v>0</v>
      </c>
      <c r="AA151" s="18">
        <f>IF(SalesOrders_Log[[#This Row],[Date Invoiced]]=FY01_M06,SalesOrders_Log[[#This Row],[Line Sub Total]],0)</f>
        <v>0</v>
      </c>
      <c r="AB151" s="18">
        <f>IF(SalesOrders_Log[[#This Row],[Date Invoiced]]=FY01_M07,SalesOrders_Log[[#This Row],[Line Sub Total]],0)</f>
        <v>0</v>
      </c>
      <c r="AC151" s="18">
        <f>IF(SalesOrders_Log[[#This Row],[Date Invoiced]]=FY01_M08,SalesOrders_Log[[#This Row],[Line Sub Total]],0)</f>
        <v>0</v>
      </c>
      <c r="AD151" s="18">
        <f>IF(SalesOrders_Log[[#This Row],[Date Invoiced]]=FY01_M09,SalesOrders_Log[[#This Row],[Line Sub Total]],0)</f>
        <v>0</v>
      </c>
      <c r="AE151" s="18">
        <f>IF(SalesOrders_Log[[#This Row],[Date Invoiced]]=FY01_M10,SalesOrders_Log[[#This Row],[Line Sub Total]],0)</f>
        <v>0</v>
      </c>
      <c r="AF151" s="18">
        <f>IF(SalesOrders_Log[[#This Row],[Date Invoiced]]=FY01_M11,SalesOrders_Log[[#This Row],[Line Sub Total]],0)</f>
        <v>0</v>
      </c>
      <c r="AG151" s="18">
        <f>IF(SalesOrders_Log[[#This Row],[Date Invoiced]]=FY01_M12,SalesOrders_Log[[#This Row],[Line Sub Total]],0)</f>
        <v>0</v>
      </c>
      <c r="AH151" s="18">
        <f>IF(SalesOrders_Log[[#This Row],[Date Invoiced]]=FY02_M01,SalesOrders_Log[[#This Row],[Line Sub Total]],0)</f>
        <v>0</v>
      </c>
      <c r="AI151" s="18">
        <f>IF(SalesOrders_Log[[#This Row],[Date Invoiced]]=FY02_M02,SalesOrders_Log[[#This Row],[Line Sub Total]],0)</f>
        <v>0</v>
      </c>
      <c r="AJ151" s="18">
        <f>IF(SalesOrders_Log[[#This Row],[Date Invoiced]]=FY02_M03,SalesOrders_Log[[#This Row],[Line Sub Total]],0)</f>
        <v>0</v>
      </c>
      <c r="AK151" s="18">
        <f>IF(SalesOrders_Log[[#This Row],[Date Invoiced]]=FY02_M04,SalesOrders_Log[[#This Row],[Line Sub Total]],0)</f>
        <v>0</v>
      </c>
      <c r="AL151" s="18">
        <f>IF(SalesOrders_Log[[#This Row],[Date Invoiced]]=FY02_M05,SalesOrders_Log[[#This Row],[Line Sub Total]],0)</f>
        <v>0</v>
      </c>
      <c r="AM151" s="18">
        <f>IF(SalesOrders_Log[[#This Row],[Date Invoiced]]=FY02_M06,SalesOrders_Log[[#This Row],[Line Sub Total]],0)</f>
        <v>0</v>
      </c>
      <c r="AN151" s="18">
        <f>IF(SalesOrders_Log[[#This Row],[Date Invoiced]]=FY02_M07,SalesOrders_Log[[#This Row],[Line Sub Total]],0)</f>
        <v>0</v>
      </c>
      <c r="AO151" s="18">
        <f>IF(SalesOrders_Log[[#This Row],[Date Invoiced]]=FY02_M08,SalesOrders_Log[[#This Row],[Line Sub Total]],0)</f>
        <v>0</v>
      </c>
      <c r="AP151" s="18">
        <f>IF(SalesOrders_Log[[#This Row],[Date Invoiced]]=FY02_M09,SalesOrders_Log[[#This Row],[Line Sub Total]],0)</f>
        <v>0</v>
      </c>
      <c r="AQ151" s="18">
        <f>IF(SalesOrders_Log[[#This Row],[Date Invoiced]]=FY02_M10,SalesOrders_Log[[#This Row],[Line Sub Total]],0)</f>
        <v>0</v>
      </c>
      <c r="AR151" s="18">
        <f>IF(SalesOrders_Log[[#This Row],[Date Invoiced]]=FY02_M11,SalesOrders_Log[[#This Row],[Line Sub Total]],0)</f>
        <v>0</v>
      </c>
      <c r="AS151" s="18">
        <f>IF(SalesOrders_Log[[#This Row],[Date Invoiced]]=FY02_M12,SalesOrders_Log[[#This Row],[Line Sub Total]],0)</f>
        <v>0</v>
      </c>
      <c r="AT151" s="18">
        <f>IF(SalesOrders_Log[[#This Row],[Date Invoiced]]=FY03_M01,SalesOrders_Log[[#This Row],[Line Sub Total]],0)</f>
        <v>0</v>
      </c>
      <c r="AU151" s="18">
        <f>IF(SalesOrders_Log[[#This Row],[Date Invoiced]]=FY03_M02,SalesOrders_Log[[#This Row],[Line Sub Total]],0)</f>
        <v>0</v>
      </c>
      <c r="AV151" s="18">
        <f>IF(SalesOrders_Log[[#This Row],[Date Invoiced]]=FY03_M03,SalesOrders_Log[[#This Row],[Line Sub Total]],0)</f>
        <v>0</v>
      </c>
      <c r="AW151" s="18">
        <f>IF(SalesOrders_Log[[#This Row],[Date Invoiced]]=FY03_M04,SalesOrders_Log[[#This Row],[Line Sub Total]],0)</f>
        <v>0</v>
      </c>
      <c r="AX151" s="18">
        <f>IF(SalesOrders_Log[[#This Row],[Date Invoiced]]=FY03_M05,SalesOrders_Log[[#This Row],[Line Sub Total]],0)</f>
        <v>0</v>
      </c>
      <c r="AY151" s="18">
        <f>IF(SalesOrders_Log[[#This Row],[Date Invoiced]]=FY03_M06,SalesOrders_Log[[#This Row],[Line Sub Total]],0)</f>
        <v>0</v>
      </c>
      <c r="AZ151" s="18">
        <f>IF(SalesOrders_Log[[#This Row],[Date Invoiced]]=FY03_M07,SalesOrders_Log[[#This Row],[Line Sub Total]],0)</f>
        <v>0</v>
      </c>
      <c r="BA151" s="18">
        <f>IF(SalesOrders_Log[[#This Row],[Date Invoiced]]=FY03_M08,SalesOrders_Log[[#This Row],[Line Sub Total]],0)</f>
        <v>0</v>
      </c>
      <c r="BB151" s="18">
        <f>IF(SalesOrders_Log[[#This Row],[Date Invoiced]]=FY03_M09,SalesOrders_Log[[#This Row],[Line Sub Total]],0)</f>
        <v>0</v>
      </c>
      <c r="BC151" s="18">
        <f>IF(SalesOrders_Log[[#This Row],[Date Invoiced]]=FY03_M10,SalesOrders_Log[[#This Row],[Line Sub Total]],0)</f>
        <v>0</v>
      </c>
      <c r="BD151" s="18">
        <f>IF(SalesOrders_Log[[#This Row],[Date Invoiced]]=FY03_M11,SalesOrders_Log[[#This Row],[Line Sub Total]],0)</f>
        <v>0</v>
      </c>
      <c r="BE151" s="18">
        <f>IF(SalesOrders_Log[[#This Row],[Date Invoiced]]=FY03_M12,SalesOrders_Log[[#This Row],[Line Sub Total]],0)</f>
        <v>0</v>
      </c>
      <c r="BF151" s="18">
        <f>IF(SalesOrders_Log[[#This Row],[Product]]=FY04_M01,SalesOrders_Log[[#This Row],[Date Invoiced]],0)</f>
        <v>0</v>
      </c>
      <c r="BG151" s="18">
        <f>IF(SalesOrders_Log[[#This Row],[Product]]=FY04_M02,SalesOrders_Log[[#This Row],[Date Invoiced]],0)</f>
        <v>0</v>
      </c>
      <c r="BH151" s="18">
        <f>IF(SalesOrders_Log[[#This Row],[Product]]=FY04_M03,SalesOrders_Log[[#This Row],[Date Invoiced]],0)</f>
        <v>0</v>
      </c>
      <c r="BI151" s="18">
        <f>IF(SalesOrders_Log[[#This Row],[Product]]=FY04_M04,SalesOrders_Log[[#This Row],[Date Invoiced]],0)</f>
        <v>0</v>
      </c>
      <c r="BJ151" s="18">
        <f>IF(SalesOrders_Log[[#This Row],[Product]]=FY04_M05,SalesOrders_Log[[#This Row],[Date Invoiced]],0)</f>
        <v>0</v>
      </c>
      <c r="BK151" s="18">
        <f>IF(SalesOrders_Log[[#This Row],[Product]]=FY04_M06,SalesOrders_Log[[#This Row],[Date Invoiced]],0)</f>
        <v>0</v>
      </c>
      <c r="BL151" s="18">
        <f>IF(SalesOrders_Log[[#This Row],[Product]]=FY04_M07,SalesOrders_Log[[#This Row],[Date Invoiced]],0)</f>
        <v>0</v>
      </c>
      <c r="BM151" s="18">
        <f>IF(SalesOrders_Log[[#This Row],[Product]]=FY04_M08,SalesOrders_Log[[#This Row],[Date Invoiced]],0)</f>
        <v>0</v>
      </c>
      <c r="BN151" s="18">
        <f>IF(SalesOrders_Log[[#This Row],[Product]]=FY04_M09,SalesOrders_Log[[#This Row],[Date Invoiced]],0)</f>
        <v>0</v>
      </c>
      <c r="BO151" s="18">
        <f>IF(SalesOrders_Log[[#This Row],[Product]]=FY04_M10,SalesOrders_Log[[#This Row],[Date Invoiced]],0)</f>
        <v>0</v>
      </c>
      <c r="BP151" s="18">
        <f>IF(SalesOrders_Log[[#This Row],[Product]]=FY04_M11,SalesOrders_Log[[#This Row],[Date Invoiced]],0)</f>
        <v>0</v>
      </c>
      <c r="BQ151" s="18">
        <f>IF(SalesOrders_Log[[#This Row],[Product]]=FY04_M12,SalesOrders_Log[[#This Row],[Date Invoiced]],0)</f>
        <v>0</v>
      </c>
      <c r="BR151" s="18">
        <f>IF(SalesOrders_Log[[#This Row],[Product]]=FY05_M01,SalesOrders_Log[[#This Row],[Date Invoiced]],0)</f>
        <v>0</v>
      </c>
      <c r="BS151" s="18">
        <f>IF(SalesOrders_Log[[#This Row],[Product]]=FY05_M02,SalesOrders_Log[[#This Row],[Date Invoiced]],0)</f>
        <v>0</v>
      </c>
      <c r="BT151" s="18">
        <f>IF(SalesOrders_Log[[#This Row],[Product]]=FY05_M03,SalesOrders_Log[[#This Row],[Date Invoiced]],0)</f>
        <v>0</v>
      </c>
      <c r="BU151" s="18">
        <f>IF(SalesOrders_Log[[#This Row],[Product]]=FY05_M04,SalesOrders_Log[[#This Row],[Date Invoiced]],0)</f>
        <v>0</v>
      </c>
      <c r="BV151" s="18">
        <f>IF(SalesOrders_Log[[#This Row],[Product]]=FY05_M05,SalesOrders_Log[[#This Row],[Date Invoiced]],0)</f>
        <v>0</v>
      </c>
      <c r="BW151" s="18">
        <f>IF(SalesOrders_Log[[#This Row],[Product]]=FY05_M06,SalesOrders_Log[[#This Row],[Date Invoiced]],0)</f>
        <v>0</v>
      </c>
      <c r="BX151" s="18">
        <f>IF(SalesOrders_Log[[#This Row],[Product]]=FY05_M07,SalesOrders_Log[[#This Row],[Date Invoiced]],0)</f>
        <v>0</v>
      </c>
      <c r="BY151" s="18">
        <f>IF(SalesOrders_Log[[#This Row],[Product]]=FY05_M08,SalesOrders_Log[[#This Row],[Date Invoiced]],0)</f>
        <v>0</v>
      </c>
      <c r="BZ151" s="18">
        <f>IF(SalesOrders_Log[[#This Row],[Product]]=FY05_M09,SalesOrders_Log[[#This Row],[Date Invoiced]],0)</f>
        <v>0</v>
      </c>
      <c r="CA151" s="18">
        <f>IF(SalesOrders_Log[[#This Row],[Product]]=FY05_M10,SalesOrders_Log[[#This Row],[Date Invoiced]],0)</f>
        <v>0</v>
      </c>
      <c r="CB151" s="18">
        <f>IF(SalesOrders_Log[[#This Row],[Product]]=FY05_M11,SalesOrders_Log[[#This Row],[Date Invoiced]],0)</f>
        <v>0</v>
      </c>
      <c r="CC151" s="18">
        <f>IF(SalesOrders_Log[[#This Row],[Product]]=FY05_M12,SalesOrders_Log[[#This Row],[Date Invoiced]],0)</f>
        <v>0</v>
      </c>
    </row>
    <row r="152" spans="2:81" x14ac:dyDescent="0.25">
      <c r="B152" s="6" t="s">
        <v>756</v>
      </c>
      <c r="C152" s="6"/>
      <c r="D152" s="11"/>
      <c r="E152" s="6"/>
      <c r="F152" s="6"/>
      <c r="G152" s="6"/>
      <c r="H152" s="6"/>
      <c r="I152" s="6"/>
      <c r="J152" s="6"/>
      <c r="K152" s="6"/>
      <c r="L152" s="18" t="str">
        <f>IF(ISBLANK(SalesOrders_Log[[#This Row],[Product]]),"",SalesOrders_Log[[#This Row],[List Price]]*SalesOrders_Log[[#This Row],[QTY at List Price]]+SalesOrders_Log[[#This Row],[Discount Price]]*SalesOrders_Log[[#This Row],[QTY at Discount Price]])</f>
        <v/>
      </c>
      <c r="M152" s="6"/>
      <c r="N152" s="6"/>
      <c r="O152" s="18" t="str">
        <f>IFERROR(SalesOrders_Log[[#This Row],[Line Sub Total]]*SalesOrders_Log[[#This Row],[Zip Code Taxes]],"")</f>
        <v/>
      </c>
      <c r="P152" s="18">
        <f>SalesOrders_Log[[#This Row],[List Price]]-SalesOrders_Log[[#This Row],[Cost Price]]</f>
        <v>0</v>
      </c>
      <c r="Q15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52" s="93" t="str">
        <f>IFERROR(SalesOrders_Log[[#This Row],[QTY at List Price]]*SalesOrders_Log[[#This Row],[List Price]]/SalesOrders_Log[[#This Row],[Cost Price]]*SalesOrders_Log[[#This Row],[QTY at List Price]]-IF(SalesOrders_Log[[#This Row],[QTY at List Price]]="","",1),"")</f>
        <v/>
      </c>
      <c r="S152" s="93" t="str">
        <f>IFERROR( SalesOrders_Log[[#This Row],[QTY at Discount Price]]*SalesOrders_Log[[#This Row],[Discount Price]]/SalesOrders_Log[[#This Row],[Cost Price]]*SalesOrders_Log[[#This Row],[QTY at Discount Price]]-IF(SalesOrders_Log[[#This Row],[QTY at Discount Price]]="","",1),"")</f>
        <v/>
      </c>
      <c r="T152" s="6"/>
      <c r="V152" s="18">
        <f>IF(SalesOrders_Log[[#This Row],[Date Invoiced]]=FY01_M01,SalesOrders_Log[[#This Row],[Line Sub Total]],0)</f>
        <v>0</v>
      </c>
      <c r="W152" s="18">
        <f>IF(SalesOrders_Log[[#This Row],[Date Invoiced]]=FY01_M02,SalesOrders_Log[[#This Row],[Line Sub Total]],0)</f>
        <v>0</v>
      </c>
      <c r="X152" s="18">
        <f>IF(SalesOrders_Log[[#This Row],[Date Invoiced]]=FY01_M03,SalesOrders_Log[[#This Row],[Line Sub Total]],0)</f>
        <v>0</v>
      </c>
      <c r="Y152" s="18">
        <f>IF(SalesOrders_Log[[#This Row],[Date Invoiced]]=FY01_M04,SalesOrders_Log[[#This Row],[Line Sub Total]],0)</f>
        <v>0</v>
      </c>
      <c r="Z152" s="18">
        <f>IF(SalesOrders_Log[[#This Row],[Date Invoiced]]=FY01_M05,SalesOrders_Log[[#This Row],[Line Sub Total]],0)</f>
        <v>0</v>
      </c>
      <c r="AA152" s="18">
        <f>IF(SalesOrders_Log[[#This Row],[Date Invoiced]]=FY01_M06,SalesOrders_Log[[#This Row],[Line Sub Total]],0)</f>
        <v>0</v>
      </c>
      <c r="AB152" s="18">
        <f>IF(SalesOrders_Log[[#This Row],[Date Invoiced]]=FY01_M07,SalesOrders_Log[[#This Row],[Line Sub Total]],0)</f>
        <v>0</v>
      </c>
      <c r="AC152" s="18">
        <f>IF(SalesOrders_Log[[#This Row],[Date Invoiced]]=FY01_M08,SalesOrders_Log[[#This Row],[Line Sub Total]],0)</f>
        <v>0</v>
      </c>
      <c r="AD152" s="18">
        <f>IF(SalesOrders_Log[[#This Row],[Date Invoiced]]=FY01_M09,SalesOrders_Log[[#This Row],[Line Sub Total]],0)</f>
        <v>0</v>
      </c>
      <c r="AE152" s="18">
        <f>IF(SalesOrders_Log[[#This Row],[Date Invoiced]]=FY01_M10,SalesOrders_Log[[#This Row],[Line Sub Total]],0)</f>
        <v>0</v>
      </c>
      <c r="AF152" s="18">
        <f>IF(SalesOrders_Log[[#This Row],[Date Invoiced]]=FY01_M11,SalesOrders_Log[[#This Row],[Line Sub Total]],0)</f>
        <v>0</v>
      </c>
      <c r="AG152" s="18">
        <f>IF(SalesOrders_Log[[#This Row],[Date Invoiced]]=FY01_M12,SalesOrders_Log[[#This Row],[Line Sub Total]],0)</f>
        <v>0</v>
      </c>
      <c r="AH152" s="18">
        <f>IF(SalesOrders_Log[[#This Row],[Date Invoiced]]=FY02_M01,SalesOrders_Log[[#This Row],[Line Sub Total]],0)</f>
        <v>0</v>
      </c>
      <c r="AI152" s="18">
        <f>IF(SalesOrders_Log[[#This Row],[Date Invoiced]]=FY02_M02,SalesOrders_Log[[#This Row],[Line Sub Total]],0)</f>
        <v>0</v>
      </c>
      <c r="AJ152" s="18">
        <f>IF(SalesOrders_Log[[#This Row],[Date Invoiced]]=FY02_M03,SalesOrders_Log[[#This Row],[Line Sub Total]],0)</f>
        <v>0</v>
      </c>
      <c r="AK152" s="18">
        <f>IF(SalesOrders_Log[[#This Row],[Date Invoiced]]=FY02_M04,SalesOrders_Log[[#This Row],[Line Sub Total]],0)</f>
        <v>0</v>
      </c>
      <c r="AL152" s="18">
        <f>IF(SalesOrders_Log[[#This Row],[Date Invoiced]]=FY02_M05,SalesOrders_Log[[#This Row],[Line Sub Total]],0)</f>
        <v>0</v>
      </c>
      <c r="AM152" s="18">
        <f>IF(SalesOrders_Log[[#This Row],[Date Invoiced]]=FY02_M06,SalesOrders_Log[[#This Row],[Line Sub Total]],0)</f>
        <v>0</v>
      </c>
      <c r="AN152" s="18">
        <f>IF(SalesOrders_Log[[#This Row],[Date Invoiced]]=FY02_M07,SalesOrders_Log[[#This Row],[Line Sub Total]],0)</f>
        <v>0</v>
      </c>
      <c r="AO152" s="18">
        <f>IF(SalesOrders_Log[[#This Row],[Date Invoiced]]=FY02_M08,SalesOrders_Log[[#This Row],[Line Sub Total]],0)</f>
        <v>0</v>
      </c>
      <c r="AP152" s="18">
        <f>IF(SalesOrders_Log[[#This Row],[Date Invoiced]]=FY02_M09,SalesOrders_Log[[#This Row],[Line Sub Total]],0)</f>
        <v>0</v>
      </c>
      <c r="AQ152" s="18">
        <f>IF(SalesOrders_Log[[#This Row],[Date Invoiced]]=FY02_M10,SalesOrders_Log[[#This Row],[Line Sub Total]],0)</f>
        <v>0</v>
      </c>
      <c r="AR152" s="18">
        <f>IF(SalesOrders_Log[[#This Row],[Date Invoiced]]=FY02_M11,SalesOrders_Log[[#This Row],[Line Sub Total]],0)</f>
        <v>0</v>
      </c>
      <c r="AS152" s="18">
        <f>IF(SalesOrders_Log[[#This Row],[Date Invoiced]]=FY02_M12,SalesOrders_Log[[#This Row],[Line Sub Total]],0)</f>
        <v>0</v>
      </c>
      <c r="AT152" s="18">
        <f>IF(SalesOrders_Log[[#This Row],[Date Invoiced]]=FY03_M01,SalesOrders_Log[[#This Row],[Line Sub Total]],0)</f>
        <v>0</v>
      </c>
      <c r="AU152" s="18">
        <f>IF(SalesOrders_Log[[#This Row],[Date Invoiced]]=FY03_M02,SalesOrders_Log[[#This Row],[Line Sub Total]],0)</f>
        <v>0</v>
      </c>
      <c r="AV152" s="18">
        <f>IF(SalesOrders_Log[[#This Row],[Date Invoiced]]=FY03_M03,SalesOrders_Log[[#This Row],[Line Sub Total]],0)</f>
        <v>0</v>
      </c>
      <c r="AW152" s="18">
        <f>IF(SalesOrders_Log[[#This Row],[Date Invoiced]]=FY03_M04,SalesOrders_Log[[#This Row],[Line Sub Total]],0)</f>
        <v>0</v>
      </c>
      <c r="AX152" s="18">
        <f>IF(SalesOrders_Log[[#This Row],[Date Invoiced]]=FY03_M05,SalesOrders_Log[[#This Row],[Line Sub Total]],0)</f>
        <v>0</v>
      </c>
      <c r="AY152" s="18">
        <f>IF(SalesOrders_Log[[#This Row],[Date Invoiced]]=FY03_M06,SalesOrders_Log[[#This Row],[Line Sub Total]],0)</f>
        <v>0</v>
      </c>
      <c r="AZ152" s="18">
        <f>IF(SalesOrders_Log[[#This Row],[Date Invoiced]]=FY03_M07,SalesOrders_Log[[#This Row],[Line Sub Total]],0)</f>
        <v>0</v>
      </c>
      <c r="BA152" s="18">
        <f>IF(SalesOrders_Log[[#This Row],[Date Invoiced]]=FY03_M08,SalesOrders_Log[[#This Row],[Line Sub Total]],0)</f>
        <v>0</v>
      </c>
      <c r="BB152" s="18">
        <f>IF(SalesOrders_Log[[#This Row],[Date Invoiced]]=FY03_M09,SalesOrders_Log[[#This Row],[Line Sub Total]],0)</f>
        <v>0</v>
      </c>
      <c r="BC152" s="18">
        <f>IF(SalesOrders_Log[[#This Row],[Date Invoiced]]=FY03_M10,SalesOrders_Log[[#This Row],[Line Sub Total]],0)</f>
        <v>0</v>
      </c>
      <c r="BD152" s="18">
        <f>IF(SalesOrders_Log[[#This Row],[Date Invoiced]]=FY03_M11,SalesOrders_Log[[#This Row],[Line Sub Total]],0)</f>
        <v>0</v>
      </c>
      <c r="BE152" s="18">
        <f>IF(SalesOrders_Log[[#This Row],[Date Invoiced]]=FY03_M12,SalesOrders_Log[[#This Row],[Line Sub Total]],0)</f>
        <v>0</v>
      </c>
      <c r="BF152" s="18">
        <f>IF(SalesOrders_Log[[#This Row],[Product]]=FY04_M01,SalesOrders_Log[[#This Row],[Date Invoiced]],0)</f>
        <v>0</v>
      </c>
      <c r="BG152" s="18">
        <f>IF(SalesOrders_Log[[#This Row],[Product]]=FY04_M02,SalesOrders_Log[[#This Row],[Date Invoiced]],0)</f>
        <v>0</v>
      </c>
      <c r="BH152" s="18">
        <f>IF(SalesOrders_Log[[#This Row],[Product]]=FY04_M03,SalesOrders_Log[[#This Row],[Date Invoiced]],0)</f>
        <v>0</v>
      </c>
      <c r="BI152" s="18">
        <f>IF(SalesOrders_Log[[#This Row],[Product]]=FY04_M04,SalesOrders_Log[[#This Row],[Date Invoiced]],0)</f>
        <v>0</v>
      </c>
      <c r="BJ152" s="18">
        <f>IF(SalesOrders_Log[[#This Row],[Product]]=FY04_M05,SalesOrders_Log[[#This Row],[Date Invoiced]],0)</f>
        <v>0</v>
      </c>
      <c r="BK152" s="18">
        <f>IF(SalesOrders_Log[[#This Row],[Product]]=FY04_M06,SalesOrders_Log[[#This Row],[Date Invoiced]],0)</f>
        <v>0</v>
      </c>
      <c r="BL152" s="18">
        <f>IF(SalesOrders_Log[[#This Row],[Product]]=FY04_M07,SalesOrders_Log[[#This Row],[Date Invoiced]],0)</f>
        <v>0</v>
      </c>
      <c r="BM152" s="18">
        <f>IF(SalesOrders_Log[[#This Row],[Product]]=FY04_M08,SalesOrders_Log[[#This Row],[Date Invoiced]],0)</f>
        <v>0</v>
      </c>
      <c r="BN152" s="18">
        <f>IF(SalesOrders_Log[[#This Row],[Product]]=FY04_M09,SalesOrders_Log[[#This Row],[Date Invoiced]],0)</f>
        <v>0</v>
      </c>
      <c r="BO152" s="18">
        <f>IF(SalesOrders_Log[[#This Row],[Product]]=FY04_M10,SalesOrders_Log[[#This Row],[Date Invoiced]],0)</f>
        <v>0</v>
      </c>
      <c r="BP152" s="18">
        <f>IF(SalesOrders_Log[[#This Row],[Product]]=FY04_M11,SalesOrders_Log[[#This Row],[Date Invoiced]],0)</f>
        <v>0</v>
      </c>
      <c r="BQ152" s="18">
        <f>IF(SalesOrders_Log[[#This Row],[Product]]=FY04_M12,SalesOrders_Log[[#This Row],[Date Invoiced]],0)</f>
        <v>0</v>
      </c>
      <c r="BR152" s="18">
        <f>IF(SalesOrders_Log[[#This Row],[Product]]=FY05_M01,SalesOrders_Log[[#This Row],[Date Invoiced]],0)</f>
        <v>0</v>
      </c>
      <c r="BS152" s="18">
        <f>IF(SalesOrders_Log[[#This Row],[Product]]=FY05_M02,SalesOrders_Log[[#This Row],[Date Invoiced]],0)</f>
        <v>0</v>
      </c>
      <c r="BT152" s="18">
        <f>IF(SalesOrders_Log[[#This Row],[Product]]=FY05_M03,SalesOrders_Log[[#This Row],[Date Invoiced]],0)</f>
        <v>0</v>
      </c>
      <c r="BU152" s="18">
        <f>IF(SalesOrders_Log[[#This Row],[Product]]=FY05_M04,SalesOrders_Log[[#This Row],[Date Invoiced]],0)</f>
        <v>0</v>
      </c>
      <c r="BV152" s="18">
        <f>IF(SalesOrders_Log[[#This Row],[Product]]=FY05_M05,SalesOrders_Log[[#This Row],[Date Invoiced]],0)</f>
        <v>0</v>
      </c>
      <c r="BW152" s="18">
        <f>IF(SalesOrders_Log[[#This Row],[Product]]=FY05_M06,SalesOrders_Log[[#This Row],[Date Invoiced]],0)</f>
        <v>0</v>
      </c>
      <c r="BX152" s="18">
        <f>IF(SalesOrders_Log[[#This Row],[Product]]=FY05_M07,SalesOrders_Log[[#This Row],[Date Invoiced]],0)</f>
        <v>0</v>
      </c>
      <c r="BY152" s="18">
        <f>IF(SalesOrders_Log[[#This Row],[Product]]=FY05_M08,SalesOrders_Log[[#This Row],[Date Invoiced]],0)</f>
        <v>0</v>
      </c>
      <c r="BZ152" s="18">
        <f>IF(SalesOrders_Log[[#This Row],[Product]]=FY05_M09,SalesOrders_Log[[#This Row],[Date Invoiced]],0)</f>
        <v>0</v>
      </c>
      <c r="CA152" s="18">
        <f>IF(SalesOrders_Log[[#This Row],[Product]]=FY05_M10,SalesOrders_Log[[#This Row],[Date Invoiced]],0)</f>
        <v>0</v>
      </c>
      <c r="CB152" s="18">
        <f>IF(SalesOrders_Log[[#This Row],[Product]]=FY05_M11,SalesOrders_Log[[#This Row],[Date Invoiced]],0)</f>
        <v>0</v>
      </c>
      <c r="CC152" s="18">
        <f>IF(SalesOrders_Log[[#This Row],[Product]]=FY05_M12,SalesOrders_Log[[#This Row],[Date Invoiced]],0)</f>
        <v>0</v>
      </c>
    </row>
    <row r="153" spans="2:81" x14ac:dyDescent="0.25">
      <c r="B153" s="6" t="s">
        <v>757</v>
      </c>
      <c r="C153" s="6"/>
      <c r="D153" s="11"/>
      <c r="E153" s="6"/>
      <c r="F153" s="6"/>
      <c r="G153" s="6"/>
      <c r="H153" s="6"/>
      <c r="I153" s="6"/>
      <c r="J153" s="6"/>
      <c r="K153" s="6"/>
      <c r="L153" s="18" t="str">
        <f>IF(ISBLANK(SalesOrders_Log[[#This Row],[Product]]),"",SalesOrders_Log[[#This Row],[List Price]]*SalesOrders_Log[[#This Row],[QTY at List Price]]+SalesOrders_Log[[#This Row],[Discount Price]]*SalesOrders_Log[[#This Row],[QTY at Discount Price]])</f>
        <v/>
      </c>
      <c r="M153" s="6"/>
      <c r="N153" s="6"/>
      <c r="O153" s="18" t="str">
        <f>IFERROR(SalesOrders_Log[[#This Row],[Line Sub Total]]*SalesOrders_Log[[#This Row],[Zip Code Taxes]],"")</f>
        <v/>
      </c>
      <c r="P153" s="18">
        <f>SalesOrders_Log[[#This Row],[List Price]]-SalesOrders_Log[[#This Row],[Cost Price]]</f>
        <v>0</v>
      </c>
      <c r="Q15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53" s="93" t="str">
        <f>IFERROR(SalesOrders_Log[[#This Row],[QTY at List Price]]*SalesOrders_Log[[#This Row],[List Price]]/SalesOrders_Log[[#This Row],[Cost Price]]*SalesOrders_Log[[#This Row],[QTY at List Price]]-IF(SalesOrders_Log[[#This Row],[QTY at List Price]]="","",1),"")</f>
        <v/>
      </c>
      <c r="S153" s="93" t="str">
        <f>IFERROR( SalesOrders_Log[[#This Row],[QTY at Discount Price]]*SalesOrders_Log[[#This Row],[Discount Price]]/SalesOrders_Log[[#This Row],[Cost Price]]*SalesOrders_Log[[#This Row],[QTY at Discount Price]]-IF(SalesOrders_Log[[#This Row],[QTY at Discount Price]]="","",1),"")</f>
        <v/>
      </c>
      <c r="T153" s="6"/>
      <c r="V153" s="18">
        <f>IF(SalesOrders_Log[[#This Row],[Date Invoiced]]=FY01_M01,SalesOrders_Log[[#This Row],[Line Sub Total]],0)</f>
        <v>0</v>
      </c>
      <c r="W153" s="18">
        <f>IF(SalesOrders_Log[[#This Row],[Date Invoiced]]=FY01_M02,SalesOrders_Log[[#This Row],[Line Sub Total]],0)</f>
        <v>0</v>
      </c>
      <c r="X153" s="18">
        <f>IF(SalesOrders_Log[[#This Row],[Date Invoiced]]=FY01_M03,SalesOrders_Log[[#This Row],[Line Sub Total]],0)</f>
        <v>0</v>
      </c>
      <c r="Y153" s="18">
        <f>IF(SalesOrders_Log[[#This Row],[Date Invoiced]]=FY01_M04,SalesOrders_Log[[#This Row],[Line Sub Total]],0)</f>
        <v>0</v>
      </c>
      <c r="Z153" s="18">
        <f>IF(SalesOrders_Log[[#This Row],[Date Invoiced]]=FY01_M05,SalesOrders_Log[[#This Row],[Line Sub Total]],0)</f>
        <v>0</v>
      </c>
      <c r="AA153" s="18">
        <f>IF(SalesOrders_Log[[#This Row],[Date Invoiced]]=FY01_M06,SalesOrders_Log[[#This Row],[Line Sub Total]],0)</f>
        <v>0</v>
      </c>
      <c r="AB153" s="18">
        <f>IF(SalesOrders_Log[[#This Row],[Date Invoiced]]=FY01_M07,SalesOrders_Log[[#This Row],[Line Sub Total]],0)</f>
        <v>0</v>
      </c>
      <c r="AC153" s="18">
        <f>IF(SalesOrders_Log[[#This Row],[Date Invoiced]]=FY01_M08,SalesOrders_Log[[#This Row],[Line Sub Total]],0)</f>
        <v>0</v>
      </c>
      <c r="AD153" s="18">
        <f>IF(SalesOrders_Log[[#This Row],[Date Invoiced]]=FY01_M09,SalesOrders_Log[[#This Row],[Line Sub Total]],0)</f>
        <v>0</v>
      </c>
      <c r="AE153" s="18">
        <f>IF(SalesOrders_Log[[#This Row],[Date Invoiced]]=FY01_M10,SalesOrders_Log[[#This Row],[Line Sub Total]],0)</f>
        <v>0</v>
      </c>
      <c r="AF153" s="18">
        <f>IF(SalesOrders_Log[[#This Row],[Date Invoiced]]=FY01_M11,SalesOrders_Log[[#This Row],[Line Sub Total]],0)</f>
        <v>0</v>
      </c>
      <c r="AG153" s="18">
        <f>IF(SalesOrders_Log[[#This Row],[Date Invoiced]]=FY01_M12,SalesOrders_Log[[#This Row],[Line Sub Total]],0)</f>
        <v>0</v>
      </c>
      <c r="AH153" s="18">
        <f>IF(SalesOrders_Log[[#This Row],[Date Invoiced]]=FY02_M01,SalesOrders_Log[[#This Row],[Line Sub Total]],0)</f>
        <v>0</v>
      </c>
      <c r="AI153" s="18">
        <f>IF(SalesOrders_Log[[#This Row],[Date Invoiced]]=FY02_M02,SalesOrders_Log[[#This Row],[Line Sub Total]],0)</f>
        <v>0</v>
      </c>
      <c r="AJ153" s="18">
        <f>IF(SalesOrders_Log[[#This Row],[Date Invoiced]]=FY02_M03,SalesOrders_Log[[#This Row],[Line Sub Total]],0)</f>
        <v>0</v>
      </c>
      <c r="AK153" s="18">
        <f>IF(SalesOrders_Log[[#This Row],[Date Invoiced]]=FY02_M04,SalesOrders_Log[[#This Row],[Line Sub Total]],0)</f>
        <v>0</v>
      </c>
      <c r="AL153" s="18">
        <f>IF(SalesOrders_Log[[#This Row],[Date Invoiced]]=FY02_M05,SalesOrders_Log[[#This Row],[Line Sub Total]],0)</f>
        <v>0</v>
      </c>
      <c r="AM153" s="18">
        <f>IF(SalesOrders_Log[[#This Row],[Date Invoiced]]=FY02_M06,SalesOrders_Log[[#This Row],[Line Sub Total]],0)</f>
        <v>0</v>
      </c>
      <c r="AN153" s="18">
        <f>IF(SalesOrders_Log[[#This Row],[Date Invoiced]]=FY02_M07,SalesOrders_Log[[#This Row],[Line Sub Total]],0)</f>
        <v>0</v>
      </c>
      <c r="AO153" s="18">
        <f>IF(SalesOrders_Log[[#This Row],[Date Invoiced]]=FY02_M08,SalesOrders_Log[[#This Row],[Line Sub Total]],0)</f>
        <v>0</v>
      </c>
      <c r="AP153" s="18">
        <f>IF(SalesOrders_Log[[#This Row],[Date Invoiced]]=FY02_M09,SalesOrders_Log[[#This Row],[Line Sub Total]],0)</f>
        <v>0</v>
      </c>
      <c r="AQ153" s="18">
        <f>IF(SalesOrders_Log[[#This Row],[Date Invoiced]]=FY02_M10,SalesOrders_Log[[#This Row],[Line Sub Total]],0)</f>
        <v>0</v>
      </c>
      <c r="AR153" s="18">
        <f>IF(SalesOrders_Log[[#This Row],[Date Invoiced]]=FY02_M11,SalesOrders_Log[[#This Row],[Line Sub Total]],0)</f>
        <v>0</v>
      </c>
      <c r="AS153" s="18">
        <f>IF(SalesOrders_Log[[#This Row],[Date Invoiced]]=FY02_M12,SalesOrders_Log[[#This Row],[Line Sub Total]],0)</f>
        <v>0</v>
      </c>
      <c r="AT153" s="18">
        <f>IF(SalesOrders_Log[[#This Row],[Date Invoiced]]=FY03_M01,SalesOrders_Log[[#This Row],[Line Sub Total]],0)</f>
        <v>0</v>
      </c>
      <c r="AU153" s="18">
        <f>IF(SalesOrders_Log[[#This Row],[Date Invoiced]]=FY03_M02,SalesOrders_Log[[#This Row],[Line Sub Total]],0)</f>
        <v>0</v>
      </c>
      <c r="AV153" s="18">
        <f>IF(SalesOrders_Log[[#This Row],[Date Invoiced]]=FY03_M03,SalesOrders_Log[[#This Row],[Line Sub Total]],0)</f>
        <v>0</v>
      </c>
      <c r="AW153" s="18">
        <f>IF(SalesOrders_Log[[#This Row],[Date Invoiced]]=FY03_M04,SalesOrders_Log[[#This Row],[Line Sub Total]],0)</f>
        <v>0</v>
      </c>
      <c r="AX153" s="18">
        <f>IF(SalesOrders_Log[[#This Row],[Date Invoiced]]=FY03_M05,SalesOrders_Log[[#This Row],[Line Sub Total]],0)</f>
        <v>0</v>
      </c>
      <c r="AY153" s="18">
        <f>IF(SalesOrders_Log[[#This Row],[Date Invoiced]]=FY03_M06,SalesOrders_Log[[#This Row],[Line Sub Total]],0)</f>
        <v>0</v>
      </c>
      <c r="AZ153" s="18">
        <f>IF(SalesOrders_Log[[#This Row],[Date Invoiced]]=FY03_M07,SalesOrders_Log[[#This Row],[Line Sub Total]],0)</f>
        <v>0</v>
      </c>
      <c r="BA153" s="18">
        <f>IF(SalesOrders_Log[[#This Row],[Date Invoiced]]=FY03_M08,SalesOrders_Log[[#This Row],[Line Sub Total]],0)</f>
        <v>0</v>
      </c>
      <c r="BB153" s="18">
        <f>IF(SalesOrders_Log[[#This Row],[Date Invoiced]]=FY03_M09,SalesOrders_Log[[#This Row],[Line Sub Total]],0)</f>
        <v>0</v>
      </c>
      <c r="BC153" s="18">
        <f>IF(SalesOrders_Log[[#This Row],[Date Invoiced]]=FY03_M10,SalesOrders_Log[[#This Row],[Line Sub Total]],0)</f>
        <v>0</v>
      </c>
      <c r="BD153" s="18">
        <f>IF(SalesOrders_Log[[#This Row],[Date Invoiced]]=FY03_M11,SalesOrders_Log[[#This Row],[Line Sub Total]],0)</f>
        <v>0</v>
      </c>
      <c r="BE153" s="18">
        <f>IF(SalesOrders_Log[[#This Row],[Date Invoiced]]=FY03_M12,SalesOrders_Log[[#This Row],[Line Sub Total]],0)</f>
        <v>0</v>
      </c>
      <c r="BF153" s="18">
        <f>IF(SalesOrders_Log[[#This Row],[Product]]=FY04_M01,SalesOrders_Log[[#This Row],[Date Invoiced]],0)</f>
        <v>0</v>
      </c>
      <c r="BG153" s="18">
        <f>IF(SalesOrders_Log[[#This Row],[Product]]=FY04_M02,SalesOrders_Log[[#This Row],[Date Invoiced]],0)</f>
        <v>0</v>
      </c>
      <c r="BH153" s="18">
        <f>IF(SalesOrders_Log[[#This Row],[Product]]=FY04_M03,SalesOrders_Log[[#This Row],[Date Invoiced]],0)</f>
        <v>0</v>
      </c>
      <c r="BI153" s="18">
        <f>IF(SalesOrders_Log[[#This Row],[Product]]=FY04_M04,SalesOrders_Log[[#This Row],[Date Invoiced]],0)</f>
        <v>0</v>
      </c>
      <c r="BJ153" s="18">
        <f>IF(SalesOrders_Log[[#This Row],[Product]]=FY04_M05,SalesOrders_Log[[#This Row],[Date Invoiced]],0)</f>
        <v>0</v>
      </c>
      <c r="BK153" s="18">
        <f>IF(SalesOrders_Log[[#This Row],[Product]]=FY04_M06,SalesOrders_Log[[#This Row],[Date Invoiced]],0)</f>
        <v>0</v>
      </c>
      <c r="BL153" s="18">
        <f>IF(SalesOrders_Log[[#This Row],[Product]]=FY04_M07,SalesOrders_Log[[#This Row],[Date Invoiced]],0)</f>
        <v>0</v>
      </c>
      <c r="BM153" s="18">
        <f>IF(SalesOrders_Log[[#This Row],[Product]]=FY04_M08,SalesOrders_Log[[#This Row],[Date Invoiced]],0)</f>
        <v>0</v>
      </c>
      <c r="BN153" s="18">
        <f>IF(SalesOrders_Log[[#This Row],[Product]]=FY04_M09,SalesOrders_Log[[#This Row],[Date Invoiced]],0)</f>
        <v>0</v>
      </c>
      <c r="BO153" s="18">
        <f>IF(SalesOrders_Log[[#This Row],[Product]]=FY04_M10,SalesOrders_Log[[#This Row],[Date Invoiced]],0)</f>
        <v>0</v>
      </c>
      <c r="BP153" s="18">
        <f>IF(SalesOrders_Log[[#This Row],[Product]]=FY04_M11,SalesOrders_Log[[#This Row],[Date Invoiced]],0)</f>
        <v>0</v>
      </c>
      <c r="BQ153" s="18">
        <f>IF(SalesOrders_Log[[#This Row],[Product]]=FY04_M12,SalesOrders_Log[[#This Row],[Date Invoiced]],0)</f>
        <v>0</v>
      </c>
      <c r="BR153" s="18">
        <f>IF(SalesOrders_Log[[#This Row],[Product]]=FY05_M01,SalesOrders_Log[[#This Row],[Date Invoiced]],0)</f>
        <v>0</v>
      </c>
      <c r="BS153" s="18">
        <f>IF(SalesOrders_Log[[#This Row],[Product]]=FY05_M02,SalesOrders_Log[[#This Row],[Date Invoiced]],0)</f>
        <v>0</v>
      </c>
      <c r="BT153" s="18">
        <f>IF(SalesOrders_Log[[#This Row],[Product]]=FY05_M03,SalesOrders_Log[[#This Row],[Date Invoiced]],0)</f>
        <v>0</v>
      </c>
      <c r="BU153" s="18">
        <f>IF(SalesOrders_Log[[#This Row],[Product]]=FY05_M04,SalesOrders_Log[[#This Row],[Date Invoiced]],0)</f>
        <v>0</v>
      </c>
      <c r="BV153" s="18">
        <f>IF(SalesOrders_Log[[#This Row],[Product]]=FY05_M05,SalesOrders_Log[[#This Row],[Date Invoiced]],0)</f>
        <v>0</v>
      </c>
      <c r="BW153" s="18">
        <f>IF(SalesOrders_Log[[#This Row],[Product]]=FY05_M06,SalesOrders_Log[[#This Row],[Date Invoiced]],0)</f>
        <v>0</v>
      </c>
      <c r="BX153" s="18">
        <f>IF(SalesOrders_Log[[#This Row],[Product]]=FY05_M07,SalesOrders_Log[[#This Row],[Date Invoiced]],0)</f>
        <v>0</v>
      </c>
      <c r="BY153" s="18">
        <f>IF(SalesOrders_Log[[#This Row],[Product]]=FY05_M08,SalesOrders_Log[[#This Row],[Date Invoiced]],0)</f>
        <v>0</v>
      </c>
      <c r="BZ153" s="18">
        <f>IF(SalesOrders_Log[[#This Row],[Product]]=FY05_M09,SalesOrders_Log[[#This Row],[Date Invoiced]],0)</f>
        <v>0</v>
      </c>
      <c r="CA153" s="18">
        <f>IF(SalesOrders_Log[[#This Row],[Product]]=FY05_M10,SalesOrders_Log[[#This Row],[Date Invoiced]],0)</f>
        <v>0</v>
      </c>
      <c r="CB153" s="18">
        <f>IF(SalesOrders_Log[[#This Row],[Product]]=FY05_M11,SalesOrders_Log[[#This Row],[Date Invoiced]],0)</f>
        <v>0</v>
      </c>
      <c r="CC153" s="18">
        <f>IF(SalesOrders_Log[[#This Row],[Product]]=FY05_M12,SalesOrders_Log[[#This Row],[Date Invoiced]],0)</f>
        <v>0</v>
      </c>
    </row>
    <row r="154" spans="2:81" x14ac:dyDescent="0.25">
      <c r="B154" s="6" t="s">
        <v>758</v>
      </c>
      <c r="C154" s="6"/>
      <c r="D154" s="11"/>
      <c r="E154" s="6"/>
      <c r="F154" s="6"/>
      <c r="G154" s="6"/>
      <c r="H154" s="6"/>
      <c r="I154" s="6"/>
      <c r="J154" s="6"/>
      <c r="K154" s="6"/>
      <c r="L154" s="18" t="str">
        <f>IF(ISBLANK(SalesOrders_Log[[#This Row],[Product]]),"",SalesOrders_Log[[#This Row],[List Price]]*SalesOrders_Log[[#This Row],[QTY at List Price]]+SalesOrders_Log[[#This Row],[Discount Price]]*SalesOrders_Log[[#This Row],[QTY at Discount Price]])</f>
        <v/>
      </c>
      <c r="M154" s="6"/>
      <c r="N154" s="6"/>
      <c r="O154" s="18" t="str">
        <f>IFERROR(SalesOrders_Log[[#This Row],[Line Sub Total]]*SalesOrders_Log[[#This Row],[Zip Code Taxes]],"")</f>
        <v/>
      </c>
      <c r="P154" s="18">
        <f>SalesOrders_Log[[#This Row],[List Price]]-SalesOrders_Log[[#This Row],[Cost Price]]</f>
        <v>0</v>
      </c>
      <c r="Q15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54" s="93" t="str">
        <f>IFERROR(SalesOrders_Log[[#This Row],[QTY at List Price]]*SalesOrders_Log[[#This Row],[List Price]]/SalesOrders_Log[[#This Row],[Cost Price]]*SalesOrders_Log[[#This Row],[QTY at List Price]]-IF(SalesOrders_Log[[#This Row],[QTY at List Price]]="","",1),"")</f>
        <v/>
      </c>
      <c r="S154" s="93" t="str">
        <f>IFERROR( SalesOrders_Log[[#This Row],[QTY at Discount Price]]*SalesOrders_Log[[#This Row],[Discount Price]]/SalesOrders_Log[[#This Row],[Cost Price]]*SalesOrders_Log[[#This Row],[QTY at Discount Price]]-IF(SalesOrders_Log[[#This Row],[QTY at Discount Price]]="","",1),"")</f>
        <v/>
      </c>
      <c r="T154" s="6"/>
      <c r="V154" s="18">
        <f>IF(SalesOrders_Log[[#This Row],[Date Invoiced]]=FY01_M01,SalesOrders_Log[[#This Row],[Line Sub Total]],0)</f>
        <v>0</v>
      </c>
      <c r="W154" s="18">
        <f>IF(SalesOrders_Log[[#This Row],[Date Invoiced]]=FY01_M02,SalesOrders_Log[[#This Row],[Line Sub Total]],0)</f>
        <v>0</v>
      </c>
      <c r="X154" s="18">
        <f>IF(SalesOrders_Log[[#This Row],[Date Invoiced]]=FY01_M03,SalesOrders_Log[[#This Row],[Line Sub Total]],0)</f>
        <v>0</v>
      </c>
      <c r="Y154" s="18">
        <f>IF(SalesOrders_Log[[#This Row],[Date Invoiced]]=FY01_M04,SalesOrders_Log[[#This Row],[Line Sub Total]],0)</f>
        <v>0</v>
      </c>
      <c r="Z154" s="18">
        <f>IF(SalesOrders_Log[[#This Row],[Date Invoiced]]=FY01_M05,SalesOrders_Log[[#This Row],[Line Sub Total]],0)</f>
        <v>0</v>
      </c>
      <c r="AA154" s="18">
        <f>IF(SalesOrders_Log[[#This Row],[Date Invoiced]]=FY01_M06,SalesOrders_Log[[#This Row],[Line Sub Total]],0)</f>
        <v>0</v>
      </c>
      <c r="AB154" s="18">
        <f>IF(SalesOrders_Log[[#This Row],[Date Invoiced]]=FY01_M07,SalesOrders_Log[[#This Row],[Line Sub Total]],0)</f>
        <v>0</v>
      </c>
      <c r="AC154" s="18">
        <f>IF(SalesOrders_Log[[#This Row],[Date Invoiced]]=FY01_M08,SalesOrders_Log[[#This Row],[Line Sub Total]],0)</f>
        <v>0</v>
      </c>
      <c r="AD154" s="18">
        <f>IF(SalesOrders_Log[[#This Row],[Date Invoiced]]=FY01_M09,SalesOrders_Log[[#This Row],[Line Sub Total]],0)</f>
        <v>0</v>
      </c>
      <c r="AE154" s="18">
        <f>IF(SalesOrders_Log[[#This Row],[Date Invoiced]]=FY01_M10,SalesOrders_Log[[#This Row],[Line Sub Total]],0)</f>
        <v>0</v>
      </c>
      <c r="AF154" s="18">
        <f>IF(SalesOrders_Log[[#This Row],[Date Invoiced]]=FY01_M11,SalesOrders_Log[[#This Row],[Line Sub Total]],0)</f>
        <v>0</v>
      </c>
      <c r="AG154" s="18">
        <f>IF(SalesOrders_Log[[#This Row],[Date Invoiced]]=FY01_M12,SalesOrders_Log[[#This Row],[Line Sub Total]],0)</f>
        <v>0</v>
      </c>
      <c r="AH154" s="18">
        <f>IF(SalesOrders_Log[[#This Row],[Date Invoiced]]=FY02_M01,SalesOrders_Log[[#This Row],[Line Sub Total]],0)</f>
        <v>0</v>
      </c>
      <c r="AI154" s="18">
        <f>IF(SalesOrders_Log[[#This Row],[Date Invoiced]]=FY02_M02,SalesOrders_Log[[#This Row],[Line Sub Total]],0)</f>
        <v>0</v>
      </c>
      <c r="AJ154" s="18">
        <f>IF(SalesOrders_Log[[#This Row],[Date Invoiced]]=FY02_M03,SalesOrders_Log[[#This Row],[Line Sub Total]],0)</f>
        <v>0</v>
      </c>
      <c r="AK154" s="18">
        <f>IF(SalesOrders_Log[[#This Row],[Date Invoiced]]=FY02_M04,SalesOrders_Log[[#This Row],[Line Sub Total]],0)</f>
        <v>0</v>
      </c>
      <c r="AL154" s="18">
        <f>IF(SalesOrders_Log[[#This Row],[Date Invoiced]]=FY02_M05,SalesOrders_Log[[#This Row],[Line Sub Total]],0)</f>
        <v>0</v>
      </c>
      <c r="AM154" s="18">
        <f>IF(SalesOrders_Log[[#This Row],[Date Invoiced]]=FY02_M06,SalesOrders_Log[[#This Row],[Line Sub Total]],0)</f>
        <v>0</v>
      </c>
      <c r="AN154" s="18">
        <f>IF(SalesOrders_Log[[#This Row],[Date Invoiced]]=FY02_M07,SalesOrders_Log[[#This Row],[Line Sub Total]],0)</f>
        <v>0</v>
      </c>
      <c r="AO154" s="18">
        <f>IF(SalesOrders_Log[[#This Row],[Date Invoiced]]=FY02_M08,SalesOrders_Log[[#This Row],[Line Sub Total]],0)</f>
        <v>0</v>
      </c>
      <c r="AP154" s="18">
        <f>IF(SalesOrders_Log[[#This Row],[Date Invoiced]]=FY02_M09,SalesOrders_Log[[#This Row],[Line Sub Total]],0)</f>
        <v>0</v>
      </c>
      <c r="AQ154" s="18">
        <f>IF(SalesOrders_Log[[#This Row],[Date Invoiced]]=FY02_M10,SalesOrders_Log[[#This Row],[Line Sub Total]],0)</f>
        <v>0</v>
      </c>
      <c r="AR154" s="18">
        <f>IF(SalesOrders_Log[[#This Row],[Date Invoiced]]=FY02_M11,SalesOrders_Log[[#This Row],[Line Sub Total]],0)</f>
        <v>0</v>
      </c>
      <c r="AS154" s="18">
        <f>IF(SalesOrders_Log[[#This Row],[Date Invoiced]]=FY02_M12,SalesOrders_Log[[#This Row],[Line Sub Total]],0)</f>
        <v>0</v>
      </c>
      <c r="AT154" s="18">
        <f>IF(SalesOrders_Log[[#This Row],[Date Invoiced]]=FY03_M01,SalesOrders_Log[[#This Row],[Line Sub Total]],0)</f>
        <v>0</v>
      </c>
      <c r="AU154" s="18">
        <f>IF(SalesOrders_Log[[#This Row],[Date Invoiced]]=FY03_M02,SalesOrders_Log[[#This Row],[Line Sub Total]],0)</f>
        <v>0</v>
      </c>
      <c r="AV154" s="18">
        <f>IF(SalesOrders_Log[[#This Row],[Date Invoiced]]=FY03_M03,SalesOrders_Log[[#This Row],[Line Sub Total]],0)</f>
        <v>0</v>
      </c>
      <c r="AW154" s="18">
        <f>IF(SalesOrders_Log[[#This Row],[Date Invoiced]]=FY03_M04,SalesOrders_Log[[#This Row],[Line Sub Total]],0)</f>
        <v>0</v>
      </c>
      <c r="AX154" s="18">
        <f>IF(SalesOrders_Log[[#This Row],[Date Invoiced]]=FY03_M05,SalesOrders_Log[[#This Row],[Line Sub Total]],0)</f>
        <v>0</v>
      </c>
      <c r="AY154" s="18">
        <f>IF(SalesOrders_Log[[#This Row],[Date Invoiced]]=FY03_M06,SalesOrders_Log[[#This Row],[Line Sub Total]],0)</f>
        <v>0</v>
      </c>
      <c r="AZ154" s="18">
        <f>IF(SalesOrders_Log[[#This Row],[Date Invoiced]]=FY03_M07,SalesOrders_Log[[#This Row],[Line Sub Total]],0)</f>
        <v>0</v>
      </c>
      <c r="BA154" s="18">
        <f>IF(SalesOrders_Log[[#This Row],[Date Invoiced]]=FY03_M08,SalesOrders_Log[[#This Row],[Line Sub Total]],0)</f>
        <v>0</v>
      </c>
      <c r="BB154" s="18">
        <f>IF(SalesOrders_Log[[#This Row],[Date Invoiced]]=FY03_M09,SalesOrders_Log[[#This Row],[Line Sub Total]],0)</f>
        <v>0</v>
      </c>
      <c r="BC154" s="18">
        <f>IF(SalesOrders_Log[[#This Row],[Date Invoiced]]=FY03_M10,SalesOrders_Log[[#This Row],[Line Sub Total]],0)</f>
        <v>0</v>
      </c>
      <c r="BD154" s="18">
        <f>IF(SalesOrders_Log[[#This Row],[Date Invoiced]]=FY03_M11,SalesOrders_Log[[#This Row],[Line Sub Total]],0)</f>
        <v>0</v>
      </c>
      <c r="BE154" s="18">
        <f>IF(SalesOrders_Log[[#This Row],[Date Invoiced]]=FY03_M12,SalesOrders_Log[[#This Row],[Line Sub Total]],0)</f>
        <v>0</v>
      </c>
      <c r="BF154" s="18">
        <f>IF(SalesOrders_Log[[#This Row],[Product]]=FY04_M01,SalesOrders_Log[[#This Row],[Date Invoiced]],0)</f>
        <v>0</v>
      </c>
      <c r="BG154" s="18">
        <f>IF(SalesOrders_Log[[#This Row],[Product]]=FY04_M02,SalesOrders_Log[[#This Row],[Date Invoiced]],0)</f>
        <v>0</v>
      </c>
      <c r="BH154" s="18">
        <f>IF(SalesOrders_Log[[#This Row],[Product]]=FY04_M03,SalesOrders_Log[[#This Row],[Date Invoiced]],0)</f>
        <v>0</v>
      </c>
      <c r="BI154" s="18">
        <f>IF(SalesOrders_Log[[#This Row],[Product]]=FY04_M04,SalesOrders_Log[[#This Row],[Date Invoiced]],0)</f>
        <v>0</v>
      </c>
      <c r="BJ154" s="18">
        <f>IF(SalesOrders_Log[[#This Row],[Product]]=FY04_M05,SalesOrders_Log[[#This Row],[Date Invoiced]],0)</f>
        <v>0</v>
      </c>
      <c r="BK154" s="18">
        <f>IF(SalesOrders_Log[[#This Row],[Product]]=FY04_M06,SalesOrders_Log[[#This Row],[Date Invoiced]],0)</f>
        <v>0</v>
      </c>
      <c r="BL154" s="18">
        <f>IF(SalesOrders_Log[[#This Row],[Product]]=FY04_M07,SalesOrders_Log[[#This Row],[Date Invoiced]],0)</f>
        <v>0</v>
      </c>
      <c r="BM154" s="18">
        <f>IF(SalesOrders_Log[[#This Row],[Product]]=FY04_M08,SalesOrders_Log[[#This Row],[Date Invoiced]],0)</f>
        <v>0</v>
      </c>
      <c r="BN154" s="18">
        <f>IF(SalesOrders_Log[[#This Row],[Product]]=FY04_M09,SalesOrders_Log[[#This Row],[Date Invoiced]],0)</f>
        <v>0</v>
      </c>
      <c r="BO154" s="18">
        <f>IF(SalesOrders_Log[[#This Row],[Product]]=FY04_M10,SalesOrders_Log[[#This Row],[Date Invoiced]],0)</f>
        <v>0</v>
      </c>
      <c r="BP154" s="18">
        <f>IF(SalesOrders_Log[[#This Row],[Product]]=FY04_M11,SalesOrders_Log[[#This Row],[Date Invoiced]],0)</f>
        <v>0</v>
      </c>
      <c r="BQ154" s="18">
        <f>IF(SalesOrders_Log[[#This Row],[Product]]=FY04_M12,SalesOrders_Log[[#This Row],[Date Invoiced]],0)</f>
        <v>0</v>
      </c>
      <c r="BR154" s="18">
        <f>IF(SalesOrders_Log[[#This Row],[Product]]=FY05_M01,SalesOrders_Log[[#This Row],[Date Invoiced]],0)</f>
        <v>0</v>
      </c>
      <c r="BS154" s="18">
        <f>IF(SalesOrders_Log[[#This Row],[Product]]=FY05_M02,SalesOrders_Log[[#This Row],[Date Invoiced]],0)</f>
        <v>0</v>
      </c>
      <c r="BT154" s="18">
        <f>IF(SalesOrders_Log[[#This Row],[Product]]=FY05_M03,SalesOrders_Log[[#This Row],[Date Invoiced]],0)</f>
        <v>0</v>
      </c>
      <c r="BU154" s="18">
        <f>IF(SalesOrders_Log[[#This Row],[Product]]=FY05_M04,SalesOrders_Log[[#This Row],[Date Invoiced]],0)</f>
        <v>0</v>
      </c>
      <c r="BV154" s="18">
        <f>IF(SalesOrders_Log[[#This Row],[Product]]=FY05_M05,SalesOrders_Log[[#This Row],[Date Invoiced]],0)</f>
        <v>0</v>
      </c>
      <c r="BW154" s="18">
        <f>IF(SalesOrders_Log[[#This Row],[Product]]=FY05_M06,SalesOrders_Log[[#This Row],[Date Invoiced]],0)</f>
        <v>0</v>
      </c>
      <c r="BX154" s="18">
        <f>IF(SalesOrders_Log[[#This Row],[Product]]=FY05_M07,SalesOrders_Log[[#This Row],[Date Invoiced]],0)</f>
        <v>0</v>
      </c>
      <c r="BY154" s="18">
        <f>IF(SalesOrders_Log[[#This Row],[Product]]=FY05_M08,SalesOrders_Log[[#This Row],[Date Invoiced]],0)</f>
        <v>0</v>
      </c>
      <c r="BZ154" s="18">
        <f>IF(SalesOrders_Log[[#This Row],[Product]]=FY05_M09,SalesOrders_Log[[#This Row],[Date Invoiced]],0)</f>
        <v>0</v>
      </c>
      <c r="CA154" s="18">
        <f>IF(SalesOrders_Log[[#This Row],[Product]]=FY05_M10,SalesOrders_Log[[#This Row],[Date Invoiced]],0)</f>
        <v>0</v>
      </c>
      <c r="CB154" s="18">
        <f>IF(SalesOrders_Log[[#This Row],[Product]]=FY05_M11,SalesOrders_Log[[#This Row],[Date Invoiced]],0)</f>
        <v>0</v>
      </c>
      <c r="CC154" s="18">
        <f>IF(SalesOrders_Log[[#This Row],[Product]]=FY05_M12,SalesOrders_Log[[#This Row],[Date Invoiced]],0)</f>
        <v>0</v>
      </c>
    </row>
    <row r="155" spans="2:81" x14ac:dyDescent="0.25">
      <c r="B155" s="6" t="s">
        <v>759</v>
      </c>
      <c r="C155" s="6"/>
      <c r="D155" s="11"/>
      <c r="E155" s="6"/>
      <c r="F155" s="6"/>
      <c r="G155" s="6"/>
      <c r="H155" s="6"/>
      <c r="I155" s="6"/>
      <c r="J155" s="6"/>
      <c r="K155" s="6"/>
      <c r="L155" s="18" t="str">
        <f>IF(ISBLANK(SalesOrders_Log[[#This Row],[Product]]),"",SalesOrders_Log[[#This Row],[List Price]]*SalesOrders_Log[[#This Row],[QTY at List Price]]+SalesOrders_Log[[#This Row],[Discount Price]]*SalesOrders_Log[[#This Row],[QTY at Discount Price]])</f>
        <v/>
      </c>
      <c r="M155" s="6"/>
      <c r="N155" s="6"/>
      <c r="O155" s="18" t="str">
        <f>IFERROR(SalesOrders_Log[[#This Row],[Line Sub Total]]*SalesOrders_Log[[#This Row],[Zip Code Taxes]],"")</f>
        <v/>
      </c>
      <c r="P155" s="18">
        <f>SalesOrders_Log[[#This Row],[List Price]]-SalesOrders_Log[[#This Row],[Cost Price]]</f>
        <v>0</v>
      </c>
      <c r="Q15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55" s="93" t="str">
        <f>IFERROR(SalesOrders_Log[[#This Row],[QTY at List Price]]*SalesOrders_Log[[#This Row],[List Price]]/SalesOrders_Log[[#This Row],[Cost Price]]*SalesOrders_Log[[#This Row],[QTY at List Price]]-IF(SalesOrders_Log[[#This Row],[QTY at List Price]]="","",1),"")</f>
        <v/>
      </c>
      <c r="S155" s="93" t="str">
        <f>IFERROR( SalesOrders_Log[[#This Row],[QTY at Discount Price]]*SalesOrders_Log[[#This Row],[Discount Price]]/SalesOrders_Log[[#This Row],[Cost Price]]*SalesOrders_Log[[#This Row],[QTY at Discount Price]]-IF(SalesOrders_Log[[#This Row],[QTY at Discount Price]]="","",1),"")</f>
        <v/>
      </c>
      <c r="T155" s="6"/>
      <c r="V155" s="18">
        <f>IF(SalesOrders_Log[[#This Row],[Date Invoiced]]=FY01_M01,SalesOrders_Log[[#This Row],[Line Sub Total]],0)</f>
        <v>0</v>
      </c>
      <c r="W155" s="18">
        <f>IF(SalesOrders_Log[[#This Row],[Date Invoiced]]=FY01_M02,SalesOrders_Log[[#This Row],[Line Sub Total]],0)</f>
        <v>0</v>
      </c>
      <c r="X155" s="18">
        <f>IF(SalesOrders_Log[[#This Row],[Date Invoiced]]=FY01_M03,SalesOrders_Log[[#This Row],[Line Sub Total]],0)</f>
        <v>0</v>
      </c>
      <c r="Y155" s="18">
        <f>IF(SalesOrders_Log[[#This Row],[Date Invoiced]]=FY01_M04,SalesOrders_Log[[#This Row],[Line Sub Total]],0)</f>
        <v>0</v>
      </c>
      <c r="Z155" s="18">
        <f>IF(SalesOrders_Log[[#This Row],[Date Invoiced]]=FY01_M05,SalesOrders_Log[[#This Row],[Line Sub Total]],0)</f>
        <v>0</v>
      </c>
      <c r="AA155" s="18">
        <f>IF(SalesOrders_Log[[#This Row],[Date Invoiced]]=FY01_M06,SalesOrders_Log[[#This Row],[Line Sub Total]],0)</f>
        <v>0</v>
      </c>
      <c r="AB155" s="18">
        <f>IF(SalesOrders_Log[[#This Row],[Date Invoiced]]=FY01_M07,SalesOrders_Log[[#This Row],[Line Sub Total]],0)</f>
        <v>0</v>
      </c>
      <c r="AC155" s="18">
        <f>IF(SalesOrders_Log[[#This Row],[Date Invoiced]]=FY01_M08,SalesOrders_Log[[#This Row],[Line Sub Total]],0)</f>
        <v>0</v>
      </c>
      <c r="AD155" s="18">
        <f>IF(SalesOrders_Log[[#This Row],[Date Invoiced]]=FY01_M09,SalesOrders_Log[[#This Row],[Line Sub Total]],0)</f>
        <v>0</v>
      </c>
      <c r="AE155" s="18">
        <f>IF(SalesOrders_Log[[#This Row],[Date Invoiced]]=FY01_M10,SalesOrders_Log[[#This Row],[Line Sub Total]],0)</f>
        <v>0</v>
      </c>
      <c r="AF155" s="18">
        <f>IF(SalesOrders_Log[[#This Row],[Date Invoiced]]=FY01_M11,SalesOrders_Log[[#This Row],[Line Sub Total]],0)</f>
        <v>0</v>
      </c>
      <c r="AG155" s="18">
        <f>IF(SalesOrders_Log[[#This Row],[Date Invoiced]]=FY01_M12,SalesOrders_Log[[#This Row],[Line Sub Total]],0)</f>
        <v>0</v>
      </c>
      <c r="AH155" s="18">
        <f>IF(SalesOrders_Log[[#This Row],[Date Invoiced]]=FY02_M01,SalesOrders_Log[[#This Row],[Line Sub Total]],0)</f>
        <v>0</v>
      </c>
      <c r="AI155" s="18">
        <f>IF(SalesOrders_Log[[#This Row],[Date Invoiced]]=FY02_M02,SalesOrders_Log[[#This Row],[Line Sub Total]],0)</f>
        <v>0</v>
      </c>
      <c r="AJ155" s="18">
        <f>IF(SalesOrders_Log[[#This Row],[Date Invoiced]]=FY02_M03,SalesOrders_Log[[#This Row],[Line Sub Total]],0)</f>
        <v>0</v>
      </c>
      <c r="AK155" s="18">
        <f>IF(SalesOrders_Log[[#This Row],[Date Invoiced]]=FY02_M04,SalesOrders_Log[[#This Row],[Line Sub Total]],0)</f>
        <v>0</v>
      </c>
      <c r="AL155" s="18">
        <f>IF(SalesOrders_Log[[#This Row],[Date Invoiced]]=FY02_M05,SalesOrders_Log[[#This Row],[Line Sub Total]],0)</f>
        <v>0</v>
      </c>
      <c r="AM155" s="18">
        <f>IF(SalesOrders_Log[[#This Row],[Date Invoiced]]=FY02_M06,SalesOrders_Log[[#This Row],[Line Sub Total]],0)</f>
        <v>0</v>
      </c>
      <c r="AN155" s="18">
        <f>IF(SalesOrders_Log[[#This Row],[Date Invoiced]]=FY02_M07,SalesOrders_Log[[#This Row],[Line Sub Total]],0)</f>
        <v>0</v>
      </c>
      <c r="AO155" s="18">
        <f>IF(SalesOrders_Log[[#This Row],[Date Invoiced]]=FY02_M08,SalesOrders_Log[[#This Row],[Line Sub Total]],0)</f>
        <v>0</v>
      </c>
      <c r="AP155" s="18">
        <f>IF(SalesOrders_Log[[#This Row],[Date Invoiced]]=FY02_M09,SalesOrders_Log[[#This Row],[Line Sub Total]],0)</f>
        <v>0</v>
      </c>
      <c r="AQ155" s="18">
        <f>IF(SalesOrders_Log[[#This Row],[Date Invoiced]]=FY02_M10,SalesOrders_Log[[#This Row],[Line Sub Total]],0)</f>
        <v>0</v>
      </c>
      <c r="AR155" s="18">
        <f>IF(SalesOrders_Log[[#This Row],[Date Invoiced]]=FY02_M11,SalesOrders_Log[[#This Row],[Line Sub Total]],0)</f>
        <v>0</v>
      </c>
      <c r="AS155" s="18">
        <f>IF(SalesOrders_Log[[#This Row],[Date Invoiced]]=FY02_M12,SalesOrders_Log[[#This Row],[Line Sub Total]],0)</f>
        <v>0</v>
      </c>
      <c r="AT155" s="18">
        <f>IF(SalesOrders_Log[[#This Row],[Date Invoiced]]=FY03_M01,SalesOrders_Log[[#This Row],[Line Sub Total]],0)</f>
        <v>0</v>
      </c>
      <c r="AU155" s="18">
        <f>IF(SalesOrders_Log[[#This Row],[Date Invoiced]]=FY03_M02,SalesOrders_Log[[#This Row],[Line Sub Total]],0)</f>
        <v>0</v>
      </c>
      <c r="AV155" s="18">
        <f>IF(SalesOrders_Log[[#This Row],[Date Invoiced]]=FY03_M03,SalesOrders_Log[[#This Row],[Line Sub Total]],0)</f>
        <v>0</v>
      </c>
      <c r="AW155" s="18">
        <f>IF(SalesOrders_Log[[#This Row],[Date Invoiced]]=FY03_M04,SalesOrders_Log[[#This Row],[Line Sub Total]],0)</f>
        <v>0</v>
      </c>
      <c r="AX155" s="18">
        <f>IF(SalesOrders_Log[[#This Row],[Date Invoiced]]=FY03_M05,SalesOrders_Log[[#This Row],[Line Sub Total]],0)</f>
        <v>0</v>
      </c>
      <c r="AY155" s="18">
        <f>IF(SalesOrders_Log[[#This Row],[Date Invoiced]]=FY03_M06,SalesOrders_Log[[#This Row],[Line Sub Total]],0)</f>
        <v>0</v>
      </c>
      <c r="AZ155" s="18">
        <f>IF(SalesOrders_Log[[#This Row],[Date Invoiced]]=FY03_M07,SalesOrders_Log[[#This Row],[Line Sub Total]],0)</f>
        <v>0</v>
      </c>
      <c r="BA155" s="18">
        <f>IF(SalesOrders_Log[[#This Row],[Date Invoiced]]=FY03_M08,SalesOrders_Log[[#This Row],[Line Sub Total]],0)</f>
        <v>0</v>
      </c>
      <c r="BB155" s="18">
        <f>IF(SalesOrders_Log[[#This Row],[Date Invoiced]]=FY03_M09,SalesOrders_Log[[#This Row],[Line Sub Total]],0)</f>
        <v>0</v>
      </c>
      <c r="BC155" s="18">
        <f>IF(SalesOrders_Log[[#This Row],[Date Invoiced]]=FY03_M10,SalesOrders_Log[[#This Row],[Line Sub Total]],0)</f>
        <v>0</v>
      </c>
      <c r="BD155" s="18">
        <f>IF(SalesOrders_Log[[#This Row],[Date Invoiced]]=FY03_M11,SalesOrders_Log[[#This Row],[Line Sub Total]],0)</f>
        <v>0</v>
      </c>
      <c r="BE155" s="18">
        <f>IF(SalesOrders_Log[[#This Row],[Date Invoiced]]=FY03_M12,SalesOrders_Log[[#This Row],[Line Sub Total]],0)</f>
        <v>0</v>
      </c>
      <c r="BF155" s="18">
        <f>IF(SalesOrders_Log[[#This Row],[Product]]=FY04_M01,SalesOrders_Log[[#This Row],[Date Invoiced]],0)</f>
        <v>0</v>
      </c>
      <c r="BG155" s="18">
        <f>IF(SalesOrders_Log[[#This Row],[Product]]=FY04_M02,SalesOrders_Log[[#This Row],[Date Invoiced]],0)</f>
        <v>0</v>
      </c>
      <c r="BH155" s="18">
        <f>IF(SalesOrders_Log[[#This Row],[Product]]=FY04_M03,SalesOrders_Log[[#This Row],[Date Invoiced]],0)</f>
        <v>0</v>
      </c>
      <c r="BI155" s="18">
        <f>IF(SalesOrders_Log[[#This Row],[Product]]=FY04_M04,SalesOrders_Log[[#This Row],[Date Invoiced]],0)</f>
        <v>0</v>
      </c>
      <c r="BJ155" s="18">
        <f>IF(SalesOrders_Log[[#This Row],[Product]]=FY04_M05,SalesOrders_Log[[#This Row],[Date Invoiced]],0)</f>
        <v>0</v>
      </c>
      <c r="BK155" s="18">
        <f>IF(SalesOrders_Log[[#This Row],[Product]]=FY04_M06,SalesOrders_Log[[#This Row],[Date Invoiced]],0)</f>
        <v>0</v>
      </c>
      <c r="BL155" s="18">
        <f>IF(SalesOrders_Log[[#This Row],[Product]]=FY04_M07,SalesOrders_Log[[#This Row],[Date Invoiced]],0)</f>
        <v>0</v>
      </c>
      <c r="BM155" s="18">
        <f>IF(SalesOrders_Log[[#This Row],[Product]]=FY04_M08,SalesOrders_Log[[#This Row],[Date Invoiced]],0)</f>
        <v>0</v>
      </c>
      <c r="BN155" s="18">
        <f>IF(SalesOrders_Log[[#This Row],[Product]]=FY04_M09,SalesOrders_Log[[#This Row],[Date Invoiced]],0)</f>
        <v>0</v>
      </c>
      <c r="BO155" s="18">
        <f>IF(SalesOrders_Log[[#This Row],[Product]]=FY04_M10,SalesOrders_Log[[#This Row],[Date Invoiced]],0)</f>
        <v>0</v>
      </c>
      <c r="BP155" s="18">
        <f>IF(SalesOrders_Log[[#This Row],[Product]]=FY04_M11,SalesOrders_Log[[#This Row],[Date Invoiced]],0)</f>
        <v>0</v>
      </c>
      <c r="BQ155" s="18">
        <f>IF(SalesOrders_Log[[#This Row],[Product]]=FY04_M12,SalesOrders_Log[[#This Row],[Date Invoiced]],0)</f>
        <v>0</v>
      </c>
      <c r="BR155" s="18">
        <f>IF(SalesOrders_Log[[#This Row],[Product]]=FY05_M01,SalesOrders_Log[[#This Row],[Date Invoiced]],0)</f>
        <v>0</v>
      </c>
      <c r="BS155" s="18">
        <f>IF(SalesOrders_Log[[#This Row],[Product]]=FY05_M02,SalesOrders_Log[[#This Row],[Date Invoiced]],0)</f>
        <v>0</v>
      </c>
      <c r="BT155" s="18">
        <f>IF(SalesOrders_Log[[#This Row],[Product]]=FY05_M03,SalesOrders_Log[[#This Row],[Date Invoiced]],0)</f>
        <v>0</v>
      </c>
      <c r="BU155" s="18">
        <f>IF(SalesOrders_Log[[#This Row],[Product]]=FY05_M04,SalesOrders_Log[[#This Row],[Date Invoiced]],0)</f>
        <v>0</v>
      </c>
      <c r="BV155" s="18">
        <f>IF(SalesOrders_Log[[#This Row],[Product]]=FY05_M05,SalesOrders_Log[[#This Row],[Date Invoiced]],0)</f>
        <v>0</v>
      </c>
      <c r="BW155" s="18">
        <f>IF(SalesOrders_Log[[#This Row],[Product]]=FY05_M06,SalesOrders_Log[[#This Row],[Date Invoiced]],0)</f>
        <v>0</v>
      </c>
      <c r="BX155" s="18">
        <f>IF(SalesOrders_Log[[#This Row],[Product]]=FY05_M07,SalesOrders_Log[[#This Row],[Date Invoiced]],0)</f>
        <v>0</v>
      </c>
      <c r="BY155" s="18">
        <f>IF(SalesOrders_Log[[#This Row],[Product]]=FY05_M08,SalesOrders_Log[[#This Row],[Date Invoiced]],0)</f>
        <v>0</v>
      </c>
      <c r="BZ155" s="18">
        <f>IF(SalesOrders_Log[[#This Row],[Product]]=FY05_M09,SalesOrders_Log[[#This Row],[Date Invoiced]],0)</f>
        <v>0</v>
      </c>
      <c r="CA155" s="18">
        <f>IF(SalesOrders_Log[[#This Row],[Product]]=FY05_M10,SalesOrders_Log[[#This Row],[Date Invoiced]],0)</f>
        <v>0</v>
      </c>
      <c r="CB155" s="18">
        <f>IF(SalesOrders_Log[[#This Row],[Product]]=FY05_M11,SalesOrders_Log[[#This Row],[Date Invoiced]],0)</f>
        <v>0</v>
      </c>
      <c r="CC155" s="18">
        <f>IF(SalesOrders_Log[[#This Row],[Product]]=FY05_M12,SalesOrders_Log[[#This Row],[Date Invoiced]],0)</f>
        <v>0</v>
      </c>
    </row>
    <row r="156" spans="2:81" x14ac:dyDescent="0.25">
      <c r="B156" s="6" t="s">
        <v>760</v>
      </c>
      <c r="C156" s="6"/>
      <c r="D156" s="11"/>
      <c r="E156" s="6"/>
      <c r="F156" s="6"/>
      <c r="G156" s="6"/>
      <c r="H156" s="6"/>
      <c r="I156" s="6"/>
      <c r="J156" s="6"/>
      <c r="K156" s="6"/>
      <c r="L156" s="18" t="str">
        <f>IF(ISBLANK(SalesOrders_Log[[#This Row],[Product]]),"",SalesOrders_Log[[#This Row],[List Price]]*SalesOrders_Log[[#This Row],[QTY at List Price]]+SalesOrders_Log[[#This Row],[Discount Price]]*SalesOrders_Log[[#This Row],[QTY at Discount Price]])</f>
        <v/>
      </c>
      <c r="M156" s="6"/>
      <c r="N156" s="6"/>
      <c r="O156" s="18" t="str">
        <f>IFERROR(SalesOrders_Log[[#This Row],[Line Sub Total]]*SalesOrders_Log[[#This Row],[Zip Code Taxes]],"")</f>
        <v/>
      </c>
      <c r="P156" s="18">
        <f>SalesOrders_Log[[#This Row],[List Price]]-SalesOrders_Log[[#This Row],[Cost Price]]</f>
        <v>0</v>
      </c>
      <c r="Q15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56" s="93" t="str">
        <f>IFERROR(SalesOrders_Log[[#This Row],[QTY at List Price]]*SalesOrders_Log[[#This Row],[List Price]]/SalesOrders_Log[[#This Row],[Cost Price]]*SalesOrders_Log[[#This Row],[QTY at List Price]]-IF(SalesOrders_Log[[#This Row],[QTY at List Price]]="","",1),"")</f>
        <v/>
      </c>
      <c r="S156" s="93" t="str">
        <f>IFERROR( SalesOrders_Log[[#This Row],[QTY at Discount Price]]*SalesOrders_Log[[#This Row],[Discount Price]]/SalesOrders_Log[[#This Row],[Cost Price]]*SalesOrders_Log[[#This Row],[QTY at Discount Price]]-IF(SalesOrders_Log[[#This Row],[QTY at Discount Price]]="","",1),"")</f>
        <v/>
      </c>
      <c r="T156" s="6"/>
      <c r="V156" s="18">
        <f>IF(SalesOrders_Log[[#This Row],[Date Invoiced]]=FY01_M01,SalesOrders_Log[[#This Row],[Line Sub Total]],0)</f>
        <v>0</v>
      </c>
      <c r="W156" s="18">
        <f>IF(SalesOrders_Log[[#This Row],[Date Invoiced]]=FY01_M02,SalesOrders_Log[[#This Row],[Line Sub Total]],0)</f>
        <v>0</v>
      </c>
      <c r="X156" s="18">
        <f>IF(SalesOrders_Log[[#This Row],[Date Invoiced]]=FY01_M03,SalesOrders_Log[[#This Row],[Line Sub Total]],0)</f>
        <v>0</v>
      </c>
      <c r="Y156" s="18">
        <f>IF(SalesOrders_Log[[#This Row],[Date Invoiced]]=FY01_M04,SalesOrders_Log[[#This Row],[Line Sub Total]],0)</f>
        <v>0</v>
      </c>
      <c r="Z156" s="18">
        <f>IF(SalesOrders_Log[[#This Row],[Date Invoiced]]=FY01_M05,SalesOrders_Log[[#This Row],[Line Sub Total]],0)</f>
        <v>0</v>
      </c>
      <c r="AA156" s="18">
        <f>IF(SalesOrders_Log[[#This Row],[Date Invoiced]]=FY01_M06,SalesOrders_Log[[#This Row],[Line Sub Total]],0)</f>
        <v>0</v>
      </c>
      <c r="AB156" s="18">
        <f>IF(SalesOrders_Log[[#This Row],[Date Invoiced]]=FY01_M07,SalesOrders_Log[[#This Row],[Line Sub Total]],0)</f>
        <v>0</v>
      </c>
      <c r="AC156" s="18">
        <f>IF(SalesOrders_Log[[#This Row],[Date Invoiced]]=FY01_M08,SalesOrders_Log[[#This Row],[Line Sub Total]],0)</f>
        <v>0</v>
      </c>
      <c r="AD156" s="18">
        <f>IF(SalesOrders_Log[[#This Row],[Date Invoiced]]=FY01_M09,SalesOrders_Log[[#This Row],[Line Sub Total]],0)</f>
        <v>0</v>
      </c>
      <c r="AE156" s="18">
        <f>IF(SalesOrders_Log[[#This Row],[Date Invoiced]]=FY01_M10,SalesOrders_Log[[#This Row],[Line Sub Total]],0)</f>
        <v>0</v>
      </c>
      <c r="AF156" s="18">
        <f>IF(SalesOrders_Log[[#This Row],[Date Invoiced]]=FY01_M11,SalesOrders_Log[[#This Row],[Line Sub Total]],0)</f>
        <v>0</v>
      </c>
      <c r="AG156" s="18">
        <f>IF(SalesOrders_Log[[#This Row],[Date Invoiced]]=FY01_M12,SalesOrders_Log[[#This Row],[Line Sub Total]],0)</f>
        <v>0</v>
      </c>
      <c r="AH156" s="18">
        <f>IF(SalesOrders_Log[[#This Row],[Date Invoiced]]=FY02_M01,SalesOrders_Log[[#This Row],[Line Sub Total]],0)</f>
        <v>0</v>
      </c>
      <c r="AI156" s="18">
        <f>IF(SalesOrders_Log[[#This Row],[Date Invoiced]]=FY02_M02,SalesOrders_Log[[#This Row],[Line Sub Total]],0)</f>
        <v>0</v>
      </c>
      <c r="AJ156" s="18">
        <f>IF(SalesOrders_Log[[#This Row],[Date Invoiced]]=FY02_M03,SalesOrders_Log[[#This Row],[Line Sub Total]],0)</f>
        <v>0</v>
      </c>
      <c r="AK156" s="18">
        <f>IF(SalesOrders_Log[[#This Row],[Date Invoiced]]=FY02_M04,SalesOrders_Log[[#This Row],[Line Sub Total]],0)</f>
        <v>0</v>
      </c>
      <c r="AL156" s="18">
        <f>IF(SalesOrders_Log[[#This Row],[Date Invoiced]]=FY02_M05,SalesOrders_Log[[#This Row],[Line Sub Total]],0)</f>
        <v>0</v>
      </c>
      <c r="AM156" s="18">
        <f>IF(SalesOrders_Log[[#This Row],[Date Invoiced]]=FY02_M06,SalesOrders_Log[[#This Row],[Line Sub Total]],0)</f>
        <v>0</v>
      </c>
      <c r="AN156" s="18">
        <f>IF(SalesOrders_Log[[#This Row],[Date Invoiced]]=FY02_M07,SalesOrders_Log[[#This Row],[Line Sub Total]],0)</f>
        <v>0</v>
      </c>
      <c r="AO156" s="18">
        <f>IF(SalesOrders_Log[[#This Row],[Date Invoiced]]=FY02_M08,SalesOrders_Log[[#This Row],[Line Sub Total]],0)</f>
        <v>0</v>
      </c>
      <c r="AP156" s="18">
        <f>IF(SalesOrders_Log[[#This Row],[Date Invoiced]]=FY02_M09,SalesOrders_Log[[#This Row],[Line Sub Total]],0)</f>
        <v>0</v>
      </c>
      <c r="AQ156" s="18">
        <f>IF(SalesOrders_Log[[#This Row],[Date Invoiced]]=FY02_M10,SalesOrders_Log[[#This Row],[Line Sub Total]],0)</f>
        <v>0</v>
      </c>
      <c r="AR156" s="18">
        <f>IF(SalesOrders_Log[[#This Row],[Date Invoiced]]=FY02_M11,SalesOrders_Log[[#This Row],[Line Sub Total]],0)</f>
        <v>0</v>
      </c>
      <c r="AS156" s="18">
        <f>IF(SalesOrders_Log[[#This Row],[Date Invoiced]]=FY02_M12,SalesOrders_Log[[#This Row],[Line Sub Total]],0)</f>
        <v>0</v>
      </c>
      <c r="AT156" s="18">
        <f>IF(SalesOrders_Log[[#This Row],[Date Invoiced]]=FY03_M01,SalesOrders_Log[[#This Row],[Line Sub Total]],0)</f>
        <v>0</v>
      </c>
      <c r="AU156" s="18">
        <f>IF(SalesOrders_Log[[#This Row],[Date Invoiced]]=FY03_M02,SalesOrders_Log[[#This Row],[Line Sub Total]],0)</f>
        <v>0</v>
      </c>
      <c r="AV156" s="18">
        <f>IF(SalesOrders_Log[[#This Row],[Date Invoiced]]=FY03_M03,SalesOrders_Log[[#This Row],[Line Sub Total]],0)</f>
        <v>0</v>
      </c>
      <c r="AW156" s="18">
        <f>IF(SalesOrders_Log[[#This Row],[Date Invoiced]]=FY03_M04,SalesOrders_Log[[#This Row],[Line Sub Total]],0)</f>
        <v>0</v>
      </c>
      <c r="AX156" s="18">
        <f>IF(SalesOrders_Log[[#This Row],[Date Invoiced]]=FY03_M05,SalesOrders_Log[[#This Row],[Line Sub Total]],0)</f>
        <v>0</v>
      </c>
      <c r="AY156" s="18">
        <f>IF(SalesOrders_Log[[#This Row],[Date Invoiced]]=FY03_M06,SalesOrders_Log[[#This Row],[Line Sub Total]],0)</f>
        <v>0</v>
      </c>
      <c r="AZ156" s="18">
        <f>IF(SalesOrders_Log[[#This Row],[Date Invoiced]]=FY03_M07,SalesOrders_Log[[#This Row],[Line Sub Total]],0)</f>
        <v>0</v>
      </c>
      <c r="BA156" s="18">
        <f>IF(SalesOrders_Log[[#This Row],[Date Invoiced]]=FY03_M08,SalesOrders_Log[[#This Row],[Line Sub Total]],0)</f>
        <v>0</v>
      </c>
      <c r="BB156" s="18">
        <f>IF(SalesOrders_Log[[#This Row],[Date Invoiced]]=FY03_M09,SalesOrders_Log[[#This Row],[Line Sub Total]],0)</f>
        <v>0</v>
      </c>
      <c r="BC156" s="18">
        <f>IF(SalesOrders_Log[[#This Row],[Date Invoiced]]=FY03_M10,SalesOrders_Log[[#This Row],[Line Sub Total]],0)</f>
        <v>0</v>
      </c>
      <c r="BD156" s="18">
        <f>IF(SalesOrders_Log[[#This Row],[Date Invoiced]]=FY03_M11,SalesOrders_Log[[#This Row],[Line Sub Total]],0)</f>
        <v>0</v>
      </c>
      <c r="BE156" s="18">
        <f>IF(SalesOrders_Log[[#This Row],[Date Invoiced]]=FY03_M12,SalesOrders_Log[[#This Row],[Line Sub Total]],0)</f>
        <v>0</v>
      </c>
      <c r="BF156" s="18">
        <f>IF(SalesOrders_Log[[#This Row],[Product]]=FY04_M01,SalesOrders_Log[[#This Row],[Date Invoiced]],0)</f>
        <v>0</v>
      </c>
      <c r="BG156" s="18">
        <f>IF(SalesOrders_Log[[#This Row],[Product]]=FY04_M02,SalesOrders_Log[[#This Row],[Date Invoiced]],0)</f>
        <v>0</v>
      </c>
      <c r="BH156" s="18">
        <f>IF(SalesOrders_Log[[#This Row],[Product]]=FY04_M03,SalesOrders_Log[[#This Row],[Date Invoiced]],0)</f>
        <v>0</v>
      </c>
      <c r="BI156" s="18">
        <f>IF(SalesOrders_Log[[#This Row],[Product]]=FY04_M04,SalesOrders_Log[[#This Row],[Date Invoiced]],0)</f>
        <v>0</v>
      </c>
      <c r="BJ156" s="18">
        <f>IF(SalesOrders_Log[[#This Row],[Product]]=FY04_M05,SalesOrders_Log[[#This Row],[Date Invoiced]],0)</f>
        <v>0</v>
      </c>
      <c r="BK156" s="18">
        <f>IF(SalesOrders_Log[[#This Row],[Product]]=FY04_M06,SalesOrders_Log[[#This Row],[Date Invoiced]],0)</f>
        <v>0</v>
      </c>
      <c r="BL156" s="18">
        <f>IF(SalesOrders_Log[[#This Row],[Product]]=FY04_M07,SalesOrders_Log[[#This Row],[Date Invoiced]],0)</f>
        <v>0</v>
      </c>
      <c r="BM156" s="18">
        <f>IF(SalesOrders_Log[[#This Row],[Product]]=FY04_M08,SalesOrders_Log[[#This Row],[Date Invoiced]],0)</f>
        <v>0</v>
      </c>
      <c r="BN156" s="18">
        <f>IF(SalesOrders_Log[[#This Row],[Product]]=FY04_M09,SalesOrders_Log[[#This Row],[Date Invoiced]],0)</f>
        <v>0</v>
      </c>
      <c r="BO156" s="18">
        <f>IF(SalesOrders_Log[[#This Row],[Product]]=FY04_M10,SalesOrders_Log[[#This Row],[Date Invoiced]],0)</f>
        <v>0</v>
      </c>
      <c r="BP156" s="18">
        <f>IF(SalesOrders_Log[[#This Row],[Product]]=FY04_M11,SalesOrders_Log[[#This Row],[Date Invoiced]],0)</f>
        <v>0</v>
      </c>
      <c r="BQ156" s="18">
        <f>IF(SalesOrders_Log[[#This Row],[Product]]=FY04_M12,SalesOrders_Log[[#This Row],[Date Invoiced]],0)</f>
        <v>0</v>
      </c>
      <c r="BR156" s="18">
        <f>IF(SalesOrders_Log[[#This Row],[Product]]=FY05_M01,SalesOrders_Log[[#This Row],[Date Invoiced]],0)</f>
        <v>0</v>
      </c>
      <c r="BS156" s="18">
        <f>IF(SalesOrders_Log[[#This Row],[Product]]=FY05_M02,SalesOrders_Log[[#This Row],[Date Invoiced]],0)</f>
        <v>0</v>
      </c>
      <c r="BT156" s="18">
        <f>IF(SalesOrders_Log[[#This Row],[Product]]=FY05_M03,SalesOrders_Log[[#This Row],[Date Invoiced]],0)</f>
        <v>0</v>
      </c>
      <c r="BU156" s="18">
        <f>IF(SalesOrders_Log[[#This Row],[Product]]=FY05_M04,SalesOrders_Log[[#This Row],[Date Invoiced]],0)</f>
        <v>0</v>
      </c>
      <c r="BV156" s="18">
        <f>IF(SalesOrders_Log[[#This Row],[Product]]=FY05_M05,SalesOrders_Log[[#This Row],[Date Invoiced]],0)</f>
        <v>0</v>
      </c>
      <c r="BW156" s="18">
        <f>IF(SalesOrders_Log[[#This Row],[Product]]=FY05_M06,SalesOrders_Log[[#This Row],[Date Invoiced]],0)</f>
        <v>0</v>
      </c>
      <c r="BX156" s="18">
        <f>IF(SalesOrders_Log[[#This Row],[Product]]=FY05_M07,SalesOrders_Log[[#This Row],[Date Invoiced]],0)</f>
        <v>0</v>
      </c>
      <c r="BY156" s="18">
        <f>IF(SalesOrders_Log[[#This Row],[Product]]=FY05_M08,SalesOrders_Log[[#This Row],[Date Invoiced]],0)</f>
        <v>0</v>
      </c>
      <c r="BZ156" s="18">
        <f>IF(SalesOrders_Log[[#This Row],[Product]]=FY05_M09,SalesOrders_Log[[#This Row],[Date Invoiced]],0)</f>
        <v>0</v>
      </c>
      <c r="CA156" s="18">
        <f>IF(SalesOrders_Log[[#This Row],[Product]]=FY05_M10,SalesOrders_Log[[#This Row],[Date Invoiced]],0)</f>
        <v>0</v>
      </c>
      <c r="CB156" s="18">
        <f>IF(SalesOrders_Log[[#This Row],[Product]]=FY05_M11,SalesOrders_Log[[#This Row],[Date Invoiced]],0)</f>
        <v>0</v>
      </c>
      <c r="CC156" s="18">
        <f>IF(SalesOrders_Log[[#This Row],[Product]]=FY05_M12,SalesOrders_Log[[#This Row],[Date Invoiced]],0)</f>
        <v>0</v>
      </c>
    </row>
    <row r="157" spans="2:81" x14ac:dyDescent="0.25">
      <c r="B157" s="6" t="s">
        <v>761</v>
      </c>
      <c r="C157" s="6"/>
      <c r="D157" s="11"/>
      <c r="E157" s="6"/>
      <c r="F157" s="6"/>
      <c r="G157" s="6"/>
      <c r="H157" s="6"/>
      <c r="I157" s="6"/>
      <c r="J157" s="6"/>
      <c r="K157" s="6"/>
      <c r="L157" s="18" t="str">
        <f>IF(ISBLANK(SalesOrders_Log[[#This Row],[Product]]),"",SalesOrders_Log[[#This Row],[List Price]]*SalesOrders_Log[[#This Row],[QTY at List Price]]+SalesOrders_Log[[#This Row],[Discount Price]]*SalesOrders_Log[[#This Row],[QTY at Discount Price]])</f>
        <v/>
      </c>
      <c r="M157" s="6"/>
      <c r="N157" s="6"/>
      <c r="O157" s="18" t="str">
        <f>IFERROR(SalesOrders_Log[[#This Row],[Line Sub Total]]*SalesOrders_Log[[#This Row],[Zip Code Taxes]],"")</f>
        <v/>
      </c>
      <c r="P157" s="18">
        <f>SalesOrders_Log[[#This Row],[List Price]]-SalesOrders_Log[[#This Row],[Cost Price]]</f>
        <v>0</v>
      </c>
      <c r="Q15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57" s="93" t="str">
        <f>IFERROR(SalesOrders_Log[[#This Row],[QTY at List Price]]*SalesOrders_Log[[#This Row],[List Price]]/SalesOrders_Log[[#This Row],[Cost Price]]*SalesOrders_Log[[#This Row],[QTY at List Price]]-IF(SalesOrders_Log[[#This Row],[QTY at List Price]]="","",1),"")</f>
        <v/>
      </c>
      <c r="S157" s="93" t="str">
        <f>IFERROR( SalesOrders_Log[[#This Row],[QTY at Discount Price]]*SalesOrders_Log[[#This Row],[Discount Price]]/SalesOrders_Log[[#This Row],[Cost Price]]*SalesOrders_Log[[#This Row],[QTY at Discount Price]]-IF(SalesOrders_Log[[#This Row],[QTY at Discount Price]]="","",1),"")</f>
        <v/>
      </c>
      <c r="T157" s="6"/>
      <c r="V157" s="18">
        <f>IF(SalesOrders_Log[[#This Row],[Date Invoiced]]=FY01_M01,SalesOrders_Log[[#This Row],[Line Sub Total]],0)</f>
        <v>0</v>
      </c>
      <c r="W157" s="18">
        <f>IF(SalesOrders_Log[[#This Row],[Date Invoiced]]=FY01_M02,SalesOrders_Log[[#This Row],[Line Sub Total]],0)</f>
        <v>0</v>
      </c>
      <c r="X157" s="18">
        <f>IF(SalesOrders_Log[[#This Row],[Date Invoiced]]=FY01_M03,SalesOrders_Log[[#This Row],[Line Sub Total]],0)</f>
        <v>0</v>
      </c>
      <c r="Y157" s="18">
        <f>IF(SalesOrders_Log[[#This Row],[Date Invoiced]]=FY01_M04,SalesOrders_Log[[#This Row],[Line Sub Total]],0)</f>
        <v>0</v>
      </c>
      <c r="Z157" s="18">
        <f>IF(SalesOrders_Log[[#This Row],[Date Invoiced]]=FY01_M05,SalesOrders_Log[[#This Row],[Line Sub Total]],0)</f>
        <v>0</v>
      </c>
      <c r="AA157" s="18">
        <f>IF(SalesOrders_Log[[#This Row],[Date Invoiced]]=FY01_M06,SalesOrders_Log[[#This Row],[Line Sub Total]],0)</f>
        <v>0</v>
      </c>
      <c r="AB157" s="18">
        <f>IF(SalesOrders_Log[[#This Row],[Date Invoiced]]=FY01_M07,SalesOrders_Log[[#This Row],[Line Sub Total]],0)</f>
        <v>0</v>
      </c>
      <c r="AC157" s="18">
        <f>IF(SalesOrders_Log[[#This Row],[Date Invoiced]]=FY01_M08,SalesOrders_Log[[#This Row],[Line Sub Total]],0)</f>
        <v>0</v>
      </c>
      <c r="AD157" s="18">
        <f>IF(SalesOrders_Log[[#This Row],[Date Invoiced]]=FY01_M09,SalesOrders_Log[[#This Row],[Line Sub Total]],0)</f>
        <v>0</v>
      </c>
      <c r="AE157" s="18">
        <f>IF(SalesOrders_Log[[#This Row],[Date Invoiced]]=FY01_M10,SalesOrders_Log[[#This Row],[Line Sub Total]],0)</f>
        <v>0</v>
      </c>
      <c r="AF157" s="18">
        <f>IF(SalesOrders_Log[[#This Row],[Date Invoiced]]=FY01_M11,SalesOrders_Log[[#This Row],[Line Sub Total]],0)</f>
        <v>0</v>
      </c>
      <c r="AG157" s="18">
        <f>IF(SalesOrders_Log[[#This Row],[Date Invoiced]]=FY01_M12,SalesOrders_Log[[#This Row],[Line Sub Total]],0)</f>
        <v>0</v>
      </c>
      <c r="AH157" s="18">
        <f>IF(SalesOrders_Log[[#This Row],[Date Invoiced]]=FY02_M01,SalesOrders_Log[[#This Row],[Line Sub Total]],0)</f>
        <v>0</v>
      </c>
      <c r="AI157" s="18">
        <f>IF(SalesOrders_Log[[#This Row],[Date Invoiced]]=FY02_M02,SalesOrders_Log[[#This Row],[Line Sub Total]],0)</f>
        <v>0</v>
      </c>
      <c r="AJ157" s="18">
        <f>IF(SalesOrders_Log[[#This Row],[Date Invoiced]]=FY02_M03,SalesOrders_Log[[#This Row],[Line Sub Total]],0)</f>
        <v>0</v>
      </c>
      <c r="AK157" s="18">
        <f>IF(SalesOrders_Log[[#This Row],[Date Invoiced]]=FY02_M04,SalesOrders_Log[[#This Row],[Line Sub Total]],0)</f>
        <v>0</v>
      </c>
      <c r="AL157" s="18">
        <f>IF(SalesOrders_Log[[#This Row],[Date Invoiced]]=FY02_M05,SalesOrders_Log[[#This Row],[Line Sub Total]],0)</f>
        <v>0</v>
      </c>
      <c r="AM157" s="18">
        <f>IF(SalesOrders_Log[[#This Row],[Date Invoiced]]=FY02_M06,SalesOrders_Log[[#This Row],[Line Sub Total]],0)</f>
        <v>0</v>
      </c>
      <c r="AN157" s="18">
        <f>IF(SalesOrders_Log[[#This Row],[Date Invoiced]]=FY02_M07,SalesOrders_Log[[#This Row],[Line Sub Total]],0)</f>
        <v>0</v>
      </c>
      <c r="AO157" s="18">
        <f>IF(SalesOrders_Log[[#This Row],[Date Invoiced]]=FY02_M08,SalesOrders_Log[[#This Row],[Line Sub Total]],0)</f>
        <v>0</v>
      </c>
      <c r="AP157" s="18">
        <f>IF(SalesOrders_Log[[#This Row],[Date Invoiced]]=FY02_M09,SalesOrders_Log[[#This Row],[Line Sub Total]],0)</f>
        <v>0</v>
      </c>
      <c r="AQ157" s="18">
        <f>IF(SalesOrders_Log[[#This Row],[Date Invoiced]]=FY02_M10,SalesOrders_Log[[#This Row],[Line Sub Total]],0)</f>
        <v>0</v>
      </c>
      <c r="AR157" s="18">
        <f>IF(SalesOrders_Log[[#This Row],[Date Invoiced]]=FY02_M11,SalesOrders_Log[[#This Row],[Line Sub Total]],0)</f>
        <v>0</v>
      </c>
      <c r="AS157" s="18">
        <f>IF(SalesOrders_Log[[#This Row],[Date Invoiced]]=FY02_M12,SalesOrders_Log[[#This Row],[Line Sub Total]],0)</f>
        <v>0</v>
      </c>
      <c r="AT157" s="18">
        <f>IF(SalesOrders_Log[[#This Row],[Date Invoiced]]=FY03_M01,SalesOrders_Log[[#This Row],[Line Sub Total]],0)</f>
        <v>0</v>
      </c>
      <c r="AU157" s="18">
        <f>IF(SalesOrders_Log[[#This Row],[Date Invoiced]]=FY03_M02,SalesOrders_Log[[#This Row],[Line Sub Total]],0)</f>
        <v>0</v>
      </c>
      <c r="AV157" s="18">
        <f>IF(SalesOrders_Log[[#This Row],[Date Invoiced]]=FY03_M03,SalesOrders_Log[[#This Row],[Line Sub Total]],0)</f>
        <v>0</v>
      </c>
      <c r="AW157" s="18">
        <f>IF(SalesOrders_Log[[#This Row],[Date Invoiced]]=FY03_M04,SalesOrders_Log[[#This Row],[Line Sub Total]],0)</f>
        <v>0</v>
      </c>
      <c r="AX157" s="18">
        <f>IF(SalesOrders_Log[[#This Row],[Date Invoiced]]=FY03_M05,SalesOrders_Log[[#This Row],[Line Sub Total]],0)</f>
        <v>0</v>
      </c>
      <c r="AY157" s="18">
        <f>IF(SalesOrders_Log[[#This Row],[Date Invoiced]]=FY03_M06,SalesOrders_Log[[#This Row],[Line Sub Total]],0)</f>
        <v>0</v>
      </c>
      <c r="AZ157" s="18">
        <f>IF(SalesOrders_Log[[#This Row],[Date Invoiced]]=FY03_M07,SalesOrders_Log[[#This Row],[Line Sub Total]],0)</f>
        <v>0</v>
      </c>
      <c r="BA157" s="18">
        <f>IF(SalesOrders_Log[[#This Row],[Date Invoiced]]=FY03_M08,SalesOrders_Log[[#This Row],[Line Sub Total]],0)</f>
        <v>0</v>
      </c>
      <c r="BB157" s="18">
        <f>IF(SalesOrders_Log[[#This Row],[Date Invoiced]]=FY03_M09,SalesOrders_Log[[#This Row],[Line Sub Total]],0)</f>
        <v>0</v>
      </c>
      <c r="BC157" s="18">
        <f>IF(SalesOrders_Log[[#This Row],[Date Invoiced]]=FY03_M10,SalesOrders_Log[[#This Row],[Line Sub Total]],0)</f>
        <v>0</v>
      </c>
      <c r="BD157" s="18">
        <f>IF(SalesOrders_Log[[#This Row],[Date Invoiced]]=FY03_M11,SalesOrders_Log[[#This Row],[Line Sub Total]],0)</f>
        <v>0</v>
      </c>
      <c r="BE157" s="18">
        <f>IF(SalesOrders_Log[[#This Row],[Date Invoiced]]=FY03_M12,SalesOrders_Log[[#This Row],[Line Sub Total]],0)</f>
        <v>0</v>
      </c>
      <c r="BF157" s="18">
        <f>IF(SalesOrders_Log[[#This Row],[Product]]=FY04_M01,SalesOrders_Log[[#This Row],[Date Invoiced]],0)</f>
        <v>0</v>
      </c>
      <c r="BG157" s="18">
        <f>IF(SalesOrders_Log[[#This Row],[Product]]=FY04_M02,SalesOrders_Log[[#This Row],[Date Invoiced]],0)</f>
        <v>0</v>
      </c>
      <c r="BH157" s="18">
        <f>IF(SalesOrders_Log[[#This Row],[Product]]=FY04_M03,SalesOrders_Log[[#This Row],[Date Invoiced]],0)</f>
        <v>0</v>
      </c>
      <c r="BI157" s="18">
        <f>IF(SalesOrders_Log[[#This Row],[Product]]=FY04_M04,SalesOrders_Log[[#This Row],[Date Invoiced]],0)</f>
        <v>0</v>
      </c>
      <c r="BJ157" s="18">
        <f>IF(SalesOrders_Log[[#This Row],[Product]]=FY04_M05,SalesOrders_Log[[#This Row],[Date Invoiced]],0)</f>
        <v>0</v>
      </c>
      <c r="BK157" s="18">
        <f>IF(SalesOrders_Log[[#This Row],[Product]]=FY04_M06,SalesOrders_Log[[#This Row],[Date Invoiced]],0)</f>
        <v>0</v>
      </c>
      <c r="BL157" s="18">
        <f>IF(SalesOrders_Log[[#This Row],[Product]]=FY04_M07,SalesOrders_Log[[#This Row],[Date Invoiced]],0)</f>
        <v>0</v>
      </c>
      <c r="BM157" s="18">
        <f>IF(SalesOrders_Log[[#This Row],[Product]]=FY04_M08,SalesOrders_Log[[#This Row],[Date Invoiced]],0)</f>
        <v>0</v>
      </c>
      <c r="BN157" s="18">
        <f>IF(SalesOrders_Log[[#This Row],[Product]]=FY04_M09,SalesOrders_Log[[#This Row],[Date Invoiced]],0)</f>
        <v>0</v>
      </c>
      <c r="BO157" s="18">
        <f>IF(SalesOrders_Log[[#This Row],[Product]]=FY04_M10,SalesOrders_Log[[#This Row],[Date Invoiced]],0)</f>
        <v>0</v>
      </c>
      <c r="BP157" s="18">
        <f>IF(SalesOrders_Log[[#This Row],[Product]]=FY04_M11,SalesOrders_Log[[#This Row],[Date Invoiced]],0)</f>
        <v>0</v>
      </c>
      <c r="BQ157" s="18">
        <f>IF(SalesOrders_Log[[#This Row],[Product]]=FY04_M12,SalesOrders_Log[[#This Row],[Date Invoiced]],0)</f>
        <v>0</v>
      </c>
      <c r="BR157" s="18">
        <f>IF(SalesOrders_Log[[#This Row],[Product]]=FY05_M01,SalesOrders_Log[[#This Row],[Date Invoiced]],0)</f>
        <v>0</v>
      </c>
      <c r="BS157" s="18">
        <f>IF(SalesOrders_Log[[#This Row],[Product]]=FY05_M02,SalesOrders_Log[[#This Row],[Date Invoiced]],0)</f>
        <v>0</v>
      </c>
      <c r="BT157" s="18">
        <f>IF(SalesOrders_Log[[#This Row],[Product]]=FY05_M03,SalesOrders_Log[[#This Row],[Date Invoiced]],0)</f>
        <v>0</v>
      </c>
      <c r="BU157" s="18">
        <f>IF(SalesOrders_Log[[#This Row],[Product]]=FY05_M04,SalesOrders_Log[[#This Row],[Date Invoiced]],0)</f>
        <v>0</v>
      </c>
      <c r="BV157" s="18">
        <f>IF(SalesOrders_Log[[#This Row],[Product]]=FY05_M05,SalesOrders_Log[[#This Row],[Date Invoiced]],0)</f>
        <v>0</v>
      </c>
      <c r="BW157" s="18">
        <f>IF(SalesOrders_Log[[#This Row],[Product]]=FY05_M06,SalesOrders_Log[[#This Row],[Date Invoiced]],0)</f>
        <v>0</v>
      </c>
      <c r="BX157" s="18">
        <f>IF(SalesOrders_Log[[#This Row],[Product]]=FY05_M07,SalesOrders_Log[[#This Row],[Date Invoiced]],0)</f>
        <v>0</v>
      </c>
      <c r="BY157" s="18">
        <f>IF(SalesOrders_Log[[#This Row],[Product]]=FY05_M08,SalesOrders_Log[[#This Row],[Date Invoiced]],0)</f>
        <v>0</v>
      </c>
      <c r="BZ157" s="18">
        <f>IF(SalesOrders_Log[[#This Row],[Product]]=FY05_M09,SalesOrders_Log[[#This Row],[Date Invoiced]],0)</f>
        <v>0</v>
      </c>
      <c r="CA157" s="18">
        <f>IF(SalesOrders_Log[[#This Row],[Product]]=FY05_M10,SalesOrders_Log[[#This Row],[Date Invoiced]],0)</f>
        <v>0</v>
      </c>
      <c r="CB157" s="18">
        <f>IF(SalesOrders_Log[[#This Row],[Product]]=FY05_M11,SalesOrders_Log[[#This Row],[Date Invoiced]],0)</f>
        <v>0</v>
      </c>
      <c r="CC157" s="18">
        <f>IF(SalesOrders_Log[[#This Row],[Product]]=FY05_M12,SalesOrders_Log[[#This Row],[Date Invoiced]],0)</f>
        <v>0</v>
      </c>
    </row>
    <row r="158" spans="2:81" x14ac:dyDescent="0.25">
      <c r="B158" s="6" t="s">
        <v>762</v>
      </c>
      <c r="C158" s="6"/>
      <c r="D158" s="11"/>
      <c r="E158" s="6"/>
      <c r="F158" s="6"/>
      <c r="G158" s="6"/>
      <c r="H158" s="6"/>
      <c r="I158" s="6"/>
      <c r="J158" s="6"/>
      <c r="K158" s="6"/>
      <c r="L158" s="18" t="str">
        <f>IF(ISBLANK(SalesOrders_Log[[#This Row],[Product]]),"",SalesOrders_Log[[#This Row],[List Price]]*SalesOrders_Log[[#This Row],[QTY at List Price]]+SalesOrders_Log[[#This Row],[Discount Price]]*SalesOrders_Log[[#This Row],[QTY at Discount Price]])</f>
        <v/>
      </c>
      <c r="M158" s="6"/>
      <c r="N158" s="6"/>
      <c r="O158" s="18" t="str">
        <f>IFERROR(SalesOrders_Log[[#This Row],[Line Sub Total]]*SalesOrders_Log[[#This Row],[Zip Code Taxes]],"")</f>
        <v/>
      </c>
      <c r="P158" s="18">
        <f>SalesOrders_Log[[#This Row],[List Price]]-SalesOrders_Log[[#This Row],[Cost Price]]</f>
        <v>0</v>
      </c>
      <c r="Q15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58" s="93" t="str">
        <f>IFERROR(SalesOrders_Log[[#This Row],[QTY at List Price]]*SalesOrders_Log[[#This Row],[List Price]]/SalesOrders_Log[[#This Row],[Cost Price]]*SalesOrders_Log[[#This Row],[QTY at List Price]]-IF(SalesOrders_Log[[#This Row],[QTY at List Price]]="","",1),"")</f>
        <v/>
      </c>
      <c r="S158" s="93" t="str">
        <f>IFERROR( SalesOrders_Log[[#This Row],[QTY at Discount Price]]*SalesOrders_Log[[#This Row],[Discount Price]]/SalesOrders_Log[[#This Row],[Cost Price]]*SalesOrders_Log[[#This Row],[QTY at Discount Price]]-IF(SalesOrders_Log[[#This Row],[QTY at Discount Price]]="","",1),"")</f>
        <v/>
      </c>
      <c r="T158" s="6"/>
      <c r="V158" s="18">
        <f>IF(SalesOrders_Log[[#This Row],[Date Invoiced]]=FY01_M01,SalesOrders_Log[[#This Row],[Line Sub Total]],0)</f>
        <v>0</v>
      </c>
      <c r="W158" s="18">
        <f>IF(SalesOrders_Log[[#This Row],[Date Invoiced]]=FY01_M02,SalesOrders_Log[[#This Row],[Line Sub Total]],0)</f>
        <v>0</v>
      </c>
      <c r="X158" s="18">
        <f>IF(SalesOrders_Log[[#This Row],[Date Invoiced]]=FY01_M03,SalesOrders_Log[[#This Row],[Line Sub Total]],0)</f>
        <v>0</v>
      </c>
      <c r="Y158" s="18">
        <f>IF(SalesOrders_Log[[#This Row],[Date Invoiced]]=FY01_M04,SalesOrders_Log[[#This Row],[Line Sub Total]],0)</f>
        <v>0</v>
      </c>
      <c r="Z158" s="18">
        <f>IF(SalesOrders_Log[[#This Row],[Date Invoiced]]=FY01_M05,SalesOrders_Log[[#This Row],[Line Sub Total]],0)</f>
        <v>0</v>
      </c>
      <c r="AA158" s="18">
        <f>IF(SalesOrders_Log[[#This Row],[Date Invoiced]]=FY01_M06,SalesOrders_Log[[#This Row],[Line Sub Total]],0)</f>
        <v>0</v>
      </c>
      <c r="AB158" s="18">
        <f>IF(SalesOrders_Log[[#This Row],[Date Invoiced]]=FY01_M07,SalesOrders_Log[[#This Row],[Line Sub Total]],0)</f>
        <v>0</v>
      </c>
      <c r="AC158" s="18">
        <f>IF(SalesOrders_Log[[#This Row],[Date Invoiced]]=FY01_M08,SalesOrders_Log[[#This Row],[Line Sub Total]],0)</f>
        <v>0</v>
      </c>
      <c r="AD158" s="18">
        <f>IF(SalesOrders_Log[[#This Row],[Date Invoiced]]=FY01_M09,SalesOrders_Log[[#This Row],[Line Sub Total]],0)</f>
        <v>0</v>
      </c>
      <c r="AE158" s="18">
        <f>IF(SalesOrders_Log[[#This Row],[Date Invoiced]]=FY01_M10,SalesOrders_Log[[#This Row],[Line Sub Total]],0)</f>
        <v>0</v>
      </c>
      <c r="AF158" s="18">
        <f>IF(SalesOrders_Log[[#This Row],[Date Invoiced]]=FY01_M11,SalesOrders_Log[[#This Row],[Line Sub Total]],0)</f>
        <v>0</v>
      </c>
      <c r="AG158" s="18">
        <f>IF(SalesOrders_Log[[#This Row],[Date Invoiced]]=FY01_M12,SalesOrders_Log[[#This Row],[Line Sub Total]],0)</f>
        <v>0</v>
      </c>
      <c r="AH158" s="18">
        <f>IF(SalesOrders_Log[[#This Row],[Date Invoiced]]=FY02_M01,SalesOrders_Log[[#This Row],[Line Sub Total]],0)</f>
        <v>0</v>
      </c>
      <c r="AI158" s="18">
        <f>IF(SalesOrders_Log[[#This Row],[Date Invoiced]]=FY02_M02,SalesOrders_Log[[#This Row],[Line Sub Total]],0)</f>
        <v>0</v>
      </c>
      <c r="AJ158" s="18">
        <f>IF(SalesOrders_Log[[#This Row],[Date Invoiced]]=FY02_M03,SalesOrders_Log[[#This Row],[Line Sub Total]],0)</f>
        <v>0</v>
      </c>
      <c r="AK158" s="18">
        <f>IF(SalesOrders_Log[[#This Row],[Date Invoiced]]=FY02_M04,SalesOrders_Log[[#This Row],[Line Sub Total]],0)</f>
        <v>0</v>
      </c>
      <c r="AL158" s="18">
        <f>IF(SalesOrders_Log[[#This Row],[Date Invoiced]]=FY02_M05,SalesOrders_Log[[#This Row],[Line Sub Total]],0)</f>
        <v>0</v>
      </c>
      <c r="AM158" s="18">
        <f>IF(SalesOrders_Log[[#This Row],[Date Invoiced]]=FY02_M06,SalesOrders_Log[[#This Row],[Line Sub Total]],0)</f>
        <v>0</v>
      </c>
      <c r="AN158" s="18">
        <f>IF(SalesOrders_Log[[#This Row],[Date Invoiced]]=FY02_M07,SalesOrders_Log[[#This Row],[Line Sub Total]],0)</f>
        <v>0</v>
      </c>
      <c r="AO158" s="18">
        <f>IF(SalesOrders_Log[[#This Row],[Date Invoiced]]=FY02_M08,SalesOrders_Log[[#This Row],[Line Sub Total]],0)</f>
        <v>0</v>
      </c>
      <c r="AP158" s="18">
        <f>IF(SalesOrders_Log[[#This Row],[Date Invoiced]]=FY02_M09,SalesOrders_Log[[#This Row],[Line Sub Total]],0)</f>
        <v>0</v>
      </c>
      <c r="AQ158" s="18">
        <f>IF(SalesOrders_Log[[#This Row],[Date Invoiced]]=FY02_M10,SalesOrders_Log[[#This Row],[Line Sub Total]],0)</f>
        <v>0</v>
      </c>
      <c r="AR158" s="18">
        <f>IF(SalesOrders_Log[[#This Row],[Date Invoiced]]=FY02_M11,SalesOrders_Log[[#This Row],[Line Sub Total]],0)</f>
        <v>0</v>
      </c>
      <c r="AS158" s="18">
        <f>IF(SalesOrders_Log[[#This Row],[Date Invoiced]]=FY02_M12,SalesOrders_Log[[#This Row],[Line Sub Total]],0)</f>
        <v>0</v>
      </c>
      <c r="AT158" s="18">
        <f>IF(SalesOrders_Log[[#This Row],[Date Invoiced]]=FY03_M01,SalesOrders_Log[[#This Row],[Line Sub Total]],0)</f>
        <v>0</v>
      </c>
      <c r="AU158" s="18">
        <f>IF(SalesOrders_Log[[#This Row],[Date Invoiced]]=FY03_M02,SalesOrders_Log[[#This Row],[Line Sub Total]],0)</f>
        <v>0</v>
      </c>
      <c r="AV158" s="18">
        <f>IF(SalesOrders_Log[[#This Row],[Date Invoiced]]=FY03_M03,SalesOrders_Log[[#This Row],[Line Sub Total]],0)</f>
        <v>0</v>
      </c>
      <c r="AW158" s="18">
        <f>IF(SalesOrders_Log[[#This Row],[Date Invoiced]]=FY03_M04,SalesOrders_Log[[#This Row],[Line Sub Total]],0)</f>
        <v>0</v>
      </c>
      <c r="AX158" s="18">
        <f>IF(SalesOrders_Log[[#This Row],[Date Invoiced]]=FY03_M05,SalesOrders_Log[[#This Row],[Line Sub Total]],0)</f>
        <v>0</v>
      </c>
      <c r="AY158" s="18">
        <f>IF(SalesOrders_Log[[#This Row],[Date Invoiced]]=FY03_M06,SalesOrders_Log[[#This Row],[Line Sub Total]],0)</f>
        <v>0</v>
      </c>
      <c r="AZ158" s="18">
        <f>IF(SalesOrders_Log[[#This Row],[Date Invoiced]]=FY03_M07,SalesOrders_Log[[#This Row],[Line Sub Total]],0)</f>
        <v>0</v>
      </c>
      <c r="BA158" s="18">
        <f>IF(SalesOrders_Log[[#This Row],[Date Invoiced]]=FY03_M08,SalesOrders_Log[[#This Row],[Line Sub Total]],0)</f>
        <v>0</v>
      </c>
      <c r="BB158" s="18">
        <f>IF(SalesOrders_Log[[#This Row],[Date Invoiced]]=FY03_M09,SalesOrders_Log[[#This Row],[Line Sub Total]],0)</f>
        <v>0</v>
      </c>
      <c r="BC158" s="18">
        <f>IF(SalesOrders_Log[[#This Row],[Date Invoiced]]=FY03_M10,SalesOrders_Log[[#This Row],[Line Sub Total]],0)</f>
        <v>0</v>
      </c>
      <c r="BD158" s="18">
        <f>IF(SalesOrders_Log[[#This Row],[Date Invoiced]]=FY03_M11,SalesOrders_Log[[#This Row],[Line Sub Total]],0)</f>
        <v>0</v>
      </c>
      <c r="BE158" s="18">
        <f>IF(SalesOrders_Log[[#This Row],[Date Invoiced]]=FY03_M12,SalesOrders_Log[[#This Row],[Line Sub Total]],0)</f>
        <v>0</v>
      </c>
      <c r="BF158" s="18">
        <f>IF(SalesOrders_Log[[#This Row],[Product]]=FY04_M01,SalesOrders_Log[[#This Row],[Date Invoiced]],0)</f>
        <v>0</v>
      </c>
      <c r="BG158" s="18">
        <f>IF(SalesOrders_Log[[#This Row],[Product]]=FY04_M02,SalesOrders_Log[[#This Row],[Date Invoiced]],0)</f>
        <v>0</v>
      </c>
      <c r="BH158" s="18">
        <f>IF(SalesOrders_Log[[#This Row],[Product]]=FY04_M03,SalesOrders_Log[[#This Row],[Date Invoiced]],0)</f>
        <v>0</v>
      </c>
      <c r="BI158" s="18">
        <f>IF(SalesOrders_Log[[#This Row],[Product]]=FY04_M04,SalesOrders_Log[[#This Row],[Date Invoiced]],0)</f>
        <v>0</v>
      </c>
      <c r="BJ158" s="18">
        <f>IF(SalesOrders_Log[[#This Row],[Product]]=FY04_M05,SalesOrders_Log[[#This Row],[Date Invoiced]],0)</f>
        <v>0</v>
      </c>
      <c r="BK158" s="18">
        <f>IF(SalesOrders_Log[[#This Row],[Product]]=FY04_M06,SalesOrders_Log[[#This Row],[Date Invoiced]],0)</f>
        <v>0</v>
      </c>
      <c r="BL158" s="18">
        <f>IF(SalesOrders_Log[[#This Row],[Product]]=FY04_M07,SalesOrders_Log[[#This Row],[Date Invoiced]],0)</f>
        <v>0</v>
      </c>
      <c r="BM158" s="18">
        <f>IF(SalesOrders_Log[[#This Row],[Product]]=FY04_M08,SalesOrders_Log[[#This Row],[Date Invoiced]],0)</f>
        <v>0</v>
      </c>
      <c r="BN158" s="18">
        <f>IF(SalesOrders_Log[[#This Row],[Product]]=FY04_M09,SalesOrders_Log[[#This Row],[Date Invoiced]],0)</f>
        <v>0</v>
      </c>
      <c r="BO158" s="18">
        <f>IF(SalesOrders_Log[[#This Row],[Product]]=FY04_M10,SalesOrders_Log[[#This Row],[Date Invoiced]],0)</f>
        <v>0</v>
      </c>
      <c r="BP158" s="18">
        <f>IF(SalesOrders_Log[[#This Row],[Product]]=FY04_M11,SalesOrders_Log[[#This Row],[Date Invoiced]],0)</f>
        <v>0</v>
      </c>
      <c r="BQ158" s="18">
        <f>IF(SalesOrders_Log[[#This Row],[Product]]=FY04_M12,SalesOrders_Log[[#This Row],[Date Invoiced]],0)</f>
        <v>0</v>
      </c>
      <c r="BR158" s="18">
        <f>IF(SalesOrders_Log[[#This Row],[Product]]=FY05_M01,SalesOrders_Log[[#This Row],[Date Invoiced]],0)</f>
        <v>0</v>
      </c>
      <c r="BS158" s="18">
        <f>IF(SalesOrders_Log[[#This Row],[Product]]=FY05_M02,SalesOrders_Log[[#This Row],[Date Invoiced]],0)</f>
        <v>0</v>
      </c>
      <c r="BT158" s="18">
        <f>IF(SalesOrders_Log[[#This Row],[Product]]=FY05_M03,SalesOrders_Log[[#This Row],[Date Invoiced]],0)</f>
        <v>0</v>
      </c>
      <c r="BU158" s="18">
        <f>IF(SalesOrders_Log[[#This Row],[Product]]=FY05_M04,SalesOrders_Log[[#This Row],[Date Invoiced]],0)</f>
        <v>0</v>
      </c>
      <c r="BV158" s="18">
        <f>IF(SalesOrders_Log[[#This Row],[Product]]=FY05_M05,SalesOrders_Log[[#This Row],[Date Invoiced]],0)</f>
        <v>0</v>
      </c>
      <c r="BW158" s="18">
        <f>IF(SalesOrders_Log[[#This Row],[Product]]=FY05_M06,SalesOrders_Log[[#This Row],[Date Invoiced]],0)</f>
        <v>0</v>
      </c>
      <c r="BX158" s="18">
        <f>IF(SalesOrders_Log[[#This Row],[Product]]=FY05_M07,SalesOrders_Log[[#This Row],[Date Invoiced]],0)</f>
        <v>0</v>
      </c>
      <c r="BY158" s="18">
        <f>IF(SalesOrders_Log[[#This Row],[Product]]=FY05_M08,SalesOrders_Log[[#This Row],[Date Invoiced]],0)</f>
        <v>0</v>
      </c>
      <c r="BZ158" s="18">
        <f>IF(SalesOrders_Log[[#This Row],[Product]]=FY05_M09,SalesOrders_Log[[#This Row],[Date Invoiced]],0)</f>
        <v>0</v>
      </c>
      <c r="CA158" s="18">
        <f>IF(SalesOrders_Log[[#This Row],[Product]]=FY05_M10,SalesOrders_Log[[#This Row],[Date Invoiced]],0)</f>
        <v>0</v>
      </c>
      <c r="CB158" s="18">
        <f>IF(SalesOrders_Log[[#This Row],[Product]]=FY05_M11,SalesOrders_Log[[#This Row],[Date Invoiced]],0)</f>
        <v>0</v>
      </c>
      <c r="CC158" s="18">
        <f>IF(SalesOrders_Log[[#This Row],[Product]]=FY05_M12,SalesOrders_Log[[#This Row],[Date Invoiced]],0)</f>
        <v>0</v>
      </c>
    </row>
    <row r="159" spans="2:81" x14ac:dyDescent="0.25">
      <c r="B159" s="6" t="s">
        <v>763</v>
      </c>
      <c r="C159" s="6"/>
      <c r="D159" s="11"/>
      <c r="E159" s="6"/>
      <c r="F159" s="6"/>
      <c r="G159" s="6"/>
      <c r="H159" s="6"/>
      <c r="I159" s="6"/>
      <c r="J159" s="6"/>
      <c r="K159" s="6"/>
      <c r="L159" s="18" t="str">
        <f>IF(ISBLANK(SalesOrders_Log[[#This Row],[Product]]),"",SalesOrders_Log[[#This Row],[List Price]]*SalesOrders_Log[[#This Row],[QTY at List Price]]+SalesOrders_Log[[#This Row],[Discount Price]]*SalesOrders_Log[[#This Row],[QTY at Discount Price]])</f>
        <v/>
      </c>
      <c r="M159" s="6"/>
      <c r="N159" s="6"/>
      <c r="O159" s="18" t="str">
        <f>IFERROR(SalesOrders_Log[[#This Row],[Line Sub Total]]*SalesOrders_Log[[#This Row],[Zip Code Taxes]],"")</f>
        <v/>
      </c>
      <c r="P159" s="18">
        <f>SalesOrders_Log[[#This Row],[List Price]]-SalesOrders_Log[[#This Row],[Cost Price]]</f>
        <v>0</v>
      </c>
      <c r="Q15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59" s="93" t="str">
        <f>IFERROR(SalesOrders_Log[[#This Row],[QTY at List Price]]*SalesOrders_Log[[#This Row],[List Price]]/SalesOrders_Log[[#This Row],[Cost Price]]*SalesOrders_Log[[#This Row],[QTY at List Price]]-IF(SalesOrders_Log[[#This Row],[QTY at List Price]]="","",1),"")</f>
        <v/>
      </c>
      <c r="S159" s="93" t="str">
        <f>IFERROR( SalesOrders_Log[[#This Row],[QTY at Discount Price]]*SalesOrders_Log[[#This Row],[Discount Price]]/SalesOrders_Log[[#This Row],[Cost Price]]*SalesOrders_Log[[#This Row],[QTY at Discount Price]]-IF(SalesOrders_Log[[#This Row],[QTY at Discount Price]]="","",1),"")</f>
        <v/>
      </c>
      <c r="T159" s="6"/>
      <c r="V159" s="18">
        <f>IF(SalesOrders_Log[[#This Row],[Date Invoiced]]=FY01_M01,SalesOrders_Log[[#This Row],[Line Sub Total]],0)</f>
        <v>0</v>
      </c>
      <c r="W159" s="18">
        <f>IF(SalesOrders_Log[[#This Row],[Date Invoiced]]=FY01_M02,SalesOrders_Log[[#This Row],[Line Sub Total]],0)</f>
        <v>0</v>
      </c>
      <c r="X159" s="18">
        <f>IF(SalesOrders_Log[[#This Row],[Date Invoiced]]=FY01_M03,SalesOrders_Log[[#This Row],[Line Sub Total]],0)</f>
        <v>0</v>
      </c>
      <c r="Y159" s="18">
        <f>IF(SalesOrders_Log[[#This Row],[Date Invoiced]]=FY01_M04,SalesOrders_Log[[#This Row],[Line Sub Total]],0)</f>
        <v>0</v>
      </c>
      <c r="Z159" s="18">
        <f>IF(SalesOrders_Log[[#This Row],[Date Invoiced]]=FY01_M05,SalesOrders_Log[[#This Row],[Line Sub Total]],0)</f>
        <v>0</v>
      </c>
      <c r="AA159" s="18">
        <f>IF(SalesOrders_Log[[#This Row],[Date Invoiced]]=FY01_M06,SalesOrders_Log[[#This Row],[Line Sub Total]],0)</f>
        <v>0</v>
      </c>
      <c r="AB159" s="18">
        <f>IF(SalesOrders_Log[[#This Row],[Date Invoiced]]=FY01_M07,SalesOrders_Log[[#This Row],[Line Sub Total]],0)</f>
        <v>0</v>
      </c>
      <c r="AC159" s="18">
        <f>IF(SalesOrders_Log[[#This Row],[Date Invoiced]]=FY01_M08,SalesOrders_Log[[#This Row],[Line Sub Total]],0)</f>
        <v>0</v>
      </c>
      <c r="AD159" s="18">
        <f>IF(SalesOrders_Log[[#This Row],[Date Invoiced]]=FY01_M09,SalesOrders_Log[[#This Row],[Line Sub Total]],0)</f>
        <v>0</v>
      </c>
      <c r="AE159" s="18">
        <f>IF(SalesOrders_Log[[#This Row],[Date Invoiced]]=FY01_M10,SalesOrders_Log[[#This Row],[Line Sub Total]],0)</f>
        <v>0</v>
      </c>
      <c r="AF159" s="18">
        <f>IF(SalesOrders_Log[[#This Row],[Date Invoiced]]=FY01_M11,SalesOrders_Log[[#This Row],[Line Sub Total]],0)</f>
        <v>0</v>
      </c>
      <c r="AG159" s="18">
        <f>IF(SalesOrders_Log[[#This Row],[Date Invoiced]]=FY01_M12,SalesOrders_Log[[#This Row],[Line Sub Total]],0)</f>
        <v>0</v>
      </c>
      <c r="AH159" s="18">
        <f>IF(SalesOrders_Log[[#This Row],[Date Invoiced]]=FY02_M01,SalesOrders_Log[[#This Row],[Line Sub Total]],0)</f>
        <v>0</v>
      </c>
      <c r="AI159" s="18">
        <f>IF(SalesOrders_Log[[#This Row],[Date Invoiced]]=FY02_M02,SalesOrders_Log[[#This Row],[Line Sub Total]],0)</f>
        <v>0</v>
      </c>
      <c r="AJ159" s="18">
        <f>IF(SalesOrders_Log[[#This Row],[Date Invoiced]]=FY02_M03,SalesOrders_Log[[#This Row],[Line Sub Total]],0)</f>
        <v>0</v>
      </c>
      <c r="AK159" s="18">
        <f>IF(SalesOrders_Log[[#This Row],[Date Invoiced]]=FY02_M04,SalesOrders_Log[[#This Row],[Line Sub Total]],0)</f>
        <v>0</v>
      </c>
      <c r="AL159" s="18">
        <f>IF(SalesOrders_Log[[#This Row],[Date Invoiced]]=FY02_M05,SalesOrders_Log[[#This Row],[Line Sub Total]],0)</f>
        <v>0</v>
      </c>
      <c r="AM159" s="18">
        <f>IF(SalesOrders_Log[[#This Row],[Date Invoiced]]=FY02_M06,SalesOrders_Log[[#This Row],[Line Sub Total]],0)</f>
        <v>0</v>
      </c>
      <c r="AN159" s="18">
        <f>IF(SalesOrders_Log[[#This Row],[Date Invoiced]]=FY02_M07,SalesOrders_Log[[#This Row],[Line Sub Total]],0)</f>
        <v>0</v>
      </c>
      <c r="AO159" s="18">
        <f>IF(SalesOrders_Log[[#This Row],[Date Invoiced]]=FY02_M08,SalesOrders_Log[[#This Row],[Line Sub Total]],0)</f>
        <v>0</v>
      </c>
      <c r="AP159" s="18">
        <f>IF(SalesOrders_Log[[#This Row],[Date Invoiced]]=FY02_M09,SalesOrders_Log[[#This Row],[Line Sub Total]],0)</f>
        <v>0</v>
      </c>
      <c r="AQ159" s="18">
        <f>IF(SalesOrders_Log[[#This Row],[Date Invoiced]]=FY02_M10,SalesOrders_Log[[#This Row],[Line Sub Total]],0)</f>
        <v>0</v>
      </c>
      <c r="AR159" s="18">
        <f>IF(SalesOrders_Log[[#This Row],[Date Invoiced]]=FY02_M11,SalesOrders_Log[[#This Row],[Line Sub Total]],0)</f>
        <v>0</v>
      </c>
      <c r="AS159" s="18">
        <f>IF(SalesOrders_Log[[#This Row],[Date Invoiced]]=FY02_M12,SalesOrders_Log[[#This Row],[Line Sub Total]],0)</f>
        <v>0</v>
      </c>
      <c r="AT159" s="18">
        <f>IF(SalesOrders_Log[[#This Row],[Date Invoiced]]=FY03_M01,SalesOrders_Log[[#This Row],[Line Sub Total]],0)</f>
        <v>0</v>
      </c>
      <c r="AU159" s="18">
        <f>IF(SalesOrders_Log[[#This Row],[Date Invoiced]]=FY03_M02,SalesOrders_Log[[#This Row],[Line Sub Total]],0)</f>
        <v>0</v>
      </c>
      <c r="AV159" s="18">
        <f>IF(SalesOrders_Log[[#This Row],[Date Invoiced]]=FY03_M03,SalesOrders_Log[[#This Row],[Line Sub Total]],0)</f>
        <v>0</v>
      </c>
      <c r="AW159" s="18">
        <f>IF(SalesOrders_Log[[#This Row],[Date Invoiced]]=FY03_M04,SalesOrders_Log[[#This Row],[Line Sub Total]],0)</f>
        <v>0</v>
      </c>
      <c r="AX159" s="18">
        <f>IF(SalesOrders_Log[[#This Row],[Date Invoiced]]=FY03_M05,SalesOrders_Log[[#This Row],[Line Sub Total]],0)</f>
        <v>0</v>
      </c>
      <c r="AY159" s="18">
        <f>IF(SalesOrders_Log[[#This Row],[Date Invoiced]]=FY03_M06,SalesOrders_Log[[#This Row],[Line Sub Total]],0)</f>
        <v>0</v>
      </c>
      <c r="AZ159" s="18">
        <f>IF(SalesOrders_Log[[#This Row],[Date Invoiced]]=FY03_M07,SalesOrders_Log[[#This Row],[Line Sub Total]],0)</f>
        <v>0</v>
      </c>
      <c r="BA159" s="18">
        <f>IF(SalesOrders_Log[[#This Row],[Date Invoiced]]=FY03_M08,SalesOrders_Log[[#This Row],[Line Sub Total]],0)</f>
        <v>0</v>
      </c>
      <c r="BB159" s="18">
        <f>IF(SalesOrders_Log[[#This Row],[Date Invoiced]]=FY03_M09,SalesOrders_Log[[#This Row],[Line Sub Total]],0)</f>
        <v>0</v>
      </c>
      <c r="BC159" s="18">
        <f>IF(SalesOrders_Log[[#This Row],[Date Invoiced]]=FY03_M10,SalesOrders_Log[[#This Row],[Line Sub Total]],0)</f>
        <v>0</v>
      </c>
      <c r="BD159" s="18">
        <f>IF(SalesOrders_Log[[#This Row],[Date Invoiced]]=FY03_M11,SalesOrders_Log[[#This Row],[Line Sub Total]],0)</f>
        <v>0</v>
      </c>
      <c r="BE159" s="18">
        <f>IF(SalesOrders_Log[[#This Row],[Date Invoiced]]=FY03_M12,SalesOrders_Log[[#This Row],[Line Sub Total]],0)</f>
        <v>0</v>
      </c>
      <c r="BF159" s="18">
        <f>IF(SalesOrders_Log[[#This Row],[Product]]=FY04_M01,SalesOrders_Log[[#This Row],[Date Invoiced]],0)</f>
        <v>0</v>
      </c>
      <c r="BG159" s="18">
        <f>IF(SalesOrders_Log[[#This Row],[Product]]=FY04_M02,SalesOrders_Log[[#This Row],[Date Invoiced]],0)</f>
        <v>0</v>
      </c>
      <c r="BH159" s="18">
        <f>IF(SalesOrders_Log[[#This Row],[Product]]=FY04_M03,SalesOrders_Log[[#This Row],[Date Invoiced]],0)</f>
        <v>0</v>
      </c>
      <c r="BI159" s="18">
        <f>IF(SalesOrders_Log[[#This Row],[Product]]=FY04_M04,SalesOrders_Log[[#This Row],[Date Invoiced]],0)</f>
        <v>0</v>
      </c>
      <c r="BJ159" s="18">
        <f>IF(SalesOrders_Log[[#This Row],[Product]]=FY04_M05,SalesOrders_Log[[#This Row],[Date Invoiced]],0)</f>
        <v>0</v>
      </c>
      <c r="BK159" s="18">
        <f>IF(SalesOrders_Log[[#This Row],[Product]]=FY04_M06,SalesOrders_Log[[#This Row],[Date Invoiced]],0)</f>
        <v>0</v>
      </c>
      <c r="BL159" s="18">
        <f>IF(SalesOrders_Log[[#This Row],[Product]]=FY04_M07,SalesOrders_Log[[#This Row],[Date Invoiced]],0)</f>
        <v>0</v>
      </c>
      <c r="BM159" s="18">
        <f>IF(SalesOrders_Log[[#This Row],[Product]]=FY04_M08,SalesOrders_Log[[#This Row],[Date Invoiced]],0)</f>
        <v>0</v>
      </c>
      <c r="BN159" s="18">
        <f>IF(SalesOrders_Log[[#This Row],[Product]]=FY04_M09,SalesOrders_Log[[#This Row],[Date Invoiced]],0)</f>
        <v>0</v>
      </c>
      <c r="BO159" s="18">
        <f>IF(SalesOrders_Log[[#This Row],[Product]]=FY04_M10,SalesOrders_Log[[#This Row],[Date Invoiced]],0)</f>
        <v>0</v>
      </c>
      <c r="BP159" s="18">
        <f>IF(SalesOrders_Log[[#This Row],[Product]]=FY04_M11,SalesOrders_Log[[#This Row],[Date Invoiced]],0)</f>
        <v>0</v>
      </c>
      <c r="BQ159" s="18">
        <f>IF(SalesOrders_Log[[#This Row],[Product]]=FY04_M12,SalesOrders_Log[[#This Row],[Date Invoiced]],0)</f>
        <v>0</v>
      </c>
      <c r="BR159" s="18">
        <f>IF(SalesOrders_Log[[#This Row],[Product]]=FY05_M01,SalesOrders_Log[[#This Row],[Date Invoiced]],0)</f>
        <v>0</v>
      </c>
      <c r="BS159" s="18">
        <f>IF(SalesOrders_Log[[#This Row],[Product]]=FY05_M02,SalesOrders_Log[[#This Row],[Date Invoiced]],0)</f>
        <v>0</v>
      </c>
      <c r="BT159" s="18">
        <f>IF(SalesOrders_Log[[#This Row],[Product]]=FY05_M03,SalesOrders_Log[[#This Row],[Date Invoiced]],0)</f>
        <v>0</v>
      </c>
      <c r="BU159" s="18">
        <f>IF(SalesOrders_Log[[#This Row],[Product]]=FY05_M04,SalesOrders_Log[[#This Row],[Date Invoiced]],0)</f>
        <v>0</v>
      </c>
      <c r="BV159" s="18">
        <f>IF(SalesOrders_Log[[#This Row],[Product]]=FY05_M05,SalesOrders_Log[[#This Row],[Date Invoiced]],0)</f>
        <v>0</v>
      </c>
      <c r="BW159" s="18">
        <f>IF(SalesOrders_Log[[#This Row],[Product]]=FY05_M06,SalesOrders_Log[[#This Row],[Date Invoiced]],0)</f>
        <v>0</v>
      </c>
      <c r="BX159" s="18">
        <f>IF(SalesOrders_Log[[#This Row],[Product]]=FY05_M07,SalesOrders_Log[[#This Row],[Date Invoiced]],0)</f>
        <v>0</v>
      </c>
      <c r="BY159" s="18">
        <f>IF(SalesOrders_Log[[#This Row],[Product]]=FY05_M08,SalesOrders_Log[[#This Row],[Date Invoiced]],0)</f>
        <v>0</v>
      </c>
      <c r="BZ159" s="18">
        <f>IF(SalesOrders_Log[[#This Row],[Product]]=FY05_M09,SalesOrders_Log[[#This Row],[Date Invoiced]],0)</f>
        <v>0</v>
      </c>
      <c r="CA159" s="18">
        <f>IF(SalesOrders_Log[[#This Row],[Product]]=FY05_M10,SalesOrders_Log[[#This Row],[Date Invoiced]],0)</f>
        <v>0</v>
      </c>
      <c r="CB159" s="18">
        <f>IF(SalesOrders_Log[[#This Row],[Product]]=FY05_M11,SalesOrders_Log[[#This Row],[Date Invoiced]],0)</f>
        <v>0</v>
      </c>
      <c r="CC159" s="18">
        <f>IF(SalesOrders_Log[[#This Row],[Product]]=FY05_M12,SalesOrders_Log[[#This Row],[Date Invoiced]],0)</f>
        <v>0</v>
      </c>
    </row>
    <row r="160" spans="2:81" x14ac:dyDescent="0.25">
      <c r="B160" s="6" t="s">
        <v>764</v>
      </c>
      <c r="C160" s="6"/>
      <c r="D160" s="11"/>
      <c r="E160" s="6"/>
      <c r="F160" s="6"/>
      <c r="G160" s="6"/>
      <c r="H160" s="6"/>
      <c r="I160" s="6"/>
      <c r="J160" s="6"/>
      <c r="K160" s="6"/>
      <c r="L160" s="18" t="str">
        <f>IF(ISBLANK(SalesOrders_Log[[#This Row],[Product]]),"",SalesOrders_Log[[#This Row],[List Price]]*SalesOrders_Log[[#This Row],[QTY at List Price]]+SalesOrders_Log[[#This Row],[Discount Price]]*SalesOrders_Log[[#This Row],[QTY at Discount Price]])</f>
        <v/>
      </c>
      <c r="M160" s="6"/>
      <c r="N160" s="6"/>
      <c r="O160" s="18" t="str">
        <f>IFERROR(SalesOrders_Log[[#This Row],[Line Sub Total]]*SalesOrders_Log[[#This Row],[Zip Code Taxes]],"")</f>
        <v/>
      </c>
      <c r="P160" s="18">
        <f>SalesOrders_Log[[#This Row],[List Price]]-SalesOrders_Log[[#This Row],[Cost Price]]</f>
        <v>0</v>
      </c>
      <c r="Q16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60" s="93" t="str">
        <f>IFERROR(SalesOrders_Log[[#This Row],[QTY at List Price]]*SalesOrders_Log[[#This Row],[List Price]]/SalesOrders_Log[[#This Row],[Cost Price]]*SalesOrders_Log[[#This Row],[QTY at List Price]]-IF(SalesOrders_Log[[#This Row],[QTY at List Price]]="","",1),"")</f>
        <v/>
      </c>
      <c r="S160" s="93" t="str">
        <f>IFERROR( SalesOrders_Log[[#This Row],[QTY at Discount Price]]*SalesOrders_Log[[#This Row],[Discount Price]]/SalesOrders_Log[[#This Row],[Cost Price]]*SalesOrders_Log[[#This Row],[QTY at Discount Price]]-IF(SalesOrders_Log[[#This Row],[QTY at Discount Price]]="","",1),"")</f>
        <v/>
      </c>
      <c r="T160" s="6"/>
      <c r="V160" s="18">
        <f>IF(SalesOrders_Log[[#This Row],[Date Invoiced]]=FY01_M01,SalesOrders_Log[[#This Row],[Line Sub Total]],0)</f>
        <v>0</v>
      </c>
      <c r="W160" s="18">
        <f>IF(SalesOrders_Log[[#This Row],[Date Invoiced]]=FY01_M02,SalesOrders_Log[[#This Row],[Line Sub Total]],0)</f>
        <v>0</v>
      </c>
      <c r="X160" s="18">
        <f>IF(SalesOrders_Log[[#This Row],[Date Invoiced]]=FY01_M03,SalesOrders_Log[[#This Row],[Line Sub Total]],0)</f>
        <v>0</v>
      </c>
      <c r="Y160" s="18">
        <f>IF(SalesOrders_Log[[#This Row],[Date Invoiced]]=FY01_M04,SalesOrders_Log[[#This Row],[Line Sub Total]],0)</f>
        <v>0</v>
      </c>
      <c r="Z160" s="18">
        <f>IF(SalesOrders_Log[[#This Row],[Date Invoiced]]=FY01_M05,SalesOrders_Log[[#This Row],[Line Sub Total]],0)</f>
        <v>0</v>
      </c>
      <c r="AA160" s="18">
        <f>IF(SalesOrders_Log[[#This Row],[Date Invoiced]]=FY01_M06,SalesOrders_Log[[#This Row],[Line Sub Total]],0)</f>
        <v>0</v>
      </c>
      <c r="AB160" s="18">
        <f>IF(SalesOrders_Log[[#This Row],[Date Invoiced]]=FY01_M07,SalesOrders_Log[[#This Row],[Line Sub Total]],0)</f>
        <v>0</v>
      </c>
      <c r="AC160" s="18">
        <f>IF(SalesOrders_Log[[#This Row],[Date Invoiced]]=FY01_M08,SalesOrders_Log[[#This Row],[Line Sub Total]],0)</f>
        <v>0</v>
      </c>
      <c r="AD160" s="18">
        <f>IF(SalesOrders_Log[[#This Row],[Date Invoiced]]=FY01_M09,SalesOrders_Log[[#This Row],[Line Sub Total]],0)</f>
        <v>0</v>
      </c>
      <c r="AE160" s="18">
        <f>IF(SalesOrders_Log[[#This Row],[Date Invoiced]]=FY01_M10,SalesOrders_Log[[#This Row],[Line Sub Total]],0)</f>
        <v>0</v>
      </c>
      <c r="AF160" s="18">
        <f>IF(SalesOrders_Log[[#This Row],[Date Invoiced]]=FY01_M11,SalesOrders_Log[[#This Row],[Line Sub Total]],0)</f>
        <v>0</v>
      </c>
      <c r="AG160" s="18">
        <f>IF(SalesOrders_Log[[#This Row],[Date Invoiced]]=FY01_M12,SalesOrders_Log[[#This Row],[Line Sub Total]],0)</f>
        <v>0</v>
      </c>
      <c r="AH160" s="18">
        <f>IF(SalesOrders_Log[[#This Row],[Date Invoiced]]=FY02_M01,SalesOrders_Log[[#This Row],[Line Sub Total]],0)</f>
        <v>0</v>
      </c>
      <c r="AI160" s="18">
        <f>IF(SalesOrders_Log[[#This Row],[Date Invoiced]]=FY02_M02,SalesOrders_Log[[#This Row],[Line Sub Total]],0)</f>
        <v>0</v>
      </c>
      <c r="AJ160" s="18">
        <f>IF(SalesOrders_Log[[#This Row],[Date Invoiced]]=FY02_M03,SalesOrders_Log[[#This Row],[Line Sub Total]],0)</f>
        <v>0</v>
      </c>
      <c r="AK160" s="18">
        <f>IF(SalesOrders_Log[[#This Row],[Date Invoiced]]=FY02_M04,SalesOrders_Log[[#This Row],[Line Sub Total]],0)</f>
        <v>0</v>
      </c>
      <c r="AL160" s="18">
        <f>IF(SalesOrders_Log[[#This Row],[Date Invoiced]]=FY02_M05,SalesOrders_Log[[#This Row],[Line Sub Total]],0)</f>
        <v>0</v>
      </c>
      <c r="AM160" s="18">
        <f>IF(SalesOrders_Log[[#This Row],[Date Invoiced]]=FY02_M06,SalesOrders_Log[[#This Row],[Line Sub Total]],0)</f>
        <v>0</v>
      </c>
      <c r="AN160" s="18">
        <f>IF(SalesOrders_Log[[#This Row],[Date Invoiced]]=FY02_M07,SalesOrders_Log[[#This Row],[Line Sub Total]],0)</f>
        <v>0</v>
      </c>
      <c r="AO160" s="18">
        <f>IF(SalesOrders_Log[[#This Row],[Date Invoiced]]=FY02_M08,SalesOrders_Log[[#This Row],[Line Sub Total]],0)</f>
        <v>0</v>
      </c>
      <c r="AP160" s="18">
        <f>IF(SalesOrders_Log[[#This Row],[Date Invoiced]]=FY02_M09,SalesOrders_Log[[#This Row],[Line Sub Total]],0)</f>
        <v>0</v>
      </c>
      <c r="AQ160" s="18">
        <f>IF(SalesOrders_Log[[#This Row],[Date Invoiced]]=FY02_M10,SalesOrders_Log[[#This Row],[Line Sub Total]],0)</f>
        <v>0</v>
      </c>
      <c r="AR160" s="18">
        <f>IF(SalesOrders_Log[[#This Row],[Date Invoiced]]=FY02_M11,SalesOrders_Log[[#This Row],[Line Sub Total]],0)</f>
        <v>0</v>
      </c>
      <c r="AS160" s="18">
        <f>IF(SalesOrders_Log[[#This Row],[Date Invoiced]]=FY02_M12,SalesOrders_Log[[#This Row],[Line Sub Total]],0)</f>
        <v>0</v>
      </c>
      <c r="AT160" s="18">
        <f>IF(SalesOrders_Log[[#This Row],[Date Invoiced]]=FY03_M01,SalesOrders_Log[[#This Row],[Line Sub Total]],0)</f>
        <v>0</v>
      </c>
      <c r="AU160" s="18">
        <f>IF(SalesOrders_Log[[#This Row],[Date Invoiced]]=FY03_M02,SalesOrders_Log[[#This Row],[Line Sub Total]],0)</f>
        <v>0</v>
      </c>
      <c r="AV160" s="18">
        <f>IF(SalesOrders_Log[[#This Row],[Date Invoiced]]=FY03_M03,SalesOrders_Log[[#This Row],[Line Sub Total]],0)</f>
        <v>0</v>
      </c>
      <c r="AW160" s="18">
        <f>IF(SalesOrders_Log[[#This Row],[Date Invoiced]]=FY03_M04,SalesOrders_Log[[#This Row],[Line Sub Total]],0)</f>
        <v>0</v>
      </c>
      <c r="AX160" s="18">
        <f>IF(SalesOrders_Log[[#This Row],[Date Invoiced]]=FY03_M05,SalesOrders_Log[[#This Row],[Line Sub Total]],0)</f>
        <v>0</v>
      </c>
      <c r="AY160" s="18">
        <f>IF(SalesOrders_Log[[#This Row],[Date Invoiced]]=FY03_M06,SalesOrders_Log[[#This Row],[Line Sub Total]],0)</f>
        <v>0</v>
      </c>
      <c r="AZ160" s="18">
        <f>IF(SalesOrders_Log[[#This Row],[Date Invoiced]]=FY03_M07,SalesOrders_Log[[#This Row],[Line Sub Total]],0)</f>
        <v>0</v>
      </c>
      <c r="BA160" s="18">
        <f>IF(SalesOrders_Log[[#This Row],[Date Invoiced]]=FY03_M08,SalesOrders_Log[[#This Row],[Line Sub Total]],0)</f>
        <v>0</v>
      </c>
      <c r="BB160" s="18">
        <f>IF(SalesOrders_Log[[#This Row],[Date Invoiced]]=FY03_M09,SalesOrders_Log[[#This Row],[Line Sub Total]],0)</f>
        <v>0</v>
      </c>
      <c r="BC160" s="18">
        <f>IF(SalesOrders_Log[[#This Row],[Date Invoiced]]=FY03_M10,SalesOrders_Log[[#This Row],[Line Sub Total]],0)</f>
        <v>0</v>
      </c>
      <c r="BD160" s="18">
        <f>IF(SalesOrders_Log[[#This Row],[Date Invoiced]]=FY03_M11,SalesOrders_Log[[#This Row],[Line Sub Total]],0)</f>
        <v>0</v>
      </c>
      <c r="BE160" s="18">
        <f>IF(SalesOrders_Log[[#This Row],[Date Invoiced]]=FY03_M12,SalesOrders_Log[[#This Row],[Line Sub Total]],0)</f>
        <v>0</v>
      </c>
      <c r="BF160" s="18">
        <f>IF(SalesOrders_Log[[#This Row],[Product]]=FY04_M01,SalesOrders_Log[[#This Row],[Date Invoiced]],0)</f>
        <v>0</v>
      </c>
      <c r="BG160" s="18">
        <f>IF(SalesOrders_Log[[#This Row],[Product]]=FY04_M02,SalesOrders_Log[[#This Row],[Date Invoiced]],0)</f>
        <v>0</v>
      </c>
      <c r="BH160" s="18">
        <f>IF(SalesOrders_Log[[#This Row],[Product]]=FY04_M03,SalesOrders_Log[[#This Row],[Date Invoiced]],0)</f>
        <v>0</v>
      </c>
      <c r="BI160" s="18">
        <f>IF(SalesOrders_Log[[#This Row],[Product]]=FY04_M04,SalesOrders_Log[[#This Row],[Date Invoiced]],0)</f>
        <v>0</v>
      </c>
      <c r="BJ160" s="18">
        <f>IF(SalesOrders_Log[[#This Row],[Product]]=FY04_M05,SalesOrders_Log[[#This Row],[Date Invoiced]],0)</f>
        <v>0</v>
      </c>
      <c r="BK160" s="18">
        <f>IF(SalesOrders_Log[[#This Row],[Product]]=FY04_M06,SalesOrders_Log[[#This Row],[Date Invoiced]],0)</f>
        <v>0</v>
      </c>
      <c r="BL160" s="18">
        <f>IF(SalesOrders_Log[[#This Row],[Product]]=FY04_M07,SalesOrders_Log[[#This Row],[Date Invoiced]],0)</f>
        <v>0</v>
      </c>
      <c r="BM160" s="18">
        <f>IF(SalesOrders_Log[[#This Row],[Product]]=FY04_M08,SalesOrders_Log[[#This Row],[Date Invoiced]],0)</f>
        <v>0</v>
      </c>
      <c r="BN160" s="18">
        <f>IF(SalesOrders_Log[[#This Row],[Product]]=FY04_M09,SalesOrders_Log[[#This Row],[Date Invoiced]],0)</f>
        <v>0</v>
      </c>
      <c r="BO160" s="18">
        <f>IF(SalesOrders_Log[[#This Row],[Product]]=FY04_M10,SalesOrders_Log[[#This Row],[Date Invoiced]],0)</f>
        <v>0</v>
      </c>
      <c r="BP160" s="18">
        <f>IF(SalesOrders_Log[[#This Row],[Product]]=FY04_M11,SalesOrders_Log[[#This Row],[Date Invoiced]],0)</f>
        <v>0</v>
      </c>
      <c r="BQ160" s="18">
        <f>IF(SalesOrders_Log[[#This Row],[Product]]=FY04_M12,SalesOrders_Log[[#This Row],[Date Invoiced]],0)</f>
        <v>0</v>
      </c>
      <c r="BR160" s="18">
        <f>IF(SalesOrders_Log[[#This Row],[Product]]=FY05_M01,SalesOrders_Log[[#This Row],[Date Invoiced]],0)</f>
        <v>0</v>
      </c>
      <c r="BS160" s="18">
        <f>IF(SalesOrders_Log[[#This Row],[Product]]=FY05_M02,SalesOrders_Log[[#This Row],[Date Invoiced]],0)</f>
        <v>0</v>
      </c>
      <c r="BT160" s="18">
        <f>IF(SalesOrders_Log[[#This Row],[Product]]=FY05_M03,SalesOrders_Log[[#This Row],[Date Invoiced]],0)</f>
        <v>0</v>
      </c>
      <c r="BU160" s="18">
        <f>IF(SalesOrders_Log[[#This Row],[Product]]=FY05_M04,SalesOrders_Log[[#This Row],[Date Invoiced]],0)</f>
        <v>0</v>
      </c>
      <c r="BV160" s="18">
        <f>IF(SalesOrders_Log[[#This Row],[Product]]=FY05_M05,SalesOrders_Log[[#This Row],[Date Invoiced]],0)</f>
        <v>0</v>
      </c>
      <c r="BW160" s="18">
        <f>IF(SalesOrders_Log[[#This Row],[Product]]=FY05_M06,SalesOrders_Log[[#This Row],[Date Invoiced]],0)</f>
        <v>0</v>
      </c>
      <c r="BX160" s="18">
        <f>IF(SalesOrders_Log[[#This Row],[Product]]=FY05_M07,SalesOrders_Log[[#This Row],[Date Invoiced]],0)</f>
        <v>0</v>
      </c>
      <c r="BY160" s="18">
        <f>IF(SalesOrders_Log[[#This Row],[Product]]=FY05_M08,SalesOrders_Log[[#This Row],[Date Invoiced]],0)</f>
        <v>0</v>
      </c>
      <c r="BZ160" s="18">
        <f>IF(SalesOrders_Log[[#This Row],[Product]]=FY05_M09,SalesOrders_Log[[#This Row],[Date Invoiced]],0)</f>
        <v>0</v>
      </c>
      <c r="CA160" s="18">
        <f>IF(SalesOrders_Log[[#This Row],[Product]]=FY05_M10,SalesOrders_Log[[#This Row],[Date Invoiced]],0)</f>
        <v>0</v>
      </c>
      <c r="CB160" s="18">
        <f>IF(SalesOrders_Log[[#This Row],[Product]]=FY05_M11,SalesOrders_Log[[#This Row],[Date Invoiced]],0)</f>
        <v>0</v>
      </c>
      <c r="CC160" s="18">
        <f>IF(SalesOrders_Log[[#This Row],[Product]]=FY05_M12,SalesOrders_Log[[#This Row],[Date Invoiced]],0)</f>
        <v>0</v>
      </c>
    </row>
    <row r="161" spans="2:81" x14ac:dyDescent="0.25">
      <c r="B161" s="6" t="s">
        <v>765</v>
      </c>
      <c r="C161" s="6"/>
      <c r="D161" s="11"/>
      <c r="E161" s="6"/>
      <c r="F161" s="6"/>
      <c r="G161" s="6"/>
      <c r="H161" s="6"/>
      <c r="I161" s="6"/>
      <c r="J161" s="6"/>
      <c r="K161" s="6"/>
      <c r="L161" s="18" t="str">
        <f>IF(ISBLANK(SalesOrders_Log[[#This Row],[Product]]),"",SalesOrders_Log[[#This Row],[List Price]]*SalesOrders_Log[[#This Row],[QTY at List Price]]+SalesOrders_Log[[#This Row],[Discount Price]]*SalesOrders_Log[[#This Row],[QTY at Discount Price]])</f>
        <v/>
      </c>
      <c r="M161" s="6"/>
      <c r="N161" s="6"/>
      <c r="O161" s="18" t="str">
        <f>IFERROR(SalesOrders_Log[[#This Row],[Line Sub Total]]*SalesOrders_Log[[#This Row],[Zip Code Taxes]],"")</f>
        <v/>
      </c>
      <c r="P161" s="18">
        <f>SalesOrders_Log[[#This Row],[List Price]]-SalesOrders_Log[[#This Row],[Cost Price]]</f>
        <v>0</v>
      </c>
      <c r="Q16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61" s="93" t="str">
        <f>IFERROR(SalesOrders_Log[[#This Row],[QTY at List Price]]*SalesOrders_Log[[#This Row],[List Price]]/SalesOrders_Log[[#This Row],[Cost Price]]*SalesOrders_Log[[#This Row],[QTY at List Price]]-IF(SalesOrders_Log[[#This Row],[QTY at List Price]]="","",1),"")</f>
        <v/>
      </c>
      <c r="S161" s="93" t="str">
        <f>IFERROR( SalesOrders_Log[[#This Row],[QTY at Discount Price]]*SalesOrders_Log[[#This Row],[Discount Price]]/SalesOrders_Log[[#This Row],[Cost Price]]*SalesOrders_Log[[#This Row],[QTY at Discount Price]]-IF(SalesOrders_Log[[#This Row],[QTY at Discount Price]]="","",1),"")</f>
        <v/>
      </c>
      <c r="T161" s="6"/>
      <c r="V161" s="18">
        <f>IF(SalesOrders_Log[[#This Row],[Date Invoiced]]=FY01_M01,SalesOrders_Log[[#This Row],[Line Sub Total]],0)</f>
        <v>0</v>
      </c>
      <c r="W161" s="18">
        <f>IF(SalesOrders_Log[[#This Row],[Date Invoiced]]=FY01_M02,SalesOrders_Log[[#This Row],[Line Sub Total]],0)</f>
        <v>0</v>
      </c>
      <c r="X161" s="18">
        <f>IF(SalesOrders_Log[[#This Row],[Date Invoiced]]=FY01_M03,SalesOrders_Log[[#This Row],[Line Sub Total]],0)</f>
        <v>0</v>
      </c>
      <c r="Y161" s="18">
        <f>IF(SalesOrders_Log[[#This Row],[Date Invoiced]]=FY01_M04,SalesOrders_Log[[#This Row],[Line Sub Total]],0)</f>
        <v>0</v>
      </c>
      <c r="Z161" s="18">
        <f>IF(SalesOrders_Log[[#This Row],[Date Invoiced]]=FY01_M05,SalesOrders_Log[[#This Row],[Line Sub Total]],0)</f>
        <v>0</v>
      </c>
      <c r="AA161" s="18">
        <f>IF(SalesOrders_Log[[#This Row],[Date Invoiced]]=FY01_M06,SalesOrders_Log[[#This Row],[Line Sub Total]],0)</f>
        <v>0</v>
      </c>
      <c r="AB161" s="18">
        <f>IF(SalesOrders_Log[[#This Row],[Date Invoiced]]=FY01_M07,SalesOrders_Log[[#This Row],[Line Sub Total]],0)</f>
        <v>0</v>
      </c>
      <c r="AC161" s="18">
        <f>IF(SalesOrders_Log[[#This Row],[Date Invoiced]]=FY01_M08,SalesOrders_Log[[#This Row],[Line Sub Total]],0)</f>
        <v>0</v>
      </c>
      <c r="AD161" s="18">
        <f>IF(SalesOrders_Log[[#This Row],[Date Invoiced]]=FY01_M09,SalesOrders_Log[[#This Row],[Line Sub Total]],0)</f>
        <v>0</v>
      </c>
      <c r="AE161" s="18">
        <f>IF(SalesOrders_Log[[#This Row],[Date Invoiced]]=FY01_M10,SalesOrders_Log[[#This Row],[Line Sub Total]],0)</f>
        <v>0</v>
      </c>
      <c r="AF161" s="18">
        <f>IF(SalesOrders_Log[[#This Row],[Date Invoiced]]=FY01_M11,SalesOrders_Log[[#This Row],[Line Sub Total]],0)</f>
        <v>0</v>
      </c>
      <c r="AG161" s="18">
        <f>IF(SalesOrders_Log[[#This Row],[Date Invoiced]]=FY01_M12,SalesOrders_Log[[#This Row],[Line Sub Total]],0)</f>
        <v>0</v>
      </c>
      <c r="AH161" s="18">
        <f>IF(SalesOrders_Log[[#This Row],[Date Invoiced]]=FY02_M01,SalesOrders_Log[[#This Row],[Line Sub Total]],0)</f>
        <v>0</v>
      </c>
      <c r="AI161" s="18">
        <f>IF(SalesOrders_Log[[#This Row],[Date Invoiced]]=FY02_M02,SalesOrders_Log[[#This Row],[Line Sub Total]],0)</f>
        <v>0</v>
      </c>
      <c r="AJ161" s="18">
        <f>IF(SalesOrders_Log[[#This Row],[Date Invoiced]]=FY02_M03,SalesOrders_Log[[#This Row],[Line Sub Total]],0)</f>
        <v>0</v>
      </c>
      <c r="AK161" s="18">
        <f>IF(SalesOrders_Log[[#This Row],[Date Invoiced]]=FY02_M04,SalesOrders_Log[[#This Row],[Line Sub Total]],0)</f>
        <v>0</v>
      </c>
      <c r="AL161" s="18">
        <f>IF(SalesOrders_Log[[#This Row],[Date Invoiced]]=FY02_M05,SalesOrders_Log[[#This Row],[Line Sub Total]],0)</f>
        <v>0</v>
      </c>
      <c r="AM161" s="18">
        <f>IF(SalesOrders_Log[[#This Row],[Date Invoiced]]=FY02_M06,SalesOrders_Log[[#This Row],[Line Sub Total]],0)</f>
        <v>0</v>
      </c>
      <c r="AN161" s="18">
        <f>IF(SalesOrders_Log[[#This Row],[Date Invoiced]]=FY02_M07,SalesOrders_Log[[#This Row],[Line Sub Total]],0)</f>
        <v>0</v>
      </c>
      <c r="AO161" s="18">
        <f>IF(SalesOrders_Log[[#This Row],[Date Invoiced]]=FY02_M08,SalesOrders_Log[[#This Row],[Line Sub Total]],0)</f>
        <v>0</v>
      </c>
      <c r="AP161" s="18">
        <f>IF(SalesOrders_Log[[#This Row],[Date Invoiced]]=FY02_M09,SalesOrders_Log[[#This Row],[Line Sub Total]],0)</f>
        <v>0</v>
      </c>
      <c r="AQ161" s="18">
        <f>IF(SalesOrders_Log[[#This Row],[Date Invoiced]]=FY02_M10,SalesOrders_Log[[#This Row],[Line Sub Total]],0)</f>
        <v>0</v>
      </c>
      <c r="AR161" s="18">
        <f>IF(SalesOrders_Log[[#This Row],[Date Invoiced]]=FY02_M11,SalesOrders_Log[[#This Row],[Line Sub Total]],0)</f>
        <v>0</v>
      </c>
      <c r="AS161" s="18">
        <f>IF(SalesOrders_Log[[#This Row],[Date Invoiced]]=FY02_M12,SalesOrders_Log[[#This Row],[Line Sub Total]],0)</f>
        <v>0</v>
      </c>
      <c r="AT161" s="18">
        <f>IF(SalesOrders_Log[[#This Row],[Date Invoiced]]=FY03_M01,SalesOrders_Log[[#This Row],[Line Sub Total]],0)</f>
        <v>0</v>
      </c>
      <c r="AU161" s="18">
        <f>IF(SalesOrders_Log[[#This Row],[Date Invoiced]]=FY03_M02,SalesOrders_Log[[#This Row],[Line Sub Total]],0)</f>
        <v>0</v>
      </c>
      <c r="AV161" s="18">
        <f>IF(SalesOrders_Log[[#This Row],[Date Invoiced]]=FY03_M03,SalesOrders_Log[[#This Row],[Line Sub Total]],0)</f>
        <v>0</v>
      </c>
      <c r="AW161" s="18">
        <f>IF(SalesOrders_Log[[#This Row],[Date Invoiced]]=FY03_M04,SalesOrders_Log[[#This Row],[Line Sub Total]],0)</f>
        <v>0</v>
      </c>
      <c r="AX161" s="18">
        <f>IF(SalesOrders_Log[[#This Row],[Date Invoiced]]=FY03_M05,SalesOrders_Log[[#This Row],[Line Sub Total]],0)</f>
        <v>0</v>
      </c>
      <c r="AY161" s="18">
        <f>IF(SalesOrders_Log[[#This Row],[Date Invoiced]]=FY03_M06,SalesOrders_Log[[#This Row],[Line Sub Total]],0)</f>
        <v>0</v>
      </c>
      <c r="AZ161" s="18">
        <f>IF(SalesOrders_Log[[#This Row],[Date Invoiced]]=FY03_M07,SalesOrders_Log[[#This Row],[Line Sub Total]],0)</f>
        <v>0</v>
      </c>
      <c r="BA161" s="18">
        <f>IF(SalesOrders_Log[[#This Row],[Date Invoiced]]=FY03_M08,SalesOrders_Log[[#This Row],[Line Sub Total]],0)</f>
        <v>0</v>
      </c>
      <c r="BB161" s="18">
        <f>IF(SalesOrders_Log[[#This Row],[Date Invoiced]]=FY03_M09,SalesOrders_Log[[#This Row],[Line Sub Total]],0)</f>
        <v>0</v>
      </c>
      <c r="BC161" s="18">
        <f>IF(SalesOrders_Log[[#This Row],[Date Invoiced]]=FY03_M10,SalesOrders_Log[[#This Row],[Line Sub Total]],0)</f>
        <v>0</v>
      </c>
      <c r="BD161" s="18">
        <f>IF(SalesOrders_Log[[#This Row],[Date Invoiced]]=FY03_M11,SalesOrders_Log[[#This Row],[Line Sub Total]],0)</f>
        <v>0</v>
      </c>
      <c r="BE161" s="18">
        <f>IF(SalesOrders_Log[[#This Row],[Date Invoiced]]=FY03_M12,SalesOrders_Log[[#This Row],[Line Sub Total]],0)</f>
        <v>0</v>
      </c>
      <c r="BF161" s="18">
        <f>IF(SalesOrders_Log[[#This Row],[Product]]=FY04_M01,SalesOrders_Log[[#This Row],[Date Invoiced]],0)</f>
        <v>0</v>
      </c>
      <c r="BG161" s="18">
        <f>IF(SalesOrders_Log[[#This Row],[Product]]=FY04_M02,SalesOrders_Log[[#This Row],[Date Invoiced]],0)</f>
        <v>0</v>
      </c>
      <c r="BH161" s="18">
        <f>IF(SalesOrders_Log[[#This Row],[Product]]=FY04_M03,SalesOrders_Log[[#This Row],[Date Invoiced]],0)</f>
        <v>0</v>
      </c>
      <c r="BI161" s="18">
        <f>IF(SalesOrders_Log[[#This Row],[Product]]=FY04_M04,SalesOrders_Log[[#This Row],[Date Invoiced]],0)</f>
        <v>0</v>
      </c>
      <c r="BJ161" s="18">
        <f>IF(SalesOrders_Log[[#This Row],[Product]]=FY04_M05,SalesOrders_Log[[#This Row],[Date Invoiced]],0)</f>
        <v>0</v>
      </c>
      <c r="BK161" s="18">
        <f>IF(SalesOrders_Log[[#This Row],[Product]]=FY04_M06,SalesOrders_Log[[#This Row],[Date Invoiced]],0)</f>
        <v>0</v>
      </c>
      <c r="BL161" s="18">
        <f>IF(SalesOrders_Log[[#This Row],[Product]]=FY04_M07,SalesOrders_Log[[#This Row],[Date Invoiced]],0)</f>
        <v>0</v>
      </c>
      <c r="BM161" s="18">
        <f>IF(SalesOrders_Log[[#This Row],[Product]]=FY04_M08,SalesOrders_Log[[#This Row],[Date Invoiced]],0)</f>
        <v>0</v>
      </c>
      <c r="BN161" s="18">
        <f>IF(SalesOrders_Log[[#This Row],[Product]]=FY04_M09,SalesOrders_Log[[#This Row],[Date Invoiced]],0)</f>
        <v>0</v>
      </c>
      <c r="BO161" s="18">
        <f>IF(SalesOrders_Log[[#This Row],[Product]]=FY04_M10,SalesOrders_Log[[#This Row],[Date Invoiced]],0)</f>
        <v>0</v>
      </c>
      <c r="BP161" s="18">
        <f>IF(SalesOrders_Log[[#This Row],[Product]]=FY04_M11,SalesOrders_Log[[#This Row],[Date Invoiced]],0)</f>
        <v>0</v>
      </c>
      <c r="BQ161" s="18">
        <f>IF(SalesOrders_Log[[#This Row],[Product]]=FY04_M12,SalesOrders_Log[[#This Row],[Date Invoiced]],0)</f>
        <v>0</v>
      </c>
      <c r="BR161" s="18">
        <f>IF(SalesOrders_Log[[#This Row],[Product]]=FY05_M01,SalesOrders_Log[[#This Row],[Date Invoiced]],0)</f>
        <v>0</v>
      </c>
      <c r="BS161" s="18">
        <f>IF(SalesOrders_Log[[#This Row],[Product]]=FY05_M02,SalesOrders_Log[[#This Row],[Date Invoiced]],0)</f>
        <v>0</v>
      </c>
      <c r="BT161" s="18">
        <f>IF(SalesOrders_Log[[#This Row],[Product]]=FY05_M03,SalesOrders_Log[[#This Row],[Date Invoiced]],0)</f>
        <v>0</v>
      </c>
      <c r="BU161" s="18">
        <f>IF(SalesOrders_Log[[#This Row],[Product]]=FY05_M04,SalesOrders_Log[[#This Row],[Date Invoiced]],0)</f>
        <v>0</v>
      </c>
      <c r="BV161" s="18">
        <f>IF(SalesOrders_Log[[#This Row],[Product]]=FY05_M05,SalesOrders_Log[[#This Row],[Date Invoiced]],0)</f>
        <v>0</v>
      </c>
      <c r="BW161" s="18">
        <f>IF(SalesOrders_Log[[#This Row],[Product]]=FY05_M06,SalesOrders_Log[[#This Row],[Date Invoiced]],0)</f>
        <v>0</v>
      </c>
      <c r="BX161" s="18">
        <f>IF(SalesOrders_Log[[#This Row],[Product]]=FY05_M07,SalesOrders_Log[[#This Row],[Date Invoiced]],0)</f>
        <v>0</v>
      </c>
      <c r="BY161" s="18">
        <f>IF(SalesOrders_Log[[#This Row],[Product]]=FY05_M08,SalesOrders_Log[[#This Row],[Date Invoiced]],0)</f>
        <v>0</v>
      </c>
      <c r="BZ161" s="18">
        <f>IF(SalesOrders_Log[[#This Row],[Product]]=FY05_M09,SalesOrders_Log[[#This Row],[Date Invoiced]],0)</f>
        <v>0</v>
      </c>
      <c r="CA161" s="18">
        <f>IF(SalesOrders_Log[[#This Row],[Product]]=FY05_M10,SalesOrders_Log[[#This Row],[Date Invoiced]],0)</f>
        <v>0</v>
      </c>
      <c r="CB161" s="18">
        <f>IF(SalesOrders_Log[[#This Row],[Product]]=FY05_M11,SalesOrders_Log[[#This Row],[Date Invoiced]],0)</f>
        <v>0</v>
      </c>
      <c r="CC161" s="18">
        <f>IF(SalesOrders_Log[[#This Row],[Product]]=FY05_M12,SalesOrders_Log[[#This Row],[Date Invoiced]],0)</f>
        <v>0</v>
      </c>
    </row>
    <row r="162" spans="2:81" x14ac:dyDescent="0.25">
      <c r="B162" s="6" t="s">
        <v>766</v>
      </c>
      <c r="C162" s="6"/>
      <c r="D162" s="11"/>
      <c r="E162" s="6"/>
      <c r="F162" s="6"/>
      <c r="G162" s="6"/>
      <c r="H162" s="6"/>
      <c r="I162" s="6"/>
      <c r="J162" s="6"/>
      <c r="K162" s="6"/>
      <c r="L162" s="18" t="str">
        <f>IF(ISBLANK(SalesOrders_Log[[#This Row],[Product]]),"",SalesOrders_Log[[#This Row],[List Price]]*SalesOrders_Log[[#This Row],[QTY at List Price]]+SalesOrders_Log[[#This Row],[Discount Price]]*SalesOrders_Log[[#This Row],[QTY at Discount Price]])</f>
        <v/>
      </c>
      <c r="M162" s="6"/>
      <c r="N162" s="6"/>
      <c r="O162" s="18" t="str">
        <f>IFERROR(SalesOrders_Log[[#This Row],[Line Sub Total]]*SalesOrders_Log[[#This Row],[Zip Code Taxes]],"")</f>
        <v/>
      </c>
      <c r="P162" s="18">
        <f>SalesOrders_Log[[#This Row],[List Price]]-SalesOrders_Log[[#This Row],[Cost Price]]</f>
        <v>0</v>
      </c>
      <c r="Q16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62" s="93" t="str">
        <f>IFERROR(SalesOrders_Log[[#This Row],[QTY at List Price]]*SalesOrders_Log[[#This Row],[List Price]]/SalesOrders_Log[[#This Row],[Cost Price]]*SalesOrders_Log[[#This Row],[QTY at List Price]]-IF(SalesOrders_Log[[#This Row],[QTY at List Price]]="","",1),"")</f>
        <v/>
      </c>
      <c r="S162" s="93" t="str">
        <f>IFERROR( SalesOrders_Log[[#This Row],[QTY at Discount Price]]*SalesOrders_Log[[#This Row],[Discount Price]]/SalesOrders_Log[[#This Row],[Cost Price]]*SalesOrders_Log[[#This Row],[QTY at Discount Price]]-IF(SalesOrders_Log[[#This Row],[QTY at Discount Price]]="","",1),"")</f>
        <v/>
      </c>
      <c r="T162" s="6"/>
      <c r="V162" s="18">
        <f>IF(SalesOrders_Log[[#This Row],[Date Invoiced]]=FY01_M01,SalesOrders_Log[[#This Row],[Line Sub Total]],0)</f>
        <v>0</v>
      </c>
      <c r="W162" s="18">
        <f>IF(SalesOrders_Log[[#This Row],[Date Invoiced]]=FY01_M02,SalesOrders_Log[[#This Row],[Line Sub Total]],0)</f>
        <v>0</v>
      </c>
      <c r="X162" s="18">
        <f>IF(SalesOrders_Log[[#This Row],[Date Invoiced]]=FY01_M03,SalesOrders_Log[[#This Row],[Line Sub Total]],0)</f>
        <v>0</v>
      </c>
      <c r="Y162" s="18">
        <f>IF(SalesOrders_Log[[#This Row],[Date Invoiced]]=FY01_M04,SalesOrders_Log[[#This Row],[Line Sub Total]],0)</f>
        <v>0</v>
      </c>
      <c r="Z162" s="18">
        <f>IF(SalesOrders_Log[[#This Row],[Date Invoiced]]=FY01_M05,SalesOrders_Log[[#This Row],[Line Sub Total]],0)</f>
        <v>0</v>
      </c>
      <c r="AA162" s="18">
        <f>IF(SalesOrders_Log[[#This Row],[Date Invoiced]]=FY01_M06,SalesOrders_Log[[#This Row],[Line Sub Total]],0)</f>
        <v>0</v>
      </c>
      <c r="AB162" s="18">
        <f>IF(SalesOrders_Log[[#This Row],[Date Invoiced]]=FY01_M07,SalesOrders_Log[[#This Row],[Line Sub Total]],0)</f>
        <v>0</v>
      </c>
      <c r="AC162" s="18">
        <f>IF(SalesOrders_Log[[#This Row],[Date Invoiced]]=FY01_M08,SalesOrders_Log[[#This Row],[Line Sub Total]],0)</f>
        <v>0</v>
      </c>
      <c r="AD162" s="18">
        <f>IF(SalesOrders_Log[[#This Row],[Date Invoiced]]=FY01_M09,SalesOrders_Log[[#This Row],[Line Sub Total]],0)</f>
        <v>0</v>
      </c>
      <c r="AE162" s="18">
        <f>IF(SalesOrders_Log[[#This Row],[Date Invoiced]]=FY01_M10,SalesOrders_Log[[#This Row],[Line Sub Total]],0)</f>
        <v>0</v>
      </c>
      <c r="AF162" s="18">
        <f>IF(SalesOrders_Log[[#This Row],[Date Invoiced]]=FY01_M11,SalesOrders_Log[[#This Row],[Line Sub Total]],0)</f>
        <v>0</v>
      </c>
      <c r="AG162" s="18">
        <f>IF(SalesOrders_Log[[#This Row],[Date Invoiced]]=FY01_M12,SalesOrders_Log[[#This Row],[Line Sub Total]],0)</f>
        <v>0</v>
      </c>
      <c r="AH162" s="18">
        <f>IF(SalesOrders_Log[[#This Row],[Date Invoiced]]=FY02_M01,SalesOrders_Log[[#This Row],[Line Sub Total]],0)</f>
        <v>0</v>
      </c>
      <c r="AI162" s="18">
        <f>IF(SalesOrders_Log[[#This Row],[Date Invoiced]]=FY02_M02,SalesOrders_Log[[#This Row],[Line Sub Total]],0)</f>
        <v>0</v>
      </c>
      <c r="AJ162" s="18">
        <f>IF(SalesOrders_Log[[#This Row],[Date Invoiced]]=FY02_M03,SalesOrders_Log[[#This Row],[Line Sub Total]],0)</f>
        <v>0</v>
      </c>
      <c r="AK162" s="18">
        <f>IF(SalesOrders_Log[[#This Row],[Date Invoiced]]=FY02_M04,SalesOrders_Log[[#This Row],[Line Sub Total]],0)</f>
        <v>0</v>
      </c>
      <c r="AL162" s="18">
        <f>IF(SalesOrders_Log[[#This Row],[Date Invoiced]]=FY02_M05,SalesOrders_Log[[#This Row],[Line Sub Total]],0)</f>
        <v>0</v>
      </c>
      <c r="AM162" s="18">
        <f>IF(SalesOrders_Log[[#This Row],[Date Invoiced]]=FY02_M06,SalesOrders_Log[[#This Row],[Line Sub Total]],0)</f>
        <v>0</v>
      </c>
      <c r="AN162" s="18">
        <f>IF(SalesOrders_Log[[#This Row],[Date Invoiced]]=FY02_M07,SalesOrders_Log[[#This Row],[Line Sub Total]],0)</f>
        <v>0</v>
      </c>
      <c r="AO162" s="18">
        <f>IF(SalesOrders_Log[[#This Row],[Date Invoiced]]=FY02_M08,SalesOrders_Log[[#This Row],[Line Sub Total]],0)</f>
        <v>0</v>
      </c>
      <c r="AP162" s="18">
        <f>IF(SalesOrders_Log[[#This Row],[Date Invoiced]]=FY02_M09,SalesOrders_Log[[#This Row],[Line Sub Total]],0)</f>
        <v>0</v>
      </c>
      <c r="AQ162" s="18">
        <f>IF(SalesOrders_Log[[#This Row],[Date Invoiced]]=FY02_M10,SalesOrders_Log[[#This Row],[Line Sub Total]],0)</f>
        <v>0</v>
      </c>
      <c r="AR162" s="18">
        <f>IF(SalesOrders_Log[[#This Row],[Date Invoiced]]=FY02_M11,SalesOrders_Log[[#This Row],[Line Sub Total]],0)</f>
        <v>0</v>
      </c>
      <c r="AS162" s="18">
        <f>IF(SalesOrders_Log[[#This Row],[Date Invoiced]]=FY02_M12,SalesOrders_Log[[#This Row],[Line Sub Total]],0)</f>
        <v>0</v>
      </c>
      <c r="AT162" s="18">
        <f>IF(SalesOrders_Log[[#This Row],[Date Invoiced]]=FY03_M01,SalesOrders_Log[[#This Row],[Line Sub Total]],0)</f>
        <v>0</v>
      </c>
      <c r="AU162" s="18">
        <f>IF(SalesOrders_Log[[#This Row],[Date Invoiced]]=FY03_M02,SalesOrders_Log[[#This Row],[Line Sub Total]],0)</f>
        <v>0</v>
      </c>
      <c r="AV162" s="18">
        <f>IF(SalesOrders_Log[[#This Row],[Date Invoiced]]=FY03_M03,SalesOrders_Log[[#This Row],[Line Sub Total]],0)</f>
        <v>0</v>
      </c>
      <c r="AW162" s="18">
        <f>IF(SalesOrders_Log[[#This Row],[Date Invoiced]]=FY03_M04,SalesOrders_Log[[#This Row],[Line Sub Total]],0)</f>
        <v>0</v>
      </c>
      <c r="AX162" s="18">
        <f>IF(SalesOrders_Log[[#This Row],[Date Invoiced]]=FY03_M05,SalesOrders_Log[[#This Row],[Line Sub Total]],0)</f>
        <v>0</v>
      </c>
      <c r="AY162" s="18">
        <f>IF(SalesOrders_Log[[#This Row],[Date Invoiced]]=FY03_M06,SalesOrders_Log[[#This Row],[Line Sub Total]],0)</f>
        <v>0</v>
      </c>
      <c r="AZ162" s="18">
        <f>IF(SalesOrders_Log[[#This Row],[Date Invoiced]]=FY03_M07,SalesOrders_Log[[#This Row],[Line Sub Total]],0)</f>
        <v>0</v>
      </c>
      <c r="BA162" s="18">
        <f>IF(SalesOrders_Log[[#This Row],[Date Invoiced]]=FY03_M08,SalesOrders_Log[[#This Row],[Line Sub Total]],0)</f>
        <v>0</v>
      </c>
      <c r="BB162" s="18">
        <f>IF(SalesOrders_Log[[#This Row],[Date Invoiced]]=FY03_M09,SalesOrders_Log[[#This Row],[Line Sub Total]],0)</f>
        <v>0</v>
      </c>
      <c r="BC162" s="18">
        <f>IF(SalesOrders_Log[[#This Row],[Date Invoiced]]=FY03_M10,SalesOrders_Log[[#This Row],[Line Sub Total]],0)</f>
        <v>0</v>
      </c>
      <c r="BD162" s="18">
        <f>IF(SalesOrders_Log[[#This Row],[Date Invoiced]]=FY03_M11,SalesOrders_Log[[#This Row],[Line Sub Total]],0)</f>
        <v>0</v>
      </c>
      <c r="BE162" s="18">
        <f>IF(SalesOrders_Log[[#This Row],[Date Invoiced]]=FY03_M12,SalesOrders_Log[[#This Row],[Line Sub Total]],0)</f>
        <v>0</v>
      </c>
      <c r="BF162" s="18">
        <f>IF(SalesOrders_Log[[#This Row],[Product]]=FY04_M01,SalesOrders_Log[[#This Row],[Date Invoiced]],0)</f>
        <v>0</v>
      </c>
      <c r="BG162" s="18">
        <f>IF(SalesOrders_Log[[#This Row],[Product]]=FY04_M02,SalesOrders_Log[[#This Row],[Date Invoiced]],0)</f>
        <v>0</v>
      </c>
      <c r="BH162" s="18">
        <f>IF(SalesOrders_Log[[#This Row],[Product]]=FY04_M03,SalesOrders_Log[[#This Row],[Date Invoiced]],0)</f>
        <v>0</v>
      </c>
      <c r="BI162" s="18">
        <f>IF(SalesOrders_Log[[#This Row],[Product]]=FY04_M04,SalesOrders_Log[[#This Row],[Date Invoiced]],0)</f>
        <v>0</v>
      </c>
      <c r="BJ162" s="18">
        <f>IF(SalesOrders_Log[[#This Row],[Product]]=FY04_M05,SalesOrders_Log[[#This Row],[Date Invoiced]],0)</f>
        <v>0</v>
      </c>
      <c r="BK162" s="18">
        <f>IF(SalesOrders_Log[[#This Row],[Product]]=FY04_M06,SalesOrders_Log[[#This Row],[Date Invoiced]],0)</f>
        <v>0</v>
      </c>
      <c r="BL162" s="18">
        <f>IF(SalesOrders_Log[[#This Row],[Product]]=FY04_M07,SalesOrders_Log[[#This Row],[Date Invoiced]],0)</f>
        <v>0</v>
      </c>
      <c r="BM162" s="18">
        <f>IF(SalesOrders_Log[[#This Row],[Product]]=FY04_M08,SalesOrders_Log[[#This Row],[Date Invoiced]],0)</f>
        <v>0</v>
      </c>
      <c r="BN162" s="18">
        <f>IF(SalesOrders_Log[[#This Row],[Product]]=FY04_M09,SalesOrders_Log[[#This Row],[Date Invoiced]],0)</f>
        <v>0</v>
      </c>
      <c r="BO162" s="18">
        <f>IF(SalesOrders_Log[[#This Row],[Product]]=FY04_M10,SalesOrders_Log[[#This Row],[Date Invoiced]],0)</f>
        <v>0</v>
      </c>
      <c r="BP162" s="18">
        <f>IF(SalesOrders_Log[[#This Row],[Product]]=FY04_M11,SalesOrders_Log[[#This Row],[Date Invoiced]],0)</f>
        <v>0</v>
      </c>
      <c r="BQ162" s="18">
        <f>IF(SalesOrders_Log[[#This Row],[Product]]=FY04_M12,SalesOrders_Log[[#This Row],[Date Invoiced]],0)</f>
        <v>0</v>
      </c>
      <c r="BR162" s="18">
        <f>IF(SalesOrders_Log[[#This Row],[Product]]=FY05_M01,SalesOrders_Log[[#This Row],[Date Invoiced]],0)</f>
        <v>0</v>
      </c>
      <c r="BS162" s="18">
        <f>IF(SalesOrders_Log[[#This Row],[Product]]=FY05_M02,SalesOrders_Log[[#This Row],[Date Invoiced]],0)</f>
        <v>0</v>
      </c>
      <c r="BT162" s="18">
        <f>IF(SalesOrders_Log[[#This Row],[Product]]=FY05_M03,SalesOrders_Log[[#This Row],[Date Invoiced]],0)</f>
        <v>0</v>
      </c>
      <c r="BU162" s="18">
        <f>IF(SalesOrders_Log[[#This Row],[Product]]=FY05_M04,SalesOrders_Log[[#This Row],[Date Invoiced]],0)</f>
        <v>0</v>
      </c>
      <c r="BV162" s="18">
        <f>IF(SalesOrders_Log[[#This Row],[Product]]=FY05_M05,SalesOrders_Log[[#This Row],[Date Invoiced]],0)</f>
        <v>0</v>
      </c>
      <c r="BW162" s="18">
        <f>IF(SalesOrders_Log[[#This Row],[Product]]=FY05_M06,SalesOrders_Log[[#This Row],[Date Invoiced]],0)</f>
        <v>0</v>
      </c>
      <c r="BX162" s="18">
        <f>IF(SalesOrders_Log[[#This Row],[Product]]=FY05_M07,SalesOrders_Log[[#This Row],[Date Invoiced]],0)</f>
        <v>0</v>
      </c>
      <c r="BY162" s="18">
        <f>IF(SalesOrders_Log[[#This Row],[Product]]=FY05_M08,SalesOrders_Log[[#This Row],[Date Invoiced]],0)</f>
        <v>0</v>
      </c>
      <c r="BZ162" s="18">
        <f>IF(SalesOrders_Log[[#This Row],[Product]]=FY05_M09,SalesOrders_Log[[#This Row],[Date Invoiced]],0)</f>
        <v>0</v>
      </c>
      <c r="CA162" s="18">
        <f>IF(SalesOrders_Log[[#This Row],[Product]]=FY05_M10,SalesOrders_Log[[#This Row],[Date Invoiced]],0)</f>
        <v>0</v>
      </c>
      <c r="CB162" s="18">
        <f>IF(SalesOrders_Log[[#This Row],[Product]]=FY05_M11,SalesOrders_Log[[#This Row],[Date Invoiced]],0)</f>
        <v>0</v>
      </c>
      <c r="CC162" s="18">
        <f>IF(SalesOrders_Log[[#This Row],[Product]]=FY05_M12,SalesOrders_Log[[#This Row],[Date Invoiced]],0)</f>
        <v>0</v>
      </c>
    </row>
    <row r="163" spans="2:81" x14ac:dyDescent="0.25">
      <c r="B163" s="6" t="s">
        <v>767</v>
      </c>
      <c r="C163" s="6"/>
      <c r="D163" s="11"/>
      <c r="E163" s="6"/>
      <c r="F163" s="6"/>
      <c r="G163" s="6"/>
      <c r="H163" s="6"/>
      <c r="I163" s="6"/>
      <c r="J163" s="6"/>
      <c r="K163" s="6"/>
      <c r="L163" s="18" t="str">
        <f>IF(ISBLANK(SalesOrders_Log[[#This Row],[Product]]),"",SalesOrders_Log[[#This Row],[List Price]]*SalesOrders_Log[[#This Row],[QTY at List Price]]+SalesOrders_Log[[#This Row],[Discount Price]]*SalesOrders_Log[[#This Row],[QTY at Discount Price]])</f>
        <v/>
      </c>
      <c r="M163" s="6"/>
      <c r="N163" s="6"/>
      <c r="O163" s="18" t="str">
        <f>IFERROR(SalesOrders_Log[[#This Row],[Line Sub Total]]*SalesOrders_Log[[#This Row],[Zip Code Taxes]],"")</f>
        <v/>
      </c>
      <c r="P163" s="18">
        <f>SalesOrders_Log[[#This Row],[List Price]]-SalesOrders_Log[[#This Row],[Cost Price]]</f>
        <v>0</v>
      </c>
      <c r="Q16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63" s="93" t="str">
        <f>IFERROR(SalesOrders_Log[[#This Row],[QTY at List Price]]*SalesOrders_Log[[#This Row],[List Price]]/SalesOrders_Log[[#This Row],[Cost Price]]*SalesOrders_Log[[#This Row],[QTY at List Price]]-IF(SalesOrders_Log[[#This Row],[QTY at List Price]]="","",1),"")</f>
        <v/>
      </c>
      <c r="S163" s="93" t="str">
        <f>IFERROR( SalesOrders_Log[[#This Row],[QTY at Discount Price]]*SalesOrders_Log[[#This Row],[Discount Price]]/SalesOrders_Log[[#This Row],[Cost Price]]*SalesOrders_Log[[#This Row],[QTY at Discount Price]]-IF(SalesOrders_Log[[#This Row],[QTY at Discount Price]]="","",1),"")</f>
        <v/>
      </c>
      <c r="T163" s="6"/>
      <c r="V163" s="18">
        <f>IF(SalesOrders_Log[[#This Row],[Date Invoiced]]=FY01_M01,SalesOrders_Log[[#This Row],[Line Sub Total]],0)</f>
        <v>0</v>
      </c>
      <c r="W163" s="18">
        <f>IF(SalesOrders_Log[[#This Row],[Date Invoiced]]=FY01_M02,SalesOrders_Log[[#This Row],[Line Sub Total]],0)</f>
        <v>0</v>
      </c>
      <c r="X163" s="18">
        <f>IF(SalesOrders_Log[[#This Row],[Date Invoiced]]=FY01_M03,SalesOrders_Log[[#This Row],[Line Sub Total]],0)</f>
        <v>0</v>
      </c>
      <c r="Y163" s="18">
        <f>IF(SalesOrders_Log[[#This Row],[Date Invoiced]]=FY01_M04,SalesOrders_Log[[#This Row],[Line Sub Total]],0)</f>
        <v>0</v>
      </c>
      <c r="Z163" s="18">
        <f>IF(SalesOrders_Log[[#This Row],[Date Invoiced]]=FY01_M05,SalesOrders_Log[[#This Row],[Line Sub Total]],0)</f>
        <v>0</v>
      </c>
      <c r="AA163" s="18">
        <f>IF(SalesOrders_Log[[#This Row],[Date Invoiced]]=FY01_M06,SalesOrders_Log[[#This Row],[Line Sub Total]],0)</f>
        <v>0</v>
      </c>
      <c r="AB163" s="18">
        <f>IF(SalesOrders_Log[[#This Row],[Date Invoiced]]=FY01_M07,SalesOrders_Log[[#This Row],[Line Sub Total]],0)</f>
        <v>0</v>
      </c>
      <c r="AC163" s="18">
        <f>IF(SalesOrders_Log[[#This Row],[Date Invoiced]]=FY01_M08,SalesOrders_Log[[#This Row],[Line Sub Total]],0)</f>
        <v>0</v>
      </c>
      <c r="AD163" s="18">
        <f>IF(SalesOrders_Log[[#This Row],[Date Invoiced]]=FY01_M09,SalesOrders_Log[[#This Row],[Line Sub Total]],0)</f>
        <v>0</v>
      </c>
      <c r="AE163" s="18">
        <f>IF(SalesOrders_Log[[#This Row],[Date Invoiced]]=FY01_M10,SalesOrders_Log[[#This Row],[Line Sub Total]],0)</f>
        <v>0</v>
      </c>
      <c r="AF163" s="18">
        <f>IF(SalesOrders_Log[[#This Row],[Date Invoiced]]=FY01_M11,SalesOrders_Log[[#This Row],[Line Sub Total]],0)</f>
        <v>0</v>
      </c>
      <c r="AG163" s="18">
        <f>IF(SalesOrders_Log[[#This Row],[Date Invoiced]]=FY01_M12,SalesOrders_Log[[#This Row],[Line Sub Total]],0)</f>
        <v>0</v>
      </c>
      <c r="AH163" s="18">
        <f>IF(SalesOrders_Log[[#This Row],[Date Invoiced]]=FY02_M01,SalesOrders_Log[[#This Row],[Line Sub Total]],0)</f>
        <v>0</v>
      </c>
      <c r="AI163" s="18">
        <f>IF(SalesOrders_Log[[#This Row],[Date Invoiced]]=FY02_M02,SalesOrders_Log[[#This Row],[Line Sub Total]],0)</f>
        <v>0</v>
      </c>
      <c r="AJ163" s="18">
        <f>IF(SalesOrders_Log[[#This Row],[Date Invoiced]]=FY02_M03,SalesOrders_Log[[#This Row],[Line Sub Total]],0)</f>
        <v>0</v>
      </c>
      <c r="AK163" s="18">
        <f>IF(SalesOrders_Log[[#This Row],[Date Invoiced]]=FY02_M04,SalesOrders_Log[[#This Row],[Line Sub Total]],0)</f>
        <v>0</v>
      </c>
      <c r="AL163" s="18">
        <f>IF(SalesOrders_Log[[#This Row],[Date Invoiced]]=FY02_M05,SalesOrders_Log[[#This Row],[Line Sub Total]],0)</f>
        <v>0</v>
      </c>
      <c r="AM163" s="18">
        <f>IF(SalesOrders_Log[[#This Row],[Date Invoiced]]=FY02_M06,SalesOrders_Log[[#This Row],[Line Sub Total]],0)</f>
        <v>0</v>
      </c>
      <c r="AN163" s="18">
        <f>IF(SalesOrders_Log[[#This Row],[Date Invoiced]]=FY02_M07,SalesOrders_Log[[#This Row],[Line Sub Total]],0)</f>
        <v>0</v>
      </c>
      <c r="AO163" s="18">
        <f>IF(SalesOrders_Log[[#This Row],[Date Invoiced]]=FY02_M08,SalesOrders_Log[[#This Row],[Line Sub Total]],0)</f>
        <v>0</v>
      </c>
      <c r="AP163" s="18">
        <f>IF(SalesOrders_Log[[#This Row],[Date Invoiced]]=FY02_M09,SalesOrders_Log[[#This Row],[Line Sub Total]],0)</f>
        <v>0</v>
      </c>
      <c r="AQ163" s="18">
        <f>IF(SalesOrders_Log[[#This Row],[Date Invoiced]]=FY02_M10,SalesOrders_Log[[#This Row],[Line Sub Total]],0)</f>
        <v>0</v>
      </c>
      <c r="AR163" s="18">
        <f>IF(SalesOrders_Log[[#This Row],[Date Invoiced]]=FY02_M11,SalesOrders_Log[[#This Row],[Line Sub Total]],0)</f>
        <v>0</v>
      </c>
      <c r="AS163" s="18">
        <f>IF(SalesOrders_Log[[#This Row],[Date Invoiced]]=FY02_M12,SalesOrders_Log[[#This Row],[Line Sub Total]],0)</f>
        <v>0</v>
      </c>
      <c r="AT163" s="18">
        <f>IF(SalesOrders_Log[[#This Row],[Date Invoiced]]=FY03_M01,SalesOrders_Log[[#This Row],[Line Sub Total]],0)</f>
        <v>0</v>
      </c>
      <c r="AU163" s="18">
        <f>IF(SalesOrders_Log[[#This Row],[Date Invoiced]]=FY03_M02,SalesOrders_Log[[#This Row],[Line Sub Total]],0)</f>
        <v>0</v>
      </c>
      <c r="AV163" s="18">
        <f>IF(SalesOrders_Log[[#This Row],[Date Invoiced]]=FY03_M03,SalesOrders_Log[[#This Row],[Line Sub Total]],0)</f>
        <v>0</v>
      </c>
      <c r="AW163" s="18">
        <f>IF(SalesOrders_Log[[#This Row],[Date Invoiced]]=FY03_M04,SalesOrders_Log[[#This Row],[Line Sub Total]],0)</f>
        <v>0</v>
      </c>
      <c r="AX163" s="18">
        <f>IF(SalesOrders_Log[[#This Row],[Date Invoiced]]=FY03_M05,SalesOrders_Log[[#This Row],[Line Sub Total]],0)</f>
        <v>0</v>
      </c>
      <c r="AY163" s="18">
        <f>IF(SalesOrders_Log[[#This Row],[Date Invoiced]]=FY03_M06,SalesOrders_Log[[#This Row],[Line Sub Total]],0)</f>
        <v>0</v>
      </c>
      <c r="AZ163" s="18">
        <f>IF(SalesOrders_Log[[#This Row],[Date Invoiced]]=FY03_M07,SalesOrders_Log[[#This Row],[Line Sub Total]],0)</f>
        <v>0</v>
      </c>
      <c r="BA163" s="18">
        <f>IF(SalesOrders_Log[[#This Row],[Date Invoiced]]=FY03_M08,SalesOrders_Log[[#This Row],[Line Sub Total]],0)</f>
        <v>0</v>
      </c>
      <c r="BB163" s="18">
        <f>IF(SalesOrders_Log[[#This Row],[Date Invoiced]]=FY03_M09,SalesOrders_Log[[#This Row],[Line Sub Total]],0)</f>
        <v>0</v>
      </c>
      <c r="BC163" s="18">
        <f>IF(SalesOrders_Log[[#This Row],[Date Invoiced]]=FY03_M10,SalesOrders_Log[[#This Row],[Line Sub Total]],0)</f>
        <v>0</v>
      </c>
      <c r="BD163" s="18">
        <f>IF(SalesOrders_Log[[#This Row],[Date Invoiced]]=FY03_M11,SalesOrders_Log[[#This Row],[Line Sub Total]],0)</f>
        <v>0</v>
      </c>
      <c r="BE163" s="18">
        <f>IF(SalesOrders_Log[[#This Row],[Date Invoiced]]=FY03_M12,SalesOrders_Log[[#This Row],[Line Sub Total]],0)</f>
        <v>0</v>
      </c>
      <c r="BF163" s="18">
        <f>IF(SalesOrders_Log[[#This Row],[Product]]=FY04_M01,SalesOrders_Log[[#This Row],[Date Invoiced]],0)</f>
        <v>0</v>
      </c>
      <c r="BG163" s="18">
        <f>IF(SalesOrders_Log[[#This Row],[Product]]=FY04_M02,SalesOrders_Log[[#This Row],[Date Invoiced]],0)</f>
        <v>0</v>
      </c>
      <c r="BH163" s="18">
        <f>IF(SalesOrders_Log[[#This Row],[Product]]=FY04_M03,SalesOrders_Log[[#This Row],[Date Invoiced]],0)</f>
        <v>0</v>
      </c>
      <c r="BI163" s="18">
        <f>IF(SalesOrders_Log[[#This Row],[Product]]=FY04_M04,SalesOrders_Log[[#This Row],[Date Invoiced]],0)</f>
        <v>0</v>
      </c>
      <c r="BJ163" s="18">
        <f>IF(SalesOrders_Log[[#This Row],[Product]]=FY04_M05,SalesOrders_Log[[#This Row],[Date Invoiced]],0)</f>
        <v>0</v>
      </c>
      <c r="BK163" s="18">
        <f>IF(SalesOrders_Log[[#This Row],[Product]]=FY04_M06,SalesOrders_Log[[#This Row],[Date Invoiced]],0)</f>
        <v>0</v>
      </c>
      <c r="BL163" s="18">
        <f>IF(SalesOrders_Log[[#This Row],[Product]]=FY04_M07,SalesOrders_Log[[#This Row],[Date Invoiced]],0)</f>
        <v>0</v>
      </c>
      <c r="BM163" s="18">
        <f>IF(SalesOrders_Log[[#This Row],[Product]]=FY04_M08,SalesOrders_Log[[#This Row],[Date Invoiced]],0)</f>
        <v>0</v>
      </c>
      <c r="BN163" s="18">
        <f>IF(SalesOrders_Log[[#This Row],[Product]]=FY04_M09,SalesOrders_Log[[#This Row],[Date Invoiced]],0)</f>
        <v>0</v>
      </c>
      <c r="BO163" s="18">
        <f>IF(SalesOrders_Log[[#This Row],[Product]]=FY04_M10,SalesOrders_Log[[#This Row],[Date Invoiced]],0)</f>
        <v>0</v>
      </c>
      <c r="BP163" s="18">
        <f>IF(SalesOrders_Log[[#This Row],[Product]]=FY04_M11,SalesOrders_Log[[#This Row],[Date Invoiced]],0)</f>
        <v>0</v>
      </c>
      <c r="BQ163" s="18">
        <f>IF(SalesOrders_Log[[#This Row],[Product]]=FY04_M12,SalesOrders_Log[[#This Row],[Date Invoiced]],0)</f>
        <v>0</v>
      </c>
      <c r="BR163" s="18">
        <f>IF(SalesOrders_Log[[#This Row],[Product]]=FY05_M01,SalesOrders_Log[[#This Row],[Date Invoiced]],0)</f>
        <v>0</v>
      </c>
      <c r="BS163" s="18">
        <f>IF(SalesOrders_Log[[#This Row],[Product]]=FY05_M02,SalesOrders_Log[[#This Row],[Date Invoiced]],0)</f>
        <v>0</v>
      </c>
      <c r="BT163" s="18">
        <f>IF(SalesOrders_Log[[#This Row],[Product]]=FY05_M03,SalesOrders_Log[[#This Row],[Date Invoiced]],0)</f>
        <v>0</v>
      </c>
      <c r="BU163" s="18">
        <f>IF(SalesOrders_Log[[#This Row],[Product]]=FY05_M04,SalesOrders_Log[[#This Row],[Date Invoiced]],0)</f>
        <v>0</v>
      </c>
      <c r="BV163" s="18">
        <f>IF(SalesOrders_Log[[#This Row],[Product]]=FY05_M05,SalesOrders_Log[[#This Row],[Date Invoiced]],0)</f>
        <v>0</v>
      </c>
      <c r="BW163" s="18">
        <f>IF(SalesOrders_Log[[#This Row],[Product]]=FY05_M06,SalesOrders_Log[[#This Row],[Date Invoiced]],0)</f>
        <v>0</v>
      </c>
      <c r="BX163" s="18">
        <f>IF(SalesOrders_Log[[#This Row],[Product]]=FY05_M07,SalesOrders_Log[[#This Row],[Date Invoiced]],0)</f>
        <v>0</v>
      </c>
      <c r="BY163" s="18">
        <f>IF(SalesOrders_Log[[#This Row],[Product]]=FY05_M08,SalesOrders_Log[[#This Row],[Date Invoiced]],0)</f>
        <v>0</v>
      </c>
      <c r="BZ163" s="18">
        <f>IF(SalesOrders_Log[[#This Row],[Product]]=FY05_M09,SalesOrders_Log[[#This Row],[Date Invoiced]],0)</f>
        <v>0</v>
      </c>
      <c r="CA163" s="18">
        <f>IF(SalesOrders_Log[[#This Row],[Product]]=FY05_M10,SalesOrders_Log[[#This Row],[Date Invoiced]],0)</f>
        <v>0</v>
      </c>
      <c r="CB163" s="18">
        <f>IF(SalesOrders_Log[[#This Row],[Product]]=FY05_M11,SalesOrders_Log[[#This Row],[Date Invoiced]],0)</f>
        <v>0</v>
      </c>
      <c r="CC163" s="18">
        <f>IF(SalesOrders_Log[[#This Row],[Product]]=FY05_M12,SalesOrders_Log[[#This Row],[Date Invoiced]],0)</f>
        <v>0</v>
      </c>
    </row>
    <row r="164" spans="2:81" x14ac:dyDescent="0.25">
      <c r="B164" s="6" t="s">
        <v>768</v>
      </c>
      <c r="C164" s="6"/>
      <c r="D164" s="11"/>
      <c r="E164" s="6"/>
      <c r="F164" s="6"/>
      <c r="G164" s="6"/>
      <c r="H164" s="6"/>
      <c r="I164" s="6"/>
      <c r="J164" s="6"/>
      <c r="K164" s="6"/>
      <c r="L164" s="18" t="str">
        <f>IF(ISBLANK(SalesOrders_Log[[#This Row],[Product]]),"",SalesOrders_Log[[#This Row],[List Price]]*SalesOrders_Log[[#This Row],[QTY at List Price]]+SalesOrders_Log[[#This Row],[Discount Price]]*SalesOrders_Log[[#This Row],[QTY at Discount Price]])</f>
        <v/>
      </c>
      <c r="M164" s="6"/>
      <c r="N164" s="6"/>
      <c r="O164" s="18" t="str">
        <f>IFERROR(SalesOrders_Log[[#This Row],[Line Sub Total]]*SalesOrders_Log[[#This Row],[Zip Code Taxes]],"")</f>
        <v/>
      </c>
      <c r="P164" s="18">
        <f>SalesOrders_Log[[#This Row],[List Price]]-SalesOrders_Log[[#This Row],[Cost Price]]</f>
        <v>0</v>
      </c>
      <c r="Q16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64" s="93" t="str">
        <f>IFERROR(SalesOrders_Log[[#This Row],[QTY at List Price]]*SalesOrders_Log[[#This Row],[List Price]]/SalesOrders_Log[[#This Row],[Cost Price]]*SalesOrders_Log[[#This Row],[QTY at List Price]]-IF(SalesOrders_Log[[#This Row],[QTY at List Price]]="","",1),"")</f>
        <v/>
      </c>
      <c r="S164" s="93" t="str">
        <f>IFERROR( SalesOrders_Log[[#This Row],[QTY at Discount Price]]*SalesOrders_Log[[#This Row],[Discount Price]]/SalesOrders_Log[[#This Row],[Cost Price]]*SalesOrders_Log[[#This Row],[QTY at Discount Price]]-IF(SalesOrders_Log[[#This Row],[QTY at Discount Price]]="","",1),"")</f>
        <v/>
      </c>
      <c r="T164" s="6"/>
      <c r="V164" s="18">
        <f>IF(SalesOrders_Log[[#This Row],[Date Invoiced]]=FY01_M01,SalesOrders_Log[[#This Row],[Line Sub Total]],0)</f>
        <v>0</v>
      </c>
      <c r="W164" s="18">
        <f>IF(SalesOrders_Log[[#This Row],[Date Invoiced]]=FY01_M02,SalesOrders_Log[[#This Row],[Line Sub Total]],0)</f>
        <v>0</v>
      </c>
      <c r="X164" s="18">
        <f>IF(SalesOrders_Log[[#This Row],[Date Invoiced]]=FY01_M03,SalesOrders_Log[[#This Row],[Line Sub Total]],0)</f>
        <v>0</v>
      </c>
      <c r="Y164" s="18">
        <f>IF(SalesOrders_Log[[#This Row],[Date Invoiced]]=FY01_M04,SalesOrders_Log[[#This Row],[Line Sub Total]],0)</f>
        <v>0</v>
      </c>
      <c r="Z164" s="18">
        <f>IF(SalesOrders_Log[[#This Row],[Date Invoiced]]=FY01_M05,SalesOrders_Log[[#This Row],[Line Sub Total]],0)</f>
        <v>0</v>
      </c>
      <c r="AA164" s="18">
        <f>IF(SalesOrders_Log[[#This Row],[Date Invoiced]]=FY01_M06,SalesOrders_Log[[#This Row],[Line Sub Total]],0)</f>
        <v>0</v>
      </c>
      <c r="AB164" s="18">
        <f>IF(SalesOrders_Log[[#This Row],[Date Invoiced]]=FY01_M07,SalesOrders_Log[[#This Row],[Line Sub Total]],0)</f>
        <v>0</v>
      </c>
      <c r="AC164" s="18">
        <f>IF(SalesOrders_Log[[#This Row],[Date Invoiced]]=FY01_M08,SalesOrders_Log[[#This Row],[Line Sub Total]],0)</f>
        <v>0</v>
      </c>
      <c r="AD164" s="18">
        <f>IF(SalesOrders_Log[[#This Row],[Date Invoiced]]=FY01_M09,SalesOrders_Log[[#This Row],[Line Sub Total]],0)</f>
        <v>0</v>
      </c>
      <c r="AE164" s="18">
        <f>IF(SalesOrders_Log[[#This Row],[Date Invoiced]]=FY01_M10,SalesOrders_Log[[#This Row],[Line Sub Total]],0)</f>
        <v>0</v>
      </c>
      <c r="AF164" s="18">
        <f>IF(SalesOrders_Log[[#This Row],[Date Invoiced]]=FY01_M11,SalesOrders_Log[[#This Row],[Line Sub Total]],0)</f>
        <v>0</v>
      </c>
      <c r="AG164" s="18">
        <f>IF(SalesOrders_Log[[#This Row],[Date Invoiced]]=FY01_M12,SalesOrders_Log[[#This Row],[Line Sub Total]],0)</f>
        <v>0</v>
      </c>
      <c r="AH164" s="18">
        <f>IF(SalesOrders_Log[[#This Row],[Date Invoiced]]=FY02_M01,SalesOrders_Log[[#This Row],[Line Sub Total]],0)</f>
        <v>0</v>
      </c>
      <c r="AI164" s="18">
        <f>IF(SalesOrders_Log[[#This Row],[Date Invoiced]]=FY02_M02,SalesOrders_Log[[#This Row],[Line Sub Total]],0)</f>
        <v>0</v>
      </c>
      <c r="AJ164" s="18">
        <f>IF(SalesOrders_Log[[#This Row],[Date Invoiced]]=FY02_M03,SalesOrders_Log[[#This Row],[Line Sub Total]],0)</f>
        <v>0</v>
      </c>
      <c r="AK164" s="18">
        <f>IF(SalesOrders_Log[[#This Row],[Date Invoiced]]=FY02_M04,SalesOrders_Log[[#This Row],[Line Sub Total]],0)</f>
        <v>0</v>
      </c>
      <c r="AL164" s="18">
        <f>IF(SalesOrders_Log[[#This Row],[Date Invoiced]]=FY02_M05,SalesOrders_Log[[#This Row],[Line Sub Total]],0)</f>
        <v>0</v>
      </c>
      <c r="AM164" s="18">
        <f>IF(SalesOrders_Log[[#This Row],[Date Invoiced]]=FY02_M06,SalesOrders_Log[[#This Row],[Line Sub Total]],0)</f>
        <v>0</v>
      </c>
      <c r="AN164" s="18">
        <f>IF(SalesOrders_Log[[#This Row],[Date Invoiced]]=FY02_M07,SalesOrders_Log[[#This Row],[Line Sub Total]],0)</f>
        <v>0</v>
      </c>
      <c r="AO164" s="18">
        <f>IF(SalesOrders_Log[[#This Row],[Date Invoiced]]=FY02_M08,SalesOrders_Log[[#This Row],[Line Sub Total]],0)</f>
        <v>0</v>
      </c>
      <c r="AP164" s="18">
        <f>IF(SalesOrders_Log[[#This Row],[Date Invoiced]]=FY02_M09,SalesOrders_Log[[#This Row],[Line Sub Total]],0)</f>
        <v>0</v>
      </c>
      <c r="AQ164" s="18">
        <f>IF(SalesOrders_Log[[#This Row],[Date Invoiced]]=FY02_M10,SalesOrders_Log[[#This Row],[Line Sub Total]],0)</f>
        <v>0</v>
      </c>
      <c r="AR164" s="18">
        <f>IF(SalesOrders_Log[[#This Row],[Date Invoiced]]=FY02_M11,SalesOrders_Log[[#This Row],[Line Sub Total]],0)</f>
        <v>0</v>
      </c>
      <c r="AS164" s="18">
        <f>IF(SalesOrders_Log[[#This Row],[Date Invoiced]]=FY02_M12,SalesOrders_Log[[#This Row],[Line Sub Total]],0)</f>
        <v>0</v>
      </c>
      <c r="AT164" s="18">
        <f>IF(SalesOrders_Log[[#This Row],[Date Invoiced]]=FY03_M01,SalesOrders_Log[[#This Row],[Line Sub Total]],0)</f>
        <v>0</v>
      </c>
      <c r="AU164" s="18">
        <f>IF(SalesOrders_Log[[#This Row],[Date Invoiced]]=FY03_M02,SalesOrders_Log[[#This Row],[Line Sub Total]],0)</f>
        <v>0</v>
      </c>
      <c r="AV164" s="18">
        <f>IF(SalesOrders_Log[[#This Row],[Date Invoiced]]=FY03_M03,SalesOrders_Log[[#This Row],[Line Sub Total]],0)</f>
        <v>0</v>
      </c>
      <c r="AW164" s="18">
        <f>IF(SalesOrders_Log[[#This Row],[Date Invoiced]]=FY03_M04,SalesOrders_Log[[#This Row],[Line Sub Total]],0)</f>
        <v>0</v>
      </c>
      <c r="AX164" s="18">
        <f>IF(SalesOrders_Log[[#This Row],[Date Invoiced]]=FY03_M05,SalesOrders_Log[[#This Row],[Line Sub Total]],0)</f>
        <v>0</v>
      </c>
      <c r="AY164" s="18">
        <f>IF(SalesOrders_Log[[#This Row],[Date Invoiced]]=FY03_M06,SalesOrders_Log[[#This Row],[Line Sub Total]],0)</f>
        <v>0</v>
      </c>
      <c r="AZ164" s="18">
        <f>IF(SalesOrders_Log[[#This Row],[Date Invoiced]]=FY03_M07,SalesOrders_Log[[#This Row],[Line Sub Total]],0)</f>
        <v>0</v>
      </c>
      <c r="BA164" s="18">
        <f>IF(SalesOrders_Log[[#This Row],[Date Invoiced]]=FY03_M08,SalesOrders_Log[[#This Row],[Line Sub Total]],0)</f>
        <v>0</v>
      </c>
      <c r="BB164" s="18">
        <f>IF(SalesOrders_Log[[#This Row],[Date Invoiced]]=FY03_M09,SalesOrders_Log[[#This Row],[Line Sub Total]],0)</f>
        <v>0</v>
      </c>
      <c r="BC164" s="18">
        <f>IF(SalesOrders_Log[[#This Row],[Date Invoiced]]=FY03_M10,SalesOrders_Log[[#This Row],[Line Sub Total]],0)</f>
        <v>0</v>
      </c>
      <c r="BD164" s="18">
        <f>IF(SalesOrders_Log[[#This Row],[Date Invoiced]]=FY03_M11,SalesOrders_Log[[#This Row],[Line Sub Total]],0)</f>
        <v>0</v>
      </c>
      <c r="BE164" s="18">
        <f>IF(SalesOrders_Log[[#This Row],[Date Invoiced]]=FY03_M12,SalesOrders_Log[[#This Row],[Line Sub Total]],0)</f>
        <v>0</v>
      </c>
      <c r="BF164" s="18">
        <f>IF(SalesOrders_Log[[#This Row],[Product]]=FY04_M01,SalesOrders_Log[[#This Row],[Date Invoiced]],0)</f>
        <v>0</v>
      </c>
      <c r="BG164" s="18">
        <f>IF(SalesOrders_Log[[#This Row],[Product]]=FY04_M02,SalesOrders_Log[[#This Row],[Date Invoiced]],0)</f>
        <v>0</v>
      </c>
      <c r="BH164" s="18">
        <f>IF(SalesOrders_Log[[#This Row],[Product]]=FY04_M03,SalesOrders_Log[[#This Row],[Date Invoiced]],0)</f>
        <v>0</v>
      </c>
      <c r="BI164" s="18">
        <f>IF(SalesOrders_Log[[#This Row],[Product]]=FY04_M04,SalesOrders_Log[[#This Row],[Date Invoiced]],0)</f>
        <v>0</v>
      </c>
      <c r="BJ164" s="18">
        <f>IF(SalesOrders_Log[[#This Row],[Product]]=FY04_M05,SalesOrders_Log[[#This Row],[Date Invoiced]],0)</f>
        <v>0</v>
      </c>
      <c r="BK164" s="18">
        <f>IF(SalesOrders_Log[[#This Row],[Product]]=FY04_M06,SalesOrders_Log[[#This Row],[Date Invoiced]],0)</f>
        <v>0</v>
      </c>
      <c r="BL164" s="18">
        <f>IF(SalesOrders_Log[[#This Row],[Product]]=FY04_M07,SalesOrders_Log[[#This Row],[Date Invoiced]],0)</f>
        <v>0</v>
      </c>
      <c r="BM164" s="18">
        <f>IF(SalesOrders_Log[[#This Row],[Product]]=FY04_M08,SalesOrders_Log[[#This Row],[Date Invoiced]],0)</f>
        <v>0</v>
      </c>
      <c r="BN164" s="18">
        <f>IF(SalesOrders_Log[[#This Row],[Product]]=FY04_M09,SalesOrders_Log[[#This Row],[Date Invoiced]],0)</f>
        <v>0</v>
      </c>
      <c r="BO164" s="18">
        <f>IF(SalesOrders_Log[[#This Row],[Product]]=FY04_M10,SalesOrders_Log[[#This Row],[Date Invoiced]],0)</f>
        <v>0</v>
      </c>
      <c r="BP164" s="18">
        <f>IF(SalesOrders_Log[[#This Row],[Product]]=FY04_M11,SalesOrders_Log[[#This Row],[Date Invoiced]],0)</f>
        <v>0</v>
      </c>
      <c r="BQ164" s="18">
        <f>IF(SalesOrders_Log[[#This Row],[Product]]=FY04_M12,SalesOrders_Log[[#This Row],[Date Invoiced]],0)</f>
        <v>0</v>
      </c>
      <c r="BR164" s="18">
        <f>IF(SalesOrders_Log[[#This Row],[Product]]=FY05_M01,SalesOrders_Log[[#This Row],[Date Invoiced]],0)</f>
        <v>0</v>
      </c>
      <c r="BS164" s="18">
        <f>IF(SalesOrders_Log[[#This Row],[Product]]=FY05_M02,SalesOrders_Log[[#This Row],[Date Invoiced]],0)</f>
        <v>0</v>
      </c>
      <c r="BT164" s="18">
        <f>IF(SalesOrders_Log[[#This Row],[Product]]=FY05_M03,SalesOrders_Log[[#This Row],[Date Invoiced]],0)</f>
        <v>0</v>
      </c>
      <c r="BU164" s="18">
        <f>IF(SalesOrders_Log[[#This Row],[Product]]=FY05_M04,SalesOrders_Log[[#This Row],[Date Invoiced]],0)</f>
        <v>0</v>
      </c>
      <c r="BV164" s="18">
        <f>IF(SalesOrders_Log[[#This Row],[Product]]=FY05_M05,SalesOrders_Log[[#This Row],[Date Invoiced]],0)</f>
        <v>0</v>
      </c>
      <c r="BW164" s="18">
        <f>IF(SalesOrders_Log[[#This Row],[Product]]=FY05_M06,SalesOrders_Log[[#This Row],[Date Invoiced]],0)</f>
        <v>0</v>
      </c>
      <c r="BX164" s="18">
        <f>IF(SalesOrders_Log[[#This Row],[Product]]=FY05_M07,SalesOrders_Log[[#This Row],[Date Invoiced]],0)</f>
        <v>0</v>
      </c>
      <c r="BY164" s="18">
        <f>IF(SalesOrders_Log[[#This Row],[Product]]=FY05_M08,SalesOrders_Log[[#This Row],[Date Invoiced]],0)</f>
        <v>0</v>
      </c>
      <c r="BZ164" s="18">
        <f>IF(SalesOrders_Log[[#This Row],[Product]]=FY05_M09,SalesOrders_Log[[#This Row],[Date Invoiced]],0)</f>
        <v>0</v>
      </c>
      <c r="CA164" s="18">
        <f>IF(SalesOrders_Log[[#This Row],[Product]]=FY05_M10,SalesOrders_Log[[#This Row],[Date Invoiced]],0)</f>
        <v>0</v>
      </c>
      <c r="CB164" s="18">
        <f>IF(SalesOrders_Log[[#This Row],[Product]]=FY05_M11,SalesOrders_Log[[#This Row],[Date Invoiced]],0)</f>
        <v>0</v>
      </c>
      <c r="CC164" s="18">
        <f>IF(SalesOrders_Log[[#This Row],[Product]]=FY05_M12,SalesOrders_Log[[#This Row],[Date Invoiced]],0)</f>
        <v>0</v>
      </c>
    </row>
    <row r="165" spans="2:81" x14ac:dyDescent="0.25">
      <c r="B165" s="6" t="s">
        <v>769</v>
      </c>
      <c r="C165" s="6"/>
      <c r="D165" s="11"/>
      <c r="E165" s="6"/>
      <c r="F165" s="6"/>
      <c r="G165" s="6"/>
      <c r="H165" s="6"/>
      <c r="I165" s="6"/>
      <c r="J165" s="6"/>
      <c r="K165" s="6"/>
      <c r="L165" s="18" t="str">
        <f>IF(ISBLANK(SalesOrders_Log[[#This Row],[Product]]),"",SalesOrders_Log[[#This Row],[List Price]]*SalesOrders_Log[[#This Row],[QTY at List Price]]+SalesOrders_Log[[#This Row],[Discount Price]]*SalesOrders_Log[[#This Row],[QTY at Discount Price]])</f>
        <v/>
      </c>
      <c r="M165" s="6"/>
      <c r="N165" s="6"/>
      <c r="O165" s="18" t="str">
        <f>IFERROR(SalesOrders_Log[[#This Row],[Line Sub Total]]*SalesOrders_Log[[#This Row],[Zip Code Taxes]],"")</f>
        <v/>
      </c>
      <c r="P165" s="18">
        <f>SalesOrders_Log[[#This Row],[List Price]]-SalesOrders_Log[[#This Row],[Cost Price]]</f>
        <v>0</v>
      </c>
      <c r="Q16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65" s="93" t="str">
        <f>IFERROR(SalesOrders_Log[[#This Row],[QTY at List Price]]*SalesOrders_Log[[#This Row],[List Price]]/SalesOrders_Log[[#This Row],[Cost Price]]*SalesOrders_Log[[#This Row],[QTY at List Price]]-IF(SalesOrders_Log[[#This Row],[QTY at List Price]]="","",1),"")</f>
        <v/>
      </c>
      <c r="S165" s="93" t="str">
        <f>IFERROR( SalesOrders_Log[[#This Row],[QTY at Discount Price]]*SalesOrders_Log[[#This Row],[Discount Price]]/SalesOrders_Log[[#This Row],[Cost Price]]*SalesOrders_Log[[#This Row],[QTY at Discount Price]]-IF(SalesOrders_Log[[#This Row],[QTY at Discount Price]]="","",1),"")</f>
        <v/>
      </c>
      <c r="T165" s="6"/>
      <c r="V165" s="18">
        <f>IF(SalesOrders_Log[[#This Row],[Date Invoiced]]=FY01_M01,SalesOrders_Log[[#This Row],[Line Sub Total]],0)</f>
        <v>0</v>
      </c>
      <c r="W165" s="18">
        <f>IF(SalesOrders_Log[[#This Row],[Date Invoiced]]=FY01_M02,SalesOrders_Log[[#This Row],[Line Sub Total]],0)</f>
        <v>0</v>
      </c>
      <c r="X165" s="18">
        <f>IF(SalesOrders_Log[[#This Row],[Date Invoiced]]=FY01_M03,SalesOrders_Log[[#This Row],[Line Sub Total]],0)</f>
        <v>0</v>
      </c>
      <c r="Y165" s="18">
        <f>IF(SalesOrders_Log[[#This Row],[Date Invoiced]]=FY01_M04,SalesOrders_Log[[#This Row],[Line Sub Total]],0)</f>
        <v>0</v>
      </c>
      <c r="Z165" s="18">
        <f>IF(SalesOrders_Log[[#This Row],[Date Invoiced]]=FY01_M05,SalesOrders_Log[[#This Row],[Line Sub Total]],0)</f>
        <v>0</v>
      </c>
      <c r="AA165" s="18">
        <f>IF(SalesOrders_Log[[#This Row],[Date Invoiced]]=FY01_M06,SalesOrders_Log[[#This Row],[Line Sub Total]],0)</f>
        <v>0</v>
      </c>
      <c r="AB165" s="18">
        <f>IF(SalesOrders_Log[[#This Row],[Date Invoiced]]=FY01_M07,SalesOrders_Log[[#This Row],[Line Sub Total]],0)</f>
        <v>0</v>
      </c>
      <c r="AC165" s="18">
        <f>IF(SalesOrders_Log[[#This Row],[Date Invoiced]]=FY01_M08,SalesOrders_Log[[#This Row],[Line Sub Total]],0)</f>
        <v>0</v>
      </c>
      <c r="AD165" s="18">
        <f>IF(SalesOrders_Log[[#This Row],[Date Invoiced]]=FY01_M09,SalesOrders_Log[[#This Row],[Line Sub Total]],0)</f>
        <v>0</v>
      </c>
      <c r="AE165" s="18">
        <f>IF(SalesOrders_Log[[#This Row],[Date Invoiced]]=FY01_M10,SalesOrders_Log[[#This Row],[Line Sub Total]],0)</f>
        <v>0</v>
      </c>
      <c r="AF165" s="18">
        <f>IF(SalesOrders_Log[[#This Row],[Date Invoiced]]=FY01_M11,SalesOrders_Log[[#This Row],[Line Sub Total]],0)</f>
        <v>0</v>
      </c>
      <c r="AG165" s="18">
        <f>IF(SalesOrders_Log[[#This Row],[Date Invoiced]]=FY01_M12,SalesOrders_Log[[#This Row],[Line Sub Total]],0)</f>
        <v>0</v>
      </c>
      <c r="AH165" s="18">
        <f>IF(SalesOrders_Log[[#This Row],[Date Invoiced]]=FY02_M01,SalesOrders_Log[[#This Row],[Line Sub Total]],0)</f>
        <v>0</v>
      </c>
      <c r="AI165" s="18">
        <f>IF(SalesOrders_Log[[#This Row],[Date Invoiced]]=FY02_M02,SalesOrders_Log[[#This Row],[Line Sub Total]],0)</f>
        <v>0</v>
      </c>
      <c r="AJ165" s="18">
        <f>IF(SalesOrders_Log[[#This Row],[Date Invoiced]]=FY02_M03,SalesOrders_Log[[#This Row],[Line Sub Total]],0)</f>
        <v>0</v>
      </c>
      <c r="AK165" s="18">
        <f>IF(SalesOrders_Log[[#This Row],[Date Invoiced]]=FY02_M04,SalesOrders_Log[[#This Row],[Line Sub Total]],0)</f>
        <v>0</v>
      </c>
      <c r="AL165" s="18">
        <f>IF(SalesOrders_Log[[#This Row],[Date Invoiced]]=FY02_M05,SalesOrders_Log[[#This Row],[Line Sub Total]],0)</f>
        <v>0</v>
      </c>
      <c r="AM165" s="18">
        <f>IF(SalesOrders_Log[[#This Row],[Date Invoiced]]=FY02_M06,SalesOrders_Log[[#This Row],[Line Sub Total]],0)</f>
        <v>0</v>
      </c>
      <c r="AN165" s="18">
        <f>IF(SalesOrders_Log[[#This Row],[Date Invoiced]]=FY02_M07,SalesOrders_Log[[#This Row],[Line Sub Total]],0)</f>
        <v>0</v>
      </c>
      <c r="AO165" s="18">
        <f>IF(SalesOrders_Log[[#This Row],[Date Invoiced]]=FY02_M08,SalesOrders_Log[[#This Row],[Line Sub Total]],0)</f>
        <v>0</v>
      </c>
      <c r="AP165" s="18">
        <f>IF(SalesOrders_Log[[#This Row],[Date Invoiced]]=FY02_M09,SalesOrders_Log[[#This Row],[Line Sub Total]],0)</f>
        <v>0</v>
      </c>
      <c r="AQ165" s="18">
        <f>IF(SalesOrders_Log[[#This Row],[Date Invoiced]]=FY02_M10,SalesOrders_Log[[#This Row],[Line Sub Total]],0)</f>
        <v>0</v>
      </c>
      <c r="AR165" s="18">
        <f>IF(SalesOrders_Log[[#This Row],[Date Invoiced]]=FY02_M11,SalesOrders_Log[[#This Row],[Line Sub Total]],0)</f>
        <v>0</v>
      </c>
      <c r="AS165" s="18">
        <f>IF(SalesOrders_Log[[#This Row],[Date Invoiced]]=FY02_M12,SalesOrders_Log[[#This Row],[Line Sub Total]],0)</f>
        <v>0</v>
      </c>
      <c r="AT165" s="18">
        <f>IF(SalesOrders_Log[[#This Row],[Date Invoiced]]=FY03_M01,SalesOrders_Log[[#This Row],[Line Sub Total]],0)</f>
        <v>0</v>
      </c>
      <c r="AU165" s="18">
        <f>IF(SalesOrders_Log[[#This Row],[Date Invoiced]]=FY03_M02,SalesOrders_Log[[#This Row],[Line Sub Total]],0)</f>
        <v>0</v>
      </c>
      <c r="AV165" s="18">
        <f>IF(SalesOrders_Log[[#This Row],[Date Invoiced]]=FY03_M03,SalesOrders_Log[[#This Row],[Line Sub Total]],0)</f>
        <v>0</v>
      </c>
      <c r="AW165" s="18">
        <f>IF(SalesOrders_Log[[#This Row],[Date Invoiced]]=FY03_M04,SalesOrders_Log[[#This Row],[Line Sub Total]],0)</f>
        <v>0</v>
      </c>
      <c r="AX165" s="18">
        <f>IF(SalesOrders_Log[[#This Row],[Date Invoiced]]=FY03_M05,SalesOrders_Log[[#This Row],[Line Sub Total]],0)</f>
        <v>0</v>
      </c>
      <c r="AY165" s="18">
        <f>IF(SalesOrders_Log[[#This Row],[Date Invoiced]]=FY03_M06,SalesOrders_Log[[#This Row],[Line Sub Total]],0)</f>
        <v>0</v>
      </c>
      <c r="AZ165" s="18">
        <f>IF(SalesOrders_Log[[#This Row],[Date Invoiced]]=FY03_M07,SalesOrders_Log[[#This Row],[Line Sub Total]],0)</f>
        <v>0</v>
      </c>
      <c r="BA165" s="18">
        <f>IF(SalesOrders_Log[[#This Row],[Date Invoiced]]=FY03_M08,SalesOrders_Log[[#This Row],[Line Sub Total]],0)</f>
        <v>0</v>
      </c>
      <c r="BB165" s="18">
        <f>IF(SalesOrders_Log[[#This Row],[Date Invoiced]]=FY03_M09,SalesOrders_Log[[#This Row],[Line Sub Total]],0)</f>
        <v>0</v>
      </c>
      <c r="BC165" s="18">
        <f>IF(SalesOrders_Log[[#This Row],[Date Invoiced]]=FY03_M10,SalesOrders_Log[[#This Row],[Line Sub Total]],0)</f>
        <v>0</v>
      </c>
      <c r="BD165" s="18">
        <f>IF(SalesOrders_Log[[#This Row],[Date Invoiced]]=FY03_M11,SalesOrders_Log[[#This Row],[Line Sub Total]],0)</f>
        <v>0</v>
      </c>
      <c r="BE165" s="18">
        <f>IF(SalesOrders_Log[[#This Row],[Date Invoiced]]=FY03_M12,SalesOrders_Log[[#This Row],[Line Sub Total]],0)</f>
        <v>0</v>
      </c>
      <c r="BF165" s="18">
        <f>IF(SalesOrders_Log[[#This Row],[Product]]=FY04_M01,SalesOrders_Log[[#This Row],[Date Invoiced]],0)</f>
        <v>0</v>
      </c>
      <c r="BG165" s="18">
        <f>IF(SalesOrders_Log[[#This Row],[Product]]=FY04_M02,SalesOrders_Log[[#This Row],[Date Invoiced]],0)</f>
        <v>0</v>
      </c>
      <c r="BH165" s="18">
        <f>IF(SalesOrders_Log[[#This Row],[Product]]=FY04_M03,SalesOrders_Log[[#This Row],[Date Invoiced]],0)</f>
        <v>0</v>
      </c>
      <c r="BI165" s="18">
        <f>IF(SalesOrders_Log[[#This Row],[Product]]=FY04_M04,SalesOrders_Log[[#This Row],[Date Invoiced]],0)</f>
        <v>0</v>
      </c>
      <c r="BJ165" s="18">
        <f>IF(SalesOrders_Log[[#This Row],[Product]]=FY04_M05,SalesOrders_Log[[#This Row],[Date Invoiced]],0)</f>
        <v>0</v>
      </c>
      <c r="BK165" s="18">
        <f>IF(SalesOrders_Log[[#This Row],[Product]]=FY04_M06,SalesOrders_Log[[#This Row],[Date Invoiced]],0)</f>
        <v>0</v>
      </c>
      <c r="BL165" s="18">
        <f>IF(SalesOrders_Log[[#This Row],[Product]]=FY04_M07,SalesOrders_Log[[#This Row],[Date Invoiced]],0)</f>
        <v>0</v>
      </c>
      <c r="BM165" s="18">
        <f>IF(SalesOrders_Log[[#This Row],[Product]]=FY04_M08,SalesOrders_Log[[#This Row],[Date Invoiced]],0)</f>
        <v>0</v>
      </c>
      <c r="BN165" s="18">
        <f>IF(SalesOrders_Log[[#This Row],[Product]]=FY04_M09,SalesOrders_Log[[#This Row],[Date Invoiced]],0)</f>
        <v>0</v>
      </c>
      <c r="BO165" s="18">
        <f>IF(SalesOrders_Log[[#This Row],[Product]]=FY04_M10,SalesOrders_Log[[#This Row],[Date Invoiced]],0)</f>
        <v>0</v>
      </c>
      <c r="BP165" s="18">
        <f>IF(SalesOrders_Log[[#This Row],[Product]]=FY04_M11,SalesOrders_Log[[#This Row],[Date Invoiced]],0)</f>
        <v>0</v>
      </c>
      <c r="BQ165" s="18">
        <f>IF(SalesOrders_Log[[#This Row],[Product]]=FY04_M12,SalesOrders_Log[[#This Row],[Date Invoiced]],0)</f>
        <v>0</v>
      </c>
      <c r="BR165" s="18">
        <f>IF(SalesOrders_Log[[#This Row],[Product]]=FY05_M01,SalesOrders_Log[[#This Row],[Date Invoiced]],0)</f>
        <v>0</v>
      </c>
      <c r="BS165" s="18">
        <f>IF(SalesOrders_Log[[#This Row],[Product]]=FY05_M02,SalesOrders_Log[[#This Row],[Date Invoiced]],0)</f>
        <v>0</v>
      </c>
      <c r="BT165" s="18">
        <f>IF(SalesOrders_Log[[#This Row],[Product]]=FY05_M03,SalesOrders_Log[[#This Row],[Date Invoiced]],0)</f>
        <v>0</v>
      </c>
      <c r="BU165" s="18">
        <f>IF(SalesOrders_Log[[#This Row],[Product]]=FY05_M04,SalesOrders_Log[[#This Row],[Date Invoiced]],0)</f>
        <v>0</v>
      </c>
      <c r="BV165" s="18">
        <f>IF(SalesOrders_Log[[#This Row],[Product]]=FY05_M05,SalesOrders_Log[[#This Row],[Date Invoiced]],0)</f>
        <v>0</v>
      </c>
      <c r="BW165" s="18">
        <f>IF(SalesOrders_Log[[#This Row],[Product]]=FY05_M06,SalesOrders_Log[[#This Row],[Date Invoiced]],0)</f>
        <v>0</v>
      </c>
      <c r="BX165" s="18">
        <f>IF(SalesOrders_Log[[#This Row],[Product]]=FY05_M07,SalesOrders_Log[[#This Row],[Date Invoiced]],0)</f>
        <v>0</v>
      </c>
      <c r="BY165" s="18">
        <f>IF(SalesOrders_Log[[#This Row],[Product]]=FY05_M08,SalesOrders_Log[[#This Row],[Date Invoiced]],0)</f>
        <v>0</v>
      </c>
      <c r="BZ165" s="18">
        <f>IF(SalesOrders_Log[[#This Row],[Product]]=FY05_M09,SalesOrders_Log[[#This Row],[Date Invoiced]],0)</f>
        <v>0</v>
      </c>
      <c r="CA165" s="18">
        <f>IF(SalesOrders_Log[[#This Row],[Product]]=FY05_M10,SalesOrders_Log[[#This Row],[Date Invoiced]],0)</f>
        <v>0</v>
      </c>
      <c r="CB165" s="18">
        <f>IF(SalesOrders_Log[[#This Row],[Product]]=FY05_M11,SalesOrders_Log[[#This Row],[Date Invoiced]],0)</f>
        <v>0</v>
      </c>
      <c r="CC165" s="18">
        <f>IF(SalesOrders_Log[[#This Row],[Product]]=FY05_M12,SalesOrders_Log[[#This Row],[Date Invoiced]],0)</f>
        <v>0</v>
      </c>
    </row>
    <row r="166" spans="2:81" x14ac:dyDescent="0.25">
      <c r="B166" s="6" t="s">
        <v>770</v>
      </c>
      <c r="C166" s="6"/>
      <c r="D166" s="11"/>
      <c r="E166" s="6"/>
      <c r="F166" s="6"/>
      <c r="G166" s="6"/>
      <c r="H166" s="6"/>
      <c r="I166" s="6"/>
      <c r="J166" s="6"/>
      <c r="K166" s="6"/>
      <c r="L166" s="18" t="str">
        <f>IF(ISBLANK(SalesOrders_Log[[#This Row],[Product]]),"",SalesOrders_Log[[#This Row],[List Price]]*SalesOrders_Log[[#This Row],[QTY at List Price]]+SalesOrders_Log[[#This Row],[Discount Price]]*SalesOrders_Log[[#This Row],[QTY at Discount Price]])</f>
        <v/>
      </c>
      <c r="M166" s="6"/>
      <c r="N166" s="6"/>
      <c r="O166" s="18" t="str">
        <f>IFERROR(SalesOrders_Log[[#This Row],[Line Sub Total]]*SalesOrders_Log[[#This Row],[Zip Code Taxes]],"")</f>
        <v/>
      </c>
      <c r="P166" s="18">
        <f>SalesOrders_Log[[#This Row],[List Price]]-SalesOrders_Log[[#This Row],[Cost Price]]</f>
        <v>0</v>
      </c>
      <c r="Q16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66" s="93" t="str">
        <f>IFERROR(SalesOrders_Log[[#This Row],[QTY at List Price]]*SalesOrders_Log[[#This Row],[List Price]]/SalesOrders_Log[[#This Row],[Cost Price]]*SalesOrders_Log[[#This Row],[QTY at List Price]]-IF(SalesOrders_Log[[#This Row],[QTY at List Price]]="","",1),"")</f>
        <v/>
      </c>
      <c r="S166" s="93" t="str">
        <f>IFERROR( SalesOrders_Log[[#This Row],[QTY at Discount Price]]*SalesOrders_Log[[#This Row],[Discount Price]]/SalesOrders_Log[[#This Row],[Cost Price]]*SalesOrders_Log[[#This Row],[QTY at Discount Price]]-IF(SalesOrders_Log[[#This Row],[QTY at Discount Price]]="","",1),"")</f>
        <v/>
      </c>
      <c r="T166" s="6"/>
      <c r="V166" s="18">
        <f>IF(SalesOrders_Log[[#This Row],[Date Invoiced]]=FY01_M01,SalesOrders_Log[[#This Row],[Line Sub Total]],0)</f>
        <v>0</v>
      </c>
      <c r="W166" s="18">
        <f>IF(SalesOrders_Log[[#This Row],[Date Invoiced]]=FY01_M02,SalesOrders_Log[[#This Row],[Line Sub Total]],0)</f>
        <v>0</v>
      </c>
      <c r="X166" s="18">
        <f>IF(SalesOrders_Log[[#This Row],[Date Invoiced]]=FY01_M03,SalesOrders_Log[[#This Row],[Line Sub Total]],0)</f>
        <v>0</v>
      </c>
      <c r="Y166" s="18">
        <f>IF(SalesOrders_Log[[#This Row],[Date Invoiced]]=FY01_M04,SalesOrders_Log[[#This Row],[Line Sub Total]],0)</f>
        <v>0</v>
      </c>
      <c r="Z166" s="18">
        <f>IF(SalesOrders_Log[[#This Row],[Date Invoiced]]=FY01_M05,SalesOrders_Log[[#This Row],[Line Sub Total]],0)</f>
        <v>0</v>
      </c>
      <c r="AA166" s="18">
        <f>IF(SalesOrders_Log[[#This Row],[Date Invoiced]]=FY01_M06,SalesOrders_Log[[#This Row],[Line Sub Total]],0)</f>
        <v>0</v>
      </c>
      <c r="AB166" s="18">
        <f>IF(SalesOrders_Log[[#This Row],[Date Invoiced]]=FY01_M07,SalesOrders_Log[[#This Row],[Line Sub Total]],0)</f>
        <v>0</v>
      </c>
      <c r="AC166" s="18">
        <f>IF(SalesOrders_Log[[#This Row],[Date Invoiced]]=FY01_M08,SalesOrders_Log[[#This Row],[Line Sub Total]],0)</f>
        <v>0</v>
      </c>
      <c r="AD166" s="18">
        <f>IF(SalesOrders_Log[[#This Row],[Date Invoiced]]=FY01_M09,SalesOrders_Log[[#This Row],[Line Sub Total]],0)</f>
        <v>0</v>
      </c>
      <c r="AE166" s="18">
        <f>IF(SalesOrders_Log[[#This Row],[Date Invoiced]]=FY01_M10,SalesOrders_Log[[#This Row],[Line Sub Total]],0)</f>
        <v>0</v>
      </c>
      <c r="AF166" s="18">
        <f>IF(SalesOrders_Log[[#This Row],[Date Invoiced]]=FY01_M11,SalesOrders_Log[[#This Row],[Line Sub Total]],0)</f>
        <v>0</v>
      </c>
      <c r="AG166" s="18">
        <f>IF(SalesOrders_Log[[#This Row],[Date Invoiced]]=FY01_M12,SalesOrders_Log[[#This Row],[Line Sub Total]],0)</f>
        <v>0</v>
      </c>
      <c r="AH166" s="18">
        <f>IF(SalesOrders_Log[[#This Row],[Date Invoiced]]=FY02_M01,SalesOrders_Log[[#This Row],[Line Sub Total]],0)</f>
        <v>0</v>
      </c>
      <c r="AI166" s="18">
        <f>IF(SalesOrders_Log[[#This Row],[Date Invoiced]]=FY02_M02,SalesOrders_Log[[#This Row],[Line Sub Total]],0)</f>
        <v>0</v>
      </c>
      <c r="AJ166" s="18">
        <f>IF(SalesOrders_Log[[#This Row],[Date Invoiced]]=FY02_M03,SalesOrders_Log[[#This Row],[Line Sub Total]],0)</f>
        <v>0</v>
      </c>
      <c r="AK166" s="18">
        <f>IF(SalesOrders_Log[[#This Row],[Date Invoiced]]=FY02_M04,SalesOrders_Log[[#This Row],[Line Sub Total]],0)</f>
        <v>0</v>
      </c>
      <c r="AL166" s="18">
        <f>IF(SalesOrders_Log[[#This Row],[Date Invoiced]]=FY02_M05,SalesOrders_Log[[#This Row],[Line Sub Total]],0)</f>
        <v>0</v>
      </c>
      <c r="AM166" s="18">
        <f>IF(SalesOrders_Log[[#This Row],[Date Invoiced]]=FY02_M06,SalesOrders_Log[[#This Row],[Line Sub Total]],0)</f>
        <v>0</v>
      </c>
      <c r="AN166" s="18">
        <f>IF(SalesOrders_Log[[#This Row],[Date Invoiced]]=FY02_M07,SalesOrders_Log[[#This Row],[Line Sub Total]],0)</f>
        <v>0</v>
      </c>
      <c r="AO166" s="18">
        <f>IF(SalesOrders_Log[[#This Row],[Date Invoiced]]=FY02_M08,SalesOrders_Log[[#This Row],[Line Sub Total]],0)</f>
        <v>0</v>
      </c>
      <c r="AP166" s="18">
        <f>IF(SalesOrders_Log[[#This Row],[Date Invoiced]]=FY02_M09,SalesOrders_Log[[#This Row],[Line Sub Total]],0)</f>
        <v>0</v>
      </c>
      <c r="AQ166" s="18">
        <f>IF(SalesOrders_Log[[#This Row],[Date Invoiced]]=FY02_M10,SalesOrders_Log[[#This Row],[Line Sub Total]],0)</f>
        <v>0</v>
      </c>
      <c r="AR166" s="18">
        <f>IF(SalesOrders_Log[[#This Row],[Date Invoiced]]=FY02_M11,SalesOrders_Log[[#This Row],[Line Sub Total]],0)</f>
        <v>0</v>
      </c>
      <c r="AS166" s="18">
        <f>IF(SalesOrders_Log[[#This Row],[Date Invoiced]]=FY02_M12,SalesOrders_Log[[#This Row],[Line Sub Total]],0)</f>
        <v>0</v>
      </c>
      <c r="AT166" s="18">
        <f>IF(SalesOrders_Log[[#This Row],[Date Invoiced]]=FY03_M01,SalesOrders_Log[[#This Row],[Line Sub Total]],0)</f>
        <v>0</v>
      </c>
      <c r="AU166" s="18">
        <f>IF(SalesOrders_Log[[#This Row],[Date Invoiced]]=FY03_M02,SalesOrders_Log[[#This Row],[Line Sub Total]],0)</f>
        <v>0</v>
      </c>
      <c r="AV166" s="18">
        <f>IF(SalesOrders_Log[[#This Row],[Date Invoiced]]=FY03_M03,SalesOrders_Log[[#This Row],[Line Sub Total]],0)</f>
        <v>0</v>
      </c>
      <c r="AW166" s="18">
        <f>IF(SalesOrders_Log[[#This Row],[Date Invoiced]]=FY03_M04,SalesOrders_Log[[#This Row],[Line Sub Total]],0)</f>
        <v>0</v>
      </c>
      <c r="AX166" s="18">
        <f>IF(SalesOrders_Log[[#This Row],[Date Invoiced]]=FY03_M05,SalesOrders_Log[[#This Row],[Line Sub Total]],0)</f>
        <v>0</v>
      </c>
      <c r="AY166" s="18">
        <f>IF(SalesOrders_Log[[#This Row],[Date Invoiced]]=FY03_M06,SalesOrders_Log[[#This Row],[Line Sub Total]],0)</f>
        <v>0</v>
      </c>
      <c r="AZ166" s="18">
        <f>IF(SalesOrders_Log[[#This Row],[Date Invoiced]]=FY03_M07,SalesOrders_Log[[#This Row],[Line Sub Total]],0)</f>
        <v>0</v>
      </c>
      <c r="BA166" s="18">
        <f>IF(SalesOrders_Log[[#This Row],[Date Invoiced]]=FY03_M08,SalesOrders_Log[[#This Row],[Line Sub Total]],0)</f>
        <v>0</v>
      </c>
      <c r="BB166" s="18">
        <f>IF(SalesOrders_Log[[#This Row],[Date Invoiced]]=FY03_M09,SalesOrders_Log[[#This Row],[Line Sub Total]],0)</f>
        <v>0</v>
      </c>
      <c r="BC166" s="18">
        <f>IF(SalesOrders_Log[[#This Row],[Date Invoiced]]=FY03_M10,SalesOrders_Log[[#This Row],[Line Sub Total]],0)</f>
        <v>0</v>
      </c>
      <c r="BD166" s="18">
        <f>IF(SalesOrders_Log[[#This Row],[Date Invoiced]]=FY03_M11,SalesOrders_Log[[#This Row],[Line Sub Total]],0)</f>
        <v>0</v>
      </c>
      <c r="BE166" s="18">
        <f>IF(SalesOrders_Log[[#This Row],[Date Invoiced]]=FY03_M12,SalesOrders_Log[[#This Row],[Line Sub Total]],0)</f>
        <v>0</v>
      </c>
      <c r="BF166" s="18">
        <f>IF(SalesOrders_Log[[#This Row],[Product]]=FY04_M01,SalesOrders_Log[[#This Row],[Date Invoiced]],0)</f>
        <v>0</v>
      </c>
      <c r="BG166" s="18">
        <f>IF(SalesOrders_Log[[#This Row],[Product]]=FY04_M02,SalesOrders_Log[[#This Row],[Date Invoiced]],0)</f>
        <v>0</v>
      </c>
      <c r="BH166" s="18">
        <f>IF(SalesOrders_Log[[#This Row],[Product]]=FY04_M03,SalesOrders_Log[[#This Row],[Date Invoiced]],0)</f>
        <v>0</v>
      </c>
      <c r="BI166" s="18">
        <f>IF(SalesOrders_Log[[#This Row],[Product]]=FY04_M04,SalesOrders_Log[[#This Row],[Date Invoiced]],0)</f>
        <v>0</v>
      </c>
      <c r="BJ166" s="18">
        <f>IF(SalesOrders_Log[[#This Row],[Product]]=FY04_M05,SalesOrders_Log[[#This Row],[Date Invoiced]],0)</f>
        <v>0</v>
      </c>
      <c r="BK166" s="18">
        <f>IF(SalesOrders_Log[[#This Row],[Product]]=FY04_M06,SalesOrders_Log[[#This Row],[Date Invoiced]],0)</f>
        <v>0</v>
      </c>
      <c r="BL166" s="18">
        <f>IF(SalesOrders_Log[[#This Row],[Product]]=FY04_M07,SalesOrders_Log[[#This Row],[Date Invoiced]],0)</f>
        <v>0</v>
      </c>
      <c r="BM166" s="18">
        <f>IF(SalesOrders_Log[[#This Row],[Product]]=FY04_M08,SalesOrders_Log[[#This Row],[Date Invoiced]],0)</f>
        <v>0</v>
      </c>
      <c r="BN166" s="18">
        <f>IF(SalesOrders_Log[[#This Row],[Product]]=FY04_M09,SalesOrders_Log[[#This Row],[Date Invoiced]],0)</f>
        <v>0</v>
      </c>
      <c r="BO166" s="18">
        <f>IF(SalesOrders_Log[[#This Row],[Product]]=FY04_M10,SalesOrders_Log[[#This Row],[Date Invoiced]],0)</f>
        <v>0</v>
      </c>
      <c r="BP166" s="18">
        <f>IF(SalesOrders_Log[[#This Row],[Product]]=FY04_M11,SalesOrders_Log[[#This Row],[Date Invoiced]],0)</f>
        <v>0</v>
      </c>
      <c r="BQ166" s="18">
        <f>IF(SalesOrders_Log[[#This Row],[Product]]=FY04_M12,SalesOrders_Log[[#This Row],[Date Invoiced]],0)</f>
        <v>0</v>
      </c>
      <c r="BR166" s="18">
        <f>IF(SalesOrders_Log[[#This Row],[Product]]=FY05_M01,SalesOrders_Log[[#This Row],[Date Invoiced]],0)</f>
        <v>0</v>
      </c>
      <c r="BS166" s="18">
        <f>IF(SalesOrders_Log[[#This Row],[Product]]=FY05_M02,SalesOrders_Log[[#This Row],[Date Invoiced]],0)</f>
        <v>0</v>
      </c>
      <c r="BT166" s="18">
        <f>IF(SalesOrders_Log[[#This Row],[Product]]=FY05_M03,SalesOrders_Log[[#This Row],[Date Invoiced]],0)</f>
        <v>0</v>
      </c>
      <c r="BU166" s="18">
        <f>IF(SalesOrders_Log[[#This Row],[Product]]=FY05_M04,SalesOrders_Log[[#This Row],[Date Invoiced]],0)</f>
        <v>0</v>
      </c>
      <c r="BV166" s="18">
        <f>IF(SalesOrders_Log[[#This Row],[Product]]=FY05_M05,SalesOrders_Log[[#This Row],[Date Invoiced]],0)</f>
        <v>0</v>
      </c>
      <c r="BW166" s="18">
        <f>IF(SalesOrders_Log[[#This Row],[Product]]=FY05_M06,SalesOrders_Log[[#This Row],[Date Invoiced]],0)</f>
        <v>0</v>
      </c>
      <c r="BX166" s="18">
        <f>IF(SalesOrders_Log[[#This Row],[Product]]=FY05_M07,SalesOrders_Log[[#This Row],[Date Invoiced]],0)</f>
        <v>0</v>
      </c>
      <c r="BY166" s="18">
        <f>IF(SalesOrders_Log[[#This Row],[Product]]=FY05_M08,SalesOrders_Log[[#This Row],[Date Invoiced]],0)</f>
        <v>0</v>
      </c>
      <c r="BZ166" s="18">
        <f>IF(SalesOrders_Log[[#This Row],[Product]]=FY05_M09,SalesOrders_Log[[#This Row],[Date Invoiced]],0)</f>
        <v>0</v>
      </c>
      <c r="CA166" s="18">
        <f>IF(SalesOrders_Log[[#This Row],[Product]]=FY05_M10,SalesOrders_Log[[#This Row],[Date Invoiced]],0)</f>
        <v>0</v>
      </c>
      <c r="CB166" s="18">
        <f>IF(SalesOrders_Log[[#This Row],[Product]]=FY05_M11,SalesOrders_Log[[#This Row],[Date Invoiced]],0)</f>
        <v>0</v>
      </c>
      <c r="CC166" s="18">
        <f>IF(SalesOrders_Log[[#This Row],[Product]]=FY05_M12,SalesOrders_Log[[#This Row],[Date Invoiced]],0)</f>
        <v>0</v>
      </c>
    </row>
    <row r="167" spans="2:81" x14ac:dyDescent="0.25">
      <c r="B167" s="6" t="s">
        <v>771</v>
      </c>
      <c r="C167" s="6"/>
      <c r="D167" s="11"/>
      <c r="E167" s="6"/>
      <c r="F167" s="6"/>
      <c r="G167" s="6"/>
      <c r="H167" s="6"/>
      <c r="I167" s="6"/>
      <c r="J167" s="6"/>
      <c r="K167" s="6"/>
      <c r="L167" s="18" t="str">
        <f>IF(ISBLANK(SalesOrders_Log[[#This Row],[Product]]),"",SalesOrders_Log[[#This Row],[List Price]]*SalesOrders_Log[[#This Row],[QTY at List Price]]+SalesOrders_Log[[#This Row],[Discount Price]]*SalesOrders_Log[[#This Row],[QTY at Discount Price]])</f>
        <v/>
      </c>
      <c r="M167" s="6"/>
      <c r="N167" s="6"/>
      <c r="O167" s="18" t="str">
        <f>IFERROR(SalesOrders_Log[[#This Row],[Line Sub Total]]*SalesOrders_Log[[#This Row],[Zip Code Taxes]],"")</f>
        <v/>
      </c>
      <c r="P167" s="18">
        <f>SalesOrders_Log[[#This Row],[List Price]]-SalesOrders_Log[[#This Row],[Cost Price]]</f>
        <v>0</v>
      </c>
      <c r="Q16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67" s="93" t="str">
        <f>IFERROR(SalesOrders_Log[[#This Row],[QTY at List Price]]*SalesOrders_Log[[#This Row],[List Price]]/SalesOrders_Log[[#This Row],[Cost Price]]*SalesOrders_Log[[#This Row],[QTY at List Price]]-IF(SalesOrders_Log[[#This Row],[QTY at List Price]]="","",1),"")</f>
        <v/>
      </c>
      <c r="S167" s="93" t="str">
        <f>IFERROR( SalesOrders_Log[[#This Row],[QTY at Discount Price]]*SalesOrders_Log[[#This Row],[Discount Price]]/SalesOrders_Log[[#This Row],[Cost Price]]*SalesOrders_Log[[#This Row],[QTY at Discount Price]]-IF(SalesOrders_Log[[#This Row],[QTY at Discount Price]]="","",1),"")</f>
        <v/>
      </c>
      <c r="T167" s="6"/>
      <c r="V167" s="18">
        <f>IF(SalesOrders_Log[[#This Row],[Date Invoiced]]=FY01_M01,SalesOrders_Log[[#This Row],[Line Sub Total]],0)</f>
        <v>0</v>
      </c>
      <c r="W167" s="18">
        <f>IF(SalesOrders_Log[[#This Row],[Date Invoiced]]=FY01_M02,SalesOrders_Log[[#This Row],[Line Sub Total]],0)</f>
        <v>0</v>
      </c>
      <c r="X167" s="18">
        <f>IF(SalesOrders_Log[[#This Row],[Date Invoiced]]=FY01_M03,SalesOrders_Log[[#This Row],[Line Sub Total]],0)</f>
        <v>0</v>
      </c>
      <c r="Y167" s="18">
        <f>IF(SalesOrders_Log[[#This Row],[Date Invoiced]]=FY01_M04,SalesOrders_Log[[#This Row],[Line Sub Total]],0)</f>
        <v>0</v>
      </c>
      <c r="Z167" s="18">
        <f>IF(SalesOrders_Log[[#This Row],[Date Invoiced]]=FY01_M05,SalesOrders_Log[[#This Row],[Line Sub Total]],0)</f>
        <v>0</v>
      </c>
      <c r="AA167" s="18">
        <f>IF(SalesOrders_Log[[#This Row],[Date Invoiced]]=FY01_M06,SalesOrders_Log[[#This Row],[Line Sub Total]],0)</f>
        <v>0</v>
      </c>
      <c r="AB167" s="18">
        <f>IF(SalesOrders_Log[[#This Row],[Date Invoiced]]=FY01_M07,SalesOrders_Log[[#This Row],[Line Sub Total]],0)</f>
        <v>0</v>
      </c>
      <c r="AC167" s="18">
        <f>IF(SalesOrders_Log[[#This Row],[Date Invoiced]]=FY01_M08,SalesOrders_Log[[#This Row],[Line Sub Total]],0)</f>
        <v>0</v>
      </c>
      <c r="AD167" s="18">
        <f>IF(SalesOrders_Log[[#This Row],[Date Invoiced]]=FY01_M09,SalesOrders_Log[[#This Row],[Line Sub Total]],0)</f>
        <v>0</v>
      </c>
      <c r="AE167" s="18">
        <f>IF(SalesOrders_Log[[#This Row],[Date Invoiced]]=FY01_M10,SalesOrders_Log[[#This Row],[Line Sub Total]],0)</f>
        <v>0</v>
      </c>
      <c r="AF167" s="18">
        <f>IF(SalesOrders_Log[[#This Row],[Date Invoiced]]=FY01_M11,SalesOrders_Log[[#This Row],[Line Sub Total]],0)</f>
        <v>0</v>
      </c>
      <c r="AG167" s="18">
        <f>IF(SalesOrders_Log[[#This Row],[Date Invoiced]]=FY01_M12,SalesOrders_Log[[#This Row],[Line Sub Total]],0)</f>
        <v>0</v>
      </c>
      <c r="AH167" s="18">
        <f>IF(SalesOrders_Log[[#This Row],[Date Invoiced]]=FY02_M01,SalesOrders_Log[[#This Row],[Line Sub Total]],0)</f>
        <v>0</v>
      </c>
      <c r="AI167" s="18">
        <f>IF(SalesOrders_Log[[#This Row],[Date Invoiced]]=FY02_M02,SalesOrders_Log[[#This Row],[Line Sub Total]],0)</f>
        <v>0</v>
      </c>
      <c r="AJ167" s="18">
        <f>IF(SalesOrders_Log[[#This Row],[Date Invoiced]]=FY02_M03,SalesOrders_Log[[#This Row],[Line Sub Total]],0)</f>
        <v>0</v>
      </c>
      <c r="AK167" s="18">
        <f>IF(SalesOrders_Log[[#This Row],[Date Invoiced]]=FY02_M04,SalesOrders_Log[[#This Row],[Line Sub Total]],0)</f>
        <v>0</v>
      </c>
      <c r="AL167" s="18">
        <f>IF(SalesOrders_Log[[#This Row],[Date Invoiced]]=FY02_M05,SalesOrders_Log[[#This Row],[Line Sub Total]],0)</f>
        <v>0</v>
      </c>
      <c r="AM167" s="18">
        <f>IF(SalesOrders_Log[[#This Row],[Date Invoiced]]=FY02_M06,SalesOrders_Log[[#This Row],[Line Sub Total]],0)</f>
        <v>0</v>
      </c>
      <c r="AN167" s="18">
        <f>IF(SalesOrders_Log[[#This Row],[Date Invoiced]]=FY02_M07,SalesOrders_Log[[#This Row],[Line Sub Total]],0)</f>
        <v>0</v>
      </c>
      <c r="AO167" s="18">
        <f>IF(SalesOrders_Log[[#This Row],[Date Invoiced]]=FY02_M08,SalesOrders_Log[[#This Row],[Line Sub Total]],0)</f>
        <v>0</v>
      </c>
      <c r="AP167" s="18">
        <f>IF(SalesOrders_Log[[#This Row],[Date Invoiced]]=FY02_M09,SalesOrders_Log[[#This Row],[Line Sub Total]],0)</f>
        <v>0</v>
      </c>
      <c r="AQ167" s="18">
        <f>IF(SalesOrders_Log[[#This Row],[Date Invoiced]]=FY02_M10,SalesOrders_Log[[#This Row],[Line Sub Total]],0)</f>
        <v>0</v>
      </c>
      <c r="AR167" s="18">
        <f>IF(SalesOrders_Log[[#This Row],[Date Invoiced]]=FY02_M11,SalesOrders_Log[[#This Row],[Line Sub Total]],0)</f>
        <v>0</v>
      </c>
      <c r="AS167" s="18">
        <f>IF(SalesOrders_Log[[#This Row],[Date Invoiced]]=FY02_M12,SalesOrders_Log[[#This Row],[Line Sub Total]],0)</f>
        <v>0</v>
      </c>
      <c r="AT167" s="18">
        <f>IF(SalesOrders_Log[[#This Row],[Date Invoiced]]=FY03_M01,SalesOrders_Log[[#This Row],[Line Sub Total]],0)</f>
        <v>0</v>
      </c>
      <c r="AU167" s="18">
        <f>IF(SalesOrders_Log[[#This Row],[Date Invoiced]]=FY03_M02,SalesOrders_Log[[#This Row],[Line Sub Total]],0)</f>
        <v>0</v>
      </c>
      <c r="AV167" s="18">
        <f>IF(SalesOrders_Log[[#This Row],[Date Invoiced]]=FY03_M03,SalesOrders_Log[[#This Row],[Line Sub Total]],0)</f>
        <v>0</v>
      </c>
      <c r="AW167" s="18">
        <f>IF(SalesOrders_Log[[#This Row],[Date Invoiced]]=FY03_M04,SalesOrders_Log[[#This Row],[Line Sub Total]],0)</f>
        <v>0</v>
      </c>
      <c r="AX167" s="18">
        <f>IF(SalesOrders_Log[[#This Row],[Date Invoiced]]=FY03_M05,SalesOrders_Log[[#This Row],[Line Sub Total]],0)</f>
        <v>0</v>
      </c>
      <c r="AY167" s="18">
        <f>IF(SalesOrders_Log[[#This Row],[Date Invoiced]]=FY03_M06,SalesOrders_Log[[#This Row],[Line Sub Total]],0)</f>
        <v>0</v>
      </c>
      <c r="AZ167" s="18">
        <f>IF(SalesOrders_Log[[#This Row],[Date Invoiced]]=FY03_M07,SalesOrders_Log[[#This Row],[Line Sub Total]],0)</f>
        <v>0</v>
      </c>
      <c r="BA167" s="18">
        <f>IF(SalesOrders_Log[[#This Row],[Date Invoiced]]=FY03_M08,SalesOrders_Log[[#This Row],[Line Sub Total]],0)</f>
        <v>0</v>
      </c>
      <c r="BB167" s="18">
        <f>IF(SalesOrders_Log[[#This Row],[Date Invoiced]]=FY03_M09,SalesOrders_Log[[#This Row],[Line Sub Total]],0)</f>
        <v>0</v>
      </c>
      <c r="BC167" s="18">
        <f>IF(SalesOrders_Log[[#This Row],[Date Invoiced]]=FY03_M10,SalesOrders_Log[[#This Row],[Line Sub Total]],0)</f>
        <v>0</v>
      </c>
      <c r="BD167" s="18">
        <f>IF(SalesOrders_Log[[#This Row],[Date Invoiced]]=FY03_M11,SalesOrders_Log[[#This Row],[Line Sub Total]],0)</f>
        <v>0</v>
      </c>
      <c r="BE167" s="18">
        <f>IF(SalesOrders_Log[[#This Row],[Date Invoiced]]=FY03_M12,SalesOrders_Log[[#This Row],[Line Sub Total]],0)</f>
        <v>0</v>
      </c>
      <c r="BF167" s="18">
        <f>IF(SalesOrders_Log[[#This Row],[Product]]=FY04_M01,SalesOrders_Log[[#This Row],[Date Invoiced]],0)</f>
        <v>0</v>
      </c>
      <c r="BG167" s="18">
        <f>IF(SalesOrders_Log[[#This Row],[Product]]=FY04_M02,SalesOrders_Log[[#This Row],[Date Invoiced]],0)</f>
        <v>0</v>
      </c>
      <c r="BH167" s="18">
        <f>IF(SalesOrders_Log[[#This Row],[Product]]=FY04_M03,SalesOrders_Log[[#This Row],[Date Invoiced]],0)</f>
        <v>0</v>
      </c>
      <c r="BI167" s="18">
        <f>IF(SalesOrders_Log[[#This Row],[Product]]=FY04_M04,SalesOrders_Log[[#This Row],[Date Invoiced]],0)</f>
        <v>0</v>
      </c>
      <c r="BJ167" s="18">
        <f>IF(SalesOrders_Log[[#This Row],[Product]]=FY04_M05,SalesOrders_Log[[#This Row],[Date Invoiced]],0)</f>
        <v>0</v>
      </c>
      <c r="BK167" s="18">
        <f>IF(SalesOrders_Log[[#This Row],[Product]]=FY04_M06,SalesOrders_Log[[#This Row],[Date Invoiced]],0)</f>
        <v>0</v>
      </c>
      <c r="BL167" s="18">
        <f>IF(SalesOrders_Log[[#This Row],[Product]]=FY04_M07,SalesOrders_Log[[#This Row],[Date Invoiced]],0)</f>
        <v>0</v>
      </c>
      <c r="BM167" s="18">
        <f>IF(SalesOrders_Log[[#This Row],[Product]]=FY04_M08,SalesOrders_Log[[#This Row],[Date Invoiced]],0)</f>
        <v>0</v>
      </c>
      <c r="BN167" s="18">
        <f>IF(SalesOrders_Log[[#This Row],[Product]]=FY04_M09,SalesOrders_Log[[#This Row],[Date Invoiced]],0)</f>
        <v>0</v>
      </c>
      <c r="BO167" s="18">
        <f>IF(SalesOrders_Log[[#This Row],[Product]]=FY04_M10,SalesOrders_Log[[#This Row],[Date Invoiced]],0)</f>
        <v>0</v>
      </c>
      <c r="BP167" s="18">
        <f>IF(SalesOrders_Log[[#This Row],[Product]]=FY04_M11,SalesOrders_Log[[#This Row],[Date Invoiced]],0)</f>
        <v>0</v>
      </c>
      <c r="BQ167" s="18">
        <f>IF(SalesOrders_Log[[#This Row],[Product]]=FY04_M12,SalesOrders_Log[[#This Row],[Date Invoiced]],0)</f>
        <v>0</v>
      </c>
      <c r="BR167" s="18">
        <f>IF(SalesOrders_Log[[#This Row],[Product]]=FY05_M01,SalesOrders_Log[[#This Row],[Date Invoiced]],0)</f>
        <v>0</v>
      </c>
      <c r="BS167" s="18">
        <f>IF(SalesOrders_Log[[#This Row],[Product]]=FY05_M02,SalesOrders_Log[[#This Row],[Date Invoiced]],0)</f>
        <v>0</v>
      </c>
      <c r="BT167" s="18">
        <f>IF(SalesOrders_Log[[#This Row],[Product]]=FY05_M03,SalesOrders_Log[[#This Row],[Date Invoiced]],0)</f>
        <v>0</v>
      </c>
      <c r="BU167" s="18">
        <f>IF(SalesOrders_Log[[#This Row],[Product]]=FY05_M04,SalesOrders_Log[[#This Row],[Date Invoiced]],0)</f>
        <v>0</v>
      </c>
      <c r="BV167" s="18">
        <f>IF(SalesOrders_Log[[#This Row],[Product]]=FY05_M05,SalesOrders_Log[[#This Row],[Date Invoiced]],0)</f>
        <v>0</v>
      </c>
      <c r="BW167" s="18">
        <f>IF(SalesOrders_Log[[#This Row],[Product]]=FY05_M06,SalesOrders_Log[[#This Row],[Date Invoiced]],0)</f>
        <v>0</v>
      </c>
      <c r="BX167" s="18">
        <f>IF(SalesOrders_Log[[#This Row],[Product]]=FY05_M07,SalesOrders_Log[[#This Row],[Date Invoiced]],0)</f>
        <v>0</v>
      </c>
      <c r="BY167" s="18">
        <f>IF(SalesOrders_Log[[#This Row],[Product]]=FY05_M08,SalesOrders_Log[[#This Row],[Date Invoiced]],0)</f>
        <v>0</v>
      </c>
      <c r="BZ167" s="18">
        <f>IF(SalesOrders_Log[[#This Row],[Product]]=FY05_M09,SalesOrders_Log[[#This Row],[Date Invoiced]],0)</f>
        <v>0</v>
      </c>
      <c r="CA167" s="18">
        <f>IF(SalesOrders_Log[[#This Row],[Product]]=FY05_M10,SalesOrders_Log[[#This Row],[Date Invoiced]],0)</f>
        <v>0</v>
      </c>
      <c r="CB167" s="18">
        <f>IF(SalesOrders_Log[[#This Row],[Product]]=FY05_M11,SalesOrders_Log[[#This Row],[Date Invoiced]],0)</f>
        <v>0</v>
      </c>
      <c r="CC167" s="18">
        <f>IF(SalesOrders_Log[[#This Row],[Product]]=FY05_M12,SalesOrders_Log[[#This Row],[Date Invoiced]],0)</f>
        <v>0</v>
      </c>
    </row>
    <row r="168" spans="2:81" x14ac:dyDescent="0.25">
      <c r="B168" s="6" t="s">
        <v>772</v>
      </c>
      <c r="C168" s="6"/>
      <c r="D168" s="11"/>
      <c r="E168" s="6"/>
      <c r="F168" s="6"/>
      <c r="G168" s="6"/>
      <c r="H168" s="6"/>
      <c r="I168" s="6"/>
      <c r="J168" s="6"/>
      <c r="K168" s="6"/>
      <c r="L168" s="18" t="str">
        <f>IF(ISBLANK(SalesOrders_Log[[#This Row],[Product]]),"",SalesOrders_Log[[#This Row],[List Price]]*SalesOrders_Log[[#This Row],[QTY at List Price]]+SalesOrders_Log[[#This Row],[Discount Price]]*SalesOrders_Log[[#This Row],[QTY at Discount Price]])</f>
        <v/>
      </c>
      <c r="M168" s="6"/>
      <c r="N168" s="6"/>
      <c r="O168" s="18" t="str">
        <f>IFERROR(SalesOrders_Log[[#This Row],[Line Sub Total]]*SalesOrders_Log[[#This Row],[Zip Code Taxes]],"")</f>
        <v/>
      </c>
      <c r="P168" s="18">
        <f>SalesOrders_Log[[#This Row],[List Price]]-SalesOrders_Log[[#This Row],[Cost Price]]</f>
        <v>0</v>
      </c>
      <c r="Q16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68" s="93" t="str">
        <f>IFERROR(SalesOrders_Log[[#This Row],[QTY at List Price]]*SalesOrders_Log[[#This Row],[List Price]]/SalesOrders_Log[[#This Row],[Cost Price]]*SalesOrders_Log[[#This Row],[QTY at List Price]]-IF(SalesOrders_Log[[#This Row],[QTY at List Price]]="","",1),"")</f>
        <v/>
      </c>
      <c r="S168" s="93" t="str">
        <f>IFERROR( SalesOrders_Log[[#This Row],[QTY at Discount Price]]*SalesOrders_Log[[#This Row],[Discount Price]]/SalesOrders_Log[[#This Row],[Cost Price]]*SalesOrders_Log[[#This Row],[QTY at Discount Price]]-IF(SalesOrders_Log[[#This Row],[QTY at Discount Price]]="","",1),"")</f>
        <v/>
      </c>
      <c r="T168" s="6"/>
      <c r="V168" s="18">
        <f>IF(SalesOrders_Log[[#This Row],[Date Invoiced]]=FY01_M01,SalesOrders_Log[[#This Row],[Line Sub Total]],0)</f>
        <v>0</v>
      </c>
      <c r="W168" s="18">
        <f>IF(SalesOrders_Log[[#This Row],[Date Invoiced]]=FY01_M02,SalesOrders_Log[[#This Row],[Line Sub Total]],0)</f>
        <v>0</v>
      </c>
      <c r="X168" s="18">
        <f>IF(SalesOrders_Log[[#This Row],[Date Invoiced]]=FY01_M03,SalesOrders_Log[[#This Row],[Line Sub Total]],0)</f>
        <v>0</v>
      </c>
      <c r="Y168" s="18">
        <f>IF(SalesOrders_Log[[#This Row],[Date Invoiced]]=FY01_M04,SalesOrders_Log[[#This Row],[Line Sub Total]],0)</f>
        <v>0</v>
      </c>
      <c r="Z168" s="18">
        <f>IF(SalesOrders_Log[[#This Row],[Date Invoiced]]=FY01_M05,SalesOrders_Log[[#This Row],[Line Sub Total]],0)</f>
        <v>0</v>
      </c>
      <c r="AA168" s="18">
        <f>IF(SalesOrders_Log[[#This Row],[Date Invoiced]]=FY01_M06,SalesOrders_Log[[#This Row],[Line Sub Total]],0)</f>
        <v>0</v>
      </c>
      <c r="AB168" s="18">
        <f>IF(SalesOrders_Log[[#This Row],[Date Invoiced]]=FY01_M07,SalesOrders_Log[[#This Row],[Line Sub Total]],0)</f>
        <v>0</v>
      </c>
      <c r="AC168" s="18">
        <f>IF(SalesOrders_Log[[#This Row],[Date Invoiced]]=FY01_M08,SalesOrders_Log[[#This Row],[Line Sub Total]],0)</f>
        <v>0</v>
      </c>
      <c r="AD168" s="18">
        <f>IF(SalesOrders_Log[[#This Row],[Date Invoiced]]=FY01_M09,SalesOrders_Log[[#This Row],[Line Sub Total]],0)</f>
        <v>0</v>
      </c>
      <c r="AE168" s="18">
        <f>IF(SalesOrders_Log[[#This Row],[Date Invoiced]]=FY01_M10,SalesOrders_Log[[#This Row],[Line Sub Total]],0)</f>
        <v>0</v>
      </c>
      <c r="AF168" s="18">
        <f>IF(SalesOrders_Log[[#This Row],[Date Invoiced]]=FY01_M11,SalesOrders_Log[[#This Row],[Line Sub Total]],0)</f>
        <v>0</v>
      </c>
      <c r="AG168" s="18">
        <f>IF(SalesOrders_Log[[#This Row],[Date Invoiced]]=FY01_M12,SalesOrders_Log[[#This Row],[Line Sub Total]],0)</f>
        <v>0</v>
      </c>
      <c r="AH168" s="18">
        <f>IF(SalesOrders_Log[[#This Row],[Date Invoiced]]=FY02_M01,SalesOrders_Log[[#This Row],[Line Sub Total]],0)</f>
        <v>0</v>
      </c>
      <c r="AI168" s="18">
        <f>IF(SalesOrders_Log[[#This Row],[Date Invoiced]]=FY02_M02,SalesOrders_Log[[#This Row],[Line Sub Total]],0)</f>
        <v>0</v>
      </c>
      <c r="AJ168" s="18">
        <f>IF(SalesOrders_Log[[#This Row],[Date Invoiced]]=FY02_M03,SalesOrders_Log[[#This Row],[Line Sub Total]],0)</f>
        <v>0</v>
      </c>
      <c r="AK168" s="18">
        <f>IF(SalesOrders_Log[[#This Row],[Date Invoiced]]=FY02_M04,SalesOrders_Log[[#This Row],[Line Sub Total]],0)</f>
        <v>0</v>
      </c>
      <c r="AL168" s="18">
        <f>IF(SalesOrders_Log[[#This Row],[Date Invoiced]]=FY02_M05,SalesOrders_Log[[#This Row],[Line Sub Total]],0)</f>
        <v>0</v>
      </c>
      <c r="AM168" s="18">
        <f>IF(SalesOrders_Log[[#This Row],[Date Invoiced]]=FY02_M06,SalesOrders_Log[[#This Row],[Line Sub Total]],0)</f>
        <v>0</v>
      </c>
      <c r="AN168" s="18">
        <f>IF(SalesOrders_Log[[#This Row],[Date Invoiced]]=FY02_M07,SalesOrders_Log[[#This Row],[Line Sub Total]],0)</f>
        <v>0</v>
      </c>
      <c r="AO168" s="18">
        <f>IF(SalesOrders_Log[[#This Row],[Date Invoiced]]=FY02_M08,SalesOrders_Log[[#This Row],[Line Sub Total]],0)</f>
        <v>0</v>
      </c>
      <c r="AP168" s="18">
        <f>IF(SalesOrders_Log[[#This Row],[Date Invoiced]]=FY02_M09,SalesOrders_Log[[#This Row],[Line Sub Total]],0)</f>
        <v>0</v>
      </c>
      <c r="AQ168" s="18">
        <f>IF(SalesOrders_Log[[#This Row],[Date Invoiced]]=FY02_M10,SalesOrders_Log[[#This Row],[Line Sub Total]],0)</f>
        <v>0</v>
      </c>
      <c r="AR168" s="18">
        <f>IF(SalesOrders_Log[[#This Row],[Date Invoiced]]=FY02_M11,SalesOrders_Log[[#This Row],[Line Sub Total]],0)</f>
        <v>0</v>
      </c>
      <c r="AS168" s="18">
        <f>IF(SalesOrders_Log[[#This Row],[Date Invoiced]]=FY02_M12,SalesOrders_Log[[#This Row],[Line Sub Total]],0)</f>
        <v>0</v>
      </c>
      <c r="AT168" s="18">
        <f>IF(SalesOrders_Log[[#This Row],[Date Invoiced]]=FY03_M01,SalesOrders_Log[[#This Row],[Line Sub Total]],0)</f>
        <v>0</v>
      </c>
      <c r="AU168" s="18">
        <f>IF(SalesOrders_Log[[#This Row],[Date Invoiced]]=FY03_M02,SalesOrders_Log[[#This Row],[Line Sub Total]],0)</f>
        <v>0</v>
      </c>
      <c r="AV168" s="18">
        <f>IF(SalesOrders_Log[[#This Row],[Date Invoiced]]=FY03_M03,SalesOrders_Log[[#This Row],[Line Sub Total]],0)</f>
        <v>0</v>
      </c>
      <c r="AW168" s="18">
        <f>IF(SalesOrders_Log[[#This Row],[Date Invoiced]]=FY03_M04,SalesOrders_Log[[#This Row],[Line Sub Total]],0)</f>
        <v>0</v>
      </c>
      <c r="AX168" s="18">
        <f>IF(SalesOrders_Log[[#This Row],[Date Invoiced]]=FY03_M05,SalesOrders_Log[[#This Row],[Line Sub Total]],0)</f>
        <v>0</v>
      </c>
      <c r="AY168" s="18">
        <f>IF(SalesOrders_Log[[#This Row],[Date Invoiced]]=FY03_M06,SalesOrders_Log[[#This Row],[Line Sub Total]],0)</f>
        <v>0</v>
      </c>
      <c r="AZ168" s="18">
        <f>IF(SalesOrders_Log[[#This Row],[Date Invoiced]]=FY03_M07,SalesOrders_Log[[#This Row],[Line Sub Total]],0)</f>
        <v>0</v>
      </c>
      <c r="BA168" s="18">
        <f>IF(SalesOrders_Log[[#This Row],[Date Invoiced]]=FY03_M08,SalesOrders_Log[[#This Row],[Line Sub Total]],0)</f>
        <v>0</v>
      </c>
      <c r="BB168" s="18">
        <f>IF(SalesOrders_Log[[#This Row],[Date Invoiced]]=FY03_M09,SalesOrders_Log[[#This Row],[Line Sub Total]],0)</f>
        <v>0</v>
      </c>
      <c r="BC168" s="18">
        <f>IF(SalesOrders_Log[[#This Row],[Date Invoiced]]=FY03_M10,SalesOrders_Log[[#This Row],[Line Sub Total]],0)</f>
        <v>0</v>
      </c>
      <c r="BD168" s="18">
        <f>IF(SalesOrders_Log[[#This Row],[Date Invoiced]]=FY03_M11,SalesOrders_Log[[#This Row],[Line Sub Total]],0)</f>
        <v>0</v>
      </c>
      <c r="BE168" s="18">
        <f>IF(SalesOrders_Log[[#This Row],[Date Invoiced]]=FY03_M12,SalesOrders_Log[[#This Row],[Line Sub Total]],0)</f>
        <v>0</v>
      </c>
      <c r="BF168" s="18">
        <f>IF(SalesOrders_Log[[#This Row],[Product]]=FY04_M01,SalesOrders_Log[[#This Row],[Date Invoiced]],0)</f>
        <v>0</v>
      </c>
      <c r="BG168" s="18">
        <f>IF(SalesOrders_Log[[#This Row],[Product]]=FY04_M02,SalesOrders_Log[[#This Row],[Date Invoiced]],0)</f>
        <v>0</v>
      </c>
      <c r="BH168" s="18">
        <f>IF(SalesOrders_Log[[#This Row],[Product]]=FY04_M03,SalesOrders_Log[[#This Row],[Date Invoiced]],0)</f>
        <v>0</v>
      </c>
      <c r="BI168" s="18">
        <f>IF(SalesOrders_Log[[#This Row],[Product]]=FY04_M04,SalesOrders_Log[[#This Row],[Date Invoiced]],0)</f>
        <v>0</v>
      </c>
      <c r="BJ168" s="18">
        <f>IF(SalesOrders_Log[[#This Row],[Product]]=FY04_M05,SalesOrders_Log[[#This Row],[Date Invoiced]],0)</f>
        <v>0</v>
      </c>
      <c r="BK168" s="18">
        <f>IF(SalesOrders_Log[[#This Row],[Product]]=FY04_M06,SalesOrders_Log[[#This Row],[Date Invoiced]],0)</f>
        <v>0</v>
      </c>
      <c r="BL168" s="18">
        <f>IF(SalesOrders_Log[[#This Row],[Product]]=FY04_M07,SalesOrders_Log[[#This Row],[Date Invoiced]],0)</f>
        <v>0</v>
      </c>
      <c r="BM168" s="18">
        <f>IF(SalesOrders_Log[[#This Row],[Product]]=FY04_M08,SalesOrders_Log[[#This Row],[Date Invoiced]],0)</f>
        <v>0</v>
      </c>
      <c r="BN168" s="18">
        <f>IF(SalesOrders_Log[[#This Row],[Product]]=FY04_M09,SalesOrders_Log[[#This Row],[Date Invoiced]],0)</f>
        <v>0</v>
      </c>
      <c r="BO168" s="18">
        <f>IF(SalesOrders_Log[[#This Row],[Product]]=FY04_M10,SalesOrders_Log[[#This Row],[Date Invoiced]],0)</f>
        <v>0</v>
      </c>
      <c r="BP168" s="18">
        <f>IF(SalesOrders_Log[[#This Row],[Product]]=FY04_M11,SalesOrders_Log[[#This Row],[Date Invoiced]],0)</f>
        <v>0</v>
      </c>
      <c r="BQ168" s="18">
        <f>IF(SalesOrders_Log[[#This Row],[Product]]=FY04_M12,SalesOrders_Log[[#This Row],[Date Invoiced]],0)</f>
        <v>0</v>
      </c>
      <c r="BR168" s="18">
        <f>IF(SalesOrders_Log[[#This Row],[Product]]=FY05_M01,SalesOrders_Log[[#This Row],[Date Invoiced]],0)</f>
        <v>0</v>
      </c>
      <c r="BS168" s="18">
        <f>IF(SalesOrders_Log[[#This Row],[Product]]=FY05_M02,SalesOrders_Log[[#This Row],[Date Invoiced]],0)</f>
        <v>0</v>
      </c>
      <c r="BT168" s="18">
        <f>IF(SalesOrders_Log[[#This Row],[Product]]=FY05_M03,SalesOrders_Log[[#This Row],[Date Invoiced]],0)</f>
        <v>0</v>
      </c>
      <c r="BU168" s="18">
        <f>IF(SalesOrders_Log[[#This Row],[Product]]=FY05_M04,SalesOrders_Log[[#This Row],[Date Invoiced]],0)</f>
        <v>0</v>
      </c>
      <c r="BV168" s="18">
        <f>IF(SalesOrders_Log[[#This Row],[Product]]=FY05_M05,SalesOrders_Log[[#This Row],[Date Invoiced]],0)</f>
        <v>0</v>
      </c>
      <c r="BW168" s="18">
        <f>IF(SalesOrders_Log[[#This Row],[Product]]=FY05_M06,SalesOrders_Log[[#This Row],[Date Invoiced]],0)</f>
        <v>0</v>
      </c>
      <c r="BX168" s="18">
        <f>IF(SalesOrders_Log[[#This Row],[Product]]=FY05_M07,SalesOrders_Log[[#This Row],[Date Invoiced]],0)</f>
        <v>0</v>
      </c>
      <c r="BY168" s="18">
        <f>IF(SalesOrders_Log[[#This Row],[Product]]=FY05_M08,SalesOrders_Log[[#This Row],[Date Invoiced]],0)</f>
        <v>0</v>
      </c>
      <c r="BZ168" s="18">
        <f>IF(SalesOrders_Log[[#This Row],[Product]]=FY05_M09,SalesOrders_Log[[#This Row],[Date Invoiced]],0)</f>
        <v>0</v>
      </c>
      <c r="CA168" s="18">
        <f>IF(SalesOrders_Log[[#This Row],[Product]]=FY05_M10,SalesOrders_Log[[#This Row],[Date Invoiced]],0)</f>
        <v>0</v>
      </c>
      <c r="CB168" s="18">
        <f>IF(SalesOrders_Log[[#This Row],[Product]]=FY05_M11,SalesOrders_Log[[#This Row],[Date Invoiced]],0)</f>
        <v>0</v>
      </c>
      <c r="CC168" s="18">
        <f>IF(SalesOrders_Log[[#This Row],[Product]]=FY05_M12,SalesOrders_Log[[#This Row],[Date Invoiced]],0)</f>
        <v>0</v>
      </c>
    </row>
    <row r="169" spans="2:81" x14ac:dyDescent="0.25">
      <c r="B169" s="6" t="s">
        <v>773</v>
      </c>
      <c r="C169" s="6"/>
      <c r="D169" s="11"/>
      <c r="E169" s="6"/>
      <c r="F169" s="6"/>
      <c r="G169" s="6"/>
      <c r="H169" s="6"/>
      <c r="I169" s="6"/>
      <c r="J169" s="6"/>
      <c r="K169" s="6"/>
      <c r="L169" s="18" t="str">
        <f>IF(ISBLANK(SalesOrders_Log[[#This Row],[Product]]),"",SalesOrders_Log[[#This Row],[List Price]]*SalesOrders_Log[[#This Row],[QTY at List Price]]+SalesOrders_Log[[#This Row],[Discount Price]]*SalesOrders_Log[[#This Row],[QTY at Discount Price]])</f>
        <v/>
      </c>
      <c r="M169" s="6"/>
      <c r="N169" s="6"/>
      <c r="O169" s="18" t="str">
        <f>IFERROR(SalesOrders_Log[[#This Row],[Line Sub Total]]*SalesOrders_Log[[#This Row],[Zip Code Taxes]],"")</f>
        <v/>
      </c>
      <c r="P169" s="18">
        <f>SalesOrders_Log[[#This Row],[List Price]]-SalesOrders_Log[[#This Row],[Cost Price]]</f>
        <v>0</v>
      </c>
      <c r="Q16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69" s="93" t="str">
        <f>IFERROR(SalesOrders_Log[[#This Row],[QTY at List Price]]*SalesOrders_Log[[#This Row],[List Price]]/SalesOrders_Log[[#This Row],[Cost Price]]*SalesOrders_Log[[#This Row],[QTY at List Price]]-IF(SalesOrders_Log[[#This Row],[QTY at List Price]]="","",1),"")</f>
        <v/>
      </c>
      <c r="S169" s="93" t="str">
        <f>IFERROR( SalesOrders_Log[[#This Row],[QTY at Discount Price]]*SalesOrders_Log[[#This Row],[Discount Price]]/SalesOrders_Log[[#This Row],[Cost Price]]*SalesOrders_Log[[#This Row],[QTY at Discount Price]]-IF(SalesOrders_Log[[#This Row],[QTY at Discount Price]]="","",1),"")</f>
        <v/>
      </c>
      <c r="T169" s="6"/>
      <c r="V169" s="18">
        <f>IF(SalesOrders_Log[[#This Row],[Date Invoiced]]=FY01_M01,SalesOrders_Log[[#This Row],[Line Sub Total]],0)</f>
        <v>0</v>
      </c>
      <c r="W169" s="18">
        <f>IF(SalesOrders_Log[[#This Row],[Date Invoiced]]=FY01_M02,SalesOrders_Log[[#This Row],[Line Sub Total]],0)</f>
        <v>0</v>
      </c>
      <c r="X169" s="18">
        <f>IF(SalesOrders_Log[[#This Row],[Date Invoiced]]=FY01_M03,SalesOrders_Log[[#This Row],[Line Sub Total]],0)</f>
        <v>0</v>
      </c>
      <c r="Y169" s="18">
        <f>IF(SalesOrders_Log[[#This Row],[Date Invoiced]]=FY01_M04,SalesOrders_Log[[#This Row],[Line Sub Total]],0)</f>
        <v>0</v>
      </c>
      <c r="Z169" s="18">
        <f>IF(SalesOrders_Log[[#This Row],[Date Invoiced]]=FY01_M05,SalesOrders_Log[[#This Row],[Line Sub Total]],0)</f>
        <v>0</v>
      </c>
      <c r="AA169" s="18">
        <f>IF(SalesOrders_Log[[#This Row],[Date Invoiced]]=FY01_M06,SalesOrders_Log[[#This Row],[Line Sub Total]],0)</f>
        <v>0</v>
      </c>
      <c r="AB169" s="18">
        <f>IF(SalesOrders_Log[[#This Row],[Date Invoiced]]=FY01_M07,SalesOrders_Log[[#This Row],[Line Sub Total]],0)</f>
        <v>0</v>
      </c>
      <c r="AC169" s="18">
        <f>IF(SalesOrders_Log[[#This Row],[Date Invoiced]]=FY01_M08,SalesOrders_Log[[#This Row],[Line Sub Total]],0)</f>
        <v>0</v>
      </c>
      <c r="AD169" s="18">
        <f>IF(SalesOrders_Log[[#This Row],[Date Invoiced]]=FY01_M09,SalesOrders_Log[[#This Row],[Line Sub Total]],0)</f>
        <v>0</v>
      </c>
      <c r="AE169" s="18">
        <f>IF(SalesOrders_Log[[#This Row],[Date Invoiced]]=FY01_M10,SalesOrders_Log[[#This Row],[Line Sub Total]],0)</f>
        <v>0</v>
      </c>
      <c r="AF169" s="18">
        <f>IF(SalesOrders_Log[[#This Row],[Date Invoiced]]=FY01_M11,SalesOrders_Log[[#This Row],[Line Sub Total]],0)</f>
        <v>0</v>
      </c>
      <c r="AG169" s="18">
        <f>IF(SalesOrders_Log[[#This Row],[Date Invoiced]]=FY01_M12,SalesOrders_Log[[#This Row],[Line Sub Total]],0)</f>
        <v>0</v>
      </c>
      <c r="AH169" s="18">
        <f>IF(SalesOrders_Log[[#This Row],[Date Invoiced]]=FY02_M01,SalesOrders_Log[[#This Row],[Line Sub Total]],0)</f>
        <v>0</v>
      </c>
      <c r="AI169" s="18">
        <f>IF(SalesOrders_Log[[#This Row],[Date Invoiced]]=FY02_M02,SalesOrders_Log[[#This Row],[Line Sub Total]],0)</f>
        <v>0</v>
      </c>
      <c r="AJ169" s="18">
        <f>IF(SalesOrders_Log[[#This Row],[Date Invoiced]]=FY02_M03,SalesOrders_Log[[#This Row],[Line Sub Total]],0)</f>
        <v>0</v>
      </c>
      <c r="AK169" s="18">
        <f>IF(SalesOrders_Log[[#This Row],[Date Invoiced]]=FY02_M04,SalesOrders_Log[[#This Row],[Line Sub Total]],0)</f>
        <v>0</v>
      </c>
      <c r="AL169" s="18">
        <f>IF(SalesOrders_Log[[#This Row],[Date Invoiced]]=FY02_M05,SalesOrders_Log[[#This Row],[Line Sub Total]],0)</f>
        <v>0</v>
      </c>
      <c r="AM169" s="18">
        <f>IF(SalesOrders_Log[[#This Row],[Date Invoiced]]=FY02_M06,SalesOrders_Log[[#This Row],[Line Sub Total]],0)</f>
        <v>0</v>
      </c>
      <c r="AN169" s="18">
        <f>IF(SalesOrders_Log[[#This Row],[Date Invoiced]]=FY02_M07,SalesOrders_Log[[#This Row],[Line Sub Total]],0)</f>
        <v>0</v>
      </c>
      <c r="AO169" s="18">
        <f>IF(SalesOrders_Log[[#This Row],[Date Invoiced]]=FY02_M08,SalesOrders_Log[[#This Row],[Line Sub Total]],0)</f>
        <v>0</v>
      </c>
      <c r="AP169" s="18">
        <f>IF(SalesOrders_Log[[#This Row],[Date Invoiced]]=FY02_M09,SalesOrders_Log[[#This Row],[Line Sub Total]],0)</f>
        <v>0</v>
      </c>
      <c r="AQ169" s="18">
        <f>IF(SalesOrders_Log[[#This Row],[Date Invoiced]]=FY02_M10,SalesOrders_Log[[#This Row],[Line Sub Total]],0)</f>
        <v>0</v>
      </c>
      <c r="AR169" s="18">
        <f>IF(SalesOrders_Log[[#This Row],[Date Invoiced]]=FY02_M11,SalesOrders_Log[[#This Row],[Line Sub Total]],0)</f>
        <v>0</v>
      </c>
      <c r="AS169" s="18">
        <f>IF(SalesOrders_Log[[#This Row],[Date Invoiced]]=FY02_M12,SalesOrders_Log[[#This Row],[Line Sub Total]],0)</f>
        <v>0</v>
      </c>
      <c r="AT169" s="18">
        <f>IF(SalesOrders_Log[[#This Row],[Date Invoiced]]=FY03_M01,SalesOrders_Log[[#This Row],[Line Sub Total]],0)</f>
        <v>0</v>
      </c>
      <c r="AU169" s="18">
        <f>IF(SalesOrders_Log[[#This Row],[Date Invoiced]]=FY03_M02,SalesOrders_Log[[#This Row],[Line Sub Total]],0)</f>
        <v>0</v>
      </c>
      <c r="AV169" s="18">
        <f>IF(SalesOrders_Log[[#This Row],[Date Invoiced]]=FY03_M03,SalesOrders_Log[[#This Row],[Line Sub Total]],0)</f>
        <v>0</v>
      </c>
      <c r="AW169" s="18">
        <f>IF(SalesOrders_Log[[#This Row],[Date Invoiced]]=FY03_M04,SalesOrders_Log[[#This Row],[Line Sub Total]],0)</f>
        <v>0</v>
      </c>
      <c r="AX169" s="18">
        <f>IF(SalesOrders_Log[[#This Row],[Date Invoiced]]=FY03_M05,SalesOrders_Log[[#This Row],[Line Sub Total]],0)</f>
        <v>0</v>
      </c>
      <c r="AY169" s="18">
        <f>IF(SalesOrders_Log[[#This Row],[Date Invoiced]]=FY03_M06,SalesOrders_Log[[#This Row],[Line Sub Total]],0)</f>
        <v>0</v>
      </c>
      <c r="AZ169" s="18">
        <f>IF(SalesOrders_Log[[#This Row],[Date Invoiced]]=FY03_M07,SalesOrders_Log[[#This Row],[Line Sub Total]],0)</f>
        <v>0</v>
      </c>
      <c r="BA169" s="18">
        <f>IF(SalesOrders_Log[[#This Row],[Date Invoiced]]=FY03_M08,SalesOrders_Log[[#This Row],[Line Sub Total]],0)</f>
        <v>0</v>
      </c>
      <c r="BB169" s="18">
        <f>IF(SalesOrders_Log[[#This Row],[Date Invoiced]]=FY03_M09,SalesOrders_Log[[#This Row],[Line Sub Total]],0)</f>
        <v>0</v>
      </c>
      <c r="BC169" s="18">
        <f>IF(SalesOrders_Log[[#This Row],[Date Invoiced]]=FY03_M10,SalesOrders_Log[[#This Row],[Line Sub Total]],0)</f>
        <v>0</v>
      </c>
      <c r="BD169" s="18">
        <f>IF(SalesOrders_Log[[#This Row],[Date Invoiced]]=FY03_M11,SalesOrders_Log[[#This Row],[Line Sub Total]],0)</f>
        <v>0</v>
      </c>
      <c r="BE169" s="18">
        <f>IF(SalesOrders_Log[[#This Row],[Date Invoiced]]=FY03_M12,SalesOrders_Log[[#This Row],[Line Sub Total]],0)</f>
        <v>0</v>
      </c>
      <c r="BF169" s="18">
        <f>IF(SalesOrders_Log[[#This Row],[Product]]=FY04_M01,SalesOrders_Log[[#This Row],[Date Invoiced]],0)</f>
        <v>0</v>
      </c>
      <c r="BG169" s="18">
        <f>IF(SalesOrders_Log[[#This Row],[Product]]=FY04_M02,SalesOrders_Log[[#This Row],[Date Invoiced]],0)</f>
        <v>0</v>
      </c>
      <c r="BH169" s="18">
        <f>IF(SalesOrders_Log[[#This Row],[Product]]=FY04_M03,SalesOrders_Log[[#This Row],[Date Invoiced]],0)</f>
        <v>0</v>
      </c>
      <c r="BI169" s="18">
        <f>IF(SalesOrders_Log[[#This Row],[Product]]=FY04_M04,SalesOrders_Log[[#This Row],[Date Invoiced]],0)</f>
        <v>0</v>
      </c>
      <c r="BJ169" s="18">
        <f>IF(SalesOrders_Log[[#This Row],[Product]]=FY04_M05,SalesOrders_Log[[#This Row],[Date Invoiced]],0)</f>
        <v>0</v>
      </c>
      <c r="BK169" s="18">
        <f>IF(SalesOrders_Log[[#This Row],[Product]]=FY04_M06,SalesOrders_Log[[#This Row],[Date Invoiced]],0)</f>
        <v>0</v>
      </c>
      <c r="BL169" s="18">
        <f>IF(SalesOrders_Log[[#This Row],[Product]]=FY04_M07,SalesOrders_Log[[#This Row],[Date Invoiced]],0)</f>
        <v>0</v>
      </c>
      <c r="BM169" s="18">
        <f>IF(SalesOrders_Log[[#This Row],[Product]]=FY04_M08,SalesOrders_Log[[#This Row],[Date Invoiced]],0)</f>
        <v>0</v>
      </c>
      <c r="BN169" s="18">
        <f>IF(SalesOrders_Log[[#This Row],[Product]]=FY04_M09,SalesOrders_Log[[#This Row],[Date Invoiced]],0)</f>
        <v>0</v>
      </c>
      <c r="BO169" s="18">
        <f>IF(SalesOrders_Log[[#This Row],[Product]]=FY04_M10,SalesOrders_Log[[#This Row],[Date Invoiced]],0)</f>
        <v>0</v>
      </c>
      <c r="BP169" s="18">
        <f>IF(SalesOrders_Log[[#This Row],[Product]]=FY04_M11,SalesOrders_Log[[#This Row],[Date Invoiced]],0)</f>
        <v>0</v>
      </c>
      <c r="BQ169" s="18">
        <f>IF(SalesOrders_Log[[#This Row],[Product]]=FY04_M12,SalesOrders_Log[[#This Row],[Date Invoiced]],0)</f>
        <v>0</v>
      </c>
      <c r="BR169" s="18">
        <f>IF(SalesOrders_Log[[#This Row],[Product]]=FY05_M01,SalesOrders_Log[[#This Row],[Date Invoiced]],0)</f>
        <v>0</v>
      </c>
      <c r="BS169" s="18">
        <f>IF(SalesOrders_Log[[#This Row],[Product]]=FY05_M02,SalesOrders_Log[[#This Row],[Date Invoiced]],0)</f>
        <v>0</v>
      </c>
      <c r="BT169" s="18">
        <f>IF(SalesOrders_Log[[#This Row],[Product]]=FY05_M03,SalesOrders_Log[[#This Row],[Date Invoiced]],0)</f>
        <v>0</v>
      </c>
      <c r="BU169" s="18">
        <f>IF(SalesOrders_Log[[#This Row],[Product]]=FY05_M04,SalesOrders_Log[[#This Row],[Date Invoiced]],0)</f>
        <v>0</v>
      </c>
      <c r="BV169" s="18">
        <f>IF(SalesOrders_Log[[#This Row],[Product]]=FY05_M05,SalesOrders_Log[[#This Row],[Date Invoiced]],0)</f>
        <v>0</v>
      </c>
      <c r="BW169" s="18">
        <f>IF(SalesOrders_Log[[#This Row],[Product]]=FY05_M06,SalesOrders_Log[[#This Row],[Date Invoiced]],0)</f>
        <v>0</v>
      </c>
      <c r="BX169" s="18">
        <f>IF(SalesOrders_Log[[#This Row],[Product]]=FY05_M07,SalesOrders_Log[[#This Row],[Date Invoiced]],0)</f>
        <v>0</v>
      </c>
      <c r="BY169" s="18">
        <f>IF(SalesOrders_Log[[#This Row],[Product]]=FY05_M08,SalesOrders_Log[[#This Row],[Date Invoiced]],0)</f>
        <v>0</v>
      </c>
      <c r="BZ169" s="18">
        <f>IF(SalesOrders_Log[[#This Row],[Product]]=FY05_M09,SalesOrders_Log[[#This Row],[Date Invoiced]],0)</f>
        <v>0</v>
      </c>
      <c r="CA169" s="18">
        <f>IF(SalesOrders_Log[[#This Row],[Product]]=FY05_M10,SalesOrders_Log[[#This Row],[Date Invoiced]],0)</f>
        <v>0</v>
      </c>
      <c r="CB169" s="18">
        <f>IF(SalesOrders_Log[[#This Row],[Product]]=FY05_M11,SalesOrders_Log[[#This Row],[Date Invoiced]],0)</f>
        <v>0</v>
      </c>
      <c r="CC169" s="18">
        <f>IF(SalesOrders_Log[[#This Row],[Product]]=FY05_M12,SalesOrders_Log[[#This Row],[Date Invoiced]],0)</f>
        <v>0</v>
      </c>
    </row>
    <row r="170" spans="2:81" x14ac:dyDescent="0.25">
      <c r="B170" s="6" t="s">
        <v>774</v>
      </c>
      <c r="C170" s="6"/>
      <c r="D170" s="11"/>
      <c r="E170" s="6"/>
      <c r="F170" s="6"/>
      <c r="G170" s="6"/>
      <c r="H170" s="6"/>
      <c r="I170" s="6"/>
      <c r="J170" s="6"/>
      <c r="K170" s="6"/>
      <c r="L170" s="18" t="str">
        <f>IF(ISBLANK(SalesOrders_Log[[#This Row],[Product]]),"",SalesOrders_Log[[#This Row],[List Price]]*SalesOrders_Log[[#This Row],[QTY at List Price]]+SalesOrders_Log[[#This Row],[Discount Price]]*SalesOrders_Log[[#This Row],[QTY at Discount Price]])</f>
        <v/>
      </c>
      <c r="M170" s="6"/>
      <c r="N170" s="6"/>
      <c r="O170" s="18" t="str">
        <f>IFERROR(SalesOrders_Log[[#This Row],[Line Sub Total]]*SalesOrders_Log[[#This Row],[Zip Code Taxes]],"")</f>
        <v/>
      </c>
      <c r="P170" s="18">
        <f>SalesOrders_Log[[#This Row],[List Price]]-SalesOrders_Log[[#This Row],[Cost Price]]</f>
        <v>0</v>
      </c>
      <c r="Q17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70" s="93" t="str">
        <f>IFERROR(SalesOrders_Log[[#This Row],[QTY at List Price]]*SalesOrders_Log[[#This Row],[List Price]]/SalesOrders_Log[[#This Row],[Cost Price]]*SalesOrders_Log[[#This Row],[QTY at List Price]]-IF(SalesOrders_Log[[#This Row],[QTY at List Price]]="","",1),"")</f>
        <v/>
      </c>
      <c r="S170" s="93" t="str">
        <f>IFERROR( SalesOrders_Log[[#This Row],[QTY at Discount Price]]*SalesOrders_Log[[#This Row],[Discount Price]]/SalesOrders_Log[[#This Row],[Cost Price]]*SalesOrders_Log[[#This Row],[QTY at Discount Price]]-IF(SalesOrders_Log[[#This Row],[QTY at Discount Price]]="","",1),"")</f>
        <v/>
      </c>
      <c r="T170" s="6"/>
      <c r="V170" s="18">
        <f>IF(SalesOrders_Log[[#This Row],[Date Invoiced]]=FY01_M01,SalesOrders_Log[[#This Row],[Line Sub Total]],0)</f>
        <v>0</v>
      </c>
      <c r="W170" s="18">
        <f>IF(SalesOrders_Log[[#This Row],[Date Invoiced]]=FY01_M02,SalesOrders_Log[[#This Row],[Line Sub Total]],0)</f>
        <v>0</v>
      </c>
      <c r="X170" s="18">
        <f>IF(SalesOrders_Log[[#This Row],[Date Invoiced]]=FY01_M03,SalesOrders_Log[[#This Row],[Line Sub Total]],0)</f>
        <v>0</v>
      </c>
      <c r="Y170" s="18">
        <f>IF(SalesOrders_Log[[#This Row],[Date Invoiced]]=FY01_M04,SalesOrders_Log[[#This Row],[Line Sub Total]],0)</f>
        <v>0</v>
      </c>
      <c r="Z170" s="18">
        <f>IF(SalesOrders_Log[[#This Row],[Date Invoiced]]=FY01_M05,SalesOrders_Log[[#This Row],[Line Sub Total]],0)</f>
        <v>0</v>
      </c>
      <c r="AA170" s="18">
        <f>IF(SalesOrders_Log[[#This Row],[Date Invoiced]]=FY01_M06,SalesOrders_Log[[#This Row],[Line Sub Total]],0)</f>
        <v>0</v>
      </c>
      <c r="AB170" s="18">
        <f>IF(SalesOrders_Log[[#This Row],[Date Invoiced]]=FY01_M07,SalesOrders_Log[[#This Row],[Line Sub Total]],0)</f>
        <v>0</v>
      </c>
      <c r="AC170" s="18">
        <f>IF(SalesOrders_Log[[#This Row],[Date Invoiced]]=FY01_M08,SalesOrders_Log[[#This Row],[Line Sub Total]],0)</f>
        <v>0</v>
      </c>
      <c r="AD170" s="18">
        <f>IF(SalesOrders_Log[[#This Row],[Date Invoiced]]=FY01_M09,SalesOrders_Log[[#This Row],[Line Sub Total]],0)</f>
        <v>0</v>
      </c>
      <c r="AE170" s="18">
        <f>IF(SalesOrders_Log[[#This Row],[Date Invoiced]]=FY01_M10,SalesOrders_Log[[#This Row],[Line Sub Total]],0)</f>
        <v>0</v>
      </c>
      <c r="AF170" s="18">
        <f>IF(SalesOrders_Log[[#This Row],[Date Invoiced]]=FY01_M11,SalesOrders_Log[[#This Row],[Line Sub Total]],0)</f>
        <v>0</v>
      </c>
      <c r="AG170" s="18">
        <f>IF(SalesOrders_Log[[#This Row],[Date Invoiced]]=FY01_M12,SalesOrders_Log[[#This Row],[Line Sub Total]],0)</f>
        <v>0</v>
      </c>
      <c r="AH170" s="18">
        <f>IF(SalesOrders_Log[[#This Row],[Date Invoiced]]=FY02_M01,SalesOrders_Log[[#This Row],[Line Sub Total]],0)</f>
        <v>0</v>
      </c>
      <c r="AI170" s="18">
        <f>IF(SalesOrders_Log[[#This Row],[Date Invoiced]]=FY02_M02,SalesOrders_Log[[#This Row],[Line Sub Total]],0)</f>
        <v>0</v>
      </c>
      <c r="AJ170" s="18">
        <f>IF(SalesOrders_Log[[#This Row],[Date Invoiced]]=FY02_M03,SalesOrders_Log[[#This Row],[Line Sub Total]],0)</f>
        <v>0</v>
      </c>
      <c r="AK170" s="18">
        <f>IF(SalesOrders_Log[[#This Row],[Date Invoiced]]=FY02_M04,SalesOrders_Log[[#This Row],[Line Sub Total]],0)</f>
        <v>0</v>
      </c>
      <c r="AL170" s="18">
        <f>IF(SalesOrders_Log[[#This Row],[Date Invoiced]]=FY02_M05,SalesOrders_Log[[#This Row],[Line Sub Total]],0)</f>
        <v>0</v>
      </c>
      <c r="AM170" s="18">
        <f>IF(SalesOrders_Log[[#This Row],[Date Invoiced]]=FY02_M06,SalesOrders_Log[[#This Row],[Line Sub Total]],0)</f>
        <v>0</v>
      </c>
      <c r="AN170" s="18">
        <f>IF(SalesOrders_Log[[#This Row],[Date Invoiced]]=FY02_M07,SalesOrders_Log[[#This Row],[Line Sub Total]],0)</f>
        <v>0</v>
      </c>
      <c r="AO170" s="18">
        <f>IF(SalesOrders_Log[[#This Row],[Date Invoiced]]=FY02_M08,SalesOrders_Log[[#This Row],[Line Sub Total]],0)</f>
        <v>0</v>
      </c>
      <c r="AP170" s="18">
        <f>IF(SalesOrders_Log[[#This Row],[Date Invoiced]]=FY02_M09,SalesOrders_Log[[#This Row],[Line Sub Total]],0)</f>
        <v>0</v>
      </c>
      <c r="AQ170" s="18">
        <f>IF(SalesOrders_Log[[#This Row],[Date Invoiced]]=FY02_M10,SalesOrders_Log[[#This Row],[Line Sub Total]],0)</f>
        <v>0</v>
      </c>
      <c r="AR170" s="18">
        <f>IF(SalesOrders_Log[[#This Row],[Date Invoiced]]=FY02_M11,SalesOrders_Log[[#This Row],[Line Sub Total]],0)</f>
        <v>0</v>
      </c>
      <c r="AS170" s="18">
        <f>IF(SalesOrders_Log[[#This Row],[Date Invoiced]]=FY02_M12,SalesOrders_Log[[#This Row],[Line Sub Total]],0)</f>
        <v>0</v>
      </c>
      <c r="AT170" s="18">
        <f>IF(SalesOrders_Log[[#This Row],[Date Invoiced]]=FY03_M01,SalesOrders_Log[[#This Row],[Line Sub Total]],0)</f>
        <v>0</v>
      </c>
      <c r="AU170" s="18">
        <f>IF(SalesOrders_Log[[#This Row],[Date Invoiced]]=FY03_M02,SalesOrders_Log[[#This Row],[Line Sub Total]],0)</f>
        <v>0</v>
      </c>
      <c r="AV170" s="18">
        <f>IF(SalesOrders_Log[[#This Row],[Date Invoiced]]=FY03_M03,SalesOrders_Log[[#This Row],[Line Sub Total]],0)</f>
        <v>0</v>
      </c>
      <c r="AW170" s="18">
        <f>IF(SalesOrders_Log[[#This Row],[Date Invoiced]]=FY03_M04,SalesOrders_Log[[#This Row],[Line Sub Total]],0)</f>
        <v>0</v>
      </c>
      <c r="AX170" s="18">
        <f>IF(SalesOrders_Log[[#This Row],[Date Invoiced]]=FY03_M05,SalesOrders_Log[[#This Row],[Line Sub Total]],0)</f>
        <v>0</v>
      </c>
      <c r="AY170" s="18">
        <f>IF(SalesOrders_Log[[#This Row],[Date Invoiced]]=FY03_M06,SalesOrders_Log[[#This Row],[Line Sub Total]],0)</f>
        <v>0</v>
      </c>
      <c r="AZ170" s="18">
        <f>IF(SalesOrders_Log[[#This Row],[Date Invoiced]]=FY03_M07,SalesOrders_Log[[#This Row],[Line Sub Total]],0)</f>
        <v>0</v>
      </c>
      <c r="BA170" s="18">
        <f>IF(SalesOrders_Log[[#This Row],[Date Invoiced]]=FY03_M08,SalesOrders_Log[[#This Row],[Line Sub Total]],0)</f>
        <v>0</v>
      </c>
      <c r="BB170" s="18">
        <f>IF(SalesOrders_Log[[#This Row],[Date Invoiced]]=FY03_M09,SalesOrders_Log[[#This Row],[Line Sub Total]],0)</f>
        <v>0</v>
      </c>
      <c r="BC170" s="18">
        <f>IF(SalesOrders_Log[[#This Row],[Date Invoiced]]=FY03_M10,SalesOrders_Log[[#This Row],[Line Sub Total]],0)</f>
        <v>0</v>
      </c>
      <c r="BD170" s="18">
        <f>IF(SalesOrders_Log[[#This Row],[Date Invoiced]]=FY03_M11,SalesOrders_Log[[#This Row],[Line Sub Total]],0)</f>
        <v>0</v>
      </c>
      <c r="BE170" s="18">
        <f>IF(SalesOrders_Log[[#This Row],[Date Invoiced]]=FY03_M12,SalesOrders_Log[[#This Row],[Line Sub Total]],0)</f>
        <v>0</v>
      </c>
      <c r="BF170" s="18">
        <f>IF(SalesOrders_Log[[#This Row],[Product]]=FY04_M01,SalesOrders_Log[[#This Row],[Date Invoiced]],0)</f>
        <v>0</v>
      </c>
      <c r="BG170" s="18">
        <f>IF(SalesOrders_Log[[#This Row],[Product]]=FY04_M02,SalesOrders_Log[[#This Row],[Date Invoiced]],0)</f>
        <v>0</v>
      </c>
      <c r="BH170" s="18">
        <f>IF(SalesOrders_Log[[#This Row],[Product]]=FY04_M03,SalesOrders_Log[[#This Row],[Date Invoiced]],0)</f>
        <v>0</v>
      </c>
      <c r="BI170" s="18">
        <f>IF(SalesOrders_Log[[#This Row],[Product]]=FY04_M04,SalesOrders_Log[[#This Row],[Date Invoiced]],0)</f>
        <v>0</v>
      </c>
      <c r="BJ170" s="18">
        <f>IF(SalesOrders_Log[[#This Row],[Product]]=FY04_M05,SalesOrders_Log[[#This Row],[Date Invoiced]],0)</f>
        <v>0</v>
      </c>
      <c r="BK170" s="18">
        <f>IF(SalesOrders_Log[[#This Row],[Product]]=FY04_M06,SalesOrders_Log[[#This Row],[Date Invoiced]],0)</f>
        <v>0</v>
      </c>
      <c r="BL170" s="18">
        <f>IF(SalesOrders_Log[[#This Row],[Product]]=FY04_M07,SalesOrders_Log[[#This Row],[Date Invoiced]],0)</f>
        <v>0</v>
      </c>
      <c r="BM170" s="18">
        <f>IF(SalesOrders_Log[[#This Row],[Product]]=FY04_M08,SalesOrders_Log[[#This Row],[Date Invoiced]],0)</f>
        <v>0</v>
      </c>
      <c r="BN170" s="18">
        <f>IF(SalesOrders_Log[[#This Row],[Product]]=FY04_M09,SalesOrders_Log[[#This Row],[Date Invoiced]],0)</f>
        <v>0</v>
      </c>
      <c r="BO170" s="18">
        <f>IF(SalesOrders_Log[[#This Row],[Product]]=FY04_M10,SalesOrders_Log[[#This Row],[Date Invoiced]],0)</f>
        <v>0</v>
      </c>
      <c r="BP170" s="18">
        <f>IF(SalesOrders_Log[[#This Row],[Product]]=FY04_M11,SalesOrders_Log[[#This Row],[Date Invoiced]],0)</f>
        <v>0</v>
      </c>
      <c r="BQ170" s="18">
        <f>IF(SalesOrders_Log[[#This Row],[Product]]=FY04_M12,SalesOrders_Log[[#This Row],[Date Invoiced]],0)</f>
        <v>0</v>
      </c>
      <c r="BR170" s="18">
        <f>IF(SalesOrders_Log[[#This Row],[Product]]=FY05_M01,SalesOrders_Log[[#This Row],[Date Invoiced]],0)</f>
        <v>0</v>
      </c>
      <c r="BS170" s="18">
        <f>IF(SalesOrders_Log[[#This Row],[Product]]=FY05_M02,SalesOrders_Log[[#This Row],[Date Invoiced]],0)</f>
        <v>0</v>
      </c>
      <c r="BT170" s="18">
        <f>IF(SalesOrders_Log[[#This Row],[Product]]=FY05_M03,SalesOrders_Log[[#This Row],[Date Invoiced]],0)</f>
        <v>0</v>
      </c>
      <c r="BU170" s="18">
        <f>IF(SalesOrders_Log[[#This Row],[Product]]=FY05_M04,SalesOrders_Log[[#This Row],[Date Invoiced]],0)</f>
        <v>0</v>
      </c>
      <c r="BV170" s="18">
        <f>IF(SalesOrders_Log[[#This Row],[Product]]=FY05_M05,SalesOrders_Log[[#This Row],[Date Invoiced]],0)</f>
        <v>0</v>
      </c>
      <c r="BW170" s="18">
        <f>IF(SalesOrders_Log[[#This Row],[Product]]=FY05_M06,SalesOrders_Log[[#This Row],[Date Invoiced]],0)</f>
        <v>0</v>
      </c>
      <c r="BX170" s="18">
        <f>IF(SalesOrders_Log[[#This Row],[Product]]=FY05_M07,SalesOrders_Log[[#This Row],[Date Invoiced]],0)</f>
        <v>0</v>
      </c>
      <c r="BY170" s="18">
        <f>IF(SalesOrders_Log[[#This Row],[Product]]=FY05_M08,SalesOrders_Log[[#This Row],[Date Invoiced]],0)</f>
        <v>0</v>
      </c>
      <c r="BZ170" s="18">
        <f>IF(SalesOrders_Log[[#This Row],[Product]]=FY05_M09,SalesOrders_Log[[#This Row],[Date Invoiced]],0)</f>
        <v>0</v>
      </c>
      <c r="CA170" s="18">
        <f>IF(SalesOrders_Log[[#This Row],[Product]]=FY05_M10,SalesOrders_Log[[#This Row],[Date Invoiced]],0)</f>
        <v>0</v>
      </c>
      <c r="CB170" s="18">
        <f>IF(SalesOrders_Log[[#This Row],[Product]]=FY05_M11,SalesOrders_Log[[#This Row],[Date Invoiced]],0)</f>
        <v>0</v>
      </c>
      <c r="CC170" s="18">
        <f>IF(SalesOrders_Log[[#This Row],[Product]]=FY05_M12,SalesOrders_Log[[#This Row],[Date Invoiced]],0)</f>
        <v>0</v>
      </c>
    </row>
    <row r="171" spans="2:81" x14ac:dyDescent="0.25">
      <c r="B171" s="6" t="s">
        <v>775</v>
      </c>
      <c r="C171" s="6"/>
      <c r="D171" s="11"/>
      <c r="E171" s="6"/>
      <c r="F171" s="6"/>
      <c r="G171" s="6"/>
      <c r="H171" s="6"/>
      <c r="I171" s="6"/>
      <c r="J171" s="6"/>
      <c r="K171" s="6"/>
      <c r="L171" s="18" t="str">
        <f>IF(ISBLANK(SalesOrders_Log[[#This Row],[Product]]),"",SalesOrders_Log[[#This Row],[List Price]]*SalesOrders_Log[[#This Row],[QTY at List Price]]+SalesOrders_Log[[#This Row],[Discount Price]]*SalesOrders_Log[[#This Row],[QTY at Discount Price]])</f>
        <v/>
      </c>
      <c r="M171" s="6"/>
      <c r="N171" s="6"/>
      <c r="O171" s="18" t="str">
        <f>IFERROR(SalesOrders_Log[[#This Row],[Line Sub Total]]*SalesOrders_Log[[#This Row],[Zip Code Taxes]],"")</f>
        <v/>
      </c>
      <c r="P171" s="18">
        <f>SalesOrders_Log[[#This Row],[List Price]]-SalesOrders_Log[[#This Row],[Cost Price]]</f>
        <v>0</v>
      </c>
      <c r="Q17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71" s="93" t="str">
        <f>IFERROR(SalesOrders_Log[[#This Row],[QTY at List Price]]*SalesOrders_Log[[#This Row],[List Price]]/SalesOrders_Log[[#This Row],[Cost Price]]*SalesOrders_Log[[#This Row],[QTY at List Price]]-IF(SalesOrders_Log[[#This Row],[QTY at List Price]]="","",1),"")</f>
        <v/>
      </c>
      <c r="S171" s="93" t="str">
        <f>IFERROR( SalesOrders_Log[[#This Row],[QTY at Discount Price]]*SalesOrders_Log[[#This Row],[Discount Price]]/SalesOrders_Log[[#This Row],[Cost Price]]*SalesOrders_Log[[#This Row],[QTY at Discount Price]]-IF(SalesOrders_Log[[#This Row],[QTY at Discount Price]]="","",1),"")</f>
        <v/>
      </c>
      <c r="T171" s="6"/>
      <c r="V171" s="18">
        <f>IF(SalesOrders_Log[[#This Row],[Date Invoiced]]=FY01_M01,SalesOrders_Log[[#This Row],[Line Sub Total]],0)</f>
        <v>0</v>
      </c>
      <c r="W171" s="18">
        <f>IF(SalesOrders_Log[[#This Row],[Date Invoiced]]=FY01_M02,SalesOrders_Log[[#This Row],[Line Sub Total]],0)</f>
        <v>0</v>
      </c>
      <c r="X171" s="18">
        <f>IF(SalesOrders_Log[[#This Row],[Date Invoiced]]=FY01_M03,SalesOrders_Log[[#This Row],[Line Sub Total]],0)</f>
        <v>0</v>
      </c>
      <c r="Y171" s="18">
        <f>IF(SalesOrders_Log[[#This Row],[Date Invoiced]]=FY01_M04,SalesOrders_Log[[#This Row],[Line Sub Total]],0)</f>
        <v>0</v>
      </c>
      <c r="Z171" s="18">
        <f>IF(SalesOrders_Log[[#This Row],[Date Invoiced]]=FY01_M05,SalesOrders_Log[[#This Row],[Line Sub Total]],0)</f>
        <v>0</v>
      </c>
      <c r="AA171" s="18">
        <f>IF(SalesOrders_Log[[#This Row],[Date Invoiced]]=FY01_M06,SalesOrders_Log[[#This Row],[Line Sub Total]],0)</f>
        <v>0</v>
      </c>
      <c r="AB171" s="18">
        <f>IF(SalesOrders_Log[[#This Row],[Date Invoiced]]=FY01_M07,SalesOrders_Log[[#This Row],[Line Sub Total]],0)</f>
        <v>0</v>
      </c>
      <c r="AC171" s="18">
        <f>IF(SalesOrders_Log[[#This Row],[Date Invoiced]]=FY01_M08,SalesOrders_Log[[#This Row],[Line Sub Total]],0)</f>
        <v>0</v>
      </c>
      <c r="AD171" s="18">
        <f>IF(SalesOrders_Log[[#This Row],[Date Invoiced]]=FY01_M09,SalesOrders_Log[[#This Row],[Line Sub Total]],0)</f>
        <v>0</v>
      </c>
      <c r="AE171" s="18">
        <f>IF(SalesOrders_Log[[#This Row],[Date Invoiced]]=FY01_M10,SalesOrders_Log[[#This Row],[Line Sub Total]],0)</f>
        <v>0</v>
      </c>
      <c r="AF171" s="18">
        <f>IF(SalesOrders_Log[[#This Row],[Date Invoiced]]=FY01_M11,SalesOrders_Log[[#This Row],[Line Sub Total]],0)</f>
        <v>0</v>
      </c>
      <c r="AG171" s="18">
        <f>IF(SalesOrders_Log[[#This Row],[Date Invoiced]]=FY01_M12,SalesOrders_Log[[#This Row],[Line Sub Total]],0)</f>
        <v>0</v>
      </c>
      <c r="AH171" s="18">
        <f>IF(SalesOrders_Log[[#This Row],[Date Invoiced]]=FY02_M01,SalesOrders_Log[[#This Row],[Line Sub Total]],0)</f>
        <v>0</v>
      </c>
      <c r="AI171" s="18">
        <f>IF(SalesOrders_Log[[#This Row],[Date Invoiced]]=FY02_M02,SalesOrders_Log[[#This Row],[Line Sub Total]],0)</f>
        <v>0</v>
      </c>
      <c r="AJ171" s="18">
        <f>IF(SalesOrders_Log[[#This Row],[Date Invoiced]]=FY02_M03,SalesOrders_Log[[#This Row],[Line Sub Total]],0)</f>
        <v>0</v>
      </c>
      <c r="AK171" s="18">
        <f>IF(SalesOrders_Log[[#This Row],[Date Invoiced]]=FY02_M04,SalesOrders_Log[[#This Row],[Line Sub Total]],0)</f>
        <v>0</v>
      </c>
      <c r="AL171" s="18">
        <f>IF(SalesOrders_Log[[#This Row],[Date Invoiced]]=FY02_M05,SalesOrders_Log[[#This Row],[Line Sub Total]],0)</f>
        <v>0</v>
      </c>
      <c r="AM171" s="18">
        <f>IF(SalesOrders_Log[[#This Row],[Date Invoiced]]=FY02_M06,SalesOrders_Log[[#This Row],[Line Sub Total]],0)</f>
        <v>0</v>
      </c>
      <c r="AN171" s="18">
        <f>IF(SalesOrders_Log[[#This Row],[Date Invoiced]]=FY02_M07,SalesOrders_Log[[#This Row],[Line Sub Total]],0)</f>
        <v>0</v>
      </c>
      <c r="AO171" s="18">
        <f>IF(SalesOrders_Log[[#This Row],[Date Invoiced]]=FY02_M08,SalesOrders_Log[[#This Row],[Line Sub Total]],0)</f>
        <v>0</v>
      </c>
      <c r="AP171" s="18">
        <f>IF(SalesOrders_Log[[#This Row],[Date Invoiced]]=FY02_M09,SalesOrders_Log[[#This Row],[Line Sub Total]],0)</f>
        <v>0</v>
      </c>
      <c r="AQ171" s="18">
        <f>IF(SalesOrders_Log[[#This Row],[Date Invoiced]]=FY02_M10,SalesOrders_Log[[#This Row],[Line Sub Total]],0)</f>
        <v>0</v>
      </c>
      <c r="AR171" s="18">
        <f>IF(SalesOrders_Log[[#This Row],[Date Invoiced]]=FY02_M11,SalesOrders_Log[[#This Row],[Line Sub Total]],0)</f>
        <v>0</v>
      </c>
      <c r="AS171" s="18">
        <f>IF(SalesOrders_Log[[#This Row],[Date Invoiced]]=FY02_M12,SalesOrders_Log[[#This Row],[Line Sub Total]],0)</f>
        <v>0</v>
      </c>
      <c r="AT171" s="18">
        <f>IF(SalesOrders_Log[[#This Row],[Date Invoiced]]=FY03_M01,SalesOrders_Log[[#This Row],[Line Sub Total]],0)</f>
        <v>0</v>
      </c>
      <c r="AU171" s="18">
        <f>IF(SalesOrders_Log[[#This Row],[Date Invoiced]]=FY03_M02,SalesOrders_Log[[#This Row],[Line Sub Total]],0)</f>
        <v>0</v>
      </c>
      <c r="AV171" s="18">
        <f>IF(SalesOrders_Log[[#This Row],[Date Invoiced]]=FY03_M03,SalesOrders_Log[[#This Row],[Line Sub Total]],0)</f>
        <v>0</v>
      </c>
      <c r="AW171" s="18">
        <f>IF(SalesOrders_Log[[#This Row],[Date Invoiced]]=FY03_M04,SalesOrders_Log[[#This Row],[Line Sub Total]],0)</f>
        <v>0</v>
      </c>
      <c r="AX171" s="18">
        <f>IF(SalesOrders_Log[[#This Row],[Date Invoiced]]=FY03_M05,SalesOrders_Log[[#This Row],[Line Sub Total]],0)</f>
        <v>0</v>
      </c>
      <c r="AY171" s="18">
        <f>IF(SalesOrders_Log[[#This Row],[Date Invoiced]]=FY03_M06,SalesOrders_Log[[#This Row],[Line Sub Total]],0)</f>
        <v>0</v>
      </c>
      <c r="AZ171" s="18">
        <f>IF(SalesOrders_Log[[#This Row],[Date Invoiced]]=FY03_M07,SalesOrders_Log[[#This Row],[Line Sub Total]],0)</f>
        <v>0</v>
      </c>
      <c r="BA171" s="18">
        <f>IF(SalesOrders_Log[[#This Row],[Date Invoiced]]=FY03_M08,SalesOrders_Log[[#This Row],[Line Sub Total]],0)</f>
        <v>0</v>
      </c>
      <c r="BB171" s="18">
        <f>IF(SalesOrders_Log[[#This Row],[Date Invoiced]]=FY03_M09,SalesOrders_Log[[#This Row],[Line Sub Total]],0)</f>
        <v>0</v>
      </c>
      <c r="BC171" s="18">
        <f>IF(SalesOrders_Log[[#This Row],[Date Invoiced]]=FY03_M10,SalesOrders_Log[[#This Row],[Line Sub Total]],0)</f>
        <v>0</v>
      </c>
      <c r="BD171" s="18">
        <f>IF(SalesOrders_Log[[#This Row],[Date Invoiced]]=FY03_M11,SalesOrders_Log[[#This Row],[Line Sub Total]],0)</f>
        <v>0</v>
      </c>
      <c r="BE171" s="18">
        <f>IF(SalesOrders_Log[[#This Row],[Date Invoiced]]=FY03_M12,SalesOrders_Log[[#This Row],[Line Sub Total]],0)</f>
        <v>0</v>
      </c>
      <c r="BF171" s="18">
        <f>IF(SalesOrders_Log[[#This Row],[Product]]=FY04_M01,SalesOrders_Log[[#This Row],[Date Invoiced]],0)</f>
        <v>0</v>
      </c>
      <c r="BG171" s="18">
        <f>IF(SalesOrders_Log[[#This Row],[Product]]=FY04_M02,SalesOrders_Log[[#This Row],[Date Invoiced]],0)</f>
        <v>0</v>
      </c>
      <c r="BH171" s="18">
        <f>IF(SalesOrders_Log[[#This Row],[Product]]=FY04_M03,SalesOrders_Log[[#This Row],[Date Invoiced]],0)</f>
        <v>0</v>
      </c>
      <c r="BI171" s="18">
        <f>IF(SalesOrders_Log[[#This Row],[Product]]=FY04_M04,SalesOrders_Log[[#This Row],[Date Invoiced]],0)</f>
        <v>0</v>
      </c>
      <c r="BJ171" s="18">
        <f>IF(SalesOrders_Log[[#This Row],[Product]]=FY04_M05,SalesOrders_Log[[#This Row],[Date Invoiced]],0)</f>
        <v>0</v>
      </c>
      <c r="BK171" s="18">
        <f>IF(SalesOrders_Log[[#This Row],[Product]]=FY04_M06,SalesOrders_Log[[#This Row],[Date Invoiced]],0)</f>
        <v>0</v>
      </c>
      <c r="BL171" s="18">
        <f>IF(SalesOrders_Log[[#This Row],[Product]]=FY04_M07,SalesOrders_Log[[#This Row],[Date Invoiced]],0)</f>
        <v>0</v>
      </c>
      <c r="BM171" s="18">
        <f>IF(SalesOrders_Log[[#This Row],[Product]]=FY04_M08,SalesOrders_Log[[#This Row],[Date Invoiced]],0)</f>
        <v>0</v>
      </c>
      <c r="BN171" s="18">
        <f>IF(SalesOrders_Log[[#This Row],[Product]]=FY04_M09,SalesOrders_Log[[#This Row],[Date Invoiced]],0)</f>
        <v>0</v>
      </c>
      <c r="BO171" s="18">
        <f>IF(SalesOrders_Log[[#This Row],[Product]]=FY04_M10,SalesOrders_Log[[#This Row],[Date Invoiced]],0)</f>
        <v>0</v>
      </c>
      <c r="BP171" s="18">
        <f>IF(SalesOrders_Log[[#This Row],[Product]]=FY04_M11,SalesOrders_Log[[#This Row],[Date Invoiced]],0)</f>
        <v>0</v>
      </c>
      <c r="BQ171" s="18">
        <f>IF(SalesOrders_Log[[#This Row],[Product]]=FY04_M12,SalesOrders_Log[[#This Row],[Date Invoiced]],0)</f>
        <v>0</v>
      </c>
      <c r="BR171" s="18">
        <f>IF(SalesOrders_Log[[#This Row],[Product]]=FY05_M01,SalesOrders_Log[[#This Row],[Date Invoiced]],0)</f>
        <v>0</v>
      </c>
      <c r="BS171" s="18">
        <f>IF(SalesOrders_Log[[#This Row],[Product]]=FY05_M02,SalesOrders_Log[[#This Row],[Date Invoiced]],0)</f>
        <v>0</v>
      </c>
      <c r="BT171" s="18">
        <f>IF(SalesOrders_Log[[#This Row],[Product]]=FY05_M03,SalesOrders_Log[[#This Row],[Date Invoiced]],0)</f>
        <v>0</v>
      </c>
      <c r="BU171" s="18">
        <f>IF(SalesOrders_Log[[#This Row],[Product]]=FY05_M04,SalesOrders_Log[[#This Row],[Date Invoiced]],0)</f>
        <v>0</v>
      </c>
      <c r="BV171" s="18">
        <f>IF(SalesOrders_Log[[#This Row],[Product]]=FY05_M05,SalesOrders_Log[[#This Row],[Date Invoiced]],0)</f>
        <v>0</v>
      </c>
      <c r="BW171" s="18">
        <f>IF(SalesOrders_Log[[#This Row],[Product]]=FY05_M06,SalesOrders_Log[[#This Row],[Date Invoiced]],0)</f>
        <v>0</v>
      </c>
      <c r="BX171" s="18">
        <f>IF(SalesOrders_Log[[#This Row],[Product]]=FY05_M07,SalesOrders_Log[[#This Row],[Date Invoiced]],0)</f>
        <v>0</v>
      </c>
      <c r="BY171" s="18">
        <f>IF(SalesOrders_Log[[#This Row],[Product]]=FY05_M08,SalesOrders_Log[[#This Row],[Date Invoiced]],0)</f>
        <v>0</v>
      </c>
      <c r="BZ171" s="18">
        <f>IF(SalesOrders_Log[[#This Row],[Product]]=FY05_M09,SalesOrders_Log[[#This Row],[Date Invoiced]],0)</f>
        <v>0</v>
      </c>
      <c r="CA171" s="18">
        <f>IF(SalesOrders_Log[[#This Row],[Product]]=FY05_M10,SalesOrders_Log[[#This Row],[Date Invoiced]],0)</f>
        <v>0</v>
      </c>
      <c r="CB171" s="18">
        <f>IF(SalesOrders_Log[[#This Row],[Product]]=FY05_M11,SalesOrders_Log[[#This Row],[Date Invoiced]],0)</f>
        <v>0</v>
      </c>
      <c r="CC171" s="18">
        <f>IF(SalesOrders_Log[[#This Row],[Product]]=FY05_M12,SalesOrders_Log[[#This Row],[Date Invoiced]],0)</f>
        <v>0</v>
      </c>
    </row>
    <row r="172" spans="2:81" x14ac:dyDescent="0.25">
      <c r="B172" s="6" t="s">
        <v>776</v>
      </c>
      <c r="C172" s="6"/>
      <c r="D172" s="11"/>
      <c r="E172" s="6"/>
      <c r="F172" s="6"/>
      <c r="G172" s="6"/>
      <c r="H172" s="6"/>
      <c r="I172" s="6"/>
      <c r="J172" s="6"/>
      <c r="K172" s="6"/>
      <c r="L172" s="18" t="str">
        <f>IF(ISBLANK(SalesOrders_Log[[#This Row],[Product]]),"",SalesOrders_Log[[#This Row],[List Price]]*SalesOrders_Log[[#This Row],[QTY at List Price]]+SalesOrders_Log[[#This Row],[Discount Price]]*SalesOrders_Log[[#This Row],[QTY at Discount Price]])</f>
        <v/>
      </c>
      <c r="M172" s="6"/>
      <c r="N172" s="6"/>
      <c r="O172" s="18" t="str">
        <f>IFERROR(SalesOrders_Log[[#This Row],[Line Sub Total]]*SalesOrders_Log[[#This Row],[Zip Code Taxes]],"")</f>
        <v/>
      </c>
      <c r="P172" s="18">
        <f>SalesOrders_Log[[#This Row],[List Price]]-SalesOrders_Log[[#This Row],[Cost Price]]</f>
        <v>0</v>
      </c>
      <c r="Q17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72" s="93" t="str">
        <f>IFERROR(SalesOrders_Log[[#This Row],[QTY at List Price]]*SalesOrders_Log[[#This Row],[List Price]]/SalesOrders_Log[[#This Row],[Cost Price]]*SalesOrders_Log[[#This Row],[QTY at List Price]]-IF(SalesOrders_Log[[#This Row],[QTY at List Price]]="","",1),"")</f>
        <v/>
      </c>
      <c r="S172" s="93" t="str">
        <f>IFERROR( SalesOrders_Log[[#This Row],[QTY at Discount Price]]*SalesOrders_Log[[#This Row],[Discount Price]]/SalesOrders_Log[[#This Row],[Cost Price]]*SalesOrders_Log[[#This Row],[QTY at Discount Price]]-IF(SalesOrders_Log[[#This Row],[QTY at Discount Price]]="","",1),"")</f>
        <v/>
      </c>
      <c r="T172" s="6"/>
      <c r="V172" s="18">
        <f>IF(SalesOrders_Log[[#This Row],[Date Invoiced]]=FY01_M01,SalesOrders_Log[[#This Row],[Line Sub Total]],0)</f>
        <v>0</v>
      </c>
      <c r="W172" s="18">
        <f>IF(SalesOrders_Log[[#This Row],[Date Invoiced]]=FY01_M02,SalesOrders_Log[[#This Row],[Line Sub Total]],0)</f>
        <v>0</v>
      </c>
      <c r="X172" s="18">
        <f>IF(SalesOrders_Log[[#This Row],[Date Invoiced]]=FY01_M03,SalesOrders_Log[[#This Row],[Line Sub Total]],0)</f>
        <v>0</v>
      </c>
      <c r="Y172" s="18">
        <f>IF(SalesOrders_Log[[#This Row],[Date Invoiced]]=FY01_M04,SalesOrders_Log[[#This Row],[Line Sub Total]],0)</f>
        <v>0</v>
      </c>
      <c r="Z172" s="18">
        <f>IF(SalesOrders_Log[[#This Row],[Date Invoiced]]=FY01_M05,SalesOrders_Log[[#This Row],[Line Sub Total]],0)</f>
        <v>0</v>
      </c>
      <c r="AA172" s="18">
        <f>IF(SalesOrders_Log[[#This Row],[Date Invoiced]]=FY01_M06,SalesOrders_Log[[#This Row],[Line Sub Total]],0)</f>
        <v>0</v>
      </c>
      <c r="AB172" s="18">
        <f>IF(SalesOrders_Log[[#This Row],[Date Invoiced]]=FY01_M07,SalesOrders_Log[[#This Row],[Line Sub Total]],0)</f>
        <v>0</v>
      </c>
      <c r="AC172" s="18">
        <f>IF(SalesOrders_Log[[#This Row],[Date Invoiced]]=FY01_M08,SalesOrders_Log[[#This Row],[Line Sub Total]],0)</f>
        <v>0</v>
      </c>
      <c r="AD172" s="18">
        <f>IF(SalesOrders_Log[[#This Row],[Date Invoiced]]=FY01_M09,SalesOrders_Log[[#This Row],[Line Sub Total]],0)</f>
        <v>0</v>
      </c>
      <c r="AE172" s="18">
        <f>IF(SalesOrders_Log[[#This Row],[Date Invoiced]]=FY01_M10,SalesOrders_Log[[#This Row],[Line Sub Total]],0)</f>
        <v>0</v>
      </c>
      <c r="AF172" s="18">
        <f>IF(SalesOrders_Log[[#This Row],[Date Invoiced]]=FY01_M11,SalesOrders_Log[[#This Row],[Line Sub Total]],0)</f>
        <v>0</v>
      </c>
      <c r="AG172" s="18">
        <f>IF(SalesOrders_Log[[#This Row],[Date Invoiced]]=FY01_M12,SalesOrders_Log[[#This Row],[Line Sub Total]],0)</f>
        <v>0</v>
      </c>
      <c r="AH172" s="18">
        <f>IF(SalesOrders_Log[[#This Row],[Date Invoiced]]=FY02_M01,SalesOrders_Log[[#This Row],[Line Sub Total]],0)</f>
        <v>0</v>
      </c>
      <c r="AI172" s="18">
        <f>IF(SalesOrders_Log[[#This Row],[Date Invoiced]]=FY02_M02,SalesOrders_Log[[#This Row],[Line Sub Total]],0)</f>
        <v>0</v>
      </c>
      <c r="AJ172" s="18">
        <f>IF(SalesOrders_Log[[#This Row],[Date Invoiced]]=FY02_M03,SalesOrders_Log[[#This Row],[Line Sub Total]],0)</f>
        <v>0</v>
      </c>
      <c r="AK172" s="18">
        <f>IF(SalesOrders_Log[[#This Row],[Date Invoiced]]=FY02_M04,SalesOrders_Log[[#This Row],[Line Sub Total]],0)</f>
        <v>0</v>
      </c>
      <c r="AL172" s="18">
        <f>IF(SalesOrders_Log[[#This Row],[Date Invoiced]]=FY02_M05,SalesOrders_Log[[#This Row],[Line Sub Total]],0)</f>
        <v>0</v>
      </c>
      <c r="AM172" s="18">
        <f>IF(SalesOrders_Log[[#This Row],[Date Invoiced]]=FY02_M06,SalesOrders_Log[[#This Row],[Line Sub Total]],0)</f>
        <v>0</v>
      </c>
      <c r="AN172" s="18">
        <f>IF(SalesOrders_Log[[#This Row],[Date Invoiced]]=FY02_M07,SalesOrders_Log[[#This Row],[Line Sub Total]],0)</f>
        <v>0</v>
      </c>
      <c r="AO172" s="18">
        <f>IF(SalesOrders_Log[[#This Row],[Date Invoiced]]=FY02_M08,SalesOrders_Log[[#This Row],[Line Sub Total]],0)</f>
        <v>0</v>
      </c>
      <c r="AP172" s="18">
        <f>IF(SalesOrders_Log[[#This Row],[Date Invoiced]]=FY02_M09,SalesOrders_Log[[#This Row],[Line Sub Total]],0)</f>
        <v>0</v>
      </c>
      <c r="AQ172" s="18">
        <f>IF(SalesOrders_Log[[#This Row],[Date Invoiced]]=FY02_M10,SalesOrders_Log[[#This Row],[Line Sub Total]],0)</f>
        <v>0</v>
      </c>
      <c r="AR172" s="18">
        <f>IF(SalesOrders_Log[[#This Row],[Date Invoiced]]=FY02_M11,SalesOrders_Log[[#This Row],[Line Sub Total]],0)</f>
        <v>0</v>
      </c>
      <c r="AS172" s="18">
        <f>IF(SalesOrders_Log[[#This Row],[Date Invoiced]]=FY02_M12,SalesOrders_Log[[#This Row],[Line Sub Total]],0)</f>
        <v>0</v>
      </c>
      <c r="AT172" s="18">
        <f>IF(SalesOrders_Log[[#This Row],[Date Invoiced]]=FY03_M01,SalesOrders_Log[[#This Row],[Line Sub Total]],0)</f>
        <v>0</v>
      </c>
      <c r="AU172" s="18">
        <f>IF(SalesOrders_Log[[#This Row],[Date Invoiced]]=FY03_M02,SalesOrders_Log[[#This Row],[Line Sub Total]],0)</f>
        <v>0</v>
      </c>
      <c r="AV172" s="18">
        <f>IF(SalesOrders_Log[[#This Row],[Date Invoiced]]=FY03_M03,SalesOrders_Log[[#This Row],[Line Sub Total]],0)</f>
        <v>0</v>
      </c>
      <c r="AW172" s="18">
        <f>IF(SalesOrders_Log[[#This Row],[Date Invoiced]]=FY03_M04,SalesOrders_Log[[#This Row],[Line Sub Total]],0)</f>
        <v>0</v>
      </c>
      <c r="AX172" s="18">
        <f>IF(SalesOrders_Log[[#This Row],[Date Invoiced]]=FY03_M05,SalesOrders_Log[[#This Row],[Line Sub Total]],0)</f>
        <v>0</v>
      </c>
      <c r="AY172" s="18">
        <f>IF(SalesOrders_Log[[#This Row],[Date Invoiced]]=FY03_M06,SalesOrders_Log[[#This Row],[Line Sub Total]],0)</f>
        <v>0</v>
      </c>
      <c r="AZ172" s="18">
        <f>IF(SalesOrders_Log[[#This Row],[Date Invoiced]]=FY03_M07,SalesOrders_Log[[#This Row],[Line Sub Total]],0)</f>
        <v>0</v>
      </c>
      <c r="BA172" s="18">
        <f>IF(SalesOrders_Log[[#This Row],[Date Invoiced]]=FY03_M08,SalesOrders_Log[[#This Row],[Line Sub Total]],0)</f>
        <v>0</v>
      </c>
      <c r="BB172" s="18">
        <f>IF(SalesOrders_Log[[#This Row],[Date Invoiced]]=FY03_M09,SalesOrders_Log[[#This Row],[Line Sub Total]],0)</f>
        <v>0</v>
      </c>
      <c r="BC172" s="18">
        <f>IF(SalesOrders_Log[[#This Row],[Date Invoiced]]=FY03_M10,SalesOrders_Log[[#This Row],[Line Sub Total]],0)</f>
        <v>0</v>
      </c>
      <c r="BD172" s="18">
        <f>IF(SalesOrders_Log[[#This Row],[Date Invoiced]]=FY03_M11,SalesOrders_Log[[#This Row],[Line Sub Total]],0)</f>
        <v>0</v>
      </c>
      <c r="BE172" s="18">
        <f>IF(SalesOrders_Log[[#This Row],[Date Invoiced]]=FY03_M12,SalesOrders_Log[[#This Row],[Line Sub Total]],0)</f>
        <v>0</v>
      </c>
      <c r="BF172" s="18">
        <f>IF(SalesOrders_Log[[#This Row],[Product]]=FY04_M01,SalesOrders_Log[[#This Row],[Date Invoiced]],0)</f>
        <v>0</v>
      </c>
      <c r="BG172" s="18">
        <f>IF(SalesOrders_Log[[#This Row],[Product]]=FY04_M02,SalesOrders_Log[[#This Row],[Date Invoiced]],0)</f>
        <v>0</v>
      </c>
      <c r="BH172" s="18">
        <f>IF(SalesOrders_Log[[#This Row],[Product]]=FY04_M03,SalesOrders_Log[[#This Row],[Date Invoiced]],0)</f>
        <v>0</v>
      </c>
      <c r="BI172" s="18">
        <f>IF(SalesOrders_Log[[#This Row],[Product]]=FY04_M04,SalesOrders_Log[[#This Row],[Date Invoiced]],0)</f>
        <v>0</v>
      </c>
      <c r="BJ172" s="18">
        <f>IF(SalesOrders_Log[[#This Row],[Product]]=FY04_M05,SalesOrders_Log[[#This Row],[Date Invoiced]],0)</f>
        <v>0</v>
      </c>
      <c r="BK172" s="18">
        <f>IF(SalesOrders_Log[[#This Row],[Product]]=FY04_M06,SalesOrders_Log[[#This Row],[Date Invoiced]],0)</f>
        <v>0</v>
      </c>
      <c r="BL172" s="18">
        <f>IF(SalesOrders_Log[[#This Row],[Product]]=FY04_M07,SalesOrders_Log[[#This Row],[Date Invoiced]],0)</f>
        <v>0</v>
      </c>
      <c r="BM172" s="18">
        <f>IF(SalesOrders_Log[[#This Row],[Product]]=FY04_M08,SalesOrders_Log[[#This Row],[Date Invoiced]],0)</f>
        <v>0</v>
      </c>
      <c r="BN172" s="18">
        <f>IF(SalesOrders_Log[[#This Row],[Product]]=FY04_M09,SalesOrders_Log[[#This Row],[Date Invoiced]],0)</f>
        <v>0</v>
      </c>
      <c r="BO172" s="18">
        <f>IF(SalesOrders_Log[[#This Row],[Product]]=FY04_M10,SalesOrders_Log[[#This Row],[Date Invoiced]],0)</f>
        <v>0</v>
      </c>
      <c r="BP172" s="18">
        <f>IF(SalesOrders_Log[[#This Row],[Product]]=FY04_M11,SalesOrders_Log[[#This Row],[Date Invoiced]],0)</f>
        <v>0</v>
      </c>
      <c r="BQ172" s="18">
        <f>IF(SalesOrders_Log[[#This Row],[Product]]=FY04_M12,SalesOrders_Log[[#This Row],[Date Invoiced]],0)</f>
        <v>0</v>
      </c>
      <c r="BR172" s="18">
        <f>IF(SalesOrders_Log[[#This Row],[Product]]=FY05_M01,SalesOrders_Log[[#This Row],[Date Invoiced]],0)</f>
        <v>0</v>
      </c>
      <c r="BS172" s="18">
        <f>IF(SalesOrders_Log[[#This Row],[Product]]=FY05_M02,SalesOrders_Log[[#This Row],[Date Invoiced]],0)</f>
        <v>0</v>
      </c>
      <c r="BT172" s="18">
        <f>IF(SalesOrders_Log[[#This Row],[Product]]=FY05_M03,SalesOrders_Log[[#This Row],[Date Invoiced]],0)</f>
        <v>0</v>
      </c>
      <c r="BU172" s="18">
        <f>IF(SalesOrders_Log[[#This Row],[Product]]=FY05_M04,SalesOrders_Log[[#This Row],[Date Invoiced]],0)</f>
        <v>0</v>
      </c>
      <c r="BV172" s="18">
        <f>IF(SalesOrders_Log[[#This Row],[Product]]=FY05_M05,SalesOrders_Log[[#This Row],[Date Invoiced]],0)</f>
        <v>0</v>
      </c>
      <c r="BW172" s="18">
        <f>IF(SalesOrders_Log[[#This Row],[Product]]=FY05_M06,SalesOrders_Log[[#This Row],[Date Invoiced]],0)</f>
        <v>0</v>
      </c>
      <c r="BX172" s="18">
        <f>IF(SalesOrders_Log[[#This Row],[Product]]=FY05_M07,SalesOrders_Log[[#This Row],[Date Invoiced]],0)</f>
        <v>0</v>
      </c>
      <c r="BY172" s="18">
        <f>IF(SalesOrders_Log[[#This Row],[Product]]=FY05_M08,SalesOrders_Log[[#This Row],[Date Invoiced]],0)</f>
        <v>0</v>
      </c>
      <c r="BZ172" s="18">
        <f>IF(SalesOrders_Log[[#This Row],[Product]]=FY05_M09,SalesOrders_Log[[#This Row],[Date Invoiced]],0)</f>
        <v>0</v>
      </c>
      <c r="CA172" s="18">
        <f>IF(SalesOrders_Log[[#This Row],[Product]]=FY05_M10,SalesOrders_Log[[#This Row],[Date Invoiced]],0)</f>
        <v>0</v>
      </c>
      <c r="CB172" s="18">
        <f>IF(SalesOrders_Log[[#This Row],[Product]]=FY05_M11,SalesOrders_Log[[#This Row],[Date Invoiced]],0)</f>
        <v>0</v>
      </c>
      <c r="CC172" s="18">
        <f>IF(SalesOrders_Log[[#This Row],[Product]]=FY05_M12,SalesOrders_Log[[#This Row],[Date Invoiced]],0)</f>
        <v>0</v>
      </c>
    </row>
    <row r="173" spans="2:81" x14ac:dyDescent="0.25">
      <c r="B173" s="6" t="s">
        <v>777</v>
      </c>
      <c r="C173" s="6"/>
      <c r="D173" s="11"/>
      <c r="E173" s="6"/>
      <c r="F173" s="6"/>
      <c r="G173" s="6"/>
      <c r="H173" s="6"/>
      <c r="I173" s="6"/>
      <c r="J173" s="6"/>
      <c r="K173" s="6"/>
      <c r="L173" s="18" t="str">
        <f>IF(ISBLANK(SalesOrders_Log[[#This Row],[Product]]),"",SalesOrders_Log[[#This Row],[List Price]]*SalesOrders_Log[[#This Row],[QTY at List Price]]+SalesOrders_Log[[#This Row],[Discount Price]]*SalesOrders_Log[[#This Row],[QTY at Discount Price]])</f>
        <v/>
      </c>
      <c r="M173" s="6"/>
      <c r="N173" s="6"/>
      <c r="O173" s="18" t="str">
        <f>IFERROR(SalesOrders_Log[[#This Row],[Line Sub Total]]*SalesOrders_Log[[#This Row],[Zip Code Taxes]],"")</f>
        <v/>
      </c>
      <c r="P173" s="18">
        <f>SalesOrders_Log[[#This Row],[List Price]]-SalesOrders_Log[[#This Row],[Cost Price]]</f>
        <v>0</v>
      </c>
      <c r="Q17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73" s="93" t="str">
        <f>IFERROR(SalesOrders_Log[[#This Row],[QTY at List Price]]*SalesOrders_Log[[#This Row],[List Price]]/SalesOrders_Log[[#This Row],[Cost Price]]*SalesOrders_Log[[#This Row],[QTY at List Price]]-IF(SalesOrders_Log[[#This Row],[QTY at List Price]]="","",1),"")</f>
        <v/>
      </c>
      <c r="S173" s="93" t="str">
        <f>IFERROR( SalesOrders_Log[[#This Row],[QTY at Discount Price]]*SalesOrders_Log[[#This Row],[Discount Price]]/SalesOrders_Log[[#This Row],[Cost Price]]*SalesOrders_Log[[#This Row],[QTY at Discount Price]]-IF(SalesOrders_Log[[#This Row],[QTY at Discount Price]]="","",1),"")</f>
        <v/>
      </c>
      <c r="T173" s="6"/>
      <c r="V173" s="18">
        <f>IF(SalesOrders_Log[[#This Row],[Date Invoiced]]=FY01_M01,SalesOrders_Log[[#This Row],[Line Sub Total]],0)</f>
        <v>0</v>
      </c>
      <c r="W173" s="18">
        <f>IF(SalesOrders_Log[[#This Row],[Date Invoiced]]=FY01_M02,SalesOrders_Log[[#This Row],[Line Sub Total]],0)</f>
        <v>0</v>
      </c>
      <c r="X173" s="18">
        <f>IF(SalesOrders_Log[[#This Row],[Date Invoiced]]=FY01_M03,SalesOrders_Log[[#This Row],[Line Sub Total]],0)</f>
        <v>0</v>
      </c>
      <c r="Y173" s="18">
        <f>IF(SalesOrders_Log[[#This Row],[Date Invoiced]]=FY01_M04,SalesOrders_Log[[#This Row],[Line Sub Total]],0)</f>
        <v>0</v>
      </c>
      <c r="Z173" s="18">
        <f>IF(SalesOrders_Log[[#This Row],[Date Invoiced]]=FY01_M05,SalesOrders_Log[[#This Row],[Line Sub Total]],0)</f>
        <v>0</v>
      </c>
      <c r="AA173" s="18">
        <f>IF(SalesOrders_Log[[#This Row],[Date Invoiced]]=FY01_M06,SalesOrders_Log[[#This Row],[Line Sub Total]],0)</f>
        <v>0</v>
      </c>
      <c r="AB173" s="18">
        <f>IF(SalesOrders_Log[[#This Row],[Date Invoiced]]=FY01_M07,SalesOrders_Log[[#This Row],[Line Sub Total]],0)</f>
        <v>0</v>
      </c>
      <c r="AC173" s="18">
        <f>IF(SalesOrders_Log[[#This Row],[Date Invoiced]]=FY01_M08,SalesOrders_Log[[#This Row],[Line Sub Total]],0)</f>
        <v>0</v>
      </c>
      <c r="AD173" s="18">
        <f>IF(SalesOrders_Log[[#This Row],[Date Invoiced]]=FY01_M09,SalesOrders_Log[[#This Row],[Line Sub Total]],0)</f>
        <v>0</v>
      </c>
      <c r="AE173" s="18">
        <f>IF(SalesOrders_Log[[#This Row],[Date Invoiced]]=FY01_M10,SalesOrders_Log[[#This Row],[Line Sub Total]],0)</f>
        <v>0</v>
      </c>
      <c r="AF173" s="18">
        <f>IF(SalesOrders_Log[[#This Row],[Date Invoiced]]=FY01_M11,SalesOrders_Log[[#This Row],[Line Sub Total]],0)</f>
        <v>0</v>
      </c>
      <c r="AG173" s="18">
        <f>IF(SalesOrders_Log[[#This Row],[Date Invoiced]]=FY01_M12,SalesOrders_Log[[#This Row],[Line Sub Total]],0)</f>
        <v>0</v>
      </c>
      <c r="AH173" s="18">
        <f>IF(SalesOrders_Log[[#This Row],[Date Invoiced]]=FY02_M01,SalesOrders_Log[[#This Row],[Line Sub Total]],0)</f>
        <v>0</v>
      </c>
      <c r="AI173" s="18">
        <f>IF(SalesOrders_Log[[#This Row],[Date Invoiced]]=FY02_M02,SalesOrders_Log[[#This Row],[Line Sub Total]],0)</f>
        <v>0</v>
      </c>
      <c r="AJ173" s="18">
        <f>IF(SalesOrders_Log[[#This Row],[Date Invoiced]]=FY02_M03,SalesOrders_Log[[#This Row],[Line Sub Total]],0)</f>
        <v>0</v>
      </c>
      <c r="AK173" s="18">
        <f>IF(SalesOrders_Log[[#This Row],[Date Invoiced]]=FY02_M04,SalesOrders_Log[[#This Row],[Line Sub Total]],0)</f>
        <v>0</v>
      </c>
      <c r="AL173" s="18">
        <f>IF(SalesOrders_Log[[#This Row],[Date Invoiced]]=FY02_M05,SalesOrders_Log[[#This Row],[Line Sub Total]],0)</f>
        <v>0</v>
      </c>
      <c r="AM173" s="18">
        <f>IF(SalesOrders_Log[[#This Row],[Date Invoiced]]=FY02_M06,SalesOrders_Log[[#This Row],[Line Sub Total]],0)</f>
        <v>0</v>
      </c>
      <c r="AN173" s="18">
        <f>IF(SalesOrders_Log[[#This Row],[Date Invoiced]]=FY02_M07,SalesOrders_Log[[#This Row],[Line Sub Total]],0)</f>
        <v>0</v>
      </c>
      <c r="AO173" s="18">
        <f>IF(SalesOrders_Log[[#This Row],[Date Invoiced]]=FY02_M08,SalesOrders_Log[[#This Row],[Line Sub Total]],0)</f>
        <v>0</v>
      </c>
      <c r="AP173" s="18">
        <f>IF(SalesOrders_Log[[#This Row],[Date Invoiced]]=FY02_M09,SalesOrders_Log[[#This Row],[Line Sub Total]],0)</f>
        <v>0</v>
      </c>
      <c r="AQ173" s="18">
        <f>IF(SalesOrders_Log[[#This Row],[Date Invoiced]]=FY02_M10,SalesOrders_Log[[#This Row],[Line Sub Total]],0)</f>
        <v>0</v>
      </c>
      <c r="AR173" s="18">
        <f>IF(SalesOrders_Log[[#This Row],[Date Invoiced]]=FY02_M11,SalesOrders_Log[[#This Row],[Line Sub Total]],0)</f>
        <v>0</v>
      </c>
      <c r="AS173" s="18">
        <f>IF(SalesOrders_Log[[#This Row],[Date Invoiced]]=FY02_M12,SalesOrders_Log[[#This Row],[Line Sub Total]],0)</f>
        <v>0</v>
      </c>
      <c r="AT173" s="18">
        <f>IF(SalesOrders_Log[[#This Row],[Date Invoiced]]=FY03_M01,SalesOrders_Log[[#This Row],[Line Sub Total]],0)</f>
        <v>0</v>
      </c>
      <c r="AU173" s="18">
        <f>IF(SalesOrders_Log[[#This Row],[Date Invoiced]]=FY03_M02,SalesOrders_Log[[#This Row],[Line Sub Total]],0)</f>
        <v>0</v>
      </c>
      <c r="AV173" s="18">
        <f>IF(SalesOrders_Log[[#This Row],[Date Invoiced]]=FY03_M03,SalesOrders_Log[[#This Row],[Line Sub Total]],0)</f>
        <v>0</v>
      </c>
      <c r="AW173" s="18">
        <f>IF(SalesOrders_Log[[#This Row],[Date Invoiced]]=FY03_M04,SalesOrders_Log[[#This Row],[Line Sub Total]],0)</f>
        <v>0</v>
      </c>
      <c r="AX173" s="18">
        <f>IF(SalesOrders_Log[[#This Row],[Date Invoiced]]=FY03_M05,SalesOrders_Log[[#This Row],[Line Sub Total]],0)</f>
        <v>0</v>
      </c>
      <c r="AY173" s="18">
        <f>IF(SalesOrders_Log[[#This Row],[Date Invoiced]]=FY03_M06,SalesOrders_Log[[#This Row],[Line Sub Total]],0)</f>
        <v>0</v>
      </c>
      <c r="AZ173" s="18">
        <f>IF(SalesOrders_Log[[#This Row],[Date Invoiced]]=FY03_M07,SalesOrders_Log[[#This Row],[Line Sub Total]],0)</f>
        <v>0</v>
      </c>
      <c r="BA173" s="18">
        <f>IF(SalesOrders_Log[[#This Row],[Date Invoiced]]=FY03_M08,SalesOrders_Log[[#This Row],[Line Sub Total]],0)</f>
        <v>0</v>
      </c>
      <c r="BB173" s="18">
        <f>IF(SalesOrders_Log[[#This Row],[Date Invoiced]]=FY03_M09,SalesOrders_Log[[#This Row],[Line Sub Total]],0)</f>
        <v>0</v>
      </c>
      <c r="BC173" s="18">
        <f>IF(SalesOrders_Log[[#This Row],[Date Invoiced]]=FY03_M10,SalesOrders_Log[[#This Row],[Line Sub Total]],0)</f>
        <v>0</v>
      </c>
      <c r="BD173" s="18">
        <f>IF(SalesOrders_Log[[#This Row],[Date Invoiced]]=FY03_M11,SalesOrders_Log[[#This Row],[Line Sub Total]],0)</f>
        <v>0</v>
      </c>
      <c r="BE173" s="18">
        <f>IF(SalesOrders_Log[[#This Row],[Date Invoiced]]=FY03_M12,SalesOrders_Log[[#This Row],[Line Sub Total]],0)</f>
        <v>0</v>
      </c>
      <c r="BF173" s="18">
        <f>IF(SalesOrders_Log[[#This Row],[Product]]=FY04_M01,SalesOrders_Log[[#This Row],[Date Invoiced]],0)</f>
        <v>0</v>
      </c>
      <c r="BG173" s="18">
        <f>IF(SalesOrders_Log[[#This Row],[Product]]=FY04_M02,SalesOrders_Log[[#This Row],[Date Invoiced]],0)</f>
        <v>0</v>
      </c>
      <c r="BH173" s="18">
        <f>IF(SalesOrders_Log[[#This Row],[Product]]=FY04_M03,SalesOrders_Log[[#This Row],[Date Invoiced]],0)</f>
        <v>0</v>
      </c>
      <c r="BI173" s="18">
        <f>IF(SalesOrders_Log[[#This Row],[Product]]=FY04_M04,SalesOrders_Log[[#This Row],[Date Invoiced]],0)</f>
        <v>0</v>
      </c>
      <c r="BJ173" s="18">
        <f>IF(SalesOrders_Log[[#This Row],[Product]]=FY04_M05,SalesOrders_Log[[#This Row],[Date Invoiced]],0)</f>
        <v>0</v>
      </c>
      <c r="BK173" s="18">
        <f>IF(SalesOrders_Log[[#This Row],[Product]]=FY04_M06,SalesOrders_Log[[#This Row],[Date Invoiced]],0)</f>
        <v>0</v>
      </c>
      <c r="BL173" s="18">
        <f>IF(SalesOrders_Log[[#This Row],[Product]]=FY04_M07,SalesOrders_Log[[#This Row],[Date Invoiced]],0)</f>
        <v>0</v>
      </c>
      <c r="BM173" s="18">
        <f>IF(SalesOrders_Log[[#This Row],[Product]]=FY04_M08,SalesOrders_Log[[#This Row],[Date Invoiced]],0)</f>
        <v>0</v>
      </c>
      <c r="BN173" s="18">
        <f>IF(SalesOrders_Log[[#This Row],[Product]]=FY04_M09,SalesOrders_Log[[#This Row],[Date Invoiced]],0)</f>
        <v>0</v>
      </c>
      <c r="BO173" s="18">
        <f>IF(SalesOrders_Log[[#This Row],[Product]]=FY04_M10,SalesOrders_Log[[#This Row],[Date Invoiced]],0)</f>
        <v>0</v>
      </c>
      <c r="BP173" s="18">
        <f>IF(SalesOrders_Log[[#This Row],[Product]]=FY04_M11,SalesOrders_Log[[#This Row],[Date Invoiced]],0)</f>
        <v>0</v>
      </c>
      <c r="BQ173" s="18">
        <f>IF(SalesOrders_Log[[#This Row],[Product]]=FY04_M12,SalesOrders_Log[[#This Row],[Date Invoiced]],0)</f>
        <v>0</v>
      </c>
      <c r="BR173" s="18">
        <f>IF(SalesOrders_Log[[#This Row],[Product]]=FY05_M01,SalesOrders_Log[[#This Row],[Date Invoiced]],0)</f>
        <v>0</v>
      </c>
      <c r="BS173" s="18">
        <f>IF(SalesOrders_Log[[#This Row],[Product]]=FY05_M02,SalesOrders_Log[[#This Row],[Date Invoiced]],0)</f>
        <v>0</v>
      </c>
      <c r="BT173" s="18">
        <f>IF(SalesOrders_Log[[#This Row],[Product]]=FY05_M03,SalesOrders_Log[[#This Row],[Date Invoiced]],0)</f>
        <v>0</v>
      </c>
      <c r="BU173" s="18">
        <f>IF(SalesOrders_Log[[#This Row],[Product]]=FY05_M04,SalesOrders_Log[[#This Row],[Date Invoiced]],0)</f>
        <v>0</v>
      </c>
      <c r="BV173" s="18">
        <f>IF(SalesOrders_Log[[#This Row],[Product]]=FY05_M05,SalesOrders_Log[[#This Row],[Date Invoiced]],0)</f>
        <v>0</v>
      </c>
      <c r="BW173" s="18">
        <f>IF(SalesOrders_Log[[#This Row],[Product]]=FY05_M06,SalesOrders_Log[[#This Row],[Date Invoiced]],0)</f>
        <v>0</v>
      </c>
      <c r="BX173" s="18">
        <f>IF(SalesOrders_Log[[#This Row],[Product]]=FY05_M07,SalesOrders_Log[[#This Row],[Date Invoiced]],0)</f>
        <v>0</v>
      </c>
      <c r="BY173" s="18">
        <f>IF(SalesOrders_Log[[#This Row],[Product]]=FY05_M08,SalesOrders_Log[[#This Row],[Date Invoiced]],0)</f>
        <v>0</v>
      </c>
      <c r="BZ173" s="18">
        <f>IF(SalesOrders_Log[[#This Row],[Product]]=FY05_M09,SalesOrders_Log[[#This Row],[Date Invoiced]],0)</f>
        <v>0</v>
      </c>
      <c r="CA173" s="18">
        <f>IF(SalesOrders_Log[[#This Row],[Product]]=FY05_M10,SalesOrders_Log[[#This Row],[Date Invoiced]],0)</f>
        <v>0</v>
      </c>
      <c r="CB173" s="18">
        <f>IF(SalesOrders_Log[[#This Row],[Product]]=FY05_M11,SalesOrders_Log[[#This Row],[Date Invoiced]],0)</f>
        <v>0</v>
      </c>
      <c r="CC173" s="18">
        <f>IF(SalesOrders_Log[[#This Row],[Product]]=FY05_M12,SalesOrders_Log[[#This Row],[Date Invoiced]],0)</f>
        <v>0</v>
      </c>
    </row>
    <row r="174" spans="2:81" x14ac:dyDescent="0.25">
      <c r="B174" s="6" t="s">
        <v>778</v>
      </c>
      <c r="C174" s="6"/>
      <c r="D174" s="11"/>
      <c r="E174" s="6"/>
      <c r="F174" s="6"/>
      <c r="G174" s="6"/>
      <c r="H174" s="6"/>
      <c r="I174" s="6"/>
      <c r="J174" s="6"/>
      <c r="K174" s="6"/>
      <c r="L174" s="18" t="str">
        <f>IF(ISBLANK(SalesOrders_Log[[#This Row],[Product]]),"",SalesOrders_Log[[#This Row],[List Price]]*SalesOrders_Log[[#This Row],[QTY at List Price]]+SalesOrders_Log[[#This Row],[Discount Price]]*SalesOrders_Log[[#This Row],[QTY at Discount Price]])</f>
        <v/>
      </c>
      <c r="M174" s="6"/>
      <c r="N174" s="6"/>
      <c r="O174" s="18" t="str">
        <f>IFERROR(SalesOrders_Log[[#This Row],[Line Sub Total]]*SalesOrders_Log[[#This Row],[Zip Code Taxes]],"")</f>
        <v/>
      </c>
      <c r="P174" s="18">
        <f>SalesOrders_Log[[#This Row],[List Price]]-SalesOrders_Log[[#This Row],[Cost Price]]</f>
        <v>0</v>
      </c>
      <c r="Q17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74" s="93" t="str">
        <f>IFERROR(SalesOrders_Log[[#This Row],[QTY at List Price]]*SalesOrders_Log[[#This Row],[List Price]]/SalesOrders_Log[[#This Row],[Cost Price]]*SalesOrders_Log[[#This Row],[QTY at List Price]]-IF(SalesOrders_Log[[#This Row],[QTY at List Price]]="","",1),"")</f>
        <v/>
      </c>
      <c r="S174" s="93" t="str">
        <f>IFERROR( SalesOrders_Log[[#This Row],[QTY at Discount Price]]*SalesOrders_Log[[#This Row],[Discount Price]]/SalesOrders_Log[[#This Row],[Cost Price]]*SalesOrders_Log[[#This Row],[QTY at Discount Price]]-IF(SalesOrders_Log[[#This Row],[QTY at Discount Price]]="","",1),"")</f>
        <v/>
      </c>
      <c r="T174" s="6"/>
      <c r="V174" s="18">
        <f>IF(SalesOrders_Log[[#This Row],[Date Invoiced]]=FY01_M01,SalesOrders_Log[[#This Row],[Line Sub Total]],0)</f>
        <v>0</v>
      </c>
      <c r="W174" s="18">
        <f>IF(SalesOrders_Log[[#This Row],[Date Invoiced]]=FY01_M02,SalesOrders_Log[[#This Row],[Line Sub Total]],0)</f>
        <v>0</v>
      </c>
      <c r="X174" s="18">
        <f>IF(SalesOrders_Log[[#This Row],[Date Invoiced]]=FY01_M03,SalesOrders_Log[[#This Row],[Line Sub Total]],0)</f>
        <v>0</v>
      </c>
      <c r="Y174" s="18">
        <f>IF(SalesOrders_Log[[#This Row],[Date Invoiced]]=FY01_M04,SalesOrders_Log[[#This Row],[Line Sub Total]],0)</f>
        <v>0</v>
      </c>
      <c r="Z174" s="18">
        <f>IF(SalesOrders_Log[[#This Row],[Date Invoiced]]=FY01_M05,SalesOrders_Log[[#This Row],[Line Sub Total]],0)</f>
        <v>0</v>
      </c>
      <c r="AA174" s="18">
        <f>IF(SalesOrders_Log[[#This Row],[Date Invoiced]]=FY01_M06,SalesOrders_Log[[#This Row],[Line Sub Total]],0)</f>
        <v>0</v>
      </c>
      <c r="AB174" s="18">
        <f>IF(SalesOrders_Log[[#This Row],[Date Invoiced]]=FY01_M07,SalesOrders_Log[[#This Row],[Line Sub Total]],0)</f>
        <v>0</v>
      </c>
      <c r="AC174" s="18">
        <f>IF(SalesOrders_Log[[#This Row],[Date Invoiced]]=FY01_M08,SalesOrders_Log[[#This Row],[Line Sub Total]],0)</f>
        <v>0</v>
      </c>
      <c r="AD174" s="18">
        <f>IF(SalesOrders_Log[[#This Row],[Date Invoiced]]=FY01_M09,SalesOrders_Log[[#This Row],[Line Sub Total]],0)</f>
        <v>0</v>
      </c>
      <c r="AE174" s="18">
        <f>IF(SalesOrders_Log[[#This Row],[Date Invoiced]]=FY01_M10,SalesOrders_Log[[#This Row],[Line Sub Total]],0)</f>
        <v>0</v>
      </c>
      <c r="AF174" s="18">
        <f>IF(SalesOrders_Log[[#This Row],[Date Invoiced]]=FY01_M11,SalesOrders_Log[[#This Row],[Line Sub Total]],0)</f>
        <v>0</v>
      </c>
      <c r="AG174" s="18">
        <f>IF(SalesOrders_Log[[#This Row],[Date Invoiced]]=FY01_M12,SalesOrders_Log[[#This Row],[Line Sub Total]],0)</f>
        <v>0</v>
      </c>
      <c r="AH174" s="18">
        <f>IF(SalesOrders_Log[[#This Row],[Date Invoiced]]=FY02_M01,SalesOrders_Log[[#This Row],[Line Sub Total]],0)</f>
        <v>0</v>
      </c>
      <c r="AI174" s="18">
        <f>IF(SalesOrders_Log[[#This Row],[Date Invoiced]]=FY02_M02,SalesOrders_Log[[#This Row],[Line Sub Total]],0)</f>
        <v>0</v>
      </c>
      <c r="AJ174" s="18">
        <f>IF(SalesOrders_Log[[#This Row],[Date Invoiced]]=FY02_M03,SalesOrders_Log[[#This Row],[Line Sub Total]],0)</f>
        <v>0</v>
      </c>
      <c r="AK174" s="18">
        <f>IF(SalesOrders_Log[[#This Row],[Date Invoiced]]=FY02_M04,SalesOrders_Log[[#This Row],[Line Sub Total]],0)</f>
        <v>0</v>
      </c>
      <c r="AL174" s="18">
        <f>IF(SalesOrders_Log[[#This Row],[Date Invoiced]]=FY02_M05,SalesOrders_Log[[#This Row],[Line Sub Total]],0)</f>
        <v>0</v>
      </c>
      <c r="AM174" s="18">
        <f>IF(SalesOrders_Log[[#This Row],[Date Invoiced]]=FY02_M06,SalesOrders_Log[[#This Row],[Line Sub Total]],0)</f>
        <v>0</v>
      </c>
      <c r="AN174" s="18">
        <f>IF(SalesOrders_Log[[#This Row],[Date Invoiced]]=FY02_M07,SalesOrders_Log[[#This Row],[Line Sub Total]],0)</f>
        <v>0</v>
      </c>
      <c r="AO174" s="18">
        <f>IF(SalesOrders_Log[[#This Row],[Date Invoiced]]=FY02_M08,SalesOrders_Log[[#This Row],[Line Sub Total]],0)</f>
        <v>0</v>
      </c>
      <c r="AP174" s="18">
        <f>IF(SalesOrders_Log[[#This Row],[Date Invoiced]]=FY02_M09,SalesOrders_Log[[#This Row],[Line Sub Total]],0)</f>
        <v>0</v>
      </c>
      <c r="AQ174" s="18">
        <f>IF(SalesOrders_Log[[#This Row],[Date Invoiced]]=FY02_M10,SalesOrders_Log[[#This Row],[Line Sub Total]],0)</f>
        <v>0</v>
      </c>
      <c r="AR174" s="18">
        <f>IF(SalesOrders_Log[[#This Row],[Date Invoiced]]=FY02_M11,SalesOrders_Log[[#This Row],[Line Sub Total]],0)</f>
        <v>0</v>
      </c>
      <c r="AS174" s="18">
        <f>IF(SalesOrders_Log[[#This Row],[Date Invoiced]]=FY02_M12,SalesOrders_Log[[#This Row],[Line Sub Total]],0)</f>
        <v>0</v>
      </c>
      <c r="AT174" s="18">
        <f>IF(SalesOrders_Log[[#This Row],[Date Invoiced]]=FY03_M01,SalesOrders_Log[[#This Row],[Line Sub Total]],0)</f>
        <v>0</v>
      </c>
      <c r="AU174" s="18">
        <f>IF(SalesOrders_Log[[#This Row],[Date Invoiced]]=FY03_M02,SalesOrders_Log[[#This Row],[Line Sub Total]],0)</f>
        <v>0</v>
      </c>
      <c r="AV174" s="18">
        <f>IF(SalesOrders_Log[[#This Row],[Date Invoiced]]=FY03_M03,SalesOrders_Log[[#This Row],[Line Sub Total]],0)</f>
        <v>0</v>
      </c>
      <c r="AW174" s="18">
        <f>IF(SalesOrders_Log[[#This Row],[Date Invoiced]]=FY03_M04,SalesOrders_Log[[#This Row],[Line Sub Total]],0)</f>
        <v>0</v>
      </c>
      <c r="AX174" s="18">
        <f>IF(SalesOrders_Log[[#This Row],[Date Invoiced]]=FY03_M05,SalesOrders_Log[[#This Row],[Line Sub Total]],0)</f>
        <v>0</v>
      </c>
      <c r="AY174" s="18">
        <f>IF(SalesOrders_Log[[#This Row],[Date Invoiced]]=FY03_M06,SalesOrders_Log[[#This Row],[Line Sub Total]],0)</f>
        <v>0</v>
      </c>
      <c r="AZ174" s="18">
        <f>IF(SalesOrders_Log[[#This Row],[Date Invoiced]]=FY03_M07,SalesOrders_Log[[#This Row],[Line Sub Total]],0)</f>
        <v>0</v>
      </c>
      <c r="BA174" s="18">
        <f>IF(SalesOrders_Log[[#This Row],[Date Invoiced]]=FY03_M08,SalesOrders_Log[[#This Row],[Line Sub Total]],0)</f>
        <v>0</v>
      </c>
      <c r="BB174" s="18">
        <f>IF(SalesOrders_Log[[#This Row],[Date Invoiced]]=FY03_M09,SalesOrders_Log[[#This Row],[Line Sub Total]],0)</f>
        <v>0</v>
      </c>
      <c r="BC174" s="18">
        <f>IF(SalesOrders_Log[[#This Row],[Date Invoiced]]=FY03_M10,SalesOrders_Log[[#This Row],[Line Sub Total]],0)</f>
        <v>0</v>
      </c>
      <c r="BD174" s="18">
        <f>IF(SalesOrders_Log[[#This Row],[Date Invoiced]]=FY03_M11,SalesOrders_Log[[#This Row],[Line Sub Total]],0)</f>
        <v>0</v>
      </c>
      <c r="BE174" s="18">
        <f>IF(SalesOrders_Log[[#This Row],[Date Invoiced]]=FY03_M12,SalesOrders_Log[[#This Row],[Line Sub Total]],0)</f>
        <v>0</v>
      </c>
      <c r="BF174" s="18">
        <f>IF(SalesOrders_Log[[#This Row],[Product]]=FY04_M01,SalesOrders_Log[[#This Row],[Date Invoiced]],0)</f>
        <v>0</v>
      </c>
      <c r="BG174" s="18">
        <f>IF(SalesOrders_Log[[#This Row],[Product]]=FY04_M02,SalesOrders_Log[[#This Row],[Date Invoiced]],0)</f>
        <v>0</v>
      </c>
      <c r="BH174" s="18">
        <f>IF(SalesOrders_Log[[#This Row],[Product]]=FY04_M03,SalesOrders_Log[[#This Row],[Date Invoiced]],0)</f>
        <v>0</v>
      </c>
      <c r="BI174" s="18">
        <f>IF(SalesOrders_Log[[#This Row],[Product]]=FY04_M04,SalesOrders_Log[[#This Row],[Date Invoiced]],0)</f>
        <v>0</v>
      </c>
      <c r="BJ174" s="18">
        <f>IF(SalesOrders_Log[[#This Row],[Product]]=FY04_M05,SalesOrders_Log[[#This Row],[Date Invoiced]],0)</f>
        <v>0</v>
      </c>
      <c r="BK174" s="18">
        <f>IF(SalesOrders_Log[[#This Row],[Product]]=FY04_M06,SalesOrders_Log[[#This Row],[Date Invoiced]],0)</f>
        <v>0</v>
      </c>
      <c r="BL174" s="18">
        <f>IF(SalesOrders_Log[[#This Row],[Product]]=FY04_M07,SalesOrders_Log[[#This Row],[Date Invoiced]],0)</f>
        <v>0</v>
      </c>
      <c r="BM174" s="18">
        <f>IF(SalesOrders_Log[[#This Row],[Product]]=FY04_M08,SalesOrders_Log[[#This Row],[Date Invoiced]],0)</f>
        <v>0</v>
      </c>
      <c r="BN174" s="18">
        <f>IF(SalesOrders_Log[[#This Row],[Product]]=FY04_M09,SalesOrders_Log[[#This Row],[Date Invoiced]],0)</f>
        <v>0</v>
      </c>
      <c r="BO174" s="18">
        <f>IF(SalesOrders_Log[[#This Row],[Product]]=FY04_M10,SalesOrders_Log[[#This Row],[Date Invoiced]],0)</f>
        <v>0</v>
      </c>
      <c r="BP174" s="18">
        <f>IF(SalesOrders_Log[[#This Row],[Product]]=FY04_M11,SalesOrders_Log[[#This Row],[Date Invoiced]],0)</f>
        <v>0</v>
      </c>
      <c r="BQ174" s="18">
        <f>IF(SalesOrders_Log[[#This Row],[Product]]=FY04_M12,SalesOrders_Log[[#This Row],[Date Invoiced]],0)</f>
        <v>0</v>
      </c>
      <c r="BR174" s="18">
        <f>IF(SalesOrders_Log[[#This Row],[Product]]=FY05_M01,SalesOrders_Log[[#This Row],[Date Invoiced]],0)</f>
        <v>0</v>
      </c>
      <c r="BS174" s="18">
        <f>IF(SalesOrders_Log[[#This Row],[Product]]=FY05_M02,SalesOrders_Log[[#This Row],[Date Invoiced]],0)</f>
        <v>0</v>
      </c>
      <c r="BT174" s="18">
        <f>IF(SalesOrders_Log[[#This Row],[Product]]=FY05_M03,SalesOrders_Log[[#This Row],[Date Invoiced]],0)</f>
        <v>0</v>
      </c>
      <c r="BU174" s="18">
        <f>IF(SalesOrders_Log[[#This Row],[Product]]=FY05_M04,SalesOrders_Log[[#This Row],[Date Invoiced]],0)</f>
        <v>0</v>
      </c>
      <c r="BV174" s="18">
        <f>IF(SalesOrders_Log[[#This Row],[Product]]=FY05_M05,SalesOrders_Log[[#This Row],[Date Invoiced]],0)</f>
        <v>0</v>
      </c>
      <c r="BW174" s="18">
        <f>IF(SalesOrders_Log[[#This Row],[Product]]=FY05_M06,SalesOrders_Log[[#This Row],[Date Invoiced]],0)</f>
        <v>0</v>
      </c>
      <c r="BX174" s="18">
        <f>IF(SalesOrders_Log[[#This Row],[Product]]=FY05_M07,SalesOrders_Log[[#This Row],[Date Invoiced]],0)</f>
        <v>0</v>
      </c>
      <c r="BY174" s="18">
        <f>IF(SalesOrders_Log[[#This Row],[Product]]=FY05_M08,SalesOrders_Log[[#This Row],[Date Invoiced]],0)</f>
        <v>0</v>
      </c>
      <c r="BZ174" s="18">
        <f>IF(SalesOrders_Log[[#This Row],[Product]]=FY05_M09,SalesOrders_Log[[#This Row],[Date Invoiced]],0)</f>
        <v>0</v>
      </c>
      <c r="CA174" s="18">
        <f>IF(SalesOrders_Log[[#This Row],[Product]]=FY05_M10,SalesOrders_Log[[#This Row],[Date Invoiced]],0)</f>
        <v>0</v>
      </c>
      <c r="CB174" s="18">
        <f>IF(SalesOrders_Log[[#This Row],[Product]]=FY05_M11,SalesOrders_Log[[#This Row],[Date Invoiced]],0)</f>
        <v>0</v>
      </c>
      <c r="CC174" s="18">
        <f>IF(SalesOrders_Log[[#This Row],[Product]]=FY05_M12,SalesOrders_Log[[#This Row],[Date Invoiced]],0)</f>
        <v>0</v>
      </c>
    </row>
    <row r="175" spans="2:81" x14ac:dyDescent="0.25">
      <c r="B175" s="6" t="s">
        <v>779</v>
      </c>
      <c r="C175" s="6"/>
      <c r="D175" s="11"/>
      <c r="E175" s="6"/>
      <c r="F175" s="6"/>
      <c r="G175" s="6"/>
      <c r="H175" s="6"/>
      <c r="I175" s="6"/>
      <c r="J175" s="6"/>
      <c r="K175" s="6"/>
      <c r="L175" s="18" t="str">
        <f>IF(ISBLANK(SalesOrders_Log[[#This Row],[Product]]),"",SalesOrders_Log[[#This Row],[List Price]]*SalesOrders_Log[[#This Row],[QTY at List Price]]+SalesOrders_Log[[#This Row],[Discount Price]]*SalesOrders_Log[[#This Row],[QTY at Discount Price]])</f>
        <v/>
      </c>
      <c r="M175" s="6"/>
      <c r="N175" s="6"/>
      <c r="O175" s="18" t="str">
        <f>IFERROR(SalesOrders_Log[[#This Row],[Line Sub Total]]*SalesOrders_Log[[#This Row],[Zip Code Taxes]],"")</f>
        <v/>
      </c>
      <c r="P175" s="18">
        <f>SalesOrders_Log[[#This Row],[List Price]]-SalesOrders_Log[[#This Row],[Cost Price]]</f>
        <v>0</v>
      </c>
      <c r="Q17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75" s="93" t="str">
        <f>IFERROR(SalesOrders_Log[[#This Row],[QTY at List Price]]*SalesOrders_Log[[#This Row],[List Price]]/SalesOrders_Log[[#This Row],[Cost Price]]*SalesOrders_Log[[#This Row],[QTY at List Price]]-IF(SalesOrders_Log[[#This Row],[QTY at List Price]]="","",1),"")</f>
        <v/>
      </c>
      <c r="S175" s="93" t="str">
        <f>IFERROR( SalesOrders_Log[[#This Row],[QTY at Discount Price]]*SalesOrders_Log[[#This Row],[Discount Price]]/SalesOrders_Log[[#This Row],[Cost Price]]*SalesOrders_Log[[#This Row],[QTY at Discount Price]]-IF(SalesOrders_Log[[#This Row],[QTY at Discount Price]]="","",1),"")</f>
        <v/>
      </c>
      <c r="T175" s="6"/>
      <c r="V175" s="18">
        <f>IF(SalesOrders_Log[[#This Row],[Date Invoiced]]=FY01_M01,SalesOrders_Log[[#This Row],[Line Sub Total]],0)</f>
        <v>0</v>
      </c>
      <c r="W175" s="18">
        <f>IF(SalesOrders_Log[[#This Row],[Date Invoiced]]=FY01_M02,SalesOrders_Log[[#This Row],[Line Sub Total]],0)</f>
        <v>0</v>
      </c>
      <c r="X175" s="18">
        <f>IF(SalesOrders_Log[[#This Row],[Date Invoiced]]=FY01_M03,SalesOrders_Log[[#This Row],[Line Sub Total]],0)</f>
        <v>0</v>
      </c>
      <c r="Y175" s="18">
        <f>IF(SalesOrders_Log[[#This Row],[Date Invoiced]]=FY01_M04,SalesOrders_Log[[#This Row],[Line Sub Total]],0)</f>
        <v>0</v>
      </c>
      <c r="Z175" s="18">
        <f>IF(SalesOrders_Log[[#This Row],[Date Invoiced]]=FY01_M05,SalesOrders_Log[[#This Row],[Line Sub Total]],0)</f>
        <v>0</v>
      </c>
      <c r="AA175" s="18">
        <f>IF(SalesOrders_Log[[#This Row],[Date Invoiced]]=FY01_M06,SalesOrders_Log[[#This Row],[Line Sub Total]],0)</f>
        <v>0</v>
      </c>
      <c r="AB175" s="18">
        <f>IF(SalesOrders_Log[[#This Row],[Date Invoiced]]=FY01_M07,SalesOrders_Log[[#This Row],[Line Sub Total]],0)</f>
        <v>0</v>
      </c>
      <c r="AC175" s="18">
        <f>IF(SalesOrders_Log[[#This Row],[Date Invoiced]]=FY01_M08,SalesOrders_Log[[#This Row],[Line Sub Total]],0)</f>
        <v>0</v>
      </c>
      <c r="AD175" s="18">
        <f>IF(SalesOrders_Log[[#This Row],[Date Invoiced]]=FY01_M09,SalesOrders_Log[[#This Row],[Line Sub Total]],0)</f>
        <v>0</v>
      </c>
      <c r="AE175" s="18">
        <f>IF(SalesOrders_Log[[#This Row],[Date Invoiced]]=FY01_M10,SalesOrders_Log[[#This Row],[Line Sub Total]],0)</f>
        <v>0</v>
      </c>
      <c r="AF175" s="18">
        <f>IF(SalesOrders_Log[[#This Row],[Date Invoiced]]=FY01_M11,SalesOrders_Log[[#This Row],[Line Sub Total]],0)</f>
        <v>0</v>
      </c>
      <c r="AG175" s="18">
        <f>IF(SalesOrders_Log[[#This Row],[Date Invoiced]]=FY01_M12,SalesOrders_Log[[#This Row],[Line Sub Total]],0)</f>
        <v>0</v>
      </c>
      <c r="AH175" s="18">
        <f>IF(SalesOrders_Log[[#This Row],[Date Invoiced]]=FY02_M01,SalesOrders_Log[[#This Row],[Line Sub Total]],0)</f>
        <v>0</v>
      </c>
      <c r="AI175" s="18">
        <f>IF(SalesOrders_Log[[#This Row],[Date Invoiced]]=FY02_M02,SalesOrders_Log[[#This Row],[Line Sub Total]],0)</f>
        <v>0</v>
      </c>
      <c r="AJ175" s="18">
        <f>IF(SalesOrders_Log[[#This Row],[Date Invoiced]]=FY02_M03,SalesOrders_Log[[#This Row],[Line Sub Total]],0)</f>
        <v>0</v>
      </c>
      <c r="AK175" s="18">
        <f>IF(SalesOrders_Log[[#This Row],[Date Invoiced]]=FY02_M04,SalesOrders_Log[[#This Row],[Line Sub Total]],0)</f>
        <v>0</v>
      </c>
      <c r="AL175" s="18">
        <f>IF(SalesOrders_Log[[#This Row],[Date Invoiced]]=FY02_M05,SalesOrders_Log[[#This Row],[Line Sub Total]],0)</f>
        <v>0</v>
      </c>
      <c r="AM175" s="18">
        <f>IF(SalesOrders_Log[[#This Row],[Date Invoiced]]=FY02_M06,SalesOrders_Log[[#This Row],[Line Sub Total]],0)</f>
        <v>0</v>
      </c>
      <c r="AN175" s="18">
        <f>IF(SalesOrders_Log[[#This Row],[Date Invoiced]]=FY02_M07,SalesOrders_Log[[#This Row],[Line Sub Total]],0)</f>
        <v>0</v>
      </c>
      <c r="AO175" s="18">
        <f>IF(SalesOrders_Log[[#This Row],[Date Invoiced]]=FY02_M08,SalesOrders_Log[[#This Row],[Line Sub Total]],0)</f>
        <v>0</v>
      </c>
      <c r="AP175" s="18">
        <f>IF(SalesOrders_Log[[#This Row],[Date Invoiced]]=FY02_M09,SalesOrders_Log[[#This Row],[Line Sub Total]],0)</f>
        <v>0</v>
      </c>
      <c r="AQ175" s="18">
        <f>IF(SalesOrders_Log[[#This Row],[Date Invoiced]]=FY02_M10,SalesOrders_Log[[#This Row],[Line Sub Total]],0)</f>
        <v>0</v>
      </c>
      <c r="AR175" s="18">
        <f>IF(SalesOrders_Log[[#This Row],[Date Invoiced]]=FY02_M11,SalesOrders_Log[[#This Row],[Line Sub Total]],0)</f>
        <v>0</v>
      </c>
      <c r="AS175" s="18">
        <f>IF(SalesOrders_Log[[#This Row],[Date Invoiced]]=FY02_M12,SalesOrders_Log[[#This Row],[Line Sub Total]],0)</f>
        <v>0</v>
      </c>
      <c r="AT175" s="18">
        <f>IF(SalesOrders_Log[[#This Row],[Date Invoiced]]=FY03_M01,SalesOrders_Log[[#This Row],[Line Sub Total]],0)</f>
        <v>0</v>
      </c>
      <c r="AU175" s="18">
        <f>IF(SalesOrders_Log[[#This Row],[Date Invoiced]]=FY03_M02,SalesOrders_Log[[#This Row],[Line Sub Total]],0)</f>
        <v>0</v>
      </c>
      <c r="AV175" s="18">
        <f>IF(SalesOrders_Log[[#This Row],[Date Invoiced]]=FY03_M03,SalesOrders_Log[[#This Row],[Line Sub Total]],0)</f>
        <v>0</v>
      </c>
      <c r="AW175" s="18">
        <f>IF(SalesOrders_Log[[#This Row],[Date Invoiced]]=FY03_M04,SalesOrders_Log[[#This Row],[Line Sub Total]],0)</f>
        <v>0</v>
      </c>
      <c r="AX175" s="18">
        <f>IF(SalesOrders_Log[[#This Row],[Date Invoiced]]=FY03_M05,SalesOrders_Log[[#This Row],[Line Sub Total]],0)</f>
        <v>0</v>
      </c>
      <c r="AY175" s="18">
        <f>IF(SalesOrders_Log[[#This Row],[Date Invoiced]]=FY03_M06,SalesOrders_Log[[#This Row],[Line Sub Total]],0)</f>
        <v>0</v>
      </c>
      <c r="AZ175" s="18">
        <f>IF(SalesOrders_Log[[#This Row],[Date Invoiced]]=FY03_M07,SalesOrders_Log[[#This Row],[Line Sub Total]],0)</f>
        <v>0</v>
      </c>
      <c r="BA175" s="18">
        <f>IF(SalesOrders_Log[[#This Row],[Date Invoiced]]=FY03_M08,SalesOrders_Log[[#This Row],[Line Sub Total]],0)</f>
        <v>0</v>
      </c>
      <c r="BB175" s="18">
        <f>IF(SalesOrders_Log[[#This Row],[Date Invoiced]]=FY03_M09,SalesOrders_Log[[#This Row],[Line Sub Total]],0)</f>
        <v>0</v>
      </c>
      <c r="BC175" s="18">
        <f>IF(SalesOrders_Log[[#This Row],[Date Invoiced]]=FY03_M10,SalesOrders_Log[[#This Row],[Line Sub Total]],0)</f>
        <v>0</v>
      </c>
      <c r="BD175" s="18">
        <f>IF(SalesOrders_Log[[#This Row],[Date Invoiced]]=FY03_M11,SalesOrders_Log[[#This Row],[Line Sub Total]],0)</f>
        <v>0</v>
      </c>
      <c r="BE175" s="18">
        <f>IF(SalesOrders_Log[[#This Row],[Date Invoiced]]=FY03_M12,SalesOrders_Log[[#This Row],[Line Sub Total]],0)</f>
        <v>0</v>
      </c>
      <c r="BF175" s="18">
        <f>IF(SalesOrders_Log[[#This Row],[Product]]=FY04_M01,SalesOrders_Log[[#This Row],[Date Invoiced]],0)</f>
        <v>0</v>
      </c>
      <c r="BG175" s="18">
        <f>IF(SalesOrders_Log[[#This Row],[Product]]=FY04_M02,SalesOrders_Log[[#This Row],[Date Invoiced]],0)</f>
        <v>0</v>
      </c>
      <c r="BH175" s="18">
        <f>IF(SalesOrders_Log[[#This Row],[Product]]=FY04_M03,SalesOrders_Log[[#This Row],[Date Invoiced]],0)</f>
        <v>0</v>
      </c>
      <c r="BI175" s="18">
        <f>IF(SalesOrders_Log[[#This Row],[Product]]=FY04_M04,SalesOrders_Log[[#This Row],[Date Invoiced]],0)</f>
        <v>0</v>
      </c>
      <c r="BJ175" s="18">
        <f>IF(SalesOrders_Log[[#This Row],[Product]]=FY04_M05,SalesOrders_Log[[#This Row],[Date Invoiced]],0)</f>
        <v>0</v>
      </c>
      <c r="BK175" s="18">
        <f>IF(SalesOrders_Log[[#This Row],[Product]]=FY04_M06,SalesOrders_Log[[#This Row],[Date Invoiced]],0)</f>
        <v>0</v>
      </c>
      <c r="BL175" s="18">
        <f>IF(SalesOrders_Log[[#This Row],[Product]]=FY04_M07,SalesOrders_Log[[#This Row],[Date Invoiced]],0)</f>
        <v>0</v>
      </c>
      <c r="BM175" s="18">
        <f>IF(SalesOrders_Log[[#This Row],[Product]]=FY04_M08,SalesOrders_Log[[#This Row],[Date Invoiced]],0)</f>
        <v>0</v>
      </c>
      <c r="BN175" s="18">
        <f>IF(SalesOrders_Log[[#This Row],[Product]]=FY04_M09,SalesOrders_Log[[#This Row],[Date Invoiced]],0)</f>
        <v>0</v>
      </c>
      <c r="BO175" s="18">
        <f>IF(SalesOrders_Log[[#This Row],[Product]]=FY04_M10,SalesOrders_Log[[#This Row],[Date Invoiced]],0)</f>
        <v>0</v>
      </c>
      <c r="BP175" s="18">
        <f>IF(SalesOrders_Log[[#This Row],[Product]]=FY04_M11,SalesOrders_Log[[#This Row],[Date Invoiced]],0)</f>
        <v>0</v>
      </c>
      <c r="BQ175" s="18">
        <f>IF(SalesOrders_Log[[#This Row],[Product]]=FY04_M12,SalesOrders_Log[[#This Row],[Date Invoiced]],0)</f>
        <v>0</v>
      </c>
      <c r="BR175" s="18">
        <f>IF(SalesOrders_Log[[#This Row],[Product]]=FY05_M01,SalesOrders_Log[[#This Row],[Date Invoiced]],0)</f>
        <v>0</v>
      </c>
      <c r="BS175" s="18">
        <f>IF(SalesOrders_Log[[#This Row],[Product]]=FY05_M02,SalesOrders_Log[[#This Row],[Date Invoiced]],0)</f>
        <v>0</v>
      </c>
      <c r="BT175" s="18">
        <f>IF(SalesOrders_Log[[#This Row],[Product]]=FY05_M03,SalesOrders_Log[[#This Row],[Date Invoiced]],0)</f>
        <v>0</v>
      </c>
      <c r="BU175" s="18">
        <f>IF(SalesOrders_Log[[#This Row],[Product]]=FY05_M04,SalesOrders_Log[[#This Row],[Date Invoiced]],0)</f>
        <v>0</v>
      </c>
      <c r="BV175" s="18">
        <f>IF(SalesOrders_Log[[#This Row],[Product]]=FY05_M05,SalesOrders_Log[[#This Row],[Date Invoiced]],0)</f>
        <v>0</v>
      </c>
      <c r="BW175" s="18">
        <f>IF(SalesOrders_Log[[#This Row],[Product]]=FY05_M06,SalesOrders_Log[[#This Row],[Date Invoiced]],0)</f>
        <v>0</v>
      </c>
      <c r="BX175" s="18">
        <f>IF(SalesOrders_Log[[#This Row],[Product]]=FY05_M07,SalesOrders_Log[[#This Row],[Date Invoiced]],0)</f>
        <v>0</v>
      </c>
      <c r="BY175" s="18">
        <f>IF(SalesOrders_Log[[#This Row],[Product]]=FY05_M08,SalesOrders_Log[[#This Row],[Date Invoiced]],0)</f>
        <v>0</v>
      </c>
      <c r="BZ175" s="18">
        <f>IF(SalesOrders_Log[[#This Row],[Product]]=FY05_M09,SalesOrders_Log[[#This Row],[Date Invoiced]],0)</f>
        <v>0</v>
      </c>
      <c r="CA175" s="18">
        <f>IF(SalesOrders_Log[[#This Row],[Product]]=FY05_M10,SalesOrders_Log[[#This Row],[Date Invoiced]],0)</f>
        <v>0</v>
      </c>
      <c r="CB175" s="18">
        <f>IF(SalesOrders_Log[[#This Row],[Product]]=FY05_M11,SalesOrders_Log[[#This Row],[Date Invoiced]],0)</f>
        <v>0</v>
      </c>
      <c r="CC175" s="18">
        <f>IF(SalesOrders_Log[[#This Row],[Product]]=FY05_M12,SalesOrders_Log[[#This Row],[Date Invoiced]],0)</f>
        <v>0</v>
      </c>
    </row>
    <row r="176" spans="2:81" x14ac:dyDescent="0.25">
      <c r="B176" s="6" t="s">
        <v>780</v>
      </c>
      <c r="C176" s="6"/>
      <c r="D176" s="11"/>
      <c r="E176" s="6"/>
      <c r="F176" s="6"/>
      <c r="G176" s="6"/>
      <c r="H176" s="6"/>
      <c r="I176" s="6"/>
      <c r="J176" s="6"/>
      <c r="K176" s="6"/>
      <c r="L176" s="18" t="str">
        <f>IF(ISBLANK(SalesOrders_Log[[#This Row],[Product]]),"",SalesOrders_Log[[#This Row],[List Price]]*SalesOrders_Log[[#This Row],[QTY at List Price]]+SalesOrders_Log[[#This Row],[Discount Price]]*SalesOrders_Log[[#This Row],[QTY at Discount Price]])</f>
        <v/>
      </c>
      <c r="M176" s="6"/>
      <c r="N176" s="6"/>
      <c r="O176" s="18" t="str">
        <f>IFERROR(SalesOrders_Log[[#This Row],[Line Sub Total]]*SalesOrders_Log[[#This Row],[Zip Code Taxes]],"")</f>
        <v/>
      </c>
      <c r="P176" s="18">
        <f>SalesOrders_Log[[#This Row],[List Price]]-SalesOrders_Log[[#This Row],[Cost Price]]</f>
        <v>0</v>
      </c>
      <c r="Q17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76" s="93" t="str">
        <f>IFERROR(SalesOrders_Log[[#This Row],[QTY at List Price]]*SalesOrders_Log[[#This Row],[List Price]]/SalesOrders_Log[[#This Row],[Cost Price]]*SalesOrders_Log[[#This Row],[QTY at List Price]]-IF(SalesOrders_Log[[#This Row],[QTY at List Price]]="","",1),"")</f>
        <v/>
      </c>
      <c r="S176" s="93" t="str">
        <f>IFERROR( SalesOrders_Log[[#This Row],[QTY at Discount Price]]*SalesOrders_Log[[#This Row],[Discount Price]]/SalesOrders_Log[[#This Row],[Cost Price]]*SalesOrders_Log[[#This Row],[QTY at Discount Price]]-IF(SalesOrders_Log[[#This Row],[QTY at Discount Price]]="","",1),"")</f>
        <v/>
      </c>
      <c r="T176" s="6"/>
      <c r="V176" s="18">
        <f>IF(SalesOrders_Log[[#This Row],[Date Invoiced]]=FY01_M01,SalesOrders_Log[[#This Row],[Line Sub Total]],0)</f>
        <v>0</v>
      </c>
      <c r="W176" s="18">
        <f>IF(SalesOrders_Log[[#This Row],[Date Invoiced]]=FY01_M02,SalesOrders_Log[[#This Row],[Line Sub Total]],0)</f>
        <v>0</v>
      </c>
      <c r="X176" s="18">
        <f>IF(SalesOrders_Log[[#This Row],[Date Invoiced]]=FY01_M03,SalesOrders_Log[[#This Row],[Line Sub Total]],0)</f>
        <v>0</v>
      </c>
      <c r="Y176" s="18">
        <f>IF(SalesOrders_Log[[#This Row],[Date Invoiced]]=FY01_M04,SalesOrders_Log[[#This Row],[Line Sub Total]],0)</f>
        <v>0</v>
      </c>
      <c r="Z176" s="18">
        <f>IF(SalesOrders_Log[[#This Row],[Date Invoiced]]=FY01_M05,SalesOrders_Log[[#This Row],[Line Sub Total]],0)</f>
        <v>0</v>
      </c>
      <c r="AA176" s="18">
        <f>IF(SalesOrders_Log[[#This Row],[Date Invoiced]]=FY01_M06,SalesOrders_Log[[#This Row],[Line Sub Total]],0)</f>
        <v>0</v>
      </c>
      <c r="AB176" s="18">
        <f>IF(SalesOrders_Log[[#This Row],[Date Invoiced]]=FY01_M07,SalesOrders_Log[[#This Row],[Line Sub Total]],0)</f>
        <v>0</v>
      </c>
      <c r="AC176" s="18">
        <f>IF(SalesOrders_Log[[#This Row],[Date Invoiced]]=FY01_M08,SalesOrders_Log[[#This Row],[Line Sub Total]],0)</f>
        <v>0</v>
      </c>
      <c r="AD176" s="18">
        <f>IF(SalesOrders_Log[[#This Row],[Date Invoiced]]=FY01_M09,SalesOrders_Log[[#This Row],[Line Sub Total]],0)</f>
        <v>0</v>
      </c>
      <c r="AE176" s="18">
        <f>IF(SalesOrders_Log[[#This Row],[Date Invoiced]]=FY01_M10,SalesOrders_Log[[#This Row],[Line Sub Total]],0)</f>
        <v>0</v>
      </c>
      <c r="AF176" s="18">
        <f>IF(SalesOrders_Log[[#This Row],[Date Invoiced]]=FY01_M11,SalesOrders_Log[[#This Row],[Line Sub Total]],0)</f>
        <v>0</v>
      </c>
      <c r="AG176" s="18">
        <f>IF(SalesOrders_Log[[#This Row],[Date Invoiced]]=FY01_M12,SalesOrders_Log[[#This Row],[Line Sub Total]],0)</f>
        <v>0</v>
      </c>
      <c r="AH176" s="18">
        <f>IF(SalesOrders_Log[[#This Row],[Date Invoiced]]=FY02_M01,SalesOrders_Log[[#This Row],[Line Sub Total]],0)</f>
        <v>0</v>
      </c>
      <c r="AI176" s="18">
        <f>IF(SalesOrders_Log[[#This Row],[Date Invoiced]]=FY02_M02,SalesOrders_Log[[#This Row],[Line Sub Total]],0)</f>
        <v>0</v>
      </c>
      <c r="AJ176" s="18">
        <f>IF(SalesOrders_Log[[#This Row],[Date Invoiced]]=FY02_M03,SalesOrders_Log[[#This Row],[Line Sub Total]],0)</f>
        <v>0</v>
      </c>
      <c r="AK176" s="18">
        <f>IF(SalesOrders_Log[[#This Row],[Date Invoiced]]=FY02_M04,SalesOrders_Log[[#This Row],[Line Sub Total]],0)</f>
        <v>0</v>
      </c>
      <c r="AL176" s="18">
        <f>IF(SalesOrders_Log[[#This Row],[Date Invoiced]]=FY02_M05,SalesOrders_Log[[#This Row],[Line Sub Total]],0)</f>
        <v>0</v>
      </c>
      <c r="AM176" s="18">
        <f>IF(SalesOrders_Log[[#This Row],[Date Invoiced]]=FY02_M06,SalesOrders_Log[[#This Row],[Line Sub Total]],0)</f>
        <v>0</v>
      </c>
      <c r="AN176" s="18">
        <f>IF(SalesOrders_Log[[#This Row],[Date Invoiced]]=FY02_M07,SalesOrders_Log[[#This Row],[Line Sub Total]],0)</f>
        <v>0</v>
      </c>
      <c r="AO176" s="18">
        <f>IF(SalesOrders_Log[[#This Row],[Date Invoiced]]=FY02_M08,SalesOrders_Log[[#This Row],[Line Sub Total]],0)</f>
        <v>0</v>
      </c>
      <c r="AP176" s="18">
        <f>IF(SalesOrders_Log[[#This Row],[Date Invoiced]]=FY02_M09,SalesOrders_Log[[#This Row],[Line Sub Total]],0)</f>
        <v>0</v>
      </c>
      <c r="AQ176" s="18">
        <f>IF(SalesOrders_Log[[#This Row],[Date Invoiced]]=FY02_M10,SalesOrders_Log[[#This Row],[Line Sub Total]],0)</f>
        <v>0</v>
      </c>
      <c r="AR176" s="18">
        <f>IF(SalesOrders_Log[[#This Row],[Date Invoiced]]=FY02_M11,SalesOrders_Log[[#This Row],[Line Sub Total]],0)</f>
        <v>0</v>
      </c>
      <c r="AS176" s="18">
        <f>IF(SalesOrders_Log[[#This Row],[Date Invoiced]]=FY02_M12,SalesOrders_Log[[#This Row],[Line Sub Total]],0)</f>
        <v>0</v>
      </c>
      <c r="AT176" s="18">
        <f>IF(SalesOrders_Log[[#This Row],[Date Invoiced]]=FY03_M01,SalesOrders_Log[[#This Row],[Line Sub Total]],0)</f>
        <v>0</v>
      </c>
      <c r="AU176" s="18">
        <f>IF(SalesOrders_Log[[#This Row],[Date Invoiced]]=FY03_M02,SalesOrders_Log[[#This Row],[Line Sub Total]],0)</f>
        <v>0</v>
      </c>
      <c r="AV176" s="18">
        <f>IF(SalesOrders_Log[[#This Row],[Date Invoiced]]=FY03_M03,SalesOrders_Log[[#This Row],[Line Sub Total]],0)</f>
        <v>0</v>
      </c>
      <c r="AW176" s="18">
        <f>IF(SalesOrders_Log[[#This Row],[Date Invoiced]]=FY03_M04,SalesOrders_Log[[#This Row],[Line Sub Total]],0)</f>
        <v>0</v>
      </c>
      <c r="AX176" s="18">
        <f>IF(SalesOrders_Log[[#This Row],[Date Invoiced]]=FY03_M05,SalesOrders_Log[[#This Row],[Line Sub Total]],0)</f>
        <v>0</v>
      </c>
      <c r="AY176" s="18">
        <f>IF(SalesOrders_Log[[#This Row],[Date Invoiced]]=FY03_M06,SalesOrders_Log[[#This Row],[Line Sub Total]],0)</f>
        <v>0</v>
      </c>
      <c r="AZ176" s="18">
        <f>IF(SalesOrders_Log[[#This Row],[Date Invoiced]]=FY03_M07,SalesOrders_Log[[#This Row],[Line Sub Total]],0)</f>
        <v>0</v>
      </c>
      <c r="BA176" s="18">
        <f>IF(SalesOrders_Log[[#This Row],[Date Invoiced]]=FY03_M08,SalesOrders_Log[[#This Row],[Line Sub Total]],0)</f>
        <v>0</v>
      </c>
      <c r="BB176" s="18">
        <f>IF(SalesOrders_Log[[#This Row],[Date Invoiced]]=FY03_M09,SalesOrders_Log[[#This Row],[Line Sub Total]],0)</f>
        <v>0</v>
      </c>
      <c r="BC176" s="18">
        <f>IF(SalesOrders_Log[[#This Row],[Date Invoiced]]=FY03_M10,SalesOrders_Log[[#This Row],[Line Sub Total]],0)</f>
        <v>0</v>
      </c>
      <c r="BD176" s="18">
        <f>IF(SalesOrders_Log[[#This Row],[Date Invoiced]]=FY03_M11,SalesOrders_Log[[#This Row],[Line Sub Total]],0)</f>
        <v>0</v>
      </c>
      <c r="BE176" s="18">
        <f>IF(SalesOrders_Log[[#This Row],[Date Invoiced]]=FY03_M12,SalesOrders_Log[[#This Row],[Line Sub Total]],0)</f>
        <v>0</v>
      </c>
      <c r="BF176" s="18">
        <f>IF(SalesOrders_Log[[#This Row],[Product]]=FY04_M01,SalesOrders_Log[[#This Row],[Date Invoiced]],0)</f>
        <v>0</v>
      </c>
      <c r="BG176" s="18">
        <f>IF(SalesOrders_Log[[#This Row],[Product]]=FY04_M02,SalesOrders_Log[[#This Row],[Date Invoiced]],0)</f>
        <v>0</v>
      </c>
      <c r="BH176" s="18">
        <f>IF(SalesOrders_Log[[#This Row],[Product]]=FY04_M03,SalesOrders_Log[[#This Row],[Date Invoiced]],0)</f>
        <v>0</v>
      </c>
      <c r="BI176" s="18">
        <f>IF(SalesOrders_Log[[#This Row],[Product]]=FY04_M04,SalesOrders_Log[[#This Row],[Date Invoiced]],0)</f>
        <v>0</v>
      </c>
      <c r="BJ176" s="18">
        <f>IF(SalesOrders_Log[[#This Row],[Product]]=FY04_M05,SalesOrders_Log[[#This Row],[Date Invoiced]],0)</f>
        <v>0</v>
      </c>
      <c r="BK176" s="18">
        <f>IF(SalesOrders_Log[[#This Row],[Product]]=FY04_M06,SalesOrders_Log[[#This Row],[Date Invoiced]],0)</f>
        <v>0</v>
      </c>
      <c r="BL176" s="18">
        <f>IF(SalesOrders_Log[[#This Row],[Product]]=FY04_M07,SalesOrders_Log[[#This Row],[Date Invoiced]],0)</f>
        <v>0</v>
      </c>
      <c r="BM176" s="18">
        <f>IF(SalesOrders_Log[[#This Row],[Product]]=FY04_M08,SalesOrders_Log[[#This Row],[Date Invoiced]],0)</f>
        <v>0</v>
      </c>
      <c r="BN176" s="18">
        <f>IF(SalesOrders_Log[[#This Row],[Product]]=FY04_M09,SalesOrders_Log[[#This Row],[Date Invoiced]],0)</f>
        <v>0</v>
      </c>
      <c r="BO176" s="18">
        <f>IF(SalesOrders_Log[[#This Row],[Product]]=FY04_M10,SalesOrders_Log[[#This Row],[Date Invoiced]],0)</f>
        <v>0</v>
      </c>
      <c r="BP176" s="18">
        <f>IF(SalesOrders_Log[[#This Row],[Product]]=FY04_M11,SalesOrders_Log[[#This Row],[Date Invoiced]],0)</f>
        <v>0</v>
      </c>
      <c r="BQ176" s="18">
        <f>IF(SalesOrders_Log[[#This Row],[Product]]=FY04_M12,SalesOrders_Log[[#This Row],[Date Invoiced]],0)</f>
        <v>0</v>
      </c>
      <c r="BR176" s="18">
        <f>IF(SalesOrders_Log[[#This Row],[Product]]=FY05_M01,SalesOrders_Log[[#This Row],[Date Invoiced]],0)</f>
        <v>0</v>
      </c>
      <c r="BS176" s="18">
        <f>IF(SalesOrders_Log[[#This Row],[Product]]=FY05_M02,SalesOrders_Log[[#This Row],[Date Invoiced]],0)</f>
        <v>0</v>
      </c>
      <c r="BT176" s="18">
        <f>IF(SalesOrders_Log[[#This Row],[Product]]=FY05_M03,SalesOrders_Log[[#This Row],[Date Invoiced]],0)</f>
        <v>0</v>
      </c>
      <c r="BU176" s="18">
        <f>IF(SalesOrders_Log[[#This Row],[Product]]=FY05_M04,SalesOrders_Log[[#This Row],[Date Invoiced]],0)</f>
        <v>0</v>
      </c>
      <c r="BV176" s="18">
        <f>IF(SalesOrders_Log[[#This Row],[Product]]=FY05_M05,SalesOrders_Log[[#This Row],[Date Invoiced]],0)</f>
        <v>0</v>
      </c>
      <c r="BW176" s="18">
        <f>IF(SalesOrders_Log[[#This Row],[Product]]=FY05_M06,SalesOrders_Log[[#This Row],[Date Invoiced]],0)</f>
        <v>0</v>
      </c>
      <c r="BX176" s="18">
        <f>IF(SalesOrders_Log[[#This Row],[Product]]=FY05_M07,SalesOrders_Log[[#This Row],[Date Invoiced]],0)</f>
        <v>0</v>
      </c>
      <c r="BY176" s="18">
        <f>IF(SalesOrders_Log[[#This Row],[Product]]=FY05_M08,SalesOrders_Log[[#This Row],[Date Invoiced]],0)</f>
        <v>0</v>
      </c>
      <c r="BZ176" s="18">
        <f>IF(SalesOrders_Log[[#This Row],[Product]]=FY05_M09,SalesOrders_Log[[#This Row],[Date Invoiced]],0)</f>
        <v>0</v>
      </c>
      <c r="CA176" s="18">
        <f>IF(SalesOrders_Log[[#This Row],[Product]]=FY05_M10,SalesOrders_Log[[#This Row],[Date Invoiced]],0)</f>
        <v>0</v>
      </c>
      <c r="CB176" s="18">
        <f>IF(SalesOrders_Log[[#This Row],[Product]]=FY05_M11,SalesOrders_Log[[#This Row],[Date Invoiced]],0)</f>
        <v>0</v>
      </c>
      <c r="CC176" s="18">
        <f>IF(SalesOrders_Log[[#This Row],[Product]]=FY05_M12,SalesOrders_Log[[#This Row],[Date Invoiced]],0)</f>
        <v>0</v>
      </c>
    </row>
    <row r="177" spans="2:81" x14ac:dyDescent="0.25">
      <c r="B177" s="6" t="s">
        <v>781</v>
      </c>
      <c r="C177" s="6"/>
      <c r="D177" s="11"/>
      <c r="E177" s="6"/>
      <c r="F177" s="6"/>
      <c r="G177" s="6"/>
      <c r="H177" s="6"/>
      <c r="I177" s="6"/>
      <c r="J177" s="6"/>
      <c r="K177" s="6"/>
      <c r="L177" s="18" t="str">
        <f>IF(ISBLANK(SalesOrders_Log[[#This Row],[Product]]),"",SalesOrders_Log[[#This Row],[List Price]]*SalesOrders_Log[[#This Row],[QTY at List Price]]+SalesOrders_Log[[#This Row],[Discount Price]]*SalesOrders_Log[[#This Row],[QTY at Discount Price]])</f>
        <v/>
      </c>
      <c r="M177" s="6"/>
      <c r="N177" s="6"/>
      <c r="O177" s="18" t="str">
        <f>IFERROR(SalesOrders_Log[[#This Row],[Line Sub Total]]*SalesOrders_Log[[#This Row],[Zip Code Taxes]],"")</f>
        <v/>
      </c>
      <c r="P177" s="18">
        <f>SalesOrders_Log[[#This Row],[List Price]]-SalesOrders_Log[[#This Row],[Cost Price]]</f>
        <v>0</v>
      </c>
      <c r="Q17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77" s="93" t="str">
        <f>IFERROR(SalesOrders_Log[[#This Row],[QTY at List Price]]*SalesOrders_Log[[#This Row],[List Price]]/SalesOrders_Log[[#This Row],[Cost Price]]*SalesOrders_Log[[#This Row],[QTY at List Price]]-IF(SalesOrders_Log[[#This Row],[QTY at List Price]]="","",1),"")</f>
        <v/>
      </c>
      <c r="S177" s="93" t="str">
        <f>IFERROR( SalesOrders_Log[[#This Row],[QTY at Discount Price]]*SalesOrders_Log[[#This Row],[Discount Price]]/SalesOrders_Log[[#This Row],[Cost Price]]*SalesOrders_Log[[#This Row],[QTY at Discount Price]]-IF(SalesOrders_Log[[#This Row],[QTY at Discount Price]]="","",1),"")</f>
        <v/>
      </c>
      <c r="T177" s="6"/>
      <c r="V177" s="18">
        <f>IF(SalesOrders_Log[[#This Row],[Date Invoiced]]=FY01_M01,SalesOrders_Log[[#This Row],[Line Sub Total]],0)</f>
        <v>0</v>
      </c>
      <c r="W177" s="18">
        <f>IF(SalesOrders_Log[[#This Row],[Date Invoiced]]=FY01_M02,SalesOrders_Log[[#This Row],[Line Sub Total]],0)</f>
        <v>0</v>
      </c>
      <c r="X177" s="18">
        <f>IF(SalesOrders_Log[[#This Row],[Date Invoiced]]=FY01_M03,SalesOrders_Log[[#This Row],[Line Sub Total]],0)</f>
        <v>0</v>
      </c>
      <c r="Y177" s="18">
        <f>IF(SalesOrders_Log[[#This Row],[Date Invoiced]]=FY01_M04,SalesOrders_Log[[#This Row],[Line Sub Total]],0)</f>
        <v>0</v>
      </c>
      <c r="Z177" s="18">
        <f>IF(SalesOrders_Log[[#This Row],[Date Invoiced]]=FY01_M05,SalesOrders_Log[[#This Row],[Line Sub Total]],0)</f>
        <v>0</v>
      </c>
      <c r="AA177" s="18">
        <f>IF(SalesOrders_Log[[#This Row],[Date Invoiced]]=FY01_M06,SalesOrders_Log[[#This Row],[Line Sub Total]],0)</f>
        <v>0</v>
      </c>
      <c r="AB177" s="18">
        <f>IF(SalesOrders_Log[[#This Row],[Date Invoiced]]=FY01_M07,SalesOrders_Log[[#This Row],[Line Sub Total]],0)</f>
        <v>0</v>
      </c>
      <c r="AC177" s="18">
        <f>IF(SalesOrders_Log[[#This Row],[Date Invoiced]]=FY01_M08,SalesOrders_Log[[#This Row],[Line Sub Total]],0)</f>
        <v>0</v>
      </c>
      <c r="AD177" s="18">
        <f>IF(SalesOrders_Log[[#This Row],[Date Invoiced]]=FY01_M09,SalesOrders_Log[[#This Row],[Line Sub Total]],0)</f>
        <v>0</v>
      </c>
      <c r="AE177" s="18">
        <f>IF(SalesOrders_Log[[#This Row],[Date Invoiced]]=FY01_M10,SalesOrders_Log[[#This Row],[Line Sub Total]],0)</f>
        <v>0</v>
      </c>
      <c r="AF177" s="18">
        <f>IF(SalesOrders_Log[[#This Row],[Date Invoiced]]=FY01_M11,SalesOrders_Log[[#This Row],[Line Sub Total]],0)</f>
        <v>0</v>
      </c>
      <c r="AG177" s="18">
        <f>IF(SalesOrders_Log[[#This Row],[Date Invoiced]]=FY01_M12,SalesOrders_Log[[#This Row],[Line Sub Total]],0)</f>
        <v>0</v>
      </c>
      <c r="AH177" s="18">
        <f>IF(SalesOrders_Log[[#This Row],[Date Invoiced]]=FY02_M01,SalesOrders_Log[[#This Row],[Line Sub Total]],0)</f>
        <v>0</v>
      </c>
      <c r="AI177" s="18">
        <f>IF(SalesOrders_Log[[#This Row],[Date Invoiced]]=FY02_M02,SalesOrders_Log[[#This Row],[Line Sub Total]],0)</f>
        <v>0</v>
      </c>
      <c r="AJ177" s="18">
        <f>IF(SalesOrders_Log[[#This Row],[Date Invoiced]]=FY02_M03,SalesOrders_Log[[#This Row],[Line Sub Total]],0)</f>
        <v>0</v>
      </c>
      <c r="AK177" s="18">
        <f>IF(SalesOrders_Log[[#This Row],[Date Invoiced]]=FY02_M04,SalesOrders_Log[[#This Row],[Line Sub Total]],0)</f>
        <v>0</v>
      </c>
      <c r="AL177" s="18">
        <f>IF(SalesOrders_Log[[#This Row],[Date Invoiced]]=FY02_M05,SalesOrders_Log[[#This Row],[Line Sub Total]],0)</f>
        <v>0</v>
      </c>
      <c r="AM177" s="18">
        <f>IF(SalesOrders_Log[[#This Row],[Date Invoiced]]=FY02_M06,SalesOrders_Log[[#This Row],[Line Sub Total]],0)</f>
        <v>0</v>
      </c>
      <c r="AN177" s="18">
        <f>IF(SalesOrders_Log[[#This Row],[Date Invoiced]]=FY02_M07,SalesOrders_Log[[#This Row],[Line Sub Total]],0)</f>
        <v>0</v>
      </c>
      <c r="AO177" s="18">
        <f>IF(SalesOrders_Log[[#This Row],[Date Invoiced]]=FY02_M08,SalesOrders_Log[[#This Row],[Line Sub Total]],0)</f>
        <v>0</v>
      </c>
      <c r="AP177" s="18">
        <f>IF(SalesOrders_Log[[#This Row],[Date Invoiced]]=FY02_M09,SalesOrders_Log[[#This Row],[Line Sub Total]],0)</f>
        <v>0</v>
      </c>
      <c r="AQ177" s="18">
        <f>IF(SalesOrders_Log[[#This Row],[Date Invoiced]]=FY02_M10,SalesOrders_Log[[#This Row],[Line Sub Total]],0)</f>
        <v>0</v>
      </c>
      <c r="AR177" s="18">
        <f>IF(SalesOrders_Log[[#This Row],[Date Invoiced]]=FY02_M11,SalesOrders_Log[[#This Row],[Line Sub Total]],0)</f>
        <v>0</v>
      </c>
      <c r="AS177" s="18">
        <f>IF(SalesOrders_Log[[#This Row],[Date Invoiced]]=FY02_M12,SalesOrders_Log[[#This Row],[Line Sub Total]],0)</f>
        <v>0</v>
      </c>
      <c r="AT177" s="18">
        <f>IF(SalesOrders_Log[[#This Row],[Date Invoiced]]=FY03_M01,SalesOrders_Log[[#This Row],[Line Sub Total]],0)</f>
        <v>0</v>
      </c>
      <c r="AU177" s="18">
        <f>IF(SalesOrders_Log[[#This Row],[Date Invoiced]]=FY03_M02,SalesOrders_Log[[#This Row],[Line Sub Total]],0)</f>
        <v>0</v>
      </c>
      <c r="AV177" s="18">
        <f>IF(SalesOrders_Log[[#This Row],[Date Invoiced]]=FY03_M03,SalesOrders_Log[[#This Row],[Line Sub Total]],0)</f>
        <v>0</v>
      </c>
      <c r="AW177" s="18">
        <f>IF(SalesOrders_Log[[#This Row],[Date Invoiced]]=FY03_M04,SalesOrders_Log[[#This Row],[Line Sub Total]],0)</f>
        <v>0</v>
      </c>
      <c r="AX177" s="18">
        <f>IF(SalesOrders_Log[[#This Row],[Date Invoiced]]=FY03_M05,SalesOrders_Log[[#This Row],[Line Sub Total]],0)</f>
        <v>0</v>
      </c>
      <c r="AY177" s="18">
        <f>IF(SalesOrders_Log[[#This Row],[Date Invoiced]]=FY03_M06,SalesOrders_Log[[#This Row],[Line Sub Total]],0)</f>
        <v>0</v>
      </c>
      <c r="AZ177" s="18">
        <f>IF(SalesOrders_Log[[#This Row],[Date Invoiced]]=FY03_M07,SalesOrders_Log[[#This Row],[Line Sub Total]],0)</f>
        <v>0</v>
      </c>
      <c r="BA177" s="18">
        <f>IF(SalesOrders_Log[[#This Row],[Date Invoiced]]=FY03_M08,SalesOrders_Log[[#This Row],[Line Sub Total]],0)</f>
        <v>0</v>
      </c>
      <c r="BB177" s="18">
        <f>IF(SalesOrders_Log[[#This Row],[Date Invoiced]]=FY03_M09,SalesOrders_Log[[#This Row],[Line Sub Total]],0)</f>
        <v>0</v>
      </c>
      <c r="BC177" s="18">
        <f>IF(SalesOrders_Log[[#This Row],[Date Invoiced]]=FY03_M10,SalesOrders_Log[[#This Row],[Line Sub Total]],0)</f>
        <v>0</v>
      </c>
      <c r="BD177" s="18">
        <f>IF(SalesOrders_Log[[#This Row],[Date Invoiced]]=FY03_M11,SalesOrders_Log[[#This Row],[Line Sub Total]],0)</f>
        <v>0</v>
      </c>
      <c r="BE177" s="18">
        <f>IF(SalesOrders_Log[[#This Row],[Date Invoiced]]=FY03_M12,SalesOrders_Log[[#This Row],[Line Sub Total]],0)</f>
        <v>0</v>
      </c>
      <c r="BF177" s="18">
        <f>IF(SalesOrders_Log[[#This Row],[Product]]=FY04_M01,SalesOrders_Log[[#This Row],[Date Invoiced]],0)</f>
        <v>0</v>
      </c>
      <c r="BG177" s="18">
        <f>IF(SalesOrders_Log[[#This Row],[Product]]=FY04_M02,SalesOrders_Log[[#This Row],[Date Invoiced]],0)</f>
        <v>0</v>
      </c>
      <c r="BH177" s="18">
        <f>IF(SalesOrders_Log[[#This Row],[Product]]=FY04_M03,SalesOrders_Log[[#This Row],[Date Invoiced]],0)</f>
        <v>0</v>
      </c>
      <c r="BI177" s="18">
        <f>IF(SalesOrders_Log[[#This Row],[Product]]=FY04_M04,SalesOrders_Log[[#This Row],[Date Invoiced]],0)</f>
        <v>0</v>
      </c>
      <c r="BJ177" s="18">
        <f>IF(SalesOrders_Log[[#This Row],[Product]]=FY04_M05,SalesOrders_Log[[#This Row],[Date Invoiced]],0)</f>
        <v>0</v>
      </c>
      <c r="BK177" s="18">
        <f>IF(SalesOrders_Log[[#This Row],[Product]]=FY04_M06,SalesOrders_Log[[#This Row],[Date Invoiced]],0)</f>
        <v>0</v>
      </c>
      <c r="BL177" s="18">
        <f>IF(SalesOrders_Log[[#This Row],[Product]]=FY04_M07,SalesOrders_Log[[#This Row],[Date Invoiced]],0)</f>
        <v>0</v>
      </c>
      <c r="BM177" s="18">
        <f>IF(SalesOrders_Log[[#This Row],[Product]]=FY04_M08,SalesOrders_Log[[#This Row],[Date Invoiced]],0)</f>
        <v>0</v>
      </c>
      <c r="BN177" s="18">
        <f>IF(SalesOrders_Log[[#This Row],[Product]]=FY04_M09,SalesOrders_Log[[#This Row],[Date Invoiced]],0)</f>
        <v>0</v>
      </c>
      <c r="BO177" s="18">
        <f>IF(SalesOrders_Log[[#This Row],[Product]]=FY04_M10,SalesOrders_Log[[#This Row],[Date Invoiced]],0)</f>
        <v>0</v>
      </c>
      <c r="BP177" s="18">
        <f>IF(SalesOrders_Log[[#This Row],[Product]]=FY04_M11,SalesOrders_Log[[#This Row],[Date Invoiced]],0)</f>
        <v>0</v>
      </c>
      <c r="BQ177" s="18">
        <f>IF(SalesOrders_Log[[#This Row],[Product]]=FY04_M12,SalesOrders_Log[[#This Row],[Date Invoiced]],0)</f>
        <v>0</v>
      </c>
      <c r="BR177" s="18">
        <f>IF(SalesOrders_Log[[#This Row],[Product]]=FY05_M01,SalesOrders_Log[[#This Row],[Date Invoiced]],0)</f>
        <v>0</v>
      </c>
      <c r="BS177" s="18">
        <f>IF(SalesOrders_Log[[#This Row],[Product]]=FY05_M02,SalesOrders_Log[[#This Row],[Date Invoiced]],0)</f>
        <v>0</v>
      </c>
      <c r="BT177" s="18">
        <f>IF(SalesOrders_Log[[#This Row],[Product]]=FY05_M03,SalesOrders_Log[[#This Row],[Date Invoiced]],0)</f>
        <v>0</v>
      </c>
      <c r="BU177" s="18">
        <f>IF(SalesOrders_Log[[#This Row],[Product]]=FY05_M04,SalesOrders_Log[[#This Row],[Date Invoiced]],0)</f>
        <v>0</v>
      </c>
      <c r="BV177" s="18">
        <f>IF(SalesOrders_Log[[#This Row],[Product]]=FY05_M05,SalesOrders_Log[[#This Row],[Date Invoiced]],0)</f>
        <v>0</v>
      </c>
      <c r="BW177" s="18">
        <f>IF(SalesOrders_Log[[#This Row],[Product]]=FY05_M06,SalesOrders_Log[[#This Row],[Date Invoiced]],0)</f>
        <v>0</v>
      </c>
      <c r="BX177" s="18">
        <f>IF(SalesOrders_Log[[#This Row],[Product]]=FY05_M07,SalesOrders_Log[[#This Row],[Date Invoiced]],0)</f>
        <v>0</v>
      </c>
      <c r="BY177" s="18">
        <f>IF(SalesOrders_Log[[#This Row],[Product]]=FY05_M08,SalesOrders_Log[[#This Row],[Date Invoiced]],0)</f>
        <v>0</v>
      </c>
      <c r="BZ177" s="18">
        <f>IF(SalesOrders_Log[[#This Row],[Product]]=FY05_M09,SalesOrders_Log[[#This Row],[Date Invoiced]],0)</f>
        <v>0</v>
      </c>
      <c r="CA177" s="18">
        <f>IF(SalesOrders_Log[[#This Row],[Product]]=FY05_M10,SalesOrders_Log[[#This Row],[Date Invoiced]],0)</f>
        <v>0</v>
      </c>
      <c r="CB177" s="18">
        <f>IF(SalesOrders_Log[[#This Row],[Product]]=FY05_M11,SalesOrders_Log[[#This Row],[Date Invoiced]],0)</f>
        <v>0</v>
      </c>
      <c r="CC177" s="18">
        <f>IF(SalesOrders_Log[[#This Row],[Product]]=FY05_M12,SalesOrders_Log[[#This Row],[Date Invoiced]],0)</f>
        <v>0</v>
      </c>
    </row>
    <row r="178" spans="2:81" x14ac:dyDescent="0.25">
      <c r="B178" s="6" t="s">
        <v>782</v>
      </c>
      <c r="C178" s="6"/>
      <c r="D178" s="11"/>
      <c r="E178" s="6"/>
      <c r="F178" s="6"/>
      <c r="G178" s="6"/>
      <c r="H178" s="6"/>
      <c r="I178" s="6"/>
      <c r="J178" s="6"/>
      <c r="K178" s="6"/>
      <c r="L178" s="18" t="str">
        <f>IF(ISBLANK(SalesOrders_Log[[#This Row],[Product]]),"",SalesOrders_Log[[#This Row],[List Price]]*SalesOrders_Log[[#This Row],[QTY at List Price]]+SalesOrders_Log[[#This Row],[Discount Price]]*SalesOrders_Log[[#This Row],[QTY at Discount Price]])</f>
        <v/>
      </c>
      <c r="M178" s="6"/>
      <c r="N178" s="6"/>
      <c r="O178" s="18" t="str">
        <f>IFERROR(SalesOrders_Log[[#This Row],[Line Sub Total]]*SalesOrders_Log[[#This Row],[Zip Code Taxes]],"")</f>
        <v/>
      </c>
      <c r="P178" s="18">
        <f>SalesOrders_Log[[#This Row],[List Price]]-SalesOrders_Log[[#This Row],[Cost Price]]</f>
        <v>0</v>
      </c>
      <c r="Q17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78" s="93" t="str">
        <f>IFERROR(SalesOrders_Log[[#This Row],[QTY at List Price]]*SalesOrders_Log[[#This Row],[List Price]]/SalesOrders_Log[[#This Row],[Cost Price]]*SalesOrders_Log[[#This Row],[QTY at List Price]]-IF(SalesOrders_Log[[#This Row],[QTY at List Price]]="","",1),"")</f>
        <v/>
      </c>
      <c r="S178" s="93" t="str">
        <f>IFERROR( SalesOrders_Log[[#This Row],[QTY at Discount Price]]*SalesOrders_Log[[#This Row],[Discount Price]]/SalesOrders_Log[[#This Row],[Cost Price]]*SalesOrders_Log[[#This Row],[QTY at Discount Price]]-IF(SalesOrders_Log[[#This Row],[QTY at Discount Price]]="","",1),"")</f>
        <v/>
      </c>
      <c r="T178" s="6"/>
      <c r="V178" s="18">
        <f>IF(SalesOrders_Log[[#This Row],[Date Invoiced]]=FY01_M01,SalesOrders_Log[[#This Row],[Line Sub Total]],0)</f>
        <v>0</v>
      </c>
      <c r="W178" s="18">
        <f>IF(SalesOrders_Log[[#This Row],[Date Invoiced]]=FY01_M02,SalesOrders_Log[[#This Row],[Line Sub Total]],0)</f>
        <v>0</v>
      </c>
      <c r="X178" s="18">
        <f>IF(SalesOrders_Log[[#This Row],[Date Invoiced]]=FY01_M03,SalesOrders_Log[[#This Row],[Line Sub Total]],0)</f>
        <v>0</v>
      </c>
      <c r="Y178" s="18">
        <f>IF(SalesOrders_Log[[#This Row],[Date Invoiced]]=FY01_M04,SalesOrders_Log[[#This Row],[Line Sub Total]],0)</f>
        <v>0</v>
      </c>
      <c r="Z178" s="18">
        <f>IF(SalesOrders_Log[[#This Row],[Date Invoiced]]=FY01_M05,SalesOrders_Log[[#This Row],[Line Sub Total]],0)</f>
        <v>0</v>
      </c>
      <c r="AA178" s="18">
        <f>IF(SalesOrders_Log[[#This Row],[Date Invoiced]]=FY01_M06,SalesOrders_Log[[#This Row],[Line Sub Total]],0)</f>
        <v>0</v>
      </c>
      <c r="AB178" s="18">
        <f>IF(SalesOrders_Log[[#This Row],[Date Invoiced]]=FY01_M07,SalesOrders_Log[[#This Row],[Line Sub Total]],0)</f>
        <v>0</v>
      </c>
      <c r="AC178" s="18">
        <f>IF(SalesOrders_Log[[#This Row],[Date Invoiced]]=FY01_M08,SalesOrders_Log[[#This Row],[Line Sub Total]],0)</f>
        <v>0</v>
      </c>
      <c r="AD178" s="18">
        <f>IF(SalesOrders_Log[[#This Row],[Date Invoiced]]=FY01_M09,SalesOrders_Log[[#This Row],[Line Sub Total]],0)</f>
        <v>0</v>
      </c>
      <c r="AE178" s="18">
        <f>IF(SalesOrders_Log[[#This Row],[Date Invoiced]]=FY01_M10,SalesOrders_Log[[#This Row],[Line Sub Total]],0)</f>
        <v>0</v>
      </c>
      <c r="AF178" s="18">
        <f>IF(SalesOrders_Log[[#This Row],[Date Invoiced]]=FY01_M11,SalesOrders_Log[[#This Row],[Line Sub Total]],0)</f>
        <v>0</v>
      </c>
      <c r="AG178" s="18">
        <f>IF(SalesOrders_Log[[#This Row],[Date Invoiced]]=FY01_M12,SalesOrders_Log[[#This Row],[Line Sub Total]],0)</f>
        <v>0</v>
      </c>
      <c r="AH178" s="18">
        <f>IF(SalesOrders_Log[[#This Row],[Date Invoiced]]=FY02_M01,SalesOrders_Log[[#This Row],[Line Sub Total]],0)</f>
        <v>0</v>
      </c>
      <c r="AI178" s="18">
        <f>IF(SalesOrders_Log[[#This Row],[Date Invoiced]]=FY02_M02,SalesOrders_Log[[#This Row],[Line Sub Total]],0)</f>
        <v>0</v>
      </c>
      <c r="AJ178" s="18">
        <f>IF(SalesOrders_Log[[#This Row],[Date Invoiced]]=FY02_M03,SalesOrders_Log[[#This Row],[Line Sub Total]],0)</f>
        <v>0</v>
      </c>
      <c r="AK178" s="18">
        <f>IF(SalesOrders_Log[[#This Row],[Date Invoiced]]=FY02_M04,SalesOrders_Log[[#This Row],[Line Sub Total]],0)</f>
        <v>0</v>
      </c>
      <c r="AL178" s="18">
        <f>IF(SalesOrders_Log[[#This Row],[Date Invoiced]]=FY02_M05,SalesOrders_Log[[#This Row],[Line Sub Total]],0)</f>
        <v>0</v>
      </c>
      <c r="AM178" s="18">
        <f>IF(SalesOrders_Log[[#This Row],[Date Invoiced]]=FY02_M06,SalesOrders_Log[[#This Row],[Line Sub Total]],0)</f>
        <v>0</v>
      </c>
      <c r="AN178" s="18">
        <f>IF(SalesOrders_Log[[#This Row],[Date Invoiced]]=FY02_M07,SalesOrders_Log[[#This Row],[Line Sub Total]],0)</f>
        <v>0</v>
      </c>
      <c r="AO178" s="18">
        <f>IF(SalesOrders_Log[[#This Row],[Date Invoiced]]=FY02_M08,SalesOrders_Log[[#This Row],[Line Sub Total]],0)</f>
        <v>0</v>
      </c>
      <c r="AP178" s="18">
        <f>IF(SalesOrders_Log[[#This Row],[Date Invoiced]]=FY02_M09,SalesOrders_Log[[#This Row],[Line Sub Total]],0)</f>
        <v>0</v>
      </c>
      <c r="AQ178" s="18">
        <f>IF(SalesOrders_Log[[#This Row],[Date Invoiced]]=FY02_M10,SalesOrders_Log[[#This Row],[Line Sub Total]],0)</f>
        <v>0</v>
      </c>
      <c r="AR178" s="18">
        <f>IF(SalesOrders_Log[[#This Row],[Date Invoiced]]=FY02_M11,SalesOrders_Log[[#This Row],[Line Sub Total]],0)</f>
        <v>0</v>
      </c>
      <c r="AS178" s="18">
        <f>IF(SalesOrders_Log[[#This Row],[Date Invoiced]]=FY02_M12,SalesOrders_Log[[#This Row],[Line Sub Total]],0)</f>
        <v>0</v>
      </c>
      <c r="AT178" s="18">
        <f>IF(SalesOrders_Log[[#This Row],[Date Invoiced]]=FY03_M01,SalesOrders_Log[[#This Row],[Line Sub Total]],0)</f>
        <v>0</v>
      </c>
      <c r="AU178" s="18">
        <f>IF(SalesOrders_Log[[#This Row],[Date Invoiced]]=FY03_M02,SalesOrders_Log[[#This Row],[Line Sub Total]],0)</f>
        <v>0</v>
      </c>
      <c r="AV178" s="18">
        <f>IF(SalesOrders_Log[[#This Row],[Date Invoiced]]=FY03_M03,SalesOrders_Log[[#This Row],[Line Sub Total]],0)</f>
        <v>0</v>
      </c>
      <c r="AW178" s="18">
        <f>IF(SalesOrders_Log[[#This Row],[Date Invoiced]]=FY03_M04,SalesOrders_Log[[#This Row],[Line Sub Total]],0)</f>
        <v>0</v>
      </c>
      <c r="AX178" s="18">
        <f>IF(SalesOrders_Log[[#This Row],[Date Invoiced]]=FY03_M05,SalesOrders_Log[[#This Row],[Line Sub Total]],0)</f>
        <v>0</v>
      </c>
      <c r="AY178" s="18">
        <f>IF(SalesOrders_Log[[#This Row],[Date Invoiced]]=FY03_M06,SalesOrders_Log[[#This Row],[Line Sub Total]],0)</f>
        <v>0</v>
      </c>
      <c r="AZ178" s="18">
        <f>IF(SalesOrders_Log[[#This Row],[Date Invoiced]]=FY03_M07,SalesOrders_Log[[#This Row],[Line Sub Total]],0)</f>
        <v>0</v>
      </c>
      <c r="BA178" s="18">
        <f>IF(SalesOrders_Log[[#This Row],[Date Invoiced]]=FY03_M08,SalesOrders_Log[[#This Row],[Line Sub Total]],0)</f>
        <v>0</v>
      </c>
      <c r="BB178" s="18">
        <f>IF(SalesOrders_Log[[#This Row],[Date Invoiced]]=FY03_M09,SalesOrders_Log[[#This Row],[Line Sub Total]],0)</f>
        <v>0</v>
      </c>
      <c r="BC178" s="18">
        <f>IF(SalesOrders_Log[[#This Row],[Date Invoiced]]=FY03_M10,SalesOrders_Log[[#This Row],[Line Sub Total]],0)</f>
        <v>0</v>
      </c>
      <c r="BD178" s="18">
        <f>IF(SalesOrders_Log[[#This Row],[Date Invoiced]]=FY03_M11,SalesOrders_Log[[#This Row],[Line Sub Total]],0)</f>
        <v>0</v>
      </c>
      <c r="BE178" s="18">
        <f>IF(SalesOrders_Log[[#This Row],[Date Invoiced]]=FY03_M12,SalesOrders_Log[[#This Row],[Line Sub Total]],0)</f>
        <v>0</v>
      </c>
      <c r="BF178" s="18">
        <f>IF(SalesOrders_Log[[#This Row],[Product]]=FY04_M01,SalesOrders_Log[[#This Row],[Date Invoiced]],0)</f>
        <v>0</v>
      </c>
      <c r="BG178" s="18">
        <f>IF(SalesOrders_Log[[#This Row],[Product]]=FY04_M02,SalesOrders_Log[[#This Row],[Date Invoiced]],0)</f>
        <v>0</v>
      </c>
      <c r="BH178" s="18">
        <f>IF(SalesOrders_Log[[#This Row],[Product]]=FY04_M03,SalesOrders_Log[[#This Row],[Date Invoiced]],0)</f>
        <v>0</v>
      </c>
      <c r="BI178" s="18">
        <f>IF(SalesOrders_Log[[#This Row],[Product]]=FY04_M04,SalesOrders_Log[[#This Row],[Date Invoiced]],0)</f>
        <v>0</v>
      </c>
      <c r="BJ178" s="18">
        <f>IF(SalesOrders_Log[[#This Row],[Product]]=FY04_M05,SalesOrders_Log[[#This Row],[Date Invoiced]],0)</f>
        <v>0</v>
      </c>
      <c r="BK178" s="18">
        <f>IF(SalesOrders_Log[[#This Row],[Product]]=FY04_M06,SalesOrders_Log[[#This Row],[Date Invoiced]],0)</f>
        <v>0</v>
      </c>
      <c r="BL178" s="18">
        <f>IF(SalesOrders_Log[[#This Row],[Product]]=FY04_M07,SalesOrders_Log[[#This Row],[Date Invoiced]],0)</f>
        <v>0</v>
      </c>
      <c r="BM178" s="18">
        <f>IF(SalesOrders_Log[[#This Row],[Product]]=FY04_M08,SalesOrders_Log[[#This Row],[Date Invoiced]],0)</f>
        <v>0</v>
      </c>
      <c r="BN178" s="18">
        <f>IF(SalesOrders_Log[[#This Row],[Product]]=FY04_M09,SalesOrders_Log[[#This Row],[Date Invoiced]],0)</f>
        <v>0</v>
      </c>
      <c r="BO178" s="18">
        <f>IF(SalesOrders_Log[[#This Row],[Product]]=FY04_M10,SalesOrders_Log[[#This Row],[Date Invoiced]],0)</f>
        <v>0</v>
      </c>
      <c r="BP178" s="18">
        <f>IF(SalesOrders_Log[[#This Row],[Product]]=FY04_M11,SalesOrders_Log[[#This Row],[Date Invoiced]],0)</f>
        <v>0</v>
      </c>
      <c r="BQ178" s="18">
        <f>IF(SalesOrders_Log[[#This Row],[Product]]=FY04_M12,SalesOrders_Log[[#This Row],[Date Invoiced]],0)</f>
        <v>0</v>
      </c>
      <c r="BR178" s="18">
        <f>IF(SalesOrders_Log[[#This Row],[Product]]=FY05_M01,SalesOrders_Log[[#This Row],[Date Invoiced]],0)</f>
        <v>0</v>
      </c>
      <c r="BS178" s="18">
        <f>IF(SalesOrders_Log[[#This Row],[Product]]=FY05_M02,SalesOrders_Log[[#This Row],[Date Invoiced]],0)</f>
        <v>0</v>
      </c>
      <c r="BT178" s="18">
        <f>IF(SalesOrders_Log[[#This Row],[Product]]=FY05_M03,SalesOrders_Log[[#This Row],[Date Invoiced]],0)</f>
        <v>0</v>
      </c>
      <c r="BU178" s="18">
        <f>IF(SalesOrders_Log[[#This Row],[Product]]=FY05_M04,SalesOrders_Log[[#This Row],[Date Invoiced]],0)</f>
        <v>0</v>
      </c>
      <c r="BV178" s="18">
        <f>IF(SalesOrders_Log[[#This Row],[Product]]=FY05_M05,SalesOrders_Log[[#This Row],[Date Invoiced]],0)</f>
        <v>0</v>
      </c>
      <c r="BW178" s="18">
        <f>IF(SalesOrders_Log[[#This Row],[Product]]=FY05_M06,SalesOrders_Log[[#This Row],[Date Invoiced]],0)</f>
        <v>0</v>
      </c>
      <c r="BX178" s="18">
        <f>IF(SalesOrders_Log[[#This Row],[Product]]=FY05_M07,SalesOrders_Log[[#This Row],[Date Invoiced]],0)</f>
        <v>0</v>
      </c>
      <c r="BY178" s="18">
        <f>IF(SalesOrders_Log[[#This Row],[Product]]=FY05_M08,SalesOrders_Log[[#This Row],[Date Invoiced]],0)</f>
        <v>0</v>
      </c>
      <c r="BZ178" s="18">
        <f>IF(SalesOrders_Log[[#This Row],[Product]]=FY05_M09,SalesOrders_Log[[#This Row],[Date Invoiced]],0)</f>
        <v>0</v>
      </c>
      <c r="CA178" s="18">
        <f>IF(SalesOrders_Log[[#This Row],[Product]]=FY05_M10,SalesOrders_Log[[#This Row],[Date Invoiced]],0)</f>
        <v>0</v>
      </c>
      <c r="CB178" s="18">
        <f>IF(SalesOrders_Log[[#This Row],[Product]]=FY05_M11,SalesOrders_Log[[#This Row],[Date Invoiced]],0)</f>
        <v>0</v>
      </c>
      <c r="CC178" s="18">
        <f>IF(SalesOrders_Log[[#This Row],[Product]]=FY05_M12,SalesOrders_Log[[#This Row],[Date Invoiced]],0)</f>
        <v>0</v>
      </c>
    </row>
    <row r="179" spans="2:81" x14ac:dyDescent="0.25">
      <c r="B179" s="6" t="s">
        <v>783</v>
      </c>
      <c r="C179" s="6"/>
      <c r="D179" s="11"/>
      <c r="E179" s="6"/>
      <c r="F179" s="6"/>
      <c r="G179" s="6"/>
      <c r="H179" s="6"/>
      <c r="I179" s="6"/>
      <c r="J179" s="6"/>
      <c r="K179" s="6"/>
      <c r="L179" s="18" t="str">
        <f>IF(ISBLANK(SalesOrders_Log[[#This Row],[Product]]),"",SalesOrders_Log[[#This Row],[List Price]]*SalesOrders_Log[[#This Row],[QTY at List Price]]+SalesOrders_Log[[#This Row],[Discount Price]]*SalesOrders_Log[[#This Row],[QTY at Discount Price]])</f>
        <v/>
      </c>
      <c r="M179" s="6"/>
      <c r="N179" s="6"/>
      <c r="O179" s="18" t="str">
        <f>IFERROR(SalesOrders_Log[[#This Row],[Line Sub Total]]*SalesOrders_Log[[#This Row],[Zip Code Taxes]],"")</f>
        <v/>
      </c>
      <c r="P179" s="18">
        <f>SalesOrders_Log[[#This Row],[List Price]]-SalesOrders_Log[[#This Row],[Cost Price]]</f>
        <v>0</v>
      </c>
      <c r="Q17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79" s="93" t="str">
        <f>IFERROR(SalesOrders_Log[[#This Row],[QTY at List Price]]*SalesOrders_Log[[#This Row],[List Price]]/SalesOrders_Log[[#This Row],[Cost Price]]*SalesOrders_Log[[#This Row],[QTY at List Price]]-IF(SalesOrders_Log[[#This Row],[QTY at List Price]]="","",1),"")</f>
        <v/>
      </c>
      <c r="S179" s="93" t="str">
        <f>IFERROR( SalesOrders_Log[[#This Row],[QTY at Discount Price]]*SalesOrders_Log[[#This Row],[Discount Price]]/SalesOrders_Log[[#This Row],[Cost Price]]*SalesOrders_Log[[#This Row],[QTY at Discount Price]]-IF(SalesOrders_Log[[#This Row],[QTY at Discount Price]]="","",1),"")</f>
        <v/>
      </c>
      <c r="T179" s="6"/>
      <c r="V179" s="18">
        <f>IF(SalesOrders_Log[[#This Row],[Date Invoiced]]=FY01_M01,SalesOrders_Log[[#This Row],[Line Sub Total]],0)</f>
        <v>0</v>
      </c>
      <c r="W179" s="18">
        <f>IF(SalesOrders_Log[[#This Row],[Date Invoiced]]=FY01_M02,SalesOrders_Log[[#This Row],[Line Sub Total]],0)</f>
        <v>0</v>
      </c>
      <c r="X179" s="18">
        <f>IF(SalesOrders_Log[[#This Row],[Date Invoiced]]=FY01_M03,SalesOrders_Log[[#This Row],[Line Sub Total]],0)</f>
        <v>0</v>
      </c>
      <c r="Y179" s="18">
        <f>IF(SalesOrders_Log[[#This Row],[Date Invoiced]]=FY01_M04,SalesOrders_Log[[#This Row],[Line Sub Total]],0)</f>
        <v>0</v>
      </c>
      <c r="Z179" s="18">
        <f>IF(SalesOrders_Log[[#This Row],[Date Invoiced]]=FY01_M05,SalesOrders_Log[[#This Row],[Line Sub Total]],0)</f>
        <v>0</v>
      </c>
      <c r="AA179" s="18">
        <f>IF(SalesOrders_Log[[#This Row],[Date Invoiced]]=FY01_M06,SalesOrders_Log[[#This Row],[Line Sub Total]],0)</f>
        <v>0</v>
      </c>
      <c r="AB179" s="18">
        <f>IF(SalesOrders_Log[[#This Row],[Date Invoiced]]=FY01_M07,SalesOrders_Log[[#This Row],[Line Sub Total]],0)</f>
        <v>0</v>
      </c>
      <c r="AC179" s="18">
        <f>IF(SalesOrders_Log[[#This Row],[Date Invoiced]]=FY01_M08,SalesOrders_Log[[#This Row],[Line Sub Total]],0)</f>
        <v>0</v>
      </c>
      <c r="AD179" s="18">
        <f>IF(SalesOrders_Log[[#This Row],[Date Invoiced]]=FY01_M09,SalesOrders_Log[[#This Row],[Line Sub Total]],0)</f>
        <v>0</v>
      </c>
      <c r="AE179" s="18">
        <f>IF(SalesOrders_Log[[#This Row],[Date Invoiced]]=FY01_M10,SalesOrders_Log[[#This Row],[Line Sub Total]],0)</f>
        <v>0</v>
      </c>
      <c r="AF179" s="18">
        <f>IF(SalesOrders_Log[[#This Row],[Date Invoiced]]=FY01_M11,SalesOrders_Log[[#This Row],[Line Sub Total]],0)</f>
        <v>0</v>
      </c>
      <c r="AG179" s="18">
        <f>IF(SalesOrders_Log[[#This Row],[Date Invoiced]]=FY01_M12,SalesOrders_Log[[#This Row],[Line Sub Total]],0)</f>
        <v>0</v>
      </c>
      <c r="AH179" s="18">
        <f>IF(SalesOrders_Log[[#This Row],[Date Invoiced]]=FY02_M01,SalesOrders_Log[[#This Row],[Line Sub Total]],0)</f>
        <v>0</v>
      </c>
      <c r="AI179" s="18">
        <f>IF(SalesOrders_Log[[#This Row],[Date Invoiced]]=FY02_M02,SalesOrders_Log[[#This Row],[Line Sub Total]],0)</f>
        <v>0</v>
      </c>
      <c r="AJ179" s="18">
        <f>IF(SalesOrders_Log[[#This Row],[Date Invoiced]]=FY02_M03,SalesOrders_Log[[#This Row],[Line Sub Total]],0)</f>
        <v>0</v>
      </c>
      <c r="AK179" s="18">
        <f>IF(SalesOrders_Log[[#This Row],[Date Invoiced]]=FY02_M04,SalesOrders_Log[[#This Row],[Line Sub Total]],0)</f>
        <v>0</v>
      </c>
      <c r="AL179" s="18">
        <f>IF(SalesOrders_Log[[#This Row],[Date Invoiced]]=FY02_M05,SalesOrders_Log[[#This Row],[Line Sub Total]],0)</f>
        <v>0</v>
      </c>
      <c r="AM179" s="18">
        <f>IF(SalesOrders_Log[[#This Row],[Date Invoiced]]=FY02_M06,SalesOrders_Log[[#This Row],[Line Sub Total]],0)</f>
        <v>0</v>
      </c>
      <c r="AN179" s="18">
        <f>IF(SalesOrders_Log[[#This Row],[Date Invoiced]]=FY02_M07,SalesOrders_Log[[#This Row],[Line Sub Total]],0)</f>
        <v>0</v>
      </c>
      <c r="AO179" s="18">
        <f>IF(SalesOrders_Log[[#This Row],[Date Invoiced]]=FY02_M08,SalesOrders_Log[[#This Row],[Line Sub Total]],0)</f>
        <v>0</v>
      </c>
      <c r="AP179" s="18">
        <f>IF(SalesOrders_Log[[#This Row],[Date Invoiced]]=FY02_M09,SalesOrders_Log[[#This Row],[Line Sub Total]],0)</f>
        <v>0</v>
      </c>
      <c r="AQ179" s="18">
        <f>IF(SalesOrders_Log[[#This Row],[Date Invoiced]]=FY02_M10,SalesOrders_Log[[#This Row],[Line Sub Total]],0)</f>
        <v>0</v>
      </c>
      <c r="AR179" s="18">
        <f>IF(SalesOrders_Log[[#This Row],[Date Invoiced]]=FY02_M11,SalesOrders_Log[[#This Row],[Line Sub Total]],0)</f>
        <v>0</v>
      </c>
      <c r="AS179" s="18">
        <f>IF(SalesOrders_Log[[#This Row],[Date Invoiced]]=FY02_M12,SalesOrders_Log[[#This Row],[Line Sub Total]],0)</f>
        <v>0</v>
      </c>
      <c r="AT179" s="18">
        <f>IF(SalesOrders_Log[[#This Row],[Date Invoiced]]=FY03_M01,SalesOrders_Log[[#This Row],[Line Sub Total]],0)</f>
        <v>0</v>
      </c>
      <c r="AU179" s="18">
        <f>IF(SalesOrders_Log[[#This Row],[Date Invoiced]]=FY03_M02,SalesOrders_Log[[#This Row],[Line Sub Total]],0)</f>
        <v>0</v>
      </c>
      <c r="AV179" s="18">
        <f>IF(SalesOrders_Log[[#This Row],[Date Invoiced]]=FY03_M03,SalesOrders_Log[[#This Row],[Line Sub Total]],0)</f>
        <v>0</v>
      </c>
      <c r="AW179" s="18">
        <f>IF(SalesOrders_Log[[#This Row],[Date Invoiced]]=FY03_M04,SalesOrders_Log[[#This Row],[Line Sub Total]],0)</f>
        <v>0</v>
      </c>
      <c r="AX179" s="18">
        <f>IF(SalesOrders_Log[[#This Row],[Date Invoiced]]=FY03_M05,SalesOrders_Log[[#This Row],[Line Sub Total]],0)</f>
        <v>0</v>
      </c>
      <c r="AY179" s="18">
        <f>IF(SalesOrders_Log[[#This Row],[Date Invoiced]]=FY03_M06,SalesOrders_Log[[#This Row],[Line Sub Total]],0)</f>
        <v>0</v>
      </c>
      <c r="AZ179" s="18">
        <f>IF(SalesOrders_Log[[#This Row],[Date Invoiced]]=FY03_M07,SalesOrders_Log[[#This Row],[Line Sub Total]],0)</f>
        <v>0</v>
      </c>
      <c r="BA179" s="18">
        <f>IF(SalesOrders_Log[[#This Row],[Date Invoiced]]=FY03_M08,SalesOrders_Log[[#This Row],[Line Sub Total]],0)</f>
        <v>0</v>
      </c>
      <c r="BB179" s="18">
        <f>IF(SalesOrders_Log[[#This Row],[Date Invoiced]]=FY03_M09,SalesOrders_Log[[#This Row],[Line Sub Total]],0)</f>
        <v>0</v>
      </c>
      <c r="BC179" s="18">
        <f>IF(SalesOrders_Log[[#This Row],[Date Invoiced]]=FY03_M10,SalesOrders_Log[[#This Row],[Line Sub Total]],0)</f>
        <v>0</v>
      </c>
      <c r="BD179" s="18">
        <f>IF(SalesOrders_Log[[#This Row],[Date Invoiced]]=FY03_M11,SalesOrders_Log[[#This Row],[Line Sub Total]],0)</f>
        <v>0</v>
      </c>
      <c r="BE179" s="18">
        <f>IF(SalesOrders_Log[[#This Row],[Date Invoiced]]=FY03_M12,SalesOrders_Log[[#This Row],[Line Sub Total]],0)</f>
        <v>0</v>
      </c>
      <c r="BF179" s="18">
        <f>IF(SalesOrders_Log[[#This Row],[Product]]=FY04_M01,SalesOrders_Log[[#This Row],[Date Invoiced]],0)</f>
        <v>0</v>
      </c>
      <c r="BG179" s="18">
        <f>IF(SalesOrders_Log[[#This Row],[Product]]=FY04_M02,SalesOrders_Log[[#This Row],[Date Invoiced]],0)</f>
        <v>0</v>
      </c>
      <c r="BH179" s="18">
        <f>IF(SalesOrders_Log[[#This Row],[Product]]=FY04_M03,SalesOrders_Log[[#This Row],[Date Invoiced]],0)</f>
        <v>0</v>
      </c>
      <c r="BI179" s="18">
        <f>IF(SalesOrders_Log[[#This Row],[Product]]=FY04_M04,SalesOrders_Log[[#This Row],[Date Invoiced]],0)</f>
        <v>0</v>
      </c>
      <c r="BJ179" s="18">
        <f>IF(SalesOrders_Log[[#This Row],[Product]]=FY04_M05,SalesOrders_Log[[#This Row],[Date Invoiced]],0)</f>
        <v>0</v>
      </c>
      <c r="BK179" s="18">
        <f>IF(SalesOrders_Log[[#This Row],[Product]]=FY04_M06,SalesOrders_Log[[#This Row],[Date Invoiced]],0)</f>
        <v>0</v>
      </c>
      <c r="BL179" s="18">
        <f>IF(SalesOrders_Log[[#This Row],[Product]]=FY04_M07,SalesOrders_Log[[#This Row],[Date Invoiced]],0)</f>
        <v>0</v>
      </c>
      <c r="BM179" s="18">
        <f>IF(SalesOrders_Log[[#This Row],[Product]]=FY04_M08,SalesOrders_Log[[#This Row],[Date Invoiced]],0)</f>
        <v>0</v>
      </c>
      <c r="BN179" s="18">
        <f>IF(SalesOrders_Log[[#This Row],[Product]]=FY04_M09,SalesOrders_Log[[#This Row],[Date Invoiced]],0)</f>
        <v>0</v>
      </c>
      <c r="BO179" s="18">
        <f>IF(SalesOrders_Log[[#This Row],[Product]]=FY04_M10,SalesOrders_Log[[#This Row],[Date Invoiced]],0)</f>
        <v>0</v>
      </c>
      <c r="BP179" s="18">
        <f>IF(SalesOrders_Log[[#This Row],[Product]]=FY04_M11,SalesOrders_Log[[#This Row],[Date Invoiced]],0)</f>
        <v>0</v>
      </c>
      <c r="BQ179" s="18">
        <f>IF(SalesOrders_Log[[#This Row],[Product]]=FY04_M12,SalesOrders_Log[[#This Row],[Date Invoiced]],0)</f>
        <v>0</v>
      </c>
      <c r="BR179" s="18">
        <f>IF(SalesOrders_Log[[#This Row],[Product]]=FY05_M01,SalesOrders_Log[[#This Row],[Date Invoiced]],0)</f>
        <v>0</v>
      </c>
      <c r="BS179" s="18">
        <f>IF(SalesOrders_Log[[#This Row],[Product]]=FY05_M02,SalesOrders_Log[[#This Row],[Date Invoiced]],0)</f>
        <v>0</v>
      </c>
      <c r="BT179" s="18">
        <f>IF(SalesOrders_Log[[#This Row],[Product]]=FY05_M03,SalesOrders_Log[[#This Row],[Date Invoiced]],0)</f>
        <v>0</v>
      </c>
      <c r="BU179" s="18">
        <f>IF(SalesOrders_Log[[#This Row],[Product]]=FY05_M04,SalesOrders_Log[[#This Row],[Date Invoiced]],0)</f>
        <v>0</v>
      </c>
      <c r="BV179" s="18">
        <f>IF(SalesOrders_Log[[#This Row],[Product]]=FY05_M05,SalesOrders_Log[[#This Row],[Date Invoiced]],0)</f>
        <v>0</v>
      </c>
      <c r="BW179" s="18">
        <f>IF(SalesOrders_Log[[#This Row],[Product]]=FY05_M06,SalesOrders_Log[[#This Row],[Date Invoiced]],0)</f>
        <v>0</v>
      </c>
      <c r="BX179" s="18">
        <f>IF(SalesOrders_Log[[#This Row],[Product]]=FY05_M07,SalesOrders_Log[[#This Row],[Date Invoiced]],0)</f>
        <v>0</v>
      </c>
      <c r="BY179" s="18">
        <f>IF(SalesOrders_Log[[#This Row],[Product]]=FY05_M08,SalesOrders_Log[[#This Row],[Date Invoiced]],0)</f>
        <v>0</v>
      </c>
      <c r="BZ179" s="18">
        <f>IF(SalesOrders_Log[[#This Row],[Product]]=FY05_M09,SalesOrders_Log[[#This Row],[Date Invoiced]],0)</f>
        <v>0</v>
      </c>
      <c r="CA179" s="18">
        <f>IF(SalesOrders_Log[[#This Row],[Product]]=FY05_M10,SalesOrders_Log[[#This Row],[Date Invoiced]],0)</f>
        <v>0</v>
      </c>
      <c r="CB179" s="18">
        <f>IF(SalesOrders_Log[[#This Row],[Product]]=FY05_M11,SalesOrders_Log[[#This Row],[Date Invoiced]],0)</f>
        <v>0</v>
      </c>
      <c r="CC179" s="18">
        <f>IF(SalesOrders_Log[[#This Row],[Product]]=FY05_M12,SalesOrders_Log[[#This Row],[Date Invoiced]],0)</f>
        <v>0</v>
      </c>
    </row>
    <row r="180" spans="2:81" x14ac:dyDescent="0.25">
      <c r="B180" s="6" t="s">
        <v>784</v>
      </c>
      <c r="C180" s="6"/>
      <c r="D180" s="11"/>
      <c r="E180" s="6"/>
      <c r="F180" s="6"/>
      <c r="G180" s="6"/>
      <c r="H180" s="6"/>
      <c r="I180" s="6"/>
      <c r="J180" s="6"/>
      <c r="K180" s="6"/>
      <c r="L180" s="18" t="str">
        <f>IF(ISBLANK(SalesOrders_Log[[#This Row],[Product]]),"",SalesOrders_Log[[#This Row],[List Price]]*SalesOrders_Log[[#This Row],[QTY at List Price]]+SalesOrders_Log[[#This Row],[Discount Price]]*SalesOrders_Log[[#This Row],[QTY at Discount Price]])</f>
        <v/>
      </c>
      <c r="M180" s="6"/>
      <c r="N180" s="6"/>
      <c r="O180" s="18" t="str">
        <f>IFERROR(SalesOrders_Log[[#This Row],[Line Sub Total]]*SalesOrders_Log[[#This Row],[Zip Code Taxes]],"")</f>
        <v/>
      </c>
      <c r="P180" s="18">
        <f>SalesOrders_Log[[#This Row],[List Price]]-SalesOrders_Log[[#This Row],[Cost Price]]</f>
        <v>0</v>
      </c>
      <c r="Q18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80" s="93" t="str">
        <f>IFERROR(SalesOrders_Log[[#This Row],[QTY at List Price]]*SalesOrders_Log[[#This Row],[List Price]]/SalesOrders_Log[[#This Row],[Cost Price]]*SalesOrders_Log[[#This Row],[QTY at List Price]]-IF(SalesOrders_Log[[#This Row],[QTY at List Price]]="","",1),"")</f>
        <v/>
      </c>
      <c r="S180" s="93" t="str">
        <f>IFERROR( SalesOrders_Log[[#This Row],[QTY at Discount Price]]*SalesOrders_Log[[#This Row],[Discount Price]]/SalesOrders_Log[[#This Row],[Cost Price]]*SalesOrders_Log[[#This Row],[QTY at Discount Price]]-IF(SalesOrders_Log[[#This Row],[QTY at Discount Price]]="","",1),"")</f>
        <v/>
      </c>
      <c r="T180" s="6"/>
      <c r="V180" s="18">
        <f>IF(SalesOrders_Log[[#This Row],[Date Invoiced]]=FY01_M01,SalesOrders_Log[[#This Row],[Line Sub Total]],0)</f>
        <v>0</v>
      </c>
      <c r="W180" s="18">
        <f>IF(SalesOrders_Log[[#This Row],[Date Invoiced]]=FY01_M02,SalesOrders_Log[[#This Row],[Line Sub Total]],0)</f>
        <v>0</v>
      </c>
      <c r="X180" s="18">
        <f>IF(SalesOrders_Log[[#This Row],[Date Invoiced]]=FY01_M03,SalesOrders_Log[[#This Row],[Line Sub Total]],0)</f>
        <v>0</v>
      </c>
      <c r="Y180" s="18">
        <f>IF(SalesOrders_Log[[#This Row],[Date Invoiced]]=FY01_M04,SalesOrders_Log[[#This Row],[Line Sub Total]],0)</f>
        <v>0</v>
      </c>
      <c r="Z180" s="18">
        <f>IF(SalesOrders_Log[[#This Row],[Date Invoiced]]=FY01_M05,SalesOrders_Log[[#This Row],[Line Sub Total]],0)</f>
        <v>0</v>
      </c>
      <c r="AA180" s="18">
        <f>IF(SalesOrders_Log[[#This Row],[Date Invoiced]]=FY01_M06,SalesOrders_Log[[#This Row],[Line Sub Total]],0)</f>
        <v>0</v>
      </c>
      <c r="AB180" s="18">
        <f>IF(SalesOrders_Log[[#This Row],[Date Invoiced]]=FY01_M07,SalesOrders_Log[[#This Row],[Line Sub Total]],0)</f>
        <v>0</v>
      </c>
      <c r="AC180" s="18">
        <f>IF(SalesOrders_Log[[#This Row],[Date Invoiced]]=FY01_M08,SalesOrders_Log[[#This Row],[Line Sub Total]],0)</f>
        <v>0</v>
      </c>
      <c r="AD180" s="18">
        <f>IF(SalesOrders_Log[[#This Row],[Date Invoiced]]=FY01_M09,SalesOrders_Log[[#This Row],[Line Sub Total]],0)</f>
        <v>0</v>
      </c>
      <c r="AE180" s="18">
        <f>IF(SalesOrders_Log[[#This Row],[Date Invoiced]]=FY01_M10,SalesOrders_Log[[#This Row],[Line Sub Total]],0)</f>
        <v>0</v>
      </c>
      <c r="AF180" s="18">
        <f>IF(SalesOrders_Log[[#This Row],[Date Invoiced]]=FY01_M11,SalesOrders_Log[[#This Row],[Line Sub Total]],0)</f>
        <v>0</v>
      </c>
      <c r="AG180" s="18">
        <f>IF(SalesOrders_Log[[#This Row],[Date Invoiced]]=FY01_M12,SalesOrders_Log[[#This Row],[Line Sub Total]],0)</f>
        <v>0</v>
      </c>
      <c r="AH180" s="18">
        <f>IF(SalesOrders_Log[[#This Row],[Date Invoiced]]=FY02_M01,SalesOrders_Log[[#This Row],[Line Sub Total]],0)</f>
        <v>0</v>
      </c>
      <c r="AI180" s="18">
        <f>IF(SalesOrders_Log[[#This Row],[Date Invoiced]]=FY02_M02,SalesOrders_Log[[#This Row],[Line Sub Total]],0)</f>
        <v>0</v>
      </c>
      <c r="AJ180" s="18">
        <f>IF(SalesOrders_Log[[#This Row],[Date Invoiced]]=FY02_M03,SalesOrders_Log[[#This Row],[Line Sub Total]],0)</f>
        <v>0</v>
      </c>
      <c r="AK180" s="18">
        <f>IF(SalesOrders_Log[[#This Row],[Date Invoiced]]=FY02_M04,SalesOrders_Log[[#This Row],[Line Sub Total]],0)</f>
        <v>0</v>
      </c>
      <c r="AL180" s="18">
        <f>IF(SalesOrders_Log[[#This Row],[Date Invoiced]]=FY02_M05,SalesOrders_Log[[#This Row],[Line Sub Total]],0)</f>
        <v>0</v>
      </c>
      <c r="AM180" s="18">
        <f>IF(SalesOrders_Log[[#This Row],[Date Invoiced]]=FY02_M06,SalesOrders_Log[[#This Row],[Line Sub Total]],0)</f>
        <v>0</v>
      </c>
      <c r="AN180" s="18">
        <f>IF(SalesOrders_Log[[#This Row],[Date Invoiced]]=FY02_M07,SalesOrders_Log[[#This Row],[Line Sub Total]],0)</f>
        <v>0</v>
      </c>
      <c r="AO180" s="18">
        <f>IF(SalesOrders_Log[[#This Row],[Date Invoiced]]=FY02_M08,SalesOrders_Log[[#This Row],[Line Sub Total]],0)</f>
        <v>0</v>
      </c>
      <c r="AP180" s="18">
        <f>IF(SalesOrders_Log[[#This Row],[Date Invoiced]]=FY02_M09,SalesOrders_Log[[#This Row],[Line Sub Total]],0)</f>
        <v>0</v>
      </c>
      <c r="AQ180" s="18">
        <f>IF(SalesOrders_Log[[#This Row],[Date Invoiced]]=FY02_M10,SalesOrders_Log[[#This Row],[Line Sub Total]],0)</f>
        <v>0</v>
      </c>
      <c r="AR180" s="18">
        <f>IF(SalesOrders_Log[[#This Row],[Date Invoiced]]=FY02_M11,SalesOrders_Log[[#This Row],[Line Sub Total]],0)</f>
        <v>0</v>
      </c>
      <c r="AS180" s="18">
        <f>IF(SalesOrders_Log[[#This Row],[Date Invoiced]]=FY02_M12,SalesOrders_Log[[#This Row],[Line Sub Total]],0)</f>
        <v>0</v>
      </c>
      <c r="AT180" s="18">
        <f>IF(SalesOrders_Log[[#This Row],[Date Invoiced]]=FY03_M01,SalesOrders_Log[[#This Row],[Line Sub Total]],0)</f>
        <v>0</v>
      </c>
      <c r="AU180" s="18">
        <f>IF(SalesOrders_Log[[#This Row],[Date Invoiced]]=FY03_M02,SalesOrders_Log[[#This Row],[Line Sub Total]],0)</f>
        <v>0</v>
      </c>
      <c r="AV180" s="18">
        <f>IF(SalesOrders_Log[[#This Row],[Date Invoiced]]=FY03_M03,SalesOrders_Log[[#This Row],[Line Sub Total]],0)</f>
        <v>0</v>
      </c>
      <c r="AW180" s="18">
        <f>IF(SalesOrders_Log[[#This Row],[Date Invoiced]]=FY03_M04,SalesOrders_Log[[#This Row],[Line Sub Total]],0)</f>
        <v>0</v>
      </c>
      <c r="AX180" s="18">
        <f>IF(SalesOrders_Log[[#This Row],[Date Invoiced]]=FY03_M05,SalesOrders_Log[[#This Row],[Line Sub Total]],0)</f>
        <v>0</v>
      </c>
      <c r="AY180" s="18">
        <f>IF(SalesOrders_Log[[#This Row],[Date Invoiced]]=FY03_M06,SalesOrders_Log[[#This Row],[Line Sub Total]],0)</f>
        <v>0</v>
      </c>
      <c r="AZ180" s="18">
        <f>IF(SalesOrders_Log[[#This Row],[Date Invoiced]]=FY03_M07,SalesOrders_Log[[#This Row],[Line Sub Total]],0)</f>
        <v>0</v>
      </c>
      <c r="BA180" s="18">
        <f>IF(SalesOrders_Log[[#This Row],[Date Invoiced]]=FY03_M08,SalesOrders_Log[[#This Row],[Line Sub Total]],0)</f>
        <v>0</v>
      </c>
      <c r="BB180" s="18">
        <f>IF(SalesOrders_Log[[#This Row],[Date Invoiced]]=FY03_M09,SalesOrders_Log[[#This Row],[Line Sub Total]],0)</f>
        <v>0</v>
      </c>
      <c r="BC180" s="18">
        <f>IF(SalesOrders_Log[[#This Row],[Date Invoiced]]=FY03_M10,SalesOrders_Log[[#This Row],[Line Sub Total]],0)</f>
        <v>0</v>
      </c>
      <c r="BD180" s="18">
        <f>IF(SalesOrders_Log[[#This Row],[Date Invoiced]]=FY03_M11,SalesOrders_Log[[#This Row],[Line Sub Total]],0)</f>
        <v>0</v>
      </c>
      <c r="BE180" s="18">
        <f>IF(SalesOrders_Log[[#This Row],[Date Invoiced]]=FY03_M12,SalesOrders_Log[[#This Row],[Line Sub Total]],0)</f>
        <v>0</v>
      </c>
      <c r="BF180" s="18">
        <f>IF(SalesOrders_Log[[#This Row],[Product]]=FY04_M01,SalesOrders_Log[[#This Row],[Date Invoiced]],0)</f>
        <v>0</v>
      </c>
      <c r="BG180" s="18">
        <f>IF(SalesOrders_Log[[#This Row],[Product]]=FY04_M02,SalesOrders_Log[[#This Row],[Date Invoiced]],0)</f>
        <v>0</v>
      </c>
      <c r="BH180" s="18">
        <f>IF(SalesOrders_Log[[#This Row],[Product]]=FY04_M03,SalesOrders_Log[[#This Row],[Date Invoiced]],0)</f>
        <v>0</v>
      </c>
      <c r="BI180" s="18">
        <f>IF(SalesOrders_Log[[#This Row],[Product]]=FY04_M04,SalesOrders_Log[[#This Row],[Date Invoiced]],0)</f>
        <v>0</v>
      </c>
      <c r="BJ180" s="18">
        <f>IF(SalesOrders_Log[[#This Row],[Product]]=FY04_M05,SalesOrders_Log[[#This Row],[Date Invoiced]],0)</f>
        <v>0</v>
      </c>
      <c r="BK180" s="18">
        <f>IF(SalesOrders_Log[[#This Row],[Product]]=FY04_M06,SalesOrders_Log[[#This Row],[Date Invoiced]],0)</f>
        <v>0</v>
      </c>
      <c r="BL180" s="18">
        <f>IF(SalesOrders_Log[[#This Row],[Product]]=FY04_M07,SalesOrders_Log[[#This Row],[Date Invoiced]],0)</f>
        <v>0</v>
      </c>
      <c r="BM180" s="18">
        <f>IF(SalesOrders_Log[[#This Row],[Product]]=FY04_M08,SalesOrders_Log[[#This Row],[Date Invoiced]],0)</f>
        <v>0</v>
      </c>
      <c r="BN180" s="18">
        <f>IF(SalesOrders_Log[[#This Row],[Product]]=FY04_M09,SalesOrders_Log[[#This Row],[Date Invoiced]],0)</f>
        <v>0</v>
      </c>
      <c r="BO180" s="18">
        <f>IF(SalesOrders_Log[[#This Row],[Product]]=FY04_M10,SalesOrders_Log[[#This Row],[Date Invoiced]],0)</f>
        <v>0</v>
      </c>
      <c r="BP180" s="18">
        <f>IF(SalesOrders_Log[[#This Row],[Product]]=FY04_M11,SalesOrders_Log[[#This Row],[Date Invoiced]],0)</f>
        <v>0</v>
      </c>
      <c r="BQ180" s="18">
        <f>IF(SalesOrders_Log[[#This Row],[Product]]=FY04_M12,SalesOrders_Log[[#This Row],[Date Invoiced]],0)</f>
        <v>0</v>
      </c>
      <c r="BR180" s="18">
        <f>IF(SalesOrders_Log[[#This Row],[Product]]=FY05_M01,SalesOrders_Log[[#This Row],[Date Invoiced]],0)</f>
        <v>0</v>
      </c>
      <c r="BS180" s="18">
        <f>IF(SalesOrders_Log[[#This Row],[Product]]=FY05_M02,SalesOrders_Log[[#This Row],[Date Invoiced]],0)</f>
        <v>0</v>
      </c>
      <c r="BT180" s="18">
        <f>IF(SalesOrders_Log[[#This Row],[Product]]=FY05_M03,SalesOrders_Log[[#This Row],[Date Invoiced]],0)</f>
        <v>0</v>
      </c>
      <c r="BU180" s="18">
        <f>IF(SalesOrders_Log[[#This Row],[Product]]=FY05_M04,SalesOrders_Log[[#This Row],[Date Invoiced]],0)</f>
        <v>0</v>
      </c>
      <c r="BV180" s="18">
        <f>IF(SalesOrders_Log[[#This Row],[Product]]=FY05_M05,SalesOrders_Log[[#This Row],[Date Invoiced]],0)</f>
        <v>0</v>
      </c>
      <c r="BW180" s="18">
        <f>IF(SalesOrders_Log[[#This Row],[Product]]=FY05_M06,SalesOrders_Log[[#This Row],[Date Invoiced]],0)</f>
        <v>0</v>
      </c>
      <c r="BX180" s="18">
        <f>IF(SalesOrders_Log[[#This Row],[Product]]=FY05_M07,SalesOrders_Log[[#This Row],[Date Invoiced]],0)</f>
        <v>0</v>
      </c>
      <c r="BY180" s="18">
        <f>IF(SalesOrders_Log[[#This Row],[Product]]=FY05_M08,SalesOrders_Log[[#This Row],[Date Invoiced]],0)</f>
        <v>0</v>
      </c>
      <c r="BZ180" s="18">
        <f>IF(SalesOrders_Log[[#This Row],[Product]]=FY05_M09,SalesOrders_Log[[#This Row],[Date Invoiced]],0)</f>
        <v>0</v>
      </c>
      <c r="CA180" s="18">
        <f>IF(SalesOrders_Log[[#This Row],[Product]]=FY05_M10,SalesOrders_Log[[#This Row],[Date Invoiced]],0)</f>
        <v>0</v>
      </c>
      <c r="CB180" s="18">
        <f>IF(SalesOrders_Log[[#This Row],[Product]]=FY05_M11,SalesOrders_Log[[#This Row],[Date Invoiced]],0)</f>
        <v>0</v>
      </c>
      <c r="CC180" s="18">
        <f>IF(SalesOrders_Log[[#This Row],[Product]]=FY05_M12,SalesOrders_Log[[#This Row],[Date Invoiced]],0)</f>
        <v>0</v>
      </c>
    </row>
    <row r="181" spans="2:81" x14ac:dyDescent="0.25">
      <c r="B181" s="6" t="s">
        <v>785</v>
      </c>
      <c r="C181" s="6"/>
      <c r="D181" s="11"/>
      <c r="E181" s="6"/>
      <c r="F181" s="6"/>
      <c r="G181" s="6"/>
      <c r="H181" s="6"/>
      <c r="I181" s="6"/>
      <c r="J181" s="6"/>
      <c r="K181" s="6"/>
      <c r="L181" s="18" t="str">
        <f>IF(ISBLANK(SalesOrders_Log[[#This Row],[Product]]),"",SalesOrders_Log[[#This Row],[List Price]]*SalesOrders_Log[[#This Row],[QTY at List Price]]+SalesOrders_Log[[#This Row],[Discount Price]]*SalesOrders_Log[[#This Row],[QTY at Discount Price]])</f>
        <v/>
      </c>
      <c r="M181" s="6"/>
      <c r="N181" s="6"/>
      <c r="O181" s="18" t="str">
        <f>IFERROR(SalesOrders_Log[[#This Row],[Line Sub Total]]*SalesOrders_Log[[#This Row],[Zip Code Taxes]],"")</f>
        <v/>
      </c>
      <c r="P181" s="18">
        <f>SalesOrders_Log[[#This Row],[List Price]]-SalesOrders_Log[[#This Row],[Cost Price]]</f>
        <v>0</v>
      </c>
      <c r="Q18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81" s="93" t="str">
        <f>IFERROR(SalesOrders_Log[[#This Row],[QTY at List Price]]*SalesOrders_Log[[#This Row],[List Price]]/SalesOrders_Log[[#This Row],[Cost Price]]*SalesOrders_Log[[#This Row],[QTY at List Price]]-IF(SalesOrders_Log[[#This Row],[QTY at List Price]]="","",1),"")</f>
        <v/>
      </c>
      <c r="S181" s="93" t="str">
        <f>IFERROR( SalesOrders_Log[[#This Row],[QTY at Discount Price]]*SalesOrders_Log[[#This Row],[Discount Price]]/SalesOrders_Log[[#This Row],[Cost Price]]*SalesOrders_Log[[#This Row],[QTY at Discount Price]]-IF(SalesOrders_Log[[#This Row],[QTY at Discount Price]]="","",1),"")</f>
        <v/>
      </c>
      <c r="T181" s="6"/>
      <c r="V181" s="18">
        <f>IF(SalesOrders_Log[[#This Row],[Date Invoiced]]=FY01_M01,SalesOrders_Log[[#This Row],[Line Sub Total]],0)</f>
        <v>0</v>
      </c>
      <c r="W181" s="18">
        <f>IF(SalesOrders_Log[[#This Row],[Date Invoiced]]=FY01_M02,SalesOrders_Log[[#This Row],[Line Sub Total]],0)</f>
        <v>0</v>
      </c>
      <c r="X181" s="18">
        <f>IF(SalesOrders_Log[[#This Row],[Date Invoiced]]=FY01_M03,SalesOrders_Log[[#This Row],[Line Sub Total]],0)</f>
        <v>0</v>
      </c>
      <c r="Y181" s="18">
        <f>IF(SalesOrders_Log[[#This Row],[Date Invoiced]]=FY01_M04,SalesOrders_Log[[#This Row],[Line Sub Total]],0)</f>
        <v>0</v>
      </c>
      <c r="Z181" s="18">
        <f>IF(SalesOrders_Log[[#This Row],[Date Invoiced]]=FY01_M05,SalesOrders_Log[[#This Row],[Line Sub Total]],0)</f>
        <v>0</v>
      </c>
      <c r="AA181" s="18">
        <f>IF(SalesOrders_Log[[#This Row],[Date Invoiced]]=FY01_M06,SalesOrders_Log[[#This Row],[Line Sub Total]],0)</f>
        <v>0</v>
      </c>
      <c r="AB181" s="18">
        <f>IF(SalesOrders_Log[[#This Row],[Date Invoiced]]=FY01_M07,SalesOrders_Log[[#This Row],[Line Sub Total]],0)</f>
        <v>0</v>
      </c>
      <c r="AC181" s="18">
        <f>IF(SalesOrders_Log[[#This Row],[Date Invoiced]]=FY01_M08,SalesOrders_Log[[#This Row],[Line Sub Total]],0)</f>
        <v>0</v>
      </c>
      <c r="AD181" s="18">
        <f>IF(SalesOrders_Log[[#This Row],[Date Invoiced]]=FY01_M09,SalesOrders_Log[[#This Row],[Line Sub Total]],0)</f>
        <v>0</v>
      </c>
      <c r="AE181" s="18">
        <f>IF(SalesOrders_Log[[#This Row],[Date Invoiced]]=FY01_M10,SalesOrders_Log[[#This Row],[Line Sub Total]],0)</f>
        <v>0</v>
      </c>
      <c r="AF181" s="18">
        <f>IF(SalesOrders_Log[[#This Row],[Date Invoiced]]=FY01_M11,SalesOrders_Log[[#This Row],[Line Sub Total]],0)</f>
        <v>0</v>
      </c>
      <c r="AG181" s="18">
        <f>IF(SalesOrders_Log[[#This Row],[Date Invoiced]]=FY01_M12,SalesOrders_Log[[#This Row],[Line Sub Total]],0)</f>
        <v>0</v>
      </c>
      <c r="AH181" s="18">
        <f>IF(SalesOrders_Log[[#This Row],[Date Invoiced]]=FY02_M01,SalesOrders_Log[[#This Row],[Line Sub Total]],0)</f>
        <v>0</v>
      </c>
      <c r="AI181" s="18">
        <f>IF(SalesOrders_Log[[#This Row],[Date Invoiced]]=FY02_M02,SalesOrders_Log[[#This Row],[Line Sub Total]],0)</f>
        <v>0</v>
      </c>
      <c r="AJ181" s="18">
        <f>IF(SalesOrders_Log[[#This Row],[Date Invoiced]]=FY02_M03,SalesOrders_Log[[#This Row],[Line Sub Total]],0)</f>
        <v>0</v>
      </c>
      <c r="AK181" s="18">
        <f>IF(SalesOrders_Log[[#This Row],[Date Invoiced]]=FY02_M04,SalesOrders_Log[[#This Row],[Line Sub Total]],0)</f>
        <v>0</v>
      </c>
      <c r="AL181" s="18">
        <f>IF(SalesOrders_Log[[#This Row],[Date Invoiced]]=FY02_M05,SalesOrders_Log[[#This Row],[Line Sub Total]],0)</f>
        <v>0</v>
      </c>
      <c r="AM181" s="18">
        <f>IF(SalesOrders_Log[[#This Row],[Date Invoiced]]=FY02_M06,SalesOrders_Log[[#This Row],[Line Sub Total]],0)</f>
        <v>0</v>
      </c>
      <c r="AN181" s="18">
        <f>IF(SalesOrders_Log[[#This Row],[Date Invoiced]]=FY02_M07,SalesOrders_Log[[#This Row],[Line Sub Total]],0)</f>
        <v>0</v>
      </c>
      <c r="AO181" s="18">
        <f>IF(SalesOrders_Log[[#This Row],[Date Invoiced]]=FY02_M08,SalesOrders_Log[[#This Row],[Line Sub Total]],0)</f>
        <v>0</v>
      </c>
      <c r="AP181" s="18">
        <f>IF(SalesOrders_Log[[#This Row],[Date Invoiced]]=FY02_M09,SalesOrders_Log[[#This Row],[Line Sub Total]],0)</f>
        <v>0</v>
      </c>
      <c r="AQ181" s="18">
        <f>IF(SalesOrders_Log[[#This Row],[Date Invoiced]]=FY02_M10,SalesOrders_Log[[#This Row],[Line Sub Total]],0)</f>
        <v>0</v>
      </c>
      <c r="AR181" s="18">
        <f>IF(SalesOrders_Log[[#This Row],[Date Invoiced]]=FY02_M11,SalesOrders_Log[[#This Row],[Line Sub Total]],0)</f>
        <v>0</v>
      </c>
      <c r="AS181" s="18">
        <f>IF(SalesOrders_Log[[#This Row],[Date Invoiced]]=FY02_M12,SalesOrders_Log[[#This Row],[Line Sub Total]],0)</f>
        <v>0</v>
      </c>
      <c r="AT181" s="18">
        <f>IF(SalesOrders_Log[[#This Row],[Date Invoiced]]=FY03_M01,SalesOrders_Log[[#This Row],[Line Sub Total]],0)</f>
        <v>0</v>
      </c>
      <c r="AU181" s="18">
        <f>IF(SalesOrders_Log[[#This Row],[Date Invoiced]]=FY03_M02,SalesOrders_Log[[#This Row],[Line Sub Total]],0)</f>
        <v>0</v>
      </c>
      <c r="AV181" s="18">
        <f>IF(SalesOrders_Log[[#This Row],[Date Invoiced]]=FY03_M03,SalesOrders_Log[[#This Row],[Line Sub Total]],0)</f>
        <v>0</v>
      </c>
      <c r="AW181" s="18">
        <f>IF(SalesOrders_Log[[#This Row],[Date Invoiced]]=FY03_M04,SalesOrders_Log[[#This Row],[Line Sub Total]],0)</f>
        <v>0</v>
      </c>
      <c r="AX181" s="18">
        <f>IF(SalesOrders_Log[[#This Row],[Date Invoiced]]=FY03_M05,SalesOrders_Log[[#This Row],[Line Sub Total]],0)</f>
        <v>0</v>
      </c>
      <c r="AY181" s="18">
        <f>IF(SalesOrders_Log[[#This Row],[Date Invoiced]]=FY03_M06,SalesOrders_Log[[#This Row],[Line Sub Total]],0)</f>
        <v>0</v>
      </c>
      <c r="AZ181" s="18">
        <f>IF(SalesOrders_Log[[#This Row],[Date Invoiced]]=FY03_M07,SalesOrders_Log[[#This Row],[Line Sub Total]],0)</f>
        <v>0</v>
      </c>
      <c r="BA181" s="18">
        <f>IF(SalesOrders_Log[[#This Row],[Date Invoiced]]=FY03_M08,SalesOrders_Log[[#This Row],[Line Sub Total]],0)</f>
        <v>0</v>
      </c>
      <c r="BB181" s="18">
        <f>IF(SalesOrders_Log[[#This Row],[Date Invoiced]]=FY03_M09,SalesOrders_Log[[#This Row],[Line Sub Total]],0)</f>
        <v>0</v>
      </c>
      <c r="BC181" s="18">
        <f>IF(SalesOrders_Log[[#This Row],[Date Invoiced]]=FY03_M10,SalesOrders_Log[[#This Row],[Line Sub Total]],0)</f>
        <v>0</v>
      </c>
      <c r="BD181" s="18">
        <f>IF(SalesOrders_Log[[#This Row],[Date Invoiced]]=FY03_M11,SalesOrders_Log[[#This Row],[Line Sub Total]],0)</f>
        <v>0</v>
      </c>
      <c r="BE181" s="18">
        <f>IF(SalesOrders_Log[[#This Row],[Date Invoiced]]=FY03_M12,SalesOrders_Log[[#This Row],[Line Sub Total]],0)</f>
        <v>0</v>
      </c>
      <c r="BF181" s="18">
        <f>IF(SalesOrders_Log[[#This Row],[Product]]=FY04_M01,SalesOrders_Log[[#This Row],[Date Invoiced]],0)</f>
        <v>0</v>
      </c>
      <c r="BG181" s="18">
        <f>IF(SalesOrders_Log[[#This Row],[Product]]=FY04_M02,SalesOrders_Log[[#This Row],[Date Invoiced]],0)</f>
        <v>0</v>
      </c>
      <c r="BH181" s="18">
        <f>IF(SalesOrders_Log[[#This Row],[Product]]=FY04_M03,SalesOrders_Log[[#This Row],[Date Invoiced]],0)</f>
        <v>0</v>
      </c>
      <c r="BI181" s="18">
        <f>IF(SalesOrders_Log[[#This Row],[Product]]=FY04_M04,SalesOrders_Log[[#This Row],[Date Invoiced]],0)</f>
        <v>0</v>
      </c>
      <c r="BJ181" s="18">
        <f>IF(SalesOrders_Log[[#This Row],[Product]]=FY04_M05,SalesOrders_Log[[#This Row],[Date Invoiced]],0)</f>
        <v>0</v>
      </c>
      <c r="BK181" s="18">
        <f>IF(SalesOrders_Log[[#This Row],[Product]]=FY04_M06,SalesOrders_Log[[#This Row],[Date Invoiced]],0)</f>
        <v>0</v>
      </c>
      <c r="BL181" s="18">
        <f>IF(SalesOrders_Log[[#This Row],[Product]]=FY04_M07,SalesOrders_Log[[#This Row],[Date Invoiced]],0)</f>
        <v>0</v>
      </c>
      <c r="BM181" s="18">
        <f>IF(SalesOrders_Log[[#This Row],[Product]]=FY04_M08,SalesOrders_Log[[#This Row],[Date Invoiced]],0)</f>
        <v>0</v>
      </c>
      <c r="BN181" s="18">
        <f>IF(SalesOrders_Log[[#This Row],[Product]]=FY04_M09,SalesOrders_Log[[#This Row],[Date Invoiced]],0)</f>
        <v>0</v>
      </c>
      <c r="BO181" s="18">
        <f>IF(SalesOrders_Log[[#This Row],[Product]]=FY04_M10,SalesOrders_Log[[#This Row],[Date Invoiced]],0)</f>
        <v>0</v>
      </c>
      <c r="BP181" s="18">
        <f>IF(SalesOrders_Log[[#This Row],[Product]]=FY04_M11,SalesOrders_Log[[#This Row],[Date Invoiced]],0)</f>
        <v>0</v>
      </c>
      <c r="BQ181" s="18">
        <f>IF(SalesOrders_Log[[#This Row],[Product]]=FY04_M12,SalesOrders_Log[[#This Row],[Date Invoiced]],0)</f>
        <v>0</v>
      </c>
      <c r="BR181" s="18">
        <f>IF(SalesOrders_Log[[#This Row],[Product]]=FY05_M01,SalesOrders_Log[[#This Row],[Date Invoiced]],0)</f>
        <v>0</v>
      </c>
      <c r="BS181" s="18">
        <f>IF(SalesOrders_Log[[#This Row],[Product]]=FY05_M02,SalesOrders_Log[[#This Row],[Date Invoiced]],0)</f>
        <v>0</v>
      </c>
      <c r="BT181" s="18">
        <f>IF(SalesOrders_Log[[#This Row],[Product]]=FY05_M03,SalesOrders_Log[[#This Row],[Date Invoiced]],0)</f>
        <v>0</v>
      </c>
      <c r="BU181" s="18">
        <f>IF(SalesOrders_Log[[#This Row],[Product]]=FY05_M04,SalesOrders_Log[[#This Row],[Date Invoiced]],0)</f>
        <v>0</v>
      </c>
      <c r="BV181" s="18">
        <f>IF(SalesOrders_Log[[#This Row],[Product]]=FY05_M05,SalesOrders_Log[[#This Row],[Date Invoiced]],0)</f>
        <v>0</v>
      </c>
      <c r="BW181" s="18">
        <f>IF(SalesOrders_Log[[#This Row],[Product]]=FY05_M06,SalesOrders_Log[[#This Row],[Date Invoiced]],0)</f>
        <v>0</v>
      </c>
      <c r="BX181" s="18">
        <f>IF(SalesOrders_Log[[#This Row],[Product]]=FY05_M07,SalesOrders_Log[[#This Row],[Date Invoiced]],0)</f>
        <v>0</v>
      </c>
      <c r="BY181" s="18">
        <f>IF(SalesOrders_Log[[#This Row],[Product]]=FY05_M08,SalesOrders_Log[[#This Row],[Date Invoiced]],0)</f>
        <v>0</v>
      </c>
      <c r="BZ181" s="18">
        <f>IF(SalesOrders_Log[[#This Row],[Product]]=FY05_M09,SalesOrders_Log[[#This Row],[Date Invoiced]],0)</f>
        <v>0</v>
      </c>
      <c r="CA181" s="18">
        <f>IF(SalesOrders_Log[[#This Row],[Product]]=FY05_M10,SalesOrders_Log[[#This Row],[Date Invoiced]],0)</f>
        <v>0</v>
      </c>
      <c r="CB181" s="18">
        <f>IF(SalesOrders_Log[[#This Row],[Product]]=FY05_M11,SalesOrders_Log[[#This Row],[Date Invoiced]],0)</f>
        <v>0</v>
      </c>
      <c r="CC181" s="18">
        <f>IF(SalesOrders_Log[[#This Row],[Product]]=FY05_M12,SalesOrders_Log[[#This Row],[Date Invoiced]],0)</f>
        <v>0</v>
      </c>
    </row>
    <row r="182" spans="2:81" x14ac:dyDescent="0.25">
      <c r="B182" s="6" t="s">
        <v>786</v>
      </c>
      <c r="C182" s="6"/>
      <c r="D182" s="11"/>
      <c r="E182" s="6"/>
      <c r="F182" s="6"/>
      <c r="G182" s="6"/>
      <c r="H182" s="6"/>
      <c r="I182" s="6"/>
      <c r="J182" s="6"/>
      <c r="K182" s="6"/>
      <c r="L182" s="18" t="str">
        <f>IF(ISBLANK(SalesOrders_Log[[#This Row],[Product]]),"",SalesOrders_Log[[#This Row],[List Price]]*SalesOrders_Log[[#This Row],[QTY at List Price]]+SalesOrders_Log[[#This Row],[Discount Price]]*SalesOrders_Log[[#This Row],[QTY at Discount Price]])</f>
        <v/>
      </c>
      <c r="M182" s="6"/>
      <c r="N182" s="6"/>
      <c r="O182" s="18" t="str">
        <f>IFERROR(SalesOrders_Log[[#This Row],[Line Sub Total]]*SalesOrders_Log[[#This Row],[Zip Code Taxes]],"")</f>
        <v/>
      </c>
      <c r="P182" s="18">
        <f>SalesOrders_Log[[#This Row],[List Price]]-SalesOrders_Log[[#This Row],[Cost Price]]</f>
        <v>0</v>
      </c>
      <c r="Q18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82" s="93" t="str">
        <f>IFERROR(SalesOrders_Log[[#This Row],[QTY at List Price]]*SalesOrders_Log[[#This Row],[List Price]]/SalesOrders_Log[[#This Row],[Cost Price]]*SalesOrders_Log[[#This Row],[QTY at List Price]]-IF(SalesOrders_Log[[#This Row],[QTY at List Price]]="","",1),"")</f>
        <v/>
      </c>
      <c r="S182" s="93" t="str">
        <f>IFERROR( SalesOrders_Log[[#This Row],[QTY at Discount Price]]*SalesOrders_Log[[#This Row],[Discount Price]]/SalesOrders_Log[[#This Row],[Cost Price]]*SalesOrders_Log[[#This Row],[QTY at Discount Price]]-IF(SalesOrders_Log[[#This Row],[QTY at Discount Price]]="","",1),"")</f>
        <v/>
      </c>
      <c r="T182" s="6"/>
      <c r="V182" s="18">
        <f>IF(SalesOrders_Log[[#This Row],[Date Invoiced]]=FY01_M01,SalesOrders_Log[[#This Row],[Line Sub Total]],0)</f>
        <v>0</v>
      </c>
      <c r="W182" s="18">
        <f>IF(SalesOrders_Log[[#This Row],[Date Invoiced]]=FY01_M02,SalesOrders_Log[[#This Row],[Line Sub Total]],0)</f>
        <v>0</v>
      </c>
      <c r="X182" s="18">
        <f>IF(SalesOrders_Log[[#This Row],[Date Invoiced]]=FY01_M03,SalesOrders_Log[[#This Row],[Line Sub Total]],0)</f>
        <v>0</v>
      </c>
      <c r="Y182" s="18">
        <f>IF(SalesOrders_Log[[#This Row],[Date Invoiced]]=FY01_M04,SalesOrders_Log[[#This Row],[Line Sub Total]],0)</f>
        <v>0</v>
      </c>
      <c r="Z182" s="18">
        <f>IF(SalesOrders_Log[[#This Row],[Date Invoiced]]=FY01_M05,SalesOrders_Log[[#This Row],[Line Sub Total]],0)</f>
        <v>0</v>
      </c>
      <c r="AA182" s="18">
        <f>IF(SalesOrders_Log[[#This Row],[Date Invoiced]]=FY01_M06,SalesOrders_Log[[#This Row],[Line Sub Total]],0)</f>
        <v>0</v>
      </c>
      <c r="AB182" s="18">
        <f>IF(SalesOrders_Log[[#This Row],[Date Invoiced]]=FY01_M07,SalesOrders_Log[[#This Row],[Line Sub Total]],0)</f>
        <v>0</v>
      </c>
      <c r="AC182" s="18">
        <f>IF(SalesOrders_Log[[#This Row],[Date Invoiced]]=FY01_M08,SalesOrders_Log[[#This Row],[Line Sub Total]],0)</f>
        <v>0</v>
      </c>
      <c r="AD182" s="18">
        <f>IF(SalesOrders_Log[[#This Row],[Date Invoiced]]=FY01_M09,SalesOrders_Log[[#This Row],[Line Sub Total]],0)</f>
        <v>0</v>
      </c>
      <c r="AE182" s="18">
        <f>IF(SalesOrders_Log[[#This Row],[Date Invoiced]]=FY01_M10,SalesOrders_Log[[#This Row],[Line Sub Total]],0)</f>
        <v>0</v>
      </c>
      <c r="AF182" s="18">
        <f>IF(SalesOrders_Log[[#This Row],[Date Invoiced]]=FY01_M11,SalesOrders_Log[[#This Row],[Line Sub Total]],0)</f>
        <v>0</v>
      </c>
      <c r="AG182" s="18">
        <f>IF(SalesOrders_Log[[#This Row],[Date Invoiced]]=FY01_M12,SalesOrders_Log[[#This Row],[Line Sub Total]],0)</f>
        <v>0</v>
      </c>
      <c r="AH182" s="18">
        <f>IF(SalesOrders_Log[[#This Row],[Date Invoiced]]=FY02_M01,SalesOrders_Log[[#This Row],[Line Sub Total]],0)</f>
        <v>0</v>
      </c>
      <c r="AI182" s="18">
        <f>IF(SalesOrders_Log[[#This Row],[Date Invoiced]]=FY02_M02,SalesOrders_Log[[#This Row],[Line Sub Total]],0)</f>
        <v>0</v>
      </c>
      <c r="AJ182" s="18">
        <f>IF(SalesOrders_Log[[#This Row],[Date Invoiced]]=FY02_M03,SalesOrders_Log[[#This Row],[Line Sub Total]],0)</f>
        <v>0</v>
      </c>
      <c r="AK182" s="18">
        <f>IF(SalesOrders_Log[[#This Row],[Date Invoiced]]=FY02_M04,SalesOrders_Log[[#This Row],[Line Sub Total]],0)</f>
        <v>0</v>
      </c>
      <c r="AL182" s="18">
        <f>IF(SalesOrders_Log[[#This Row],[Date Invoiced]]=FY02_M05,SalesOrders_Log[[#This Row],[Line Sub Total]],0)</f>
        <v>0</v>
      </c>
      <c r="AM182" s="18">
        <f>IF(SalesOrders_Log[[#This Row],[Date Invoiced]]=FY02_M06,SalesOrders_Log[[#This Row],[Line Sub Total]],0)</f>
        <v>0</v>
      </c>
      <c r="AN182" s="18">
        <f>IF(SalesOrders_Log[[#This Row],[Date Invoiced]]=FY02_M07,SalesOrders_Log[[#This Row],[Line Sub Total]],0)</f>
        <v>0</v>
      </c>
      <c r="AO182" s="18">
        <f>IF(SalesOrders_Log[[#This Row],[Date Invoiced]]=FY02_M08,SalesOrders_Log[[#This Row],[Line Sub Total]],0)</f>
        <v>0</v>
      </c>
      <c r="AP182" s="18">
        <f>IF(SalesOrders_Log[[#This Row],[Date Invoiced]]=FY02_M09,SalesOrders_Log[[#This Row],[Line Sub Total]],0)</f>
        <v>0</v>
      </c>
      <c r="AQ182" s="18">
        <f>IF(SalesOrders_Log[[#This Row],[Date Invoiced]]=FY02_M10,SalesOrders_Log[[#This Row],[Line Sub Total]],0)</f>
        <v>0</v>
      </c>
      <c r="AR182" s="18">
        <f>IF(SalesOrders_Log[[#This Row],[Date Invoiced]]=FY02_M11,SalesOrders_Log[[#This Row],[Line Sub Total]],0)</f>
        <v>0</v>
      </c>
      <c r="AS182" s="18">
        <f>IF(SalesOrders_Log[[#This Row],[Date Invoiced]]=FY02_M12,SalesOrders_Log[[#This Row],[Line Sub Total]],0)</f>
        <v>0</v>
      </c>
      <c r="AT182" s="18">
        <f>IF(SalesOrders_Log[[#This Row],[Date Invoiced]]=FY03_M01,SalesOrders_Log[[#This Row],[Line Sub Total]],0)</f>
        <v>0</v>
      </c>
      <c r="AU182" s="18">
        <f>IF(SalesOrders_Log[[#This Row],[Date Invoiced]]=FY03_M02,SalesOrders_Log[[#This Row],[Line Sub Total]],0)</f>
        <v>0</v>
      </c>
      <c r="AV182" s="18">
        <f>IF(SalesOrders_Log[[#This Row],[Date Invoiced]]=FY03_M03,SalesOrders_Log[[#This Row],[Line Sub Total]],0)</f>
        <v>0</v>
      </c>
      <c r="AW182" s="18">
        <f>IF(SalesOrders_Log[[#This Row],[Date Invoiced]]=FY03_M04,SalesOrders_Log[[#This Row],[Line Sub Total]],0)</f>
        <v>0</v>
      </c>
      <c r="AX182" s="18">
        <f>IF(SalesOrders_Log[[#This Row],[Date Invoiced]]=FY03_M05,SalesOrders_Log[[#This Row],[Line Sub Total]],0)</f>
        <v>0</v>
      </c>
      <c r="AY182" s="18">
        <f>IF(SalesOrders_Log[[#This Row],[Date Invoiced]]=FY03_M06,SalesOrders_Log[[#This Row],[Line Sub Total]],0)</f>
        <v>0</v>
      </c>
      <c r="AZ182" s="18">
        <f>IF(SalesOrders_Log[[#This Row],[Date Invoiced]]=FY03_M07,SalesOrders_Log[[#This Row],[Line Sub Total]],0)</f>
        <v>0</v>
      </c>
      <c r="BA182" s="18">
        <f>IF(SalesOrders_Log[[#This Row],[Date Invoiced]]=FY03_M08,SalesOrders_Log[[#This Row],[Line Sub Total]],0)</f>
        <v>0</v>
      </c>
      <c r="BB182" s="18">
        <f>IF(SalesOrders_Log[[#This Row],[Date Invoiced]]=FY03_M09,SalesOrders_Log[[#This Row],[Line Sub Total]],0)</f>
        <v>0</v>
      </c>
      <c r="BC182" s="18">
        <f>IF(SalesOrders_Log[[#This Row],[Date Invoiced]]=FY03_M10,SalesOrders_Log[[#This Row],[Line Sub Total]],0)</f>
        <v>0</v>
      </c>
      <c r="BD182" s="18">
        <f>IF(SalesOrders_Log[[#This Row],[Date Invoiced]]=FY03_M11,SalesOrders_Log[[#This Row],[Line Sub Total]],0)</f>
        <v>0</v>
      </c>
      <c r="BE182" s="18">
        <f>IF(SalesOrders_Log[[#This Row],[Date Invoiced]]=FY03_M12,SalesOrders_Log[[#This Row],[Line Sub Total]],0)</f>
        <v>0</v>
      </c>
      <c r="BF182" s="18">
        <f>IF(SalesOrders_Log[[#This Row],[Product]]=FY04_M01,SalesOrders_Log[[#This Row],[Date Invoiced]],0)</f>
        <v>0</v>
      </c>
      <c r="BG182" s="18">
        <f>IF(SalesOrders_Log[[#This Row],[Product]]=FY04_M02,SalesOrders_Log[[#This Row],[Date Invoiced]],0)</f>
        <v>0</v>
      </c>
      <c r="BH182" s="18">
        <f>IF(SalesOrders_Log[[#This Row],[Product]]=FY04_M03,SalesOrders_Log[[#This Row],[Date Invoiced]],0)</f>
        <v>0</v>
      </c>
      <c r="BI182" s="18">
        <f>IF(SalesOrders_Log[[#This Row],[Product]]=FY04_M04,SalesOrders_Log[[#This Row],[Date Invoiced]],0)</f>
        <v>0</v>
      </c>
      <c r="BJ182" s="18">
        <f>IF(SalesOrders_Log[[#This Row],[Product]]=FY04_M05,SalesOrders_Log[[#This Row],[Date Invoiced]],0)</f>
        <v>0</v>
      </c>
      <c r="BK182" s="18">
        <f>IF(SalesOrders_Log[[#This Row],[Product]]=FY04_M06,SalesOrders_Log[[#This Row],[Date Invoiced]],0)</f>
        <v>0</v>
      </c>
      <c r="BL182" s="18">
        <f>IF(SalesOrders_Log[[#This Row],[Product]]=FY04_M07,SalesOrders_Log[[#This Row],[Date Invoiced]],0)</f>
        <v>0</v>
      </c>
      <c r="BM182" s="18">
        <f>IF(SalesOrders_Log[[#This Row],[Product]]=FY04_M08,SalesOrders_Log[[#This Row],[Date Invoiced]],0)</f>
        <v>0</v>
      </c>
      <c r="BN182" s="18">
        <f>IF(SalesOrders_Log[[#This Row],[Product]]=FY04_M09,SalesOrders_Log[[#This Row],[Date Invoiced]],0)</f>
        <v>0</v>
      </c>
      <c r="BO182" s="18">
        <f>IF(SalesOrders_Log[[#This Row],[Product]]=FY04_M10,SalesOrders_Log[[#This Row],[Date Invoiced]],0)</f>
        <v>0</v>
      </c>
      <c r="BP182" s="18">
        <f>IF(SalesOrders_Log[[#This Row],[Product]]=FY04_M11,SalesOrders_Log[[#This Row],[Date Invoiced]],0)</f>
        <v>0</v>
      </c>
      <c r="BQ182" s="18">
        <f>IF(SalesOrders_Log[[#This Row],[Product]]=FY04_M12,SalesOrders_Log[[#This Row],[Date Invoiced]],0)</f>
        <v>0</v>
      </c>
      <c r="BR182" s="18">
        <f>IF(SalesOrders_Log[[#This Row],[Product]]=FY05_M01,SalesOrders_Log[[#This Row],[Date Invoiced]],0)</f>
        <v>0</v>
      </c>
      <c r="BS182" s="18">
        <f>IF(SalesOrders_Log[[#This Row],[Product]]=FY05_M02,SalesOrders_Log[[#This Row],[Date Invoiced]],0)</f>
        <v>0</v>
      </c>
      <c r="BT182" s="18">
        <f>IF(SalesOrders_Log[[#This Row],[Product]]=FY05_M03,SalesOrders_Log[[#This Row],[Date Invoiced]],0)</f>
        <v>0</v>
      </c>
      <c r="BU182" s="18">
        <f>IF(SalesOrders_Log[[#This Row],[Product]]=FY05_M04,SalesOrders_Log[[#This Row],[Date Invoiced]],0)</f>
        <v>0</v>
      </c>
      <c r="BV182" s="18">
        <f>IF(SalesOrders_Log[[#This Row],[Product]]=FY05_M05,SalesOrders_Log[[#This Row],[Date Invoiced]],0)</f>
        <v>0</v>
      </c>
      <c r="BW182" s="18">
        <f>IF(SalesOrders_Log[[#This Row],[Product]]=FY05_M06,SalesOrders_Log[[#This Row],[Date Invoiced]],0)</f>
        <v>0</v>
      </c>
      <c r="BX182" s="18">
        <f>IF(SalesOrders_Log[[#This Row],[Product]]=FY05_M07,SalesOrders_Log[[#This Row],[Date Invoiced]],0)</f>
        <v>0</v>
      </c>
      <c r="BY182" s="18">
        <f>IF(SalesOrders_Log[[#This Row],[Product]]=FY05_M08,SalesOrders_Log[[#This Row],[Date Invoiced]],0)</f>
        <v>0</v>
      </c>
      <c r="BZ182" s="18">
        <f>IF(SalesOrders_Log[[#This Row],[Product]]=FY05_M09,SalesOrders_Log[[#This Row],[Date Invoiced]],0)</f>
        <v>0</v>
      </c>
      <c r="CA182" s="18">
        <f>IF(SalesOrders_Log[[#This Row],[Product]]=FY05_M10,SalesOrders_Log[[#This Row],[Date Invoiced]],0)</f>
        <v>0</v>
      </c>
      <c r="CB182" s="18">
        <f>IF(SalesOrders_Log[[#This Row],[Product]]=FY05_M11,SalesOrders_Log[[#This Row],[Date Invoiced]],0)</f>
        <v>0</v>
      </c>
      <c r="CC182" s="18">
        <f>IF(SalesOrders_Log[[#This Row],[Product]]=FY05_M12,SalesOrders_Log[[#This Row],[Date Invoiced]],0)</f>
        <v>0</v>
      </c>
    </row>
    <row r="183" spans="2:81" x14ac:dyDescent="0.25">
      <c r="B183" s="6" t="s">
        <v>787</v>
      </c>
      <c r="C183" s="6"/>
      <c r="D183" s="11"/>
      <c r="E183" s="6"/>
      <c r="F183" s="6"/>
      <c r="G183" s="6"/>
      <c r="H183" s="6"/>
      <c r="I183" s="6"/>
      <c r="J183" s="6"/>
      <c r="K183" s="6"/>
      <c r="L183" s="18" t="str">
        <f>IF(ISBLANK(SalesOrders_Log[[#This Row],[Product]]),"",SalesOrders_Log[[#This Row],[List Price]]*SalesOrders_Log[[#This Row],[QTY at List Price]]+SalesOrders_Log[[#This Row],[Discount Price]]*SalesOrders_Log[[#This Row],[QTY at Discount Price]])</f>
        <v/>
      </c>
      <c r="M183" s="6"/>
      <c r="N183" s="6"/>
      <c r="O183" s="18" t="str">
        <f>IFERROR(SalesOrders_Log[[#This Row],[Line Sub Total]]*SalesOrders_Log[[#This Row],[Zip Code Taxes]],"")</f>
        <v/>
      </c>
      <c r="P183" s="18">
        <f>SalesOrders_Log[[#This Row],[List Price]]-SalesOrders_Log[[#This Row],[Cost Price]]</f>
        <v>0</v>
      </c>
      <c r="Q18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83" s="93" t="str">
        <f>IFERROR(SalesOrders_Log[[#This Row],[QTY at List Price]]*SalesOrders_Log[[#This Row],[List Price]]/SalesOrders_Log[[#This Row],[Cost Price]]*SalesOrders_Log[[#This Row],[QTY at List Price]]-IF(SalesOrders_Log[[#This Row],[QTY at List Price]]="","",1),"")</f>
        <v/>
      </c>
      <c r="S183" s="93" t="str">
        <f>IFERROR( SalesOrders_Log[[#This Row],[QTY at Discount Price]]*SalesOrders_Log[[#This Row],[Discount Price]]/SalesOrders_Log[[#This Row],[Cost Price]]*SalesOrders_Log[[#This Row],[QTY at Discount Price]]-IF(SalesOrders_Log[[#This Row],[QTY at Discount Price]]="","",1),"")</f>
        <v/>
      </c>
      <c r="T183" s="6"/>
      <c r="V183" s="18">
        <f>IF(SalesOrders_Log[[#This Row],[Date Invoiced]]=FY01_M01,SalesOrders_Log[[#This Row],[Line Sub Total]],0)</f>
        <v>0</v>
      </c>
      <c r="W183" s="18">
        <f>IF(SalesOrders_Log[[#This Row],[Date Invoiced]]=FY01_M02,SalesOrders_Log[[#This Row],[Line Sub Total]],0)</f>
        <v>0</v>
      </c>
      <c r="X183" s="18">
        <f>IF(SalesOrders_Log[[#This Row],[Date Invoiced]]=FY01_M03,SalesOrders_Log[[#This Row],[Line Sub Total]],0)</f>
        <v>0</v>
      </c>
      <c r="Y183" s="18">
        <f>IF(SalesOrders_Log[[#This Row],[Date Invoiced]]=FY01_M04,SalesOrders_Log[[#This Row],[Line Sub Total]],0)</f>
        <v>0</v>
      </c>
      <c r="Z183" s="18">
        <f>IF(SalesOrders_Log[[#This Row],[Date Invoiced]]=FY01_M05,SalesOrders_Log[[#This Row],[Line Sub Total]],0)</f>
        <v>0</v>
      </c>
      <c r="AA183" s="18">
        <f>IF(SalesOrders_Log[[#This Row],[Date Invoiced]]=FY01_M06,SalesOrders_Log[[#This Row],[Line Sub Total]],0)</f>
        <v>0</v>
      </c>
      <c r="AB183" s="18">
        <f>IF(SalesOrders_Log[[#This Row],[Date Invoiced]]=FY01_M07,SalesOrders_Log[[#This Row],[Line Sub Total]],0)</f>
        <v>0</v>
      </c>
      <c r="AC183" s="18">
        <f>IF(SalesOrders_Log[[#This Row],[Date Invoiced]]=FY01_M08,SalesOrders_Log[[#This Row],[Line Sub Total]],0)</f>
        <v>0</v>
      </c>
      <c r="AD183" s="18">
        <f>IF(SalesOrders_Log[[#This Row],[Date Invoiced]]=FY01_M09,SalesOrders_Log[[#This Row],[Line Sub Total]],0)</f>
        <v>0</v>
      </c>
      <c r="AE183" s="18">
        <f>IF(SalesOrders_Log[[#This Row],[Date Invoiced]]=FY01_M10,SalesOrders_Log[[#This Row],[Line Sub Total]],0)</f>
        <v>0</v>
      </c>
      <c r="AF183" s="18">
        <f>IF(SalesOrders_Log[[#This Row],[Date Invoiced]]=FY01_M11,SalesOrders_Log[[#This Row],[Line Sub Total]],0)</f>
        <v>0</v>
      </c>
      <c r="AG183" s="18">
        <f>IF(SalesOrders_Log[[#This Row],[Date Invoiced]]=FY01_M12,SalesOrders_Log[[#This Row],[Line Sub Total]],0)</f>
        <v>0</v>
      </c>
      <c r="AH183" s="18">
        <f>IF(SalesOrders_Log[[#This Row],[Date Invoiced]]=FY02_M01,SalesOrders_Log[[#This Row],[Line Sub Total]],0)</f>
        <v>0</v>
      </c>
      <c r="AI183" s="18">
        <f>IF(SalesOrders_Log[[#This Row],[Date Invoiced]]=FY02_M02,SalesOrders_Log[[#This Row],[Line Sub Total]],0)</f>
        <v>0</v>
      </c>
      <c r="AJ183" s="18">
        <f>IF(SalesOrders_Log[[#This Row],[Date Invoiced]]=FY02_M03,SalesOrders_Log[[#This Row],[Line Sub Total]],0)</f>
        <v>0</v>
      </c>
      <c r="AK183" s="18">
        <f>IF(SalesOrders_Log[[#This Row],[Date Invoiced]]=FY02_M04,SalesOrders_Log[[#This Row],[Line Sub Total]],0)</f>
        <v>0</v>
      </c>
      <c r="AL183" s="18">
        <f>IF(SalesOrders_Log[[#This Row],[Date Invoiced]]=FY02_M05,SalesOrders_Log[[#This Row],[Line Sub Total]],0)</f>
        <v>0</v>
      </c>
      <c r="AM183" s="18">
        <f>IF(SalesOrders_Log[[#This Row],[Date Invoiced]]=FY02_M06,SalesOrders_Log[[#This Row],[Line Sub Total]],0)</f>
        <v>0</v>
      </c>
      <c r="AN183" s="18">
        <f>IF(SalesOrders_Log[[#This Row],[Date Invoiced]]=FY02_M07,SalesOrders_Log[[#This Row],[Line Sub Total]],0)</f>
        <v>0</v>
      </c>
      <c r="AO183" s="18">
        <f>IF(SalesOrders_Log[[#This Row],[Date Invoiced]]=FY02_M08,SalesOrders_Log[[#This Row],[Line Sub Total]],0)</f>
        <v>0</v>
      </c>
      <c r="AP183" s="18">
        <f>IF(SalesOrders_Log[[#This Row],[Date Invoiced]]=FY02_M09,SalesOrders_Log[[#This Row],[Line Sub Total]],0)</f>
        <v>0</v>
      </c>
      <c r="AQ183" s="18">
        <f>IF(SalesOrders_Log[[#This Row],[Date Invoiced]]=FY02_M10,SalesOrders_Log[[#This Row],[Line Sub Total]],0)</f>
        <v>0</v>
      </c>
      <c r="AR183" s="18">
        <f>IF(SalesOrders_Log[[#This Row],[Date Invoiced]]=FY02_M11,SalesOrders_Log[[#This Row],[Line Sub Total]],0)</f>
        <v>0</v>
      </c>
      <c r="AS183" s="18">
        <f>IF(SalesOrders_Log[[#This Row],[Date Invoiced]]=FY02_M12,SalesOrders_Log[[#This Row],[Line Sub Total]],0)</f>
        <v>0</v>
      </c>
      <c r="AT183" s="18">
        <f>IF(SalesOrders_Log[[#This Row],[Date Invoiced]]=FY03_M01,SalesOrders_Log[[#This Row],[Line Sub Total]],0)</f>
        <v>0</v>
      </c>
      <c r="AU183" s="18">
        <f>IF(SalesOrders_Log[[#This Row],[Date Invoiced]]=FY03_M02,SalesOrders_Log[[#This Row],[Line Sub Total]],0)</f>
        <v>0</v>
      </c>
      <c r="AV183" s="18">
        <f>IF(SalesOrders_Log[[#This Row],[Date Invoiced]]=FY03_M03,SalesOrders_Log[[#This Row],[Line Sub Total]],0)</f>
        <v>0</v>
      </c>
      <c r="AW183" s="18">
        <f>IF(SalesOrders_Log[[#This Row],[Date Invoiced]]=FY03_M04,SalesOrders_Log[[#This Row],[Line Sub Total]],0)</f>
        <v>0</v>
      </c>
      <c r="AX183" s="18">
        <f>IF(SalesOrders_Log[[#This Row],[Date Invoiced]]=FY03_M05,SalesOrders_Log[[#This Row],[Line Sub Total]],0)</f>
        <v>0</v>
      </c>
      <c r="AY183" s="18">
        <f>IF(SalesOrders_Log[[#This Row],[Date Invoiced]]=FY03_M06,SalesOrders_Log[[#This Row],[Line Sub Total]],0)</f>
        <v>0</v>
      </c>
      <c r="AZ183" s="18">
        <f>IF(SalesOrders_Log[[#This Row],[Date Invoiced]]=FY03_M07,SalesOrders_Log[[#This Row],[Line Sub Total]],0)</f>
        <v>0</v>
      </c>
      <c r="BA183" s="18">
        <f>IF(SalesOrders_Log[[#This Row],[Date Invoiced]]=FY03_M08,SalesOrders_Log[[#This Row],[Line Sub Total]],0)</f>
        <v>0</v>
      </c>
      <c r="BB183" s="18">
        <f>IF(SalesOrders_Log[[#This Row],[Date Invoiced]]=FY03_M09,SalesOrders_Log[[#This Row],[Line Sub Total]],0)</f>
        <v>0</v>
      </c>
      <c r="BC183" s="18">
        <f>IF(SalesOrders_Log[[#This Row],[Date Invoiced]]=FY03_M10,SalesOrders_Log[[#This Row],[Line Sub Total]],0)</f>
        <v>0</v>
      </c>
      <c r="BD183" s="18">
        <f>IF(SalesOrders_Log[[#This Row],[Date Invoiced]]=FY03_M11,SalesOrders_Log[[#This Row],[Line Sub Total]],0)</f>
        <v>0</v>
      </c>
      <c r="BE183" s="18">
        <f>IF(SalesOrders_Log[[#This Row],[Date Invoiced]]=FY03_M12,SalesOrders_Log[[#This Row],[Line Sub Total]],0)</f>
        <v>0</v>
      </c>
      <c r="BF183" s="18">
        <f>IF(SalesOrders_Log[[#This Row],[Product]]=FY04_M01,SalesOrders_Log[[#This Row],[Date Invoiced]],0)</f>
        <v>0</v>
      </c>
      <c r="BG183" s="18">
        <f>IF(SalesOrders_Log[[#This Row],[Product]]=FY04_M02,SalesOrders_Log[[#This Row],[Date Invoiced]],0)</f>
        <v>0</v>
      </c>
      <c r="BH183" s="18">
        <f>IF(SalesOrders_Log[[#This Row],[Product]]=FY04_M03,SalesOrders_Log[[#This Row],[Date Invoiced]],0)</f>
        <v>0</v>
      </c>
      <c r="BI183" s="18">
        <f>IF(SalesOrders_Log[[#This Row],[Product]]=FY04_M04,SalesOrders_Log[[#This Row],[Date Invoiced]],0)</f>
        <v>0</v>
      </c>
      <c r="BJ183" s="18">
        <f>IF(SalesOrders_Log[[#This Row],[Product]]=FY04_M05,SalesOrders_Log[[#This Row],[Date Invoiced]],0)</f>
        <v>0</v>
      </c>
      <c r="BK183" s="18">
        <f>IF(SalesOrders_Log[[#This Row],[Product]]=FY04_M06,SalesOrders_Log[[#This Row],[Date Invoiced]],0)</f>
        <v>0</v>
      </c>
      <c r="BL183" s="18">
        <f>IF(SalesOrders_Log[[#This Row],[Product]]=FY04_M07,SalesOrders_Log[[#This Row],[Date Invoiced]],0)</f>
        <v>0</v>
      </c>
      <c r="BM183" s="18">
        <f>IF(SalesOrders_Log[[#This Row],[Product]]=FY04_M08,SalesOrders_Log[[#This Row],[Date Invoiced]],0)</f>
        <v>0</v>
      </c>
      <c r="BN183" s="18">
        <f>IF(SalesOrders_Log[[#This Row],[Product]]=FY04_M09,SalesOrders_Log[[#This Row],[Date Invoiced]],0)</f>
        <v>0</v>
      </c>
      <c r="BO183" s="18">
        <f>IF(SalesOrders_Log[[#This Row],[Product]]=FY04_M10,SalesOrders_Log[[#This Row],[Date Invoiced]],0)</f>
        <v>0</v>
      </c>
      <c r="BP183" s="18">
        <f>IF(SalesOrders_Log[[#This Row],[Product]]=FY04_M11,SalesOrders_Log[[#This Row],[Date Invoiced]],0)</f>
        <v>0</v>
      </c>
      <c r="BQ183" s="18">
        <f>IF(SalesOrders_Log[[#This Row],[Product]]=FY04_M12,SalesOrders_Log[[#This Row],[Date Invoiced]],0)</f>
        <v>0</v>
      </c>
      <c r="BR183" s="18">
        <f>IF(SalesOrders_Log[[#This Row],[Product]]=FY05_M01,SalesOrders_Log[[#This Row],[Date Invoiced]],0)</f>
        <v>0</v>
      </c>
      <c r="BS183" s="18">
        <f>IF(SalesOrders_Log[[#This Row],[Product]]=FY05_M02,SalesOrders_Log[[#This Row],[Date Invoiced]],0)</f>
        <v>0</v>
      </c>
      <c r="BT183" s="18">
        <f>IF(SalesOrders_Log[[#This Row],[Product]]=FY05_M03,SalesOrders_Log[[#This Row],[Date Invoiced]],0)</f>
        <v>0</v>
      </c>
      <c r="BU183" s="18">
        <f>IF(SalesOrders_Log[[#This Row],[Product]]=FY05_M04,SalesOrders_Log[[#This Row],[Date Invoiced]],0)</f>
        <v>0</v>
      </c>
      <c r="BV183" s="18">
        <f>IF(SalesOrders_Log[[#This Row],[Product]]=FY05_M05,SalesOrders_Log[[#This Row],[Date Invoiced]],0)</f>
        <v>0</v>
      </c>
      <c r="BW183" s="18">
        <f>IF(SalesOrders_Log[[#This Row],[Product]]=FY05_M06,SalesOrders_Log[[#This Row],[Date Invoiced]],0)</f>
        <v>0</v>
      </c>
      <c r="BX183" s="18">
        <f>IF(SalesOrders_Log[[#This Row],[Product]]=FY05_M07,SalesOrders_Log[[#This Row],[Date Invoiced]],0)</f>
        <v>0</v>
      </c>
      <c r="BY183" s="18">
        <f>IF(SalesOrders_Log[[#This Row],[Product]]=FY05_M08,SalesOrders_Log[[#This Row],[Date Invoiced]],0)</f>
        <v>0</v>
      </c>
      <c r="BZ183" s="18">
        <f>IF(SalesOrders_Log[[#This Row],[Product]]=FY05_M09,SalesOrders_Log[[#This Row],[Date Invoiced]],0)</f>
        <v>0</v>
      </c>
      <c r="CA183" s="18">
        <f>IF(SalesOrders_Log[[#This Row],[Product]]=FY05_M10,SalesOrders_Log[[#This Row],[Date Invoiced]],0)</f>
        <v>0</v>
      </c>
      <c r="CB183" s="18">
        <f>IF(SalesOrders_Log[[#This Row],[Product]]=FY05_M11,SalesOrders_Log[[#This Row],[Date Invoiced]],0)</f>
        <v>0</v>
      </c>
      <c r="CC183" s="18">
        <f>IF(SalesOrders_Log[[#This Row],[Product]]=FY05_M12,SalesOrders_Log[[#This Row],[Date Invoiced]],0)</f>
        <v>0</v>
      </c>
    </row>
    <row r="184" spans="2:81" x14ac:dyDescent="0.25">
      <c r="B184" s="6" t="s">
        <v>788</v>
      </c>
      <c r="C184" s="6"/>
      <c r="D184" s="11"/>
      <c r="E184" s="6"/>
      <c r="F184" s="6"/>
      <c r="G184" s="6"/>
      <c r="H184" s="6"/>
      <c r="I184" s="6"/>
      <c r="J184" s="6"/>
      <c r="K184" s="6"/>
      <c r="L184" s="18" t="str">
        <f>IF(ISBLANK(SalesOrders_Log[[#This Row],[Product]]),"",SalesOrders_Log[[#This Row],[List Price]]*SalesOrders_Log[[#This Row],[QTY at List Price]]+SalesOrders_Log[[#This Row],[Discount Price]]*SalesOrders_Log[[#This Row],[QTY at Discount Price]])</f>
        <v/>
      </c>
      <c r="M184" s="6"/>
      <c r="N184" s="6"/>
      <c r="O184" s="18" t="str">
        <f>IFERROR(SalesOrders_Log[[#This Row],[Line Sub Total]]*SalesOrders_Log[[#This Row],[Zip Code Taxes]],"")</f>
        <v/>
      </c>
      <c r="P184" s="18">
        <f>SalesOrders_Log[[#This Row],[List Price]]-SalesOrders_Log[[#This Row],[Cost Price]]</f>
        <v>0</v>
      </c>
      <c r="Q18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84" s="93" t="str">
        <f>IFERROR(SalesOrders_Log[[#This Row],[QTY at List Price]]*SalesOrders_Log[[#This Row],[List Price]]/SalesOrders_Log[[#This Row],[Cost Price]]*SalesOrders_Log[[#This Row],[QTY at List Price]]-IF(SalesOrders_Log[[#This Row],[QTY at List Price]]="","",1),"")</f>
        <v/>
      </c>
      <c r="S184" s="93" t="str">
        <f>IFERROR( SalesOrders_Log[[#This Row],[QTY at Discount Price]]*SalesOrders_Log[[#This Row],[Discount Price]]/SalesOrders_Log[[#This Row],[Cost Price]]*SalesOrders_Log[[#This Row],[QTY at Discount Price]]-IF(SalesOrders_Log[[#This Row],[QTY at Discount Price]]="","",1),"")</f>
        <v/>
      </c>
      <c r="T184" s="6"/>
      <c r="V184" s="18">
        <f>IF(SalesOrders_Log[[#This Row],[Date Invoiced]]=FY01_M01,SalesOrders_Log[[#This Row],[Line Sub Total]],0)</f>
        <v>0</v>
      </c>
      <c r="W184" s="18">
        <f>IF(SalesOrders_Log[[#This Row],[Date Invoiced]]=FY01_M02,SalesOrders_Log[[#This Row],[Line Sub Total]],0)</f>
        <v>0</v>
      </c>
      <c r="X184" s="18">
        <f>IF(SalesOrders_Log[[#This Row],[Date Invoiced]]=FY01_M03,SalesOrders_Log[[#This Row],[Line Sub Total]],0)</f>
        <v>0</v>
      </c>
      <c r="Y184" s="18">
        <f>IF(SalesOrders_Log[[#This Row],[Date Invoiced]]=FY01_M04,SalesOrders_Log[[#This Row],[Line Sub Total]],0)</f>
        <v>0</v>
      </c>
      <c r="Z184" s="18">
        <f>IF(SalesOrders_Log[[#This Row],[Date Invoiced]]=FY01_M05,SalesOrders_Log[[#This Row],[Line Sub Total]],0)</f>
        <v>0</v>
      </c>
      <c r="AA184" s="18">
        <f>IF(SalesOrders_Log[[#This Row],[Date Invoiced]]=FY01_M06,SalesOrders_Log[[#This Row],[Line Sub Total]],0)</f>
        <v>0</v>
      </c>
      <c r="AB184" s="18">
        <f>IF(SalesOrders_Log[[#This Row],[Date Invoiced]]=FY01_M07,SalesOrders_Log[[#This Row],[Line Sub Total]],0)</f>
        <v>0</v>
      </c>
      <c r="AC184" s="18">
        <f>IF(SalesOrders_Log[[#This Row],[Date Invoiced]]=FY01_M08,SalesOrders_Log[[#This Row],[Line Sub Total]],0)</f>
        <v>0</v>
      </c>
      <c r="AD184" s="18">
        <f>IF(SalesOrders_Log[[#This Row],[Date Invoiced]]=FY01_M09,SalesOrders_Log[[#This Row],[Line Sub Total]],0)</f>
        <v>0</v>
      </c>
      <c r="AE184" s="18">
        <f>IF(SalesOrders_Log[[#This Row],[Date Invoiced]]=FY01_M10,SalesOrders_Log[[#This Row],[Line Sub Total]],0)</f>
        <v>0</v>
      </c>
      <c r="AF184" s="18">
        <f>IF(SalesOrders_Log[[#This Row],[Date Invoiced]]=FY01_M11,SalesOrders_Log[[#This Row],[Line Sub Total]],0)</f>
        <v>0</v>
      </c>
      <c r="AG184" s="18">
        <f>IF(SalesOrders_Log[[#This Row],[Date Invoiced]]=FY01_M12,SalesOrders_Log[[#This Row],[Line Sub Total]],0)</f>
        <v>0</v>
      </c>
      <c r="AH184" s="18">
        <f>IF(SalesOrders_Log[[#This Row],[Date Invoiced]]=FY02_M01,SalesOrders_Log[[#This Row],[Line Sub Total]],0)</f>
        <v>0</v>
      </c>
      <c r="AI184" s="18">
        <f>IF(SalesOrders_Log[[#This Row],[Date Invoiced]]=FY02_M02,SalesOrders_Log[[#This Row],[Line Sub Total]],0)</f>
        <v>0</v>
      </c>
      <c r="AJ184" s="18">
        <f>IF(SalesOrders_Log[[#This Row],[Date Invoiced]]=FY02_M03,SalesOrders_Log[[#This Row],[Line Sub Total]],0)</f>
        <v>0</v>
      </c>
      <c r="AK184" s="18">
        <f>IF(SalesOrders_Log[[#This Row],[Date Invoiced]]=FY02_M04,SalesOrders_Log[[#This Row],[Line Sub Total]],0)</f>
        <v>0</v>
      </c>
      <c r="AL184" s="18">
        <f>IF(SalesOrders_Log[[#This Row],[Date Invoiced]]=FY02_M05,SalesOrders_Log[[#This Row],[Line Sub Total]],0)</f>
        <v>0</v>
      </c>
      <c r="AM184" s="18">
        <f>IF(SalesOrders_Log[[#This Row],[Date Invoiced]]=FY02_M06,SalesOrders_Log[[#This Row],[Line Sub Total]],0)</f>
        <v>0</v>
      </c>
      <c r="AN184" s="18">
        <f>IF(SalesOrders_Log[[#This Row],[Date Invoiced]]=FY02_M07,SalesOrders_Log[[#This Row],[Line Sub Total]],0)</f>
        <v>0</v>
      </c>
      <c r="AO184" s="18">
        <f>IF(SalesOrders_Log[[#This Row],[Date Invoiced]]=FY02_M08,SalesOrders_Log[[#This Row],[Line Sub Total]],0)</f>
        <v>0</v>
      </c>
      <c r="AP184" s="18">
        <f>IF(SalesOrders_Log[[#This Row],[Date Invoiced]]=FY02_M09,SalesOrders_Log[[#This Row],[Line Sub Total]],0)</f>
        <v>0</v>
      </c>
      <c r="AQ184" s="18">
        <f>IF(SalesOrders_Log[[#This Row],[Date Invoiced]]=FY02_M10,SalesOrders_Log[[#This Row],[Line Sub Total]],0)</f>
        <v>0</v>
      </c>
      <c r="AR184" s="18">
        <f>IF(SalesOrders_Log[[#This Row],[Date Invoiced]]=FY02_M11,SalesOrders_Log[[#This Row],[Line Sub Total]],0)</f>
        <v>0</v>
      </c>
      <c r="AS184" s="18">
        <f>IF(SalesOrders_Log[[#This Row],[Date Invoiced]]=FY02_M12,SalesOrders_Log[[#This Row],[Line Sub Total]],0)</f>
        <v>0</v>
      </c>
      <c r="AT184" s="18">
        <f>IF(SalesOrders_Log[[#This Row],[Date Invoiced]]=FY03_M01,SalesOrders_Log[[#This Row],[Line Sub Total]],0)</f>
        <v>0</v>
      </c>
      <c r="AU184" s="18">
        <f>IF(SalesOrders_Log[[#This Row],[Date Invoiced]]=FY03_M02,SalesOrders_Log[[#This Row],[Line Sub Total]],0)</f>
        <v>0</v>
      </c>
      <c r="AV184" s="18">
        <f>IF(SalesOrders_Log[[#This Row],[Date Invoiced]]=FY03_M03,SalesOrders_Log[[#This Row],[Line Sub Total]],0)</f>
        <v>0</v>
      </c>
      <c r="AW184" s="18">
        <f>IF(SalesOrders_Log[[#This Row],[Date Invoiced]]=FY03_M04,SalesOrders_Log[[#This Row],[Line Sub Total]],0)</f>
        <v>0</v>
      </c>
      <c r="AX184" s="18">
        <f>IF(SalesOrders_Log[[#This Row],[Date Invoiced]]=FY03_M05,SalesOrders_Log[[#This Row],[Line Sub Total]],0)</f>
        <v>0</v>
      </c>
      <c r="AY184" s="18">
        <f>IF(SalesOrders_Log[[#This Row],[Date Invoiced]]=FY03_M06,SalesOrders_Log[[#This Row],[Line Sub Total]],0)</f>
        <v>0</v>
      </c>
      <c r="AZ184" s="18">
        <f>IF(SalesOrders_Log[[#This Row],[Date Invoiced]]=FY03_M07,SalesOrders_Log[[#This Row],[Line Sub Total]],0)</f>
        <v>0</v>
      </c>
      <c r="BA184" s="18">
        <f>IF(SalesOrders_Log[[#This Row],[Date Invoiced]]=FY03_M08,SalesOrders_Log[[#This Row],[Line Sub Total]],0)</f>
        <v>0</v>
      </c>
      <c r="BB184" s="18">
        <f>IF(SalesOrders_Log[[#This Row],[Date Invoiced]]=FY03_M09,SalesOrders_Log[[#This Row],[Line Sub Total]],0)</f>
        <v>0</v>
      </c>
      <c r="BC184" s="18">
        <f>IF(SalesOrders_Log[[#This Row],[Date Invoiced]]=FY03_M10,SalesOrders_Log[[#This Row],[Line Sub Total]],0)</f>
        <v>0</v>
      </c>
      <c r="BD184" s="18">
        <f>IF(SalesOrders_Log[[#This Row],[Date Invoiced]]=FY03_M11,SalesOrders_Log[[#This Row],[Line Sub Total]],0)</f>
        <v>0</v>
      </c>
      <c r="BE184" s="18">
        <f>IF(SalesOrders_Log[[#This Row],[Date Invoiced]]=FY03_M12,SalesOrders_Log[[#This Row],[Line Sub Total]],0)</f>
        <v>0</v>
      </c>
      <c r="BF184" s="18">
        <f>IF(SalesOrders_Log[[#This Row],[Product]]=FY04_M01,SalesOrders_Log[[#This Row],[Date Invoiced]],0)</f>
        <v>0</v>
      </c>
      <c r="BG184" s="18">
        <f>IF(SalesOrders_Log[[#This Row],[Product]]=FY04_M02,SalesOrders_Log[[#This Row],[Date Invoiced]],0)</f>
        <v>0</v>
      </c>
      <c r="BH184" s="18">
        <f>IF(SalesOrders_Log[[#This Row],[Product]]=FY04_M03,SalesOrders_Log[[#This Row],[Date Invoiced]],0)</f>
        <v>0</v>
      </c>
      <c r="BI184" s="18">
        <f>IF(SalesOrders_Log[[#This Row],[Product]]=FY04_M04,SalesOrders_Log[[#This Row],[Date Invoiced]],0)</f>
        <v>0</v>
      </c>
      <c r="BJ184" s="18">
        <f>IF(SalesOrders_Log[[#This Row],[Product]]=FY04_M05,SalesOrders_Log[[#This Row],[Date Invoiced]],0)</f>
        <v>0</v>
      </c>
      <c r="BK184" s="18">
        <f>IF(SalesOrders_Log[[#This Row],[Product]]=FY04_M06,SalesOrders_Log[[#This Row],[Date Invoiced]],0)</f>
        <v>0</v>
      </c>
      <c r="BL184" s="18">
        <f>IF(SalesOrders_Log[[#This Row],[Product]]=FY04_M07,SalesOrders_Log[[#This Row],[Date Invoiced]],0)</f>
        <v>0</v>
      </c>
      <c r="BM184" s="18">
        <f>IF(SalesOrders_Log[[#This Row],[Product]]=FY04_M08,SalesOrders_Log[[#This Row],[Date Invoiced]],0)</f>
        <v>0</v>
      </c>
      <c r="BN184" s="18">
        <f>IF(SalesOrders_Log[[#This Row],[Product]]=FY04_M09,SalesOrders_Log[[#This Row],[Date Invoiced]],0)</f>
        <v>0</v>
      </c>
      <c r="BO184" s="18">
        <f>IF(SalesOrders_Log[[#This Row],[Product]]=FY04_M10,SalesOrders_Log[[#This Row],[Date Invoiced]],0)</f>
        <v>0</v>
      </c>
      <c r="BP184" s="18">
        <f>IF(SalesOrders_Log[[#This Row],[Product]]=FY04_M11,SalesOrders_Log[[#This Row],[Date Invoiced]],0)</f>
        <v>0</v>
      </c>
      <c r="BQ184" s="18">
        <f>IF(SalesOrders_Log[[#This Row],[Product]]=FY04_M12,SalesOrders_Log[[#This Row],[Date Invoiced]],0)</f>
        <v>0</v>
      </c>
      <c r="BR184" s="18">
        <f>IF(SalesOrders_Log[[#This Row],[Product]]=FY05_M01,SalesOrders_Log[[#This Row],[Date Invoiced]],0)</f>
        <v>0</v>
      </c>
      <c r="BS184" s="18">
        <f>IF(SalesOrders_Log[[#This Row],[Product]]=FY05_M02,SalesOrders_Log[[#This Row],[Date Invoiced]],0)</f>
        <v>0</v>
      </c>
      <c r="BT184" s="18">
        <f>IF(SalesOrders_Log[[#This Row],[Product]]=FY05_M03,SalesOrders_Log[[#This Row],[Date Invoiced]],0)</f>
        <v>0</v>
      </c>
      <c r="BU184" s="18">
        <f>IF(SalesOrders_Log[[#This Row],[Product]]=FY05_M04,SalesOrders_Log[[#This Row],[Date Invoiced]],0)</f>
        <v>0</v>
      </c>
      <c r="BV184" s="18">
        <f>IF(SalesOrders_Log[[#This Row],[Product]]=FY05_M05,SalesOrders_Log[[#This Row],[Date Invoiced]],0)</f>
        <v>0</v>
      </c>
      <c r="BW184" s="18">
        <f>IF(SalesOrders_Log[[#This Row],[Product]]=FY05_M06,SalesOrders_Log[[#This Row],[Date Invoiced]],0)</f>
        <v>0</v>
      </c>
      <c r="BX184" s="18">
        <f>IF(SalesOrders_Log[[#This Row],[Product]]=FY05_M07,SalesOrders_Log[[#This Row],[Date Invoiced]],0)</f>
        <v>0</v>
      </c>
      <c r="BY184" s="18">
        <f>IF(SalesOrders_Log[[#This Row],[Product]]=FY05_M08,SalesOrders_Log[[#This Row],[Date Invoiced]],0)</f>
        <v>0</v>
      </c>
      <c r="BZ184" s="18">
        <f>IF(SalesOrders_Log[[#This Row],[Product]]=FY05_M09,SalesOrders_Log[[#This Row],[Date Invoiced]],0)</f>
        <v>0</v>
      </c>
      <c r="CA184" s="18">
        <f>IF(SalesOrders_Log[[#This Row],[Product]]=FY05_M10,SalesOrders_Log[[#This Row],[Date Invoiced]],0)</f>
        <v>0</v>
      </c>
      <c r="CB184" s="18">
        <f>IF(SalesOrders_Log[[#This Row],[Product]]=FY05_M11,SalesOrders_Log[[#This Row],[Date Invoiced]],0)</f>
        <v>0</v>
      </c>
      <c r="CC184" s="18">
        <f>IF(SalesOrders_Log[[#This Row],[Product]]=FY05_M12,SalesOrders_Log[[#This Row],[Date Invoiced]],0)</f>
        <v>0</v>
      </c>
    </row>
    <row r="185" spans="2:81" x14ac:dyDescent="0.25">
      <c r="B185" s="6" t="s">
        <v>789</v>
      </c>
      <c r="C185" s="6"/>
      <c r="D185" s="11"/>
      <c r="E185" s="6"/>
      <c r="F185" s="6"/>
      <c r="G185" s="6"/>
      <c r="H185" s="6"/>
      <c r="I185" s="6"/>
      <c r="J185" s="6"/>
      <c r="K185" s="6"/>
      <c r="L185" s="18" t="str">
        <f>IF(ISBLANK(SalesOrders_Log[[#This Row],[Product]]),"",SalesOrders_Log[[#This Row],[List Price]]*SalesOrders_Log[[#This Row],[QTY at List Price]]+SalesOrders_Log[[#This Row],[Discount Price]]*SalesOrders_Log[[#This Row],[QTY at Discount Price]])</f>
        <v/>
      </c>
      <c r="M185" s="6"/>
      <c r="N185" s="6"/>
      <c r="O185" s="18" t="str">
        <f>IFERROR(SalesOrders_Log[[#This Row],[Line Sub Total]]*SalesOrders_Log[[#This Row],[Zip Code Taxes]],"")</f>
        <v/>
      </c>
      <c r="P185" s="18">
        <f>SalesOrders_Log[[#This Row],[List Price]]-SalesOrders_Log[[#This Row],[Cost Price]]</f>
        <v>0</v>
      </c>
      <c r="Q18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85" s="93" t="str">
        <f>IFERROR(SalesOrders_Log[[#This Row],[QTY at List Price]]*SalesOrders_Log[[#This Row],[List Price]]/SalesOrders_Log[[#This Row],[Cost Price]]*SalesOrders_Log[[#This Row],[QTY at List Price]]-IF(SalesOrders_Log[[#This Row],[QTY at List Price]]="","",1),"")</f>
        <v/>
      </c>
      <c r="S185" s="93" t="str">
        <f>IFERROR( SalesOrders_Log[[#This Row],[QTY at Discount Price]]*SalesOrders_Log[[#This Row],[Discount Price]]/SalesOrders_Log[[#This Row],[Cost Price]]*SalesOrders_Log[[#This Row],[QTY at Discount Price]]-IF(SalesOrders_Log[[#This Row],[QTY at Discount Price]]="","",1),"")</f>
        <v/>
      </c>
      <c r="T185" s="6"/>
      <c r="V185" s="18">
        <f>IF(SalesOrders_Log[[#This Row],[Date Invoiced]]=FY01_M01,SalesOrders_Log[[#This Row],[Line Sub Total]],0)</f>
        <v>0</v>
      </c>
      <c r="W185" s="18">
        <f>IF(SalesOrders_Log[[#This Row],[Date Invoiced]]=FY01_M02,SalesOrders_Log[[#This Row],[Line Sub Total]],0)</f>
        <v>0</v>
      </c>
      <c r="X185" s="18">
        <f>IF(SalesOrders_Log[[#This Row],[Date Invoiced]]=FY01_M03,SalesOrders_Log[[#This Row],[Line Sub Total]],0)</f>
        <v>0</v>
      </c>
      <c r="Y185" s="18">
        <f>IF(SalesOrders_Log[[#This Row],[Date Invoiced]]=FY01_M04,SalesOrders_Log[[#This Row],[Line Sub Total]],0)</f>
        <v>0</v>
      </c>
      <c r="Z185" s="18">
        <f>IF(SalesOrders_Log[[#This Row],[Date Invoiced]]=FY01_M05,SalesOrders_Log[[#This Row],[Line Sub Total]],0)</f>
        <v>0</v>
      </c>
      <c r="AA185" s="18">
        <f>IF(SalesOrders_Log[[#This Row],[Date Invoiced]]=FY01_M06,SalesOrders_Log[[#This Row],[Line Sub Total]],0)</f>
        <v>0</v>
      </c>
      <c r="AB185" s="18">
        <f>IF(SalesOrders_Log[[#This Row],[Date Invoiced]]=FY01_M07,SalesOrders_Log[[#This Row],[Line Sub Total]],0)</f>
        <v>0</v>
      </c>
      <c r="AC185" s="18">
        <f>IF(SalesOrders_Log[[#This Row],[Date Invoiced]]=FY01_M08,SalesOrders_Log[[#This Row],[Line Sub Total]],0)</f>
        <v>0</v>
      </c>
      <c r="AD185" s="18">
        <f>IF(SalesOrders_Log[[#This Row],[Date Invoiced]]=FY01_M09,SalesOrders_Log[[#This Row],[Line Sub Total]],0)</f>
        <v>0</v>
      </c>
      <c r="AE185" s="18">
        <f>IF(SalesOrders_Log[[#This Row],[Date Invoiced]]=FY01_M10,SalesOrders_Log[[#This Row],[Line Sub Total]],0)</f>
        <v>0</v>
      </c>
      <c r="AF185" s="18">
        <f>IF(SalesOrders_Log[[#This Row],[Date Invoiced]]=FY01_M11,SalesOrders_Log[[#This Row],[Line Sub Total]],0)</f>
        <v>0</v>
      </c>
      <c r="AG185" s="18">
        <f>IF(SalesOrders_Log[[#This Row],[Date Invoiced]]=FY01_M12,SalesOrders_Log[[#This Row],[Line Sub Total]],0)</f>
        <v>0</v>
      </c>
      <c r="AH185" s="18">
        <f>IF(SalesOrders_Log[[#This Row],[Date Invoiced]]=FY02_M01,SalesOrders_Log[[#This Row],[Line Sub Total]],0)</f>
        <v>0</v>
      </c>
      <c r="AI185" s="18">
        <f>IF(SalesOrders_Log[[#This Row],[Date Invoiced]]=FY02_M02,SalesOrders_Log[[#This Row],[Line Sub Total]],0)</f>
        <v>0</v>
      </c>
      <c r="AJ185" s="18">
        <f>IF(SalesOrders_Log[[#This Row],[Date Invoiced]]=FY02_M03,SalesOrders_Log[[#This Row],[Line Sub Total]],0)</f>
        <v>0</v>
      </c>
      <c r="AK185" s="18">
        <f>IF(SalesOrders_Log[[#This Row],[Date Invoiced]]=FY02_M04,SalesOrders_Log[[#This Row],[Line Sub Total]],0)</f>
        <v>0</v>
      </c>
      <c r="AL185" s="18">
        <f>IF(SalesOrders_Log[[#This Row],[Date Invoiced]]=FY02_M05,SalesOrders_Log[[#This Row],[Line Sub Total]],0)</f>
        <v>0</v>
      </c>
      <c r="AM185" s="18">
        <f>IF(SalesOrders_Log[[#This Row],[Date Invoiced]]=FY02_M06,SalesOrders_Log[[#This Row],[Line Sub Total]],0)</f>
        <v>0</v>
      </c>
      <c r="AN185" s="18">
        <f>IF(SalesOrders_Log[[#This Row],[Date Invoiced]]=FY02_M07,SalesOrders_Log[[#This Row],[Line Sub Total]],0)</f>
        <v>0</v>
      </c>
      <c r="AO185" s="18">
        <f>IF(SalesOrders_Log[[#This Row],[Date Invoiced]]=FY02_M08,SalesOrders_Log[[#This Row],[Line Sub Total]],0)</f>
        <v>0</v>
      </c>
      <c r="AP185" s="18">
        <f>IF(SalesOrders_Log[[#This Row],[Date Invoiced]]=FY02_M09,SalesOrders_Log[[#This Row],[Line Sub Total]],0)</f>
        <v>0</v>
      </c>
      <c r="AQ185" s="18">
        <f>IF(SalesOrders_Log[[#This Row],[Date Invoiced]]=FY02_M10,SalesOrders_Log[[#This Row],[Line Sub Total]],0)</f>
        <v>0</v>
      </c>
      <c r="AR185" s="18">
        <f>IF(SalesOrders_Log[[#This Row],[Date Invoiced]]=FY02_M11,SalesOrders_Log[[#This Row],[Line Sub Total]],0)</f>
        <v>0</v>
      </c>
      <c r="AS185" s="18">
        <f>IF(SalesOrders_Log[[#This Row],[Date Invoiced]]=FY02_M12,SalesOrders_Log[[#This Row],[Line Sub Total]],0)</f>
        <v>0</v>
      </c>
      <c r="AT185" s="18">
        <f>IF(SalesOrders_Log[[#This Row],[Date Invoiced]]=FY03_M01,SalesOrders_Log[[#This Row],[Line Sub Total]],0)</f>
        <v>0</v>
      </c>
      <c r="AU185" s="18">
        <f>IF(SalesOrders_Log[[#This Row],[Date Invoiced]]=FY03_M02,SalesOrders_Log[[#This Row],[Line Sub Total]],0)</f>
        <v>0</v>
      </c>
      <c r="AV185" s="18">
        <f>IF(SalesOrders_Log[[#This Row],[Date Invoiced]]=FY03_M03,SalesOrders_Log[[#This Row],[Line Sub Total]],0)</f>
        <v>0</v>
      </c>
      <c r="AW185" s="18">
        <f>IF(SalesOrders_Log[[#This Row],[Date Invoiced]]=FY03_M04,SalesOrders_Log[[#This Row],[Line Sub Total]],0)</f>
        <v>0</v>
      </c>
      <c r="AX185" s="18">
        <f>IF(SalesOrders_Log[[#This Row],[Date Invoiced]]=FY03_M05,SalesOrders_Log[[#This Row],[Line Sub Total]],0)</f>
        <v>0</v>
      </c>
      <c r="AY185" s="18">
        <f>IF(SalesOrders_Log[[#This Row],[Date Invoiced]]=FY03_M06,SalesOrders_Log[[#This Row],[Line Sub Total]],0)</f>
        <v>0</v>
      </c>
      <c r="AZ185" s="18">
        <f>IF(SalesOrders_Log[[#This Row],[Date Invoiced]]=FY03_M07,SalesOrders_Log[[#This Row],[Line Sub Total]],0)</f>
        <v>0</v>
      </c>
      <c r="BA185" s="18">
        <f>IF(SalesOrders_Log[[#This Row],[Date Invoiced]]=FY03_M08,SalesOrders_Log[[#This Row],[Line Sub Total]],0)</f>
        <v>0</v>
      </c>
      <c r="BB185" s="18">
        <f>IF(SalesOrders_Log[[#This Row],[Date Invoiced]]=FY03_M09,SalesOrders_Log[[#This Row],[Line Sub Total]],0)</f>
        <v>0</v>
      </c>
      <c r="BC185" s="18">
        <f>IF(SalesOrders_Log[[#This Row],[Date Invoiced]]=FY03_M10,SalesOrders_Log[[#This Row],[Line Sub Total]],0)</f>
        <v>0</v>
      </c>
      <c r="BD185" s="18">
        <f>IF(SalesOrders_Log[[#This Row],[Date Invoiced]]=FY03_M11,SalesOrders_Log[[#This Row],[Line Sub Total]],0)</f>
        <v>0</v>
      </c>
      <c r="BE185" s="18">
        <f>IF(SalesOrders_Log[[#This Row],[Date Invoiced]]=FY03_M12,SalesOrders_Log[[#This Row],[Line Sub Total]],0)</f>
        <v>0</v>
      </c>
      <c r="BF185" s="18">
        <f>IF(SalesOrders_Log[[#This Row],[Product]]=FY04_M01,SalesOrders_Log[[#This Row],[Date Invoiced]],0)</f>
        <v>0</v>
      </c>
      <c r="BG185" s="18">
        <f>IF(SalesOrders_Log[[#This Row],[Product]]=FY04_M02,SalesOrders_Log[[#This Row],[Date Invoiced]],0)</f>
        <v>0</v>
      </c>
      <c r="BH185" s="18">
        <f>IF(SalesOrders_Log[[#This Row],[Product]]=FY04_M03,SalesOrders_Log[[#This Row],[Date Invoiced]],0)</f>
        <v>0</v>
      </c>
      <c r="BI185" s="18">
        <f>IF(SalesOrders_Log[[#This Row],[Product]]=FY04_M04,SalesOrders_Log[[#This Row],[Date Invoiced]],0)</f>
        <v>0</v>
      </c>
      <c r="BJ185" s="18">
        <f>IF(SalesOrders_Log[[#This Row],[Product]]=FY04_M05,SalesOrders_Log[[#This Row],[Date Invoiced]],0)</f>
        <v>0</v>
      </c>
      <c r="BK185" s="18">
        <f>IF(SalesOrders_Log[[#This Row],[Product]]=FY04_M06,SalesOrders_Log[[#This Row],[Date Invoiced]],0)</f>
        <v>0</v>
      </c>
      <c r="BL185" s="18">
        <f>IF(SalesOrders_Log[[#This Row],[Product]]=FY04_M07,SalesOrders_Log[[#This Row],[Date Invoiced]],0)</f>
        <v>0</v>
      </c>
      <c r="BM185" s="18">
        <f>IF(SalesOrders_Log[[#This Row],[Product]]=FY04_M08,SalesOrders_Log[[#This Row],[Date Invoiced]],0)</f>
        <v>0</v>
      </c>
      <c r="BN185" s="18">
        <f>IF(SalesOrders_Log[[#This Row],[Product]]=FY04_M09,SalesOrders_Log[[#This Row],[Date Invoiced]],0)</f>
        <v>0</v>
      </c>
      <c r="BO185" s="18">
        <f>IF(SalesOrders_Log[[#This Row],[Product]]=FY04_M10,SalesOrders_Log[[#This Row],[Date Invoiced]],0)</f>
        <v>0</v>
      </c>
      <c r="BP185" s="18">
        <f>IF(SalesOrders_Log[[#This Row],[Product]]=FY04_M11,SalesOrders_Log[[#This Row],[Date Invoiced]],0)</f>
        <v>0</v>
      </c>
      <c r="BQ185" s="18">
        <f>IF(SalesOrders_Log[[#This Row],[Product]]=FY04_M12,SalesOrders_Log[[#This Row],[Date Invoiced]],0)</f>
        <v>0</v>
      </c>
      <c r="BR185" s="18">
        <f>IF(SalesOrders_Log[[#This Row],[Product]]=FY05_M01,SalesOrders_Log[[#This Row],[Date Invoiced]],0)</f>
        <v>0</v>
      </c>
      <c r="BS185" s="18">
        <f>IF(SalesOrders_Log[[#This Row],[Product]]=FY05_M02,SalesOrders_Log[[#This Row],[Date Invoiced]],0)</f>
        <v>0</v>
      </c>
      <c r="BT185" s="18">
        <f>IF(SalesOrders_Log[[#This Row],[Product]]=FY05_M03,SalesOrders_Log[[#This Row],[Date Invoiced]],0)</f>
        <v>0</v>
      </c>
      <c r="BU185" s="18">
        <f>IF(SalesOrders_Log[[#This Row],[Product]]=FY05_M04,SalesOrders_Log[[#This Row],[Date Invoiced]],0)</f>
        <v>0</v>
      </c>
      <c r="BV185" s="18">
        <f>IF(SalesOrders_Log[[#This Row],[Product]]=FY05_M05,SalesOrders_Log[[#This Row],[Date Invoiced]],0)</f>
        <v>0</v>
      </c>
      <c r="BW185" s="18">
        <f>IF(SalesOrders_Log[[#This Row],[Product]]=FY05_M06,SalesOrders_Log[[#This Row],[Date Invoiced]],0)</f>
        <v>0</v>
      </c>
      <c r="BX185" s="18">
        <f>IF(SalesOrders_Log[[#This Row],[Product]]=FY05_M07,SalesOrders_Log[[#This Row],[Date Invoiced]],0)</f>
        <v>0</v>
      </c>
      <c r="BY185" s="18">
        <f>IF(SalesOrders_Log[[#This Row],[Product]]=FY05_M08,SalesOrders_Log[[#This Row],[Date Invoiced]],0)</f>
        <v>0</v>
      </c>
      <c r="BZ185" s="18">
        <f>IF(SalesOrders_Log[[#This Row],[Product]]=FY05_M09,SalesOrders_Log[[#This Row],[Date Invoiced]],0)</f>
        <v>0</v>
      </c>
      <c r="CA185" s="18">
        <f>IF(SalesOrders_Log[[#This Row],[Product]]=FY05_M10,SalesOrders_Log[[#This Row],[Date Invoiced]],0)</f>
        <v>0</v>
      </c>
      <c r="CB185" s="18">
        <f>IF(SalesOrders_Log[[#This Row],[Product]]=FY05_M11,SalesOrders_Log[[#This Row],[Date Invoiced]],0)</f>
        <v>0</v>
      </c>
      <c r="CC185" s="18">
        <f>IF(SalesOrders_Log[[#This Row],[Product]]=FY05_M12,SalesOrders_Log[[#This Row],[Date Invoiced]],0)</f>
        <v>0</v>
      </c>
    </row>
    <row r="186" spans="2:81" x14ac:dyDescent="0.25">
      <c r="B186" s="6" t="s">
        <v>790</v>
      </c>
      <c r="C186" s="6"/>
      <c r="D186" s="11"/>
      <c r="E186" s="6"/>
      <c r="F186" s="6"/>
      <c r="G186" s="6"/>
      <c r="H186" s="6"/>
      <c r="I186" s="6"/>
      <c r="J186" s="6"/>
      <c r="K186" s="6"/>
      <c r="L186" s="18" t="str">
        <f>IF(ISBLANK(SalesOrders_Log[[#This Row],[Product]]),"",SalesOrders_Log[[#This Row],[List Price]]*SalesOrders_Log[[#This Row],[QTY at List Price]]+SalesOrders_Log[[#This Row],[Discount Price]]*SalesOrders_Log[[#This Row],[QTY at Discount Price]])</f>
        <v/>
      </c>
      <c r="M186" s="6"/>
      <c r="N186" s="6"/>
      <c r="O186" s="18" t="str">
        <f>IFERROR(SalesOrders_Log[[#This Row],[Line Sub Total]]*SalesOrders_Log[[#This Row],[Zip Code Taxes]],"")</f>
        <v/>
      </c>
      <c r="P186" s="18">
        <f>SalesOrders_Log[[#This Row],[List Price]]-SalesOrders_Log[[#This Row],[Cost Price]]</f>
        <v>0</v>
      </c>
      <c r="Q18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86" s="93" t="str">
        <f>IFERROR(SalesOrders_Log[[#This Row],[QTY at List Price]]*SalesOrders_Log[[#This Row],[List Price]]/SalesOrders_Log[[#This Row],[Cost Price]]*SalesOrders_Log[[#This Row],[QTY at List Price]]-IF(SalesOrders_Log[[#This Row],[QTY at List Price]]="","",1),"")</f>
        <v/>
      </c>
      <c r="S186" s="93" t="str">
        <f>IFERROR( SalesOrders_Log[[#This Row],[QTY at Discount Price]]*SalesOrders_Log[[#This Row],[Discount Price]]/SalesOrders_Log[[#This Row],[Cost Price]]*SalesOrders_Log[[#This Row],[QTY at Discount Price]]-IF(SalesOrders_Log[[#This Row],[QTY at Discount Price]]="","",1),"")</f>
        <v/>
      </c>
      <c r="T186" s="6"/>
      <c r="V186" s="18">
        <f>IF(SalesOrders_Log[[#This Row],[Date Invoiced]]=FY01_M01,SalesOrders_Log[[#This Row],[Line Sub Total]],0)</f>
        <v>0</v>
      </c>
      <c r="W186" s="18">
        <f>IF(SalesOrders_Log[[#This Row],[Date Invoiced]]=FY01_M02,SalesOrders_Log[[#This Row],[Line Sub Total]],0)</f>
        <v>0</v>
      </c>
      <c r="X186" s="18">
        <f>IF(SalesOrders_Log[[#This Row],[Date Invoiced]]=FY01_M03,SalesOrders_Log[[#This Row],[Line Sub Total]],0)</f>
        <v>0</v>
      </c>
      <c r="Y186" s="18">
        <f>IF(SalesOrders_Log[[#This Row],[Date Invoiced]]=FY01_M04,SalesOrders_Log[[#This Row],[Line Sub Total]],0)</f>
        <v>0</v>
      </c>
      <c r="Z186" s="18">
        <f>IF(SalesOrders_Log[[#This Row],[Date Invoiced]]=FY01_M05,SalesOrders_Log[[#This Row],[Line Sub Total]],0)</f>
        <v>0</v>
      </c>
      <c r="AA186" s="18">
        <f>IF(SalesOrders_Log[[#This Row],[Date Invoiced]]=FY01_M06,SalesOrders_Log[[#This Row],[Line Sub Total]],0)</f>
        <v>0</v>
      </c>
      <c r="AB186" s="18">
        <f>IF(SalesOrders_Log[[#This Row],[Date Invoiced]]=FY01_M07,SalesOrders_Log[[#This Row],[Line Sub Total]],0)</f>
        <v>0</v>
      </c>
      <c r="AC186" s="18">
        <f>IF(SalesOrders_Log[[#This Row],[Date Invoiced]]=FY01_M08,SalesOrders_Log[[#This Row],[Line Sub Total]],0)</f>
        <v>0</v>
      </c>
      <c r="AD186" s="18">
        <f>IF(SalesOrders_Log[[#This Row],[Date Invoiced]]=FY01_M09,SalesOrders_Log[[#This Row],[Line Sub Total]],0)</f>
        <v>0</v>
      </c>
      <c r="AE186" s="18">
        <f>IF(SalesOrders_Log[[#This Row],[Date Invoiced]]=FY01_M10,SalesOrders_Log[[#This Row],[Line Sub Total]],0)</f>
        <v>0</v>
      </c>
      <c r="AF186" s="18">
        <f>IF(SalesOrders_Log[[#This Row],[Date Invoiced]]=FY01_M11,SalesOrders_Log[[#This Row],[Line Sub Total]],0)</f>
        <v>0</v>
      </c>
      <c r="AG186" s="18">
        <f>IF(SalesOrders_Log[[#This Row],[Date Invoiced]]=FY01_M12,SalesOrders_Log[[#This Row],[Line Sub Total]],0)</f>
        <v>0</v>
      </c>
      <c r="AH186" s="18">
        <f>IF(SalesOrders_Log[[#This Row],[Date Invoiced]]=FY02_M01,SalesOrders_Log[[#This Row],[Line Sub Total]],0)</f>
        <v>0</v>
      </c>
      <c r="AI186" s="18">
        <f>IF(SalesOrders_Log[[#This Row],[Date Invoiced]]=FY02_M02,SalesOrders_Log[[#This Row],[Line Sub Total]],0)</f>
        <v>0</v>
      </c>
      <c r="AJ186" s="18">
        <f>IF(SalesOrders_Log[[#This Row],[Date Invoiced]]=FY02_M03,SalesOrders_Log[[#This Row],[Line Sub Total]],0)</f>
        <v>0</v>
      </c>
      <c r="AK186" s="18">
        <f>IF(SalesOrders_Log[[#This Row],[Date Invoiced]]=FY02_M04,SalesOrders_Log[[#This Row],[Line Sub Total]],0)</f>
        <v>0</v>
      </c>
      <c r="AL186" s="18">
        <f>IF(SalesOrders_Log[[#This Row],[Date Invoiced]]=FY02_M05,SalesOrders_Log[[#This Row],[Line Sub Total]],0)</f>
        <v>0</v>
      </c>
      <c r="AM186" s="18">
        <f>IF(SalesOrders_Log[[#This Row],[Date Invoiced]]=FY02_M06,SalesOrders_Log[[#This Row],[Line Sub Total]],0)</f>
        <v>0</v>
      </c>
      <c r="AN186" s="18">
        <f>IF(SalesOrders_Log[[#This Row],[Date Invoiced]]=FY02_M07,SalesOrders_Log[[#This Row],[Line Sub Total]],0)</f>
        <v>0</v>
      </c>
      <c r="AO186" s="18">
        <f>IF(SalesOrders_Log[[#This Row],[Date Invoiced]]=FY02_M08,SalesOrders_Log[[#This Row],[Line Sub Total]],0)</f>
        <v>0</v>
      </c>
      <c r="AP186" s="18">
        <f>IF(SalesOrders_Log[[#This Row],[Date Invoiced]]=FY02_M09,SalesOrders_Log[[#This Row],[Line Sub Total]],0)</f>
        <v>0</v>
      </c>
      <c r="AQ186" s="18">
        <f>IF(SalesOrders_Log[[#This Row],[Date Invoiced]]=FY02_M10,SalesOrders_Log[[#This Row],[Line Sub Total]],0)</f>
        <v>0</v>
      </c>
      <c r="AR186" s="18">
        <f>IF(SalesOrders_Log[[#This Row],[Date Invoiced]]=FY02_M11,SalesOrders_Log[[#This Row],[Line Sub Total]],0)</f>
        <v>0</v>
      </c>
      <c r="AS186" s="18">
        <f>IF(SalesOrders_Log[[#This Row],[Date Invoiced]]=FY02_M12,SalesOrders_Log[[#This Row],[Line Sub Total]],0)</f>
        <v>0</v>
      </c>
      <c r="AT186" s="18">
        <f>IF(SalesOrders_Log[[#This Row],[Date Invoiced]]=FY03_M01,SalesOrders_Log[[#This Row],[Line Sub Total]],0)</f>
        <v>0</v>
      </c>
      <c r="AU186" s="18">
        <f>IF(SalesOrders_Log[[#This Row],[Date Invoiced]]=FY03_M02,SalesOrders_Log[[#This Row],[Line Sub Total]],0)</f>
        <v>0</v>
      </c>
      <c r="AV186" s="18">
        <f>IF(SalesOrders_Log[[#This Row],[Date Invoiced]]=FY03_M03,SalesOrders_Log[[#This Row],[Line Sub Total]],0)</f>
        <v>0</v>
      </c>
      <c r="AW186" s="18">
        <f>IF(SalesOrders_Log[[#This Row],[Date Invoiced]]=FY03_M04,SalesOrders_Log[[#This Row],[Line Sub Total]],0)</f>
        <v>0</v>
      </c>
      <c r="AX186" s="18">
        <f>IF(SalesOrders_Log[[#This Row],[Date Invoiced]]=FY03_M05,SalesOrders_Log[[#This Row],[Line Sub Total]],0)</f>
        <v>0</v>
      </c>
      <c r="AY186" s="18">
        <f>IF(SalesOrders_Log[[#This Row],[Date Invoiced]]=FY03_M06,SalesOrders_Log[[#This Row],[Line Sub Total]],0)</f>
        <v>0</v>
      </c>
      <c r="AZ186" s="18">
        <f>IF(SalesOrders_Log[[#This Row],[Date Invoiced]]=FY03_M07,SalesOrders_Log[[#This Row],[Line Sub Total]],0)</f>
        <v>0</v>
      </c>
      <c r="BA186" s="18">
        <f>IF(SalesOrders_Log[[#This Row],[Date Invoiced]]=FY03_M08,SalesOrders_Log[[#This Row],[Line Sub Total]],0)</f>
        <v>0</v>
      </c>
      <c r="BB186" s="18">
        <f>IF(SalesOrders_Log[[#This Row],[Date Invoiced]]=FY03_M09,SalesOrders_Log[[#This Row],[Line Sub Total]],0)</f>
        <v>0</v>
      </c>
      <c r="BC186" s="18">
        <f>IF(SalesOrders_Log[[#This Row],[Date Invoiced]]=FY03_M10,SalesOrders_Log[[#This Row],[Line Sub Total]],0)</f>
        <v>0</v>
      </c>
      <c r="BD186" s="18">
        <f>IF(SalesOrders_Log[[#This Row],[Date Invoiced]]=FY03_M11,SalesOrders_Log[[#This Row],[Line Sub Total]],0)</f>
        <v>0</v>
      </c>
      <c r="BE186" s="18">
        <f>IF(SalesOrders_Log[[#This Row],[Date Invoiced]]=FY03_M12,SalesOrders_Log[[#This Row],[Line Sub Total]],0)</f>
        <v>0</v>
      </c>
      <c r="BF186" s="18">
        <f>IF(SalesOrders_Log[[#This Row],[Product]]=FY04_M01,SalesOrders_Log[[#This Row],[Date Invoiced]],0)</f>
        <v>0</v>
      </c>
      <c r="BG186" s="18">
        <f>IF(SalesOrders_Log[[#This Row],[Product]]=FY04_M02,SalesOrders_Log[[#This Row],[Date Invoiced]],0)</f>
        <v>0</v>
      </c>
      <c r="BH186" s="18">
        <f>IF(SalesOrders_Log[[#This Row],[Product]]=FY04_M03,SalesOrders_Log[[#This Row],[Date Invoiced]],0)</f>
        <v>0</v>
      </c>
      <c r="BI186" s="18">
        <f>IF(SalesOrders_Log[[#This Row],[Product]]=FY04_M04,SalesOrders_Log[[#This Row],[Date Invoiced]],0)</f>
        <v>0</v>
      </c>
      <c r="BJ186" s="18">
        <f>IF(SalesOrders_Log[[#This Row],[Product]]=FY04_M05,SalesOrders_Log[[#This Row],[Date Invoiced]],0)</f>
        <v>0</v>
      </c>
      <c r="BK186" s="18">
        <f>IF(SalesOrders_Log[[#This Row],[Product]]=FY04_M06,SalesOrders_Log[[#This Row],[Date Invoiced]],0)</f>
        <v>0</v>
      </c>
      <c r="BL186" s="18">
        <f>IF(SalesOrders_Log[[#This Row],[Product]]=FY04_M07,SalesOrders_Log[[#This Row],[Date Invoiced]],0)</f>
        <v>0</v>
      </c>
      <c r="BM186" s="18">
        <f>IF(SalesOrders_Log[[#This Row],[Product]]=FY04_M08,SalesOrders_Log[[#This Row],[Date Invoiced]],0)</f>
        <v>0</v>
      </c>
      <c r="BN186" s="18">
        <f>IF(SalesOrders_Log[[#This Row],[Product]]=FY04_M09,SalesOrders_Log[[#This Row],[Date Invoiced]],0)</f>
        <v>0</v>
      </c>
      <c r="BO186" s="18">
        <f>IF(SalesOrders_Log[[#This Row],[Product]]=FY04_M10,SalesOrders_Log[[#This Row],[Date Invoiced]],0)</f>
        <v>0</v>
      </c>
      <c r="BP186" s="18">
        <f>IF(SalesOrders_Log[[#This Row],[Product]]=FY04_M11,SalesOrders_Log[[#This Row],[Date Invoiced]],0)</f>
        <v>0</v>
      </c>
      <c r="BQ186" s="18">
        <f>IF(SalesOrders_Log[[#This Row],[Product]]=FY04_M12,SalesOrders_Log[[#This Row],[Date Invoiced]],0)</f>
        <v>0</v>
      </c>
      <c r="BR186" s="18">
        <f>IF(SalesOrders_Log[[#This Row],[Product]]=FY05_M01,SalesOrders_Log[[#This Row],[Date Invoiced]],0)</f>
        <v>0</v>
      </c>
      <c r="BS186" s="18">
        <f>IF(SalesOrders_Log[[#This Row],[Product]]=FY05_M02,SalesOrders_Log[[#This Row],[Date Invoiced]],0)</f>
        <v>0</v>
      </c>
      <c r="BT186" s="18">
        <f>IF(SalesOrders_Log[[#This Row],[Product]]=FY05_M03,SalesOrders_Log[[#This Row],[Date Invoiced]],0)</f>
        <v>0</v>
      </c>
      <c r="BU186" s="18">
        <f>IF(SalesOrders_Log[[#This Row],[Product]]=FY05_M04,SalesOrders_Log[[#This Row],[Date Invoiced]],0)</f>
        <v>0</v>
      </c>
      <c r="BV186" s="18">
        <f>IF(SalesOrders_Log[[#This Row],[Product]]=FY05_M05,SalesOrders_Log[[#This Row],[Date Invoiced]],0)</f>
        <v>0</v>
      </c>
      <c r="BW186" s="18">
        <f>IF(SalesOrders_Log[[#This Row],[Product]]=FY05_M06,SalesOrders_Log[[#This Row],[Date Invoiced]],0)</f>
        <v>0</v>
      </c>
      <c r="BX186" s="18">
        <f>IF(SalesOrders_Log[[#This Row],[Product]]=FY05_M07,SalesOrders_Log[[#This Row],[Date Invoiced]],0)</f>
        <v>0</v>
      </c>
      <c r="BY186" s="18">
        <f>IF(SalesOrders_Log[[#This Row],[Product]]=FY05_M08,SalesOrders_Log[[#This Row],[Date Invoiced]],0)</f>
        <v>0</v>
      </c>
      <c r="BZ186" s="18">
        <f>IF(SalesOrders_Log[[#This Row],[Product]]=FY05_M09,SalesOrders_Log[[#This Row],[Date Invoiced]],0)</f>
        <v>0</v>
      </c>
      <c r="CA186" s="18">
        <f>IF(SalesOrders_Log[[#This Row],[Product]]=FY05_M10,SalesOrders_Log[[#This Row],[Date Invoiced]],0)</f>
        <v>0</v>
      </c>
      <c r="CB186" s="18">
        <f>IF(SalesOrders_Log[[#This Row],[Product]]=FY05_M11,SalesOrders_Log[[#This Row],[Date Invoiced]],0)</f>
        <v>0</v>
      </c>
      <c r="CC186" s="18">
        <f>IF(SalesOrders_Log[[#This Row],[Product]]=FY05_M12,SalesOrders_Log[[#This Row],[Date Invoiced]],0)</f>
        <v>0</v>
      </c>
    </row>
    <row r="187" spans="2:81" x14ac:dyDescent="0.25">
      <c r="B187" s="6" t="s">
        <v>791</v>
      </c>
      <c r="C187" s="6"/>
      <c r="D187" s="11"/>
      <c r="E187" s="6"/>
      <c r="F187" s="6"/>
      <c r="G187" s="6"/>
      <c r="H187" s="6"/>
      <c r="I187" s="6"/>
      <c r="J187" s="6"/>
      <c r="K187" s="6"/>
      <c r="L187" s="18" t="str">
        <f>IF(ISBLANK(SalesOrders_Log[[#This Row],[Product]]),"",SalesOrders_Log[[#This Row],[List Price]]*SalesOrders_Log[[#This Row],[QTY at List Price]]+SalesOrders_Log[[#This Row],[Discount Price]]*SalesOrders_Log[[#This Row],[QTY at Discount Price]])</f>
        <v/>
      </c>
      <c r="M187" s="6"/>
      <c r="N187" s="6"/>
      <c r="O187" s="18" t="str">
        <f>IFERROR(SalesOrders_Log[[#This Row],[Line Sub Total]]*SalesOrders_Log[[#This Row],[Zip Code Taxes]],"")</f>
        <v/>
      </c>
      <c r="P187" s="18">
        <f>SalesOrders_Log[[#This Row],[List Price]]-SalesOrders_Log[[#This Row],[Cost Price]]</f>
        <v>0</v>
      </c>
      <c r="Q18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87" s="93" t="str">
        <f>IFERROR(SalesOrders_Log[[#This Row],[QTY at List Price]]*SalesOrders_Log[[#This Row],[List Price]]/SalesOrders_Log[[#This Row],[Cost Price]]*SalesOrders_Log[[#This Row],[QTY at List Price]]-IF(SalesOrders_Log[[#This Row],[QTY at List Price]]="","",1),"")</f>
        <v/>
      </c>
      <c r="S187" s="93" t="str">
        <f>IFERROR( SalesOrders_Log[[#This Row],[QTY at Discount Price]]*SalesOrders_Log[[#This Row],[Discount Price]]/SalesOrders_Log[[#This Row],[Cost Price]]*SalesOrders_Log[[#This Row],[QTY at Discount Price]]-IF(SalesOrders_Log[[#This Row],[QTY at Discount Price]]="","",1),"")</f>
        <v/>
      </c>
      <c r="T187" s="6"/>
      <c r="V187" s="18">
        <f>IF(SalesOrders_Log[[#This Row],[Date Invoiced]]=FY01_M01,SalesOrders_Log[[#This Row],[Line Sub Total]],0)</f>
        <v>0</v>
      </c>
      <c r="W187" s="18">
        <f>IF(SalesOrders_Log[[#This Row],[Date Invoiced]]=FY01_M02,SalesOrders_Log[[#This Row],[Line Sub Total]],0)</f>
        <v>0</v>
      </c>
      <c r="X187" s="18">
        <f>IF(SalesOrders_Log[[#This Row],[Date Invoiced]]=FY01_M03,SalesOrders_Log[[#This Row],[Line Sub Total]],0)</f>
        <v>0</v>
      </c>
      <c r="Y187" s="18">
        <f>IF(SalesOrders_Log[[#This Row],[Date Invoiced]]=FY01_M04,SalesOrders_Log[[#This Row],[Line Sub Total]],0)</f>
        <v>0</v>
      </c>
      <c r="Z187" s="18">
        <f>IF(SalesOrders_Log[[#This Row],[Date Invoiced]]=FY01_M05,SalesOrders_Log[[#This Row],[Line Sub Total]],0)</f>
        <v>0</v>
      </c>
      <c r="AA187" s="18">
        <f>IF(SalesOrders_Log[[#This Row],[Date Invoiced]]=FY01_M06,SalesOrders_Log[[#This Row],[Line Sub Total]],0)</f>
        <v>0</v>
      </c>
      <c r="AB187" s="18">
        <f>IF(SalesOrders_Log[[#This Row],[Date Invoiced]]=FY01_M07,SalesOrders_Log[[#This Row],[Line Sub Total]],0)</f>
        <v>0</v>
      </c>
      <c r="AC187" s="18">
        <f>IF(SalesOrders_Log[[#This Row],[Date Invoiced]]=FY01_M08,SalesOrders_Log[[#This Row],[Line Sub Total]],0)</f>
        <v>0</v>
      </c>
      <c r="AD187" s="18">
        <f>IF(SalesOrders_Log[[#This Row],[Date Invoiced]]=FY01_M09,SalesOrders_Log[[#This Row],[Line Sub Total]],0)</f>
        <v>0</v>
      </c>
      <c r="AE187" s="18">
        <f>IF(SalesOrders_Log[[#This Row],[Date Invoiced]]=FY01_M10,SalesOrders_Log[[#This Row],[Line Sub Total]],0)</f>
        <v>0</v>
      </c>
      <c r="AF187" s="18">
        <f>IF(SalesOrders_Log[[#This Row],[Date Invoiced]]=FY01_M11,SalesOrders_Log[[#This Row],[Line Sub Total]],0)</f>
        <v>0</v>
      </c>
      <c r="AG187" s="18">
        <f>IF(SalesOrders_Log[[#This Row],[Date Invoiced]]=FY01_M12,SalesOrders_Log[[#This Row],[Line Sub Total]],0)</f>
        <v>0</v>
      </c>
      <c r="AH187" s="18">
        <f>IF(SalesOrders_Log[[#This Row],[Date Invoiced]]=FY02_M01,SalesOrders_Log[[#This Row],[Line Sub Total]],0)</f>
        <v>0</v>
      </c>
      <c r="AI187" s="18">
        <f>IF(SalesOrders_Log[[#This Row],[Date Invoiced]]=FY02_M02,SalesOrders_Log[[#This Row],[Line Sub Total]],0)</f>
        <v>0</v>
      </c>
      <c r="AJ187" s="18">
        <f>IF(SalesOrders_Log[[#This Row],[Date Invoiced]]=FY02_M03,SalesOrders_Log[[#This Row],[Line Sub Total]],0)</f>
        <v>0</v>
      </c>
      <c r="AK187" s="18">
        <f>IF(SalesOrders_Log[[#This Row],[Date Invoiced]]=FY02_M04,SalesOrders_Log[[#This Row],[Line Sub Total]],0)</f>
        <v>0</v>
      </c>
      <c r="AL187" s="18">
        <f>IF(SalesOrders_Log[[#This Row],[Date Invoiced]]=FY02_M05,SalesOrders_Log[[#This Row],[Line Sub Total]],0)</f>
        <v>0</v>
      </c>
      <c r="AM187" s="18">
        <f>IF(SalesOrders_Log[[#This Row],[Date Invoiced]]=FY02_M06,SalesOrders_Log[[#This Row],[Line Sub Total]],0)</f>
        <v>0</v>
      </c>
      <c r="AN187" s="18">
        <f>IF(SalesOrders_Log[[#This Row],[Date Invoiced]]=FY02_M07,SalesOrders_Log[[#This Row],[Line Sub Total]],0)</f>
        <v>0</v>
      </c>
      <c r="AO187" s="18">
        <f>IF(SalesOrders_Log[[#This Row],[Date Invoiced]]=FY02_M08,SalesOrders_Log[[#This Row],[Line Sub Total]],0)</f>
        <v>0</v>
      </c>
      <c r="AP187" s="18">
        <f>IF(SalesOrders_Log[[#This Row],[Date Invoiced]]=FY02_M09,SalesOrders_Log[[#This Row],[Line Sub Total]],0)</f>
        <v>0</v>
      </c>
      <c r="AQ187" s="18">
        <f>IF(SalesOrders_Log[[#This Row],[Date Invoiced]]=FY02_M10,SalesOrders_Log[[#This Row],[Line Sub Total]],0)</f>
        <v>0</v>
      </c>
      <c r="AR187" s="18">
        <f>IF(SalesOrders_Log[[#This Row],[Date Invoiced]]=FY02_M11,SalesOrders_Log[[#This Row],[Line Sub Total]],0)</f>
        <v>0</v>
      </c>
      <c r="AS187" s="18">
        <f>IF(SalesOrders_Log[[#This Row],[Date Invoiced]]=FY02_M12,SalesOrders_Log[[#This Row],[Line Sub Total]],0)</f>
        <v>0</v>
      </c>
      <c r="AT187" s="18">
        <f>IF(SalesOrders_Log[[#This Row],[Date Invoiced]]=FY03_M01,SalesOrders_Log[[#This Row],[Line Sub Total]],0)</f>
        <v>0</v>
      </c>
      <c r="AU187" s="18">
        <f>IF(SalesOrders_Log[[#This Row],[Date Invoiced]]=FY03_M02,SalesOrders_Log[[#This Row],[Line Sub Total]],0)</f>
        <v>0</v>
      </c>
      <c r="AV187" s="18">
        <f>IF(SalesOrders_Log[[#This Row],[Date Invoiced]]=FY03_M03,SalesOrders_Log[[#This Row],[Line Sub Total]],0)</f>
        <v>0</v>
      </c>
      <c r="AW187" s="18">
        <f>IF(SalesOrders_Log[[#This Row],[Date Invoiced]]=FY03_M04,SalesOrders_Log[[#This Row],[Line Sub Total]],0)</f>
        <v>0</v>
      </c>
      <c r="AX187" s="18">
        <f>IF(SalesOrders_Log[[#This Row],[Date Invoiced]]=FY03_M05,SalesOrders_Log[[#This Row],[Line Sub Total]],0)</f>
        <v>0</v>
      </c>
      <c r="AY187" s="18">
        <f>IF(SalesOrders_Log[[#This Row],[Date Invoiced]]=FY03_M06,SalesOrders_Log[[#This Row],[Line Sub Total]],0)</f>
        <v>0</v>
      </c>
      <c r="AZ187" s="18">
        <f>IF(SalesOrders_Log[[#This Row],[Date Invoiced]]=FY03_M07,SalesOrders_Log[[#This Row],[Line Sub Total]],0)</f>
        <v>0</v>
      </c>
      <c r="BA187" s="18">
        <f>IF(SalesOrders_Log[[#This Row],[Date Invoiced]]=FY03_M08,SalesOrders_Log[[#This Row],[Line Sub Total]],0)</f>
        <v>0</v>
      </c>
      <c r="BB187" s="18">
        <f>IF(SalesOrders_Log[[#This Row],[Date Invoiced]]=FY03_M09,SalesOrders_Log[[#This Row],[Line Sub Total]],0)</f>
        <v>0</v>
      </c>
      <c r="BC187" s="18">
        <f>IF(SalesOrders_Log[[#This Row],[Date Invoiced]]=FY03_M10,SalesOrders_Log[[#This Row],[Line Sub Total]],0)</f>
        <v>0</v>
      </c>
      <c r="BD187" s="18">
        <f>IF(SalesOrders_Log[[#This Row],[Date Invoiced]]=FY03_M11,SalesOrders_Log[[#This Row],[Line Sub Total]],0)</f>
        <v>0</v>
      </c>
      <c r="BE187" s="18">
        <f>IF(SalesOrders_Log[[#This Row],[Date Invoiced]]=FY03_M12,SalesOrders_Log[[#This Row],[Line Sub Total]],0)</f>
        <v>0</v>
      </c>
      <c r="BF187" s="18">
        <f>IF(SalesOrders_Log[[#This Row],[Product]]=FY04_M01,SalesOrders_Log[[#This Row],[Date Invoiced]],0)</f>
        <v>0</v>
      </c>
      <c r="BG187" s="18">
        <f>IF(SalesOrders_Log[[#This Row],[Product]]=FY04_M02,SalesOrders_Log[[#This Row],[Date Invoiced]],0)</f>
        <v>0</v>
      </c>
      <c r="BH187" s="18">
        <f>IF(SalesOrders_Log[[#This Row],[Product]]=FY04_M03,SalesOrders_Log[[#This Row],[Date Invoiced]],0)</f>
        <v>0</v>
      </c>
      <c r="BI187" s="18">
        <f>IF(SalesOrders_Log[[#This Row],[Product]]=FY04_M04,SalesOrders_Log[[#This Row],[Date Invoiced]],0)</f>
        <v>0</v>
      </c>
      <c r="BJ187" s="18">
        <f>IF(SalesOrders_Log[[#This Row],[Product]]=FY04_M05,SalesOrders_Log[[#This Row],[Date Invoiced]],0)</f>
        <v>0</v>
      </c>
      <c r="BK187" s="18">
        <f>IF(SalesOrders_Log[[#This Row],[Product]]=FY04_M06,SalesOrders_Log[[#This Row],[Date Invoiced]],0)</f>
        <v>0</v>
      </c>
      <c r="BL187" s="18">
        <f>IF(SalesOrders_Log[[#This Row],[Product]]=FY04_M07,SalesOrders_Log[[#This Row],[Date Invoiced]],0)</f>
        <v>0</v>
      </c>
      <c r="BM187" s="18">
        <f>IF(SalesOrders_Log[[#This Row],[Product]]=FY04_M08,SalesOrders_Log[[#This Row],[Date Invoiced]],0)</f>
        <v>0</v>
      </c>
      <c r="BN187" s="18">
        <f>IF(SalesOrders_Log[[#This Row],[Product]]=FY04_M09,SalesOrders_Log[[#This Row],[Date Invoiced]],0)</f>
        <v>0</v>
      </c>
      <c r="BO187" s="18">
        <f>IF(SalesOrders_Log[[#This Row],[Product]]=FY04_M10,SalesOrders_Log[[#This Row],[Date Invoiced]],0)</f>
        <v>0</v>
      </c>
      <c r="BP187" s="18">
        <f>IF(SalesOrders_Log[[#This Row],[Product]]=FY04_M11,SalesOrders_Log[[#This Row],[Date Invoiced]],0)</f>
        <v>0</v>
      </c>
      <c r="BQ187" s="18">
        <f>IF(SalesOrders_Log[[#This Row],[Product]]=FY04_M12,SalesOrders_Log[[#This Row],[Date Invoiced]],0)</f>
        <v>0</v>
      </c>
      <c r="BR187" s="18">
        <f>IF(SalesOrders_Log[[#This Row],[Product]]=FY05_M01,SalesOrders_Log[[#This Row],[Date Invoiced]],0)</f>
        <v>0</v>
      </c>
      <c r="BS187" s="18">
        <f>IF(SalesOrders_Log[[#This Row],[Product]]=FY05_M02,SalesOrders_Log[[#This Row],[Date Invoiced]],0)</f>
        <v>0</v>
      </c>
      <c r="BT187" s="18">
        <f>IF(SalesOrders_Log[[#This Row],[Product]]=FY05_M03,SalesOrders_Log[[#This Row],[Date Invoiced]],0)</f>
        <v>0</v>
      </c>
      <c r="BU187" s="18">
        <f>IF(SalesOrders_Log[[#This Row],[Product]]=FY05_M04,SalesOrders_Log[[#This Row],[Date Invoiced]],0)</f>
        <v>0</v>
      </c>
      <c r="BV187" s="18">
        <f>IF(SalesOrders_Log[[#This Row],[Product]]=FY05_M05,SalesOrders_Log[[#This Row],[Date Invoiced]],0)</f>
        <v>0</v>
      </c>
      <c r="BW187" s="18">
        <f>IF(SalesOrders_Log[[#This Row],[Product]]=FY05_M06,SalesOrders_Log[[#This Row],[Date Invoiced]],0)</f>
        <v>0</v>
      </c>
      <c r="BX187" s="18">
        <f>IF(SalesOrders_Log[[#This Row],[Product]]=FY05_M07,SalesOrders_Log[[#This Row],[Date Invoiced]],0)</f>
        <v>0</v>
      </c>
      <c r="BY187" s="18">
        <f>IF(SalesOrders_Log[[#This Row],[Product]]=FY05_M08,SalesOrders_Log[[#This Row],[Date Invoiced]],0)</f>
        <v>0</v>
      </c>
      <c r="BZ187" s="18">
        <f>IF(SalesOrders_Log[[#This Row],[Product]]=FY05_M09,SalesOrders_Log[[#This Row],[Date Invoiced]],0)</f>
        <v>0</v>
      </c>
      <c r="CA187" s="18">
        <f>IF(SalesOrders_Log[[#This Row],[Product]]=FY05_M10,SalesOrders_Log[[#This Row],[Date Invoiced]],0)</f>
        <v>0</v>
      </c>
      <c r="CB187" s="18">
        <f>IF(SalesOrders_Log[[#This Row],[Product]]=FY05_M11,SalesOrders_Log[[#This Row],[Date Invoiced]],0)</f>
        <v>0</v>
      </c>
      <c r="CC187" s="18">
        <f>IF(SalesOrders_Log[[#This Row],[Product]]=FY05_M12,SalesOrders_Log[[#This Row],[Date Invoiced]],0)</f>
        <v>0</v>
      </c>
    </row>
    <row r="188" spans="2:81" x14ac:dyDescent="0.25">
      <c r="B188" s="6" t="s">
        <v>792</v>
      </c>
      <c r="C188" s="6"/>
      <c r="D188" s="11"/>
      <c r="E188" s="6"/>
      <c r="F188" s="6"/>
      <c r="G188" s="6"/>
      <c r="H188" s="6"/>
      <c r="I188" s="6"/>
      <c r="J188" s="6"/>
      <c r="K188" s="6"/>
      <c r="L188" s="18" t="str">
        <f>IF(ISBLANK(SalesOrders_Log[[#This Row],[Product]]),"",SalesOrders_Log[[#This Row],[List Price]]*SalesOrders_Log[[#This Row],[QTY at List Price]]+SalesOrders_Log[[#This Row],[Discount Price]]*SalesOrders_Log[[#This Row],[QTY at Discount Price]])</f>
        <v/>
      </c>
      <c r="M188" s="6"/>
      <c r="N188" s="6"/>
      <c r="O188" s="18" t="str">
        <f>IFERROR(SalesOrders_Log[[#This Row],[Line Sub Total]]*SalesOrders_Log[[#This Row],[Zip Code Taxes]],"")</f>
        <v/>
      </c>
      <c r="P188" s="18">
        <f>SalesOrders_Log[[#This Row],[List Price]]-SalesOrders_Log[[#This Row],[Cost Price]]</f>
        <v>0</v>
      </c>
      <c r="Q18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88" s="93" t="str">
        <f>IFERROR(SalesOrders_Log[[#This Row],[QTY at List Price]]*SalesOrders_Log[[#This Row],[List Price]]/SalesOrders_Log[[#This Row],[Cost Price]]*SalesOrders_Log[[#This Row],[QTY at List Price]]-IF(SalesOrders_Log[[#This Row],[QTY at List Price]]="","",1),"")</f>
        <v/>
      </c>
      <c r="S188" s="93" t="str">
        <f>IFERROR( SalesOrders_Log[[#This Row],[QTY at Discount Price]]*SalesOrders_Log[[#This Row],[Discount Price]]/SalesOrders_Log[[#This Row],[Cost Price]]*SalesOrders_Log[[#This Row],[QTY at Discount Price]]-IF(SalesOrders_Log[[#This Row],[QTY at Discount Price]]="","",1),"")</f>
        <v/>
      </c>
      <c r="T188" s="6"/>
      <c r="V188" s="18">
        <f>IF(SalesOrders_Log[[#This Row],[Date Invoiced]]=FY01_M01,SalesOrders_Log[[#This Row],[Line Sub Total]],0)</f>
        <v>0</v>
      </c>
      <c r="W188" s="18">
        <f>IF(SalesOrders_Log[[#This Row],[Date Invoiced]]=FY01_M02,SalesOrders_Log[[#This Row],[Line Sub Total]],0)</f>
        <v>0</v>
      </c>
      <c r="X188" s="18">
        <f>IF(SalesOrders_Log[[#This Row],[Date Invoiced]]=FY01_M03,SalesOrders_Log[[#This Row],[Line Sub Total]],0)</f>
        <v>0</v>
      </c>
      <c r="Y188" s="18">
        <f>IF(SalesOrders_Log[[#This Row],[Date Invoiced]]=FY01_M04,SalesOrders_Log[[#This Row],[Line Sub Total]],0)</f>
        <v>0</v>
      </c>
      <c r="Z188" s="18">
        <f>IF(SalesOrders_Log[[#This Row],[Date Invoiced]]=FY01_M05,SalesOrders_Log[[#This Row],[Line Sub Total]],0)</f>
        <v>0</v>
      </c>
      <c r="AA188" s="18">
        <f>IF(SalesOrders_Log[[#This Row],[Date Invoiced]]=FY01_M06,SalesOrders_Log[[#This Row],[Line Sub Total]],0)</f>
        <v>0</v>
      </c>
      <c r="AB188" s="18">
        <f>IF(SalesOrders_Log[[#This Row],[Date Invoiced]]=FY01_M07,SalesOrders_Log[[#This Row],[Line Sub Total]],0)</f>
        <v>0</v>
      </c>
      <c r="AC188" s="18">
        <f>IF(SalesOrders_Log[[#This Row],[Date Invoiced]]=FY01_M08,SalesOrders_Log[[#This Row],[Line Sub Total]],0)</f>
        <v>0</v>
      </c>
      <c r="AD188" s="18">
        <f>IF(SalesOrders_Log[[#This Row],[Date Invoiced]]=FY01_M09,SalesOrders_Log[[#This Row],[Line Sub Total]],0)</f>
        <v>0</v>
      </c>
      <c r="AE188" s="18">
        <f>IF(SalesOrders_Log[[#This Row],[Date Invoiced]]=FY01_M10,SalesOrders_Log[[#This Row],[Line Sub Total]],0)</f>
        <v>0</v>
      </c>
      <c r="AF188" s="18">
        <f>IF(SalesOrders_Log[[#This Row],[Date Invoiced]]=FY01_M11,SalesOrders_Log[[#This Row],[Line Sub Total]],0)</f>
        <v>0</v>
      </c>
      <c r="AG188" s="18">
        <f>IF(SalesOrders_Log[[#This Row],[Date Invoiced]]=FY01_M12,SalesOrders_Log[[#This Row],[Line Sub Total]],0)</f>
        <v>0</v>
      </c>
      <c r="AH188" s="18">
        <f>IF(SalesOrders_Log[[#This Row],[Date Invoiced]]=FY02_M01,SalesOrders_Log[[#This Row],[Line Sub Total]],0)</f>
        <v>0</v>
      </c>
      <c r="AI188" s="18">
        <f>IF(SalesOrders_Log[[#This Row],[Date Invoiced]]=FY02_M02,SalesOrders_Log[[#This Row],[Line Sub Total]],0)</f>
        <v>0</v>
      </c>
      <c r="AJ188" s="18">
        <f>IF(SalesOrders_Log[[#This Row],[Date Invoiced]]=FY02_M03,SalesOrders_Log[[#This Row],[Line Sub Total]],0)</f>
        <v>0</v>
      </c>
      <c r="AK188" s="18">
        <f>IF(SalesOrders_Log[[#This Row],[Date Invoiced]]=FY02_M04,SalesOrders_Log[[#This Row],[Line Sub Total]],0)</f>
        <v>0</v>
      </c>
      <c r="AL188" s="18">
        <f>IF(SalesOrders_Log[[#This Row],[Date Invoiced]]=FY02_M05,SalesOrders_Log[[#This Row],[Line Sub Total]],0)</f>
        <v>0</v>
      </c>
      <c r="AM188" s="18">
        <f>IF(SalesOrders_Log[[#This Row],[Date Invoiced]]=FY02_M06,SalesOrders_Log[[#This Row],[Line Sub Total]],0)</f>
        <v>0</v>
      </c>
      <c r="AN188" s="18">
        <f>IF(SalesOrders_Log[[#This Row],[Date Invoiced]]=FY02_M07,SalesOrders_Log[[#This Row],[Line Sub Total]],0)</f>
        <v>0</v>
      </c>
      <c r="AO188" s="18">
        <f>IF(SalesOrders_Log[[#This Row],[Date Invoiced]]=FY02_M08,SalesOrders_Log[[#This Row],[Line Sub Total]],0)</f>
        <v>0</v>
      </c>
      <c r="AP188" s="18">
        <f>IF(SalesOrders_Log[[#This Row],[Date Invoiced]]=FY02_M09,SalesOrders_Log[[#This Row],[Line Sub Total]],0)</f>
        <v>0</v>
      </c>
      <c r="AQ188" s="18">
        <f>IF(SalesOrders_Log[[#This Row],[Date Invoiced]]=FY02_M10,SalesOrders_Log[[#This Row],[Line Sub Total]],0)</f>
        <v>0</v>
      </c>
      <c r="AR188" s="18">
        <f>IF(SalesOrders_Log[[#This Row],[Date Invoiced]]=FY02_M11,SalesOrders_Log[[#This Row],[Line Sub Total]],0)</f>
        <v>0</v>
      </c>
      <c r="AS188" s="18">
        <f>IF(SalesOrders_Log[[#This Row],[Date Invoiced]]=FY02_M12,SalesOrders_Log[[#This Row],[Line Sub Total]],0)</f>
        <v>0</v>
      </c>
      <c r="AT188" s="18">
        <f>IF(SalesOrders_Log[[#This Row],[Date Invoiced]]=FY03_M01,SalesOrders_Log[[#This Row],[Line Sub Total]],0)</f>
        <v>0</v>
      </c>
      <c r="AU188" s="18">
        <f>IF(SalesOrders_Log[[#This Row],[Date Invoiced]]=FY03_M02,SalesOrders_Log[[#This Row],[Line Sub Total]],0)</f>
        <v>0</v>
      </c>
      <c r="AV188" s="18">
        <f>IF(SalesOrders_Log[[#This Row],[Date Invoiced]]=FY03_M03,SalesOrders_Log[[#This Row],[Line Sub Total]],0)</f>
        <v>0</v>
      </c>
      <c r="AW188" s="18">
        <f>IF(SalesOrders_Log[[#This Row],[Date Invoiced]]=FY03_M04,SalesOrders_Log[[#This Row],[Line Sub Total]],0)</f>
        <v>0</v>
      </c>
      <c r="AX188" s="18">
        <f>IF(SalesOrders_Log[[#This Row],[Date Invoiced]]=FY03_M05,SalesOrders_Log[[#This Row],[Line Sub Total]],0)</f>
        <v>0</v>
      </c>
      <c r="AY188" s="18">
        <f>IF(SalesOrders_Log[[#This Row],[Date Invoiced]]=FY03_M06,SalesOrders_Log[[#This Row],[Line Sub Total]],0)</f>
        <v>0</v>
      </c>
      <c r="AZ188" s="18">
        <f>IF(SalesOrders_Log[[#This Row],[Date Invoiced]]=FY03_M07,SalesOrders_Log[[#This Row],[Line Sub Total]],0)</f>
        <v>0</v>
      </c>
      <c r="BA188" s="18">
        <f>IF(SalesOrders_Log[[#This Row],[Date Invoiced]]=FY03_M08,SalesOrders_Log[[#This Row],[Line Sub Total]],0)</f>
        <v>0</v>
      </c>
      <c r="BB188" s="18">
        <f>IF(SalesOrders_Log[[#This Row],[Date Invoiced]]=FY03_M09,SalesOrders_Log[[#This Row],[Line Sub Total]],0)</f>
        <v>0</v>
      </c>
      <c r="BC188" s="18">
        <f>IF(SalesOrders_Log[[#This Row],[Date Invoiced]]=FY03_M10,SalesOrders_Log[[#This Row],[Line Sub Total]],0)</f>
        <v>0</v>
      </c>
      <c r="BD188" s="18">
        <f>IF(SalesOrders_Log[[#This Row],[Date Invoiced]]=FY03_M11,SalesOrders_Log[[#This Row],[Line Sub Total]],0)</f>
        <v>0</v>
      </c>
      <c r="BE188" s="18">
        <f>IF(SalesOrders_Log[[#This Row],[Date Invoiced]]=FY03_M12,SalesOrders_Log[[#This Row],[Line Sub Total]],0)</f>
        <v>0</v>
      </c>
      <c r="BF188" s="18">
        <f>IF(SalesOrders_Log[[#This Row],[Product]]=FY04_M01,SalesOrders_Log[[#This Row],[Date Invoiced]],0)</f>
        <v>0</v>
      </c>
      <c r="BG188" s="18">
        <f>IF(SalesOrders_Log[[#This Row],[Product]]=FY04_M02,SalesOrders_Log[[#This Row],[Date Invoiced]],0)</f>
        <v>0</v>
      </c>
      <c r="BH188" s="18">
        <f>IF(SalesOrders_Log[[#This Row],[Product]]=FY04_M03,SalesOrders_Log[[#This Row],[Date Invoiced]],0)</f>
        <v>0</v>
      </c>
      <c r="BI188" s="18">
        <f>IF(SalesOrders_Log[[#This Row],[Product]]=FY04_M04,SalesOrders_Log[[#This Row],[Date Invoiced]],0)</f>
        <v>0</v>
      </c>
      <c r="BJ188" s="18">
        <f>IF(SalesOrders_Log[[#This Row],[Product]]=FY04_M05,SalesOrders_Log[[#This Row],[Date Invoiced]],0)</f>
        <v>0</v>
      </c>
      <c r="BK188" s="18">
        <f>IF(SalesOrders_Log[[#This Row],[Product]]=FY04_M06,SalesOrders_Log[[#This Row],[Date Invoiced]],0)</f>
        <v>0</v>
      </c>
      <c r="BL188" s="18">
        <f>IF(SalesOrders_Log[[#This Row],[Product]]=FY04_M07,SalesOrders_Log[[#This Row],[Date Invoiced]],0)</f>
        <v>0</v>
      </c>
      <c r="BM188" s="18">
        <f>IF(SalesOrders_Log[[#This Row],[Product]]=FY04_M08,SalesOrders_Log[[#This Row],[Date Invoiced]],0)</f>
        <v>0</v>
      </c>
      <c r="BN188" s="18">
        <f>IF(SalesOrders_Log[[#This Row],[Product]]=FY04_M09,SalesOrders_Log[[#This Row],[Date Invoiced]],0)</f>
        <v>0</v>
      </c>
      <c r="BO188" s="18">
        <f>IF(SalesOrders_Log[[#This Row],[Product]]=FY04_M10,SalesOrders_Log[[#This Row],[Date Invoiced]],0)</f>
        <v>0</v>
      </c>
      <c r="BP188" s="18">
        <f>IF(SalesOrders_Log[[#This Row],[Product]]=FY04_M11,SalesOrders_Log[[#This Row],[Date Invoiced]],0)</f>
        <v>0</v>
      </c>
      <c r="BQ188" s="18">
        <f>IF(SalesOrders_Log[[#This Row],[Product]]=FY04_M12,SalesOrders_Log[[#This Row],[Date Invoiced]],0)</f>
        <v>0</v>
      </c>
      <c r="BR188" s="18">
        <f>IF(SalesOrders_Log[[#This Row],[Product]]=FY05_M01,SalesOrders_Log[[#This Row],[Date Invoiced]],0)</f>
        <v>0</v>
      </c>
      <c r="BS188" s="18">
        <f>IF(SalesOrders_Log[[#This Row],[Product]]=FY05_M02,SalesOrders_Log[[#This Row],[Date Invoiced]],0)</f>
        <v>0</v>
      </c>
      <c r="BT188" s="18">
        <f>IF(SalesOrders_Log[[#This Row],[Product]]=FY05_M03,SalesOrders_Log[[#This Row],[Date Invoiced]],0)</f>
        <v>0</v>
      </c>
      <c r="BU188" s="18">
        <f>IF(SalesOrders_Log[[#This Row],[Product]]=FY05_M04,SalesOrders_Log[[#This Row],[Date Invoiced]],0)</f>
        <v>0</v>
      </c>
      <c r="BV188" s="18">
        <f>IF(SalesOrders_Log[[#This Row],[Product]]=FY05_M05,SalesOrders_Log[[#This Row],[Date Invoiced]],0)</f>
        <v>0</v>
      </c>
      <c r="BW188" s="18">
        <f>IF(SalesOrders_Log[[#This Row],[Product]]=FY05_M06,SalesOrders_Log[[#This Row],[Date Invoiced]],0)</f>
        <v>0</v>
      </c>
      <c r="BX188" s="18">
        <f>IF(SalesOrders_Log[[#This Row],[Product]]=FY05_M07,SalesOrders_Log[[#This Row],[Date Invoiced]],0)</f>
        <v>0</v>
      </c>
      <c r="BY188" s="18">
        <f>IF(SalesOrders_Log[[#This Row],[Product]]=FY05_M08,SalesOrders_Log[[#This Row],[Date Invoiced]],0)</f>
        <v>0</v>
      </c>
      <c r="BZ188" s="18">
        <f>IF(SalesOrders_Log[[#This Row],[Product]]=FY05_M09,SalesOrders_Log[[#This Row],[Date Invoiced]],0)</f>
        <v>0</v>
      </c>
      <c r="CA188" s="18">
        <f>IF(SalesOrders_Log[[#This Row],[Product]]=FY05_M10,SalesOrders_Log[[#This Row],[Date Invoiced]],0)</f>
        <v>0</v>
      </c>
      <c r="CB188" s="18">
        <f>IF(SalesOrders_Log[[#This Row],[Product]]=FY05_M11,SalesOrders_Log[[#This Row],[Date Invoiced]],0)</f>
        <v>0</v>
      </c>
      <c r="CC188" s="18">
        <f>IF(SalesOrders_Log[[#This Row],[Product]]=FY05_M12,SalesOrders_Log[[#This Row],[Date Invoiced]],0)</f>
        <v>0</v>
      </c>
    </row>
    <row r="189" spans="2:81" x14ac:dyDescent="0.25">
      <c r="B189" s="6" t="s">
        <v>793</v>
      </c>
      <c r="C189" s="6"/>
      <c r="D189" s="11"/>
      <c r="E189" s="6"/>
      <c r="F189" s="6"/>
      <c r="G189" s="6"/>
      <c r="H189" s="6"/>
      <c r="I189" s="6"/>
      <c r="J189" s="6"/>
      <c r="K189" s="6"/>
      <c r="L189" s="18" t="str">
        <f>IF(ISBLANK(SalesOrders_Log[[#This Row],[Product]]),"",SalesOrders_Log[[#This Row],[List Price]]*SalesOrders_Log[[#This Row],[QTY at List Price]]+SalesOrders_Log[[#This Row],[Discount Price]]*SalesOrders_Log[[#This Row],[QTY at Discount Price]])</f>
        <v/>
      </c>
      <c r="M189" s="6"/>
      <c r="N189" s="6"/>
      <c r="O189" s="18" t="str">
        <f>IFERROR(SalesOrders_Log[[#This Row],[Line Sub Total]]*SalesOrders_Log[[#This Row],[Zip Code Taxes]],"")</f>
        <v/>
      </c>
      <c r="P189" s="18">
        <f>SalesOrders_Log[[#This Row],[List Price]]-SalesOrders_Log[[#This Row],[Cost Price]]</f>
        <v>0</v>
      </c>
      <c r="Q18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89" s="93" t="str">
        <f>IFERROR(SalesOrders_Log[[#This Row],[QTY at List Price]]*SalesOrders_Log[[#This Row],[List Price]]/SalesOrders_Log[[#This Row],[Cost Price]]*SalesOrders_Log[[#This Row],[QTY at List Price]]-IF(SalesOrders_Log[[#This Row],[QTY at List Price]]="","",1),"")</f>
        <v/>
      </c>
      <c r="S189" s="93" t="str">
        <f>IFERROR( SalesOrders_Log[[#This Row],[QTY at Discount Price]]*SalesOrders_Log[[#This Row],[Discount Price]]/SalesOrders_Log[[#This Row],[Cost Price]]*SalesOrders_Log[[#This Row],[QTY at Discount Price]]-IF(SalesOrders_Log[[#This Row],[QTY at Discount Price]]="","",1),"")</f>
        <v/>
      </c>
      <c r="T189" s="6"/>
      <c r="V189" s="18">
        <f>IF(SalesOrders_Log[[#This Row],[Date Invoiced]]=FY01_M01,SalesOrders_Log[[#This Row],[Line Sub Total]],0)</f>
        <v>0</v>
      </c>
      <c r="W189" s="18">
        <f>IF(SalesOrders_Log[[#This Row],[Date Invoiced]]=FY01_M02,SalesOrders_Log[[#This Row],[Line Sub Total]],0)</f>
        <v>0</v>
      </c>
      <c r="X189" s="18">
        <f>IF(SalesOrders_Log[[#This Row],[Date Invoiced]]=FY01_M03,SalesOrders_Log[[#This Row],[Line Sub Total]],0)</f>
        <v>0</v>
      </c>
      <c r="Y189" s="18">
        <f>IF(SalesOrders_Log[[#This Row],[Date Invoiced]]=FY01_M04,SalesOrders_Log[[#This Row],[Line Sub Total]],0)</f>
        <v>0</v>
      </c>
      <c r="Z189" s="18">
        <f>IF(SalesOrders_Log[[#This Row],[Date Invoiced]]=FY01_M05,SalesOrders_Log[[#This Row],[Line Sub Total]],0)</f>
        <v>0</v>
      </c>
      <c r="AA189" s="18">
        <f>IF(SalesOrders_Log[[#This Row],[Date Invoiced]]=FY01_M06,SalesOrders_Log[[#This Row],[Line Sub Total]],0)</f>
        <v>0</v>
      </c>
      <c r="AB189" s="18">
        <f>IF(SalesOrders_Log[[#This Row],[Date Invoiced]]=FY01_M07,SalesOrders_Log[[#This Row],[Line Sub Total]],0)</f>
        <v>0</v>
      </c>
      <c r="AC189" s="18">
        <f>IF(SalesOrders_Log[[#This Row],[Date Invoiced]]=FY01_M08,SalesOrders_Log[[#This Row],[Line Sub Total]],0)</f>
        <v>0</v>
      </c>
      <c r="AD189" s="18">
        <f>IF(SalesOrders_Log[[#This Row],[Date Invoiced]]=FY01_M09,SalesOrders_Log[[#This Row],[Line Sub Total]],0)</f>
        <v>0</v>
      </c>
      <c r="AE189" s="18">
        <f>IF(SalesOrders_Log[[#This Row],[Date Invoiced]]=FY01_M10,SalesOrders_Log[[#This Row],[Line Sub Total]],0)</f>
        <v>0</v>
      </c>
      <c r="AF189" s="18">
        <f>IF(SalesOrders_Log[[#This Row],[Date Invoiced]]=FY01_M11,SalesOrders_Log[[#This Row],[Line Sub Total]],0)</f>
        <v>0</v>
      </c>
      <c r="AG189" s="18">
        <f>IF(SalesOrders_Log[[#This Row],[Date Invoiced]]=FY01_M12,SalesOrders_Log[[#This Row],[Line Sub Total]],0)</f>
        <v>0</v>
      </c>
      <c r="AH189" s="18">
        <f>IF(SalesOrders_Log[[#This Row],[Date Invoiced]]=FY02_M01,SalesOrders_Log[[#This Row],[Line Sub Total]],0)</f>
        <v>0</v>
      </c>
      <c r="AI189" s="18">
        <f>IF(SalesOrders_Log[[#This Row],[Date Invoiced]]=FY02_M02,SalesOrders_Log[[#This Row],[Line Sub Total]],0)</f>
        <v>0</v>
      </c>
      <c r="AJ189" s="18">
        <f>IF(SalesOrders_Log[[#This Row],[Date Invoiced]]=FY02_M03,SalesOrders_Log[[#This Row],[Line Sub Total]],0)</f>
        <v>0</v>
      </c>
      <c r="AK189" s="18">
        <f>IF(SalesOrders_Log[[#This Row],[Date Invoiced]]=FY02_M04,SalesOrders_Log[[#This Row],[Line Sub Total]],0)</f>
        <v>0</v>
      </c>
      <c r="AL189" s="18">
        <f>IF(SalesOrders_Log[[#This Row],[Date Invoiced]]=FY02_M05,SalesOrders_Log[[#This Row],[Line Sub Total]],0)</f>
        <v>0</v>
      </c>
      <c r="AM189" s="18">
        <f>IF(SalesOrders_Log[[#This Row],[Date Invoiced]]=FY02_M06,SalesOrders_Log[[#This Row],[Line Sub Total]],0)</f>
        <v>0</v>
      </c>
      <c r="AN189" s="18">
        <f>IF(SalesOrders_Log[[#This Row],[Date Invoiced]]=FY02_M07,SalesOrders_Log[[#This Row],[Line Sub Total]],0)</f>
        <v>0</v>
      </c>
      <c r="AO189" s="18">
        <f>IF(SalesOrders_Log[[#This Row],[Date Invoiced]]=FY02_M08,SalesOrders_Log[[#This Row],[Line Sub Total]],0)</f>
        <v>0</v>
      </c>
      <c r="AP189" s="18">
        <f>IF(SalesOrders_Log[[#This Row],[Date Invoiced]]=FY02_M09,SalesOrders_Log[[#This Row],[Line Sub Total]],0)</f>
        <v>0</v>
      </c>
      <c r="AQ189" s="18">
        <f>IF(SalesOrders_Log[[#This Row],[Date Invoiced]]=FY02_M10,SalesOrders_Log[[#This Row],[Line Sub Total]],0)</f>
        <v>0</v>
      </c>
      <c r="AR189" s="18">
        <f>IF(SalesOrders_Log[[#This Row],[Date Invoiced]]=FY02_M11,SalesOrders_Log[[#This Row],[Line Sub Total]],0)</f>
        <v>0</v>
      </c>
      <c r="AS189" s="18">
        <f>IF(SalesOrders_Log[[#This Row],[Date Invoiced]]=FY02_M12,SalesOrders_Log[[#This Row],[Line Sub Total]],0)</f>
        <v>0</v>
      </c>
      <c r="AT189" s="18">
        <f>IF(SalesOrders_Log[[#This Row],[Date Invoiced]]=FY03_M01,SalesOrders_Log[[#This Row],[Line Sub Total]],0)</f>
        <v>0</v>
      </c>
      <c r="AU189" s="18">
        <f>IF(SalesOrders_Log[[#This Row],[Date Invoiced]]=FY03_M02,SalesOrders_Log[[#This Row],[Line Sub Total]],0)</f>
        <v>0</v>
      </c>
      <c r="AV189" s="18">
        <f>IF(SalesOrders_Log[[#This Row],[Date Invoiced]]=FY03_M03,SalesOrders_Log[[#This Row],[Line Sub Total]],0)</f>
        <v>0</v>
      </c>
      <c r="AW189" s="18">
        <f>IF(SalesOrders_Log[[#This Row],[Date Invoiced]]=FY03_M04,SalesOrders_Log[[#This Row],[Line Sub Total]],0)</f>
        <v>0</v>
      </c>
      <c r="AX189" s="18">
        <f>IF(SalesOrders_Log[[#This Row],[Date Invoiced]]=FY03_M05,SalesOrders_Log[[#This Row],[Line Sub Total]],0)</f>
        <v>0</v>
      </c>
      <c r="AY189" s="18">
        <f>IF(SalesOrders_Log[[#This Row],[Date Invoiced]]=FY03_M06,SalesOrders_Log[[#This Row],[Line Sub Total]],0)</f>
        <v>0</v>
      </c>
      <c r="AZ189" s="18">
        <f>IF(SalesOrders_Log[[#This Row],[Date Invoiced]]=FY03_M07,SalesOrders_Log[[#This Row],[Line Sub Total]],0)</f>
        <v>0</v>
      </c>
      <c r="BA189" s="18">
        <f>IF(SalesOrders_Log[[#This Row],[Date Invoiced]]=FY03_M08,SalesOrders_Log[[#This Row],[Line Sub Total]],0)</f>
        <v>0</v>
      </c>
      <c r="BB189" s="18">
        <f>IF(SalesOrders_Log[[#This Row],[Date Invoiced]]=FY03_M09,SalesOrders_Log[[#This Row],[Line Sub Total]],0)</f>
        <v>0</v>
      </c>
      <c r="BC189" s="18">
        <f>IF(SalesOrders_Log[[#This Row],[Date Invoiced]]=FY03_M10,SalesOrders_Log[[#This Row],[Line Sub Total]],0)</f>
        <v>0</v>
      </c>
      <c r="BD189" s="18">
        <f>IF(SalesOrders_Log[[#This Row],[Date Invoiced]]=FY03_M11,SalesOrders_Log[[#This Row],[Line Sub Total]],0)</f>
        <v>0</v>
      </c>
      <c r="BE189" s="18">
        <f>IF(SalesOrders_Log[[#This Row],[Date Invoiced]]=FY03_M12,SalesOrders_Log[[#This Row],[Line Sub Total]],0)</f>
        <v>0</v>
      </c>
      <c r="BF189" s="18">
        <f>IF(SalesOrders_Log[[#This Row],[Product]]=FY04_M01,SalesOrders_Log[[#This Row],[Date Invoiced]],0)</f>
        <v>0</v>
      </c>
      <c r="BG189" s="18">
        <f>IF(SalesOrders_Log[[#This Row],[Product]]=FY04_M02,SalesOrders_Log[[#This Row],[Date Invoiced]],0)</f>
        <v>0</v>
      </c>
      <c r="BH189" s="18">
        <f>IF(SalesOrders_Log[[#This Row],[Product]]=FY04_M03,SalesOrders_Log[[#This Row],[Date Invoiced]],0)</f>
        <v>0</v>
      </c>
      <c r="BI189" s="18">
        <f>IF(SalesOrders_Log[[#This Row],[Product]]=FY04_M04,SalesOrders_Log[[#This Row],[Date Invoiced]],0)</f>
        <v>0</v>
      </c>
      <c r="BJ189" s="18">
        <f>IF(SalesOrders_Log[[#This Row],[Product]]=FY04_M05,SalesOrders_Log[[#This Row],[Date Invoiced]],0)</f>
        <v>0</v>
      </c>
      <c r="BK189" s="18">
        <f>IF(SalesOrders_Log[[#This Row],[Product]]=FY04_M06,SalesOrders_Log[[#This Row],[Date Invoiced]],0)</f>
        <v>0</v>
      </c>
      <c r="BL189" s="18">
        <f>IF(SalesOrders_Log[[#This Row],[Product]]=FY04_M07,SalesOrders_Log[[#This Row],[Date Invoiced]],0)</f>
        <v>0</v>
      </c>
      <c r="BM189" s="18">
        <f>IF(SalesOrders_Log[[#This Row],[Product]]=FY04_M08,SalesOrders_Log[[#This Row],[Date Invoiced]],0)</f>
        <v>0</v>
      </c>
      <c r="BN189" s="18">
        <f>IF(SalesOrders_Log[[#This Row],[Product]]=FY04_M09,SalesOrders_Log[[#This Row],[Date Invoiced]],0)</f>
        <v>0</v>
      </c>
      <c r="BO189" s="18">
        <f>IF(SalesOrders_Log[[#This Row],[Product]]=FY04_M10,SalesOrders_Log[[#This Row],[Date Invoiced]],0)</f>
        <v>0</v>
      </c>
      <c r="BP189" s="18">
        <f>IF(SalesOrders_Log[[#This Row],[Product]]=FY04_M11,SalesOrders_Log[[#This Row],[Date Invoiced]],0)</f>
        <v>0</v>
      </c>
      <c r="BQ189" s="18">
        <f>IF(SalesOrders_Log[[#This Row],[Product]]=FY04_M12,SalesOrders_Log[[#This Row],[Date Invoiced]],0)</f>
        <v>0</v>
      </c>
      <c r="BR189" s="18">
        <f>IF(SalesOrders_Log[[#This Row],[Product]]=FY05_M01,SalesOrders_Log[[#This Row],[Date Invoiced]],0)</f>
        <v>0</v>
      </c>
      <c r="BS189" s="18">
        <f>IF(SalesOrders_Log[[#This Row],[Product]]=FY05_M02,SalesOrders_Log[[#This Row],[Date Invoiced]],0)</f>
        <v>0</v>
      </c>
      <c r="BT189" s="18">
        <f>IF(SalesOrders_Log[[#This Row],[Product]]=FY05_M03,SalesOrders_Log[[#This Row],[Date Invoiced]],0)</f>
        <v>0</v>
      </c>
      <c r="BU189" s="18">
        <f>IF(SalesOrders_Log[[#This Row],[Product]]=FY05_M04,SalesOrders_Log[[#This Row],[Date Invoiced]],0)</f>
        <v>0</v>
      </c>
      <c r="BV189" s="18">
        <f>IF(SalesOrders_Log[[#This Row],[Product]]=FY05_M05,SalesOrders_Log[[#This Row],[Date Invoiced]],0)</f>
        <v>0</v>
      </c>
      <c r="BW189" s="18">
        <f>IF(SalesOrders_Log[[#This Row],[Product]]=FY05_M06,SalesOrders_Log[[#This Row],[Date Invoiced]],0)</f>
        <v>0</v>
      </c>
      <c r="BX189" s="18">
        <f>IF(SalesOrders_Log[[#This Row],[Product]]=FY05_M07,SalesOrders_Log[[#This Row],[Date Invoiced]],0)</f>
        <v>0</v>
      </c>
      <c r="BY189" s="18">
        <f>IF(SalesOrders_Log[[#This Row],[Product]]=FY05_M08,SalesOrders_Log[[#This Row],[Date Invoiced]],0)</f>
        <v>0</v>
      </c>
      <c r="BZ189" s="18">
        <f>IF(SalesOrders_Log[[#This Row],[Product]]=FY05_M09,SalesOrders_Log[[#This Row],[Date Invoiced]],0)</f>
        <v>0</v>
      </c>
      <c r="CA189" s="18">
        <f>IF(SalesOrders_Log[[#This Row],[Product]]=FY05_M10,SalesOrders_Log[[#This Row],[Date Invoiced]],0)</f>
        <v>0</v>
      </c>
      <c r="CB189" s="18">
        <f>IF(SalesOrders_Log[[#This Row],[Product]]=FY05_M11,SalesOrders_Log[[#This Row],[Date Invoiced]],0)</f>
        <v>0</v>
      </c>
      <c r="CC189" s="18">
        <f>IF(SalesOrders_Log[[#This Row],[Product]]=FY05_M12,SalesOrders_Log[[#This Row],[Date Invoiced]],0)</f>
        <v>0</v>
      </c>
    </row>
    <row r="190" spans="2:81" x14ac:dyDescent="0.25">
      <c r="B190" s="6" t="s">
        <v>794</v>
      </c>
      <c r="C190" s="6"/>
      <c r="D190" s="11"/>
      <c r="E190" s="6"/>
      <c r="F190" s="6"/>
      <c r="G190" s="6"/>
      <c r="H190" s="6"/>
      <c r="I190" s="6"/>
      <c r="J190" s="6"/>
      <c r="K190" s="6"/>
      <c r="L190" s="18" t="str">
        <f>IF(ISBLANK(SalesOrders_Log[[#This Row],[Product]]),"",SalesOrders_Log[[#This Row],[List Price]]*SalesOrders_Log[[#This Row],[QTY at List Price]]+SalesOrders_Log[[#This Row],[Discount Price]]*SalesOrders_Log[[#This Row],[QTY at Discount Price]])</f>
        <v/>
      </c>
      <c r="M190" s="6"/>
      <c r="N190" s="6"/>
      <c r="O190" s="18" t="str">
        <f>IFERROR(SalesOrders_Log[[#This Row],[Line Sub Total]]*SalesOrders_Log[[#This Row],[Zip Code Taxes]],"")</f>
        <v/>
      </c>
      <c r="P190" s="18">
        <f>SalesOrders_Log[[#This Row],[List Price]]-SalesOrders_Log[[#This Row],[Cost Price]]</f>
        <v>0</v>
      </c>
      <c r="Q19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90" s="93" t="str">
        <f>IFERROR(SalesOrders_Log[[#This Row],[QTY at List Price]]*SalesOrders_Log[[#This Row],[List Price]]/SalesOrders_Log[[#This Row],[Cost Price]]*SalesOrders_Log[[#This Row],[QTY at List Price]]-IF(SalesOrders_Log[[#This Row],[QTY at List Price]]="","",1),"")</f>
        <v/>
      </c>
      <c r="S190" s="93" t="str">
        <f>IFERROR( SalesOrders_Log[[#This Row],[QTY at Discount Price]]*SalesOrders_Log[[#This Row],[Discount Price]]/SalesOrders_Log[[#This Row],[Cost Price]]*SalesOrders_Log[[#This Row],[QTY at Discount Price]]-IF(SalesOrders_Log[[#This Row],[QTY at Discount Price]]="","",1),"")</f>
        <v/>
      </c>
      <c r="T190" s="6"/>
      <c r="V190" s="18">
        <f>IF(SalesOrders_Log[[#This Row],[Date Invoiced]]=FY01_M01,SalesOrders_Log[[#This Row],[Line Sub Total]],0)</f>
        <v>0</v>
      </c>
      <c r="W190" s="18">
        <f>IF(SalesOrders_Log[[#This Row],[Date Invoiced]]=FY01_M02,SalesOrders_Log[[#This Row],[Line Sub Total]],0)</f>
        <v>0</v>
      </c>
      <c r="X190" s="18">
        <f>IF(SalesOrders_Log[[#This Row],[Date Invoiced]]=FY01_M03,SalesOrders_Log[[#This Row],[Line Sub Total]],0)</f>
        <v>0</v>
      </c>
      <c r="Y190" s="18">
        <f>IF(SalesOrders_Log[[#This Row],[Date Invoiced]]=FY01_M04,SalesOrders_Log[[#This Row],[Line Sub Total]],0)</f>
        <v>0</v>
      </c>
      <c r="Z190" s="18">
        <f>IF(SalesOrders_Log[[#This Row],[Date Invoiced]]=FY01_M05,SalesOrders_Log[[#This Row],[Line Sub Total]],0)</f>
        <v>0</v>
      </c>
      <c r="AA190" s="18">
        <f>IF(SalesOrders_Log[[#This Row],[Date Invoiced]]=FY01_M06,SalesOrders_Log[[#This Row],[Line Sub Total]],0)</f>
        <v>0</v>
      </c>
      <c r="AB190" s="18">
        <f>IF(SalesOrders_Log[[#This Row],[Date Invoiced]]=FY01_M07,SalesOrders_Log[[#This Row],[Line Sub Total]],0)</f>
        <v>0</v>
      </c>
      <c r="AC190" s="18">
        <f>IF(SalesOrders_Log[[#This Row],[Date Invoiced]]=FY01_M08,SalesOrders_Log[[#This Row],[Line Sub Total]],0)</f>
        <v>0</v>
      </c>
      <c r="AD190" s="18">
        <f>IF(SalesOrders_Log[[#This Row],[Date Invoiced]]=FY01_M09,SalesOrders_Log[[#This Row],[Line Sub Total]],0)</f>
        <v>0</v>
      </c>
      <c r="AE190" s="18">
        <f>IF(SalesOrders_Log[[#This Row],[Date Invoiced]]=FY01_M10,SalesOrders_Log[[#This Row],[Line Sub Total]],0)</f>
        <v>0</v>
      </c>
      <c r="AF190" s="18">
        <f>IF(SalesOrders_Log[[#This Row],[Date Invoiced]]=FY01_M11,SalesOrders_Log[[#This Row],[Line Sub Total]],0)</f>
        <v>0</v>
      </c>
      <c r="AG190" s="18">
        <f>IF(SalesOrders_Log[[#This Row],[Date Invoiced]]=FY01_M12,SalesOrders_Log[[#This Row],[Line Sub Total]],0)</f>
        <v>0</v>
      </c>
      <c r="AH190" s="18">
        <f>IF(SalesOrders_Log[[#This Row],[Date Invoiced]]=FY02_M01,SalesOrders_Log[[#This Row],[Line Sub Total]],0)</f>
        <v>0</v>
      </c>
      <c r="AI190" s="18">
        <f>IF(SalesOrders_Log[[#This Row],[Date Invoiced]]=FY02_M02,SalesOrders_Log[[#This Row],[Line Sub Total]],0)</f>
        <v>0</v>
      </c>
      <c r="AJ190" s="18">
        <f>IF(SalesOrders_Log[[#This Row],[Date Invoiced]]=FY02_M03,SalesOrders_Log[[#This Row],[Line Sub Total]],0)</f>
        <v>0</v>
      </c>
      <c r="AK190" s="18">
        <f>IF(SalesOrders_Log[[#This Row],[Date Invoiced]]=FY02_M04,SalesOrders_Log[[#This Row],[Line Sub Total]],0)</f>
        <v>0</v>
      </c>
      <c r="AL190" s="18">
        <f>IF(SalesOrders_Log[[#This Row],[Date Invoiced]]=FY02_M05,SalesOrders_Log[[#This Row],[Line Sub Total]],0)</f>
        <v>0</v>
      </c>
      <c r="AM190" s="18">
        <f>IF(SalesOrders_Log[[#This Row],[Date Invoiced]]=FY02_M06,SalesOrders_Log[[#This Row],[Line Sub Total]],0)</f>
        <v>0</v>
      </c>
      <c r="AN190" s="18">
        <f>IF(SalesOrders_Log[[#This Row],[Date Invoiced]]=FY02_M07,SalesOrders_Log[[#This Row],[Line Sub Total]],0)</f>
        <v>0</v>
      </c>
      <c r="AO190" s="18">
        <f>IF(SalesOrders_Log[[#This Row],[Date Invoiced]]=FY02_M08,SalesOrders_Log[[#This Row],[Line Sub Total]],0)</f>
        <v>0</v>
      </c>
      <c r="AP190" s="18">
        <f>IF(SalesOrders_Log[[#This Row],[Date Invoiced]]=FY02_M09,SalesOrders_Log[[#This Row],[Line Sub Total]],0)</f>
        <v>0</v>
      </c>
      <c r="AQ190" s="18">
        <f>IF(SalesOrders_Log[[#This Row],[Date Invoiced]]=FY02_M10,SalesOrders_Log[[#This Row],[Line Sub Total]],0)</f>
        <v>0</v>
      </c>
      <c r="AR190" s="18">
        <f>IF(SalesOrders_Log[[#This Row],[Date Invoiced]]=FY02_M11,SalesOrders_Log[[#This Row],[Line Sub Total]],0)</f>
        <v>0</v>
      </c>
      <c r="AS190" s="18">
        <f>IF(SalesOrders_Log[[#This Row],[Date Invoiced]]=FY02_M12,SalesOrders_Log[[#This Row],[Line Sub Total]],0)</f>
        <v>0</v>
      </c>
      <c r="AT190" s="18">
        <f>IF(SalesOrders_Log[[#This Row],[Date Invoiced]]=FY03_M01,SalesOrders_Log[[#This Row],[Line Sub Total]],0)</f>
        <v>0</v>
      </c>
      <c r="AU190" s="18">
        <f>IF(SalesOrders_Log[[#This Row],[Date Invoiced]]=FY03_M02,SalesOrders_Log[[#This Row],[Line Sub Total]],0)</f>
        <v>0</v>
      </c>
      <c r="AV190" s="18">
        <f>IF(SalesOrders_Log[[#This Row],[Date Invoiced]]=FY03_M03,SalesOrders_Log[[#This Row],[Line Sub Total]],0)</f>
        <v>0</v>
      </c>
      <c r="AW190" s="18">
        <f>IF(SalesOrders_Log[[#This Row],[Date Invoiced]]=FY03_M04,SalesOrders_Log[[#This Row],[Line Sub Total]],0)</f>
        <v>0</v>
      </c>
      <c r="AX190" s="18">
        <f>IF(SalesOrders_Log[[#This Row],[Date Invoiced]]=FY03_M05,SalesOrders_Log[[#This Row],[Line Sub Total]],0)</f>
        <v>0</v>
      </c>
      <c r="AY190" s="18">
        <f>IF(SalesOrders_Log[[#This Row],[Date Invoiced]]=FY03_M06,SalesOrders_Log[[#This Row],[Line Sub Total]],0)</f>
        <v>0</v>
      </c>
      <c r="AZ190" s="18">
        <f>IF(SalesOrders_Log[[#This Row],[Date Invoiced]]=FY03_M07,SalesOrders_Log[[#This Row],[Line Sub Total]],0)</f>
        <v>0</v>
      </c>
      <c r="BA190" s="18">
        <f>IF(SalesOrders_Log[[#This Row],[Date Invoiced]]=FY03_M08,SalesOrders_Log[[#This Row],[Line Sub Total]],0)</f>
        <v>0</v>
      </c>
      <c r="BB190" s="18">
        <f>IF(SalesOrders_Log[[#This Row],[Date Invoiced]]=FY03_M09,SalesOrders_Log[[#This Row],[Line Sub Total]],0)</f>
        <v>0</v>
      </c>
      <c r="BC190" s="18">
        <f>IF(SalesOrders_Log[[#This Row],[Date Invoiced]]=FY03_M10,SalesOrders_Log[[#This Row],[Line Sub Total]],0)</f>
        <v>0</v>
      </c>
      <c r="BD190" s="18">
        <f>IF(SalesOrders_Log[[#This Row],[Date Invoiced]]=FY03_M11,SalesOrders_Log[[#This Row],[Line Sub Total]],0)</f>
        <v>0</v>
      </c>
      <c r="BE190" s="18">
        <f>IF(SalesOrders_Log[[#This Row],[Date Invoiced]]=FY03_M12,SalesOrders_Log[[#This Row],[Line Sub Total]],0)</f>
        <v>0</v>
      </c>
      <c r="BF190" s="18">
        <f>IF(SalesOrders_Log[[#This Row],[Product]]=FY04_M01,SalesOrders_Log[[#This Row],[Date Invoiced]],0)</f>
        <v>0</v>
      </c>
      <c r="BG190" s="18">
        <f>IF(SalesOrders_Log[[#This Row],[Product]]=FY04_M02,SalesOrders_Log[[#This Row],[Date Invoiced]],0)</f>
        <v>0</v>
      </c>
      <c r="BH190" s="18">
        <f>IF(SalesOrders_Log[[#This Row],[Product]]=FY04_M03,SalesOrders_Log[[#This Row],[Date Invoiced]],0)</f>
        <v>0</v>
      </c>
      <c r="BI190" s="18">
        <f>IF(SalesOrders_Log[[#This Row],[Product]]=FY04_M04,SalesOrders_Log[[#This Row],[Date Invoiced]],0)</f>
        <v>0</v>
      </c>
      <c r="BJ190" s="18">
        <f>IF(SalesOrders_Log[[#This Row],[Product]]=FY04_M05,SalesOrders_Log[[#This Row],[Date Invoiced]],0)</f>
        <v>0</v>
      </c>
      <c r="BK190" s="18">
        <f>IF(SalesOrders_Log[[#This Row],[Product]]=FY04_M06,SalesOrders_Log[[#This Row],[Date Invoiced]],0)</f>
        <v>0</v>
      </c>
      <c r="BL190" s="18">
        <f>IF(SalesOrders_Log[[#This Row],[Product]]=FY04_M07,SalesOrders_Log[[#This Row],[Date Invoiced]],0)</f>
        <v>0</v>
      </c>
      <c r="BM190" s="18">
        <f>IF(SalesOrders_Log[[#This Row],[Product]]=FY04_M08,SalesOrders_Log[[#This Row],[Date Invoiced]],0)</f>
        <v>0</v>
      </c>
      <c r="BN190" s="18">
        <f>IF(SalesOrders_Log[[#This Row],[Product]]=FY04_M09,SalesOrders_Log[[#This Row],[Date Invoiced]],0)</f>
        <v>0</v>
      </c>
      <c r="BO190" s="18">
        <f>IF(SalesOrders_Log[[#This Row],[Product]]=FY04_M10,SalesOrders_Log[[#This Row],[Date Invoiced]],0)</f>
        <v>0</v>
      </c>
      <c r="BP190" s="18">
        <f>IF(SalesOrders_Log[[#This Row],[Product]]=FY04_M11,SalesOrders_Log[[#This Row],[Date Invoiced]],0)</f>
        <v>0</v>
      </c>
      <c r="BQ190" s="18">
        <f>IF(SalesOrders_Log[[#This Row],[Product]]=FY04_M12,SalesOrders_Log[[#This Row],[Date Invoiced]],0)</f>
        <v>0</v>
      </c>
      <c r="BR190" s="18">
        <f>IF(SalesOrders_Log[[#This Row],[Product]]=FY05_M01,SalesOrders_Log[[#This Row],[Date Invoiced]],0)</f>
        <v>0</v>
      </c>
      <c r="BS190" s="18">
        <f>IF(SalesOrders_Log[[#This Row],[Product]]=FY05_M02,SalesOrders_Log[[#This Row],[Date Invoiced]],0)</f>
        <v>0</v>
      </c>
      <c r="BT190" s="18">
        <f>IF(SalesOrders_Log[[#This Row],[Product]]=FY05_M03,SalesOrders_Log[[#This Row],[Date Invoiced]],0)</f>
        <v>0</v>
      </c>
      <c r="BU190" s="18">
        <f>IF(SalesOrders_Log[[#This Row],[Product]]=FY05_M04,SalesOrders_Log[[#This Row],[Date Invoiced]],0)</f>
        <v>0</v>
      </c>
      <c r="BV190" s="18">
        <f>IF(SalesOrders_Log[[#This Row],[Product]]=FY05_M05,SalesOrders_Log[[#This Row],[Date Invoiced]],0)</f>
        <v>0</v>
      </c>
      <c r="BW190" s="18">
        <f>IF(SalesOrders_Log[[#This Row],[Product]]=FY05_M06,SalesOrders_Log[[#This Row],[Date Invoiced]],0)</f>
        <v>0</v>
      </c>
      <c r="BX190" s="18">
        <f>IF(SalesOrders_Log[[#This Row],[Product]]=FY05_M07,SalesOrders_Log[[#This Row],[Date Invoiced]],0)</f>
        <v>0</v>
      </c>
      <c r="BY190" s="18">
        <f>IF(SalesOrders_Log[[#This Row],[Product]]=FY05_M08,SalesOrders_Log[[#This Row],[Date Invoiced]],0)</f>
        <v>0</v>
      </c>
      <c r="BZ190" s="18">
        <f>IF(SalesOrders_Log[[#This Row],[Product]]=FY05_M09,SalesOrders_Log[[#This Row],[Date Invoiced]],0)</f>
        <v>0</v>
      </c>
      <c r="CA190" s="18">
        <f>IF(SalesOrders_Log[[#This Row],[Product]]=FY05_M10,SalesOrders_Log[[#This Row],[Date Invoiced]],0)</f>
        <v>0</v>
      </c>
      <c r="CB190" s="18">
        <f>IF(SalesOrders_Log[[#This Row],[Product]]=FY05_M11,SalesOrders_Log[[#This Row],[Date Invoiced]],0)</f>
        <v>0</v>
      </c>
      <c r="CC190" s="18">
        <f>IF(SalesOrders_Log[[#This Row],[Product]]=FY05_M12,SalesOrders_Log[[#This Row],[Date Invoiced]],0)</f>
        <v>0</v>
      </c>
    </row>
    <row r="191" spans="2:81" x14ac:dyDescent="0.25">
      <c r="B191" s="6" t="s">
        <v>795</v>
      </c>
      <c r="C191" s="6"/>
      <c r="D191" s="11"/>
      <c r="E191" s="6"/>
      <c r="F191" s="6"/>
      <c r="G191" s="6"/>
      <c r="H191" s="6"/>
      <c r="I191" s="6"/>
      <c r="J191" s="6"/>
      <c r="K191" s="6"/>
      <c r="L191" s="18" t="str">
        <f>IF(ISBLANK(SalesOrders_Log[[#This Row],[Product]]),"",SalesOrders_Log[[#This Row],[List Price]]*SalesOrders_Log[[#This Row],[QTY at List Price]]+SalesOrders_Log[[#This Row],[Discount Price]]*SalesOrders_Log[[#This Row],[QTY at Discount Price]])</f>
        <v/>
      </c>
      <c r="M191" s="6"/>
      <c r="N191" s="6"/>
      <c r="O191" s="18" t="str">
        <f>IFERROR(SalesOrders_Log[[#This Row],[Line Sub Total]]*SalesOrders_Log[[#This Row],[Zip Code Taxes]],"")</f>
        <v/>
      </c>
      <c r="P191" s="18">
        <f>SalesOrders_Log[[#This Row],[List Price]]-SalesOrders_Log[[#This Row],[Cost Price]]</f>
        <v>0</v>
      </c>
      <c r="Q19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91" s="93" t="str">
        <f>IFERROR(SalesOrders_Log[[#This Row],[QTY at List Price]]*SalesOrders_Log[[#This Row],[List Price]]/SalesOrders_Log[[#This Row],[Cost Price]]*SalesOrders_Log[[#This Row],[QTY at List Price]]-IF(SalesOrders_Log[[#This Row],[QTY at List Price]]="","",1),"")</f>
        <v/>
      </c>
      <c r="S191" s="93" t="str">
        <f>IFERROR( SalesOrders_Log[[#This Row],[QTY at Discount Price]]*SalesOrders_Log[[#This Row],[Discount Price]]/SalesOrders_Log[[#This Row],[Cost Price]]*SalesOrders_Log[[#This Row],[QTY at Discount Price]]-IF(SalesOrders_Log[[#This Row],[QTY at Discount Price]]="","",1),"")</f>
        <v/>
      </c>
      <c r="T191" s="6"/>
      <c r="V191" s="18">
        <f>IF(SalesOrders_Log[[#This Row],[Date Invoiced]]=FY01_M01,SalesOrders_Log[[#This Row],[Line Sub Total]],0)</f>
        <v>0</v>
      </c>
      <c r="W191" s="18">
        <f>IF(SalesOrders_Log[[#This Row],[Date Invoiced]]=FY01_M02,SalesOrders_Log[[#This Row],[Line Sub Total]],0)</f>
        <v>0</v>
      </c>
      <c r="X191" s="18">
        <f>IF(SalesOrders_Log[[#This Row],[Date Invoiced]]=FY01_M03,SalesOrders_Log[[#This Row],[Line Sub Total]],0)</f>
        <v>0</v>
      </c>
      <c r="Y191" s="18">
        <f>IF(SalesOrders_Log[[#This Row],[Date Invoiced]]=FY01_M04,SalesOrders_Log[[#This Row],[Line Sub Total]],0)</f>
        <v>0</v>
      </c>
      <c r="Z191" s="18">
        <f>IF(SalesOrders_Log[[#This Row],[Date Invoiced]]=FY01_M05,SalesOrders_Log[[#This Row],[Line Sub Total]],0)</f>
        <v>0</v>
      </c>
      <c r="AA191" s="18">
        <f>IF(SalesOrders_Log[[#This Row],[Date Invoiced]]=FY01_M06,SalesOrders_Log[[#This Row],[Line Sub Total]],0)</f>
        <v>0</v>
      </c>
      <c r="AB191" s="18">
        <f>IF(SalesOrders_Log[[#This Row],[Date Invoiced]]=FY01_M07,SalesOrders_Log[[#This Row],[Line Sub Total]],0)</f>
        <v>0</v>
      </c>
      <c r="AC191" s="18">
        <f>IF(SalesOrders_Log[[#This Row],[Date Invoiced]]=FY01_M08,SalesOrders_Log[[#This Row],[Line Sub Total]],0)</f>
        <v>0</v>
      </c>
      <c r="AD191" s="18">
        <f>IF(SalesOrders_Log[[#This Row],[Date Invoiced]]=FY01_M09,SalesOrders_Log[[#This Row],[Line Sub Total]],0)</f>
        <v>0</v>
      </c>
      <c r="AE191" s="18">
        <f>IF(SalesOrders_Log[[#This Row],[Date Invoiced]]=FY01_M10,SalesOrders_Log[[#This Row],[Line Sub Total]],0)</f>
        <v>0</v>
      </c>
      <c r="AF191" s="18">
        <f>IF(SalesOrders_Log[[#This Row],[Date Invoiced]]=FY01_M11,SalesOrders_Log[[#This Row],[Line Sub Total]],0)</f>
        <v>0</v>
      </c>
      <c r="AG191" s="18">
        <f>IF(SalesOrders_Log[[#This Row],[Date Invoiced]]=FY01_M12,SalesOrders_Log[[#This Row],[Line Sub Total]],0)</f>
        <v>0</v>
      </c>
      <c r="AH191" s="18">
        <f>IF(SalesOrders_Log[[#This Row],[Date Invoiced]]=FY02_M01,SalesOrders_Log[[#This Row],[Line Sub Total]],0)</f>
        <v>0</v>
      </c>
      <c r="AI191" s="18">
        <f>IF(SalesOrders_Log[[#This Row],[Date Invoiced]]=FY02_M02,SalesOrders_Log[[#This Row],[Line Sub Total]],0)</f>
        <v>0</v>
      </c>
      <c r="AJ191" s="18">
        <f>IF(SalesOrders_Log[[#This Row],[Date Invoiced]]=FY02_M03,SalesOrders_Log[[#This Row],[Line Sub Total]],0)</f>
        <v>0</v>
      </c>
      <c r="AK191" s="18">
        <f>IF(SalesOrders_Log[[#This Row],[Date Invoiced]]=FY02_M04,SalesOrders_Log[[#This Row],[Line Sub Total]],0)</f>
        <v>0</v>
      </c>
      <c r="AL191" s="18">
        <f>IF(SalesOrders_Log[[#This Row],[Date Invoiced]]=FY02_M05,SalesOrders_Log[[#This Row],[Line Sub Total]],0)</f>
        <v>0</v>
      </c>
      <c r="AM191" s="18">
        <f>IF(SalesOrders_Log[[#This Row],[Date Invoiced]]=FY02_M06,SalesOrders_Log[[#This Row],[Line Sub Total]],0)</f>
        <v>0</v>
      </c>
      <c r="AN191" s="18">
        <f>IF(SalesOrders_Log[[#This Row],[Date Invoiced]]=FY02_M07,SalesOrders_Log[[#This Row],[Line Sub Total]],0)</f>
        <v>0</v>
      </c>
      <c r="AO191" s="18">
        <f>IF(SalesOrders_Log[[#This Row],[Date Invoiced]]=FY02_M08,SalesOrders_Log[[#This Row],[Line Sub Total]],0)</f>
        <v>0</v>
      </c>
      <c r="AP191" s="18">
        <f>IF(SalesOrders_Log[[#This Row],[Date Invoiced]]=FY02_M09,SalesOrders_Log[[#This Row],[Line Sub Total]],0)</f>
        <v>0</v>
      </c>
      <c r="AQ191" s="18">
        <f>IF(SalesOrders_Log[[#This Row],[Date Invoiced]]=FY02_M10,SalesOrders_Log[[#This Row],[Line Sub Total]],0)</f>
        <v>0</v>
      </c>
      <c r="AR191" s="18">
        <f>IF(SalesOrders_Log[[#This Row],[Date Invoiced]]=FY02_M11,SalesOrders_Log[[#This Row],[Line Sub Total]],0)</f>
        <v>0</v>
      </c>
      <c r="AS191" s="18">
        <f>IF(SalesOrders_Log[[#This Row],[Date Invoiced]]=FY02_M12,SalesOrders_Log[[#This Row],[Line Sub Total]],0)</f>
        <v>0</v>
      </c>
      <c r="AT191" s="18">
        <f>IF(SalesOrders_Log[[#This Row],[Date Invoiced]]=FY03_M01,SalesOrders_Log[[#This Row],[Line Sub Total]],0)</f>
        <v>0</v>
      </c>
      <c r="AU191" s="18">
        <f>IF(SalesOrders_Log[[#This Row],[Date Invoiced]]=FY03_M02,SalesOrders_Log[[#This Row],[Line Sub Total]],0)</f>
        <v>0</v>
      </c>
      <c r="AV191" s="18">
        <f>IF(SalesOrders_Log[[#This Row],[Date Invoiced]]=FY03_M03,SalesOrders_Log[[#This Row],[Line Sub Total]],0)</f>
        <v>0</v>
      </c>
      <c r="AW191" s="18">
        <f>IF(SalesOrders_Log[[#This Row],[Date Invoiced]]=FY03_M04,SalesOrders_Log[[#This Row],[Line Sub Total]],0)</f>
        <v>0</v>
      </c>
      <c r="AX191" s="18">
        <f>IF(SalesOrders_Log[[#This Row],[Date Invoiced]]=FY03_M05,SalesOrders_Log[[#This Row],[Line Sub Total]],0)</f>
        <v>0</v>
      </c>
      <c r="AY191" s="18">
        <f>IF(SalesOrders_Log[[#This Row],[Date Invoiced]]=FY03_M06,SalesOrders_Log[[#This Row],[Line Sub Total]],0)</f>
        <v>0</v>
      </c>
      <c r="AZ191" s="18">
        <f>IF(SalesOrders_Log[[#This Row],[Date Invoiced]]=FY03_M07,SalesOrders_Log[[#This Row],[Line Sub Total]],0)</f>
        <v>0</v>
      </c>
      <c r="BA191" s="18">
        <f>IF(SalesOrders_Log[[#This Row],[Date Invoiced]]=FY03_M08,SalesOrders_Log[[#This Row],[Line Sub Total]],0)</f>
        <v>0</v>
      </c>
      <c r="BB191" s="18">
        <f>IF(SalesOrders_Log[[#This Row],[Date Invoiced]]=FY03_M09,SalesOrders_Log[[#This Row],[Line Sub Total]],0)</f>
        <v>0</v>
      </c>
      <c r="BC191" s="18">
        <f>IF(SalesOrders_Log[[#This Row],[Date Invoiced]]=FY03_M10,SalesOrders_Log[[#This Row],[Line Sub Total]],0)</f>
        <v>0</v>
      </c>
      <c r="BD191" s="18">
        <f>IF(SalesOrders_Log[[#This Row],[Date Invoiced]]=FY03_M11,SalesOrders_Log[[#This Row],[Line Sub Total]],0)</f>
        <v>0</v>
      </c>
      <c r="BE191" s="18">
        <f>IF(SalesOrders_Log[[#This Row],[Date Invoiced]]=FY03_M12,SalesOrders_Log[[#This Row],[Line Sub Total]],0)</f>
        <v>0</v>
      </c>
      <c r="BF191" s="18">
        <f>IF(SalesOrders_Log[[#This Row],[Product]]=FY04_M01,SalesOrders_Log[[#This Row],[Date Invoiced]],0)</f>
        <v>0</v>
      </c>
      <c r="BG191" s="18">
        <f>IF(SalesOrders_Log[[#This Row],[Product]]=FY04_M02,SalesOrders_Log[[#This Row],[Date Invoiced]],0)</f>
        <v>0</v>
      </c>
      <c r="BH191" s="18">
        <f>IF(SalesOrders_Log[[#This Row],[Product]]=FY04_M03,SalesOrders_Log[[#This Row],[Date Invoiced]],0)</f>
        <v>0</v>
      </c>
      <c r="BI191" s="18">
        <f>IF(SalesOrders_Log[[#This Row],[Product]]=FY04_M04,SalesOrders_Log[[#This Row],[Date Invoiced]],0)</f>
        <v>0</v>
      </c>
      <c r="BJ191" s="18">
        <f>IF(SalesOrders_Log[[#This Row],[Product]]=FY04_M05,SalesOrders_Log[[#This Row],[Date Invoiced]],0)</f>
        <v>0</v>
      </c>
      <c r="BK191" s="18">
        <f>IF(SalesOrders_Log[[#This Row],[Product]]=FY04_M06,SalesOrders_Log[[#This Row],[Date Invoiced]],0)</f>
        <v>0</v>
      </c>
      <c r="BL191" s="18">
        <f>IF(SalesOrders_Log[[#This Row],[Product]]=FY04_M07,SalesOrders_Log[[#This Row],[Date Invoiced]],0)</f>
        <v>0</v>
      </c>
      <c r="BM191" s="18">
        <f>IF(SalesOrders_Log[[#This Row],[Product]]=FY04_M08,SalesOrders_Log[[#This Row],[Date Invoiced]],0)</f>
        <v>0</v>
      </c>
      <c r="BN191" s="18">
        <f>IF(SalesOrders_Log[[#This Row],[Product]]=FY04_M09,SalesOrders_Log[[#This Row],[Date Invoiced]],0)</f>
        <v>0</v>
      </c>
      <c r="BO191" s="18">
        <f>IF(SalesOrders_Log[[#This Row],[Product]]=FY04_M10,SalesOrders_Log[[#This Row],[Date Invoiced]],0)</f>
        <v>0</v>
      </c>
      <c r="BP191" s="18">
        <f>IF(SalesOrders_Log[[#This Row],[Product]]=FY04_M11,SalesOrders_Log[[#This Row],[Date Invoiced]],0)</f>
        <v>0</v>
      </c>
      <c r="BQ191" s="18">
        <f>IF(SalesOrders_Log[[#This Row],[Product]]=FY04_M12,SalesOrders_Log[[#This Row],[Date Invoiced]],0)</f>
        <v>0</v>
      </c>
      <c r="BR191" s="18">
        <f>IF(SalesOrders_Log[[#This Row],[Product]]=FY05_M01,SalesOrders_Log[[#This Row],[Date Invoiced]],0)</f>
        <v>0</v>
      </c>
      <c r="BS191" s="18">
        <f>IF(SalesOrders_Log[[#This Row],[Product]]=FY05_M02,SalesOrders_Log[[#This Row],[Date Invoiced]],0)</f>
        <v>0</v>
      </c>
      <c r="BT191" s="18">
        <f>IF(SalesOrders_Log[[#This Row],[Product]]=FY05_M03,SalesOrders_Log[[#This Row],[Date Invoiced]],0)</f>
        <v>0</v>
      </c>
      <c r="BU191" s="18">
        <f>IF(SalesOrders_Log[[#This Row],[Product]]=FY05_M04,SalesOrders_Log[[#This Row],[Date Invoiced]],0)</f>
        <v>0</v>
      </c>
      <c r="BV191" s="18">
        <f>IF(SalesOrders_Log[[#This Row],[Product]]=FY05_M05,SalesOrders_Log[[#This Row],[Date Invoiced]],0)</f>
        <v>0</v>
      </c>
      <c r="BW191" s="18">
        <f>IF(SalesOrders_Log[[#This Row],[Product]]=FY05_M06,SalesOrders_Log[[#This Row],[Date Invoiced]],0)</f>
        <v>0</v>
      </c>
      <c r="BX191" s="18">
        <f>IF(SalesOrders_Log[[#This Row],[Product]]=FY05_M07,SalesOrders_Log[[#This Row],[Date Invoiced]],0)</f>
        <v>0</v>
      </c>
      <c r="BY191" s="18">
        <f>IF(SalesOrders_Log[[#This Row],[Product]]=FY05_M08,SalesOrders_Log[[#This Row],[Date Invoiced]],0)</f>
        <v>0</v>
      </c>
      <c r="BZ191" s="18">
        <f>IF(SalesOrders_Log[[#This Row],[Product]]=FY05_M09,SalesOrders_Log[[#This Row],[Date Invoiced]],0)</f>
        <v>0</v>
      </c>
      <c r="CA191" s="18">
        <f>IF(SalesOrders_Log[[#This Row],[Product]]=FY05_M10,SalesOrders_Log[[#This Row],[Date Invoiced]],0)</f>
        <v>0</v>
      </c>
      <c r="CB191" s="18">
        <f>IF(SalesOrders_Log[[#This Row],[Product]]=FY05_M11,SalesOrders_Log[[#This Row],[Date Invoiced]],0)</f>
        <v>0</v>
      </c>
      <c r="CC191" s="18">
        <f>IF(SalesOrders_Log[[#This Row],[Product]]=FY05_M12,SalesOrders_Log[[#This Row],[Date Invoiced]],0)</f>
        <v>0</v>
      </c>
    </row>
    <row r="192" spans="2:81" x14ac:dyDescent="0.25">
      <c r="B192" s="6" t="s">
        <v>796</v>
      </c>
      <c r="C192" s="6"/>
      <c r="D192" s="11"/>
      <c r="E192" s="6"/>
      <c r="F192" s="6"/>
      <c r="G192" s="6"/>
      <c r="H192" s="6"/>
      <c r="I192" s="6"/>
      <c r="J192" s="6"/>
      <c r="K192" s="6"/>
      <c r="L192" s="18" t="str">
        <f>IF(ISBLANK(SalesOrders_Log[[#This Row],[Product]]),"",SalesOrders_Log[[#This Row],[List Price]]*SalesOrders_Log[[#This Row],[QTY at List Price]]+SalesOrders_Log[[#This Row],[Discount Price]]*SalesOrders_Log[[#This Row],[QTY at Discount Price]])</f>
        <v/>
      </c>
      <c r="M192" s="6"/>
      <c r="N192" s="6"/>
      <c r="O192" s="18" t="str">
        <f>IFERROR(SalesOrders_Log[[#This Row],[Line Sub Total]]*SalesOrders_Log[[#This Row],[Zip Code Taxes]],"")</f>
        <v/>
      </c>
      <c r="P192" s="18">
        <f>SalesOrders_Log[[#This Row],[List Price]]-SalesOrders_Log[[#This Row],[Cost Price]]</f>
        <v>0</v>
      </c>
      <c r="Q19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92" s="93" t="str">
        <f>IFERROR(SalesOrders_Log[[#This Row],[QTY at List Price]]*SalesOrders_Log[[#This Row],[List Price]]/SalesOrders_Log[[#This Row],[Cost Price]]*SalesOrders_Log[[#This Row],[QTY at List Price]]-IF(SalesOrders_Log[[#This Row],[QTY at List Price]]="","",1),"")</f>
        <v/>
      </c>
      <c r="S192" s="93" t="str">
        <f>IFERROR( SalesOrders_Log[[#This Row],[QTY at Discount Price]]*SalesOrders_Log[[#This Row],[Discount Price]]/SalesOrders_Log[[#This Row],[Cost Price]]*SalesOrders_Log[[#This Row],[QTY at Discount Price]]-IF(SalesOrders_Log[[#This Row],[QTY at Discount Price]]="","",1),"")</f>
        <v/>
      </c>
      <c r="T192" s="6"/>
      <c r="V192" s="18">
        <f>IF(SalesOrders_Log[[#This Row],[Date Invoiced]]=FY01_M01,SalesOrders_Log[[#This Row],[Line Sub Total]],0)</f>
        <v>0</v>
      </c>
      <c r="W192" s="18">
        <f>IF(SalesOrders_Log[[#This Row],[Date Invoiced]]=FY01_M02,SalesOrders_Log[[#This Row],[Line Sub Total]],0)</f>
        <v>0</v>
      </c>
      <c r="X192" s="18">
        <f>IF(SalesOrders_Log[[#This Row],[Date Invoiced]]=FY01_M03,SalesOrders_Log[[#This Row],[Line Sub Total]],0)</f>
        <v>0</v>
      </c>
      <c r="Y192" s="18">
        <f>IF(SalesOrders_Log[[#This Row],[Date Invoiced]]=FY01_M04,SalesOrders_Log[[#This Row],[Line Sub Total]],0)</f>
        <v>0</v>
      </c>
      <c r="Z192" s="18">
        <f>IF(SalesOrders_Log[[#This Row],[Date Invoiced]]=FY01_M05,SalesOrders_Log[[#This Row],[Line Sub Total]],0)</f>
        <v>0</v>
      </c>
      <c r="AA192" s="18">
        <f>IF(SalesOrders_Log[[#This Row],[Date Invoiced]]=FY01_M06,SalesOrders_Log[[#This Row],[Line Sub Total]],0)</f>
        <v>0</v>
      </c>
      <c r="AB192" s="18">
        <f>IF(SalesOrders_Log[[#This Row],[Date Invoiced]]=FY01_M07,SalesOrders_Log[[#This Row],[Line Sub Total]],0)</f>
        <v>0</v>
      </c>
      <c r="AC192" s="18">
        <f>IF(SalesOrders_Log[[#This Row],[Date Invoiced]]=FY01_M08,SalesOrders_Log[[#This Row],[Line Sub Total]],0)</f>
        <v>0</v>
      </c>
      <c r="AD192" s="18">
        <f>IF(SalesOrders_Log[[#This Row],[Date Invoiced]]=FY01_M09,SalesOrders_Log[[#This Row],[Line Sub Total]],0)</f>
        <v>0</v>
      </c>
      <c r="AE192" s="18">
        <f>IF(SalesOrders_Log[[#This Row],[Date Invoiced]]=FY01_M10,SalesOrders_Log[[#This Row],[Line Sub Total]],0)</f>
        <v>0</v>
      </c>
      <c r="AF192" s="18">
        <f>IF(SalesOrders_Log[[#This Row],[Date Invoiced]]=FY01_M11,SalesOrders_Log[[#This Row],[Line Sub Total]],0)</f>
        <v>0</v>
      </c>
      <c r="AG192" s="18">
        <f>IF(SalesOrders_Log[[#This Row],[Date Invoiced]]=FY01_M12,SalesOrders_Log[[#This Row],[Line Sub Total]],0)</f>
        <v>0</v>
      </c>
      <c r="AH192" s="18">
        <f>IF(SalesOrders_Log[[#This Row],[Date Invoiced]]=FY02_M01,SalesOrders_Log[[#This Row],[Line Sub Total]],0)</f>
        <v>0</v>
      </c>
      <c r="AI192" s="18">
        <f>IF(SalesOrders_Log[[#This Row],[Date Invoiced]]=FY02_M02,SalesOrders_Log[[#This Row],[Line Sub Total]],0)</f>
        <v>0</v>
      </c>
      <c r="AJ192" s="18">
        <f>IF(SalesOrders_Log[[#This Row],[Date Invoiced]]=FY02_M03,SalesOrders_Log[[#This Row],[Line Sub Total]],0)</f>
        <v>0</v>
      </c>
      <c r="AK192" s="18">
        <f>IF(SalesOrders_Log[[#This Row],[Date Invoiced]]=FY02_M04,SalesOrders_Log[[#This Row],[Line Sub Total]],0)</f>
        <v>0</v>
      </c>
      <c r="AL192" s="18">
        <f>IF(SalesOrders_Log[[#This Row],[Date Invoiced]]=FY02_M05,SalesOrders_Log[[#This Row],[Line Sub Total]],0)</f>
        <v>0</v>
      </c>
      <c r="AM192" s="18">
        <f>IF(SalesOrders_Log[[#This Row],[Date Invoiced]]=FY02_M06,SalesOrders_Log[[#This Row],[Line Sub Total]],0)</f>
        <v>0</v>
      </c>
      <c r="AN192" s="18">
        <f>IF(SalesOrders_Log[[#This Row],[Date Invoiced]]=FY02_M07,SalesOrders_Log[[#This Row],[Line Sub Total]],0)</f>
        <v>0</v>
      </c>
      <c r="AO192" s="18">
        <f>IF(SalesOrders_Log[[#This Row],[Date Invoiced]]=FY02_M08,SalesOrders_Log[[#This Row],[Line Sub Total]],0)</f>
        <v>0</v>
      </c>
      <c r="AP192" s="18">
        <f>IF(SalesOrders_Log[[#This Row],[Date Invoiced]]=FY02_M09,SalesOrders_Log[[#This Row],[Line Sub Total]],0)</f>
        <v>0</v>
      </c>
      <c r="AQ192" s="18">
        <f>IF(SalesOrders_Log[[#This Row],[Date Invoiced]]=FY02_M10,SalesOrders_Log[[#This Row],[Line Sub Total]],0)</f>
        <v>0</v>
      </c>
      <c r="AR192" s="18">
        <f>IF(SalesOrders_Log[[#This Row],[Date Invoiced]]=FY02_M11,SalesOrders_Log[[#This Row],[Line Sub Total]],0)</f>
        <v>0</v>
      </c>
      <c r="AS192" s="18">
        <f>IF(SalesOrders_Log[[#This Row],[Date Invoiced]]=FY02_M12,SalesOrders_Log[[#This Row],[Line Sub Total]],0)</f>
        <v>0</v>
      </c>
      <c r="AT192" s="18">
        <f>IF(SalesOrders_Log[[#This Row],[Date Invoiced]]=FY03_M01,SalesOrders_Log[[#This Row],[Line Sub Total]],0)</f>
        <v>0</v>
      </c>
      <c r="AU192" s="18">
        <f>IF(SalesOrders_Log[[#This Row],[Date Invoiced]]=FY03_M02,SalesOrders_Log[[#This Row],[Line Sub Total]],0)</f>
        <v>0</v>
      </c>
      <c r="AV192" s="18">
        <f>IF(SalesOrders_Log[[#This Row],[Date Invoiced]]=FY03_M03,SalesOrders_Log[[#This Row],[Line Sub Total]],0)</f>
        <v>0</v>
      </c>
      <c r="AW192" s="18">
        <f>IF(SalesOrders_Log[[#This Row],[Date Invoiced]]=FY03_M04,SalesOrders_Log[[#This Row],[Line Sub Total]],0)</f>
        <v>0</v>
      </c>
      <c r="AX192" s="18">
        <f>IF(SalesOrders_Log[[#This Row],[Date Invoiced]]=FY03_M05,SalesOrders_Log[[#This Row],[Line Sub Total]],0)</f>
        <v>0</v>
      </c>
      <c r="AY192" s="18">
        <f>IF(SalesOrders_Log[[#This Row],[Date Invoiced]]=FY03_M06,SalesOrders_Log[[#This Row],[Line Sub Total]],0)</f>
        <v>0</v>
      </c>
      <c r="AZ192" s="18">
        <f>IF(SalesOrders_Log[[#This Row],[Date Invoiced]]=FY03_M07,SalesOrders_Log[[#This Row],[Line Sub Total]],0)</f>
        <v>0</v>
      </c>
      <c r="BA192" s="18">
        <f>IF(SalesOrders_Log[[#This Row],[Date Invoiced]]=FY03_M08,SalesOrders_Log[[#This Row],[Line Sub Total]],0)</f>
        <v>0</v>
      </c>
      <c r="BB192" s="18">
        <f>IF(SalesOrders_Log[[#This Row],[Date Invoiced]]=FY03_M09,SalesOrders_Log[[#This Row],[Line Sub Total]],0)</f>
        <v>0</v>
      </c>
      <c r="BC192" s="18">
        <f>IF(SalesOrders_Log[[#This Row],[Date Invoiced]]=FY03_M10,SalesOrders_Log[[#This Row],[Line Sub Total]],0)</f>
        <v>0</v>
      </c>
      <c r="BD192" s="18">
        <f>IF(SalesOrders_Log[[#This Row],[Date Invoiced]]=FY03_M11,SalesOrders_Log[[#This Row],[Line Sub Total]],0)</f>
        <v>0</v>
      </c>
      <c r="BE192" s="18">
        <f>IF(SalesOrders_Log[[#This Row],[Date Invoiced]]=FY03_M12,SalesOrders_Log[[#This Row],[Line Sub Total]],0)</f>
        <v>0</v>
      </c>
      <c r="BF192" s="18">
        <f>IF(SalesOrders_Log[[#This Row],[Product]]=FY04_M01,SalesOrders_Log[[#This Row],[Date Invoiced]],0)</f>
        <v>0</v>
      </c>
      <c r="BG192" s="18">
        <f>IF(SalesOrders_Log[[#This Row],[Product]]=FY04_M02,SalesOrders_Log[[#This Row],[Date Invoiced]],0)</f>
        <v>0</v>
      </c>
      <c r="BH192" s="18">
        <f>IF(SalesOrders_Log[[#This Row],[Product]]=FY04_M03,SalesOrders_Log[[#This Row],[Date Invoiced]],0)</f>
        <v>0</v>
      </c>
      <c r="BI192" s="18">
        <f>IF(SalesOrders_Log[[#This Row],[Product]]=FY04_M04,SalesOrders_Log[[#This Row],[Date Invoiced]],0)</f>
        <v>0</v>
      </c>
      <c r="BJ192" s="18">
        <f>IF(SalesOrders_Log[[#This Row],[Product]]=FY04_M05,SalesOrders_Log[[#This Row],[Date Invoiced]],0)</f>
        <v>0</v>
      </c>
      <c r="BK192" s="18">
        <f>IF(SalesOrders_Log[[#This Row],[Product]]=FY04_M06,SalesOrders_Log[[#This Row],[Date Invoiced]],0)</f>
        <v>0</v>
      </c>
      <c r="BL192" s="18">
        <f>IF(SalesOrders_Log[[#This Row],[Product]]=FY04_M07,SalesOrders_Log[[#This Row],[Date Invoiced]],0)</f>
        <v>0</v>
      </c>
      <c r="BM192" s="18">
        <f>IF(SalesOrders_Log[[#This Row],[Product]]=FY04_M08,SalesOrders_Log[[#This Row],[Date Invoiced]],0)</f>
        <v>0</v>
      </c>
      <c r="BN192" s="18">
        <f>IF(SalesOrders_Log[[#This Row],[Product]]=FY04_M09,SalesOrders_Log[[#This Row],[Date Invoiced]],0)</f>
        <v>0</v>
      </c>
      <c r="BO192" s="18">
        <f>IF(SalesOrders_Log[[#This Row],[Product]]=FY04_M10,SalesOrders_Log[[#This Row],[Date Invoiced]],0)</f>
        <v>0</v>
      </c>
      <c r="BP192" s="18">
        <f>IF(SalesOrders_Log[[#This Row],[Product]]=FY04_M11,SalesOrders_Log[[#This Row],[Date Invoiced]],0)</f>
        <v>0</v>
      </c>
      <c r="BQ192" s="18">
        <f>IF(SalesOrders_Log[[#This Row],[Product]]=FY04_M12,SalesOrders_Log[[#This Row],[Date Invoiced]],0)</f>
        <v>0</v>
      </c>
      <c r="BR192" s="18">
        <f>IF(SalesOrders_Log[[#This Row],[Product]]=FY05_M01,SalesOrders_Log[[#This Row],[Date Invoiced]],0)</f>
        <v>0</v>
      </c>
      <c r="BS192" s="18">
        <f>IF(SalesOrders_Log[[#This Row],[Product]]=FY05_M02,SalesOrders_Log[[#This Row],[Date Invoiced]],0)</f>
        <v>0</v>
      </c>
      <c r="BT192" s="18">
        <f>IF(SalesOrders_Log[[#This Row],[Product]]=FY05_M03,SalesOrders_Log[[#This Row],[Date Invoiced]],0)</f>
        <v>0</v>
      </c>
      <c r="BU192" s="18">
        <f>IF(SalesOrders_Log[[#This Row],[Product]]=FY05_M04,SalesOrders_Log[[#This Row],[Date Invoiced]],0)</f>
        <v>0</v>
      </c>
      <c r="BV192" s="18">
        <f>IF(SalesOrders_Log[[#This Row],[Product]]=FY05_M05,SalesOrders_Log[[#This Row],[Date Invoiced]],0)</f>
        <v>0</v>
      </c>
      <c r="BW192" s="18">
        <f>IF(SalesOrders_Log[[#This Row],[Product]]=FY05_M06,SalesOrders_Log[[#This Row],[Date Invoiced]],0)</f>
        <v>0</v>
      </c>
      <c r="BX192" s="18">
        <f>IF(SalesOrders_Log[[#This Row],[Product]]=FY05_M07,SalesOrders_Log[[#This Row],[Date Invoiced]],0)</f>
        <v>0</v>
      </c>
      <c r="BY192" s="18">
        <f>IF(SalesOrders_Log[[#This Row],[Product]]=FY05_M08,SalesOrders_Log[[#This Row],[Date Invoiced]],0)</f>
        <v>0</v>
      </c>
      <c r="BZ192" s="18">
        <f>IF(SalesOrders_Log[[#This Row],[Product]]=FY05_M09,SalesOrders_Log[[#This Row],[Date Invoiced]],0)</f>
        <v>0</v>
      </c>
      <c r="CA192" s="18">
        <f>IF(SalesOrders_Log[[#This Row],[Product]]=FY05_M10,SalesOrders_Log[[#This Row],[Date Invoiced]],0)</f>
        <v>0</v>
      </c>
      <c r="CB192" s="18">
        <f>IF(SalesOrders_Log[[#This Row],[Product]]=FY05_M11,SalesOrders_Log[[#This Row],[Date Invoiced]],0)</f>
        <v>0</v>
      </c>
      <c r="CC192" s="18">
        <f>IF(SalesOrders_Log[[#This Row],[Product]]=FY05_M12,SalesOrders_Log[[#This Row],[Date Invoiced]],0)</f>
        <v>0</v>
      </c>
    </row>
    <row r="193" spans="2:81" x14ac:dyDescent="0.25">
      <c r="B193" s="6" t="s">
        <v>797</v>
      </c>
      <c r="C193" s="6"/>
      <c r="D193" s="11"/>
      <c r="E193" s="6"/>
      <c r="F193" s="6"/>
      <c r="G193" s="6"/>
      <c r="H193" s="6"/>
      <c r="I193" s="6"/>
      <c r="J193" s="6"/>
      <c r="K193" s="6"/>
      <c r="L193" s="18" t="str">
        <f>IF(ISBLANK(SalesOrders_Log[[#This Row],[Product]]),"",SalesOrders_Log[[#This Row],[List Price]]*SalesOrders_Log[[#This Row],[QTY at List Price]]+SalesOrders_Log[[#This Row],[Discount Price]]*SalesOrders_Log[[#This Row],[QTY at Discount Price]])</f>
        <v/>
      </c>
      <c r="M193" s="6"/>
      <c r="N193" s="6"/>
      <c r="O193" s="18" t="str">
        <f>IFERROR(SalesOrders_Log[[#This Row],[Line Sub Total]]*SalesOrders_Log[[#This Row],[Zip Code Taxes]],"")</f>
        <v/>
      </c>
      <c r="P193" s="18">
        <f>SalesOrders_Log[[#This Row],[List Price]]-SalesOrders_Log[[#This Row],[Cost Price]]</f>
        <v>0</v>
      </c>
      <c r="Q19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93" s="93" t="str">
        <f>IFERROR(SalesOrders_Log[[#This Row],[QTY at List Price]]*SalesOrders_Log[[#This Row],[List Price]]/SalesOrders_Log[[#This Row],[Cost Price]]*SalesOrders_Log[[#This Row],[QTY at List Price]]-IF(SalesOrders_Log[[#This Row],[QTY at List Price]]="","",1),"")</f>
        <v/>
      </c>
      <c r="S193" s="93" t="str">
        <f>IFERROR( SalesOrders_Log[[#This Row],[QTY at Discount Price]]*SalesOrders_Log[[#This Row],[Discount Price]]/SalesOrders_Log[[#This Row],[Cost Price]]*SalesOrders_Log[[#This Row],[QTY at Discount Price]]-IF(SalesOrders_Log[[#This Row],[QTY at Discount Price]]="","",1),"")</f>
        <v/>
      </c>
      <c r="T193" s="6"/>
      <c r="V193" s="18">
        <f>IF(SalesOrders_Log[[#This Row],[Date Invoiced]]=FY01_M01,SalesOrders_Log[[#This Row],[Line Sub Total]],0)</f>
        <v>0</v>
      </c>
      <c r="W193" s="18">
        <f>IF(SalesOrders_Log[[#This Row],[Date Invoiced]]=FY01_M02,SalesOrders_Log[[#This Row],[Line Sub Total]],0)</f>
        <v>0</v>
      </c>
      <c r="X193" s="18">
        <f>IF(SalesOrders_Log[[#This Row],[Date Invoiced]]=FY01_M03,SalesOrders_Log[[#This Row],[Line Sub Total]],0)</f>
        <v>0</v>
      </c>
      <c r="Y193" s="18">
        <f>IF(SalesOrders_Log[[#This Row],[Date Invoiced]]=FY01_M04,SalesOrders_Log[[#This Row],[Line Sub Total]],0)</f>
        <v>0</v>
      </c>
      <c r="Z193" s="18">
        <f>IF(SalesOrders_Log[[#This Row],[Date Invoiced]]=FY01_M05,SalesOrders_Log[[#This Row],[Line Sub Total]],0)</f>
        <v>0</v>
      </c>
      <c r="AA193" s="18">
        <f>IF(SalesOrders_Log[[#This Row],[Date Invoiced]]=FY01_M06,SalesOrders_Log[[#This Row],[Line Sub Total]],0)</f>
        <v>0</v>
      </c>
      <c r="AB193" s="18">
        <f>IF(SalesOrders_Log[[#This Row],[Date Invoiced]]=FY01_M07,SalesOrders_Log[[#This Row],[Line Sub Total]],0)</f>
        <v>0</v>
      </c>
      <c r="AC193" s="18">
        <f>IF(SalesOrders_Log[[#This Row],[Date Invoiced]]=FY01_M08,SalesOrders_Log[[#This Row],[Line Sub Total]],0)</f>
        <v>0</v>
      </c>
      <c r="AD193" s="18">
        <f>IF(SalesOrders_Log[[#This Row],[Date Invoiced]]=FY01_M09,SalesOrders_Log[[#This Row],[Line Sub Total]],0)</f>
        <v>0</v>
      </c>
      <c r="AE193" s="18">
        <f>IF(SalesOrders_Log[[#This Row],[Date Invoiced]]=FY01_M10,SalesOrders_Log[[#This Row],[Line Sub Total]],0)</f>
        <v>0</v>
      </c>
      <c r="AF193" s="18">
        <f>IF(SalesOrders_Log[[#This Row],[Date Invoiced]]=FY01_M11,SalesOrders_Log[[#This Row],[Line Sub Total]],0)</f>
        <v>0</v>
      </c>
      <c r="AG193" s="18">
        <f>IF(SalesOrders_Log[[#This Row],[Date Invoiced]]=FY01_M12,SalesOrders_Log[[#This Row],[Line Sub Total]],0)</f>
        <v>0</v>
      </c>
      <c r="AH193" s="18">
        <f>IF(SalesOrders_Log[[#This Row],[Date Invoiced]]=FY02_M01,SalesOrders_Log[[#This Row],[Line Sub Total]],0)</f>
        <v>0</v>
      </c>
      <c r="AI193" s="18">
        <f>IF(SalesOrders_Log[[#This Row],[Date Invoiced]]=FY02_M02,SalesOrders_Log[[#This Row],[Line Sub Total]],0)</f>
        <v>0</v>
      </c>
      <c r="AJ193" s="18">
        <f>IF(SalesOrders_Log[[#This Row],[Date Invoiced]]=FY02_M03,SalesOrders_Log[[#This Row],[Line Sub Total]],0)</f>
        <v>0</v>
      </c>
      <c r="AK193" s="18">
        <f>IF(SalesOrders_Log[[#This Row],[Date Invoiced]]=FY02_M04,SalesOrders_Log[[#This Row],[Line Sub Total]],0)</f>
        <v>0</v>
      </c>
      <c r="AL193" s="18">
        <f>IF(SalesOrders_Log[[#This Row],[Date Invoiced]]=FY02_M05,SalesOrders_Log[[#This Row],[Line Sub Total]],0)</f>
        <v>0</v>
      </c>
      <c r="AM193" s="18">
        <f>IF(SalesOrders_Log[[#This Row],[Date Invoiced]]=FY02_M06,SalesOrders_Log[[#This Row],[Line Sub Total]],0)</f>
        <v>0</v>
      </c>
      <c r="AN193" s="18">
        <f>IF(SalesOrders_Log[[#This Row],[Date Invoiced]]=FY02_M07,SalesOrders_Log[[#This Row],[Line Sub Total]],0)</f>
        <v>0</v>
      </c>
      <c r="AO193" s="18">
        <f>IF(SalesOrders_Log[[#This Row],[Date Invoiced]]=FY02_M08,SalesOrders_Log[[#This Row],[Line Sub Total]],0)</f>
        <v>0</v>
      </c>
      <c r="AP193" s="18">
        <f>IF(SalesOrders_Log[[#This Row],[Date Invoiced]]=FY02_M09,SalesOrders_Log[[#This Row],[Line Sub Total]],0)</f>
        <v>0</v>
      </c>
      <c r="AQ193" s="18">
        <f>IF(SalesOrders_Log[[#This Row],[Date Invoiced]]=FY02_M10,SalesOrders_Log[[#This Row],[Line Sub Total]],0)</f>
        <v>0</v>
      </c>
      <c r="AR193" s="18">
        <f>IF(SalesOrders_Log[[#This Row],[Date Invoiced]]=FY02_M11,SalesOrders_Log[[#This Row],[Line Sub Total]],0)</f>
        <v>0</v>
      </c>
      <c r="AS193" s="18">
        <f>IF(SalesOrders_Log[[#This Row],[Date Invoiced]]=FY02_M12,SalesOrders_Log[[#This Row],[Line Sub Total]],0)</f>
        <v>0</v>
      </c>
      <c r="AT193" s="18">
        <f>IF(SalesOrders_Log[[#This Row],[Date Invoiced]]=FY03_M01,SalesOrders_Log[[#This Row],[Line Sub Total]],0)</f>
        <v>0</v>
      </c>
      <c r="AU193" s="18">
        <f>IF(SalesOrders_Log[[#This Row],[Date Invoiced]]=FY03_M02,SalesOrders_Log[[#This Row],[Line Sub Total]],0)</f>
        <v>0</v>
      </c>
      <c r="AV193" s="18">
        <f>IF(SalesOrders_Log[[#This Row],[Date Invoiced]]=FY03_M03,SalesOrders_Log[[#This Row],[Line Sub Total]],0)</f>
        <v>0</v>
      </c>
      <c r="AW193" s="18">
        <f>IF(SalesOrders_Log[[#This Row],[Date Invoiced]]=FY03_M04,SalesOrders_Log[[#This Row],[Line Sub Total]],0)</f>
        <v>0</v>
      </c>
      <c r="AX193" s="18">
        <f>IF(SalesOrders_Log[[#This Row],[Date Invoiced]]=FY03_M05,SalesOrders_Log[[#This Row],[Line Sub Total]],0)</f>
        <v>0</v>
      </c>
      <c r="AY193" s="18">
        <f>IF(SalesOrders_Log[[#This Row],[Date Invoiced]]=FY03_M06,SalesOrders_Log[[#This Row],[Line Sub Total]],0)</f>
        <v>0</v>
      </c>
      <c r="AZ193" s="18">
        <f>IF(SalesOrders_Log[[#This Row],[Date Invoiced]]=FY03_M07,SalesOrders_Log[[#This Row],[Line Sub Total]],0)</f>
        <v>0</v>
      </c>
      <c r="BA193" s="18">
        <f>IF(SalesOrders_Log[[#This Row],[Date Invoiced]]=FY03_M08,SalesOrders_Log[[#This Row],[Line Sub Total]],0)</f>
        <v>0</v>
      </c>
      <c r="BB193" s="18">
        <f>IF(SalesOrders_Log[[#This Row],[Date Invoiced]]=FY03_M09,SalesOrders_Log[[#This Row],[Line Sub Total]],0)</f>
        <v>0</v>
      </c>
      <c r="BC193" s="18">
        <f>IF(SalesOrders_Log[[#This Row],[Date Invoiced]]=FY03_M10,SalesOrders_Log[[#This Row],[Line Sub Total]],0)</f>
        <v>0</v>
      </c>
      <c r="BD193" s="18">
        <f>IF(SalesOrders_Log[[#This Row],[Date Invoiced]]=FY03_M11,SalesOrders_Log[[#This Row],[Line Sub Total]],0)</f>
        <v>0</v>
      </c>
      <c r="BE193" s="18">
        <f>IF(SalesOrders_Log[[#This Row],[Date Invoiced]]=FY03_M12,SalesOrders_Log[[#This Row],[Line Sub Total]],0)</f>
        <v>0</v>
      </c>
      <c r="BF193" s="18">
        <f>IF(SalesOrders_Log[[#This Row],[Product]]=FY04_M01,SalesOrders_Log[[#This Row],[Date Invoiced]],0)</f>
        <v>0</v>
      </c>
      <c r="BG193" s="18">
        <f>IF(SalesOrders_Log[[#This Row],[Product]]=FY04_M02,SalesOrders_Log[[#This Row],[Date Invoiced]],0)</f>
        <v>0</v>
      </c>
      <c r="BH193" s="18">
        <f>IF(SalesOrders_Log[[#This Row],[Product]]=FY04_M03,SalesOrders_Log[[#This Row],[Date Invoiced]],0)</f>
        <v>0</v>
      </c>
      <c r="BI193" s="18">
        <f>IF(SalesOrders_Log[[#This Row],[Product]]=FY04_M04,SalesOrders_Log[[#This Row],[Date Invoiced]],0)</f>
        <v>0</v>
      </c>
      <c r="BJ193" s="18">
        <f>IF(SalesOrders_Log[[#This Row],[Product]]=FY04_M05,SalesOrders_Log[[#This Row],[Date Invoiced]],0)</f>
        <v>0</v>
      </c>
      <c r="BK193" s="18">
        <f>IF(SalesOrders_Log[[#This Row],[Product]]=FY04_M06,SalesOrders_Log[[#This Row],[Date Invoiced]],0)</f>
        <v>0</v>
      </c>
      <c r="BL193" s="18">
        <f>IF(SalesOrders_Log[[#This Row],[Product]]=FY04_M07,SalesOrders_Log[[#This Row],[Date Invoiced]],0)</f>
        <v>0</v>
      </c>
      <c r="BM193" s="18">
        <f>IF(SalesOrders_Log[[#This Row],[Product]]=FY04_M08,SalesOrders_Log[[#This Row],[Date Invoiced]],0)</f>
        <v>0</v>
      </c>
      <c r="BN193" s="18">
        <f>IF(SalesOrders_Log[[#This Row],[Product]]=FY04_M09,SalesOrders_Log[[#This Row],[Date Invoiced]],0)</f>
        <v>0</v>
      </c>
      <c r="BO193" s="18">
        <f>IF(SalesOrders_Log[[#This Row],[Product]]=FY04_M10,SalesOrders_Log[[#This Row],[Date Invoiced]],0)</f>
        <v>0</v>
      </c>
      <c r="BP193" s="18">
        <f>IF(SalesOrders_Log[[#This Row],[Product]]=FY04_M11,SalesOrders_Log[[#This Row],[Date Invoiced]],0)</f>
        <v>0</v>
      </c>
      <c r="BQ193" s="18">
        <f>IF(SalesOrders_Log[[#This Row],[Product]]=FY04_M12,SalesOrders_Log[[#This Row],[Date Invoiced]],0)</f>
        <v>0</v>
      </c>
      <c r="BR193" s="18">
        <f>IF(SalesOrders_Log[[#This Row],[Product]]=FY05_M01,SalesOrders_Log[[#This Row],[Date Invoiced]],0)</f>
        <v>0</v>
      </c>
      <c r="BS193" s="18">
        <f>IF(SalesOrders_Log[[#This Row],[Product]]=FY05_M02,SalesOrders_Log[[#This Row],[Date Invoiced]],0)</f>
        <v>0</v>
      </c>
      <c r="BT193" s="18">
        <f>IF(SalesOrders_Log[[#This Row],[Product]]=FY05_M03,SalesOrders_Log[[#This Row],[Date Invoiced]],0)</f>
        <v>0</v>
      </c>
      <c r="BU193" s="18">
        <f>IF(SalesOrders_Log[[#This Row],[Product]]=FY05_M04,SalesOrders_Log[[#This Row],[Date Invoiced]],0)</f>
        <v>0</v>
      </c>
      <c r="BV193" s="18">
        <f>IF(SalesOrders_Log[[#This Row],[Product]]=FY05_M05,SalesOrders_Log[[#This Row],[Date Invoiced]],0)</f>
        <v>0</v>
      </c>
      <c r="BW193" s="18">
        <f>IF(SalesOrders_Log[[#This Row],[Product]]=FY05_M06,SalesOrders_Log[[#This Row],[Date Invoiced]],0)</f>
        <v>0</v>
      </c>
      <c r="BX193" s="18">
        <f>IF(SalesOrders_Log[[#This Row],[Product]]=FY05_M07,SalesOrders_Log[[#This Row],[Date Invoiced]],0)</f>
        <v>0</v>
      </c>
      <c r="BY193" s="18">
        <f>IF(SalesOrders_Log[[#This Row],[Product]]=FY05_M08,SalesOrders_Log[[#This Row],[Date Invoiced]],0)</f>
        <v>0</v>
      </c>
      <c r="BZ193" s="18">
        <f>IF(SalesOrders_Log[[#This Row],[Product]]=FY05_M09,SalesOrders_Log[[#This Row],[Date Invoiced]],0)</f>
        <v>0</v>
      </c>
      <c r="CA193" s="18">
        <f>IF(SalesOrders_Log[[#This Row],[Product]]=FY05_M10,SalesOrders_Log[[#This Row],[Date Invoiced]],0)</f>
        <v>0</v>
      </c>
      <c r="CB193" s="18">
        <f>IF(SalesOrders_Log[[#This Row],[Product]]=FY05_M11,SalesOrders_Log[[#This Row],[Date Invoiced]],0)</f>
        <v>0</v>
      </c>
      <c r="CC193" s="18">
        <f>IF(SalesOrders_Log[[#This Row],[Product]]=FY05_M12,SalesOrders_Log[[#This Row],[Date Invoiced]],0)</f>
        <v>0</v>
      </c>
    </row>
    <row r="194" spans="2:81" x14ac:dyDescent="0.25">
      <c r="B194" s="6" t="s">
        <v>798</v>
      </c>
      <c r="C194" s="6"/>
      <c r="D194" s="11"/>
      <c r="E194" s="6"/>
      <c r="F194" s="6"/>
      <c r="G194" s="6"/>
      <c r="H194" s="6"/>
      <c r="I194" s="6"/>
      <c r="J194" s="6"/>
      <c r="K194" s="6"/>
      <c r="L194" s="18" t="str">
        <f>IF(ISBLANK(SalesOrders_Log[[#This Row],[Product]]),"",SalesOrders_Log[[#This Row],[List Price]]*SalesOrders_Log[[#This Row],[QTY at List Price]]+SalesOrders_Log[[#This Row],[Discount Price]]*SalesOrders_Log[[#This Row],[QTY at Discount Price]])</f>
        <v/>
      </c>
      <c r="M194" s="6"/>
      <c r="N194" s="6"/>
      <c r="O194" s="18" t="str">
        <f>IFERROR(SalesOrders_Log[[#This Row],[Line Sub Total]]*SalesOrders_Log[[#This Row],[Zip Code Taxes]],"")</f>
        <v/>
      </c>
      <c r="P194" s="18">
        <f>SalesOrders_Log[[#This Row],[List Price]]-SalesOrders_Log[[#This Row],[Cost Price]]</f>
        <v>0</v>
      </c>
      <c r="Q19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94" s="93" t="str">
        <f>IFERROR(SalesOrders_Log[[#This Row],[QTY at List Price]]*SalesOrders_Log[[#This Row],[List Price]]/SalesOrders_Log[[#This Row],[Cost Price]]*SalesOrders_Log[[#This Row],[QTY at List Price]]-IF(SalesOrders_Log[[#This Row],[QTY at List Price]]="","",1),"")</f>
        <v/>
      </c>
      <c r="S194" s="93" t="str">
        <f>IFERROR( SalesOrders_Log[[#This Row],[QTY at Discount Price]]*SalesOrders_Log[[#This Row],[Discount Price]]/SalesOrders_Log[[#This Row],[Cost Price]]*SalesOrders_Log[[#This Row],[QTY at Discount Price]]-IF(SalesOrders_Log[[#This Row],[QTY at Discount Price]]="","",1),"")</f>
        <v/>
      </c>
      <c r="T194" s="6"/>
      <c r="V194" s="18">
        <f>IF(SalesOrders_Log[[#This Row],[Date Invoiced]]=FY01_M01,SalesOrders_Log[[#This Row],[Line Sub Total]],0)</f>
        <v>0</v>
      </c>
      <c r="W194" s="18">
        <f>IF(SalesOrders_Log[[#This Row],[Date Invoiced]]=FY01_M02,SalesOrders_Log[[#This Row],[Line Sub Total]],0)</f>
        <v>0</v>
      </c>
      <c r="X194" s="18">
        <f>IF(SalesOrders_Log[[#This Row],[Date Invoiced]]=FY01_M03,SalesOrders_Log[[#This Row],[Line Sub Total]],0)</f>
        <v>0</v>
      </c>
      <c r="Y194" s="18">
        <f>IF(SalesOrders_Log[[#This Row],[Date Invoiced]]=FY01_M04,SalesOrders_Log[[#This Row],[Line Sub Total]],0)</f>
        <v>0</v>
      </c>
      <c r="Z194" s="18">
        <f>IF(SalesOrders_Log[[#This Row],[Date Invoiced]]=FY01_M05,SalesOrders_Log[[#This Row],[Line Sub Total]],0)</f>
        <v>0</v>
      </c>
      <c r="AA194" s="18">
        <f>IF(SalesOrders_Log[[#This Row],[Date Invoiced]]=FY01_M06,SalesOrders_Log[[#This Row],[Line Sub Total]],0)</f>
        <v>0</v>
      </c>
      <c r="AB194" s="18">
        <f>IF(SalesOrders_Log[[#This Row],[Date Invoiced]]=FY01_M07,SalesOrders_Log[[#This Row],[Line Sub Total]],0)</f>
        <v>0</v>
      </c>
      <c r="AC194" s="18">
        <f>IF(SalesOrders_Log[[#This Row],[Date Invoiced]]=FY01_M08,SalesOrders_Log[[#This Row],[Line Sub Total]],0)</f>
        <v>0</v>
      </c>
      <c r="AD194" s="18">
        <f>IF(SalesOrders_Log[[#This Row],[Date Invoiced]]=FY01_M09,SalesOrders_Log[[#This Row],[Line Sub Total]],0)</f>
        <v>0</v>
      </c>
      <c r="AE194" s="18">
        <f>IF(SalesOrders_Log[[#This Row],[Date Invoiced]]=FY01_M10,SalesOrders_Log[[#This Row],[Line Sub Total]],0)</f>
        <v>0</v>
      </c>
      <c r="AF194" s="18">
        <f>IF(SalesOrders_Log[[#This Row],[Date Invoiced]]=FY01_M11,SalesOrders_Log[[#This Row],[Line Sub Total]],0)</f>
        <v>0</v>
      </c>
      <c r="AG194" s="18">
        <f>IF(SalesOrders_Log[[#This Row],[Date Invoiced]]=FY01_M12,SalesOrders_Log[[#This Row],[Line Sub Total]],0)</f>
        <v>0</v>
      </c>
      <c r="AH194" s="18">
        <f>IF(SalesOrders_Log[[#This Row],[Date Invoiced]]=FY02_M01,SalesOrders_Log[[#This Row],[Line Sub Total]],0)</f>
        <v>0</v>
      </c>
      <c r="AI194" s="18">
        <f>IF(SalesOrders_Log[[#This Row],[Date Invoiced]]=FY02_M02,SalesOrders_Log[[#This Row],[Line Sub Total]],0)</f>
        <v>0</v>
      </c>
      <c r="AJ194" s="18">
        <f>IF(SalesOrders_Log[[#This Row],[Date Invoiced]]=FY02_M03,SalesOrders_Log[[#This Row],[Line Sub Total]],0)</f>
        <v>0</v>
      </c>
      <c r="AK194" s="18">
        <f>IF(SalesOrders_Log[[#This Row],[Date Invoiced]]=FY02_M04,SalesOrders_Log[[#This Row],[Line Sub Total]],0)</f>
        <v>0</v>
      </c>
      <c r="AL194" s="18">
        <f>IF(SalesOrders_Log[[#This Row],[Date Invoiced]]=FY02_M05,SalesOrders_Log[[#This Row],[Line Sub Total]],0)</f>
        <v>0</v>
      </c>
      <c r="AM194" s="18">
        <f>IF(SalesOrders_Log[[#This Row],[Date Invoiced]]=FY02_M06,SalesOrders_Log[[#This Row],[Line Sub Total]],0)</f>
        <v>0</v>
      </c>
      <c r="AN194" s="18">
        <f>IF(SalesOrders_Log[[#This Row],[Date Invoiced]]=FY02_M07,SalesOrders_Log[[#This Row],[Line Sub Total]],0)</f>
        <v>0</v>
      </c>
      <c r="AO194" s="18">
        <f>IF(SalesOrders_Log[[#This Row],[Date Invoiced]]=FY02_M08,SalesOrders_Log[[#This Row],[Line Sub Total]],0)</f>
        <v>0</v>
      </c>
      <c r="AP194" s="18">
        <f>IF(SalesOrders_Log[[#This Row],[Date Invoiced]]=FY02_M09,SalesOrders_Log[[#This Row],[Line Sub Total]],0)</f>
        <v>0</v>
      </c>
      <c r="AQ194" s="18">
        <f>IF(SalesOrders_Log[[#This Row],[Date Invoiced]]=FY02_M10,SalesOrders_Log[[#This Row],[Line Sub Total]],0)</f>
        <v>0</v>
      </c>
      <c r="AR194" s="18">
        <f>IF(SalesOrders_Log[[#This Row],[Date Invoiced]]=FY02_M11,SalesOrders_Log[[#This Row],[Line Sub Total]],0)</f>
        <v>0</v>
      </c>
      <c r="AS194" s="18">
        <f>IF(SalesOrders_Log[[#This Row],[Date Invoiced]]=FY02_M12,SalesOrders_Log[[#This Row],[Line Sub Total]],0)</f>
        <v>0</v>
      </c>
      <c r="AT194" s="18">
        <f>IF(SalesOrders_Log[[#This Row],[Date Invoiced]]=FY03_M01,SalesOrders_Log[[#This Row],[Line Sub Total]],0)</f>
        <v>0</v>
      </c>
      <c r="AU194" s="18">
        <f>IF(SalesOrders_Log[[#This Row],[Date Invoiced]]=FY03_M02,SalesOrders_Log[[#This Row],[Line Sub Total]],0)</f>
        <v>0</v>
      </c>
      <c r="AV194" s="18">
        <f>IF(SalesOrders_Log[[#This Row],[Date Invoiced]]=FY03_M03,SalesOrders_Log[[#This Row],[Line Sub Total]],0)</f>
        <v>0</v>
      </c>
      <c r="AW194" s="18">
        <f>IF(SalesOrders_Log[[#This Row],[Date Invoiced]]=FY03_M04,SalesOrders_Log[[#This Row],[Line Sub Total]],0)</f>
        <v>0</v>
      </c>
      <c r="AX194" s="18">
        <f>IF(SalesOrders_Log[[#This Row],[Date Invoiced]]=FY03_M05,SalesOrders_Log[[#This Row],[Line Sub Total]],0)</f>
        <v>0</v>
      </c>
      <c r="AY194" s="18">
        <f>IF(SalesOrders_Log[[#This Row],[Date Invoiced]]=FY03_M06,SalesOrders_Log[[#This Row],[Line Sub Total]],0)</f>
        <v>0</v>
      </c>
      <c r="AZ194" s="18">
        <f>IF(SalesOrders_Log[[#This Row],[Date Invoiced]]=FY03_M07,SalesOrders_Log[[#This Row],[Line Sub Total]],0)</f>
        <v>0</v>
      </c>
      <c r="BA194" s="18">
        <f>IF(SalesOrders_Log[[#This Row],[Date Invoiced]]=FY03_M08,SalesOrders_Log[[#This Row],[Line Sub Total]],0)</f>
        <v>0</v>
      </c>
      <c r="BB194" s="18">
        <f>IF(SalesOrders_Log[[#This Row],[Date Invoiced]]=FY03_M09,SalesOrders_Log[[#This Row],[Line Sub Total]],0)</f>
        <v>0</v>
      </c>
      <c r="BC194" s="18">
        <f>IF(SalesOrders_Log[[#This Row],[Date Invoiced]]=FY03_M10,SalesOrders_Log[[#This Row],[Line Sub Total]],0)</f>
        <v>0</v>
      </c>
      <c r="BD194" s="18">
        <f>IF(SalesOrders_Log[[#This Row],[Date Invoiced]]=FY03_M11,SalesOrders_Log[[#This Row],[Line Sub Total]],0)</f>
        <v>0</v>
      </c>
      <c r="BE194" s="18">
        <f>IF(SalesOrders_Log[[#This Row],[Date Invoiced]]=FY03_M12,SalesOrders_Log[[#This Row],[Line Sub Total]],0)</f>
        <v>0</v>
      </c>
      <c r="BF194" s="18">
        <f>IF(SalesOrders_Log[[#This Row],[Product]]=FY04_M01,SalesOrders_Log[[#This Row],[Date Invoiced]],0)</f>
        <v>0</v>
      </c>
      <c r="BG194" s="18">
        <f>IF(SalesOrders_Log[[#This Row],[Product]]=FY04_M02,SalesOrders_Log[[#This Row],[Date Invoiced]],0)</f>
        <v>0</v>
      </c>
      <c r="BH194" s="18">
        <f>IF(SalesOrders_Log[[#This Row],[Product]]=FY04_M03,SalesOrders_Log[[#This Row],[Date Invoiced]],0)</f>
        <v>0</v>
      </c>
      <c r="BI194" s="18">
        <f>IF(SalesOrders_Log[[#This Row],[Product]]=FY04_M04,SalesOrders_Log[[#This Row],[Date Invoiced]],0)</f>
        <v>0</v>
      </c>
      <c r="BJ194" s="18">
        <f>IF(SalesOrders_Log[[#This Row],[Product]]=FY04_M05,SalesOrders_Log[[#This Row],[Date Invoiced]],0)</f>
        <v>0</v>
      </c>
      <c r="BK194" s="18">
        <f>IF(SalesOrders_Log[[#This Row],[Product]]=FY04_M06,SalesOrders_Log[[#This Row],[Date Invoiced]],0)</f>
        <v>0</v>
      </c>
      <c r="BL194" s="18">
        <f>IF(SalesOrders_Log[[#This Row],[Product]]=FY04_M07,SalesOrders_Log[[#This Row],[Date Invoiced]],0)</f>
        <v>0</v>
      </c>
      <c r="BM194" s="18">
        <f>IF(SalesOrders_Log[[#This Row],[Product]]=FY04_M08,SalesOrders_Log[[#This Row],[Date Invoiced]],0)</f>
        <v>0</v>
      </c>
      <c r="BN194" s="18">
        <f>IF(SalesOrders_Log[[#This Row],[Product]]=FY04_M09,SalesOrders_Log[[#This Row],[Date Invoiced]],0)</f>
        <v>0</v>
      </c>
      <c r="BO194" s="18">
        <f>IF(SalesOrders_Log[[#This Row],[Product]]=FY04_M10,SalesOrders_Log[[#This Row],[Date Invoiced]],0)</f>
        <v>0</v>
      </c>
      <c r="BP194" s="18">
        <f>IF(SalesOrders_Log[[#This Row],[Product]]=FY04_M11,SalesOrders_Log[[#This Row],[Date Invoiced]],0)</f>
        <v>0</v>
      </c>
      <c r="BQ194" s="18">
        <f>IF(SalesOrders_Log[[#This Row],[Product]]=FY04_M12,SalesOrders_Log[[#This Row],[Date Invoiced]],0)</f>
        <v>0</v>
      </c>
      <c r="BR194" s="18">
        <f>IF(SalesOrders_Log[[#This Row],[Product]]=FY05_M01,SalesOrders_Log[[#This Row],[Date Invoiced]],0)</f>
        <v>0</v>
      </c>
      <c r="BS194" s="18">
        <f>IF(SalesOrders_Log[[#This Row],[Product]]=FY05_M02,SalesOrders_Log[[#This Row],[Date Invoiced]],0)</f>
        <v>0</v>
      </c>
      <c r="BT194" s="18">
        <f>IF(SalesOrders_Log[[#This Row],[Product]]=FY05_M03,SalesOrders_Log[[#This Row],[Date Invoiced]],0)</f>
        <v>0</v>
      </c>
      <c r="BU194" s="18">
        <f>IF(SalesOrders_Log[[#This Row],[Product]]=FY05_M04,SalesOrders_Log[[#This Row],[Date Invoiced]],0)</f>
        <v>0</v>
      </c>
      <c r="BV194" s="18">
        <f>IF(SalesOrders_Log[[#This Row],[Product]]=FY05_M05,SalesOrders_Log[[#This Row],[Date Invoiced]],0)</f>
        <v>0</v>
      </c>
      <c r="BW194" s="18">
        <f>IF(SalesOrders_Log[[#This Row],[Product]]=FY05_M06,SalesOrders_Log[[#This Row],[Date Invoiced]],0)</f>
        <v>0</v>
      </c>
      <c r="BX194" s="18">
        <f>IF(SalesOrders_Log[[#This Row],[Product]]=FY05_M07,SalesOrders_Log[[#This Row],[Date Invoiced]],0)</f>
        <v>0</v>
      </c>
      <c r="BY194" s="18">
        <f>IF(SalesOrders_Log[[#This Row],[Product]]=FY05_M08,SalesOrders_Log[[#This Row],[Date Invoiced]],0)</f>
        <v>0</v>
      </c>
      <c r="BZ194" s="18">
        <f>IF(SalesOrders_Log[[#This Row],[Product]]=FY05_M09,SalesOrders_Log[[#This Row],[Date Invoiced]],0)</f>
        <v>0</v>
      </c>
      <c r="CA194" s="18">
        <f>IF(SalesOrders_Log[[#This Row],[Product]]=FY05_M10,SalesOrders_Log[[#This Row],[Date Invoiced]],0)</f>
        <v>0</v>
      </c>
      <c r="CB194" s="18">
        <f>IF(SalesOrders_Log[[#This Row],[Product]]=FY05_M11,SalesOrders_Log[[#This Row],[Date Invoiced]],0)</f>
        <v>0</v>
      </c>
      <c r="CC194" s="18">
        <f>IF(SalesOrders_Log[[#This Row],[Product]]=FY05_M12,SalesOrders_Log[[#This Row],[Date Invoiced]],0)</f>
        <v>0</v>
      </c>
    </row>
    <row r="195" spans="2:81" x14ac:dyDescent="0.25">
      <c r="B195" s="6" t="s">
        <v>799</v>
      </c>
      <c r="C195" s="6"/>
      <c r="D195" s="11"/>
      <c r="E195" s="6"/>
      <c r="F195" s="6"/>
      <c r="G195" s="6"/>
      <c r="H195" s="6"/>
      <c r="I195" s="6"/>
      <c r="J195" s="6"/>
      <c r="K195" s="6"/>
      <c r="L195" s="18" t="str">
        <f>IF(ISBLANK(SalesOrders_Log[[#This Row],[Product]]),"",SalesOrders_Log[[#This Row],[List Price]]*SalesOrders_Log[[#This Row],[QTY at List Price]]+SalesOrders_Log[[#This Row],[Discount Price]]*SalesOrders_Log[[#This Row],[QTY at Discount Price]])</f>
        <v/>
      </c>
      <c r="M195" s="6"/>
      <c r="N195" s="6"/>
      <c r="O195" s="18" t="str">
        <f>IFERROR(SalesOrders_Log[[#This Row],[Line Sub Total]]*SalesOrders_Log[[#This Row],[Zip Code Taxes]],"")</f>
        <v/>
      </c>
      <c r="P195" s="18">
        <f>SalesOrders_Log[[#This Row],[List Price]]-SalesOrders_Log[[#This Row],[Cost Price]]</f>
        <v>0</v>
      </c>
      <c r="Q19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95" s="93" t="str">
        <f>IFERROR(SalesOrders_Log[[#This Row],[QTY at List Price]]*SalesOrders_Log[[#This Row],[List Price]]/SalesOrders_Log[[#This Row],[Cost Price]]*SalesOrders_Log[[#This Row],[QTY at List Price]]-IF(SalesOrders_Log[[#This Row],[QTY at List Price]]="","",1),"")</f>
        <v/>
      </c>
      <c r="S195" s="93" t="str">
        <f>IFERROR( SalesOrders_Log[[#This Row],[QTY at Discount Price]]*SalesOrders_Log[[#This Row],[Discount Price]]/SalesOrders_Log[[#This Row],[Cost Price]]*SalesOrders_Log[[#This Row],[QTY at Discount Price]]-IF(SalesOrders_Log[[#This Row],[QTY at Discount Price]]="","",1),"")</f>
        <v/>
      </c>
      <c r="T195" s="6"/>
      <c r="V195" s="18">
        <f>IF(SalesOrders_Log[[#This Row],[Date Invoiced]]=FY01_M01,SalesOrders_Log[[#This Row],[Line Sub Total]],0)</f>
        <v>0</v>
      </c>
      <c r="W195" s="18">
        <f>IF(SalesOrders_Log[[#This Row],[Date Invoiced]]=FY01_M02,SalesOrders_Log[[#This Row],[Line Sub Total]],0)</f>
        <v>0</v>
      </c>
      <c r="X195" s="18">
        <f>IF(SalesOrders_Log[[#This Row],[Date Invoiced]]=FY01_M03,SalesOrders_Log[[#This Row],[Line Sub Total]],0)</f>
        <v>0</v>
      </c>
      <c r="Y195" s="18">
        <f>IF(SalesOrders_Log[[#This Row],[Date Invoiced]]=FY01_M04,SalesOrders_Log[[#This Row],[Line Sub Total]],0)</f>
        <v>0</v>
      </c>
      <c r="Z195" s="18">
        <f>IF(SalesOrders_Log[[#This Row],[Date Invoiced]]=FY01_M05,SalesOrders_Log[[#This Row],[Line Sub Total]],0)</f>
        <v>0</v>
      </c>
      <c r="AA195" s="18">
        <f>IF(SalesOrders_Log[[#This Row],[Date Invoiced]]=FY01_M06,SalesOrders_Log[[#This Row],[Line Sub Total]],0)</f>
        <v>0</v>
      </c>
      <c r="AB195" s="18">
        <f>IF(SalesOrders_Log[[#This Row],[Date Invoiced]]=FY01_M07,SalesOrders_Log[[#This Row],[Line Sub Total]],0)</f>
        <v>0</v>
      </c>
      <c r="AC195" s="18">
        <f>IF(SalesOrders_Log[[#This Row],[Date Invoiced]]=FY01_M08,SalesOrders_Log[[#This Row],[Line Sub Total]],0)</f>
        <v>0</v>
      </c>
      <c r="AD195" s="18">
        <f>IF(SalesOrders_Log[[#This Row],[Date Invoiced]]=FY01_M09,SalesOrders_Log[[#This Row],[Line Sub Total]],0)</f>
        <v>0</v>
      </c>
      <c r="AE195" s="18">
        <f>IF(SalesOrders_Log[[#This Row],[Date Invoiced]]=FY01_M10,SalesOrders_Log[[#This Row],[Line Sub Total]],0)</f>
        <v>0</v>
      </c>
      <c r="AF195" s="18">
        <f>IF(SalesOrders_Log[[#This Row],[Date Invoiced]]=FY01_M11,SalesOrders_Log[[#This Row],[Line Sub Total]],0)</f>
        <v>0</v>
      </c>
      <c r="AG195" s="18">
        <f>IF(SalesOrders_Log[[#This Row],[Date Invoiced]]=FY01_M12,SalesOrders_Log[[#This Row],[Line Sub Total]],0)</f>
        <v>0</v>
      </c>
      <c r="AH195" s="18">
        <f>IF(SalesOrders_Log[[#This Row],[Date Invoiced]]=FY02_M01,SalesOrders_Log[[#This Row],[Line Sub Total]],0)</f>
        <v>0</v>
      </c>
      <c r="AI195" s="18">
        <f>IF(SalesOrders_Log[[#This Row],[Date Invoiced]]=FY02_M02,SalesOrders_Log[[#This Row],[Line Sub Total]],0)</f>
        <v>0</v>
      </c>
      <c r="AJ195" s="18">
        <f>IF(SalesOrders_Log[[#This Row],[Date Invoiced]]=FY02_M03,SalesOrders_Log[[#This Row],[Line Sub Total]],0)</f>
        <v>0</v>
      </c>
      <c r="AK195" s="18">
        <f>IF(SalesOrders_Log[[#This Row],[Date Invoiced]]=FY02_M04,SalesOrders_Log[[#This Row],[Line Sub Total]],0)</f>
        <v>0</v>
      </c>
      <c r="AL195" s="18">
        <f>IF(SalesOrders_Log[[#This Row],[Date Invoiced]]=FY02_M05,SalesOrders_Log[[#This Row],[Line Sub Total]],0)</f>
        <v>0</v>
      </c>
      <c r="AM195" s="18">
        <f>IF(SalesOrders_Log[[#This Row],[Date Invoiced]]=FY02_M06,SalesOrders_Log[[#This Row],[Line Sub Total]],0)</f>
        <v>0</v>
      </c>
      <c r="AN195" s="18">
        <f>IF(SalesOrders_Log[[#This Row],[Date Invoiced]]=FY02_M07,SalesOrders_Log[[#This Row],[Line Sub Total]],0)</f>
        <v>0</v>
      </c>
      <c r="AO195" s="18">
        <f>IF(SalesOrders_Log[[#This Row],[Date Invoiced]]=FY02_M08,SalesOrders_Log[[#This Row],[Line Sub Total]],0)</f>
        <v>0</v>
      </c>
      <c r="AP195" s="18">
        <f>IF(SalesOrders_Log[[#This Row],[Date Invoiced]]=FY02_M09,SalesOrders_Log[[#This Row],[Line Sub Total]],0)</f>
        <v>0</v>
      </c>
      <c r="AQ195" s="18">
        <f>IF(SalesOrders_Log[[#This Row],[Date Invoiced]]=FY02_M10,SalesOrders_Log[[#This Row],[Line Sub Total]],0)</f>
        <v>0</v>
      </c>
      <c r="AR195" s="18">
        <f>IF(SalesOrders_Log[[#This Row],[Date Invoiced]]=FY02_M11,SalesOrders_Log[[#This Row],[Line Sub Total]],0)</f>
        <v>0</v>
      </c>
      <c r="AS195" s="18">
        <f>IF(SalesOrders_Log[[#This Row],[Date Invoiced]]=FY02_M12,SalesOrders_Log[[#This Row],[Line Sub Total]],0)</f>
        <v>0</v>
      </c>
      <c r="AT195" s="18">
        <f>IF(SalesOrders_Log[[#This Row],[Date Invoiced]]=FY03_M01,SalesOrders_Log[[#This Row],[Line Sub Total]],0)</f>
        <v>0</v>
      </c>
      <c r="AU195" s="18">
        <f>IF(SalesOrders_Log[[#This Row],[Date Invoiced]]=FY03_M02,SalesOrders_Log[[#This Row],[Line Sub Total]],0)</f>
        <v>0</v>
      </c>
      <c r="AV195" s="18">
        <f>IF(SalesOrders_Log[[#This Row],[Date Invoiced]]=FY03_M03,SalesOrders_Log[[#This Row],[Line Sub Total]],0)</f>
        <v>0</v>
      </c>
      <c r="AW195" s="18">
        <f>IF(SalesOrders_Log[[#This Row],[Date Invoiced]]=FY03_M04,SalesOrders_Log[[#This Row],[Line Sub Total]],0)</f>
        <v>0</v>
      </c>
      <c r="AX195" s="18">
        <f>IF(SalesOrders_Log[[#This Row],[Date Invoiced]]=FY03_M05,SalesOrders_Log[[#This Row],[Line Sub Total]],0)</f>
        <v>0</v>
      </c>
      <c r="AY195" s="18">
        <f>IF(SalesOrders_Log[[#This Row],[Date Invoiced]]=FY03_M06,SalesOrders_Log[[#This Row],[Line Sub Total]],0)</f>
        <v>0</v>
      </c>
      <c r="AZ195" s="18">
        <f>IF(SalesOrders_Log[[#This Row],[Date Invoiced]]=FY03_M07,SalesOrders_Log[[#This Row],[Line Sub Total]],0)</f>
        <v>0</v>
      </c>
      <c r="BA195" s="18">
        <f>IF(SalesOrders_Log[[#This Row],[Date Invoiced]]=FY03_M08,SalesOrders_Log[[#This Row],[Line Sub Total]],0)</f>
        <v>0</v>
      </c>
      <c r="BB195" s="18">
        <f>IF(SalesOrders_Log[[#This Row],[Date Invoiced]]=FY03_M09,SalesOrders_Log[[#This Row],[Line Sub Total]],0)</f>
        <v>0</v>
      </c>
      <c r="BC195" s="18">
        <f>IF(SalesOrders_Log[[#This Row],[Date Invoiced]]=FY03_M10,SalesOrders_Log[[#This Row],[Line Sub Total]],0)</f>
        <v>0</v>
      </c>
      <c r="BD195" s="18">
        <f>IF(SalesOrders_Log[[#This Row],[Date Invoiced]]=FY03_M11,SalesOrders_Log[[#This Row],[Line Sub Total]],0)</f>
        <v>0</v>
      </c>
      <c r="BE195" s="18">
        <f>IF(SalesOrders_Log[[#This Row],[Date Invoiced]]=FY03_M12,SalesOrders_Log[[#This Row],[Line Sub Total]],0)</f>
        <v>0</v>
      </c>
      <c r="BF195" s="18">
        <f>IF(SalesOrders_Log[[#This Row],[Product]]=FY04_M01,SalesOrders_Log[[#This Row],[Date Invoiced]],0)</f>
        <v>0</v>
      </c>
      <c r="BG195" s="18">
        <f>IF(SalesOrders_Log[[#This Row],[Product]]=FY04_M02,SalesOrders_Log[[#This Row],[Date Invoiced]],0)</f>
        <v>0</v>
      </c>
      <c r="BH195" s="18">
        <f>IF(SalesOrders_Log[[#This Row],[Product]]=FY04_M03,SalesOrders_Log[[#This Row],[Date Invoiced]],0)</f>
        <v>0</v>
      </c>
      <c r="BI195" s="18">
        <f>IF(SalesOrders_Log[[#This Row],[Product]]=FY04_M04,SalesOrders_Log[[#This Row],[Date Invoiced]],0)</f>
        <v>0</v>
      </c>
      <c r="BJ195" s="18">
        <f>IF(SalesOrders_Log[[#This Row],[Product]]=FY04_M05,SalesOrders_Log[[#This Row],[Date Invoiced]],0)</f>
        <v>0</v>
      </c>
      <c r="BK195" s="18">
        <f>IF(SalesOrders_Log[[#This Row],[Product]]=FY04_M06,SalesOrders_Log[[#This Row],[Date Invoiced]],0)</f>
        <v>0</v>
      </c>
      <c r="BL195" s="18">
        <f>IF(SalesOrders_Log[[#This Row],[Product]]=FY04_M07,SalesOrders_Log[[#This Row],[Date Invoiced]],0)</f>
        <v>0</v>
      </c>
      <c r="BM195" s="18">
        <f>IF(SalesOrders_Log[[#This Row],[Product]]=FY04_M08,SalesOrders_Log[[#This Row],[Date Invoiced]],0)</f>
        <v>0</v>
      </c>
      <c r="BN195" s="18">
        <f>IF(SalesOrders_Log[[#This Row],[Product]]=FY04_M09,SalesOrders_Log[[#This Row],[Date Invoiced]],0)</f>
        <v>0</v>
      </c>
      <c r="BO195" s="18">
        <f>IF(SalesOrders_Log[[#This Row],[Product]]=FY04_M10,SalesOrders_Log[[#This Row],[Date Invoiced]],0)</f>
        <v>0</v>
      </c>
      <c r="BP195" s="18">
        <f>IF(SalesOrders_Log[[#This Row],[Product]]=FY04_M11,SalesOrders_Log[[#This Row],[Date Invoiced]],0)</f>
        <v>0</v>
      </c>
      <c r="BQ195" s="18">
        <f>IF(SalesOrders_Log[[#This Row],[Product]]=FY04_M12,SalesOrders_Log[[#This Row],[Date Invoiced]],0)</f>
        <v>0</v>
      </c>
      <c r="BR195" s="18">
        <f>IF(SalesOrders_Log[[#This Row],[Product]]=FY05_M01,SalesOrders_Log[[#This Row],[Date Invoiced]],0)</f>
        <v>0</v>
      </c>
      <c r="BS195" s="18">
        <f>IF(SalesOrders_Log[[#This Row],[Product]]=FY05_M02,SalesOrders_Log[[#This Row],[Date Invoiced]],0)</f>
        <v>0</v>
      </c>
      <c r="BT195" s="18">
        <f>IF(SalesOrders_Log[[#This Row],[Product]]=FY05_M03,SalesOrders_Log[[#This Row],[Date Invoiced]],0)</f>
        <v>0</v>
      </c>
      <c r="BU195" s="18">
        <f>IF(SalesOrders_Log[[#This Row],[Product]]=FY05_M04,SalesOrders_Log[[#This Row],[Date Invoiced]],0)</f>
        <v>0</v>
      </c>
      <c r="BV195" s="18">
        <f>IF(SalesOrders_Log[[#This Row],[Product]]=FY05_M05,SalesOrders_Log[[#This Row],[Date Invoiced]],0)</f>
        <v>0</v>
      </c>
      <c r="BW195" s="18">
        <f>IF(SalesOrders_Log[[#This Row],[Product]]=FY05_M06,SalesOrders_Log[[#This Row],[Date Invoiced]],0)</f>
        <v>0</v>
      </c>
      <c r="BX195" s="18">
        <f>IF(SalesOrders_Log[[#This Row],[Product]]=FY05_M07,SalesOrders_Log[[#This Row],[Date Invoiced]],0)</f>
        <v>0</v>
      </c>
      <c r="BY195" s="18">
        <f>IF(SalesOrders_Log[[#This Row],[Product]]=FY05_M08,SalesOrders_Log[[#This Row],[Date Invoiced]],0)</f>
        <v>0</v>
      </c>
      <c r="BZ195" s="18">
        <f>IF(SalesOrders_Log[[#This Row],[Product]]=FY05_M09,SalesOrders_Log[[#This Row],[Date Invoiced]],0)</f>
        <v>0</v>
      </c>
      <c r="CA195" s="18">
        <f>IF(SalesOrders_Log[[#This Row],[Product]]=FY05_M10,SalesOrders_Log[[#This Row],[Date Invoiced]],0)</f>
        <v>0</v>
      </c>
      <c r="CB195" s="18">
        <f>IF(SalesOrders_Log[[#This Row],[Product]]=FY05_M11,SalesOrders_Log[[#This Row],[Date Invoiced]],0)</f>
        <v>0</v>
      </c>
      <c r="CC195" s="18">
        <f>IF(SalesOrders_Log[[#This Row],[Product]]=FY05_M12,SalesOrders_Log[[#This Row],[Date Invoiced]],0)</f>
        <v>0</v>
      </c>
    </row>
    <row r="196" spans="2:81" x14ac:dyDescent="0.25">
      <c r="B196" s="6" t="s">
        <v>800</v>
      </c>
      <c r="C196" s="6"/>
      <c r="D196" s="11"/>
      <c r="E196" s="6"/>
      <c r="F196" s="6"/>
      <c r="G196" s="6"/>
      <c r="H196" s="6"/>
      <c r="I196" s="6"/>
      <c r="J196" s="6"/>
      <c r="K196" s="6"/>
      <c r="L196" s="18" t="str">
        <f>IF(ISBLANK(SalesOrders_Log[[#This Row],[Product]]),"",SalesOrders_Log[[#This Row],[List Price]]*SalesOrders_Log[[#This Row],[QTY at List Price]]+SalesOrders_Log[[#This Row],[Discount Price]]*SalesOrders_Log[[#This Row],[QTY at Discount Price]])</f>
        <v/>
      </c>
      <c r="M196" s="6"/>
      <c r="N196" s="6"/>
      <c r="O196" s="18" t="str">
        <f>IFERROR(SalesOrders_Log[[#This Row],[Line Sub Total]]*SalesOrders_Log[[#This Row],[Zip Code Taxes]],"")</f>
        <v/>
      </c>
      <c r="P196" s="18">
        <f>SalesOrders_Log[[#This Row],[List Price]]-SalesOrders_Log[[#This Row],[Cost Price]]</f>
        <v>0</v>
      </c>
      <c r="Q19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96" s="93" t="str">
        <f>IFERROR(SalesOrders_Log[[#This Row],[QTY at List Price]]*SalesOrders_Log[[#This Row],[List Price]]/SalesOrders_Log[[#This Row],[Cost Price]]*SalesOrders_Log[[#This Row],[QTY at List Price]]-IF(SalesOrders_Log[[#This Row],[QTY at List Price]]="","",1),"")</f>
        <v/>
      </c>
      <c r="S196" s="93" t="str">
        <f>IFERROR( SalesOrders_Log[[#This Row],[QTY at Discount Price]]*SalesOrders_Log[[#This Row],[Discount Price]]/SalesOrders_Log[[#This Row],[Cost Price]]*SalesOrders_Log[[#This Row],[QTY at Discount Price]]-IF(SalesOrders_Log[[#This Row],[QTY at Discount Price]]="","",1),"")</f>
        <v/>
      </c>
      <c r="T196" s="6"/>
      <c r="V196" s="18">
        <f>IF(SalesOrders_Log[[#This Row],[Date Invoiced]]=FY01_M01,SalesOrders_Log[[#This Row],[Line Sub Total]],0)</f>
        <v>0</v>
      </c>
      <c r="W196" s="18">
        <f>IF(SalesOrders_Log[[#This Row],[Date Invoiced]]=FY01_M02,SalesOrders_Log[[#This Row],[Line Sub Total]],0)</f>
        <v>0</v>
      </c>
      <c r="X196" s="18">
        <f>IF(SalesOrders_Log[[#This Row],[Date Invoiced]]=FY01_M03,SalesOrders_Log[[#This Row],[Line Sub Total]],0)</f>
        <v>0</v>
      </c>
      <c r="Y196" s="18">
        <f>IF(SalesOrders_Log[[#This Row],[Date Invoiced]]=FY01_M04,SalesOrders_Log[[#This Row],[Line Sub Total]],0)</f>
        <v>0</v>
      </c>
      <c r="Z196" s="18">
        <f>IF(SalesOrders_Log[[#This Row],[Date Invoiced]]=FY01_M05,SalesOrders_Log[[#This Row],[Line Sub Total]],0)</f>
        <v>0</v>
      </c>
      <c r="AA196" s="18">
        <f>IF(SalesOrders_Log[[#This Row],[Date Invoiced]]=FY01_M06,SalesOrders_Log[[#This Row],[Line Sub Total]],0)</f>
        <v>0</v>
      </c>
      <c r="AB196" s="18">
        <f>IF(SalesOrders_Log[[#This Row],[Date Invoiced]]=FY01_M07,SalesOrders_Log[[#This Row],[Line Sub Total]],0)</f>
        <v>0</v>
      </c>
      <c r="AC196" s="18">
        <f>IF(SalesOrders_Log[[#This Row],[Date Invoiced]]=FY01_M08,SalesOrders_Log[[#This Row],[Line Sub Total]],0)</f>
        <v>0</v>
      </c>
      <c r="AD196" s="18">
        <f>IF(SalesOrders_Log[[#This Row],[Date Invoiced]]=FY01_M09,SalesOrders_Log[[#This Row],[Line Sub Total]],0)</f>
        <v>0</v>
      </c>
      <c r="AE196" s="18">
        <f>IF(SalesOrders_Log[[#This Row],[Date Invoiced]]=FY01_M10,SalesOrders_Log[[#This Row],[Line Sub Total]],0)</f>
        <v>0</v>
      </c>
      <c r="AF196" s="18">
        <f>IF(SalesOrders_Log[[#This Row],[Date Invoiced]]=FY01_M11,SalesOrders_Log[[#This Row],[Line Sub Total]],0)</f>
        <v>0</v>
      </c>
      <c r="AG196" s="18">
        <f>IF(SalesOrders_Log[[#This Row],[Date Invoiced]]=FY01_M12,SalesOrders_Log[[#This Row],[Line Sub Total]],0)</f>
        <v>0</v>
      </c>
      <c r="AH196" s="18">
        <f>IF(SalesOrders_Log[[#This Row],[Date Invoiced]]=FY02_M01,SalesOrders_Log[[#This Row],[Line Sub Total]],0)</f>
        <v>0</v>
      </c>
      <c r="AI196" s="18">
        <f>IF(SalesOrders_Log[[#This Row],[Date Invoiced]]=FY02_M02,SalesOrders_Log[[#This Row],[Line Sub Total]],0)</f>
        <v>0</v>
      </c>
      <c r="AJ196" s="18">
        <f>IF(SalesOrders_Log[[#This Row],[Date Invoiced]]=FY02_M03,SalesOrders_Log[[#This Row],[Line Sub Total]],0)</f>
        <v>0</v>
      </c>
      <c r="AK196" s="18">
        <f>IF(SalesOrders_Log[[#This Row],[Date Invoiced]]=FY02_M04,SalesOrders_Log[[#This Row],[Line Sub Total]],0)</f>
        <v>0</v>
      </c>
      <c r="AL196" s="18">
        <f>IF(SalesOrders_Log[[#This Row],[Date Invoiced]]=FY02_M05,SalesOrders_Log[[#This Row],[Line Sub Total]],0)</f>
        <v>0</v>
      </c>
      <c r="AM196" s="18">
        <f>IF(SalesOrders_Log[[#This Row],[Date Invoiced]]=FY02_M06,SalesOrders_Log[[#This Row],[Line Sub Total]],0)</f>
        <v>0</v>
      </c>
      <c r="AN196" s="18">
        <f>IF(SalesOrders_Log[[#This Row],[Date Invoiced]]=FY02_M07,SalesOrders_Log[[#This Row],[Line Sub Total]],0)</f>
        <v>0</v>
      </c>
      <c r="AO196" s="18">
        <f>IF(SalesOrders_Log[[#This Row],[Date Invoiced]]=FY02_M08,SalesOrders_Log[[#This Row],[Line Sub Total]],0)</f>
        <v>0</v>
      </c>
      <c r="AP196" s="18">
        <f>IF(SalesOrders_Log[[#This Row],[Date Invoiced]]=FY02_M09,SalesOrders_Log[[#This Row],[Line Sub Total]],0)</f>
        <v>0</v>
      </c>
      <c r="AQ196" s="18">
        <f>IF(SalesOrders_Log[[#This Row],[Date Invoiced]]=FY02_M10,SalesOrders_Log[[#This Row],[Line Sub Total]],0)</f>
        <v>0</v>
      </c>
      <c r="AR196" s="18">
        <f>IF(SalesOrders_Log[[#This Row],[Date Invoiced]]=FY02_M11,SalesOrders_Log[[#This Row],[Line Sub Total]],0)</f>
        <v>0</v>
      </c>
      <c r="AS196" s="18">
        <f>IF(SalesOrders_Log[[#This Row],[Date Invoiced]]=FY02_M12,SalesOrders_Log[[#This Row],[Line Sub Total]],0)</f>
        <v>0</v>
      </c>
      <c r="AT196" s="18">
        <f>IF(SalesOrders_Log[[#This Row],[Date Invoiced]]=FY03_M01,SalesOrders_Log[[#This Row],[Line Sub Total]],0)</f>
        <v>0</v>
      </c>
      <c r="AU196" s="18">
        <f>IF(SalesOrders_Log[[#This Row],[Date Invoiced]]=FY03_M02,SalesOrders_Log[[#This Row],[Line Sub Total]],0)</f>
        <v>0</v>
      </c>
      <c r="AV196" s="18">
        <f>IF(SalesOrders_Log[[#This Row],[Date Invoiced]]=FY03_M03,SalesOrders_Log[[#This Row],[Line Sub Total]],0)</f>
        <v>0</v>
      </c>
      <c r="AW196" s="18">
        <f>IF(SalesOrders_Log[[#This Row],[Date Invoiced]]=FY03_M04,SalesOrders_Log[[#This Row],[Line Sub Total]],0)</f>
        <v>0</v>
      </c>
      <c r="AX196" s="18">
        <f>IF(SalesOrders_Log[[#This Row],[Date Invoiced]]=FY03_M05,SalesOrders_Log[[#This Row],[Line Sub Total]],0)</f>
        <v>0</v>
      </c>
      <c r="AY196" s="18">
        <f>IF(SalesOrders_Log[[#This Row],[Date Invoiced]]=FY03_M06,SalesOrders_Log[[#This Row],[Line Sub Total]],0)</f>
        <v>0</v>
      </c>
      <c r="AZ196" s="18">
        <f>IF(SalesOrders_Log[[#This Row],[Date Invoiced]]=FY03_M07,SalesOrders_Log[[#This Row],[Line Sub Total]],0)</f>
        <v>0</v>
      </c>
      <c r="BA196" s="18">
        <f>IF(SalesOrders_Log[[#This Row],[Date Invoiced]]=FY03_M08,SalesOrders_Log[[#This Row],[Line Sub Total]],0)</f>
        <v>0</v>
      </c>
      <c r="BB196" s="18">
        <f>IF(SalesOrders_Log[[#This Row],[Date Invoiced]]=FY03_M09,SalesOrders_Log[[#This Row],[Line Sub Total]],0)</f>
        <v>0</v>
      </c>
      <c r="BC196" s="18">
        <f>IF(SalesOrders_Log[[#This Row],[Date Invoiced]]=FY03_M10,SalesOrders_Log[[#This Row],[Line Sub Total]],0)</f>
        <v>0</v>
      </c>
      <c r="BD196" s="18">
        <f>IF(SalesOrders_Log[[#This Row],[Date Invoiced]]=FY03_M11,SalesOrders_Log[[#This Row],[Line Sub Total]],0)</f>
        <v>0</v>
      </c>
      <c r="BE196" s="18">
        <f>IF(SalesOrders_Log[[#This Row],[Date Invoiced]]=FY03_M12,SalesOrders_Log[[#This Row],[Line Sub Total]],0)</f>
        <v>0</v>
      </c>
      <c r="BF196" s="18">
        <f>IF(SalesOrders_Log[[#This Row],[Product]]=FY04_M01,SalesOrders_Log[[#This Row],[Date Invoiced]],0)</f>
        <v>0</v>
      </c>
      <c r="BG196" s="18">
        <f>IF(SalesOrders_Log[[#This Row],[Product]]=FY04_M02,SalesOrders_Log[[#This Row],[Date Invoiced]],0)</f>
        <v>0</v>
      </c>
      <c r="BH196" s="18">
        <f>IF(SalesOrders_Log[[#This Row],[Product]]=FY04_M03,SalesOrders_Log[[#This Row],[Date Invoiced]],0)</f>
        <v>0</v>
      </c>
      <c r="BI196" s="18">
        <f>IF(SalesOrders_Log[[#This Row],[Product]]=FY04_M04,SalesOrders_Log[[#This Row],[Date Invoiced]],0)</f>
        <v>0</v>
      </c>
      <c r="BJ196" s="18">
        <f>IF(SalesOrders_Log[[#This Row],[Product]]=FY04_M05,SalesOrders_Log[[#This Row],[Date Invoiced]],0)</f>
        <v>0</v>
      </c>
      <c r="BK196" s="18">
        <f>IF(SalesOrders_Log[[#This Row],[Product]]=FY04_M06,SalesOrders_Log[[#This Row],[Date Invoiced]],0)</f>
        <v>0</v>
      </c>
      <c r="BL196" s="18">
        <f>IF(SalesOrders_Log[[#This Row],[Product]]=FY04_M07,SalesOrders_Log[[#This Row],[Date Invoiced]],0)</f>
        <v>0</v>
      </c>
      <c r="BM196" s="18">
        <f>IF(SalesOrders_Log[[#This Row],[Product]]=FY04_M08,SalesOrders_Log[[#This Row],[Date Invoiced]],0)</f>
        <v>0</v>
      </c>
      <c r="BN196" s="18">
        <f>IF(SalesOrders_Log[[#This Row],[Product]]=FY04_M09,SalesOrders_Log[[#This Row],[Date Invoiced]],0)</f>
        <v>0</v>
      </c>
      <c r="BO196" s="18">
        <f>IF(SalesOrders_Log[[#This Row],[Product]]=FY04_M10,SalesOrders_Log[[#This Row],[Date Invoiced]],0)</f>
        <v>0</v>
      </c>
      <c r="BP196" s="18">
        <f>IF(SalesOrders_Log[[#This Row],[Product]]=FY04_M11,SalesOrders_Log[[#This Row],[Date Invoiced]],0)</f>
        <v>0</v>
      </c>
      <c r="BQ196" s="18">
        <f>IF(SalesOrders_Log[[#This Row],[Product]]=FY04_M12,SalesOrders_Log[[#This Row],[Date Invoiced]],0)</f>
        <v>0</v>
      </c>
      <c r="BR196" s="18">
        <f>IF(SalesOrders_Log[[#This Row],[Product]]=FY05_M01,SalesOrders_Log[[#This Row],[Date Invoiced]],0)</f>
        <v>0</v>
      </c>
      <c r="BS196" s="18">
        <f>IF(SalesOrders_Log[[#This Row],[Product]]=FY05_M02,SalesOrders_Log[[#This Row],[Date Invoiced]],0)</f>
        <v>0</v>
      </c>
      <c r="BT196" s="18">
        <f>IF(SalesOrders_Log[[#This Row],[Product]]=FY05_M03,SalesOrders_Log[[#This Row],[Date Invoiced]],0)</f>
        <v>0</v>
      </c>
      <c r="BU196" s="18">
        <f>IF(SalesOrders_Log[[#This Row],[Product]]=FY05_M04,SalesOrders_Log[[#This Row],[Date Invoiced]],0)</f>
        <v>0</v>
      </c>
      <c r="BV196" s="18">
        <f>IF(SalesOrders_Log[[#This Row],[Product]]=FY05_M05,SalesOrders_Log[[#This Row],[Date Invoiced]],0)</f>
        <v>0</v>
      </c>
      <c r="BW196" s="18">
        <f>IF(SalesOrders_Log[[#This Row],[Product]]=FY05_M06,SalesOrders_Log[[#This Row],[Date Invoiced]],0)</f>
        <v>0</v>
      </c>
      <c r="BX196" s="18">
        <f>IF(SalesOrders_Log[[#This Row],[Product]]=FY05_M07,SalesOrders_Log[[#This Row],[Date Invoiced]],0)</f>
        <v>0</v>
      </c>
      <c r="BY196" s="18">
        <f>IF(SalesOrders_Log[[#This Row],[Product]]=FY05_M08,SalesOrders_Log[[#This Row],[Date Invoiced]],0)</f>
        <v>0</v>
      </c>
      <c r="BZ196" s="18">
        <f>IF(SalesOrders_Log[[#This Row],[Product]]=FY05_M09,SalesOrders_Log[[#This Row],[Date Invoiced]],0)</f>
        <v>0</v>
      </c>
      <c r="CA196" s="18">
        <f>IF(SalesOrders_Log[[#This Row],[Product]]=FY05_M10,SalesOrders_Log[[#This Row],[Date Invoiced]],0)</f>
        <v>0</v>
      </c>
      <c r="CB196" s="18">
        <f>IF(SalesOrders_Log[[#This Row],[Product]]=FY05_M11,SalesOrders_Log[[#This Row],[Date Invoiced]],0)</f>
        <v>0</v>
      </c>
      <c r="CC196" s="18">
        <f>IF(SalesOrders_Log[[#This Row],[Product]]=FY05_M12,SalesOrders_Log[[#This Row],[Date Invoiced]],0)</f>
        <v>0</v>
      </c>
    </row>
    <row r="197" spans="2:81" x14ac:dyDescent="0.25">
      <c r="B197" s="6" t="s">
        <v>801</v>
      </c>
      <c r="C197" s="6"/>
      <c r="D197" s="11"/>
      <c r="E197" s="6"/>
      <c r="F197" s="6"/>
      <c r="G197" s="6"/>
      <c r="H197" s="6"/>
      <c r="I197" s="6"/>
      <c r="J197" s="6"/>
      <c r="K197" s="6"/>
      <c r="L197" s="18" t="str">
        <f>IF(ISBLANK(SalesOrders_Log[[#This Row],[Product]]),"",SalesOrders_Log[[#This Row],[List Price]]*SalesOrders_Log[[#This Row],[QTY at List Price]]+SalesOrders_Log[[#This Row],[Discount Price]]*SalesOrders_Log[[#This Row],[QTY at Discount Price]])</f>
        <v/>
      </c>
      <c r="M197" s="6"/>
      <c r="N197" s="6"/>
      <c r="O197" s="18" t="str">
        <f>IFERROR(SalesOrders_Log[[#This Row],[Line Sub Total]]*SalesOrders_Log[[#This Row],[Zip Code Taxes]],"")</f>
        <v/>
      </c>
      <c r="P197" s="18">
        <f>SalesOrders_Log[[#This Row],[List Price]]-SalesOrders_Log[[#This Row],[Cost Price]]</f>
        <v>0</v>
      </c>
      <c r="Q19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97" s="93" t="str">
        <f>IFERROR(SalesOrders_Log[[#This Row],[QTY at List Price]]*SalesOrders_Log[[#This Row],[List Price]]/SalesOrders_Log[[#This Row],[Cost Price]]*SalesOrders_Log[[#This Row],[QTY at List Price]]-IF(SalesOrders_Log[[#This Row],[QTY at List Price]]="","",1),"")</f>
        <v/>
      </c>
      <c r="S197" s="93" t="str">
        <f>IFERROR( SalesOrders_Log[[#This Row],[QTY at Discount Price]]*SalesOrders_Log[[#This Row],[Discount Price]]/SalesOrders_Log[[#This Row],[Cost Price]]*SalesOrders_Log[[#This Row],[QTY at Discount Price]]-IF(SalesOrders_Log[[#This Row],[QTY at Discount Price]]="","",1),"")</f>
        <v/>
      </c>
      <c r="T197" s="6"/>
      <c r="V197" s="18">
        <f>IF(SalesOrders_Log[[#This Row],[Date Invoiced]]=FY01_M01,SalesOrders_Log[[#This Row],[Line Sub Total]],0)</f>
        <v>0</v>
      </c>
      <c r="W197" s="18">
        <f>IF(SalesOrders_Log[[#This Row],[Date Invoiced]]=FY01_M02,SalesOrders_Log[[#This Row],[Line Sub Total]],0)</f>
        <v>0</v>
      </c>
      <c r="X197" s="18">
        <f>IF(SalesOrders_Log[[#This Row],[Date Invoiced]]=FY01_M03,SalesOrders_Log[[#This Row],[Line Sub Total]],0)</f>
        <v>0</v>
      </c>
      <c r="Y197" s="18">
        <f>IF(SalesOrders_Log[[#This Row],[Date Invoiced]]=FY01_M04,SalesOrders_Log[[#This Row],[Line Sub Total]],0)</f>
        <v>0</v>
      </c>
      <c r="Z197" s="18">
        <f>IF(SalesOrders_Log[[#This Row],[Date Invoiced]]=FY01_M05,SalesOrders_Log[[#This Row],[Line Sub Total]],0)</f>
        <v>0</v>
      </c>
      <c r="AA197" s="18">
        <f>IF(SalesOrders_Log[[#This Row],[Date Invoiced]]=FY01_M06,SalesOrders_Log[[#This Row],[Line Sub Total]],0)</f>
        <v>0</v>
      </c>
      <c r="AB197" s="18">
        <f>IF(SalesOrders_Log[[#This Row],[Date Invoiced]]=FY01_M07,SalesOrders_Log[[#This Row],[Line Sub Total]],0)</f>
        <v>0</v>
      </c>
      <c r="AC197" s="18">
        <f>IF(SalesOrders_Log[[#This Row],[Date Invoiced]]=FY01_M08,SalesOrders_Log[[#This Row],[Line Sub Total]],0)</f>
        <v>0</v>
      </c>
      <c r="AD197" s="18">
        <f>IF(SalesOrders_Log[[#This Row],[Date Invoiced]]=FY01_M09,SalesOrders_Log[[#This Row],[Line Sub Total]],0)</f>
        <v>0</v>
      </c>
      <c r="AE197" s="18">
        <f>IF(SalesOrders_Log[[#This Row],[Date Invoiced]]=FY01_M10,SalesOrders_Log[[#This Row],[Line Sub Total]],0)</f>
        <v>0</v>
      </c>
      <c r="AF197" s="18">
        <f>IF(SalesOrders_Log[[#This Row],[Date Invoiced]]=FY01_M11,SalesOrders_Log[[#This Row],[Line Sub Total]],0)</f>
        <v>0</v>
      </c>
      <c r="AG197" s="18">
        <f>IF(SalesOrders_Log[[#This Row],[Date Invoiced]]=FY01_M12,SalesOrders_Log[[#This Row],[Line Sub Total]],0)</f>
        <v>0</v>
      </c>
      <c r="AH197" s="18">
        <f>IF(SalesOrders_Log[[#This Row],[Date Invoiced]]=FY02_M01,SalesOrders_Log[[#This Row],[Line Sub Total]],0)</f>
        <v>0</v>
      </c>
      <c r="AI197" s="18">
        <f>IF(SalesOrders_Log[[#This Row],[Date Invoiced]]=FY02_M02,SalesOrders_Log[[#This Row],[Line Sub Total]],0)</f>
        <v>0</v>
      </c>
      <c r="AJ197" s="18">
        <f>IF(SalesOrders_Log[[#This Row],[Date Invoiced]]=FY02_M03,SalesOrders_Log[[#This Row],[Line Sub Total]],0)</f>
        <v>0</v>
      </c>
      <c r="AK197" s="18">
        <f>IF(SalesOrders_Log[[#This Row],[Date Invoiced]]=FY02_M04,SalesOrders_Log[[#This Row],[Line Sub Total]],0)</f>
        <v>0</v>
      </c>
      <c r="AL197" s="18">
        <f>IF(SalesOrders_Log[[#This Row],[Date Invoiced]]=FY02_M05,SalesOrders_Log[[#This Row],[Line Sub Total]],0)</f>
        <v>0</v>
      </c>
      <c r="AM197" s="18">
        <f>IF(SalesOrders_Log[[#This Row],[Date Invoiced]]=FY02_M06,SalesOrders_Log[[#This Row],[Line Sub Total]],0)</f>
        <v>0</v>
      </c>
      <c r="AN197" s="18">
        <f>IF(SalesOrders_Log[[#This Row],[Date Invoiced]]=FY02_M07,SalesOrders_Log[[#This Row],[Line Sub Total]],0)</f>
        <v>0</v>
      </c>
      <c r="AO197" s="18">
        <f>IF(SalesOrders_Log[[#This Row],[Date Invoiced]]=FY02_M08,SalesOrders_Log[[#This Row],[Line Sub Total]],0)</f>
        <v>0</v>
      </c>
      <c r="AP197" s="18">
        <f>IF(SalesOrders_Log[[#This Row],[Date Invoiced]]=FY02_M09,SalesOrders_Log[[#This Row],[Line Sub Total]],0)</f>
        <v>0</v>
      </c>
      <c r="AQ197" s="18">
        <f>IF(SalesOrders_Log[[#This Row],[Date Invoiced]]=FY02_M10,SalesOrders_Log[[#This Row],[Line Sub Total]],0)</f>
        <v>0</v>
      </c>
      <c r="AR197" s="18">
        <f>IF(SalesOrders_Log[[#This Row],[Date Invoiced]]=FY02_M11,SalesOrders_Log[[#This Row],[Line Sub Total]],0)</f>
        <v>0</v>
      </c>
      <c r="AS197" s="18">
        <f>IF(SalesOrders_Log[[#This Row],[Date Invoiced]]=FY02_M12,SalesOrders_Log[[#This Row],[Line Sub Total]],0)</f>
        <v>0</v>
      </c>
      <c r="AT197" s="18">
        <f>IF(SalesOrders_Log[[#This Row],[Date Invoiced]]=FY03_M01,SalesOrders_Log[[#This Row],[Line Sub Total]],0)</f>
        <v>0</v>
      </c>
      <c r="AU197" s="18">
        <f>IF(SalesOrders_Log[[#This Row],[Date Invoiced]]=FY03_M02,SalesOrders_Log[[#This Row],[Line Sub Total]],0)</f>
        <v>0</v>
      </c>
      <c r="AV197" s="18">
        <f>IF(SalesOrders_Log[[#This Row],[Date Invoiced]]=FY03_M03,SalesOrders_Log[[#This Row],[Line Sub Total]],0)</f>
        <v>0</v>
      </c>
      <c r="AW197" s="18">
        <f>IF(SalesOrders_Log[[#This Row],[Date Invoiced]]=FY03_M04,SalesOrders_Log[[#This Row],[Line Sub Total]],0)</f>
        <v>0</v>
      </c>
      <c r="AX197" s="18">
        <f>IF(SalesOrders_Log[[#This Row],[Date Invoiced]]=FY03_M05,SalesOrders_Log[[#This Row],[Line Sub Total]],0)</f>
        <v>0</v>
      </c>
      <c r="AY197" s="18">
        <f>IF(SalesOrders_Log[[#This Row],[Date Invoiced]]=FY03_M06,SalesOrders_Log[[#This Row],[Line Sub Total]],0)</f>
        <v>0</v>
      </c>
      <c r="AZ197" s="18">
        <f>IF(SalesOrders_Log[[#This Row],[Date Invoiced]]=FY03_M07,SalesOrders_Log[[#This Row],[Line Sub Total]],0)</f>
        <v>0</v>
      </c>
      <c r="BA197" s="18">
        <f>IF(SalesOrders_Log[[#This Row],[Date Invoiced]]=FY03_M08,SalesOrders_Log[[#This Row],[Line Sub Total]],0)</f>
        <v>0</v>
      </c>
      <c r="BB197" s="18">
        <f>IF(SalesOrders_Log[[#This Row],[Date Invoiced]]=FY03_M09,SalesOrders_Log[[#This Row],[Line Sub Total]],0)</f>
        <v>0</v>
      </c>
      <c r="BC197" s="18">
        <f>IF(SalesOrders_Log[[#This Row],[Date Invoiced]]=FY03_M10,SalesOrders_Log[[#This Row],[Line Sub Total]],0)</f>
        <v>0</v>
      </c>
      <c r="BD197" s="18">
        <f>IF(SalesOrders_Log[[#This Row],[Date Invoiced]]=FY03_M11,SalesOrders_Log[[#This Row],[Line Sub Total]],0)</f>
        <v>0</v>
      </c>
      <c r="BE197" s="18">
        <f>IF(SalesOrders_Log[[#This Row],[Date Invoiced]]=FY03_M12,SalesOrders_Log[[#This Row],[Line Sub Total]],0)</f>
        <v>0</v>
      </c>
      <c r="BF197" s="18">
        <f>IF(SalesOrders_Log[[#This Row],[Product]]=FY04_M01,SalesOrders_Log[[#This Row],[Date Invoiced]],0)</f>
        <v>0</v>
      </c>
      <c r="BG197" s="18">
        <f>IF(SalesOrders_Log[[#This Row],[Product]]=FY04_M02,SalesOrders_Log[[#This Row],[Date Invoiced]],0)</f>
        <v>0</v>
      </c>
      <c r="BH197" s="18">
        <f>IF(SalesOrders_Log[[#This Row],[Product]]=FY04_M03,SalesOrders_Log[[#This Row],[Date Invoiced]],0)</f>
        <v>0</v>
      </c>
      <c r="BI197" s="18">
        <f>IF(SalesOrders_Log[[#This Row],[Product]]=FY04_M04,SalesOrders_Log[[#This Row],[Date Invoiced]],0)</f>
        <v>0</v>
      </c>
      <c r="BJ197" s="18">
        <f>IF(SalesOrders_Log[[#This Row],[Product]]=FY04_M05,SalesOrders_Log[[#This Row],[Date Invoiced]],0)</f>
        <v>0</v>
      </c>
      <c r="BK197" s="18">
        <f>IF(SalesOrders_Log[[#This Row],[Product]]=FY04_M06,SalesOrders_Log[[#This Row],[Date Invoiced]],0)</f>
        <v>0</v>
      </c>
      <c r="BL197" s="18">
        <f>IF(SalesOrders_Log[[#This Row],[Product]]=FY04_M07,SalesOrders_Log[[#This Row],[Date Invoiced]],0)</f>
        <v>0</v>
      </c>
      <c r="BM197" s="18">
        <f>IF(SalesOrders_Log[[#This Row],[Product]]=FY04_M08,SalesOrders_Log[[#This Row],[Date Invoiced]],0)</f>
        <v>0</v>
      </c>
      <c r="BN197" s="18">
        <f>IF(SalesOrders_Log[[#This Row],[Product]]=FY04_M09,SalesOrders_Log[[#This Row],[Date Invoiced]],0)</f>
        <v>0</v>
      </c>
      <c r="BO197" s="18">
        <f>IF(SalesOrders_Log[[#This Row],[Product]]=FY04_M10,SalesOrders_Log[[#This Row],[Date Invoiced]],0)</f>
        <v>0</v>
      </c>
      <c r="BP197" s="18">
        <f>IF(SalesOrders_Log[[#This Row],[Product]]=FY04_M11,SalesOrders_Log[[#This Row],[Date Invoiced]],0)</f>
        <v>0</v>
      </c>
      <c r="BQ197" s="18">
        <f>IF(SalesOrders_Log[[#This Row],[Product]]=FY04_M12,SalesOrders_Log[[#This Row],[Date Invoiced]],0)</f>
        <v>0</v>
      </c>
      <c r="BR197" s="18">
        <f>IF(SalesOrders_Log[[#This Row],[Product]]=FY05_M01,SalesOrders_Log[[#This Row],[Date Invoiced]],0)</f>
        <v>0</v>
      </c>
      <c r="BS197" s="18">
        <f>IF(SalesOrders_Log[[#This Row],[Product]]=FY05_M02,SalesOrders_Log[[#This Row],[Date Invoiced]],0)</f>
        <v>0</v>
      </c>
      <c r="BT197" s="18">
        <f>IF(SalesOrders_Log[[#This Row],[Product]]=FY05_M03,SalesOrders_Log[[#This Row],[Date Invoiced]],0)</f>
        <v>0</v>
      </c>
      <c r="BU197" s="18">
        <f>IF(SalesOrders_Log[[#This Row],[Product]]=FY05_M04,SalesOrders_Log[[#This Row],[Date Invoiced]],0)</f>
        <v>0</v>
      </c>
      <c r="BV197" s="18">
        <f>IF(SalesOrders_Log[[#This Row],[Product]]=FY05_M05,SalesOrders_Log[[#This Row],[Date Invoiced]],0)</f>
        <v>0</v>
      </c>
      <c r="BW197" s="18">
        <f>IF(SalesOrders_Log[[#This Row],[Product]]=FY05_M06,SalesOrders_Log[[#This Row],[Date Invoiced]],0)</f>
        <v>0</v>
      </c>
      <c r="BX197" s="18">
        <f>IF(SalesOrders_Log[[#This Row],[Product]]=FY05_M07,SalesOrders_Log[[#This Row],[Date Invoiced]],0)</f>
        <v>0</v>
      </c>
      <c r="BY197" s="18">
        <f>IF(SalesOrders_Log[[#This Row],[Product]]=FY05_M08,SalesOrders_Log[[#This Row],[Date Invoiced]],0)</f>
        <v>0</v>
      </c>
      <c r="BZ197" s="18">
        <f>IF(SalesOrders_Log[[#This Row],[Product]]=FY05_M09,SalesOrders_Log[[#This Row],[Date Invoiced]],0)</f>
        <v>0</v>
      </c>
      <c r="CA197" s="18">
        <f>IF(SalesOrders_Log[[#This Row],[Product]]=FY05_M10,SalesOrders_Log[[#This Row],[Date Invoiced]],0)</f>
        <v>0</v>
      </c>
      <c r="CB197" s="18">
        <f>IF(SalesOrders_Log[[#This Row],[Product]]=FY05_M11,SalesOrders_Log[[#This Row],[Date Invoiced]],0)</f>
        <v>0</v>
      </c>
      <c r="CC197" s="18">
        <f>IF(SalesOrders_Log[[#This Row],[Product]]=FY05_M12,SalesOrders_Log[[#This Row],[Date Invoiced]],0)</f>
        <v>0</v>
      </c>
    </row>
    <row r="198" spans="2:81" x14ac:dyDescent="0.25">
      <c r="B198" s="6" t="s">
        <v>802</v>
      </c>
      <c r="C198" s="6"/>
      <c r="D198" s="11"/>
      <c r="E198" s="6"/>
      <c r="F198" s="6"/>
      <c r="G198" s="6"/>
      <c r="H198" s="6"/>
      <c r="I198" s="6"/>
      <c r="J198" s="6"/>
      <c r="K198" s="6"/>
      <c r="L198" s="18" t="str">
        <f>IF(ISBLANK(SalesOrders_Log[[#This Row],[Product]]),"",SalesOrders_Log[[#This Row],[List Price]]*SalesOrders_Log[[#This Row],[QTY at List Price]]+SalesOrders_Log[[#This Row],[Discount Price]]*SalesOrders_Log[[#This Row],[QTY at Discount Price]])</f>
        <v/>
      </c>
      <c r="M198" s="6"/>
      <c r="N198" s="6"/>
      <c r="O198" s="18" t="str">
        <f>IFERROR(SalesOrders_Log[[#This Row],[Line Sub Total]]*SalesOrders_Log[[#This Row],[Zip Code Taxes]],"")</f>
        <v/>
      </c>
      <c r="P198" s="18">
        <f>SalesOrders_Log[[#This Row],[List Price]]-SalesOrders_Log[[#This Row],[Cost Price]]</f>
        <v>0</v>
      </c>
      <c r="Q19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98" s="93" t="str">
        <f>IFERROR(SalesOrders_Log[[#This Row],[QTY at List Price]]*SalesOrders_Log[[#This Row],[List Price]]/SalesOrders_Log[[#This Row],[Cost Price]]*SalesOrders_Log[[#This Row],[QTY at List Price]]-IF(SalesOrders_Log[[#This Row],[QTY at List Price]]="","",1),"")</f>
        <v/>
      </c>
      <c r="S198" s="93" t="str">
        <f>IFERROR( SalesOrders_Log[[#This Row],[QTY at Discount Price]]*SalesOrders_Log[[#This Row],[Discount Price]]/SalesOrders_Log[[#This Row],[Cost Price]]*SalesOrders_Log[[#This Row],[QTY at Discount Price]]-IF(SalesOrders_Log[[#This Row],[QTY at Discount Price]]="","",1),"")</f>
        <v/>
      </c>
      <c r="T198" s="6"/>
      <c r="V198" s="18">
        <f>IF(SalesOrders_Log[[#This Row],[Date Invoiced]]=FY01_M01,SalesOrders_Log[[#This Row],[Line Sub Total]],0)</f>
        <v>0</v>
      </c>
      <c r="W198" s="18">
        <f>IF(SalesOrders_Log[[#This Row],[Date Invoiced]]=FY01_M02,SalesOrders_Log[[#This Row],[Line Sub Total]],0)</f>
        <v>0</v>
      </c>
      <c r="X198" s="18">
        <f>IF(SalesOrders_Log[[#This Row],[Date Invoiced]]=FY01_M03,SalesOrders_Log[[#This Row],[Line Sub Total]],0)</f>
        <v>0</v>
      </c>
      <c r="Y198" s="18">
        <f>IF(SalesOrders_Log[[#This Row],[Date Invoiced]]=FY01_M04,SalesOrders_Log[[#This Row],[Line Sub Total]],0)</f>
        <v>0</v>
      </c>
      <c r="Z198" s="18">
        <f>IF(SalesOrders_Log[[#This Row],[Date Invoiced]]=FY01_M05,SalesOrders_Log[[#This Row],[Line Sub Total]],0)</f>
        <v>0</v>
      </c>
      <c r="AA198" s="18">
        <f>IF(SalesOrders_Log[[#This Row],[Date Invoiced]]=FY01_M06,SalesOrders_Log[[#This Row],[Line Sub Total]],0)</f>
        <v>0</v>
      </c>
      <c r="AB198" s="18">
        <f>IF(SalesOrders_Log[[#This Row],[Date Invoiced]]=FY01_M07,SalesOrders_Log[[#This Row],[Line Sub Total]],0)</f>
        <v>0</v>
      </c>
      <c r="AC198" s="18">
        <f>IF(SalesOrders_Log[[#This Row],[Date Invoiced]]=FY01_M08,SalesOrders_Log[[#This Row],[Line Sub Total]],0)</f>
        <v>0</v>
      </c>
      <c r="AD198" s="18">
        <f>IF(SalesOrders_Log[[#This Row],[Date Invoiced]]=FY01_M09,SalesOrders_Log[[#This Row],[Line Sub Total]],0)</f>
        <v>0</v>
      </c>
      <c r="AE198" s="18">
        <f>IF(SalesOrders_Log[[#This Row],[Date Invoiced]]=FY01_M10,SalesOrders_Log[[#This Row],[Line Sub Total]],0)</f>
        <v>0</v>
      </c>
      <c r="AF198" s="18">
        <f>IF(SalesOrders_Log[[#This Row],[Date Invoiced]]=FY01_M11,SalesOrders_Log[[#This Row],[Line Sub Total]],0)</f>
        <v>0</v>
      </c>
      <c r="AG198" s="18">
        <f>IF(SalesOrders_Log[[#This Row],[Date Invoiced]]=FY01_M12,SalesOrders_Log[[#This Row],[Line Sub Total]],0)</f>
        <v>0</v>
      </c>
      <c r="AH198" s="18">
        <f>IF(SalesOrders_Log[[#This Row],[Date Invoiced]]=FY02_M01,SalesOrders_Log[[#This Row],[Line Sub Total]],0)</f>
        <v>0</v>
      </c>
      <c r="AI198" s="18">
        <f>IF(SalesOrders_Log[[#This Row],[Date Invoiced]]=FY02_M02,SalesOrders_Log[[#This Row],[Line Sub Total]],0)</f>
        <v>0</v>
      </c>
      <c r="AJ198" s="18">
        <f>IF(SalesOrders_Log[[#This Row],[Date Invoiced]]=FY02_M03,SalesOrders_Log[[#This Row],[Line Sub Total]],0)</f>
        <v>0</v>
      </c>
      <c r="AK198" s="18">
        <f>IF(SalesOrders_Log[[#This Row],[Date Invoiced]]=FY02_M04,SalesOrders_Log[[#This Row],[Line Sub Total]],0)</f>
        <v>0</v>
      </c>
      <c r="AL198" s="18">
        <f>IF(SalesOrders_Log[[#This Row],[Date Invoiced]]=FY02_M05,SalesOrders_Log[[#This Row],[Line Sub Total]],0)</f>
        <v>0</v>
      </c>
      <c r="AM198" s="18">
        <f>IF(SalesOrders_Log[[#This Row],[Date Invoiced]]=FY02_M06,SalesOrders_Log[[#This Row],[Line Sub Total]],0)</f>
        <v>0</v>
      </c>
      <c r="AN198" s="18">
        <f>IF(SalesOrders_Log[[#This Row],[Date Invoiced]]=FY02_M07,SalesOrders_Log[[#This Row],[Line Sub Total]],0)</f>
        <v>0</v>
      </c>
      <c r="AO198" s="18">
        <f>IF(SalesOrders_Log[[#This Row],[Date Invoiced]]=FY02_M08,SalesOrders_Log[[#This Row],[Line Sub Total]],0)</f>
        <v>0</v>
      </c>
      <c r="AP198" s="18">
        <f>IF(SalesOrders_Log[[#This Row],[Date Invoiced]]=FY02_M09,SalesOrders_Log[[#This Row],[Line Sub Total]],0)</f>
        <v>0</v>
      </c>
      <c r="AQ198" s="18">
        <f>IF(SalesOrders_Log[[#This Row],[Date Invoiced]]=FY02_M10,SalesOrders_Log[[#This Row],[Line Sub Total]],0)</f>
        <v>0</v>
      </c>
      <c r="AR198" s="18">
        <f>IF(SalesOrders_Log[[#This Row],[Date Invoiced]]=FY02_M11,SalesOrders_Log[[#This Row],[Line Sub Total]],0)</f>
        <v>0</v>
      </c>
      <c r="AS198" s="18">
        <f>IF(SalesOrders_Log[[#This Row],[Date Invoiced]]=FY02_M12,SalesOrders_Log[[#This Row],[Line Sub Total]],0)</f>
        <v>0</v>
      </c>
      <c r="AT198" s="18">
        <f>IF(SalesOrders_Log[[#This Row],[Date Invoiced]]=FY03_M01,SalesOrders_Log[[#This Row],[Line Sub Total]],0)</f>
        <v>0</v>
      </c>
      <c r="AU198" s="18">
        <f>IF(SalesOrders_Log[[#This Row],[Date Invoiced]]=FY03_M02,SalesOrders_Log[[#This Row],[Line Sub Total]],0)</f>
        <v>0</v>
      </c>
      <c r="AV198" s="18">
        <f>IF(SalesOrders_Log[[#This Row],[Date Invoiced]]=FY03_M03,SalesOrders_Log[[#This Row],[Line Sub Total]],0)</f>
        <v>0</v>
      </c>
      <c r="AW198" s="18">
        <f>IF(SalesOrders_Log[[#This Row],[Date Invoiced]]=FY03_M04,SalesOrders_Log[[#This Row],[Line Sub Total]],0)</f>
        <v>0</v>
      </c>
      <c r="AX198" s="18">
        <f>IF(SalesOrders_Log[[#This Row],[Date Invoiced]]=FY03_M05,SalesOrders_Log[[#This Row],[Line Sub Total]],0)</f>
        <v>0</v>
      </c>
      <c r="AY198" s="18">
        <f>IF(SalesOrders_Log[[#This Row],[Date Invoiced]]=FY03_M06,SalesOrders_Log[[#This Row],[Line Sub Total]],0)</f>
        <v>0</v>
      </c>
      <c r="AZ198" s="18">
        <f>IF(SalesOrders_Log[[#This Row],[Date Invoiced]]=FY03_M07,SalesOrders_Log[[#This Row],[Line Sub Total]],0)</f>
        <v>0</v>
      </c>
      <c r="BA198" s="18">
        <f>IF(SalesOrders_Log[[#This Row],[Date Invoiced]]=FY03_M08,SalesOrders_Log[[#This Row],[Line Sub Total]],0)</f>
        <v>0</v>
      </c>
      <c r="BB198" s="18">
        <f>IF(SalesOrders_Log[[#This Row],[Date Invoiced]]=FY03_M09,SalesOrders_Log[[#This Row],[Line Sub Total]],0)</f>
        <v>0</v>
      </c>
      <c r="BC198" s="18">
        <f>IF(SalesOrders_Log[[#This Row],[Date Invoiced]]=FY03_M10,SalesOrders_Log[[#This Row],[Line Sub Total]],0)</f>
        <v>0</v>
      </c>
      <c r="BD198" s="18">
        <f>IF(SalesOrders_Log[[#This Row],[Date Invoiced]]=FY03_M11,SalesOrders_Log[[#This Row],[Line Sub Total]],0)</f>
        <v>0</v>
      </c>
      <c r="BE198" s="18">
        <f>IF(SalesOrders_Log[[#This Row],[Date Invoiced]]=FY03_M12,SalesOrders_Log[[#This Row],[Line Sub Total]],0)</f>
        <v>0</v>
      </c>
      <c r="BF198" s="18">
        <f>IF(SalesOrders_Log[[#This Row],[Product]]=FY04_M01,SalesOrders_Log[[#This Row],[Date Invoiced]],0)</f>
        <v>0</v>
      </c>
      <c r="BG198" s="18">
        <f>IF(SalesOrders_Log[[#This Row],[Product]]=FY04_M02,SalesOrders_Log[[#This Row],[Date Invoiced]],0)</f>
        <v>0</v>
      </c>
      <c r="BH198" s="18">
        <f>IF(SalesOrders_Log[[#This Row],[Product]]=FY04_M03,SalesOrders_Log[[#This Row],[Date Invoiced]],0)</f>
        <v>0</v>
      </c>
      <c r="BI198" s="18">
        <f>IF(SalesOrders_Log[[#This Row],[Product]]=FY04_M04,SalesOrders_Log[[#This Row],[Date Invoiced]],0)</f>
        <v>0</v>
      </c>
      <c r="BJ198" s="18">
        <f>IF(SalesOrders_Log[[#This Row],[Product]]=FY04_M05,SalesOrders_Log[[#This Row],[Date Invoiced]],0)</f>
        <v>0</v>
      </c>
      <c r="BK198" s="18">
        <f>IF(SalesOrders_Log[[#This Row],[Product]]=FY04_M06,SalesOrders_Log[[#This Row],[Date Invoiced]],0)</f>
        <v>0</v>
      </c>
      <c r="BL198" s="18">
        <f>IF(SalesOrders_Log[[#This Row],[Product]]=FY04_M07,SalesOrders_Log[[#This Row],[Date Invoiced]],0)</f>
        <v>0</v>
      </c>
      <c r="BM198" s="18">
        <f>IF(SalesOrders_Log[[#This Row],[Product]]=FY04_M08,SalesOrders_Log[[#This Row],[Date Invoiced]],0)</f>
        <v>0</v>
      </c>
      <c r="BN198" s="18">
        <f>IF(SalesOrders_Log[[#This Row],[Product]]=FY04_M09,SalesOrders_Log[[#This Row],[Date Invoiced]],0)</f>
        <v>0</v>
      </c>
      <c r="BO198" s="18">
        <f>IF(SalesOrders_Log[[#This Row],[Product]]=FY04_M10,SalesOrders_Log[[#This Row],[Date Invoiced]],0)</f>
        <v>0</v>
      </c>
      <c r="BP198" s="18">
        <f>IF(SalesOrders_Log[[#This Row],[Product]]=FY04_M11,SalesOrders_Log[[#This Row],[Date Invoiced]],0)</f>
        <v>0</v>
      </c>
      <c r="BQ198" s="18">
        <f>IF(SalesOrders_Log[[#This Row],[Product]]=FY04_M12,SalesOrders_Log[[#This Row],[Date Invoiced]],0)</f>
        <v>0</v>
      </c>
      <c r="BR198" s="18">
        <f>IF(SalesOrders_Log[[#This Row],[Product]]=FY05_M01,SalesOrders_Log[[#This Row],[Date Invoiced]],0)</f>
        <v>0</v>
      </c>
      <c r="BS198" s="18">
        <f>IF(SalesOrders_Log[[#This Row],[Product]]=FY05_M02,SalesOrders_Log[[#This Row],[Date Invoiced]],0)</f>
        <v>0</v>
      </c>
      <c r="BT198" s="18">
        <f>IF(SalesOrders_Log[[#This Row],[Product]]=FY05_M03,SalesOrders_Log[[#This Row],[Date Invoiced]],0)</f>
        <v>0</v>
      </c>
      <c r="BU198" s="18">
        <f>IF(SalesOrders_Log[[#This Row],[Product]]=FY05_M04,SalesOrders_Log[[#This Row],[Date Invoiced]],0)</f>
        <v>0</v>
      </c>
      <c r="BV198" s="18">
        <f>IF(SalesOrders_Log[[#This Row],[Product]]=FY05_M05,SalesOrders_Log[[#This Row],[Date Invoiced]],0)</f>
        <v>0</v>
      </c>
      <c r="BW198" s="18">
        <f>IF(SalesOrders_Log[[#This Row],[Product]]=FY05_M06,SalesOrders_Log[[#This Row],[Date Invoiced]],0)</f>
        <v>0</v>
      </c>
      <c r="BX198" s="18">
        <f>IF(SalesOrders_Log[[#This Row],[Product]]=FY05_M07,SalesOrders_Log[[#This Row],[Date Invoiced]],0)</f>
        <v>0</v>
      </c>
      <c r="BY198" s="18">
        <f>IF(SalesOrders_Log[[#This Row],[Product]]=FY05_M08,SalesOrders_Log[[#This Row],[Date Invoiced]],0)</f>
        <v>0</v>
      </c>
      <c r="BZ198" s="18">
        <f>IF(SalesOrders_Log[[#This Row],[Product]]=FY05_M09,SalesOrders_Log[[#This Row],[Date Invoiced]],0)</f>
        <v>0</v>
      </c>
      <c r="CA198" s="18">
        <f>IF(SalesOrders_Log[[#This Row],[Product]]=FY05_M10,SalesOrders_Log[[#This Row],[Date Invoiced]],0)</f>
        <v>0</v>
      </c>
      <c r="CB198" s="18">
        <f>IF(SalesOrders_Log[[#This Row],[Product]]=FY05_M11,SalesOrders_Log[[#This Row],[Date Invoiced]],0)</f>
        <v>0</v>
      </c>
      <c r="CC198" s="18">
        <f>IF(SalesOrders_Log[[#This Row],[Product]]=FY05_M12,SalesOrders_Log[[#This Row],[Date Invoiced]],0)</f>
        <v>0</v>
      </c>
    </row>
    <row r="199" spans="2:81" x14ac:dyDescent="0.25">
      <c r="B199" s="6" t="s">
        <v>803</v>
      </c>
      <c r="C199" s="6"/>
      <c r="D199" s="11"/>
      <c r="E199" s="6"/>
      <c r="F199" s="6"/>
      <c r="G199" s="6"/>
      <c r="H199" s="6"/>
      <c r="I199" s="6"/>
      <c r="J199" s="6"/>
      <c r="K199" s="6"/>
      <c r="L199" s="18" t="str">
        <f>IF(ISBLANK(SalesOrders_Log[[#This Row],[Product]]),"",SalesOrders_Log[[#This Row],[List Price]]*SalesOrders_Log[[#This Row],[QTY at List Price]]+SalesOrders_Log[[#This Row],[Discount Price]]*SalesOrders_Log[[#This Row],[QTY at Discount Price]])</f>
        <v/>
      </c>
      <c r="M199" s="6"/>
      <c r="N199" s="6"/>
      <c r="O199" s="18" t="str">
        <f>IFERROR(SalesOrders_Log[[#This Row],[Line Sub Total]]*SalesOrders_Log[[#This Row],[Zip Code Taxes]],"")</f>
        <v/>
      </c>
      <c r="P199" s="18">
        <f>SalesOrders_Log[[#This Row],[List Price]]-SalesOrders_Log[[#This Row],[Cost Price]]</f>
        <v>0</v>
      </c>
      <c r="Q19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199" s="93" t="str">
        <f>IFERROR(SalesOrders_Log[[#This Row],[QTY at List Price]]*SalesOrders_Log[[#This Row],[List Price]]/SalesOrders_Log[[#This Row],[Cost Price]]*SalesOrders_Log[[#This Row],[QTY at List Price]]-IF(SalesOrders_Log[[#This Row],[QTY at List Price]]="","",1),"")</f>
        <v/>
      </c>
      <c r="S199" s="93" t="str">
        <f>IFERROR( SalesOrders_Log[[#This Row],[QTY at Discount Price]]*SalesOrders_Log[[#This Row],[Discount Price]]/SalesOrders_Log[[#This Row],[Cost Price]]*SalesOrders_Log[[#This Row],[QTY at Discount Price]]-IF(SalesOrders_Log[[#This Row],[QTY at Discount Price]]="","",1),"")</f>
        <v/>
      </c>
      <c r="T199" s="6"/>
      <c r="V199" s="18">
        <f>IF(SalesOrders_Log[[#This Row],[Date Invoiced]]=FY01_M01,SalesOrders_Log[[#This Row],[Line Sub Total]],0)</f>
        <v>0</v>
      </c>
      <c r="W199" s="18">
        <f>IF(SalesOrders_Log[[#This Row],[Date Invoiced]]=FY01_M02,SalesOrders_Log[[#This Row],[Line Sub Total]],0)</f>
        <v>0</v>
      </c>
      <c r="X199" s="18">
        <f>IF(SalesOrders_Log[[#This Row],[Date Invoiced]]=FY01_M03,SalesOrders_Log[[#This Row],[Line Sub Total]],0)</f>
        <v>0</v>
      </c>
      <c r="Y199" s="18">
        <f>IF(SalesOrders_Log[[#This Row],[Date Invoiced]]=FY01_M04,SalesOrders_Log[[#This Row],[Line Sub Total]],0)</f>
        <v>0</v>
      </c>
      <c r="Z199" s="18">
        <f>IF(SalesOrders_Log[[#This Row],[Date Invoiced]]=FY01_M05,SalesOrders_Log[[#This Row],[Line Sub Total]],0)</f>
        <v>0</v>
      </c>
      <c r="AA199" s="18">
        <f>IF(SalesOrders_Log[[#This Row],[Date Invoiced]]=FY01_M06,SalesOrders_Log[[#This Row],[Line Sub Total]],0)</f>
        <v>0</v>
      </c>
      <c r="AB199" s="18">
        <f>IF(SalesOrders_Log[[#This Row],[Date Invoiced]]=FY01_M07,SalesOrders_Log[[#This Row],[Line Sub Total]],0)</f>
        <v>0</v>
      </c>
      <c r="AC199" s="18">
        <f>IF(SalesOrders_Log[[#This Row],[Date Invoiced]]=FY01_M08,SalesOrders_Log[[#This Row],[Line Sub Total]],0)</f>
        <v>0</v>
      </c>
      <c r="AD199" s="18">
        <f>IF(SalesOrders_Log[[#This Row],[Date Invoiced]]=FY01_M09,SalesOrders_Log[[#This Row],[Line Sub Total]],0)</f>
        <v>0</v>
      </c>
      <c r="AE199" s="18">
        <f>IF(SalesOrders_Log[[#This Row],[Date Invoiced]]=FY01_M10,SalesOrders_Log[[#This Row],[Line Sub Total]],0)</f>
        <v>0</v>
      </c>
      <c r="AF199" s="18">
        <f>IF(SalesOrders_Log[[#This Row],[Date Invoiced]]=FY01_M11,SalesOrders_Log[[#This Row],[Line Sub Total]],0)</f>
        <v>0</v>
      </c>
      <c r="AG199" s="18">
        <f>IF(SalesOrders_Log[[#This Row],[Date Invoiced]]=FY01_M12,SalesOrders_Log[[#This Row],[Line Sub Total]],0)</f>
        <v>0</v>
      </c>
      <c r="AH199" s="18">
        <f>IF(SalesOrders_Log[[#This Row],[Date Invoiced]]=FY02_M01,SalesOrders_Log[[#This Row],[Line Sub Total]],0)</f>
        <v>0</v>
      </c>
      <c r="AI199" s="18">
        <f>IF(SalesOrders_Log[[#This Row],[Date Invoiced]]=FY02_M02,SalesOrders_Log[[#This Row],[Line Sub Total]],0)</f>
        <v>0</v>
      </c>
      <c r="AJ199" s="18">
        <f>IF(SalesOrders_Log[[#This Row],[Date Invoiced]]=FY02_M03,SalesOrders_Log[[#This Row],[Line Sub Total]],0)</f>
        <v>0</v>
      </c>
      <c r="AK199" s="18">
        <f>IF(SalesOrders_Log[[#This Row],[Date Invoiced]]=FY02_M04,SalesOrders_Log[[#This Row],[Line Sub Total]],0)</f>
        <v>0</v>
      </c>
      <c r="AL199" s="18">
        <f>IF(SalesOrders_Log[[#This Row],[Date Invoiced]]=FY02_M05,SalesOrders_Log[[#This Row],[Line Sub Total]],0)</f>
        <v>0</v>
      </c>
      <c r="AM199" s="18">
        <f>IF(SalesOrders_Log[[#This Row],[Date Invoiced]]=FY02_M06,SalesOrders_Log[[#This Row],[Line Sub Total]],0)</f>
        <v>0</v>
      </c>
      <c r="AN199" s="18">
        <f>IF(SalesOrders_Log[[#This Row],[Date Invoiced]]=FY02_M07,SalesOrders_Log[[#This Row],[Line Sub Total]],0)</f>
        <v>0</v>
      </c>
      <c r="AO199" s="18">
        <f>IF(SalesOrders_Log[[#This Row],[Date Invoiced]]=FY02_M08,SalesOrders_Log[[#This Row],[Line Sub Total]],0)</f>
        <v>0</v>
      </c>
      <c r="AP199" s="18">
        <f>IF(SalesOrders_Log[[#This Row],[Date Invoiced]]=FY02_M09,SalesOrders_Log[[#This Row],[Line Sub Total]],0)</f>
        <v>0</v>
      </c>
      <c r="AQ199" s="18">
        <f>IF(SalesOrders_Log[[#This Row],[Date Invoiced]]=FY02_M10,SalesOrders_Log[[#This Row],[Line Sub Total]],0)</f>
        <v>0</v>
      </c>
      <c r="AR199" s="18">
        <f>IF(SalesOrders_Log[[#This Row],[Date Invoiced]]=FY02_M11,SalesOrders_Log[[#This Row],[Line Sub Total]],0)</f>
        <v>0</v>
      </c>
      <c r="AS199" s="18">
        <f>IF(SalesOrders_Log[[#This Row],[Date Invoiced]]=FY02_M12,SalesOrders_Log[[#This Row],[Line Sub Total]],0)</f>
        <v>0</v>
      </c>
      <c r="AT199" s="18">
        <f>IF(SalesOrders_Log[[#This Row],[Date Invoiced]]=FY03_M01,SalesOrders_Log[[#This Row],[Line Sub Total]],0)</f>
        <v>0</v>
      </c>
      <c r="AU199" s="18">
        <f>IF(SalesOrders_Log[[#This Row],[Date Invoiced]]=FY03_M02,SalesOrders_Log[[#This Row],[Line Sub Total]],0)</f>
        <v>0</v>
      </c>
      <c r="AV199" s="18">
        <f>IF(SalesOrders_Log[[#This Row],[Date Invoiced]]=FY03_M03,SalesOrders_Log[[#This Row],[Line Sub Total]],0)</f>
        <v>0</v>
      </c>
      <c r="AW199" s="18">
        <f>IF(SalesOrders_Log[[#This Row],[Date Invoiced]]=FY03_M04,SalesOrders_Log[[#This Row],[Line Sub Total]],0)</f>
        <v>0</v>
      </c>
      <c r="AX199" s="18">
        <f>IF(SalesOrders_Log[[#This Row],[Date Invoiced]]=FY03_M05,SalesOrders_Log[[#This Row],[Line Sub Total]],0)</f>
        <v>0</v>
      </c>
      <c r="AY199" s="18">
        <f>IF(SalesOrders_Log[[#This Row],[Date Invoiced]]=FY03_M06,SalesOrders_Log[[#This Row],[Line Sub Total]],0)</f>
        <v>0</v>
      </c>
      <c r="AZ199" s="18">
        <f>IF(SalesOrders_Log[[#This Row],[Date Invoiced]]=FY03_M07,SalesOrders_Log[[#This Row],[Line Sub Total]],0)</f>
        <v>0</v>
      </c>
      <c r="BA199" s="18">
        <f>IF(SalesOrders_Log[[#This Row],[Date Invoiced]]=FY03_M08,SalesOrders_Log[[#This Row],[Line Sub Total]],0)</f>
        <v>0</v>
      </c>
      <c r="BB199" s="18">
        <f>IF(SalesOrders_Log[[#This Row],[Date Invoiced]]=FY03_M09,SalesOrders_Log[[#This Row],[Line Sub Total]],0)</f>
        <v>0</v>
      </c>
      <c r="BC199" s="18">
        <f>IF(SalesOrders_Log[[#This Row],[Date Invoiced]]=FY03_M10,SalesOrders_Log[[#This Row],[Line Sub Total]],0)</f>
        <v>0</v>
      </c>
      <c r="BD199" s="18">
        <f>IF(SalesOrders_Log[[#This Row],[Date Invoiced]]=FY03_M11,SalesOrders_Log[[#This Row],[Line Sub Total]],0)</f>
        <v>0</v>
      </c>
      <c r="BE199" s="18">
        <f>IF(SalesOrders_Log[[#This Row],[Date Invoiced]]=FY03_M12,SalesOrders_Log[[#This Row],[Line Sub Total]],0)</f>
        <v>0</v>
      </c>
      <c r="BF199" s="18">
        <f>IF(SalesOrders_Log[[#This Row],[Product]]=FY04_M01,SalesOrders_Log[[#This Row],[Date Invoiced]],0)</f>
        <v>0</v>
      </c>
      <c r="BG199" s="18">
        <f>IF(SalesOrders_Log[[#This Row],[Product]]=FY04_M02,SalesOrders_Log[[#This Row],[Date Invoiced]],0)</f>
        <v>0</v>
      </c>
      <c r="BH199" s="18">
        <f>IF(SalesOrders_Log[[#This Row],[Product]]=FY04_M03,SalesOrders_Log[[#This Row],[Date Invoiced]],0)</f>
        <v>0</v>
      </c>
      <c r="BI199" s="18">
        <f>IF(SalesOrders_Log[[#This Row],[Product]]=FY04_M04,SalesOrders_Log[[#This Row],[Date Invoiced]],0)</f>
        <v>0</v>
      </c>
      <c r="BJ199" s="18">
        <f>IF(SalesOrders_Log[[#This Row],[Product]]=FY04_M05,SalesOrders_Log[[#This Row],[Date Invoiced]],0)</f>
        <v>0</v>
      </c>
      <c r="BK199" s="18">
        <f>IF(SalesOrders_Log[[#This Row],[Product]]=FY04_M06,SalesOrders_Log[[#This Row],[Date Invoiced]],0)</f>
        <v>0</v>
      </c>
      <c r="BL199" s="18">
        <f>IF(SalesOrders_Log[[#This Row],[Product]]=FY04_M07,SalesOrders_Log[[#This Row],[Date Invoiced]],0)</f>
        <v>0</v>
      </c>
      <c r="BM199" s="18">
        <f>IF(SalesOrders_Log[[#This Row],[Product]]=FY04_M08,SalesOrders_Log[[#This Row],[Date Invoiced]],0)</f>
        <v>0</v>
      </c>
      <c r="BN199" s="18">
        <f>IF(SalesOrders_Log[[#This Row],[Product]]=FY04_M09,SalesOrders_Log[[#This Row],[Date Invoiced]],0)</f>
        <v>0</v>
      </c>
      <c r="BO199" s="18">
        <f>IF(SalesOrders_Log[[#This Row],[Product]]=FY04_M10,SalesOrders_Log[[#This Row],[Date Invoiced]],0)</f>
        <v>0</v>
      </c>
      <c r="BP199" s="18">
        <f>IF(SalesOrders_Log[[#This Row],[Product]]=FY04_M11,SalesOrders_Log[[#This Row],[Date Invoiced]],0)</f>
        <v>0</v>
      </c>
      <c r="BQ199" s="18">
        <f>IF(SalesOrders_Log[[#This Row],[Product]]=FY04_M12,SalesOrders_Log[[#This Row],[Date Invoiced]],0)</f>
        <v>0</v>
      </c>
      <c r="BR199" s="18">
        <f>IF(SalesOrders_Log[[#This Row],[Product]]=FY05_M01,SalesOrders_Log[[#This Row],[Date Invoiced]],0)</f>
        <v>0</v>
      </c>
      <c r="BS199" s="18">
        <f>IF(SalesOrders_Log[[#This Row],[Product]]=FY05_M02,SalesOrders_Log[[#This Row],[Date Invoiced]],0)</f>
        <v>0</v>
      </c>
      <c r="BT199" s="18">
        <f>IF(SalesOrders_Log[[#This Row],[Product]]=FY05_M03,SalesOrders_Log[[#This Row],[Date Invoiced]],0)</f>
        <v>0</v>
      </c>
      <c r="BU199" s="18">
        <f>IF(SalesOrders_Log[[#This Row],[Product]]=FY05_M04,SalesOrders_Log[[#This Row],[Date Invoiced]],0)</f>
        <v>0</v>
      </c>
      <c r="BV199" s="18">
        <f>IF(SalesOrders_Log[[#This Row],[Product]]=FY05_M05,SalesOrders_Log[[#This Row],[Date Invoiced]],0)</f>
        <v>0</v>
      </c>
      <c r="BW199" s="18">
        <f>IF(SalesOrders_Log[[#This Row],[Product]]=FY05_M06,SalesOrders_Log[[#This Row],[Date Invoiced]],0)</f>
        <v>0</v>
      </c>
      <c r="BX199" s="18">
        <f>IF(SalesOrders_Log[[#This Row],[Product]]=FY05_M07,SalesOrders_Log[[#This Row],[Date Invoiced]],0)</f>
        <v>0</v>
      </c>
      <c r="BY199" s="18">
        <f>IF(SalesOrders_Log[[#This Row],[Product]]=FY05_M08,SalesOrders_Log[[#This Row],[Date Invoiced]],0)</f>
        <v>0</v>
      </c>
      <c r="BZ199" s="18">
        <f>IF(SalesOrders_Log[[#This Row],[Product]]=FY05_M09,SalesOrders_Log[[#This Row],[Date Invoiced]],0)</f>
        <v>0</v>
      </c>
      <c r="CA199" s="18">
        <f>IF(SalesOrders_Log[[#This Row],[Product]]=FY05_M10,SalesOrders_Log[[#This Row],[Date Invoiced]],0)</f>
        <v>0</v>
      </c>
      <c r="CB199" s="18">
        <f>IF(SalesOrders_Log[[#This Row],[Product]]=FY05_M11,SalesOrders_Log[[#This Row],[Date Invoiced]],0)</f>
        <v>0</v>
      </c>
      <c r="CC199" s="18">
        <f>IF(SalesOrders_Log[[#This Row],[Product]]=FY05_M12,SalesOrders_Log[[#This Row],[Date Invoiced]],0)</f>
        <v>0</v>
      </c>
    </row>
    <row r="200" spans="2:81" x14ac:dyDescent="0.25">
      <c r="B200" s="6" t="s">
        <v>804</v>
      </c>
      <c r="C200" s="6"/>
      <c r="D200" s="11"/>
      <c r="E200" s="6"/>
      <c r="F200" s="6"/>
      <c r="G200" s="6"/>
      <c r="H200" s="6"/>
      <c r="I200" s="6"/>
      <c r="J200" s="6"/>
      <c r="K200" s="6"/>
      <c r="L200" s="18" t="str">
        <f>IF(ISBLANK(SalesOrders_Log[[#This Row],[Product]]),"",SalesOrders_Log[[#This Row],[List Price]]*SalesOrders_Log[[#This Row],[QTY at List Price]]+SalesOrders_Log[[#This Row],[Discount Price]]*SalesOrders_Log[[#This Row],[QTY at Discount Price]])</f>
        <v/>
      </c>
      <c r="M200" s="6"/>
      <c r="N200" s="6"/>
      <c r="O200" s="18" t="str">
        <f>IFERROR(SalesOrders_Log[[#This Row],[Line Sub Total]]*SalesOrders_Log[[#This Row],[Zip Code Taxes]],"")</f>
        <v/>
      </c>
      <c r="P200" s="18">
        <f>SalesOrders_Log[[#This Row],[List Price]]-SalesOrders_Log[[#This Row],[Cost Price]]</f>
        <v>0</v>
      </c>
      <c r="Q20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00" s="93" t="str">
        <f>IFERROR(SalesOrders_Log[[#This Row],[QTY at List Price]]*SalesOrders_Log[[#This Row],[List Price]]/SalesOrders_Log[[#This Row],[Cost Price]]*SalesOrders_Log[[#This Row],[QTY at List Price]]-IF(SalesOrders_Log[[#This Row],[QTY at List Price]]="","",1),"")</f>
        <v/>
      </c>
      <c r="S200" s="93" t="str">
        <f>IFERROR( SalesOrders_Log[[#This Row],[QTY at Discount Price]]*SalesOrders_Log[[#This Row],[Discount Price]]/SalesOrders_Log[[#This Row],[Cost Price]]*SalesOrders_Log[[#This Row],[QTY at Discount Price]]-IF(SalesOrders_Log[[#This Row],[QTY at Discount Price]]="","",1),"")</f>
        <v/>
      </c>
      <c r="T200" s="6"/>
      <c r="V200" s="18">
        <f>IF(SalesOrders_Log[[#This Row],[Date Invoiced]]=FY01_M01,SalesOrders_Log[[#This Row],[Line Sub Total]],0)</f>
        <v>0</v>
      </c>
      <c r="W200" s="18">
        <f>IF(SalesOrders_Log[[#This Row],[Date Invoiced]]=FY01_M02,SalesOrders_Log[[#This Row],[Line Sub Total]],0)</f>
        <v>0</v>
      </c>
      <c r="X200" s="18">
        <f>IF(SalesOrders_Log[[#This Row],[Date Invoiced]]=FY01_M03,SalesOrders_Log[[#This Row],[Line Sub Total]],0)</f>
        <v>0</v>
      </c>
      <c r="Y200" s="18">
        <f>IF(SalesOrders_Log[[#This Row],[Date Invoiced]]=FY01_M04,SalesOrders_Log[[#This Row],[Line Sub Total]],0)</f>
        <v>0</v>
      </c>
      <c r="Z200" s="18">
        <f>IF(SalesOrders_Log[[#This Row],[Date Invoiced]]=FY01_M05,SalesOrders_Log[[#This Row],[Line Sub Total]],0)</f>
        <v>0</v>
      </c>
      <c r="AA200" s="18">
        <f>IF(SalesOrders_Log[[#This Row],[Date Invoiced]]=FY01_M06,SalesOrders_Log[[#This Row],[Line Sub Total]],0)</f>
        <v>0</v>
      </c>
      <c r="AB200" s="18">
        <f>IF(SalesOrders_Log[[#This Row],[Date Invoiced]]=FY01_M07,SalesOrders_Log[[#This Row],[Line Sub Total]],0)</f>
        <v>0</v>
      </c>
      <c r="AC200" s="18">
        <f>IF(SalesOrders_Log[[#This Row],[Date Invoiced]]=FY01_M08,SalesOrders_Log[[#This Row],[Line Sub Total]],0)</f>
        <v>0</v>
      </c>
      <c r="AD200" s="18">
        <f>IF(SalesOrders_Log[[#This Row],[Date Invoiced]]=FY01_M09,SalesOrders_Log[[#This Row],[Line Sub Total]],0)</f>
        <v>0</v>
      </c>
      <c r="AE200" s="18">
        <f>IF(SalesOrders_Log[[#This Row],[Date Invoiced]]=FY01_M10,SalesOrders_Log[[#This Row],[Line Sub Total]],0)</f>
        <v>0</v>
      </c>
      <c r="AF200" s="18">
        <f>IF(SalesOrders_Log[[#This Row],[Date Invoiced]]=FY01_M11,SalesOrders_Log[[#This Row],[Line Sub Total]],0)</f>
        <v>0</v>
      </c>
      <c r="AG200" s="18">
        <f>IF(SalesOrders_Log[[#This Row],[Date Invoiced]]=FY01_M12,SalesOrders_Log[[#This Row],[Line Sub Total]],0)</f>
        <v>0</v>
      </c>
      <c r="AH200" s="18">
        <f>IF(SalesOrders_Log[[#This Row],[Date Invoiced]]=FY02_M01,SalesOrders_Log[[#This Row],[Line Sub Total]],0)</f>
        <v>0</v>
      </c>
      <c r="AI200" s="18">
        <f>IF(SalesOrders_Log[[#This Row],[Date Invoiced]]=FY02_M02,SalesOrders_Log[[#This Row],[Line Sub Total]],0)</f>
        <v>0</v>
      </c>
      <c r="AJ200" s="18">
        <f>IF(SalesOrders_Log[[#This Row],[Date Invoiced]]=FY02_M03,SalesOrders_Log[[#This Row],[Line Sub Total]],0)</f>
        <v>0</v>
      </c>
      <c r="AK200" s="18">
        <f>IF(SalesOrders_Log[[#This Row],[Date Invoiced]]=FY02_M04,SalesOrders_Log[[#This Row],[Line Sub Total]],0)</f>
        <v>0</v>
      </c>
      <c r="AL200" s="18">
        <f>IF(SalesOrders_Log[[#This Row],[Date Invoiced]]=FY02_M05,SalesOrders_Log[[#This Row],[Line Sub Total]],0)</f>
        <v>0</v>
      </c>
      <c r="AM200" s="18">
        <f>IF(SalesOrders_Log[[#This Row],[Date Invoiced]]=FY02_M06,SalesOrders_Log[[#This Row],[Line Sub Total]],0)</f>
        <v>0</v>
      </c>
      <c r="AN200" s="18">
        <f>IF(SalesOrders_Log[[#This Row],[Date Invoiced]]=FY02_M07,SalesOrders_Log[[#This Row],[Line Sub Total]],0)</f>
        <v>0</v>
      </c>
      <c r="AO200" s="18">
        <f>IF(SalesOrders_Log[[#This Row],[Date Invoiced]]=FY02_M08,SalesOrders_Log[[#This Row],[Line Sub Total]],0)</f>
        <v>0</v>
      </c>
      <c r="AP200" s="18">
        <f>IF(SalesOrders_Log[[#This Row],[Date Invoiced]]=FY02_M09,SalesOrders_Log[[#This Row],[Line Sub Total]],0)</f>
        <v>0</v>
      </c>
      <c r="AQ200" s="18">
        <f>IF(SalesOrders_Log[[#This Row],[Date Invoiced]]=FY02_M10,SalesOrders_Log[[#This Row],[Line Sub Total]],0)</f>
        <v>0</v>
      </c>
      <c r="AR200" s="18">
        <f>IF(SalesOrders_Log[[#This Row],[Date Invoiced]]=FY02_M11,SalesOrders_Log[[#This Row],[Line Sub Total]],0)</f>
        <v>0</v>
      </c>
      <c r="AS200" s="18">
        <f>IF(SalesOrders_Log[[#This Row],[Date Invoiced]]=FY02_M12,SalesOrders_Log[[#This Row],[Line Sub Total]],0)</f>
        <v>0</v>
      </c>
      <c r="AT200" s="18">
        <f>IF(SalesOrders_Log[[#This Row],[Date Invoiced]]=FY03_M01,SalesOrders_Log[[#This Row],[Line Sub Total]],0)</f>
        <v>0</v>
      </c>
      <c r="AU200" s="18">
        <f>IF(SalesOrders_Log[[#This Row],[Date Invoiced]]=FY03_M02,SalesOrders_Log[[#This Row],[Line Sub Total]],0)</f>
        <v>0</v>
      </c>
      <c r="AV200" s="18">
        <f>IF(SalesOrders_Log[[#This Row],[Date Invoiced]]=FY03_M03,SalesOrders_Log[[#This Row],[Line Sub Total]],0)</f>
        <v>0</v>
      </c>
      <c r="AW200" s="18">
        <f>IF(SalesOrders_Log[[#This Row],[Date Invoiced]]=FY03_M04,SalesOrders_Log[[#This Row],[Line Sub Total]],0)</f>
        <v>0</v>
      </c>
      <c r="AX200" s="18">
        <f>IF(SalesOrders_Log[[#This Row],[Date Invoiced]]=FY03_M05,SalesOrders_Log[[#This Row],[Line Sub Total]],0)</f>
        <v>0</v>
      </c>
      <c r="AY200" s="18">
        <f>IF(SalesOrders_Log[[#This Row],[Date Invoiced]]=FY03_M06,SalesOrders_Log[[#This Row],[Line Sub Total]],0)</f>
        <v>0</v>
      </c>
      <c r="AZ200" s="18">
        <f>IF(SalesOrders_Log[[#This Row],[Date Invoiced]]=FY03_M07,SalesOrders_Log[[#This Row],[Line Sub Total]],0)</f>
        <v>0</v>
      </c>
      <c r="BA200" s="18">
        <f>IF(SalesOrders_Log[[#This Row],[Date Invoiced]]=FY03_M08,SalesOrders_Log[[#This Row],[Line Sub Total]],0)</f>
        <v>0</v>
      </c>
      <c r="BB200" s="18">
        <f>IF(SalesOrders_Log[[#This Row],[Date Invoiced]]=FY03_M09,SalesOrders_Log[[#This Row],[Line Sub Total]],0)</f>
        <v>0</v>
      </c>
      <c r="BC200" s="18">
        <f>IF(SalesOrders_Log[[#This Row],[Date Invoiced]]=FY03_M10,SalesOrders_Log[[#This Row],[Line Sub Total]],0)</f>
        <v>0</v>
      </c>
      <c r="BD200" s="18">
        <f>IF(SalesOrders_Log[[#This Row],[Date Invoiced]]=FY03_M11,SalesOrders_Log[[#This Row],[Line Sub Total]],0)</f>
        <v>0</v>
      </c>
      <c r="BE200" s="18">
        <f>IF(SalesOrders_Log[[#This Row],[Date Invoiced]]=FY03_M12,SalesOrders_Log[[#This Row],[Line Sub Total]],0)</f>
        <v>0</v>
      </c>
      <c r="BF200" s="18">
        <f>IF(SalesOrders_Log[[#This Row],[Product]]=FY04_M01,SalesOrders_Log[[#This Row],[Date Invoiced]],0)</f>
        <v>0</v>
      </c>
      <c r="BG200" s="18">
        <f>IF(SalesOrders_Log[[#This Row],[Product]]=FY04_M02,SalesOrders_Log[[#This Row],[Date Invoiced]],0)</f>
        <v>0</v>
      </c>
      <c r="BH200" s="18">
        <f>IF(SalesOrders_Log[[#This Row],[Product]]=FY04_M03,SalesOrders_Log[[#This Row],[Date Invoiced]],0)</f>
        <v>0</v>
      </c>
      <c r="BI200" s="18">
        <f>IF(SalesOrders_Log[[#This Row],[Product]]=FY04_M04,SalesOrders_Log[[#This Row],[Date Invoiced]],0)</f>
        <v>0</v>
      </c>
      <c r="BJ200" s="18">
        <f>IF(SalesOrders_Log[[#This Row],[Product]]=FY04_M05,SalesOrders_Log[[#This Row],[Date Invoiced]],0)</f>
        <v>0</v>
      </c>
      <c r="BK200" s="18">
        <f>IF(SalesOrders_Log[[#This Row],[Product]]=FY04_M06,SalesOrders_Log[[#This Row],[Date Invoiced]],0)</f>
        <v>0</v>
      </c>
      <c r="BL200" s="18">
        <f>IF(SalesOrders_Log[[#This Row],[Product]]=FY04_M07,SalesOrders_Log[[#This Row],[Date Invoiced]],0)</f>
        <v>0</v>
      </c>
      <c r="BM200" s="18">
        <f>IF(SalesOrders_Log[[#This Row],[Product]]=FY04_M08,SalesOrders_Log[[#This Row],[Date Invoiced]],0)</f>
        <v>0</v>
      </c>
      <c r="BN200" s="18">
        <f>IF(SalesOrders_Log[[#This Row],[Product]]=FY04_M09,SalesOrders_Log[[#This Row],[Date Invoiced]],0)</f>
        <v>0</v>
      </c>
      <c r="BO200" s="18">
        <f>IF(SalesOrders_Log[[#This Row],[Product]]=FY04_M10,SalesOrders_Log[[#This Row],[Date Invoiced]],0)</f>
        <v>0</v>
      </c>
      <c r="BP200" s="18">
        <f>IF(SalesOrders_Log[[#This Row],[Product]]=FY04_M11,SalesOrders_Log[[#This Row],[Date Invoiced]],0)</f>
        <v>0</v>
      </c>
      <c r="BQ200" s="18">
        <f>IF(SalesOrders_Log[[#This Row],[Product]]=FY04_M12,SalesOrders_Log[[#This Row],[Date Invoiced]],0)</f>
        <v>0</v>
      </c>
      <c r="BR200" s="18">
        <f>IF(SalesOrders_Log[[#This Row],[Product]]=FY05_M01,SalesOrders_Log[[#This Row],[Date Invoiced]],0)</f>
        <v>0</v>
      </c>
      <c r="BS200" s="18">
        <f>IF(SalesOrders_Log[[#This Row],[Product]]=FY05_M02,SalesOrders_Log[[#This Row],[Date Invoiced]],0)</f>
        <v>0</v>
      </c>
      <c r="BT200" s="18">
        <f>IF(SalesOrders_Log[[#This Row],[Product]]=FY05_M03,SalesOrders_Log[[#This Row],[Date Invoiced]],0)</f>
        <v>0</v>
      </c>
      <c r="BU200" s="18">
        <f>IF(SalesOrders_Log[[#This Row],[Product]]=FY05_M04,SalesOrders_Log[[#This Row],[Date Invoiced]],0)</f>
        <v>0</v>
      </c>
      <c r="BV200" s="18">
        <f>IF(SalesOrders_Log[[#This Row],[Product]]=FY05_M05,SalesOrders_Log[[#This Row],[Date Invoiced]],0)</f>
        <v>0</v>
      </c>
      <c r="BW200" s="18">
        <f>IF(SalesOrders_Log[[#This Row],[Product]]=FY05_M06,SalesOrders_Log[[#This Row],[Date Invoiced]],0)</f>
        <v>0</v>
      </c>
      <c r="BX200" s="18">
        <f>IF(SalesOrders_Log[[#This Row],[Product]]=FY05_M07,SalesOrders_Log[[#This Row],[Date Invoiced]],0)</f>
        <v>0</v>
      </c>
      <c r="BY200" s="18">
        <f>IF(SalesOrders_Log[[#This Row],[Product]]=FY05_M08,SalesOrders_Log[[#This Row],[Date Invoiced]],0)</f>
        <v>0</v>
      </c>
      <c r="BZ200" s="18">
        <f>IF(SalesOrders_Log[[#This Row],[Product]]=FY05_M09,SalesOrders_Log[[#This Row],[Date Invoiced]],0)</f>
        <v>0</v>
      </c>
      <c r="CA200" s="18">
        <f>IF(SalesOrders_Log[[#This Row],[Product]]=FY05_M10,SalesOrders_Log[[#This Row],[Date Invoiced]],0)</f>
        <v>0</v>
      </c>
      <c r="CB200" s="18">
        <f>IF(SalesOrders_Log[[#This Row],[Product]]=FY05_M11,SalesOrders_Log[[#This Row],[Date Invoiced]],0)</f>
        <v>0</v>
      </c>
      <c r="CC200" s="18">
        <f>IF(SalesOrders_Log[[#This Row],[Product]]=FY05_M12,SalesOrders_Log[[#This Row],[Date Invoiced]],0)</f>
        <v>0</v>
      </c>
    </row>
    <row r="201" spans="2:81" x14ac:dyDescent="0.25">
      <c r="B201" s="6" t="s">
        <v>805</v>
      </c>
      <c r="C201" s="6"/>
      <c r="D201" s="11"/>
      <c r="E201" s="6"/>
      <c r="F201" s="6"/>
      <c r="G201" s="6"/>
      <c r="H201" s="6"/>
      <c r="I201" s="6"/>
      <c r="J201" s="6"/>
      <c r="K201" s="6"/>
      <c r="L201" s="18" t="str">
        <f>IF(ISBLANK(SalesOrders_Log[[#This Row],[Product]]),"",SalesOrders_Log[[#This Row],[List Price]]*SalesOrders_Log[[#This Row],[QTY at List Price]]+SalesOrders_Log[[#This Row],[Discount Price]]*SalesOrders_Log[[#This Row],[QTY at Discount Price]])</f>
        <v/>
      </c>
      <c r="M201" s="6"/>
      <c r="N201" s="6"/>
      <c r="O201" s="18" t="str">
        <f>IFERROR(SalesOrders_Log[[#This Row],[Line Sub Total]]*SalesOrders_Log[[#This Row],[Zip Code Taxes]],"")</f>
        <v/>
      </c>
      <c r="P201" s="18">
        <f>SalesOrders_Log[[#This Row],[List Price]]-SalesOrders_Log[[#This Row],[Cost Price]]</f>
        <v>0</v>
      </c>
      <c r="Q20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01" s="93" t="str">
        <f>IFERROR(SalesOrders_Log[[#This Row],[QTY at List Price]]*SalesOrders_Log[[#This Row],[List Price]]/SalesOrders_Log[[#This Row],[Cost Price]]*SalesOrders_Log[[#This Row],[QTY at List Price]]-IF(SalesOrders_Log[[#This Row],[QTY at List Price]]="","",1),"")</f>
        <v/>
      </c>
      <c r="S201" s="93" t="str">
        <f>IFERROR( SalesOrders_Log[[#This Row],[QTY at Discount Price]]*SalesOrders_Log[[#This Row],[Discount Price]]/SalesOrders_Log[[#This Row],[Cost Price]]*SalesOrders_Log[[#This Row],[QTY at Discount Price]]-IF(SalesOrders_Log[[#This Row],[QTY at Discount Price]]="","",1),"")</f>
        <v/>
      </c>
      <c r="T201" s="6"/>
      <c r="V201" s="18">
        <f>IF(SalesOrders_Log[[#This Row],[Date Invoiced]]=FY01_M01,SalesOrders_Log[[#This Row],[Line Sub Total]],0)</f>
        <v>0</v>
      </c>
      <c r="W201" s="18">
        <f>IF(SalesOrders_Log[[#This Row],[Date Invoiced]]=FY01_M02,SalesOrders_Log[[#This Row],[Line Sub Total]],0)</f>
        <v>0</v>
      </c>
      <c r="X201" s="18">
        <f>IF(SalesOrders_Log[[#This Row],[Date Invoiced]]=FY01_M03,SalesOrders_Log[[#This Row],[Line Sub Total]],0)</f>
        <v>0</v>
      </c>
      <c r="Y201" s="18">
        <f>IF(SalesOrders_Log[[#This Row],[Date Invoiced]]=FY01_M04,SalesOrders_Log[[#This Row],[Line Sub Total]],0)</f>
        <v>0</v>
      </c>
      <c r="Z201" s="18">
        <f>IF(SalesOrders_Log[[#This Row],[Date Invoiced]]=FY01_M05,SalesOrders_Log[[#This Row],[Line Sub Total]],0)</f>
        <v>0</v>
      </c>
      <c r="AA201" s="18">
        <f>IF(SalesOrders_Log[[#This Row],[Date Invoiced]]=FY01_M06,SalesOrders_Log[[#This Row],[Line Sub Total]],0)</f>
        <v>0</v>
      </c>
      <c r="AB201" s="18">
        <f>IF(SalesOrders_Log[[#This Row],[Date Invoiced]]=FY01_M07,SalesOrders_Log[[#This Row],[Line Sub Total]],0)</f>
        <v>0</v>
      </c>
      <c r="AC201" s="18">
        <f>IF(SalesOrders_Log[[#This Row],[Date Invoiced]]=FY01_M08,SalesOrders_Log[[#This Row],[Line Sub Total]],0)</f>
        <v>0</v>
      </c>
      <c r="AD201" s="18">
        <f>IF(SalesOrders_Log[[#This Row],[Date Invoiced]]=FY01_M09,SalesOrders_Log[[#This Row],[Line Sub Total]],0)</f>
        <v>0</v>
      </c>
      <c r="AE201" s="18">
        <f>IF(SalesOrders_Log[[#This Row],[Date Invoiced]]=FY01_M10,SalesOrders_Log[[#This Row],[Line Sub Total]],0)</f>
        <v>0</v>
      </c>
      <c r="AF201" s="18">
        <f>IF(SalesOrders_Log[[#This Row],[Date Invoiced]]=FY01_M11,SalesOrders_Log[[#This Row],[Line Sub Total]],0)</f>
        <v>0</v>
      </c>
      <c r="AG201" s="18">
        <f>IF(SalesOrders_Log[[#This Row],[Date Invoiced]]=FY01_M12,SalesOrders_Log[[#This Row],[Line Sub Total]],0)</f>
        <v>0</v>
      </c>
      <c r="AH201" s="18">
        <f>IF(SalesOrders_Log[[#This Row],[Date Invoiced]]=FY02_M01,SalesOrders_Log[[#This Row],[Line Sub Total]],0)</f>
        <v>0</v>
      </c>
      <c r="AI201" s="18">
        <f>IF(SalesOrders_Log[[#This Row],[Date Invoiced]]=FY02_M02,SalesOrders_Log[[#This Row],[Line Sub Total]],0)</f>
        <v>0</v>
      </c>
      <c r="AJ201" s="18">
        <f>IF(SalesOrders_Log[[#This Row],[Date Invoiced]]=FY02_M03,SalesOrders_Log[[#This Row],[Line Sub Total]],0)</f>
        <v>0</v>
      </c>
      <c r="AK201" s="18">
        <f>IF(SalesOrders_Log[[#This Row],[Date Invoiced]]=FY02_M04,SalesOrders_Log[[#This Row],[Line Sub Total]],0)</f>
        <v>0</v>
      </c>
      <c r="AL201" s="18">
        <f>IF(SalesOrders_Log[[#This Row],[Date Invoiced]]=FY02_M05,SalesOrders_Log[[#This Row],[Line Sub Total]],0)</f>
        <v>0</v>
      </c>
      <c r="AM201" s="18">
        <f>IF(SalesOrders_Log[[#This Row],[Date Invoiced]]=FY02_M06,SalesOrders_Log[[#This Row],[Line Sub Total]],0)</f>
        <v>0</v>
      </c>
      <c r="AN201" s="18">
        <f>IF(SalesOrders_Log[[#This Row],[Date Invoiced]]=FY02_M07,SalesOrders_Log[[#This Row],[Line Sub Total]],0)</f>
        <v>0</v>
      </c>
      <c r="AO201" s="18">
        <f>IF(SalesOrders_Log[[#This Row],[Date Invoiced]]=FY02_M08,SalesOrders_Log[[#This Row],[Line Sub Total]],0)</f>
        <v>0</v>
      </c>
      <c r="AP201" s="18">
        <f>IF(SalesOrders_Log[[#This Row],[Date Invoiced]]=FY02_M09,SalesOrders_Log[[#This Row],[Line Sub Total]],0)</f>
        <v>0</v>
      </c>
      <c r="AQ201" s="18">
        <f>IF(SalesOrders_Log[[#This Row],[Date Invoiced]]=FY02_M10,SalesOrders_Log[[#This Row],[Line Sub Total]],0)</f>
        <v>0</v>
      </c>
      <c r="AR201" s="18">
        <f>IF(SalesOrders_Log[[#This Row],[Date Invoiced]]=FY02_M11,SalesOrders_Log[[#This Row],[Line Sub Total]],0)</f>
        <v>0</v>
      </c>
      <c r="AS201" s="18">
        <f>IF(SalesOrders_Log[[#This Row],[Date Invoiced]]=FY02_M12,SalesOrders_Log[[#This Row],[Line Sub Total]],0)</f>
        <v>0</v>
      </c>
      <c r="AT201" s="18">
        <f>IF(SalesOrders_Log[[#This Row],[Date Invoiced]]=FY03_M01,SalesOrders_Log[[#This Row],[Line Sub Total]],0)</f>
        <v>0</v>
      </c>
      <c r="AU201" s="18">
        <f>IF(SalesOrders_Log[[#This Row],[Date Invoiced]]=FY03_M02,SalesOrders_Log[[#This Row],[Line Sub Total]],0)</f>
        <v>0</v>
      </c>
      <c r="AV201" s="18">
        <f>IF(SalesOrders_Log[[#This Row],[Date Invoiced]]=FY03_M03,SalesOrders_Log[[#This Row],[Line Sub Total]],0)</f>
        <v>0</v>
      </c>
      <c r="AW201" s="18">
        <f>IF(SalesOrders_Log[[#This Row],[Date Invoiced]]=FY03_M04,SalesOrders_Log[[#This Row],[Line Sub Total]],0)</f>
        <v>0</v>
      </c>
      <c r="AX201" s="18">
        <f>IF(SalesOrders_Log[[#This Row],[Date Invoiced]]=FY03_M05,SalesOrders_Log[[#This Row],[Line Sub Total]],0)</f>
        <v>0</v>
      </c>
      <c r="AY201" s="18">
        <f>IF(SalesOrders_Log[[#This Row],[Date Invoiced]]=FY03_M06,SalesOrders_Log[[#This Row],[Line Sub Total]],0)</f>
        <v>0</v>
      </c>
      <c r="AZ201" s="18">
        <f>IF(SalesOrders_Log[[#This Row],[Date Invoiced]]=FY03_M07,SalesOrders_Log[[#This Row],[Line Sub Total]],0)</f>
        <v>0</v>
      </c>
      <c r="BA201" s="18">
        <f>IF(SalesOrders_Log[[#This Row],[Date Invoiced]]=FY03_M08,SalesOrders_Log[[#This Row],[Line Sub Total]],0)</f>
        <v>0</v>
      </c>
      <c r="BB201" s="18">
        <f>IF(SalesOrders_Log[[#This Row],[Date Invoiced]]=FY03_M09,SalesOrders_Log[[#This Row],[Line Sub Total]],0)</f>
        <v>0</v>
      </c>
      <c r="BC201" s="18">
        <f>IF(SalesOrders_Log[[#This Row],[Date Invoiced]]=FY03_M10,SalesOrders_Log[[#This Row],[Line Sub Total]],0)</f>
        <v>0</v>
      </c>
      <c r="BD201" s="18">
        <f>IF(SalesOrders_Log[[#This Row],[Date Invoiced]]=FY03_M11,SalesOrders_Log[[#This Row],[Line Sub Total]],0)</f>
        <v>0</v>
      </c>
      <c r="BE201" s="18">
        <f>IF(SalesOrders_Log[[#This Row],[Date Invoiced]]=FY03_M12,SalesOrders_Log[[#This Row],[Line Sub Total]],0)</f>
        <v>0</v>
      </c>
      <c r="BF201" s="18">
        <f>IF(SalesOrders_Log[[#This Row],[Product]]=FY04_M01,SalesOrders_Log[[#This Row],[Date Invoiced]],0)</f>
        <v>0</v>
      </c>
      <c r="BG201" s="18">
        <f>IF(SalesOrders_Log[[#This Row],[Product]]=FY04_M02,SalesOrders_Log[[#This Row],[Date Invoiced]],0)</f>
        <v>0</v>
      </c>
      <c r="BH201" s="18">
        <f>IF(SalesOrders_Log[[#This Row],[Product]]=FY04_M03,SalesOrders_Log[[#This Row],[Date Invoiced]],0)</f>
        <v>0</v>
      </c>
      <c r="BI201" s="18">
        <f>IF(SalesOrders_Log[[#This Row],[Product]]=FY04_M04,SalesOrders_Log[[#This Row],[Date Invoiced]],0)</f>
        <v>0</v>
      </c>
      <c r="BJ201" s="18">
        <f>IF(SalesOrders_Log[[#This Row],[Product]]=FY04_M05,SalesOrders_Log[[#This Row],[Date Invoiced]],0)</f>
        <v>0</v>
      </c>
      <c r="BK201" s="18">
        <f>IF(SalesOrders_Log[[#This Row],[Product]]=FY04_M06,SalesOrders_Log[[#This Row],[Date Invoiced]],0)</f>
        <v>0</v>
      </c>
      <c r="BL201" s="18">
        <f>IF(SalesOrders_Log[[#This Row],[Product]]=FY04_M07,SalesOrders_Log[[#This Row],[Date Invoiced]],0)</f>
        <v>0</v>
      </c>
      <c r="BM201" s="18">
        <f>IF(SalesOrders_Log[[#This Row],[Product]]=FY04_M08,SalesOrders_Log[[#This Row],[Date Invoiced]],0)</f>
        <v>0</v>
      </c>
      <c r="BN201" s="18">
        <f>IF(SalesOrders_Log[[#This Row],[Product]]=FY04_M09,SalesOrders_Log[[#This Row],[Date Invoiced]],0)</f>
        <v>0</v>
      </c>
      <c r="BO201" s="18">
        <f>IF(SalesOrders_Log[[#This Row],[Product]]=FY04_M10,SalesOrders_Log[[#This Row],[Date Invoiced]],0)</f>
        <v>0</v>
      </c>
      <c r="BP201" s="18">
        <f>IF(SalesOrders_Log[[#This Row],[Product]]=FY04_M11,SalesOrders_Log[[#This Row],[Date Invoiced]],0)</f>
        <v>0</v>
      </c>
      <c r="BQ201" s="18">
        <f>IF(SalesOrders_Log[[#This Row],[Product]]=FY04_M12,SalesOrders_Log[[#This Row],[Date Invoiced]],0)</f>
        <v>0</v>
      </c>
      <c r="BR201" s="18">
        <f>IF(SalesOrders_Log[[#This Row],[Product]]=FY05_M01,SalesOrders_Log[[#This Row],[Date Invoiced]],0)</f>
        <v>0</v>
      </c>
      <c r="BS201" s="18">
        <f>IF(SalesOrders_Log[[#This Row],[Product]]=FY05_M02,SalesOrders_Log[[#This Row],[Date Invoiced]],0)</f>
        <v>0</v>
      </c>
      <c r="BT201" s="18">
        <f>IF(SalesOrders_Log[[#This Row],[Product]]=FY05_M03,SalesOrders_Log[[#This Row],[Date Invoiced]],0)</f>
        <v>0</v>
      </c>
      <c r="BU201" s="18">
        <f>IF(SalesOrders_Log[[#This Row],[Product]]=FY05_M04,SalesOrders_Log[[#This Row],[Date Invoiced]],0)</f>
        <v>0</v>
      </c>
      <c r="BV201" s="18">
        <f>IF(SalesOrders_Log[[#This Row],[Product]]=FY05_M05,SalesOrders_Log[[#This Row],[Date Invoiced]],0)</f>
        <v>0</v>
      </c>
      <c r="BW201" s="18">
        <f>IF(SalesOrders_Log[[#This Row],[Product]]=FY05_M06,SalesOrders_Log[[#This Row],[Date Invoiced]],0)</f>
        <v>0</v>
      </c>
      <c r="BX201" s="18">
        <f>IF(SalesOrders_Log[[#This Row],[Product]]=FY05_M07,SalesOrders_Log[[#This Row],[Date Invoiced]],0)</f>
        <v>0</v>
      </c>
      <c r="BY201" s="18">
        <f>IF(SalesOrders_Log[[#This Row],[Product]]=FY05_M08,SalesOrders_Log[[#This Row],[Date Invoiced]],0)</f>
        <v>0</v>
      </c>
      <c r="BZ201" s="18">
        <f>IF(SalesOrders_Log[[#This Row],[Product]]=FY05_M09,SalesOrders_Log[[#This Row],[Date Invoiced]],0)</f>
        <v>0</v>
      </c>
      <c r="CA201" s="18">
        <f>IF(SalesOrders_Log[[#This Row],[Product]]=FY05_M10,SalesOrders_Log[[#This Row],[Date Invoiced]],0)</f>
        <v>0</v>
      </c>
      <c r="CB201" s="18">
        <f>IF(SalesOrders_Log[[#This Row],[Product]]=FY05_M11,SalesOrders_Log[[#This Row],[Date Invoiced]],0)</f>
        <v>0</v>
      </c>
      <c r="CC201" s="18">
        <f>IF(SalesOrders_Log[[#This Row],[Product]]=FY05_M12,SalesOrders_Log[[#This Row],[Date Invoiced]],0)</f>
        <v>0</v>
      </c>
    </row>
    <row r="202" spans="2:81" x14ac:dyDescent="0.25">
      <c r="B202" s="6" t="s">
        <v>806</v>
      </c>
      <c r="C202" s="6"/>
      <c r="D202" s="11"/>
      <c r="E202" s="6"/>
      <c r="F202" s="6"/>
      <c r="G202" s="6"/>
      <c r="H202" s="6"/>
      <c r="I202" s="6"/>
      <c r="J202" s="6"/>
      <c r="K202" s="6"/>
      <c r="L202" s="18" t="str">
        <f>IF(ISBLANK(SalesOrders_Log[[#This Row],[Product]]),"",SalesOrders_Log[[#This Row],[List Price]]*SalesOrders_Log[[#This Row],[QTY at List Price]]+SalesOrders_Log[[#This Row],[Discount Price]]*SalesOrders_Log[[#This Row],[QTY at Discount Price]])</f>
        <v/>
      </c>
      <c r="M202" s="6"/>
      <c r="N202" s="6"/>
      <c r="O202" s="18" t="str">
        <f>IFERROR(SalesOrders_Log[[#This Row],[Line Sub Total]]*SalesOrders_Log[[#This Row],[Zip Code Taxes]],"")</f>
        <v/>
      </c>
      <c r="P202" s="18">
        <f>SalesOrders_Log[[#This Row],[List Price]]-SalesOrders_Log[[#This Row],[Cost Price]]</f>
        <v>0</v>
      </c>
      <c r="Q20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02" s="93" t="str">
        <f>IFERROR(SalesOrders_Log[[#This Row],[QTY at List Price]]*SalesOrders_Log[[#This Row],[List Price]]/SalesOrders_Log[[#This Row],[Cost Price]]*SalesOrders_Log[[#This Row],[QTY at List Price]]-IF(SalesOrders_Log[[#This Row],[QTY at List Price]]="","",1),"")</f>
        <v/>
      </c>
      <c r="S202" s="93" t="str">
        <f>IFERROR( SalesOrders_Log[[#This Row],[QTY at Discount Price]]*SalesOrders_Log[[#This Row],[Discount Price]]/SalesOrders_Log[[#This Row],[Cost Price]]*SalesOrders_Log[[#This Row],[QTY at Discount Price]]-IF(SalesOrders_Log[[#This Row],[QTY at Discount Price]]="","",1),"")</f>
        <v/>
      </c>
      <c r="T202" s="6"/>
      <c r="V202" s="18">
        <f>IF(SalesOrders_Log[[#This Row],[Date Invoiced]]=FY01_M01,SalesOrders_Log[[#This Row],[Line Sub Total]],0)</f>
        <v>0</v>
      </c>
      <c r="W202" s="18">
        <f>IF(SalesOrders_Log[[#This Row],[Date Invoiced]]=FY01_M02,SalesOrders_Log[[#This Row],[Line Sub Total]],0)</f>
        <v>0</v>
      </c>
      <c r="X202" s="18">
        <f>IF(SalesOrders_Log[[#This Row],[Date Invoiced]]=FY01_M03,SalesOrders_Log[[#This Row],[Line Sub Total]],0)</f>
        <v>0</v>
      </c>
      <c r="Y202" s="18">
        <f>IF(SalesOrders_Log[[#This Row],[Date Invoiced]]=FY01_M04,SalesOrders_Log[[#This Row],[Line Sub Total]],0)</f>
        <v>0</v>
      </c>
      <c r="Z202" s="18">
        <f>IF(SalesOrders_Log[[#This Row],[Date Invoiced]]=FY01_M05,SalesOrders_Log[[#This Row],[Line Sub Total]],0)</f>
        <v>0</v>
      </c>
      <c r="AA202" s="18">
        <f>IF(SalesOrders_Log[[#This Row],[Date Invoiced]]=FY01_M06,SalesOrders_Log[[#This Row],[Line Sub Total]],0)</f>
        <v>0</v>
      </c>
      <c r="AB202" s="18">
        <f>IF(SalesOrders_Log[[#This Row],[Date Invoiced]]=FY01_M07,SalesOrders_Log[[#This Row],[Line Sub Total]],0)</f>
        <v>0</v>
      </c>
      <c r="AC202" s="18">
        <f>IF(SalesOrders_Log[[#This Row],[Date Invoiced]]=FY01_M08,SalesOrders_Log[[#This Row],[Line Sub Total]],0)</f>
        <v>0</v>
      </c>
      <c r="AD202" s="18">
        <f>IF(SalesOrders_Log[[#This Row],[Date Invoiced]]=FY01_M09,SalesOrders_Log[[#This Row],[Line Sub Total]],0)</f>
        <v>0</v>
      </c>
      <c r="AE202" s="18">
        <f>IF(SalesOrders_Log[[#This Row],[Date Invoiced]]=FY01_M10,SalesOrders_Log[[#This Row],[Line Sub Total]],0)</f>
        <v>0</v>
      </c>
      <c r="AF202" s="18">
        <f>IF(SalesOrders_Log[[#This Row],[Date Invoiced]]=FY01_M11,SalesOrders_Log[[#This Row],[Line Sub Total]],0)</f>
        <v>0</v>
      </c>
      <c r="AG202" s="18">
        <f>IF(SalesOrders_Log[[#This Row],[Date Invoiced]]=FY01_M12,SalesOrders_Log[[#This Row],[Line Sub Total]],0)</f>
        <v>0</v>
      </c>
      <c r="AH202" s="18">
        <f>IF(SalesOrders_Log[[#This Row],[Date Invoiced]]=FY02_M01,SalesOrders_Log[[#This Row],[Line Sub Total]],0)</f>
        <v>0</v>
      </c>
      <c r="AI202" s="18">
        <f>IF(SalesOrders_Log[[#This Row],[Date Invoiced]]=FY02_M02,SalesOrders_Log[[#This Row],[Line Sub Total]],0)</f>
        <v>0</v>
      </c>
      <c r="AJ202" s="18">
        <f>IF(SalesOrders_Log[[#This Row],[Date Invoiced]]=FY02_M03,SalesOrders_Log[[#This Row],[Line Sub Total]],0)</f>
        <v>0</v>
      </c>
      <c r="AK202" s="18">
        <f>IF(SalesOrders_Log[[#This Row],[Date Invoiced]]=FY02_M04,SalesOrders_Log[[#This Row],[Line Sub Total]],0)</f>
        <v>0</v>
      </c>
      <c r="AL202" s="18">
        <f>IF(SalesOrders_Log[[#This Row],[Date Invoiced]]=FY02_M05,SalesOrders_Log[[#This Row],[Line Sub Total]],0)</f>
        <v>0</v>
      </c>
      <c r="AM202" s="18">
        <f>IF(SalesOrders_Log[[#This Row],[Date Invoiced]]=FY02_M06,SalesOrders_Log[[#This Row],[Line Sub Total]],0)</f>
        <v>0</v>
      </c>
      <c r="AN202" s="18">
        <f>IF(SalesOrders_Log[[#This Row],[Date Invoiced]]=FY02_M07,SalesOrders_Log[[#This Row],[Line Sub Total]],0)</f>
        <v>0</v>
      </c>
      <c r="AO202" s="18">
        <f>IF(SalesOrders_Log[[#This Row],[Date Invoiced]]=FY02_M08,SalesOrders_Log[[#This Row],[Line Sub Total]],0)</f>
        <v>0</v>
      </c>
      <c r="AP202" s="18">
        <f>IF(SalesOrders_Log[[#This Row],[Date Invoiced]]=FY02_M09,SalesOrders_Log[[#This Row],[Line Sub Total]],0)</f>
        <v>0</v>
      </c>
      <c r="AQ202" s="18">
        <f>IF(SalesOrders_Log[[#This Row],[Date Invoiced]]=FY02_M10,SalesOrders_Log[[#This Row],[Line Sub Total]],0)</f>
        <v>0</v>
      </c>
      <c r="AR202" s="18">
        <f>IF(SalesOrders_Log[[#This Row],[Date Invoiced]]=FY02_M11,SalesOrders_Log[[#This Row],[Line Sub Total]],0)</f>
        <v>0</v>
      </c>
      <c r="AS202" s="18">
        <f>IF(SalesOrders_Log[[#This Row],[Date Invoiced]]=FY02_M12,SalesOrders_Log[[#This Row],[Line Sub Total]],0)</f>
        <v>0</v>
      </c>
      <c r="AT202" s="18">
        <f>IF(SalesOrders_Log[[#This Row],[Date Invoiced]]=FY03_M01,SalesOrders_Log[[#This Row],[Line Sub Total]],0)</f>
        <v>0</v>
      </c>
      <c r="AU202" s="18">
        <f>IF(SalesOrders_Log[[#This Row],[Date Invoiced]]=FY03_M02,SalesOrders_Log[[#This Row],[Line Sub Total]],0)</f>
        <v>0</v>
      </c>
      <c r="AV202" s="18">
        <f>IF(SalesOrders_Log[[#This Row],[Date Invoiced]]=FY03_M03,SalesOrders_Log[[#This Row],[Line Sub Total]],0)</f>
        <v>0</v>
      </c>
      <c r="AW202" s="18">
        <f>IF(SalesOrders_Log[[#This Row],[Date Invoiced]]=FY03_M04,SalesOrders_Log[[#This Row],[Line Sub Total]],0)</f>
        <v>0</v>
      </c>
      <c r="AX202" s="18">
        <f>IF(SalesOrders_Log[[#This Row],[Date Invoiced]]=FY03_M05,SalesOrders_Log[[#This Row],[Line Sub Total]],0)</f>
        <v>0</v>
      </c>
      <c r="AY202" s="18">
        <f>IF(SalesOrders_Log[[#This Row],[Date Invoiced]]=FY03_M06,SalesOrders_Log[[#This Row],[Line Sub Total]],0)</f>
        <v>0</v>
      </c>
      <c r="AZ202" s="18">
        <f>IF(SalesOrders_Log[[#This Row],[Date Invoiced]]=FY03_M07,SalesOrders_Log[[#This Row],[Line Sub Total]],0)</f>
        <v>0</v>
      </c>
      <c r="BA202" s="18">
        <f>IF(SalesOrders_Log[[#This Row],[Date Invoiced]]=FY03_M08,SalesOrders_Log[[#This Row],[Line Sub Total]],0)</f>
        <v>0</v>
      </c>
      <c r="BB202" s="18">
        <f>IF(SalesOrders_Log[[#This Row],[Date Invoiced]]=FY03_M09,SalesOrders_Log[[#This Row],[Line Sub Total]],0)</f>
        <v>0</v>
      </c>
      <c r="BC202" s="18">
        <f>IF(SalesOrders_Log[[#This Row],[Date Invoiced]]=FY03_M10,SalesOrders_Log[[#This Row],[Line Sub Total]],0)</f>
        <v>0</v>
      </c>
      <c r="BD202" s="18">
        <f>IF(SalesOrders_Log[[#This Row],[Date Invoiced]]=FY03_M11,SalesOrders_Log[[#This Row],[Line Sub Total]],0)</f>
        <v>0</v>
      </c>
      <c r="BE202" s="18">
        <f>IF(SalesOrders_Log[[#This Row],[Date Invoiced]]=FY03_M12,SalesOrders_Log[[#This Row],[Line Sub Total]],0)</f>
        <v>0</v>
      </c>
      <c r="BF202" s="18">
        <f>IF(SalesOrders_Log[[#This Row],[Product]]=FY04_M01,SalesOrders_Log[[#This Row],[Date Invoiced]],0)</f>
        <v>0</v>
      </c>
      <c r="BG202" s="18">
        <f>IF(SalesOrders_Log[[#This Row],[Product]]=FY04_M02,SalesOrders_Log[[#This Row],[Date Invoiced]],0)</f>
        <v>0</v>
      </c>
      <c r="BH202" s="18">
        <f>IF(SalesOrders_Log[[#This Row],[Product]]=FY04_M03,SalesOrders_Log[[#This Row],[Date Invoiced]],0)</f>
        <v>0</v>
      </c>
      <c r="BI202" s="18">
        <f>IF(SalesOrders_Log[[#This Row],[Product]]=FY04_M04,SalesOrders_Log[[#This Row],[Date Invoiced]],0)</f>
        <v>0</v>
      </c>
      <c r="BJ202" s="18">
        <f>IF(SalesOrders_Log[[#This Row],[Product]]=FY04_M05,SalesOrders_Log[[#This Row],[Date Invoiced]],0)</f>
        <v>0</v>
      </c>
      <c r="BK202" s="18">
        <f>IF(SalesOrders_Log[[#This Row],[Product]]=FY04_M06,SalesOrders_Log[[#This Row],[Date Invoiced]],0)</f>
        <v>0</v>
      </c>
      <c r="BL202" s="18">
        <f>IF(SalesOrders_Log[[#This Row],[Product]]=FY04_M07,SalesOrders_Log[[#This Row],[Date Invoiced]],0)</f>
        <v>0</v>
      </c>
      <c r="BM202" s="18">
        <f>IF(SalesOrders_Log[[#This Row],[Product]]=FY04_M08,SalesOrders_Log[[#This Row],[Date Invoiced]],0)</f>
        <v>0</v>
      </c>
      <c r="BN202" s="18">
        <f>IF(SalesOrders_Log[[#This Row],[Product]]=FY04_M09,SalesOrders_Log[[#This Row],[Date Invoiced]],0)</f>
        <v>0</v>
      </c>
      <c r="BO202" s="18">
        <f>IF(SalesOrders_Log[[#This Row],[Product]]=FY04_M10,SalesOrders_Log[[#This Row],[Date Invoiced]],0)</f>
        <v>0</v>
      </c>
      <c r="BP202" s="18">
        <f>IF(SalesOrders_Log[[#This Row],[Product]]=FY04_M11,SalesOrders_Log[[#This Row],[Date Invoiced]],0)</f>
        <v>0</v>
      </c>
      <c r="BQ202" s="18">
        <f>IF(SalesOrders_Log[[#This Row],[Product]]=FY04_M12,SalesOrders_Log[[#This Row],[Date Invoiced]],0)</f>
        <v>0</v>
      </c>
      <c r="BR202" s="18">
        <f>IF(SalesOrders_Log[[#This Row],[Product]]=FY05_M01,SalesOrders_Log[[#This Row],[Date Invoiced]],0)</f>
        <v>0</v>
      </c>
      <c r="BS202" s="18">
        <f>IF(SalesOrders_Log[[#This Row],[Product]]=FY05_M02,SalesOrders_Log[[#This Row],[Date Invoiced]],0)</f>
        <v>0</v>
      </c>
      <c r="BT202" s="18">
        <f>IF(SalesOrders_Log[[#This Row],[Product]]=FY05_M03,SalesOrders_Log[[#This Row],[Date Invoiced]],0)</f>
        <v>0</v>
      </c>
      <c r="BU202" s="18">
        <f>IF(SalesOrders_Log[[#This Row],[Product]]=FY05_M04,SalesOrders_Log[[#This Row],[Date Invoiced]],0)</f>
        <v>0</v>
      </c>
      <c r="BV202" s="18">
        <f>IF(SalesOrders_Log[[#This Row],[Product]]=FY05_M05,SalesOrders_Log[[#This Row],[Date Invoiced]],0)</f>
        <v>0</v>
      </c>
      <c r="BW202" s="18">
        <f>IF(SalesOrders_Log[[#This Row],[Product]]=FY05_M06,SalesOrders_Log[[#This Row],[Date Invoiced]],0)</f>
        <v>0</v>
      </c>
      <c r="BX202" s="18">
        <f>IF(SalesOrders_Log[[#This Row],[Product]]=FY05_M07,SalesOrders_Log[[#This Row],[Date Invoiced]],0)</f>
        <v>0</v>
      </c>
      <c r="BY202" s="18">
        <f>IF(SalesOrders_Log[[#This Row],[Product]]=FY05_M08,SalesOrders_Log[[#This Row],[Date Invoiced]],0)</f>
        <v>0</v>
      </c>
      <c r="BZ202" s="18">
        <f>IF(SalesOrders_Log[[#This Row],[Product]]=FY05_M09,SalesOrders_Log[[#This Row],[Date Invoiced]],0)</f>
        <v>0</v>
      </c>
      <c r="CA202" s="18">
        <f>IF(SalesOrders_Log[[#This Row],[Product]]=FY05_M10,SalesOrders_Log[[#This Row],[Date Invoiced]],0)</f>
        <v>0</v>
      </c>
      <c r="CB202" s="18">
        <f>IF(SalesOrders_Log[[#This Row],[Product]]=FY05_M11,SalesOrders_Log[[#This Row],[Date Invoiced]],0)</f>
        <v>0</v>
      </c>
      <c r="CC202" s="18">
        <f>IF(SalesOrders_Log[[#This Row],[Product]]=FY05_M12,SalesOrders_Log[[#This Row],[Date Invoiced]],0)</f>
        <v>0</v>
      </c>
    </row>
    <row r="203" spans="2:81" x14ac:dyDescent="0.25">
      <c r="B203" s="6" t="s">
        <v>807</v>
      </c>
      <c r="C203" s="6"/>
      <c r="D203" s="11"/>
      <c r="E203" s="6"/>
      <c r="F203" s="6"/>
      <c r="G203" s="6"/>
      <c r="H203" s="6"/>
      <c r="I203" s="6"/>
      <c r="J203" s="6"/>
      <c r="K203" s="6"/>
      <c r="L203" s="18" t="str">
        <f>IF(ISBLANK(SalesOrders_Log[[#This Row],[Product]]),"",SalesOrders_Log[[#This Row],[List Price]]*SalesOrders_Log[[#This Row],[QTY at List Price]]+SalesOrders_Log[[#This Row],[Discount Price]]*SalesOrders_Log[[#This Row],[QTY at Discount Price]])</f>
        <v/>
      </c>
      <c r="M203" s="6"/>
      <c r="N203" s="6"/>
      <c r="O203" s="18" t="str">
        <f>IFERROR(SalesOrders_Log[[#This Row],[Line Sub Total]]*SalesOrders_Log[[#This Row],[Zip Code Taxes]],"")</f>
        <v/>
      </c>
      <c r="P203" s="18">
        <f>SalesOrders_Log[[#This Row],[List Price]]-SalesOrders_Log[[#This Row],[Cost Price]]</f>
        <v>0</v>
      </c>
      <c r="Q20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03" s="93" t="str">
        <f>IFERROR(SalesOrders_Log[[#This Row],[QTY at List Price]]*SalesOrders_Log[[#This Row],[List Price]]/SalesOrders_Log[[#This Row],[Cost Price]]*SalesOrders_Log[[#This Row],[QTY at List Price]]-IF(SalesOrders_Log[[#This Row],[QTY at List Price]]="","",1),"")</f>
        <v/>
      </c>
      <c r="S203" s="93" t="str">
        <f>IFERROR( SalesOrders_Log[[#This Row],[QTY at Discount Price]]*SalesOrders_Log[[#This Row],[Discount Price]]/SalesOrders_Log[[#This Row],[Cost Price]]*SalesOrders_Log[[#This Row],[QTY at Discount Price]]-IF(SalesOrders_Log[[#This Row],[QTY at Discount Price]]="","",1),"")</f>
        <v/>
      </c>
      <c r="T203" s="6"/>
      <c r="V203" s="18">
        <f>IF(SalesOrders_Log[[#This Row],[Date Invoiced]]=FY01_M01,SalesOrders_Log[[#This Row],[Line Sub Total]],0)</f>
        <v>0</v>
      </c>
      <c r="W203" s="18">
        <f>IF(SalesOrders_Log[[#This Row],[Date Invoiced]]=FY01_M02,SalesOrders_Log[[#This Row],[Line Sub Total]],0)</f>
        <v>0</v>
      </c>
      <c r="X203" s="18">
        <f>IF(SalesOrders_Log[[#This Row],[Date Invoiced]]=FY01_M03,SalesOrders_Log[[#This Row],[Line Sub Total]],0)</f>
        <v>0</v>
      </c>
      <c r="Y203" s="18">
        <f>IF(SalesOrders_Log[[#This Row],[Date Invoiced]]=FY01_M04,SalesOrders_Log[[#This Row],[Line Sub Total]],0)</f>
        <v>0</v>
      </c>
      <c r="Z203" s="18">
        <f>IF(SalesOrders_Log[[#This Row],[Date Invoiced]]=FY01_M05,SalesOrders_Log[[#This Row],[Line Sub Total]],0)</f>
        <v>0</v>
      </c>
      <c r="AA203" s="18">
        <f>IF(SalesOrders_Log[[#This Row],[Date Invoiced]]=FY01_M06,SalesOrders_Log[[#This Row],[Line Sub Total]],0)</f>
        <v>0</v>
      </c>
      <c r="AB203" s="18">
        <f>IF(SalesOrders_Log[[#This Row],[Date Invoiced]]=FY01_M07,SalesOrders_Log[[#This Row],[Line Sub Total]],0)</f>
        <v>0</v>
      </c>
      <c r="AC203" s="18">
        <f>IF(SalesOrders_Log[[#This Row],[Date Invoiced]]=FY01_M08,SalesOrders_Log[[#This Row],[Line Sub Total]],0)</f>
        <v>0</v>
      </c>
      <c r="AD203" s="18">
        <f>IF(SalesOrders_Log[[#This Row],[Date Invoiced]]=FY01_M09,SalesOrders_Log[[#This Row],[Line Sub Total]],0)</f>
        <v>0</v>
      </c>
      <c r="AE203" s="18">
        <f>IF(SalesOrders_Log[[#This Row],[Date Invoiced]]=FY01_M10,SalesOrders_Log[[#This Row],[Line Sub Total]],0)</f>
        <v>0</v>
      </c>
      <c r="AF203" s="18">
        <f>IF(SalesOrders_Log[[#This Row],[Date Invoiced]]=FY01_M11,SalesOrders_Log[[#This Row],[Line Sub Total]],0)</f>
        <v>0</v>
      </c>
      <c r="AG203" s="18">
        <f>IF(SalesOrders_Log[[#This Row],[Date Invoiced]]=FY01_M12,SalesOrders_Log[[#This Row],[Line Sub Total]],0)</f>
        <v>0</v>
      </c>
      <c r="AH203" s="18">
        <f>IF(SalesOrders_Log[[#This Row],[Date Invoiced]]=FY02_M01,SalesOrders_Log[[#This Row],[Line Sub Total]],0)</f>
        <v>0</v>
      </c>
      <c r="AI203" s="18">
        <f>IF(SalesOrders_Log[[#This Row],[Date Invoiced]]=FY02_M02,SalesOrders_Log[[#This Row],[Line Sub Total]],0)</f>
        <v>0</v>
      </c>
      <c r="AJ203" s="18">
        <f>IF(SalesOrders_Log[[#This Row],[Date Invoiced]]=FY02_M03,SalesOrders_Log[[#This Row],[Line Sub Total]],0)</f>
        <v>0</v>
      </c>
      <c r="AK203" s="18">
        <f>IF(SalesOrders_Log[[#This Row],[Date Invoiced]]=FY02_M04,SalesOrders_Log[[#This Row],[Line Sub Total]],0)</f>
        <v>0</v>
      </c>
      <c r="AL203" s="18">
        <f>IF(SalesOrders_Log[[#This Row],[Date Invoiced]]=FY02_M05,SalesOrders_Log[[#This Row],[Line Sub Total]],0)</f>
        <v>0</v>
      </c>
      <c r="AM203" s="18">
        <f>IF(SalesOrders_Log[[#This Row],[Date Invoiced]]=FY02_M06,SalesOrders_Log[[#This Row],[Line Sub Total]],0)</f>
        <v>0</v>
      </c>
      <c r="AN203" s="18">
        <f>IF(SalesOrders_Log[[#This Row],[Date Invoiced]]=FY02_M07,SalesOrders_Log[[#This Row],[Line Sub Total]],0)</f>
        <v>0</v>
      </c>
      <c r="AO203" s="18">
        <f>IF(SalesOrders_Log[[#This Row],[Date Invoiced]]=FY02_M08,SalesOrders_Log[[#This Row],[Line Sub Total]],0)</f>
        <v>0</v>
      </c>
      <c r="AP203" s="18">
        <f>IF(SalesOrders_Log[[#This Row],[Date Invoiced]]=FY02_M09,SalesOrders_Log[[#This Row],[Line Sub Total]],0)</f>
        <v>0</v>
      </c>
      <c r="AQ203" s="18">
        <f>IF(SalesOrders_Log[[#This Row],[Date Invoiced]]=FY02_M10,SalesOrders_Log[[#This Row],[Line Sub Total]],0)</f>
        <v>0</v>
      </c>
      <c r="AR203" s="18">
        <f>IF(SalesOrders_Log[[#This Row],[Date Invoiced]]=FY02_M11,SalesOrders_Log[[#This Row],[Line Sub Total]],0)</f>
        <v>0</v>
      </c>
      <c r="AS203" s="18">
        <f>IF(SalesOrders_Log[[#This Row],[Date Invoiced]]=FY02_M12,SalesOrders_Log[[#This Row],[Line Sub Total]],0)</f>
        <v>0</v>
      </c>
      <c r="AT203" s="18">
        <f>IF(SalesOrders_Log[[#This Row],[Date Invoiced]]=FY03_M01,SalesOrders_Log[[#This Row],[Line Sub Total]],0)</f>
        <v>0</v>
      </c>
      <c r="AU203" s="18">
        <f>IF(SalesOrders_Log[[#This Row],[Date Invoiced]]=FY03_M02,SalesOrders_Log[[#This Row],[Line Sub Total]],0)</f>
        <v>0</v>
      </c>
      <c r="AV203" s="18">
        <f>IF(SalesOrders_Log[[#This Row],[Date Invoiced]]=FY03_M03,SalesOrders_Log[[#This Row],[Line Sub Total]],0)</f>
        <v>0</v>
      </c>
      <c r="AW203" s="18">
        <f>IF(SalesOrders_Log[[#This Row],[Date Invoiced]]=FY03_M04,SalesOrders_Log[[#This Row],[Line Sub Total]],0)</f>
        <v>0</v>
      </c>
      <c r="AX203" s="18">
        <f>IF(SalesOrders_Log[[#This Row],[Date Invoiced]]=FY03_M05,SalesOrders_Log[[#This Row],[Line Sub Total]],0)</f>
        <v>0</v>
      </c>
      <c r="AY203" s="18">
        <f>IF(SalesOrders_Log[[#This Row],[Date Invoiced]]=FY03_M06,SalesOrders_Log[[#This Row],[Line Sub Total]],0)</f>
        <v>0</v>
      </c>
      <c r="AZ203" s="18">
        <f>IF(SalesOrders_Log[[#This Row],[Date Invoiced]]=FY03_M07,SalesOrders_Log[[#This Row],[Line Sub Total]],0)</f>
        <v>0</v>
      </c>
      <c r="BA203" s="18">
        <f>IF(SalesOrders_Log[[#This Row],[Date Invoiced]]=FY03_M08,SalesOrders_Log[[#This Row],[Line Sub Total]],0)</f>
        <v>0</v>
      </c>
      <c r="BB203" s="18">
        <f>IF(SalesOrders_Log[[#This Row],[Date Invoiced]]=FY03_M09,SalesOrders_Log[[#This Row],[Line Sub Total]],0)</f>
        <v>0</v>
      </c>
      <c r="BC203" s="18">
        <f>IF(SalesOrders_Log[[#This Row],[Date Invoiced]]=FY03_M10,SalesOrders_Log[[#This Row],[Line Sub Total]],0)</f>
        <v>0</v>
      </c>
      <c r="BD203" s="18">
        <f>IF(SalesOrders_Log[[#This Row],[Date Invoiced]]=FY03_M11,SalesOrders_Log[[#This Row],[Line Sub Total]],0)</f>
        <v>0</v>
      </c>
      <c r="BE203" s="18">
        <f>IF(SalesOrders_Log[[#This Row],[Date Invoiced]]=FY03_M12,SalesOrders_Log[[#This Row],[Line Sub Total]],0)</f>
        <v>0</v>
      </c>
      <c r="BF203" s="18">
        <f>IF(SalesOrders_Log[[#This Row],[Product]]=FY04_M01,SalesOrders_Log[[#This Row],[Date Invoiced]],0)</f>
        <v>0</v>
      </c>
      <c r="BG203" s="18">
        <f>IF(SalesOrders_Log[[#This Row],[Product]]=FY04_M02,SalesOrders_Log[[#This Row],[Date Invoiced]],0)</f>
        <v>0</v>
      </c>
      <c r="BH203" s="18">
        <f>IF(SalesOrders_Log[[#This Row],[Product]]=FY04_M03,SalesOrders_Log[[#This Row],[Date Invoiced]],0)</f>
        <v>0</v>
      </c>
      <c r="BI203" s="18">
        <f>IF(SalesOrders_Log[[#This Row],[Product]]=FY04_M04,SalesOrders_Log[[#This Row],[Date Invoiced]],0)</f>
        <v>0</v>
      </c>
      <c r="BJ203" s="18">
        <f>IF(SalesOrders_Log[[#This Row],[Product]]=FY04_M05,SalesOrders_Log[[#This Row],[Date Invoiced]],0)</f>
        <v>0</v>
      </c>
      <c r="BK203" s="18">
        <f>IF(SalesOrders_Log[[#This Row],[Product]]=FY04_M06,SalesOrders_Log[[#This Row],[Date Invoiced]],0)</f>
        <v>0</v>
      </c>
      <c r="BL203" s="18">
        <f>IF(SalesOrders_Log[[#This Row],[Product]]=FY04_M07,SalesOrders_Log[[#This Row],[Date Invoiced]],0)</f>
        <v>0</v>
      </c>
      <c r="BM203" s="18">
        <f>IF(SalesOrders_Log[[#This Row],[Product]]=FY04_M08,SalesOrders_Log[[#This Row],[Date Invoiced]],0)</f>
        <v>0</v>
      </c>
      <c r="BN203" s="18">
        <f>IF(SalesOrders_Log[[#This Row],[Product]]=FY04_M09,SalesOrders_Log[[#This Row],[Date Invoiced]],0)</f>
        <v>0</v>
      </c>
      <c r="BO203" s="18">
        <f>IF(SalesOrders_Log[[#This Row],[Product]]=FY04_M10,SalesOrders_Log[[#This Row],[Date Invoiced]],0)</f>
        <v>0</v>
      </c>
      <c r="BP203" s="18">
        <f>IF(SalesOrders_Log[[#This Row],[Product]]=FY04_M11,SalesOrders_Log[[#This Row],[Date Invoiced]],0)</f>
        <v>0</v>
      </c>
      <c r="BQ203" s="18">
        <f>IF(SalesOrders_Log[[#This Row],[Product]]=FY04_M12,SalesOrders_Log[[#This Row],[Date Invoiced]],0)</f>
        <v>0</v>
      </c>
      <c r="BR203" s="18">
        <f>IF(SalesOrders_Log[[#This Row],[Product]]=FY05_M01,SalesOrders_Log[[#This Row],[Date Invoiced]],0)</f>
        <v>0</v>
      </c>
      <c r="BS203" s="18">
        <f>IF(SalesOrders_Log[[#This Row],[Product]]=FY05_M02,SalesOrders_Log[[#This Row],[Date Invoiced]],0)</f>
        <v>0</v>
      </c>
      <c r="BT203" s="18">
        <f>IF(SalesOrders_Log[[#This Row],[Product]]=FY05_M03,SalesOrders_Log[[#This Row],[Date Invoiced]],0)</f>
        <v>0</v>
      </c>
      <c r="BU203" s="18">
        <f>IF(SalesOrders_Log[[#This Row],[Product]]=FY05_M04,SalesOrders_Log[[#This Row],[Date Invoiced]],0)</f>
        <v>0</v>
      </c>
      <c r="BV203" s="18">
        <f>IF(SalesOrders_Log[[#This Row],[Product]]=FY05_M05,SalesOrders_Log[[#This Row],[Date Invoiced]],0)</f>
        <v>0</v>
      </c>
      <c r="BW203" s="18">
        <f>IF(SalesOrders_Log[[#This Row],[Product]]=FY05_M06,SalesOrders_Log[[#This Row],[Date Invoiced]],0)</f>
        <v>0</v>
      </c>
      <c r="BX203" s="18">
        <f>IF(SalesOrders_Log[[#This Row],[Product]]=FY05_M07,SalesOrders_Log[[#This Row],[Date Invoiced]],0)</f>
        <v>0</v>
      </c>
      <c r="BY203" s="18">
        <f>IF(SalesOrders_Log[[#This Row],[Product]]=FY05_M08,SalesOrders_Log[[#This Row],[Date Invoiced]],0)</f>
        <v>0</v>
      </c>
      <c r="BZ203" s="18">
        <f>IF(SalesOrders_Log[[#This Row],[Product]]=FY05_M09,SalesOrders_Log[[#This Row],[Date Invoiced]],0)</f>
        <v>0</v>
      </c>
      <c r="CA203" s="18">
        <f>IF(SalesOrders_Log[[#This Row],[Product]]=FY05_M10,SalesOrders_Log[[#This Row],[Date Invoiced]],0)</f>
        <v>0</v>
      </c>
      <c r="CB203" s="18">
        <f>IF(SalesOrders_Log[[#This Row],[Product]]=FY05_M11,SalesOrders_Log[[#This Row],[Date Invoiced]],0)</f>
        <v>0</v>
      </c>
      <c r="CC203" s="18">
        <f>IF(SalesOrders_Log[[#This Row],[Product]]=FY05_M12,SalesOrders_Log[[#This Row],[Date Invoiced]],0)</f>
        <v>0</v>
      </c>
    </row>
    <row r="204" spans="2:81" x14ac:dyDescent="0.25">
      <c r="B204" s="6" t="s">
        <v>808</v>
      </c>
      <c r="C204" s="6"/>
      <c r="D204" s="11"/>
      <c r="E204" s="6"/>
      <c r="F204" s="6"/>
      <c r="G204" s="6"/>
      <c r="H204" s="6"/>
      <c r="I204" s="6"/>
      <c r="J204" s="6"/>
      <c r="K204" s="6"/>
      <c r="L204" s="18" t="str">
        <f>IF(ISBLANK(SalesOrders_Log[[#This Row],[Product]]),"",SalesOrders_Log[[#This Row],[List Price]]*SalesOrders_Log[[#This Row],[QTY at List Price]]+SalesOrders_Log[[#This Row],[Discount Price]]*SalesOrders_Log[[#This Row],[QTY at Discount Price]])</f>
        <v/>
      </c>
      <c r="M204" s="6"/>
      <c r="N204" s="6"/>
      <c r="O204" s="18" t="str">
        <f>IFERROR(SalesOrders_Log[[#This Row],[Line Sub Total]]*SalesOrders_Log[[#This Row],[Zip Code Taxes]],"")</f>
        <v/>
      </c>
      <c r="P204" s="18">
        <f>SalesOrders_Log[[#This Row],[List Price]]-SalesOrders_Log[[#This Row],[Cost Price]]</f>
        <v>0</v>
      </c>
      <c r="Q20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04" s="93" t="str">
        <f>IFERROR(SalesOrders_Log[[#This Row],[QTY at List Price]]*SalesOrders_Log[[#This Row],[List Price]]/SalesOrders_Log[[#This Row],[Cost Price]]*SalesOrders_Log[[#This Row],[QTY at List Price]]-IF(SalesOrders_Log[[#This Row],[QTY at List Price]]="","",1),"")</f>
        <v/>
      </c>
      <c r="S204" s="93" t="str">
        <f>IFERROR( SalesOrders_Log[[#This Row],[QTY at Discount Price]]*SalesOrders_Log[[#This Row],[Discount Price]]/SalesOrders_Log[[#This Row],[Cost Price]]*SalesOrders_Log[[#This Row],[QTY at Discount Price]]-IF(SalesOrders_Log[[#This Row],[QTY at Discount Price]]="","",1),"")</f>
        <v/>
      </c>
      <c r="T204" s="6"/>
      <c r="V204" s="18">
        <f>IF(SalesOrders_Log[[#This Row],[Date Invoiced]]=FY01_M01,SalesOrders_Log[[#This Row],[Line Sub Total]],0)</f>
        <v>0</v>
      </c>
      <c r="W204" s="18">
        <f>IF(SalesOrders_Log[[#This Row],[Date Invoiced]]=FY01_M02,SalesOrders_Log[[#This Row],[Line Sub Total]],0)</f>
        <v>0</v>
      </c>
      <c r="X204" s="18">
        <f>IF(SalesOrders_Log[[#This Row],[Date Invoiced]]=FY01_M03,SalesOrders_Log[[#This Row],[Line Sub Total]],0)</f>
        <v>0</v>
      </c>
      <c r="Y204" s="18">
        <f>IF(SalesOrders_Log[[#This Row],[Date Invoiced]]=FY01_M04,SalesOrders_Log[[#This Row],[Line Sub Total]],0)</f>
        <v>0</v>
      </c>
      <c r="Z204" s="18">
        <f>IF(SalesOrders_Log[[#This Row],[Date Invoiced]]=FY01_M05,SalesOrders_Log[[#This Row],[Line Sub Total]],0)</f>
        <v>0</v>
      </c>
      <c r="AA204" s="18">
        <f>IF(SalesOrders_Log[[#This Row],[Date Invoiced]]=FY01_M06,SalesOrders_Log[[#This Row],[Line Sub Total]],0)</f>
        <v>0</v>
      </c>
      <c r="AB204" s="18">
        <f>IF(SalesOrders_Log[[#This Row],[Date Invoiced]]=FY01_M07,SalesOrders_Log[[#This Row],[Line Sub Total]],0)</f>
        <v>0</v>
      </c>
      <c r="AC204" s="18">
        <f>IF(SalesOrders_Log[[#This Row],[Date Invoiced]]=FY01_M08,SalesOrders_Log[[#This Row],[Line Sub Total]],0)</f>
        <v>0</v>
      </c>
      <c r="AD204" s="18">
        <f>IF(SalesOrders_Log[[#This Row],[Date Invoiced]]=FY01_M09,SalesOrders_Log[[#This Row],[Line Sub Total]],0)</f>
        <v>0</v>
      </c>
      <c r="AE204" s="18">
        <f>IF(SalesOrders_Log[[#This Row],[Date Invoiced]]=FY01_M10,SalesOrders_Log[[#This Row],[Line Sub Total]],0)</f>
        <v>0</v>
      </c>
      <c r="AF204" s="18">
        <f>IF(SalesOrders_Log[[#This Row],[Date Invoiced]]=FY01_M11,SalesOrders_Log[[#This Row],[Line Sub Total]],0)</f>
        <v>0</v>
      </c>
      <c r="AG204" s="18">
        <f>IF(SalesOrders_Log[[#This Row],[Date Invoiced]]=FY01_M12,SalesOrders_Log[[#This Row],[Line Sub Total]],0)</f>
        <v>0</v>
      </c>
      <c r="AH204" s="18">
        <f>IF(SalesOrders_Log[[#This Row],[Date Invoiced]]=FY02_M01,SalesOrders_Log[[#This Row],[Line Sub Total]],0)</f>
        <v>0</v>
      </c>
      <c r="AI204" s="18">
        <f>IF(SalesOrders_Log[[#This Row],[Date Invoiced]]=FY02_M02,SalesOrders_Log[[#This Row],[Line Sub Total]],0)</f>
        <v>0</v>
      </c>
      <c r="AJ204" s="18">
        <f>IF(SalesOrders_Log[[#This Row],[Date Invoiced]]=FY02_M03,SalesOrders_Log[[#This Row],[Line Sub Total]],0)</f>
        <v>0</v>
      </c>
      <c r="AK204" s="18">
        <f>IF(SalesOrders_Log[[#This Row],[Date Invoiced]]=FY02_M04,SalesOrders_Log[[#This Row],[Line Sub Total]],0)</f>
        <v>0</v>
      </c>
      <c r="AL204" s="18">
        <f>IF(SalesOrders_Log[[#This Row],[Date Invoiced]]=FY02_M05,SalesOrders_Log[[#This Row],[Line Sub Total]],0)</f>
        <v>0</v>
      </c>
      <c r="AM204" s="18">
        <f>IF(SalesOrders_Log[[#This Row],[Date Invoiced]]=FY02_M06,SalesOrders_Log[[#This Row],[Line Sub Total]],0)</f>
        <v>0</v>
      </c>
      <c r="AN204" s="18">
        <f>IF(SalesOrders_Log[[#This Row],[Date Invoiced]]=FY02_M07,SalesOrders_Log[[#This Row],[Line Sub Total]],0)</f>
        <v>0</v>
      </c>
      <c r="AO204" s="18">
        <f>IF(SalesOrders_Log[[#This Row],[Date Invoiced]]=FY02_M08,SalesOrders_Log[[#This Row],[Line Sub Total]],0)</f>
        <v>0</v>
      </c>
      <c r="AP204" s="18">
        <f>IF(SalesOrders_Log[[#This Row],[Date Invoiced]]=FY02_M09,SalesOrders_Log[[#This Row],[Line Sub Total]],0)</f>
        <v>0</v>
      </c>
      <c r="AQ204" s="18">
        <f>IF(SalesOrders_Log[[#This Row],[Date Invoiced]]=FY02_M10,SalesOrders_Log[[#This Row],[Line Sub Total]],0)</f>
        <v>0</v>
      </c>
      <c r="AR204" s="18">
        <f>IF(SalesOrders_Log[[#This Row],[Date Invoiced]]=FY02_M11,SalesOrders_Log[[#This Row],[Line Sub Total]],0)</f>
        <v>0</v>
      </c>
      <c r="AS204" s="18">
        <f>IF(SalesOrders_Log[[#This Row],[Date Invoiced]]=FY02_M12,SalesOrders_Log[[#This Row],[Line Sub Total]],0)</f>
        <v>0</v>
      </c>
      <c r="AT204" s="18">
        <f>IF(SalesOrders_Log[[#This Row],[Date Invoiced]]=FY03_M01,SalesOrders_Log[[#This Row],[Line Sub Total]],0)</f>
        <v>0</v>
      </c>
      <c r="AU204" s="18">
        <f>IF(SalesOrders_Log[[#This Row],[Date Invoiced]]=FY03_M02,SalesOrders_Log[[#This Row],[Line Sub Total]],0)</f>
        <v>0</v>
      </c>
      <c r="AV204" s="18">
        <f>IF(SalesOrders_Log[[#This Row],[Date Invoiced]]=FY03_M03,SalesOrders_Log[[#This Row],[Line Sub Total]],0)</f>
        <v>0</v>
      </c>
      <c r="AW204" s="18">
        <f>IF(SalesOrders_Log[[#This Row],[Date Invoiced]]=FY03_M04,SalesOrders_Log[[#This Row],[Line Sub Total]],0)</f>
        <v>0</v>
      </c>
      <c r="AX204" s="18">
        <f>IF(SalesOrders_Log[[#This Row],[Date Invoiced]]=FY03_M05,SalesOrders_Log[[#This Row],[Line Sub Total]],0)</f>
        <v>0</v>
      </c>
      <c r="AY204" s="18">
        <f>IF(SalesOrders_Log[[#This Row],[Date Invoiced]]=FY03_M06,SalesOrders_Log[[#This Row],[Line Sub Total]],0)</f>
        <v>0</v>
      </c>
      <c r="AZ204" s="18">
        <f>IF(SalesOrders_Log[[#This Row],[Date Invoiced]]=FY03_M07,SalesOrders_Log[[#This Row],[Line Sub Total]],0)</f>
        <v>0</v>
      </c>
      <c r="BA204" s="18">
        <f>IF(SalesOrders_Log[[#This Row],[Date Invoiced]]=FY03_M08,SalesOrders_Log[[#This Row],[Line Sub Total]],0)</f>
        <v>0</v>
      </c>
      <c r="BB204" s="18">
        <f>IF(SalesOrders_Log[[#This Row],[Date Invoiced]]=FY03_M09,SalesOrders_Log[[#This Row],[Line Sub Total]],0)</f>
        <v>0</v>
      </c>
      <c r="BC204" s="18">
        <f>IF(SalesOrders_Log[[#This Row],[Date Invoiced]]=FY03_M10,SalesOrders_Log[[#This Row],[Line Sub Total]],0)</f>
        <v>0</v>
      </c>
      <c r="BD204" s="18">
        <f>IF(SalesOrders_Log[[#This Row],[Date Invoiced]]=FY03_M11,SalesOrders_Log[[#This Row],[Line Sub Total]],0)</f>
        <v>0</v>
      </c>
      <c r="BE204" s="18">
        <f>IF(SalesOrders_Log[[#This Row],[Date Invoiced]]=FY03_M12,SalesOrders_Log[[#This Row],[Line Sub Total]],0)</f>
        <v>0</v>
      </c>
      <c r="BF204" s="18">
        <f>IF(SalesOrders_Log[[#This Row],[Product]]=FY04_M01,SalesOrders_Log[[#This Row],[Date Invoiced]],0)</f>
        <v>0</v>
      </c>
      <c r="BG204" s="18">
        <f>IF(SalesOrders_Log[[#This Row],[Product]]=FY04_M02,SalesOrders_Log[[#This Row],[Date Invoiced]],0)</f>
        <v>0</v>
      </c>
      <c r="BH204" s="18">
        <f>IF(SalesOrders_Log[[#This Row],[Product]]=FY04_M03,SalesOrders_Log[[#This Row],[Date Invoiced]],0)</f>
        <v>0</v>
      </c>
      <c r="BI204" s="18">
        <f>IF(SalesOrders_Log[[#This Row],[Product]]=FY04_M04,SalesOrders_Log[[#This Row],[Date Invoiced]],0)</f>
        <v>0</v>
      </c>
      <c r="BJ204" s="18">
        <f>IF(SalesOrders_Log[[#This Row],[Product]]=FY04_M05,SalesOrders_Log[[#This Row],[Date Invoiced]],0)</f>
        <v>0</v>
      </c>
      <c r="BK204" s="18">
        <f>IF(SalesOrders_Log[[#This Row],[Product]]=FY04_M06,SalesOrders_Log[[#This Row],[Date Invoiced]],0)</f>
        <v>0</v>
      </c>
      <c r="BL204" s="18">
        <f>IF(SalesOrders_Log[[#This Row],[Product]]=FY04_M07,SalesOrders_Log[[#This Row],[Date Invoiced]],0)</f>
        <v>0</v>
      </c>
      <c r="BM204" s="18">
        <f>IF(SalesOrders_Log[[#This Row],[Product]]=FY04_M08,SalesOrders_Log[[#This Row],[Date Invoiced]],0)</f>
        <v>0</v>
      </c>
      <c r="BN204" s="18">
        <f>IF(SalesOrders_Log[[#This Row],[Product]]=FY04_M09,SalesOrders_Log[[#This Row],[Date Invoiced]],0)</f>
        <v>0</v>
      </c>
      <c r="BO204" s="18">
        <f>IF(SalesOrders_Log[[#This Row],[Product]]=FY04_M10,SalesOrders_Log[[#This Row],[Date Invoiced]],0)</f>
        <v>0</v>
      </c>
      <c r="BP204" s="18">
        <f>IF(SalesOrders_Log[[#This Row],[Product]]=FY04_M11,SalesOrders_Log[[#This Row],[Date Invoiced]],0)</f>
        <v>0</v>
      </c>
      <c r="BQ204" s="18">
        <f>IF(SalesOrders_Log[[#This Row],[Product]]=FY04_M12,SalesOrders_Log[[#This Row],[Date Invoiced]],0)</f>
        <v>0</v>
      </c>
      <c r="BR204" s="18">
        <f>IF(SalesOrders_Log[[#This Row],[Product]]=FY05_M01,SalesOrders_Log[[#This Row],[Date Invoiced]],0)</f>
        <v>0</v>
      </c>
      <c r="BS204" s="18">
        <f>IF(SalesOrders_Log[[#This Row],[Product]]=FY05_M02,SalesOrders_Log[[#This Row],[Date Invoiced]],0)</f>
        <v>0</v>
      </c>
      <c r="BT204" s="18">
        <f>IF(SalesOrders_Log[[#This Row],[Product]]=FY05_M03,SalesOrders_Log[[#This Row],[Date Invoiced]],0)</f>
        <v>0</v>
      </c>
      <c r="BU204" s="18">
        <f>IF(SalesOrders_Log[[#This Row],[Product]]=FY05_M04,SalesOrders_Log[[#This Row],[Date Invoiced]],0)</f>
        <v>0</v>
      </c>
      <c r="BV204" s="18">
        <f>IF(SalesOrders_Log[[#This Row],[Product]]=FY05_M05,SalesOrders_Log[[#This Row],[Date Invoiced]],0)</f>
        <v>0</v>
      </c>
      <c r="BW204" s="18">
        <f>IF(SalesOrders_Log[[#This Row],[Product]]=FY05_M06,SalesOrders_Log[[#This Row],[Date Invoiced]],0)</f>
        <v>0</v>
      </c>
      <c r="BX204" s="18">
        <f>IF(SalesOrders_Log[[#This Row],[Product]]=FY05_M07,SalesOrders_Log[[#This Row],[Date Invoiced]],0)</f>
        <v>0</v>
      </c>
      <c r="BY204" s="18">
        <f>IF(SalesOrders_Log[[#This Row],[Product]]=FY05_M08,SalesOrders_Log[[#This Row],[Date Invoiced]],0)</f>
        <v>0</v>
      </c>
      <c r="BZ204" s="18">
        <f>IF(SalesOrders_Log[[#This Row],[Product]]=FY05_M09,SalesOrders_Log[[#This Row],[Date Invoiced]],0)</f>
        <v>0</v>
      </c>
      <c r="CA204" s="18">
        <f>IF(SalesOrders_Log[[#This Row],[Product]]=FY05_M10,SalesOrders_Log[[#This Row],[Date Invoiced]],0)</f>
        <v>0</v>
      </c>
      <c r="CB204" s="18">
        <f>IF(SalesOrders_Log[[#This Row],[Product]]=FY05_M11,SalesOrders_Log[[#This Row],[Date Invoiced]],0)</f>
        <v>0</v>
      </c>
      <c r="CC204" s="18">
        <f>IF(SalesOrders_Log[[#This Row],[Product]]=FY05_M12,SalesOrders_Log[[#This Row],[Date Invoiced]],0)</f>
        <v>0</v>
      </c>
    </row>
    <row r="205" spans="2:81" x14ac:dyDescent="0.25">
      <c r="B205" s="6" t="s">
        <v>809</v>
      </c>
      <c r="C205" s="6"/>
      <c r="D205" s="11"/>
      <c r="E205" s="6"/>
      <c r="F205" s="6"/>
      <c r="G205" s="6"/>
      <c r="H205" s="6"/>
      <c r="I205" s="6"/>
      <c r="J205" s="6"/>
      <c r="K205" s="6"/>
      <c r="L205" s="18" t="str">
        <f>IF(ISBLANK(SalesOrders_Log[[#This Row],[Product]]),"",SalesOrders_Log[[#This Row],[List Price]]*SalesOrders_Log[[#This Row],[QTY at List Price]]+SalesOrders_Log[[#This Row],[Discount Price]]*SalesOrders_Log[[#This Row],[QTY at Discount Price]])</f>
        <v/>
      </c>
      <c r="M205" s="6"/>
      <c r="N205" s="6"/>
      <c r="O205" s="18" t="str">
        <f>IFERROR(SalesOrders_Log[[#This Row],[Line Sub Total]]*SalesOrders_Log[[#This Row],[Zip Code Taxes]],"")</f>
        <v/>
      </c>
      <c r="P205" s="18">
        <f>SalesOrders_Log[[#This Row],[List Price]]-SalesOrders_Log[[#This Row],[Cost Price]]</f>
        <v>0</v>
      </c>
      <c r="Q20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05" s="93" t="str">
        <f>IFERROR(SalesOrders_Log[[#This Row],[QTY at List Price]]*SalesOrders_Log[[#This Row],[List Price]]/SalesOrders_Log[[#This Row],[Cost Price]]*SalesOrders_Log[[#This Row],[QTY at List Price]]-IF(SalesOrders_Log[[#This Row],[QTY at List Price]]="","",1),"")</f>
        <v/>
      </c>
      <c r="S205" s="93" t="str">
        <f>IFERROR( SalesOrders_Log[[#This Row],[QTY at Discount Price]]*SalesOrders_Log[[#This Row],[Discount Price]]/SalesOrders_Log[[#This Row],[Cost Price]]*SalesOrders_Log[[#This Row],[QTY at Discount Price]]-IF(SalesOrders_Log[[#This Row],[QTY at Discount Price]]="","",1),"")</f>
        <v/>
      </c>
      <c r="T205" s="6"/>
      <c r="V205" s="18">
        <f>IF(SalesOrders_Log[[#This Row],[Date Invoiced]]=FY01_M01,SalesOrders_Log[[#This Row],[Line Sub Total]],0)</f>
        <v>0</v>
      </c>
      <c r="W205" s="18">
        <f>IF(SalesOrders_Log[[#This Row],[Date Invoiced]]=FY01_M02,SalesOrders_Log[[#This Row],[Line Sub Total]],0)</f>
        <v>0</v>
      </c>
      <c r="X205" s="18">
        <f>IF(SalesOrders_Log[[#This Row],[Date Invoiced]]=FY01_M03,SalesOrders_Log[[#This Row],[Line Sub Total]],0)</f>
        <v>0</v>
      </c>
      <c r="Y205" s="18">
        <f>IF(SalesOrders_Log[[#This Row],[Date Invoiced]]=FY01_M04,SalesOrders_Log[[#This Row],[Line Sub Total]],0)</f>
        <v>0</v>
      </c>
      <c r="Z205" s="18">
        <f>IF(SalesOrders_Log[[#This Row],[Date Invoiced]]=FY01_M05,SalesOrders_Log[[#This Row],[Line Sub Total]],0)</f>
        <v>0</v>
      </c>
      <c r="AA205" s="18">
        <f>IF(SalesOrders_Log[[#This Row],[Date Invoiced]]=FY01_M06,SalesOrders_Log[[#This Row],[Line Sub Total]],0)</f>
        <v>0</v>
      </c>
      <c r="AB205" s="18">
        <f>IF(SalesOrders_Log[[#This Row],[Date Invoiced]]=FY01_M07,SalesOrders_Log[[#This Row],[Line Sub Total]],0)</f>
        <v>0</v>
      </c>
      <c r="AC205" s="18">
        <f>IF(SalesOrders_Log[[#This Row],[Date Invoiced]]=FY01_M08,SalesOrders_Log[[#This Row],[Line Sub Total]],0)</f>
        <v>0</v>
      </c>
      <c r="AD205" s="18">
        <f>IF(SalesOrders_Log[[#This Row],[Date Invoiced]]=FY01_M09,SalesOrders_Log[[#This Row],[Line Sub Total]],0)</f>
        <v>0</v>
      </c>
      <c r="AE205" s="18">
        <f>IF(SalesOrders_Log[[#This Row],[Date Invoiced]]=FY01_M10,SalesOrders_Log[[#This Row],[Line Sub Total]],0)</f>
        <v>0</v>
      </c>
      <c r="AF205" s="18">
        <f>IF(SalesOrders_Log[[#This Row],[Date Invoiced]]=FY01_M11,SalesOrders_Log[[#This Row],[Line Sub Total]],0)</f>
        <v>0</v>
      </c>
      <c r="AG205" s="18">
        <f>IF(SalesOrders_Log[[#This Row],[Date Invoiced]]=FY01_M12,SalesOrders_Log[[#This Row],[Line Sub Total]],0)</f>
        <v>0</v>
      </c>
      <c r="AH205" s="18">
        <f>IF(SalesOrders_Log[[#This Row],[Date Invoiced]]=FY02_M01,SalesOrders_Log[[#This Row],[Line Sub Total]],0)</f>
        <v>0</v>
      </c>
      <c r="AI205" s="18">
        <f>IF(SalesOrders_Log[[#This Row],[Date Invoiced]]=FY02_M02,SalesOrders_Log[[#This Row],[Line Sub Total]],0)</f>
        <v>0</v>
      </c>
      <c r="AJ205" s="18">
        <f>IF(SalesOrders_Log[[#This Row],[Date Invoiced]]=FY02_M03,SalesOrders_Log[[#This Row],[Line Sub Total]],0)</f>
        <v>0</v>
      </c>
      <c r="AK205" s="18">
        <f>IF(SalesOrders_Log[[#This Row],[Date Invoiced]]=FY02_M04,SalesOrders_Log[[#This Row],[Line Sub Total]],0)</f>
        <v>0</v>
      </c>
      <c r="AL205" s="18">
        <f>IF(SalesOrders_Log[[#This Row],[Date Invoiced]]=FY02_M05,SalesOrders_Log[[#This Row],[Line Sub Total]],0)</f>
        <v>0</v>
      </c>
      <c r="AM205" s="18">
        <f>IF(SalesOrders_Log[[#This Row],[Date Invoiced]]=FY02_M06,SalesOrders_Log[[#This Row],[Line Sub Total]],0)</f>
        <v>0</v>
      </c>
      <c r="AN205" s="18">
        <f>IF(SalesOrders_Log[[#This Row],[Date Invoiced]]=FY02_M07,SalesOrders_Log[[#This Row],[Line Sub Total]],0)</f>
        <v>0</v>
      </c>
      <c r="AO205" s="18">
        <f>IF(SalesOrders_Log[[#This Row],[Date Invoiced]]=FY02_M08,SalesOrders_Log[[#This Row],[Line Sub Total]],0)</f>
        <v>0</v>
      </c>
      <c r="AP205" s="18">
        <f>IF(SalesOrders_Log[[#This Row],[Date Invoiced]]=FY02_M09,SalesOrders_Log[[#This Row],[Line Sub Total]],0)</f>
        <v>0</v>
      </c>
      <c r="AQ205" s="18">
        <f>IF(SalesOrders_Log[[#This Row],[Date Invoiced]]=FY02_M10,SalesOrders_Log[[#This Row],[Line Sub Total]],0)</f>
        <v>0</v>
      </c>
      <c r="AR205" s="18">
        <f>IF(SalesOrders_Log[[#This Row],[Date Invoiced]]=FY02_M11,SalesOrders_Log[[#This Row],[Line Sub Total]],0)</f>
        <v>0</v>
      </c>
      <c r="AS205" s="18">
        <f>IF(SalesOrders_Log[[#This Row],[Date Invoiced]]=FY02_M12,SalesOrders_Log[[#This Row],[Line Sub Total]],0)</f>
        <v>0</v>
      </c>
      <c r="AT205" s="18">
        <f>IF(SalesOrders_Log[[#This Row],[Date Invoiced]]=FY03_M01,SalesOrders_Log[[#This Row],[Line Sub Total]],0)</f>
        <v>0</v>
      </c>
      <c r="AU205" s="18">
        <f>IF(SalesOrders_Log[[#This Row],[Date Invoiced]]=FY03_M02,SalesOrders_Log[[#This Row],[Line Sub Total]],0)</f>
        <v>0</v>
      </c>
      <c r="AV205" s="18">
        <f>IF(SalesOrders_Log[[#This Row],[Date Invoiced]]=FY03_M03,SalesOrders_Log[[#This Row],[Line Sub Total]],0)</f>
        <v>0</v>
      </c>
      <c r="AW205" s="18">
        <f>IF(SalesOrders_Log[[#This Row],[Date Invoiced]]=FY03_M04,SalesOrders_Log[[#This Row],[Line Sub Total]],0)</f>
        <v>0</v>
      </c>
      <c r="AX205" s="18">
        <f>IF(SalesOrders_Log[[#This Row],[Date Invoiced]]=FY03_M05,SalesOrders_Log[[#This Row],[Line Sub Total]],0)</f>
        <v>0</v>
      </c>
      <c r="AY205" s="18">
        <f>IF(SalesOrders_Log[[#This Row],[Date Invoiced]]=FY03_M06,SalesOrders_Log[[#This Row],[Line Sub Total]],0)</f>
        <v>0</v>
      </c>
      <c r="AZ205" s="18">
        <f>IF(SalesOrders_Log[[#This Row],[Date Invoiced]]=FY03_M07,SalesOrders_Log[[#This Row],[Line Sub Total]],0)</f>
        <v>0</v>
      </c>
      <c r="BA205" s="18">
        <f>IF(SalesOrders_Log[[#This Row],[Date Invoiced]]=FY03_M08,SalesOrders_Log[[#This Row],[Line Sub Total]],0)</f>
        <v>0</v>
      </c>
      <c r="BB205" s="18">
        <f>IF(SalesOrders_Log[[#This Row],[Date Invoiced]]=FY03_M09,SalesOrders_Log[[#This Row],[Line Sub Total]],0)</f>
        <v>0</v>
      </c>
      <c r="BC205" s="18">
        <f>IF(SalesOrders_Log[[#This Row],[Date Invoiced]]=FY03_M10,SalesOrders_Log[[#This Row],[Line Sub Total]],0)</f>
        <v>0</v>
      </c>
      <c r="BD205" s="18">
        <f>IF(SalesOrders_Log[[#This Row],[Date Invoiced]]=FY03_M11,SalesOrders_Log[[#This Row],[Line Sub Total]],0)</f>
        <v>0</v>
      </c>
      <c r="BE205" s="18">
        <f>IF(SalesOrders_Log[[#This Row],[Date Invoiced]]=FY03_M12,SalesOrders_Log[[#This Row],[Line Sub Total]],0)</f>
        <v>0</v>
      </c>
      <c r="BF205" s="18">
        <f>IF(SalesOrders_Log[[#This Row],[Product]]=FY04_M01,SalesOrders_Log[[#This Row],[Date Invoiced]],0)</f>
        <v>0</v>
      </c>
      <c r="BG205" s="18">
        <f>IF(SalesOrders_Log[[#This Row],[Product]]=FY04_M02,SalesOrders_Log[[#This Row],[Date Invoiced]],0)</f>
        <v>0</v>
      </c>
      <c r="BH205" s="18">
        <f>IF(SalesOrders_Log[[#This Row],[Product]]=FY04_M03,SalesOrders_Log[[#This Row],[Date Invoiced]],0)</f>
        <v>0</v>
      </c>
      <c r="BI205" s="18">
        <f>IF(SalesOrders_Log[[#This Row],[Product]]=FY04_M04,SalesOrders_Log[[#This Row],[Date Invoiced]],0)</f>
        <v>0</v>
      </c>
      <c r="BJ205" s="18">
        <f>IF(SalesOrders_Log[[#This Row],[Product]]=FY04_M05,SalesOrders_Log[[#This Row],[Date Invoiced]],0)</f>
        <v>0</v>
      </c>
      <c r="BK205" s="18">
        <f>IF(SalesOrders_Log[[#This Row],[Product]]=FY04_M06,SalesOrders_Log[[#This Row],[Date Invoiced]],0)</f>
        <v>0</v>
      </c>
      <c r="BL205" s="18">
        <f>IF(SalesOrders_Log[[#This Row],[Product]]=FY04_M07,SalesOrders_Log[[#This Row],[Date Invoiced]],0)</f>
        <v>0</v>
      </c>
      <c r="BM205" s="18">
        <f>IF(SalesOrders_Log[[#This Row],[Product]]=FY04_M08,SalesOrders_Log[[#This Row],[Date Invoiced]],0)</f>
        <v>0</v>
      </c>
      <c r="BN205" s="18">
        <f>IF(SalesOrders_Log[[#This Row],[Product]]=FY04_M09,SalesOrders_Log[[#This Row],[Date Invoiced]],0)</f>
        <v>0</v>
      </c>
      <c r="BO205" s="18">
        <f>IF(SalesOrders_Log[[#This Row],[Product]]=FY04_M10,SalesOrders_Log[[#This Row],[Date Invoiced]],0)</f>
        <v>0</v>
      </c>
      <c r="BP205" s="18">
        <f>IF(SalesOrders_Log[[#This Row],[Product]]=FY04_M11,SalesOrders_Log[[#This Row],[Date Invoiced]],0)</f>
        <v>0</v>
      </c>
      <c r="BQ205" s="18">
        <f>IF(SalesOrders_Log[[#This Row],[Product]]=FY04_M12,SalesOrders_Log[[#This Row],[Date Invoiced]],0)</f>
        <v>0</v>
      </c>
      <c r="BR205" s="18">
        <f>IF(SalesOrders_Log[[#This Row],[Product]]=FY05_M01,SalesOrders_Log[[#This Row],[Date Invoiced]],0)</f>
        <v>0</v>
      </c>
      <c r="BS205" s="18">
        <f>IF(SalesOrders_Log[[#This Row],[Product]]=FY05_M02,SalesOrders_Log[[#This Row],[Date Invoiced]],0)</f>
        <v>0</v>
      </c>
      <c r="BT205" s="18">
        <f>IF(SalesOrders_Log[[#This Row],[Product]]=FY05_M03,SalesOrders_Log[[#This Row],[Date Invoiced]],0)</f>
        <v>0</v>
      </c>
      <c r="BU205" s="18">
        <f>IF(SalesOrders_Log[[#This Row],[Product]]=FY05_M04,SalesOrders_Log[[#This Row],[Date Invoiced]],0)</f>
        <v>0</v>
      </c>
      <c r="BV205" s="18">
        <f>IF(SalesOrders_Log[[#This Row],[Product]]=FY05_M05,SalesOrders_Log[[#This Row],[Date Invoiced]],0)</f>
        <v>0</v>
      </c>
      <c r="BW205" s="18">
        <f>IF(SalesOrders_Log[[#This Row],[Product]]=FY05_M06,SalesOrders_Log[[#This Row],[Date Invoiced]],0)</f>
        <v>0</v>
      </c>
      <c r="BX205" s="18">
        <f>IF(SalesOrders_Log[[#This Row],[Product]]=FY05_M07,SalesOrders_Log[[#This Row],[Date Invoiced]],0)</f>
        <v>0</v>
      </c>
      <c r="BY205" s="18">
        <f>IF(SalesOrders_Log[[#This Row],[Product]]=FY05_M08,SalesOrders_Log[[#This Row],[Date Invoiced]],0)</f>
        <v>0</v>
      </c>
      <c r="BZ205" s="18">
        <f>IF(SalesOrders_Log[[#This Row],[Product]]=FY05_M09,SalesOrders_Log[[#This Row],[Date Invoiced]],0)</f>
        <v>0</v>
      </c>
      <c r="CA205" s="18">
        <f>IF(SalesOrders_Log[[#This Row],[Product]]=FY05_M10,SalesOrders_Log[[#This Row],[Date Invoiced]],0)</f>
        <v>0</v>
      </c>
      <c r="CB205" s="18">
        <f>IF(SalesOrders_Log[[#This Row],[Product]]=FY05_M11,SalesOrders_Log[[#This Row],[Date Invoiced]],0)</f>
        <v>0</v>
      </c>
      <c r="CC205" s="18">
        <f>IF(SalesOrders_Log[[#This Row],[Product]]=FY05_M12,SalesOrders_Log[[#This Row],[Date Invoiced]],0)</f>
        <v>0</v>
      </c>
    </row>
    <row r="206" spans="2:81" x14ac:dyDescent="0.25">
      <c r="B206" s="6" t="s">
        <v>810</v>
      </c>
      <c r="C206" s="6"/>
      <c r="D206" s="11"/>
      <c r="E206" s="6"/>
      <c r="F206" s="6"/>
      <c r="G206" s="6"/>
      <c r="H206" s="6"/>
      <c r="I206" s="6"/>
      <c r="J206" s="6"/>
      <c r="K206" s="6"/>
      <c r="L206" s="18" t="str">
        <f>IF(ISBLANK(SalesOrders_Log[[#This Row],[Product]]),"",SalesOrders_Log[[#This Row],[List Price]]*SalesOrders_Log[[#This Row],[QTY at List Price]]+SalesOrders_Log[[#This Row],[Discount Price]]*SalesOrders_Log[[#This Row],[QTY at Discount Price]])</f>
        <v/>
      </c>
      <c r="M206" s="6"/>
      <c r="N206" s="6"/>
      <c r="O206" s="18" t="str">
        <f>IFERROR(SalesOrders_Log[[#This Row],[Line Sub Total]]*SalesOrders_Log[[#This Row],[Zip Code Taxes]],"")</f>
        <v/>
      </c>
      <c r="P206" s="18">
        <f>SalesOrders_Log[[#This Row],[List Price]]-SalesOrders_Log[[#This Row],[Cost Price]]</f>
        <v>0</v>
      </c>
      <c r="Q20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06" s="93" t="str">
        <f>IFERROR(SalesOrders_Log[[#This Row],[QTY at List Price]]*SalesOrders_Log[[#This Row],[List Price]]/SalesOrders_Log[[#This Row],[Cost Price]]*SalesOrders_Log[[#This Row],[QTY at List Price]]-IF(SalesOrders_Log[[#This Row],[QTY at List Price]]="","",1),"")</f>
        <v/>
      </c>
      <c r="S206" s="93" t="str">
        <f>IFERROR( SalesOrders_Log[[#This Row],[QTY at Discount Price]]*SalesOrders_Log[[#This Row],[Discount Price]]/SalesOrders_Log[[#This Row],[Cost Price]]*SalesOrders_Log[[#This Row],[QTY at Discount Price]]-IF(SalesOrders_Log[[#This Row],[QTY at Discount Price]]="","",1),"")</f>
        <v/>
      </c>
      <c r="T206" s="6"/>
      <c r="V206" s="18">
        <f>IF(SalesOrders_Log[[#This Row],[Date Invoiced]]=FY01_M01,SalesOrders_Log[[#This Row],[Line Sub Total]],0)</f>
        <v>0</v>
      </c>
      <c r="W206" s="18">
        <f>IF(SalesOrders_Log[[#This Row],[Date Invoiced]]=FY01_M02,SalesOrders_Log[[#This Row],[Line Sub Total]],0)</f>
        <v>0</v>
      </c>
      <c r="X206" s="18">
        <f>IF(SalesOrders_Log[[#This Row],[Date Invoiced]]=FY01_M03,SalesOrders_Log[[#This Row],[Line Sub Total]],0)</f>
        <v>0</v>
      </c>
      <c r="Y206" s="18">
        <f>IF(SalesOrders_Log[[#This Row],[Date Invoiced]]=FY01_M04,SalesOrders_Log[[#This Row],[Line Sub Total]],0)</f>
        <v>0</v>
      </c>
      <c r="Z206" s="18">
        <f>IF(SalesOrders_Log[[#This Row],[Date Invoiced]]=FY01_M05,SalesOrders_Log[[#This Row],[Line Sub Total]],0)</f>
        <v>0</v>
      </c>
      <c r="AA206" s="18">
        <f>IF(SalesOrders_Log[[#This Row],[Date Invoiced]]=FY01_M06,SalesOrders_Log[[#This Row],[Line Sub Total]],0)</f>
        <v>0</v>
      </c>
      <c r="AB206" s="18">
        <f>IF(SalesOrders_Log[[#This Row],[Date Invoiced]]=FY01_M07,SalesOrders_Log[[#This Row],[Line Sub Total]],0)</f>
        <v>0</v>
      </c>
      <c r="AC206" s="18">
        <f>IF(SalesOrders_Log[[#This Row],[Date Invoiced]]=FY01_M08,SalesOrders_Log[[#This Row],[Line Sub Total]],0)</f>
        <v>0</v>
      </c>
      <c r="AD206" s="18">
        <f>IF(SalesOrders_Log[[#This Row],[Date Invoiced]]=FY01_M09,SalesOrders_Log[[#This Row],[Line Sub Total]],0)</f>
        <v>0</v>
      </c>
      <c r="AE206" s="18">
        <f>IF(SalesOrders_Log[[#This Row],[Date Invoiced]]=FY01_M10,SalesOrders_Log[[#This Row],[Line Sub Total]],0)</f>
        <v>0</v>
      </c>
      <c r="AF206" s="18">
        <f>IF(SalesOrders_Log[[#This Row],[Date Invoiced]]=FY01_M11,SalesOrders_Log[[#This Row],[Line Sub Total]],0)</f>
        <v>0</v>
      </c>
      <c r="AG206" s="18">
        <f>IF(SalesOrders_Log[[#This Row],[Date Invoiced]]=FY01_M12,SalesOrders_Log[[#This Row],[Line Sub Total]],0)</f>
        <v>0</v>
      </c>
      <c r="AH206" s="18">
        <f>IF(SalesOrders_Log[[#This Row],[Date Invoiced]]=FY02_M01,SalesOrders_Log[[#This Row],[Line Sub Total]],0)</f>
        <v>0</v>
      </c>
      <c r="AI206" s="18">
        <f>IF(SalesOrders_Log[[#This Row],[Date Invoiced]]=FY02_M02,SalesOrders_Log[[#This Row],[Line Sub Total]],0)</f>
        <v>0</v>
      </c>
      <c r="AJ206" s="18">
        <f>IF(SalesOrders_Log[[#This Row],[Date Invoiced]]=FY02_M03,SalesOrders_Log[[#This Row],[Line Sub Total]],0)</f>
        <v>0</v>
      </c>
      <c r="AK206" s="18">
        <f>IF(SalesOrders_Log[[#This Row],[Date Invoiced]]=FY02_M04,SalesOrders_Log[[#This Row],[Line Sub Total]],0)</f>
        <v>0</v>
      </c>
      <c r="AL206" s="18">
        <f>IF(SalesOrders_Log[[#This Row],[Date Invoiced]]=FY02_M05,SalesOrders_Log[[#This Row],[Line Sub Total]],0)</f>
        <v>0</v>
      </c>
      <c r="AM206" s="18">
        <f>IF(SalesOrders_Log[[#This Row],[Date Invoiced]]=FY02_M06,SalesOrders_Log[[#This Row],[Line Sub Total]],0)</f>
        <v>0</v>
      </c>
      <c r="AN206" s="18">
        <f>IF(SalesOrders_Log[[#This Row],[Date Invoiced]]=FY02_M07,SalesOrders_Log[[#This Row],[Line Sub Total]],0)</f>
        <v>0</v>
      </c>
      <c r="AO206" s="18">
        <f>IF(SalesOrders_Log[[#This Row],[Date Invoiced]]=FY02_M08,SalesOrders_Log[[#This Row],[Line Sub Total]],0)</f>
        <v>0</v>
      </c>
      <c r="AP206" s="18">
        <f>IF(SalesOrders_Log[[#This Row],[Date Invoiced]]=FY02_M09,SalesOrders_Log[[#This Row],[Line Sub Total]],0)</f>
        <v>0</v>
      </c>
      <c r="AQ206" s="18">
        <f>IF(SalesOrders_Log[[#This Row],[Date Invoiced]]=FY02_M10,SalesOrders_Log[[#This Row],[Line Sub Total]],0)</f>
        <v>0</v>
      </c>
      <c r="AR206" s="18">
        <f>IF(SalesOrders_Log[[#This Row],[Date Invoiced]]=FY02_M11,SalesOrders_Log[[#This Row],[Line Sub Total]],0)</f>
        <v>0</v>
      </c>
      <c r="AS206" s="18">
        <f>IF(SalesOrders_Log[[#This Row],[Date Invoiced]]=FY02_M12,SalesOrders_Log[[#This Row],[Line Sub Total]],0)</f>
        <v>0</v>
      </c>
      <c r="AT206" s="18">
        <f>IF(SalesOrders_Log[[#This Row],[Date Invoiced]]=FY03_M01,SalesOrders_Log[[#This Row],[Line Sub Total]],0)</f>
        <v>0</v>
      </c>
      <c r="AU206" s="18">
        <f>IF(SalesOrders_Log[[#This Row],[Date Invoiced]]=FY03_M02,SalesOrders_Log[[#This Row],[Line Sub Total]],0)</f>
        <v>0</v>
      </c>
      <c r="AV206" s="18">
        <f>IF(SalesOrders_Log[[#This Row],[Date Invoiced]]=FY03_M03,SalesOrders_Log[[#This Row],[Line Sub Total]],0)</f>
        <v>0</v>
      </c>
      <c r="AW206" s="18">
        <f>IF(SalesOrders_Log[[#This Row],[Date Invoiced]]=FY03_M04,SalesOrders_Log[[#This Row],[Line Sub Total]],0)</f>
        <v>0</v>
      </c>
      <c r="AX206" s="18">
        <f>IF(SalesOrders_Log[[#This Row],[Date Invoiced]]=FY03_M05,SalesOrders_Log[[#This Row],[Line Sub Total]],0)</f>
        <v>0</v>
      </c>
      <c r="AY206" s="18">
        <f>IF(SalesOrders_Log[[#This Row],[Date Invoiced]]=FY03_M06,SalesOrders_Log[[#This Row],[Line Sub Total]],0)</f>
        <v>0</v>
      </c>
      <c r="AZ206" s="18">
        <f>IF(SalesOrders_Log[[#This Row],[Date Invoiced]]=FY03_M07,SalesOrders_Log[[#This Row],[Line Sub Total]],0)</f>
        <v>0</v>
      </c>
      <c r="BA206" s="18">
        <f>IF(SalesOrders_Log[[#This Row],[Date Invoiced]]=FY03_M08,SalesOrders_Log[[#This Row],[Line Sub Total]],0)</f>
        <v>0</v>
      </c>
      <c r="BB206" s="18">
        <f>IF(SalesOrders_Log[[#This Row],[Date Invoiced]]=FY03_M09,SalesOrders_Log[[#This Row],[Line Sub Total]],0)</f>
        <v>0</v>
      </c>
      <c r="BC206" s="18">
        <f>IF(SalesOrders_Log[[#This Row],[Date Invoiced]]=FY03_M10,SalesOrders_Log[[#This Row],[Line Sub Total]],0)</f>
        <v>0</v>
      </c>
      <c r="BD206" s="18">
        <f>IF(SalesOrders_Log[[#This Row],[Date Invoiced]]=FY03_M11,SalesOrders_Log[[#This Row],[Line Sub Total]],0)</f>
        <v>0</v>
      </c>
      <c r="BE206" s="18">
        <f>IF(SalesOrders_Log[[#This Row],[Date Invoiced]]=FY03_M12,SalesOrders_Log[[#This Row],[Line Sub Total]],0)</f>
        <v>0</v>
      </c>
      <c r="BF206" s="18">
        <f>IF(SalesOrders_Log[[#This Row],[Product]]=FY04_M01,SalesOrders_Log[[#This Row],[Date Invoiced]],0)</f>
        <v>0</v>
      </c>
      <c r="BG206" s="18">
        <f>IF(SalesOrders_Log[[#This Row],[Product]]=FY04_M02,SalesOrders_Log[[#This Row],[Date Invoiced]],0)</f>
        <v>0</v>
      </c>
      <c r="BH206" s="18">
        <f>IF(SalesOrders_Log[[#This Row],[Product]]=FY04_M03,SalesOrders_Log[[#This Row],[Date Invoiced]],0)</f>
        <v>0</v>
      </c>
      <c r="BI206" s="18">
        <f>IF(SalesOrders_Log[[#This Row],[Product]]=FY04_M04,SalesOrders_Log[[#This Row],[Date Invoiced]],0)</f>
        <v>0</v>
      </c>
      <c r="BJ206" s="18">
        <f>IF(SalesOrders_Log[[#This Row],[Product]]=FY04_M05,SalesOrders_Log[[#This Row],[Date Invoiced]],0)</f>
        <v>0</v>
      </c>
      <c r="BK206" s="18">
        <f>IF(SalesOrders_Log[[#This Row],[Product]]=FY04_M06,SalesOrders_Log[[#This Row],[Date Invoiced]],0)</f>
        <v>0</v>
      </c>
      <c r="BL206" s="18">
        <f>IF(SalesOrders_Log[[#This Row],[Product]]=FY04_M07,SalesOrders_Log[[#This Row],[Date Invoiced]],0)</f>
        <v>0</v>
      </c>
      <c r="BM206" s="18">
        <f>IF(SalesOrders_Log[[#This Row],[Product]]=FY04_M08,SalesOrders_Log[[#This Row],[Date Invoiced]],0)</f>
        <v>0</v>
      </c>
      <c r="BN206" s="18">
        <f>IF(SalesOrders_Log[[#This Row],[Product]]=FY04_M09,SalesOrders_Log[[#This Row],[Date Invoiced]],0)</f>
        <v>0</v>
      </c>
      <c r="BO206" s="18">
        <f>IF(SalesOrders_Log[[#This Row],[Product]]=FY04_M10,SalesOrders_Log[[#This Row],[Date Invoiced]],0)</f>
        <v>0</v>
      </c>
      <c r="BP206" s="18">
        <f>IF(SalesOrders_Log[[#This Row],[Product]]=FY04_M11,SalesOrders_Log[[#This Row],[Date Invoiced]],0)</f>
        <v>0</v>
      </c>
      <c r="BQ206" s="18">
        <f>IF(SalesOrders_Log[[#This Row],[Product]]=FY04_M12,SalesOrders_Log[[#This Row],[Date Invoiced]],0)</f>
        <v>0</v>
      </c>
      <c r="BR206" s="18">
        <f>IF(SalesOrders_Log[[#This Row],[Product]]=FY05_M01,SalesOrders_Log[[#This Row],[Date Invoiced]],0)</f>
        <v>0</v>
      </c>
      <c r="BS206" s="18">
        <f>IF(SalesOrders_Log[[#This Row],[Product]]=FY05_M02,SalesOrders_Log[[#This Row],[Date Invoiced]],0)</f>
        <v>0</v>
      </c>
      <c r="BT206" s="18">
        <f>IF(SalesOrders_Log[[#This Row],[Product]]=FY05_M03,SalesOrders_Log[[#This Row],[Date Invoiced]],0)</f>
        <v>0</v>
      </c>
      <c r="BU206" s="18">
        <f>IF(SalesOrders_Log[[#This Row],[Product]]=FY05_M04,SalesOrders_Log[[#This Row],[Date Invoiced]],0)</f>
        <v>0</v>
      </c>
      <c r="BV206" s="18">
        <f>IF(SalesOrders_Log[[#This Row],[Product]]=FY05_M05,SalesOrders_Log[[#This Row],[Date Invoiced]],0)</f>
        <v>0</v>
      </c>
      <c r="BW206" s="18">
        <f>IF(SalesOrders_Log[[#This Row],[Product]]=FY05_M06,SalesOrders_Log[[#This Row],[Date Invoiced]],0)</f>
        <v>0</v>
      </c>
      <c r="BX206" s="18">
        <f>IF(SalesOrders_Log[[#This Row],[Product]]=FY05_M07,SalesOrders_Log[[#This Row],[Date Invoiced]],0)</f>
        <v>0</v>
      </c>
      <c r="BY206" s="18">
        <f>IF(SalesOrders_Log[[#This Row],[Product]]=FY05_M08,SalesOrders_Log[[#This Row],[Date Invoiced]],0)</f>
        <v>0</v>
      </c>
      <c r="BZ206" s="18">
        <f>IF(SalesOrders_Log[[#This Row],[Product]]=FY05_M09,SalesOrders_Log[[#This Row],[Date Invoiced]],0)</f>
        <v>0</v>
      </c>
      <c r="CA206" s="18">
        <f>IF(SalesOrders_Log[[#This Row],[Product]]=FY05_M10,SalesOrders_Log[[#This Row],[Date Invoiced]],0)</f>
        <v>0</v>
      </c>
      <c r="CB206" s="18">
        <f>IF(SalesOrders_Log[[#This Row],[Product]]=FY05_M11,SalesOrders_Log[[#This Row],[Date Invoiced]],0)</f>
        <v>0</v>
      </c>
      <c r="CC206" s="18">
        <f>IF(SalesOrders_Log[[#This Row],[Product]]=FY05_M12,SalesOrders_Log[[#This Row],[Date Invoiced]],0)</f>
        <v>0</v>
      </c>
    </row>
    <row r="207" spans="2:81" x14ac:dyDescent="0.25">
      <c r="B207" s="6" t="s">
        <v>811</v>
      </c>
      <c r="C207" s="6"/>
      <c r="D207" s="11"/>
      <c r="E207" s="6"/>
      <c r="F207" s="6"/>
      <c r="G207" s="6"/>
      <c r="H207" s="6"/>
      <c r="I207" s="6"/>
      <c r="J207" s="6"/>
      <c r="K207" s="6"/>
      <c r="L207" s="18" t="str">
        <f>IF(ISBLANK(SalesOrders_Log[[#This Row],[Product]]),"",SalesOrders_Log[[#This Row],[List Price]]*SalesOrders_Log[[#This Row],[QTY at List Price]]+SalesOrders_Log[[#This Row],[Discount Price]]*SalesOrders_Log[[#This Row],[QTY at Discount Price]])</f>
        <v/>
      </c>
      <c r="M207" s="6"/>
      <c r="N207" s="6"/>
      <c r="O207" s="18" t="str">
        <f>IFERROR(SalesOrders_Log[[#This Row],[Line Sub Total]]*SalesOrders_Log[[#This Row],[Zip Code Taxes]],"")</f>
        <v/>
      </c>
      <c r="P207" s="18">
        <f>SalesOrders_Log[[#This Row],[List Price]]-SalesOrders_Log[[#This Row],[Cost Price]]</f>
        <v>0</v>
      </c>
      <c r="Q20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07" s="93" t="str">
        <f>IFERROR(SalesOrders_Log[[#This Row],[QTY at List Price]]*SalesOrders_Log[[#This Row],[List Price]]/SalesOrders_Log[[#This Row],[Cost Price]]*SalesOrders_Log[[#This Row],[QTY at List Price]]-IF(SalesOrders_Log[[#This Row],[QTY at List Price]]="","",1),"")</f>
        <v/>
      </c>
      <c r="S207" s="93" t="str">
        <f>IFERROR( SalesOrders_Log[[#This Row],[QTY at Discount Price]]*SalesOrders_Log[[#This Row],[Discount Price]]/SalesOrders_Log[[#This Row],[Cost Price]]*SalesOrders_Log[[#This Row],[QTY at Discount Price]]-IF(SalesOrders_Log[[#This Row],[QTY at Discount Price]]="","",1),"")</f>
        <v/>
      </c>
      <c r="T207" s="6"/>
      <c r="V207" s="18">
        <f>IF(SalesOrders_Log[[#This Row],[Date Invoiced]]=FY01_M01,SalesOrders_Log[[#This Row],[Line Sub Total]],0)</f>
        <v>0</v>
      </c>
      <c r="W207" s="18">
        <f>IF(SalesOrders_Log[[#This Row],[Date Invoiced]]=FY01_M02,SalesOrders_Log[[#This Row],[Line Sub Total]],0)</f>
        <v>0</v>
      </c>
      <c r="X207" s="18">
        <f>IF(SalesOrders_Log[[#This Row],[Date Invoiced]]=FY01_M03,SalesOrders_Log[[#This Row],[Line Sub Total]],0)</f>
        <v>0</v>
      </c>
      <c r="Y207" s="18">
        <f>IF(SalesOrders_Log[[#This Row],[Date Invoiced]]=FY01_M04,SalesOrders_Log[[#This Row],[Line Sub Total]],0)</f>
        <v>0</v>
      </c>
      <c r="Z207" s="18">
        <f>IF(SalesOrders_Log[[#This Row],[Date Invoiced]]=FY01_M05,SalesOrders_Log[[#This Row],[Line Sub Total]],0)</f>
        <v>0</v>
      </c>
      <c r="AA207" s="18">
        <f>IF(SalesOrders_Log[[#This Row],[Date Invoiced]]=FY01_M06,SalesOrders_Log[[#This Row],[Line Sub Total]],0)</f>
        <v>0</v>
      </c>
      <c r="AB207" s="18">
        <f>IF(SalesOrders_Log[[#This Row],[Date Invoiced]]=FY01_M07,SalesOrders_Log[[#This Row],[Line Sub Total]],0)</f>
        <v>0</v>
      </c>
      <c r="AC207" s="18">
        <f>IF(SalesOrders_Log[[#This Row],[Date Invoiced]]=FY01_M08,SalesOrders_Log[[#This Row],[Line Sub Total]],0)</f>
        <v>0</v>
      </c>
      <c r="AD207" s="18">
        <f>IF(SalesOrders_Log[[#This Row],[Date Invoiced]]=FY01_M09,SalesOrders_Log[[#This Row],[Line Sub Total]],0)</f>
        <v>0</v>
      </c>
      <c r="AE207" s="18">
        <f>IF(SalesOrders_Log[[#This Row],[Date Invoiced]]=FY01_M10,SalesOrders_Log[[#This Row],[Line Sub Total]],0)</f>
        <v>0</v>
      </c>
      <c r="AF207" s="18">
        <f>IF(SalesOrders_Log[[#This Row],[Date Invoiced]]=FY01_M11,SalesOrders_Log[[#This Row],[Line Sub Total]],0)</f>
        <v>0</v>
      </c>
      <c r="AG207" s="18">
        <f>IF(SalesOrders_Log[[#This Row],[Date Invoiced]]=FY01_M12,SalesOrders_Log[[#This Row],[Line Sub Total]],0)</f>
        <v>0</v>
      </c>
      <c r="AH207" s="18">
        <f>IF(SalesOrders_Log[[#This Row],[Date Invoiced]]=FY02_M01,SalesOrders_Log[[#This Row],[Line Sub Total]],0)</f>
        <v>0</v>
      </c>
      <c r="AI207" s="18">
        <f>IF(SalesOrders_Log[[#This Row],[Date Invoiced]]=FY02_M02,SalesOrders_Log[[#This Row],[Line Sub Total]],0)</f>
        <v>0</v>
      </c>
      <c r="AJ207" s="18">
        <f>IF(SalesOrders_Log[[#This Row],[Date Invoiced]]=FY02_M03,SalesOrders_Log[[#This Row],[Line Sub Total]],0)</f>
        <v>0</v>
      </c>
      <c r="AK207" s="18">
        <f>IF(SalesOrders_Log[[#This Row],[Date Invoiced]]=FY02_M04,SalesOrders_Log[[#This Row],[Line Sub Total]],0)</f>
        <v>0</v>
      </c>
      <c r="AL207" s="18">
        <f>IF(SalesOrders_Log[[#This Row],[Date Invoiced]]=FY02_M05,SalesOrders_Log[[#This Row],[Line Sub Total]],0)</f>
        <v>0</v>
      </c>
      <c r="AM207" s="18">
        <f>IF(SalesOrders_Log[[#This Row],[Date Invoiced]]=FY02_M06,SalesOrders_Log[[#This Row],[Line Sub Total]],0)</f>
        <v>0</v>
      </c>
      <c r="AN207" s="18">
        <f>IF(SalesOrders_Log[[#This Row],[Date Invoiced]]=FY02_M07,SalesOrders_Log[[#This Row],[Line Sub Total]],0)</f>
        <v>0</v>
      </c>
      <c r="AO207" s="18">
        <f>IF(SalesOrders_Log[[#This Row],[Date Invoiced]]=FY02_M08,SalesOrders_Log[[#This Row],[Line Sub Total]],0)</f>
        <v>0</v>
      </c>
      <c r="AP207" s="18">
        <f>IF(SalesOrders_Log[[#This Row],[Date Invoiced]]=FY02_M09,SalesOrders_Log[[#This Row],[Line Sub Total]],0)</f>
        <v>0</v>
      </c>
      <c r="AQ207" s="18">
        <f>IF(SalesOrders_Log[[#This Row],[Date Invoiced]]=FY02_M10,SalesOrders_Log[[#This Row],[Line Sub Total]],0)</f>
        <v>0</v>
      </c>
      <c r="AR207" s="18">
        <f>IF(SalesOrders_Log[[#This Row],[Date Invoiced]]=FY02_M11,SalesOrders_Log[[#This Row],[Line Sub Total]],0)</f>
        <v>0</v>
      </c>
      <c r="AS207" s="18">
        <f>IF(SalesOrders_Log[[#This Row],[Date Invoiced]]=FY02_M12,SalesOrders_Log[[#This Row],[Line Sub Total]],0)</f>
        <v>0</v>
      </c>
      <c r="AT207" s="18">
        <f>IF(SalesOrders_Log[[#This Row],[Date Invoiced]]=FY03_M01,SalesOrders_Log[[#This Row],[Line Sub Total]],0)</f>
        <v>0</v>
      </c>
      <c r="AU207" s="18">
        <f>IF(SalesOrders_Log[[#This Row],[Date Invoiced]]=FY03_M02,SalesOrders_Log[[#This Row],[Line Sub Total]],0)</f>
        <v>0</v>
      </c>
      <c r="AV207" s="18">
        <f>IF(SalesOrders_Log[[#This Row],[Date Invoiced]]=FY03_M03,SalesOrders_Log[[#This Row],[Line Sub Total]],0)</f>
        <v>0</v>
      </c>
      <c r="AW207" s="18">
        <f>IF(SalesOrders_Log[[#This Row],[Date Invoiced]]=FY03_M04,SalesOrders_Log[[#This Row],[Line Sub Total]],0)</f>
        <v>0</v>
      </c>
      <c r="AX207" s="18">
        <f>IF(SalesOrders_Log[[#This Row],[Date Invoiced]]=FY03_M05,SalesOrders_Log[[#This Row],[Line Sub Total]],0)</f>
        <v>0</v>
      </c>
      <c r="AY207" s="18">
        <f>IF(SalesOrders_Log[[#This Row],[Date Invoiced]]=FY03_M06,SalesOrders_Log[[#This Row],[Line Sub Total]],0)</f>
        <v>0</v>
      </c>
      <c r="AZ207" s="18">
        <f>IF(SalesOrders_Log[[#This Row],[Date Invoiced]]=FY03_M07,SalesOrders_Log[[#This Row],[Line Sub Total]],0)</f>
        <v>0</v>
      </c>
      <c r="BA207" s="18">
        <f>IF(SalesOrders_Log[[#This Row],[Date Invoiced]]=FY03_M08,SalesOrders_Log[[#This Row],[Line Sub Total]],0)</f>
        <v>0</v>
      </c>
      <c r="BB207" s="18">
        <f>IF(SalesOrders_Log[[#This Row],[Date Invoiced]]=FY03_M09,SalesOrders_Log[[#This Row],[Line Sub Total]],0)</f>
        <v>0</v>
      </c>
      <c r="BC207" s="18">
        <f>IF(SalesOrders_Log[[#This Row],[Date Invoiced]]=FY03_M10,SalesOrders_Log[[#This Row],[Line Sub Total]],0)</f>
        <v>0</v>
      </c>
      <c r="BD207" s="18">
        <f>IF(SalesOrders_Log[[#This Row],[Date Invoiced]]=FY03_M11,SalesOrders_Log[[#This Row],[Line Sub Total]],0)</f>
        <v>0</v>
      </c>
      <c r="BE207" s="18">
        <f>IF(SalesOrders_Log[[#This Row],[Date Invoiced]]=FY03_M12,SalesOrders_Log[[#This Row],[Line Sub Total]],0)</f>
        <v>0</v>
      </c>
      <c r="BF207" s="18">
        <f>IF(SalesOrders_Log[[#This Row],[Product]]=FY04_M01,SalesOrders_Log[[#This Row],[Date Invoiced]],0)</f>
        <v>0</v>
      </c>
      <c r="BG207" s="18">
        <f>IF(SalesOrders_Log[[#This Row],[Product]]=FY04_M02,SalesOrders_Log[[#This Row],[Date Invoiced]],0)</f>
        <v>0</v>
      </c>
      <c r="BH207" s="18">
        <f>IF(SalesOrders_Log[[#This Row],[Product]]=FY04_M03,SalesOrders_Log[[#This Row],[Date Invoiced]],0)</f>
        <v>0</v>
      </c>
      <c r="BI207" s="18">
        <f>IF(SalesOrders_Log[[#This Row],[Product]]=FY04_M04,SalesOrders_Log[[#This Row],[Date Invoiced]],0)</f>
        <v>0</v>
      </c>
      <c r="BJ207" s="18">
        <f>IF(SalesOrders_Log[[#This Row],[Product]]=FY04_M05,SalesOrders_Log[[#This Row],[Date Invoiced]],0)</f>
        <v>0</v>
      </c>
      <c r="BK207" s="18">
        <f>IF(SalesOrders_Log[[#This Row],[Product]]=FY04_M06,SalesOrders_Log[[#This Row],[Date Invoiced]],0)</f>
        <v>0</v>
      </c>
      <c r="BL207" s="18">
        <f>IF(SalesOrders_Log[[#This Row],[Product]]=FY04_M07,SalesOrders_Log[[#This Row],[Date Invoiced]],0)</f>
        <v>0</v>
      </c>
      <c r="BM207" s="18">
        <f>IF(SalesOrders_Log[[#This Row],[Product]]=FY04_M08,SalesOrders_Log[[#This Row],[Date Invoiced]],0)</f>
        <v>0</v>
      </c>
      <c r="BN207" s="18">
        <f>IF(SalesOrders_Log[[#This Row],[Product]]=FY04_M09,SalesOrders_Log[[#This Row],[Date Invoiced]],0)</f>
        <v>0</v>
      </c>
      <c r="BO207" s="18">
        <f>IF(SalesOrders_Log[[#This Row],[Product]]=FY04_M10,SalesOrders_Log[[#This Row],[Date Invoiced]],0)</f>
        <v>0</v>
      </c>
      <c r="BP207" s="18">
        <f>IF(SalesOrders_Log[[#This Row],[Product]]=FY04_M11,SalesOrders_Log[[#This Row],[Date Invoiced]],0)</f>
        <v>0</v>
      </c>
      <c r="BQ207" s="18">
        <f>IF(SalesOrders_Log[[#This Row],[Product]]=FY04_M12,SalesOrders_Log[[#This Row],[Date Invoiced]],0)</f>
        <v>0</v>
      </c>
      <c r="BR207" s="18">
        <f>IF(SalesOrders_Log[[#This Row],[Product]]=FY05_M01,SalesOrders_Log[[#This Row],[Date Invoiced]],0)</f>
        <v>0</v>
      </c>
      <c r="BS207" s="18">
        <f>IF(SalesOrders_Log[[#This Row],[Product]]=FY05_M02,SalesOrders_Log[[#This Row],[Date Invoiced]],0)</f>
        <v>0</v>
      </c>
      <c r="BT207" s="18">
        <f>IF(SalesOrders_Log[[#This Row],[Product]]=FY05_M03,SalesOrders_Log[[#This Row],[Date Invoiced]],0)</f>
        <v>0</v>
      </c>
      <c r="BU207" s="18">
        <f>IF(SalesOrders_Log[[#This Row],[Product]]=FY05_M04,SalesOrders_Log[[#This Row],[Date Invoiced]],0)</f>
        <v>0</v>
      </c>
      <c r="BV207" s="18">
        <f>IF(SalesOrders_Log[[#This Row],[Product]]=FY05_M05,SalesOrders_Log[[#This Row],[Date Invoiced]],0)</f>
        <v>0</v>
      </c>
      <c r="BW207" s="18">
        <f>IF(SalesOrders_Log[[#This Row],[Product]]=FY05_M06,SalesOrders_Log[[#This Row],[Date Invoiced]],0)</f>
        <v>0</v>
      </c>
      <c r="BX207" s="18">
        <f>IF(SalesOrders_Log[[#This Row],[Product]]=FY05_M07,SalesOrders_Log[[#This Row],[Date Invoiced]],0)</f>
        <v>0</v>
      </c>
      <c r="BY207" s="18">
        <f>IF(SalesOrders_Log[[#This Row],[Product]]=FY05_M08,SalesOrders_Log[[#This Row],[Date Invoiced]],0)</f>
        <v>0</v>
      </c>
      <c r="BZ207" s="18">
        <f>IF(SalesOrders_Log[[#This Row],[Product]]=FY05_M09,SalesOrders_Log[[#This Row],[Date Invoiced]],0)</f>
        <v>0</v>
      </c>
      <c r="CA207" s="18">
        <f>IF(SalesOrders_Log[[#This Row],[Product]]=FY05_M10,SalesOrders_Log[[#This Row],[Date Invoiced]],0)</f>
        <v>0</v>
      </c>
      <c r="CB207" s="18">
        <f>IF(SalesOrders_Log[[#This Row],[Product]]=FY05_M11,SalesOrders_Log[[#This Row],[Date Invoiced]],0)</f>
        <v>0</v>
      </c>
      <c r="CC207" s="18">
        <f>IF(SalesOrders_Log[[#This Row],[Product]]=FY05_M12,SalesOrders_Log[[#This Row],[Date Invoiced]],0)</f>
        <v>0</v>
      </c>
    </row>
    <row r="208" spans="2:81" x14ac:dyDescent="0.25">
      <c r="B208" s="6" t="s">
        <v>812</v>
      </c>
      <c r="C208" s="6"/>
      <c r="D208" s="11"/>
      <c r="E208" s="6"/>
      <c r="F208" s="6"/>
      <c r="G208" s="6"/>
      <c r="H208" s="6"/>
      <c r="I208" s="6"/>
      <c r="J208" s="6"/>
      <c r="K208" s="6"/>
      <c r="L208" s="18" t="str">
        <f>IF(ISBLANK(SalesOrders_Log[[#This Row],[Product]]),"",SalesOrders_Log[[#This Row],[List Price]]*SalesOrders_Log[[#This Row],[QTY at List Price]]+SalesOrders_Log[[#This Row],[Discount Price]]*SalesOrders_Log[[#This Row],[QTY at Discount Price]])</f>
        <v/>
      </c>
      <c r="M208" s="6"/>
      <c r="N208" s="6"/>
      <c r="O208" s="18" t="str">
        <f>IFERROR(SalesOrders_Log[[#This Row],[Line Sub Total]]*SalesOrders_Log[[#This Row],[Zip Code Taxes]],"")</f>
        <v/>
      </c>
      <c r="P208" s="18">
        <f>SalesOrders_Log[[#This Row],[List Price]]-SalesOrders_Log[[#This Row],[Cost Price]]</f>
        <v>0</v>
      </c>
      <c r="Q20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08" s="93" t="str">
        <f>IFERROR(SalesOrders_Log[[#This Row],[QTY at List Price]]*SalesOrders_Log[[#This Row],[List Price]]/SalesOrders_Log[[#This Row],[Cost Price]]*SalesOrders_Log[[#This Row],[QTY at List Price]]-IF(SalesOrders_Log[[#This Row],[QTY at List Price]]="","",1),"")</f>
        <v/>
      </c>
      <c r="S208" s="93" t="str">
        <f>IFERROR( SalesOrders_Log[[#This Row],[QTY at Discount Price]]*SalesOrders_Log[[#This Row],[Discount Price]]/SalesOrders_Log[[#This Row],[Cost Price]]*SalesOrders_Log[[#This Row],[QTY at Discount Price]]-IF(SalesOrders_Log[[#This Row],[QTY at Discount Price]]="","",1),"")</f>
        <v/>
      </c>
      <c r="T208" s="6"/>
      <c r="V208" s="18">
        <f>IF(SalesOrders_Log[[#This Row],[Date Invoiced]]=FY01_M01,SalesOrders_Log[[#This Row],[Line Sub Total]],0)</f>
        <v>0</v>
      </c>
      <c r="W208" s="18">
        <f>IF(SalesOrders_Log[[#This Row],[Date Invoiced]]=FY01_M02,SalesOrders_Log[[#This Row],[Line Sub Total]],0)</f>
        <v>0</v>
      </c>
      <c r="X208" s="18">
        <f>IF(SalesOrders_Log[[#This Row],[Date Invoiced]]=FY01_M03,SalesOrders_Log[[#This Row],[Line Sub Total]],0)</f>
        <v>0</v>
      </c>
      <c r="Y208" s="18">
        <f>IF(SalesOrders_Log[[#This Row],[Date Invoiced]]=FY01_M04,SalesOrders_Log[[#This Row],[Line Sub Total]],0)</f>
        <v>0</v>
      </c>
      <c r="Z208" s="18">
        <f>IF(SalesOrders_Log[[#This Row],[Date Invoiced]]=FY01_M05,SalesOrders_Log[[#This Row],[Line Sub Total]],0)</f>
        <v>0</v>
      </c>
      <c r="AA208" s="18">
        <f>IF(SalesOrders_Log[[#This Row],[Date Invoiced]]=FY01_M06,SalesOrders_Log[[#This Row],[Line Sub Total]],0)</f>
        <v>0</v>
      </c>
      <c r="AB208" s="18">
        <f>IF(SalesOrders_Log[[#This Row],[Date Invoiced]]=FY01_M07,SalesOrders_Log[[#This Row],[Line Sub Total]],0)</f>
        <v>0</v>
      </c>
      <c r="AC208" s="18">
        <f>IF(SalesOrders_Log[[#This Row],[Date Invoiced]]=FY01_M08,SalesOrders_Log[[#This Row],[Line Sub Total]],0)</f>
        <v>0</v>
      </c>
      <c r="AD208" s="18">
        <f>IF(SalesOrders_Log[[#This Row],[Date Invoiced]]=FY01_M09,SalesOrders_Log[[#This Row],[Line Sub Total]],0)</f>
        <v>0</v>
      </c>
      <c r="AE208" s="18">
        <f>IF(SalesOrders_Log[[#This Row],[Date Invoiced]]=FY01_M10,SalesOrders_Log[[#This Row],[Line Sub Total]],0)</f>
        <v>0</v>
      </c>
      <c r="AF208" s="18">
        <f>IF(SalesOrders_Log[[#This Row],[Date Invoiced]]=FY01_M11,SalesOrders_Log[[#This Row],[Line Sub Total]],0)</f>
        <v>0</v>
      </c>
      <c r="AG208" s="18">
        <f>IF(SalesOrders_Log[[#This Row],[Date Invoiced]]=FY01_M12,SalesOrders_Log[[#This Row],[Line Sub Total]],0)</f>
        <v>0</v>
      </c>
      <c r="AH208" s="18">
        <f>IF(SalesOrders_Log[[#This Row],[Date Invoiced]]=FY02_M01,SalesOrders_Log[[#This Row],[Line Sub Total]],0)</f>
        <v>0</v>
      </c>
      <c r="AI208" s="18">
        <f>IF(SalesOrders_Log[[#This Row],[Date Invoiced]]=FY02_M02,SalesOrders_Log[[#This Row],[Line Sub Total]],0)</f>
        <v>0</v>
      </c>
      <c r="AJ208" s="18">
        <f>IF(SalesOrders_Log[[#This Row],[Date Invoiced]]=FY02_M03,SalesOrders_Log[[#This Row],[Line Sub Total]],0)</f>
        <v>0</v>
      </c>
      <c r="AK208" s="18">
        <f>IF(SalesOrders_Log[[#This Row],[Date Invoiced]]=FY02_M04,SalesOrders_Log[[#This Row],[Line Sub Total]],0)</f>
        <v>0</v>
      </c>
      <c r="AL208" s="18">
        <f>IF(SalesOrders_Log[[#This Row],[Date Invoiced]]=FY02_M05,SalesOrders_Log[[#This Row],[Line Sub Total]],0)</f>
        <v>0</v>
      </c>
      <c r="AM208" s="18">
        <f>IF(SalesOrders_Log[[#This Row],[Date Invoiced]]=FY02_M06,SalesOrders_Log[[#This Row],[Line Sub Total]],0)</f>
        <v>0</v>
      </c>
      <c r="AN208" s="18">
        <f>IF(SalesOrders_Log[[#This Row],[Date Invoiced]]=FY02_M07,SalesOrders_Log[[#This Row],[Line Sub Total]],0)</f>
        <v>0</v>
      </c>
      <c r="AO208" s="18">
        <f>IF(SalesOrders_Log[[#This Row],[Date Invoiced]]=FY02_M08,SalesOrders_Log[[#This Row],[Line Sub Total]],0)</f>
        <v>0</v>
      </c>
      <c r="AP208" s="18">
        <f>IF(SalesOrders_Log[[#This Row],[Date Invoiced]]=FY02_M09,SalesOrders_Log[[#This Row],[Line Sub Total]],0)</f>
        <v>0</v>
      </c>
      <c r="AQ208" s="18">
        <f>IF(SalesOrders_Log[[#This Row],[Date Invoiced]]=FY02_M10,SalesOrders_Log[[#This Row],[Line Sub Total]],0)</f>
        <v>0</v>
      </c>
      <c r="AR208" s="18">
        <f>IF(SalesOrders_Log[[#This Row],[Date Invoiced]]=FY02_M11,SalesOrders_Log[[#This Row],[Line Sub Total]],0)</f>
        <v>0</v>
      </c>
      <c r="AS208" s="18">
        <f>IF(SalesOrders_Log[[#This Row],[Date Invoiced]]=FY02_M12,SalesOrders_Log[[#This Row],[Line Sub Total]],0)</f>
        <v>0</v>
      </c>
      <c r="AT208" s="18">
        <f>IF(SalesOrders_Log[[#This Row],[Date Invoiced]]=FY03_M01,SalesOrders_Log[[#This Row],[Line Sub Total]],0)</f>
        <v>0</v>
      </c>
      <c r="AU208" s="18">
        <f>IF(SalesOrders_Log[[#This Row],[Date Invoiced]]=FY03_M02,SalesOrders_Log[[#This Row],[Line Sub Total]],0)</f>
        <v>0</v>
      </c>
      <c r="AV208" s="18">
        <f>IF(SalesOrders_Log[[#This Row],[Date Invoiced]]=FY03_M03,SalesOrders_Log[[#This Row],[Line Sub Total]],0)</f>
        <v>0</v>
      </c>
      <c r="AW208" s="18">
        <f>IF(SalesOrders_Log[[#This Row],[Date Invoiced]]=FY03_M04,SalesOrders_Log[[#This Row],[Line Sub Total]],0)</f>
        <v>0</v>
      </c>
      <c r="AX208" s="18">
        <f>IF(SalesOrders_Log[[#This Row],[Date Invoiced]]=FY03_M05,SalesOrders_Log[[#This Row],[Line Sub Total]],0)</f>
        <v>0</v>
      </c>
      <c r="AY208" s="18">
        <f>IF(SalesOrders_Log[[#This Row],[Date Invoiced]]=FY03_M06,SalesOrders_Log[[#This Row],[Line Sub Total]],0)</f>
        <v>0</v>
      </c>
      <c r="AZ208" s="18">
        <f>IF(SalesOrders_Log[[#This Row],[Date Invoiced]]=FY03_M07,SalesOrders_Log[[#This Row],[Line Sub Total]],0)</f>
        <v>0</v>
      </c>
      <c r="BA208" s="18">
        <f>IF(SalesOrders_Log[[#This Row],[Date Invoiced]]=FY03_M08,SalesOrders_Log[[#This Row],[Line Sub Total]],0)</f>
        <v>0</v>
      </c>
      <c r="BB208" s="18">
        <f>IF(SalesOrders_Log[[#This Row],[Date Invoiced]]=FY03_M09,SalesOrders_Log[[#This Row],[Line Sub Total]],0)</f>
        <v>0</v>
      </c>
      <c r="BC208" s="18">
        <f>IF(SalesOrders_Log[[#This Row],[Date Invoiced]]=FY03_M10,SalesOrders_Log[[#This Row],[Line Sub Total]],0)</f>
        <v>0</v>
      </c>
      <c r="BD208" s="18">
        <f>IF(SalesOrders_Log[[#This Row],[Date Invoiced]]=FY03_M11,SalesOrders_Log[[#This Row],[Line Sub Total]],0)</f>
        <v>0</v>
      </c>
      <c r="BE208" s="18">
        <f>IF(SalesOrders_Log[[#This Row],[Date Invoiced]]=FY03_M12,SalesOrders_Log[[#This Row],[Line Sub Total]],0)</f>
        <v>0</v>
      </c>
      <c r="BF208" s="18">
        <f>IF(SalesOrders_Log[[#This Row],[Product]]=FY04_M01,SalesOrders_Log[[#This Row],[Date Invoiced]],0)</f>
        <v>0</v>
      </c>
      <c r="BG208" s="18">
        <f>IF(SalesOrders_Log[[#This Row],[Product]]=FY04_M02,SalesOrders_Log[[#This Row],[Date Invoiced]],0)</f>
        <v>0</v>
      </c>
      <c r="BH208" s="18">
        <f>IF(SalesOrders_Log[[#This Row],[Product]]=FY04_M03,SalesOrders_Log[[#This Row],[Date Invoiced]],0)</f>
        <v>0</v>
      </c>
      <c r="BI208" s="18">
        <f>IF(SalesOrders_Log[[#This Row],[Product]]=FY04_M04,SalesOrders_Log[[#This Row],[Date Invoiced]],0)</f>
        <v>0</v>
      </c>
      <c r="BJ208" s="18">
        <f>IF(SalesOrders_Log[[#This Row],[Product]]=FY04_M05,SalesOrders_Log[[#This Row],[Date Invoiced]],0)</f>
        <v>0</v>
      </c>
      <c r="BK208" s="18">
        <f>IF(SalesOrders_Log[[#This Row],[Product]]=FY04_M06,SalesOrders_Log[[#This Row],[Date Invoiced]],0)</f>
        <v>0</v>
      </c>
      <c r="BL208" s="18">
        <f>IF(SalesOrders_Log[[#This Row],[Product]]=FY04_M07,SalesOrders_Log[[#This Row],[Date Invoiced]],0)</f>
        <v>0</v>
      </c>
      <c r="BM208" s="18">
        <f>IF(SalesOrders_Log[[#This Row],[Product]]=FY04_M08,SalesOrders_Log[[#This Row],[Date Invoiced]],0)</f>
        <v>0</v>
      </c>
      <c r="BN208" s="18">
        <f>IF(SalesOrders_Log[[#This Row],[Product]]=FY04_M09,SalesOrders_Log[[#This Row],[Date Invoiced]],0)</f>
        <v>0</v>
      </c>
      <c r="BO208" s="18">
        <f>IF(SalesOrders_Log[[#This Row],[Product]]=FY04_M10,SalesOrders_Log[[#This Row],[Date Invoiced]],0)</f>
        <v>0</v>
      </c>
      <c r="BP208" s="18">
        <f>IF(SalesOrders_Log[[#This Row],[Product]]=FY04_M11,SalesOrders_Log[[#This Row],[Date Invoiced]],0)</f>
        <v>0</v>
      </c>
      <c r="BQ208" s="18">
        <f>IF(SalesOrders_Log[[#This Row],[Product]]=FY04_M12,SalesOrders_Log[[#This Row],[Date Invoiced]],0)</f>
        <v>0</v>
      </c>
      <c r="BR208" s="18">
        <f>IF(SalesOrders_Log[[#This Row],[Product]]=FY05_M01,SalesOrders_Log[[#This Row],[Date Invoiced]],0)</f>
        <v>0</v>
      </c>
      <c r="BS208" s="18">
        <f>IF(SalesOrders_Log[[#This Row],[Product]]=FY05_M02,SalesOrders_Log[[#This Row],[Date Invoiced]],0)</f>
        <v>0</v>
      </c>
      <c r="BT208" s="18">
        <f>IF(SalesOrders_Log[[#This Row],[Product]]=FY05_M03,SalesOrders_Log[[#This Row],[Date Invoiced]],0)</f>
        <v>0</v>
      </c>
      <c r="BU208" s="18">
        <f>IF(SalesOrders_Log[[#This Row],[Product]]=FY05_M04,SalesOrders_Log[[#This Row],[Date Invoiced]],0)</f>
        <v>0</v>
      </c>
      <c r="BV208" s="18">
        <f>IF(SalesOrders_Log[[#This Row],[Product]]=FY05_M05,SalesOrders_Log[[#This Row],[Date Invoiced]],0)</f>
        <v>0</v>
      </c>
      <c r="BW208" s="18">
        <f>IF(SalesOrders_Log[[#This Row],[Product]]=FY05_M06,SalesOrders_Log[[#This Row],[Date Invoiced]],0)</f>
        <v>0</v>
      </c>
      <c r="BX208" s="18">
        <f>IF(SalesOrders_Log[[#This Row],[Product]]=FY05_M07,SalesOrders_Log[[#This Row],[Date Invoiced]],0)</f>
        <v>0</v>
      </c>
      <c r="BY208" s="18">
        <f>IF(SalesOrders_Log[[#This Row],[Product]]=FY05_M08,SalesOrders_Log[[#This Row],[Date Invoiced]],0)</f>
        <v>0</v>
      </c>
      <c r="BZ208" s="18">
        <f>IF(SalesOrders_Log[[#This Row],[Product]]=FY05_M09,SalesOrders_Log[[#This Row],[Date Invoiced]],0)</f>
        <v>0</v>
      </c>
      <c r="CA208" s="18">
        <f>IF(SalesOrders_Log[[#This Row],[Product]]=FY05_M10,SalesOrders_Log[[#This Row],[Date Invoiced]],0)</f>
        <v>0</v>
      </c>
      <c r="CB208" s="18">
        <f>IF(SalesOrders_Log[[#This Row],[Product]]=FY05_M11,SalesOrders_Log[[#This Row],[Date Invoiced]],0)</f>
        <v>0</v>
      </c>
      <c r="CC208" s="18">
        <f>IF(SalesOrders_Log[[#This Row],[Product]]=FY05_M12,SalesOrders_Log[[#This Row],[Date Invoiced]],0)</f>
        <v>0</v>
      </c>
    </row>
    <row r="209" spans="2:81" x14ac:dyDescent="0.25">
      <c r="B209" s="6" t="s">
        <v>813</v>
      </c>
      <c r="C209" s="6"/>
      <c r="D209" s="11"/>
      <c r="E209" s="6"/>
      <c r="F209" s="6"/>
      <c r="G209" s="6"/>
      <c r="H209" s="6"/>
      <c r="I209" s="6"/>
      <c r="J209" s="6"/>
      <c r="K209" s="6"/>
      <c r="L209" s="18" t="str">
        <f>IF(ISBLANK(SalesOrders_Log[[#This Row],[Product]]),"",SalesOrders_Log[[#This Row],[List Price]]*SalesOrders_Log[[#This Row],[QTY at List Price]]+SalesOrders_Log[[#This Row],[Discount Price]]*SalesOrders_Log[[#This Row],[QTY at Discount Price]])</f>
        <v/>
      </c>
      <c r="M209" s="6"/>
      <c r="N209" s="6"/>
      <c r="O209" s="18" t="str">
        <f>IFERROR(SalesOrders_Log[[#This Row],[Line Sub Total]]*SalesOrders_Log[[#This Row],[Zip Code Taxes]],"")</f>
        <v/>
      </c>
      <c r="P209" s="18">
        <f>SalesOrders_Log[[#This Row],[List Price]]-SalesOrders_Log[[#This Row],[Cost Price]]</f>
        <v>0</v>
      </c>
      <c r="Q20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09" s="93" t="str">
        <f>IFERROR(SalesOrders_Log[[#This Row],[QTY at List Price]]*SalesOrders_Log[[#This Row],[List Price]]/SalesOrders_Log[[#This Row],[Cost Price]]*SalesOrders_Log[[#This Row],[QTY at List Price]]-IF(SalesOrders_Log[[#This Row],[QTY at List Price]]="","",1),"")</f>
        <v/>
      </c>
      <c r="S209" s="93" t="str">
        <f>IFERROR( SalesOrders_Log[[#This Row],[QTY at Discount Price]]*SalesOrders_Log[[#This Row],[Discount Price]]/SalesOrders_Log[[#This Row],[Cost Price]]*SalesOrders_Log[[#This Row],[QTY at Discount Price]]-IF(SalesOrders_Log[[#This Row],[QTY at Discount Price]]="","",1),"")</f>
        <v/>
      </c>
      <c r="T209" s="6"/>
      <c r="V209" s="18">
        <f>IF(SalesOrders_Log[[#This Row],[Date Invoiced]]=FY01_M01,SalesOrders_Log[[#This Row],[Line Sub Total]],0)</f>
        <v>0</v>
      </c>
      <c r="W209" s="18">
        <f>IF(SalesOrders_Log[[#This Row],[Date Invoiced]]=FY01_M02,SalesOrders_Log[[#This Row],[Line Sub Total]],0)</f>
        <v>0</v>
      </c>
      <c r="X209" s="18">
        <f>IF(SalesOrders_Log[[#This Row],[Date Invoiced]]=FY01_M03,SalesOrders_Log[[#This Row],[Line Sub Total]],0)</f>
        <v>0</v>
      </c>
      <c r="Y209" s="18">
        <f>IF(SalesOrders_Log[[#This Row],[Date Invoiced]]=FY01_M04,SalesOrders_Log[[#This Row],[Line Sub Total]],0)</f>
        <v>0</v>
      </c>
      <c r="Z209" s="18">
        <f>IF(SalesOrders_Log[[#This Row],[Date Invoiced]]=FY01_M05,SalesOrders_Log[[#This Row],[Line Sub Total]],0)</f>
        <v>0</v>
      </c>
      <c r="AA209" s="18">
        <f>IF(SalesOrders_Log[[#This Row],[Date Invoiced]]=FY01_M06,SalesOrders_Log[[#This Row],[Line Sub Total]],0)</f>
        <v>0</v>
      </c>
      <c r="AB209" s="18">
        <f>IF(SalesOrders_Log[[#This Row],[Date Invoiced]]=FY01_M07,SalesOrders_Log[[#This Row],[Line Sub Total]],0)</f>
        <v>0</v>
      </c>
      <c r="AC209" s="18">
        <f>IF(SalesOrders_Log[[#This Row],[Date Invoiced]]=FY01_M08,SalesOrders_Log[[#This Row],[Line Sub Total]],0)</f>
        <v>0</v>
      </c>
      <c r="AD209" s="18">
        <f>IF(SalesOrders_Log[[#This Row],[Date Invoiced]]=FY01_M09,SalesOrders_Log[[#This Row],[Line Sub Total]],0)</f>
        <v>0</v>
      </c>
      <c r="AE209" s="18">
        <f>IF(SalesOrders_Log[[#This Row],[Date Invoiced]]=FY01_M10,SalesOrders_Log[[#This Row],[Line Sub Total]],0)</f>
        <v>0</v>
      </c>
      <c r="AF209" s="18">
        <f>IF(SalesOrders_Log[[#This Row],[Date Invoiced]]=FY01_M11,SalesOrders_Log[[#This Row],[Line Sub Total]],0)</f>
        <v>0</v>
      </c>
      <c r="AG209" s="18">
        <f>IF(SalesOrders_Log[[#This Row],[Date Invoiced]]=FY01_M12,SalesOrders_Log[[#This Row],[Line Sub Total]],0)</f>
        <v>0</v>
      </c>
      <c r="AH209" s="18">
        <f>IF(SalesOrders_Log[[#This Row],[Date Invoiced]]=FY02_M01,SalesOrders_Log[[#This Row],[Line Sub Total]],0)</f>
        <v>0</v>
      </c>
      <c r="AI209" s="18">
        <f>IF(SalesOrders_Log[[#This Row],[Date Invoiced]]=FY02_M02,SalesOrders_Log[[#This Row],[Line Sub Total]],0)</f>
        <v>0</v>
      </c>
      <c r="AJ209" s="18">
        <f>IF(SalesOrders_Log[[#This Row],[Date Invoiced]]=FY02_M03,SalesOrders_Log[[#This Row],[Line Sub Total]],0)</f>
        <v>0</v>
      </c>
      <c r="AK209" s="18">
        <f>IF(SalesOrders_Log[[#This Row],[Date Invoiced]]=FY02_M04,SalesOrders_Log[[#This Row],[Line Sub Total]],0)</f>
        <v>0</v>
      </c>
      <c r="AL209" s="18">
        <f>IF(SalesOrders_Log[[#This Row],[Date Invoiced]]=FY02_M05,SalesOrders_Log[[#This Row],[Line Sub Total]],0)</f>
        <v>0</v>
      </c>
      <c r="AM209" s="18">
        <f>IF(SalesOrders_Log[[#This Row],[Date Invoiced]]=FY02_M06,SalesOrders_Log[[#This Row],[Line Sub Total]],0)</f>
        <v>0</v>
      </c>
      <c r="AN209" s="18">
        <f>IF(SalesOrders_Log[[#This Row],[Date Invoiced]]=FY02_M07,SalesOrders_Log[[#This Row],[Line Sub Total]],0)</f>
        <v>0</v>
      </c>
      <c r="AO209" s="18">
        <f>IF(SalesOrders_Log[[#This Row],[Date Invoiced]]=FY02_M08,SalesOrders_Log[[#This Row],[Line Sub Total]],0)</f>
        <v>0</v>
      </c>
      <c r="AP209" s="18">
        <f>IF(SalesOrders_Log[[#This Row],[Date Invoiced]]=FY02_M09,SalesOrders_Log[[#This Row],[Line Sub Total]],0)</f>
        <v>0</v>
      </c>
      <c r="AQ209" s="18">
        <f>IF(SalesOrders_Log[[#This Row],[Date Invoiced]]=FY02_M10,SalesOrders_Log[[#This Row],[Line Sub Total]],0)</f>
        <v>0</v>
      </c>
      <c r="AR209" s="18">
        <f>IF(SalesOrders_Log[[#This Row],[Date Invoiced]]=FY02_M11,SalesOrders_Log[[#This Row],[Line Sub Total]],0)</f>
        <v>0</v>
      </c>
      <c r="AS209" s="18">
        <f>IF(SalesOrders_Log[[#This Row],[Date Invoiced]]=FY02_M12,SalesOrders_Log[[#This Row],[Line Sub Total]],0)</f>
        <v>0</v>
      </c>
      <c r="AT209" s="18">
        <f>IF(SalesOrders_Log[[#This Row],[Date Invoiced]]=FY03_M01,SalesOrders_Log[[#This Row],[Line Sub Total]],0)</f>
        <v>0</v>
      </c>
      <c r="AU209" s="18">
        <f>IF(SalesOrders_Log[[#This Row],[Date Invoiced]]=FY03_M02,SalesOrders_Log[[#This Row],[Line Sub Total]],0)</f>
        <v>0</v>
      </c>
      <c r="AV209" s="18">
        <f>IF(SalesOrders_Log[[#This Row],[Date Invoiced]]=FY03_M03,SalesOrders_Log[[#This Row],[Line Sub Total]],0)</f>
        <v>0</v>
      </c>
      <c r="AW209" s="18">
        <f>IF(SalesOrders_Log[[#This Row],[Date Invoiced]]=FY03_M04,SalesOrders_Log[[#This Row],[Line Sub Total]],0)</f>
        <v>0</v>
      </c>
      <c r="AX209" s="18">
        <f>IF(SalesOrders_Log[[#This Row],[Date Invoiced]]=FY03_M05,SalesOrders_Log[[#This Row],[Line Sub Total]],0)</f>
        <v>0</v>
      </c>
      <c r="AY209" s="18">
        <f>IF(SalesOrders_Log[[#This Row],[Date Invoiced]]=FY03_M06,SalesOrders_Log[[#This Row],[Line Sub Total]],0)</f>
        <v>0</v>
      </c>
      <c r="AZ209" s="18">
        <f>IF(SalesOrders_Log[[#This Row],[Date Invoiced]]=FY03_M07,SalesOrders_Log[[#This Row],[Line Sub Total]],0)</f>
        <v>0</v>
      </c>
      <c r="BA209" s="18">
        <f>IF(SalesOrders_Log[[#This Row],[Date Invoiced]]=FY03_M08,SalesOrders_Log[[#This Row],[Line Sub Total]],0)</f>
        <v>0</v>
      </c>
      <c r="BB209" s="18">
        <f>IF(SalesOrders_Log[[#This Row],[Date Invoiced]]=FY03_M09,SalesOrders_Log[[#This Row],[Line Sub Total]],0)</f>
        <v>0</v>
      </c>
      <c r="BC209" s="18">
        <f>IF(SalesOrders_Log[[#This Row],[Date Invoiced]]=FY03_M10,SalesOrders_Log[[#This Row],[Line Sub Total]],0)</f>
        <v>0</v>
      </c>
      <c r="BD209" s="18">
        <f>IF(SalesOrders_Log[[#This Row],[Date Invoiced]]=FY03_M11,SalesOrders_Log[[#This Row],[Line Sub Total]],0)</f>
        <v>0</v>
      </c>
      <c r="BE209" s="18">
        <f>IF(SalesOrders_Log[[#This Row],[Date Invoiced]]=FY03_M12,SalesOrders_Log[[#This Row],[Line Sub Total]],0)</f>
        <v>0</v>
      </c>
      <c r="BF209" s="18">
        <f>IF(SalesOrders_Log[[#This Row],[Product]]=FY04_M01,SalesOrders_Log[[#This Row],[Date Invoiced]],0)</f>
        <v>0</v>
      </c>
      <c r="BG209" s="18">
        <f>IF(SalesOrders_Log[[#This Row],[Product]]=FY04_M02,SalesOrders_Log[[#This Row],[Date Invoiced]],0)</f>
        <v>0</v>
      </c>
      <c r="BH209" s="18">
        <f>IF(SalesOrders_Log[[#This Row],[Product]]=FY04_M03,SalesOrders_Log[[#This Row],[Date Invoiced]],0)</f>
        <v>0</v>
      </c>
      <c r="BI209" s="18">
        <f>IF(SalesOrders_Log[[#This Row],[Product]]=FY04_M04,SalesOrders_Log[[#This Row],[Date Invoiced]],0)</f>
        <v>0</v>
      </c>
      <c r="BJ209" s="18">
        <f>IF(SalesOrders_Log[[#This Row],[Product]]=FY04_M05,SalesOrders_Log[[#This Row],[Date Invoiced]],0)</f>
        <v>0</v>
      </c>
      <c r="BK209" s="18">
        <f>IF(SalesOrders_Log[[#This Row],[Product]]=FY04_M06,SalesOrders_Log[[#This Row],[Date Invoiced]],0)</f>
        <v>0</v>
      </c>
      <c r="BL209" s="18">
        <f>IF(SalesOrders_Log[[#This Row],[Product]]=FY04_M07,SalesOrders_Log[[#This Row],[Date Invoiced]],0)</f>
        <v>0</v>
      </c>
      <c r="BM209" s="18">
        <f>IF(SalesOrders_Log[[#This Row],[Product]]=FY04_M08,SalesOrders_Log[[#This Row],[Date Invoiced]],0)</f>
        <v>0</v>
      </c>
      <c r="BN209" s="18">
        <f>IF(SalesOrders_Log[[#This Row],[Product]]=FY04_M09,SalesOrders_Log[[#This Row],[Date Invoiced]],0)</f>
        <v>0</v>
      </c>
      <c r="BO209" s="18">
        <f>IF(SalesOrders_Log[[#This Row],[Product]]=FY04_M10,SalesOrders_Log[[#This Row],[Date Invoiced]],0)</f>
        <v>0</v>
      </c>
      <c r="BP209" s="18">
        <f>IF(SalesOrders_Log[[#This Row],[Product]]=FY04_M11,SalesOrders_Log[[#This Row],[Date Invoiced]],0)</f>
        <v>0</v>
      </c>
      <c r="BQ209" s="18">
        <f>IF(SalesOrders_Log[[#This Row],[Product]]=FY04_M12,SalesOrders_Log[[#This Row],[Date Invoiced]],0)</f>
        <v>0</v>
      </c>
      <c r="BR209" s="18">
        <f>IF(SalesOrders_Log[[#This Row],[Product]]=FY05_M01,SalesOrders_Log[[#This Row],[Date Invoiced]],0)</f>
        <v>0</v>
      </c>
      <c r="BS209" s="18">
        <f>IF(SalesOrders_Log[[#This Row],[Product]]=FY05_M02,SalesOrders_Log[[#This Row],[Date Invoiced]],0)</f>
        <v>0</v>
      </c>
      <c r="BT209" s="18">
        <f>IF(SalesOrders_Log[[#This Row],[Product]]=FY05_M03,SalesOrders_Log[[#This Row],[Date Invoiced]],0)</f>
        <v>0</v>
      </c>
      <c r="BU209" s="18">
        <f>IF(SalesOrders_Log[[#This Row],[Product]]=FY05_M04,SalesOrders_Log[[#This Row],[Date Invoiced]],0)</f>
        <v>0</v>
      </c>
      <c r="BV209" s="18">
        <f>IF(SalesOrders_Log[[#This Row],[Product]]=FY05_M05,SalesOrders_Log[[#This Row],[Date Invoiced]],0)</f>
        <v>0</v>
      </c>
      <c r="BW209" s="18">
        <f>IF(SalesOrders_Log[[#This Row],[Product]]=FY05_M06,SalesOrders_Log[[#This Row],[Date Invoiced]],0)</f>
        <v>0</v>
      </c>
      <c r="BX209" s="18">
        <f>IF(SalesOrders_Log[[#This Row],[Product]]=FY05_M07,SalesOrders_Log[[#This Row],[Date Invoiced]],0)</f>
        <v>0</v>
      </c>
      <c r="BY209" s="18">
        <f>IF(SalesOrders_Log[[#This Row],[Product]]=FY05_M08,SalesOrders_Log[[#This Row],[Date Invoiced]],0)</f>
        <v>0</v>
      </c>
      <c r="BZ209" s="18">
        <f>IF(SalesOrders_Log[[#This Row],[Product]]=FY05_M09,SalesOrders_Log[[#This Row],[Date Invoiced]],0)</f>
        <v>0</v>
      </c>
      <c r="CA209" s="18">
        <f>IF(SalesOrders_Log[[#This Row],[Product]]=FY05_M10,SalesOrders_Log[[#This Row],[Date Invoiced]],0)</f>
        <v>0</v>
      </c>
      <c r="CB209" s="18">
        <f>IF(SalesOrders_Log[[#This Row],[Product]]=FY05_M11,SalesOrders_Log[[#This Row],[Date Invoiced]],0)</f>
        <v>0</v>
      </c>
      <c r="CC209" s="18">
        <f>IF(SalesOrders_Log[[#This Row],[Product]]=FY05_M12,SalesOrders_Log[[#This Row],[Date Invoiced]],0)</f>
        <v>0</v>
      </c>
    </row>
    <row r="210" spans="2:81" x14ac:dyDescent="0.25">
      <c r="B210" s="6" t="s">
        <v>814</v>
      </c>
      <c r="C210" s="6"/>
      <c r="D210" s="11"/>
      <c r="E210" s="6"/>
      <c r="F210" s="6"/>
      <c r="G210" s="6"/>
      <c r="H210" s="6"/>
      <c r="I210" s="6"/>
      <c r="J210" s="6"/>
      <c r="K210" s="6"/>
      <c r="L210" s="18" t="str">
        <f>IF(ISBLANK(SalesOrders_Log[[#This Row],[Product]]),"",SalesOrders_Log[[#This Row],[List Price]]*SalesOrders_Log[[#This Row],[QTY at List Price]]+SalesOrders_Log[[#This Row],[Discount Price]]*SalesOrders_Log[[#This Row],[QTY at Discount Price]])</f>
        <v/>
      </c>
      <c r="M210" s="6"/>
      <c r="N210" s="6"/>
      <c r="O210" s="18" t="str">
        <f>IFERROR(SalesOrders_Log[[#This Row],[Line Sub Total]]*SalesOrders_Log[[#This Row],[Zip Code Taxes]],"")</f>
        <v/>
      </c>
      <c r="P210" s="18">
        <f>SalesOrders_Log[[#This Row],[List Price]]-SalesOrders_Log[[#This Row],[Cost Price]]</f>
        <v>0</v>
      </c>
      <c r="Q21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10" s="93" t="str">
        <f>IFERROR(SalesOrders_Log[[#This Row],[QTY at List Price]]*SalesOrders_Log[[#This Row],[List Price]]/SalesOrders_Log[[#This Row],[Cost Price]]*SalesOrders_Log[[#This Row],[QTY at List Price]]-IF(SalesOrders_Log[[#This Row],[QTY at List Price]]="","",1),"")</f>
        <v/>
      </c>
      <c r="S210" s="93" t="str">
        <f>IFERROR( SalesOrders_Log[[#This Row],[QTY at Discount Price]]*SalesOrders_Log[[#This Row],[Discount Price]]/SalesOrders_Log[[#This Row],[Cost Price]]*SalesOrders_Log[[#This Row],[QTY at Discount Price]]-IF(SalesOrders_Log[[#This Row],[QTY at Discount Price]]="","",1),"")</f>
        <v/>
      </c>
      <c r="T210" s="6"/>
      <c r="V210" s="18">
        <f>IF(SalesOrders_Log[[#This Row],[Date Invoiced]]=FY01_M01,SalesOrders_Log[[#This Row],[Line Sub Total]],0)</f>
        <v>0</v>
      </c>
      <c r="W210" s="18">
        <f>IF(SalesOrders_Log[[#This Row],[Date Invoiced]]=FY01_M02,SalesOrders_Log[[#This Row],[Line Sub Total]],0)</f>
        <v>0</v>
      </c>
      <c r="X210" s="18">
        <f>IF(SalesOrders_Log[[#This Row],[Date Invoiced]]=FY01_M03,SalesOrders_Log[[#This Row],[Line Sub Total]],0)</f>
        <v>0</v>
      </c>
      <c r="Y210" s="18">
        <f>IF(SalesOrders_Log[[#This Row],[Date Invoiced]]=FY01_M04,SalesOrders_Log[[#This Row],[Line Sub Total]],0)</f>
        <v>0</v>
      </c>
      <c r="Z210" s="18">
        <f>IF(SalesOrders_Log[[#This Row],[Date Invoiced]]=FY01_M05,SalesOrders_Log[[#This Row],[Line Sub Total]],0)</f>
        <v>0</v>
      </c>
      <c r="AA210" s="18">
        <f>IF(SalesOrders_Log[[#This Row],[Date Invoiced]]=FY01_M06,SalesOrders_Log[[#This Row],[Line Sub Total]],0)</f>
        <v>0</v>
      </c>
      <c r="AB210" s="18">
        <f>IF(SalesOrders_Log[[#This Row],[Date Invoiced]]=FY01_M07,SalesOrders_Log[[#This Row],[Line Sub Total]],0)</f>
        <v>0</v>
      </c>
      <c r="AC210" s="18">
        <f>IF(SalesOrders_Log[[#This Row],[Date Invoiced]]=FY01_M08,SalesOrders_Log[[#This Row],[Line Sub Total]],0)</f>
        <v>0</v>
      </c>
      <c r="AD210" s="18">
        <f>IF(SalesOrders_Log[[#This Row],[Date Invoiced]]=FY01_M09,SalesOrders_Log[[#This Row],[Line Sub Total]],0)</f>
        <v>0</v>
      </c>
      <c r="AE210" s="18">
        <f>IF(SalesOrders_Log[[#This Row],[Date Invoiced]]=FY01_M10,SalesOrders_Log[[#This Row],[Line Sub Total]],0)</f>
        <v>0</v>
      </c>
      <c r="AF210" s="18">
        <f>IF(SalesOrders_Log[[#This Row],[Date Invoiced]]=FY01_M11,SalesOrders_Log[[#This Row],[Line Sub Total]],0)</f>
        <v>0</v>
      </c>
      <c r="AG210" s="18">
        <f>IF(SalesOrders_Log[[#This Row],[Date Invoiced]]=FY01_M12,SalesOrders_Log[[#This Row],[Line Sub Total]],0)</f>
        <v>0</v>
      </c>
      <c r="AH210" s="18">
        <f>IF(SalesOrders_Log[[#This Row],[Date Invoiced]]=FY02_M01,SalesOrders_Log[[#This Row],[Line Sub Total]],0)</f>
        <v>0</v>
      </c>
      <c r="AI210" s="18">
        <f>IF(SalesOrders_Log[[#This Row],[Date Invoiced]]=FY02_M02,SalesOrders_Log[[#This Row],[Line Sub Total]],0)</f>
        <v>0</v>
      </c>
      <c r="AJ210" s="18">
        <f>IF(SalesOrders_Log[[#This Row],[Date Invoiced]]=FY02_M03,SalesOrders_Log[[#This Row],[Line Sub Total]],0)</f>
        <v>0</v>
      </c>
      <c r="AK210" s="18">
        <f>IF(SalesOrders_Log[[#This Row],[Date Invoiced]]=FY02_M04,SalesOrders_Log[[#This Row],[Line Sub Total]],0)</f>
        <v>0</v>
      </c>
      <c r="AL210" s="18">
        <f>IF(SalesOrders_Log[[#This Row],[Date Invoiced]]=FY02_M05,SalesOrders_Log[[#This Row],[Line Sub Total]],0)</f>
        <v>0</v>
      </c>
      <c r="AM210" s="18">
        <f>IF(SalesOrders_Log[[#This Row],[Date Invoiced]]=FY02_M06,SalesOrders_Log[[#This Row],[Line Sub Total]],0)</f>
        <v>0</v>
      </c>
      <c r="AN210" s="18">
        <f>IF(SalesOrders_Log[[#This Row],[Date Invoiced]]=FY02_M07,SalesOrders_Log[[#This Row],[Line Sub Total]],0)</f>
        <v>0</v>
      </c>
      <c r="AO210" s="18">
        <f>IF(SalesOrders_Log[[#This Row],[Date Invoiced]]=FY02_M08,SalesOrders_Log[[#This Row],[Line Sub Total]],0)</f>
        <v>0</v>
      </c>
      <c r="AP210" s="18">
        <f>IF(SalesOrders_Log[[#This Row],[Date Invoiced]]=FY02_M09,SalesOrders_Log[[#This Row],[Line Sub Total]],0)</f>
        <v>0</v>
      </c>
      <c r="AQ210" s="18">
        <f>IF(SalesOrders_Log[[#This Row],[Date Invoiced]]=FY02_M10,SalesOrders_Log[[#This Row],[Line Sub Total]],0)</f>
        <v>0</v>
      </c>
      <c r="AR210" s="18">
        <f>IF(SalesOrders_Log[[#This Row],[Date Invoiced]]=FY02_M11,SalesOrders_Log[[#This Row],[Line Sub Total]],0)</f>
        <v>0</v>
      </c>
      <c r="AS210" s="18">
        <f>IF(SalesOrders_Log[[#This Row],[Date Invoiced]]=FY02_M12,SalesOrders_Log[[#This Row],[Line Sub Total]],0)</f>
        <v>0</v>
      </c>
      <c r="AT210" s="18">
        <f>IF(SalesOrders_Log[[#This Row],[Date Invoiced]]=FY03_M01,SalesOrders_Log[[#This Row],[Line Sub Total]],0)</f>
        <v>0</v>
      </c>
      <c r="AU210" s="18">
        <f>IF(SalesOrders_Log[[#This Row],[Date Invoiced]]=FY03_M02,SalesOrders_Log[[#This Row],[Line Sub Total]],0)</f>
        <v>0</v>
      </c>
      <c r="AV210" s="18">
        <f>IF(SalesOrders_Log[[#This Row],[Date Invoiced]]=FY03_M03,SalesOrders_Log[[#This Row],[Line Sub Total]],0)</f>
        <v>0</v>
      </c>
      <c r="AW210" s="18">
        <f>IF(SalesOrders_Log[[#This Row],[Date Invoiced]]=FY03_M04,SalesOrders_Log[[#This Row],[Line Sub Total]],0)</f>
        <v>0</v>
      </c>
      <c r="AX210" s="18">
        <f>IF(SalesOrders_Log[[#This Row],[Date Invoiced]]=FY03_M05,SalesOrders_Log[[#This Row],[Line Sub Total]],0)</f>
        <v>0</v>
      </c>
      <c r="AY210" s="18">
        <f>IF(SalesOrders_Log[[#This Row],[Date Invoiced]]=FY03_M06,SalesOrders_Log[[#This Row],[Line Sub Total]],0)</f>
        <v>0</v>
      </c>
      <c r="AZ210" s="18">
        <f>IF(SalesOrders_Log[[#This Row],[Date Invoiced]]=FY03_M07,SalesOrders_Log[[#This Row],[Line Sub Total]],0)</f>
        <v>0</v>
      </c>
      <c r="BA210" s="18">
        <f>IF(SalesOrders_Log[[#This Row],[Date Invoiced]]=FY03_M08,SalesOrders_Log[[#This Row],[Line Sub Total]],0)</f>
        <v>0</v>
      </c>
      <c r="BB210" s="18">
        <f>IF(SalesOrders_Log[[#This Row],[Date Invoiced]]=FY03_M09,SalesOrders_Log[[#This Row],[Line Sub Total]],0)</f>
        <v>0</v>
      </c>
      <c r="BC210" s="18">
        <f>IF(SalesOrders_Log[[#This Row],[Date Invoiced]]=FY03_M10,SalesOrders_Log[[#This Row],[Line Sub Total]],0)</f>
        <v>0</v>
      </c>
      <c r="BD210" s="18">
        <f>IF(SalesOrders_Log[[#This Row],[Date Invoiced]]=FY03_M11,SalesOrders_Log[[#This Row],[Line Sub Total]],0)</f>
        <v>0</v>
      </c>
      <c r="BE210" s="18">
        <f>IF(SalesOrders_Log[[#This Row],[Date Invoiced]]=FY03_M12,SalesOrders_Log[[#This Row],[Line Sub Total]],0)</f>
        <v>0</v>
      </c>
      <c r="BF210" s="18">
        <f>IF(SalesOrders_Log[[#This Row],[Product]]=FY04_M01,SalesOrders_Log[[#This Row],[Date Invoiced]],0)</f>
        <v>0</v>
      </c>
      <c r="BG210" s="18">
        <f>IF(SalesOrders_Log[[#This Row],[Product]]=FY04_M02,SalesOrders_Log[[#This Row],[Date Invoiced]],0)</f>
        <v>0</v>
      </c>
      <c r="BH210" s="18">
        <f>IF(SalesOrders_Log[[#This Row],[Product]]=FY04_M03,SalesOrders_Log[[#This Row],[Date Invoiced]],0)</f>
        <v>0</v>
      </c>
      <c r="BI210" s="18">
        <f>IF(SalesOrders_Log[[#This Row],[Product]]=FY04_M04,SalesOrders_Log[[#This Row],[Date Invoiced]],0)</f>
        <v>0</v>
      </c>
      <c r="BJ210" s="18">
        <f>IF(SalesOrders_Log[[#This Row],[Product]]=FY04_M05,SalesOrders_Log[[#This Row],[Date Invoiced]],0)</f>
        <v>0</v>
      </c>
      <c r="BK210" s="18">
        <f>IF(SalesOrders_Log[[#This Row],[Product]]=FY04_M06,SalesOrders_Log[[#This Row],[Date Invoiced]],0)</f>
        <v>0</v>
      </c>
      <c r="BL210" s="18">
        <f>IF(SalesOrders_Log[[#This Row],[Product]]=FY04_M07,SalesOrders_Log[[#This Row],[Date Invoiced]],0)</f>
        <v>0</v>
      </c>
      <c r="BM210" s="18">
        <f>IF(SalesOrders_Log[[#This Row],[Product]]=FY04_M08,SalesOrders_Log[[#This Row],[Date Invoiced]],0)</f>
        <v>0</v>
      </c>
      <c r="BN210" s="18">
        <f>IF(SalesOrders_Log[[#This Row],[Product]]=FY04_M09,SalesOrders_Log[[#This Row],[Date Invoiced]],0)</f>
        <v>0</v>
      </c>
      <c r="BO210" s="18">
        <f>IF(SalesOrders_Log[[#This Row],[Product]]=FY04_M10,SalesOrders_Log[[#This Row],[Date Invoiced]],0)</f>
        <v>0</v>
      </c>
      <c r="BP210" s="18">
        <f>IF(SalesOrders_Log[[#This Row],[Product]]=FY04_M11,SalesOrders_Log[[#This Row],[Date Invoiced]],0)</f>
        <v>0</v>
      </c>
      <c r="BQ210" s="18">
        <f>IF(SalesOrders_Log[[#This Row],[Product]]=FY04_M12,SalesOrders_Log[[#This Row],[Date Invoiced]],0)</f>
        <v>0</v>
      </c>
      <c r="BR210" s="18">
        <f>IF(SalesOrders_Log[[#This Row],[Product]]=FY05_M01,SalesOrders_Log[[#This Row],[Date Invoiced]],0)</f>
        <v>0</v>
      </c>
      <c r="BS210" s="18">
        <f>IF(SalesOrders_Log[[#This Row],[Product]]=FY05_M02,SalesOrders_Log[[#This Row],[Date Invoiced]],0)</f>
        <v>0</v>
      </c>
      <c r="BT210" s="18">
        <f>IF(SalesOrders_Log[[#This Row],[Product]]=FY05_M03,SalesOrders_Log[[#This Row],[Date Invoiced]],0)</f>
        <v>0</v>
      </c>
      <c r="BU210" s="18">
        <f>IF(SalesOrders_Log[[#This Row],[Product]]=FY05_M04,SalesOrders_Log[[#This Row],[Date Invoiced]],0)</f>
        <v>0</v>
      </c>
      <c r="BV210" s="18">
        <f>IF(SalesOrders_Log[[#This Row],[Product]]=FY05_M05,SalesOrders_Log[[#This Row],[Date Invoiced]],0)</f>
        <v>0</v>
      </c>
      <c r="BW210" s="18">
        <f>IF(SalesOrders_Log[[#This Row],[Product]]=FY05_M06,SalesOrders_Log[[#This Row],[Date Invoiced]],0)</f>
        <v>0</v>
      </c>
      <c r="BX210" s="18">
        <f>IF(SalesOrders_Log[[#This Row],[Product]]=FY05_M07,SalesOrders_Log[[#This Row],[Date Invoiced]],0)</f>
        <v>0</v>
      </c>
      <c r="BY210" s="18">
        <f>IF(SalesOrders_Log[[#This Row],[Product]]=FY05_M08,SalesOrders_Log[[#This Row],[Date Invoiced]],0)</f>
        <v>0</v>
      </c>
      <c r="BZ210" s="18">
        <f>IF(SalesOrders_Log[[#This Row],[Product]]=FY05_M09,SalesOrders_Log[[#This Row],[Date Invoiced]],0)</f>
        <v>0</v>
      </c>
      <c r="CA210" s="18">
        <f>IF(SalesOrders_Log[[#This Row],[Product]]=FY05_M10,SalesOrders_Log[[#This Row],[Date Invoiced]],0)</f>
        <v>0</v>
      </c>
      <c r="CB210" s="18">
        <f>IF(SalesOrders_Log[[#This Row],[Product]]=FY05_M11,SalesOrders_Log[[#This Row],[Date Invoiced]],0)</f>
        <v>0</v>
      </c>
      <c r="CC210" s="18">
        <f>IF(SalesOrders_Log[[#This Row],[Product]]=FY05_M12,SalesOrders_Log[[#This Row],[Date Invoiced]],0)</f>
        <v>0</v>
      </c>
    </row>
    <row r="211" spans="2:81" x14ac:dyDescent="0.25">
      <c r="B211" s="6" t="s">
        <v>815</v>
      </c>
      <c r="C211" s="6"/>
      <c r="D211" s="11"/>
      <c r="E211" s="6"/>
      <c r="F211" s="6"/>
      <c r="G211" s="6"/>
      <c r="H211" s="6"/>
      <c r="I211" s="6"/>
      <c r="J211" s="6"/>
      <c r="K211" s="6"/>
      <c r="L211" s="18" t="str">
        <f>IF(ISBLANK(SalesOrders_Log[[#This Row],[Product]]),"",SalesOrders_Log[[#This Row],[List Price]]*SalesOrders_Log[[#This Row],[QTY at List Price]]+SalesOrders_Log[[#This Row],[Discount Price]]*SalesOrders_Log[[#This Row],[QTY at Discount Price]])</f>
        <v/>
      </c>
      <c r="M211" s="6"/>
      <c r="N211" s="6"/>
      <c r="O211" s="18" t="str">
        <f>IFERROR(SalesOrders_Log[[#This Row],[Line Sub Total]]*SalesOrders_Log[[#This Row],[Zip Code Taxes]],"")</f>
        <v/>
      </c>
      <c r="P211" s="18">
        <f>SalesOrders_Log[[#This Row],[List Price]]-SalesOrders_Log[[#This Row],[Cost Price]]</f>
        <v>0</v>
      </c>
      <c r="Q21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11" s="93" t="str">
        <f>IFERROR(SalesOrders_Log[[#This Row],[QTY at List Price]]*SalesOrders_Log[[#This Row],[List Price]]/SalesOrders_Log[[#This Row],[Cost Price]]*SalesOrders_Log[[#This Row],[QTY at List Price]]-IF(SalesOrders_Log[[#This Row],[QTY at List Price]]="","",1),"")</f>
        <v/>
      </c>
      <c r="S211" s="93" t="str">
        <f>IFERROR( SalesOrders_Log[[#This Row],[QTY at Discount Price]]*SalesOrders_Log[[#This Row],[Discount Price]]/SalesOrders_Log[[#This Row],[Cost Price]]*SalesOrders_Log[[#This Row],[QTY at Discount Price]]-IF(SalesOrders_Log[[#This Row],[QTY at Discount Price]]="","",1),"")</f>
        <v/>
      </c>
      <c r="T211" s="6"/>
      <c r="V211" s="18">
        <f>IF(SalesOrders_Log[[#This Row],[Date Invoiced]]=FY01_M01,SalesOrders_Log[[#This Row],[Line Sub Total]],0)</f>
        <v>0</v>
      </c>
      <c r="W211" s="18">
        <f>IF(SalesOrders_Log[[#This Row],[Date Invoiced]]=FY01_M02,SalesOrders_Log[[#This Row],[Line Sub Total]],0)</f>
        <v>0</v>
      </c>
      <c r="X211" s="18">
        <f>IF(SalesOrders_Log[[#This Row],[Date Invoiced]]=FY01_M03,SalesOrders_Log[[#This Row],[Line Sub Total]],0)</f>
        <v>0</v>
      </c>
      <c r="Y211" s="18">
        <f>IF(SalesOrders_Log[[#This Row],[Date Invoiced]]=FY01_M04,SalesOrders_Log[[#This Row],[Line Sub Total]],0)</f>
        <v>0</v>
      </c>
      <c r="Z211" s="18">
        <f>IF(SalesOrders_Log[[#This Row],[Date Invoiced]]=FY01_M05,SalesOrders_Log[[#This Row],[Line Sub Total]],0)</f>
        <v>0</v>
      </c>
      <c r="AA211" s="18">
        <f>IF(SalesOrders_Log[[#This Row],[Date Invoiced]]=FY01_M06,SalesOrders_Log[[#This Row],[Line Sub Total]],0)</f>
        <v>0</v>
      </c>
      <c r="AB211" s="18">
        <f>IF(SalesOrders_Log[[#This Row],[Date Invoiced]]=FY01_M07,SalesOrders_Log[[#This Row],[Line Sub Total]],0)</f>
        <v>0</v>
      </c>
      <c r="AC211" s="18">
        <f>IF(SalesOrders_Log[[#This Row],[Date Invoiced]]=FY01_M08,SalesOrders_Log[[#This Row],[Line Sub Total]],0)</f>
        <v>0</v>
      </c>
      <c r="AD211" s="18">
        <f>IF(SalesOrders_Log[[#This Row],[Date Invoiced]]=FY01_M09,SalesOrders_Log[[#This Row],[Line Sub Total]],0)</f>
        <v>0</v>
      </c>
      <c r="AE211" s="18">
        <f>IF(SalesOrders_Log[[#This Row],[Date Invoiced]]=FY01_M10,SalesOrders_Log[[#This Row],[Line Sub Total]],0)</f>
        <v>0</v>
      </c>
      <c r="AF211" s="18">
        <f>IF(SalesOrders_Log[[#This Row],[Date Invoiced]]=FY01_M11,SalesOrders_Log[[#This Row],[Line Sub Total]],0)</f>
        <v>0</v>
      </c>
      <c r="AG211" s="18">
        <f>IF(SalesOrders_Log[[#This Row],[Date Invoiced]]=FY01_M12,SalesOrders_Log[[#This Row],[Line Sub Total]],0)</f>
        <v>0</v>
      </c>
      <c r="AH211" s="18">
        <f>IF(SalesOrders_Log[[#This Row],[Date Invoiced]]=FY02_M01,SalesOrders_Log[[#This Row],[Line Sub Total]],0)</f>
        <v>0</v>
      </c>
      <c r="AI211" s="18">
        <f>IF(SalesOrders_Log[[#This Row],[Date Invoiced]]=FY02_M02,SalesOrders_Log[[#This Row],[Line Sub Total]],0)</f>
        <v>0</v>
      </c>
      <c r="AJ211" s="18">
        <f>IF(SalesOrders_Log[[#This Row],[Date Invoiced]]=FY02_M03,SalesOrders_Log[[#This Row],[Line Sub Total]],0)</f>
        <v>0</v>
      </c>
      <c r="AK211" s="18">
        <f>IF(SalesOrders_Log[[#This Row],[Date Invoiced]]=FY02_M04,SalesOrders_Log[[#This Row],[Line Sub Total]],0)</f>
        <v>0</v>
      </c>
      <c r="AL211" s="18">
        <f>IF(SalesOrders_Log[[#This Row],[Date Invoiced]]=FY02_M05,SalesOrders_Log[[#This Row],[Line Sub Total]],0)</f>
        <v>0</v>
      </c>
      <c r="AM211" s="18">
        <f>IF(SalesOrders_Log[[#This Row],[Date Invoiced]]=FY02_M06,SalesOrders_Log[[#This Row],[Line Sub Total]],0)</f>
        <v>0</v>
      </c>
      <c r="AN211" s="18">
        <f>IF(SalesOrders_Log[[#This Row],[Date Invoiced]]=FY02_M07,SalesOrders_Log[[#This Row],[Line Sub Total]],0)</f>
        <v>0</v>
      </c>
      <c r="AO211" s="18">
        <f>IF(SalesOrders_Log[[#This Row],[Date Invoiced]]=FY02_M08,SalesOrders_Log[[#This Row],[Line Sub Total]],0)</f>
        <v>0</v>
      </c>
      <c r="AP211" s="18">
        <f>IF(SalesOrders_Log[[#This Row],[Date Invoiced]]=FY02_M09,SalesOrders_Log[[#This Row],[Line Sub Total]],0)</f>
        <v>0</v>
      </c>
      <c r="AQ211" s="18">
        <f>IF(SalesOrders_Log[[#This Row],[Date Invoiced]]=FY02_M10,SalesOrders_Log[[#This Row],[Line Sub Total]],0)</f>
        <v>0</v>
      </c>
      <c r="AR211" s="18">
        <f>IF(SalesOrders_Log[[#This Row],[Date Invoiced]]=FY02_M11,SalesOrders_Log[[#This Row],[Line Sub Total]],0)</f>
        <v>0</v>
      </c>
      <c r="AS211" s="18">
        <f>IF(SalesOrders_Log[[#This Row],[Date Invoiced]]=FY02_M12,SalesOrders_Log[[#This Row],[Line Sub Total]],0)</f>
        <v>0</v>
      </c>
      <c r="AT211" s="18">
        <f>IF(SalesOrders_Log[[#This Row],[Date Invoiced]]=FY03_M01,SalesOrders_Log[[#This Row],[Line Sub Total]],0)</f>
        <v>0</v>
      </c>
      <c r="AU211" s="18">
        <f>IF(SalesOrders_Log[[#This Row],[Date Invoiced]]=FY03_M02,SalesOrders_Log[[#This Row],[Line Sub Total]],0)</f>
        <v>0</v>
      </c>
      <c r="AV211" s="18">
        <f>IF(SalesOrders_Log[[#This Row],[Date Invoiced]]=FY03_M03,SalesOrders_Log[[#This Row],[Line Sub Total]],0)</f>
        <v>0</v>
      </c>
      <c r="AW211" s="18">
        <f>IF(SalesOrders_Log[[#This Row],[Date Invoiced]]=FY03_M04,SalesOrders_Log[[#This Row],[Line Sub Total]],0)</f>
        <v>0</v>
      </c>
      <c r="AX211" s="18">
        <f>IF(SalesOrders_Log[[#This Row],[Date Invoiced]]=FY03_M05,SalesOrders_Log[[#This Row],[Line Sub Total]],0)</f>
        <v>0</v>
      </c>
      <c r="AY211" s="18">
        <f>IF(SalesOrders_Log[[#This Row],[Date Invoiced]]=FY03_M06,SalesOrders_Log[[#This Row],[Line Sub Total]],0)</f>
        <v>0</v>
      </c>
      <c r="AZ211" s="18">
        <f>IF(SalesOrders_Log[[#This Row],[Date Invoiced]]=FY03_M07,SalesOrders_Log[[#This Row],[Line Sub Total]],0)</f>
        <v>0</v>
      </c>
      <c r="BA211" s="18">
        <f>IF(SalesOrders_Log[[#This Row],[Date Invoiced]]=FY03_M08,SalesOrders_Log[[#This Row],[Line Sub Total]],0)</f>
        <v>0</v>
      </c>
      <c r="BB211" s="18">
        <f>IF(SalesOrders_Log[[#This Row],[Date Invoiced]]=FY03_M09,SalesOrders_Log[[#This Row],[Line Sub Total]],0)</f>
        <v>0</v>
      </c>
      <c r="BC211" s="18">
        <f>IF(SalesOrders_Log[[#This Row],[Date Invoiced]]=FY03_M10,SalesOrders_Log[[#This Row],[Line Sub Total]],0)</f>
        <v>0</v>
      </c>
      <c r="BD211" s="18">
        <f>IF(SalesOrders_Log[[#This Row],[Date Invoiced]]=FY03_M11,SalesOrders_Log[[#This Row],[Line Sub Total]],0)</f>
        <v>0</v>
      </c>
      <c r="BE211" s="18">
        <f>IF(SalesOrders_Log[[#This Row],[Date Invoiced]]=FY03_M12,SalesOrders_Log[[#This Row],[Line Sub Total]],0)</f>
        <v>0</v>
      </c>
      <c r="BF211" s="18">
        <f>IF(SalesOrders_Log[[#This Row],[Product]]=FY04_M01,SalesOrders_Log[[#This Row],[Date Invoiced]],0)</f>
        <v>0</v>
      </c>
      <c r="BG211" s="18">
        <f>IF(SalesOrders_Log[[#This Row],[Product]]=FY04_M02,SalesOrders_Log[[#This Row],[Date Invoiced]],0)</f>
        <v>0</v>
      </c>
      <c r="BH211" s="18">
        <f>IF(SalesOrders_Log[[#This Row],[Product]]=FY04_M03,SalesOrders_Log[[#This Row],[Date Invoiced]],0)</f>
        <v>0</v>
      </c>
      <c r="BI211" s="18">
        <f>IF(SalesOrders_Log[[#This Row],[Product]]=FY04_M04,SalesOrders_Log[[#This Row],[Date Invoiced]],0)</f>
        <v>0</v>
      </c>
      <c r="BJ211" s="18">
        <f>IF(SalesOrders_Log[[#This Row],[Product]]=FY04_M05,SalesOrders_Log[[#This Row],[Date Invoiced]],0)</f>
        <v>0</v>
      </c>
      <c r="BK211" s="18">
        <f>IF(SalesOrders_Log[[#This Row],[Product]]=FY04_M06,SalesOrders_Log[[#This Row],[Date Invoiced]],0)</f>
        <v>0</v>
      </c>
      <c r="BL211" s="18">
        <f>IF(SalesOrders_Log[[#This Row],[Product]]=FY04_M07,SalesOrders_Log[[#This Row],[Date Invoiced]],0)</f>
        <v>0</v>
      </c>
      <c r="BM211" s="18">
        <f>IF(SalesOrders_Log[[#This Row],[Product]]=FY04_M08,SalesOrders_Log[[#This Row],[Date Invoiced]],0)</f>
        <v>0</v>
      </c>
      <c r="BN211" s="18">
        <f>IF(SalesOrders_Log[[#This Row],[Product]]=FY04_M09,SalesOrders_Log[[#This Row],[Date Invoiced]],0)</f>
        <v>0</v>
      </c>
      <c r="BO211" s="18">
        <f>IF(SalesOrders_Log[[#This Row],[Product]]=FY04_M10,SalesOrders_Log[[#This Row],[Date Invoiced]],0)</f>
        <v>0</v>
      </c>
      <c r="BP211" s="18">
        <f>IF(SalesOrders_Log[[#This Row],[Product]]=FY04_M11,SalesOrders_Log[[#This Row],[Date Invoiced]],0)</f>
        <v>0</v>
      </c>
      <c r="BQ211" s="18">
        <f>IF(SalesOrders_Log[[#This Row],[Product]]=FY04_M12,SalesOrders_Log[[#This Row],[Date Invoiced]],0)</f>
        <v>0</v>
      </c>
      <c r="BR211" s="18">
        <f>IF(SalesOrders_Log[[#This Row],[Product]]=FY05_M01,SalesOrders_Log[[#This Row],[Date Invoiced]],0)</f>
        <v>0</v>
      </c>
      <c r="BS211" s="18">
        <f>IF(SalesOrders_Log[[#This Row],[Product]]=FY05_M02,SalesOrders_Log[[#This Row],[Date Invoiced]],0)</f>
        <v>0</v>
      </c>
      <c r="BT211" s="18">
        <f>IF(SalesOrders_Log[[#This Row],[Product]]=FY05_M03,SalesOrders_Log[[#This Row],[Date Invoiced]],0)</f>
        <v>0</v>
      </c>
      <c r="BU211" s="18">
        <f>IF(SalesOrders_Log[[#This Row],[Product]]=FY05_M04,SalesOrders_Log[[#This Row],[Date Invoiced]],0)</f>
        <v>0</v>
      </c>
      <c r="BV211" s="18">
        <f>IF(SalesOrders_Log[[#This Row],[Product]]=FY05_M05,SalesOrders_Log[[#This Row],[Date Invoiced]],0)</f>
        <v>0</v>
      </c>
      <c r="BW211" s="18">
        <f>IF(SalesOrders_Log[[#This Row],[Product]]=FY05_M06,SalesOrders_Log[[#This Row],[Date Invoiced]],0)</f>
        <v>0</v>
      </c>
      <c r="BX211" s="18">
        <f>IF(SalesOrders_Log[[#This Row],[Product]]=FY05_M07,SalesOrders_Log[[#This Row],[Date Invoiced]],0)</f>
        <v>0</v>
      </c>
      <c r="BY211" s="18">
        <f>IF(SalesOrders_Log[[#This Row],[Product]]=FY05_M08,SalesOrders_Log[[#This Row],[Date Invoiced]],0)</f>
        <v>0</v>
      </c>
      <c r="BZ211" s="18">
        <f>IF(SalesOrders_Log[[#This Row],[Product]]=FY05_M09,SalesOrders_Log[[#This Row],[Date Invoiced]],0)</f>
        <v>0</v>
      </c>
      <c r="CA211" s="18">
        <f>IF(SalesOrders_Log[[#This Row],[Product]]=FY05_M10,SalesOrders_Log[[#This Row],[Date Invoiced]],0)</f>
        <v>0</v>
      </c>
      <c r="CB211" s="18">
        <f>IF(SalesOrders_Log[[#This Row],[Product]]=FY05_M11,SalesOrders_Log[[#This Row],[Date Invoiced]],0)</f>
        <v>0</v>
      </c>
      <c r="CC211" s="18">
        <f>IF(SalesOrders_Log[[#This Row],[Product]]=FY05_M12,SalesOrders_Log[[#This Row],[Date Invoiced]],0)</f>
        <v>0</v>
      </c>
    </row>
    <row r="212" spans="2:81" x14ac:dyDescent="0.25">
      <c r="B212" s="6" t="s">
        <v>816</v>
      </c>
      <c r="C212" s="6"/>
      <c r="D212" s="11"/>
      <c r="E212" s="6"/>
      <c r="F212" s="6"/>
      <c r="G212" s="6"/>
      <c r="H212" s="6"/>
      <c r="I212" s="6"/>
      <c r="J212" s="6"/>
      <c r="K212" s="6"/>
      <c r="L212" s="18" t="str">
        <f>IF(ISBLANK(SalesOrders_Log[[#This Row],[Product]]),"",SalesOrders_Log[[#This Row],[List Price]]*SalesOrders_Log[[#This Row],[QTY at List Price]]+SalesOrders_Log[[#This Row],[Discount Price]]*SalesOrders_Log[[#This Row],[QTY at Discount Price]])</f>
        <v/>
      </c>
      <c r="M212" s="6"/>
      <c r="N212" s="6"/>
      <c r="O212" s="18" t="str">
        <f>IFERROR(SalesOrders_Log[[#This Row],[Line Sub Total]]*SalesOrders_Log[[#This Row],[Zip Code Taxes]],"")</f>
        <v/>
      </c>
      <c r="P212" s="18">
        <f>SalesOrders_Log[[#This Row],[List Price]]-SalesOrders_Log[[#This Row],[Cost Price]]</f>
        <v>0</v>
      </c>
      <c r="Q21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12" s="93" t="str">
        <f>IFERROR(SalesOrders_Log[[#This Row],[QTY at List Price]]*SalesOrders_Log[[#This Row],[List Price]]/SalesOrders_Log[[#This Row],[Cost Price]]*SalesOrders_Log[[#This Row],[QTY at List Price]]-IF(SalesOrders_Log[[#This Row],[QTY at List Price]]="","",1),"")</f>
        <v/>
      </c>
      <c r="S212" s="93" t="str">
        <f>IFERROR( SalesOrders_Log[[#This Row],[QTY at Discount Price]]*SalesOrders_Log[[#This Row],[Discount Price]]/SalesOrders_Log[[#This Row],[Cost Price]]*SalesOrders_Log[[#This Row],[QTY at Discount Price]]-IF(SalesOrders_Log[[#This Row],[QTY at Discount Price]]="","",1),"")</f>
        <v/>
      </c>
      <c r="T212" s="6"/>
      <c r="V212" s="18">
        <f>IF(SalesOrders_Log[[#This Row],[Date Invoiced]]=FY01_M01,SalesOrders_Log[[#This Row],[Line Sub Total]],0)</f>
        <v>0</v>
      </c>
      <c r="W212" s="18">
        <f>IF(SalesOrders_Log[[#This Row],[Date Invoiced]]=FY01_M02,SalesOrders_Log[[#This Row],[Line Sub Total]],0)</f>
        <v>0</v>
      </c>
      <c r="X212" s="18">
        <f>IF(SalesOrders_Log[[#This Row],[Date Invoiced]]=FY01_M03,SalesOrders_Log[[#This Row],[Line Sub Total]],0)</f>
        <v>0</v>
      </c>
      <c r="Y212" s="18">
        <f>IF(SalesOrders_Log[[#This Row],[Date Invoiced]]=FY01_M04,SalesOrders_Log[[#This Row],[Line Sub Total]],0)</f>
        <v>0</v>
      </c>
      <c r="Z212" s="18">
        <f>IF(SalesOrders_Log[[#This Row],[Date Invoiced]]=FY01_M05,SalesOrders_Log[[#This Row],[Line Sub Total]],0)</f>
        <v>0</v>
      </c>
      <c r="AA212" s="18">
        <f>IF(SalesOrders_Log[[#This Row],[Date Invoiced]]=FY01_M06,SalesOrders_Log[[#This Row],[Line Sub Total]],0)</f>
        <v>0</v>
      </c>
      <c r="AB212" s="18">
        <f>IF(SalesOrders_Log[[#This Row],[Date Invoiced]]=FY01_M07,SalesOrders_Log[[#This Row],[Line Sub Total]],0)</f>
        <v>0</v>
      </c>
      <c r="AC212" s="18">
        <f>IF(SalesOrders_Log[[#This Row],[Date Invoiced]]=FY01_M08,SalesOrders_Log[[#This Row],[Line Sub Total]],0)</f>
        <v>0</v>
      </c>
      <c r="AD212" s="18">
        <f>IF(SalesOrders_Log[[#This Row],[Date Invoiced]]=FY01_M09,SalesOrders_Log[[#This Row],[Line Sub Total]],0)</f>
        <v>0</v>
      </c>
      <c r="AE212" s="18">
        <f>IF(SalesOrders_Log[[#This Row],[Date Invoiced]]=FY01_M10,SalesOrders_Log[[#This Row],[Line Sub Total]],0)</f>
        <v>0</v>
      </c>
      <c r="AF212" s="18">
        <f>IF(SalesOrders_Log[[#This Row],[Date Invoiced]]=FY01_M11,SalesOrders_Log[[#This Row],[Line Sub Total]],0)</f>
        <v>0</v>
      </c>
      <c r="AG212" s="18">
        <f>IF(SalesOrders_Log[[#This Row],[Date Invoiced]]=FY01_M12,SalesOrders_Log[[#This Row],[Line Sub Total]],0)</f>
        <v>0</v>
      </c>
      <c r="AH212" s="18">
        <f>IF(SalesOrders_Log[[#This Row],[Date Invoiced]]=FY02_M01,SalesOrders_Log[[#This Row],[Line Sub Total]],0)</f>
        <v>0</v>
      </c>
      <c r="AI212" s="18">
        <f>IF(SalesOrders_Log[[#This Row],[Date Invoiced]]=FY02_M02,SalesOrders_Log[[#This Row],[Line Sub Total]],0)</f>
        <v>0</v>
      </c>
      <c r="AJ212" s="18">
        <f>IF(SalesOrders_Log[[#This Row],[Date Invoiced]]=FY02_M03,SalesOrders_Log[[#This Row],[Line Sub Total]],0)</f>
        <v>0</v>
      </c>
      <c r="AK212" s="18">
        <f>IF(SalesOrders_Log[[#This Row],[Date Invoiced]]=FY02_M04,SalesOrders_Log[[#This Row],[Line Sub Total]],0)</f>
        <v>0</v>
      </c>
      <c r="AL212" s="18">
        <f>IF(SalesOrders_Log[[#This Row],[Date Invoiced]]=FY02_M05,SalesOrders_Log[[#This Row],[Line Sub Total]],0)</f>
        <v>0</v>
      </c>
      <c r="AM212" s="18">
        <f>IF(SalesOrders_Log[[#This Row],[Date Invoiced]]=FY02_M06,SalesOrders_Log[[#This Row],[Line Sub Total]],0)</f>
        <v>0</v>
      </c>
      <c r="AN212" s="18">
        <f>IF(SalesOrders_Log[[#This Row],[Date Invoiced]]=FY02_M07,SalesOrders_Log[[#This Row],[Line Sub Total]],0)</f>
        <v>0</v>
      </c>
      <c r="AO212" s="18">
        <f>IF(SalesOrders_Log[[#This Row],[Date Invoiced]]=FY02_M08,SalesOrders_Log[[#This Row],[Line Sub Total]],0)</f>
        <v>0</v>
      </c>
      <c r="AP212" s="18">
        <f>IF(SalesOrders_Log[[#This Row],[Date Invoiced]]=FY02_M09,SalesOrders_Log[[#This Row],[Line Sub Total]],0)</f>
        <v>0</v>
      </c>
      <c r="AQ212" s="18">
        <f>IF(SalesOrders_Log[[#This Row],[Date Invoiced]]=FY02_M10,SalesOrders_Log[[#This Row],[Line Sub Total]],0)</f>
        <v>0</v>
      </c>
      <c r="AR212" s="18">
        <f>IF(SalesOrders_Log[[#This Row],[Date Invoiced]]=FY02_M11,SalesOrders_Log[[#This Row],[Line Sub Total]],0)</f>
        <v>0</v>
      </c>
      <c r="AS212" s="18">
        <f>IF(SalesOrders_Log[[#This Row],[Date Invoiced]]=FY02_M12,SalesOrders_Log[[#This Row],[Line Sub Total]],0)</f>
        <v>0</v>
      </c>
      <c r="AT212" s="18">
        <f>IF(SalesOrders_Log[[#This Row],[Date Invoiced]]=FY03_M01,SalesOrders_Log[[#This Row],[Line Sub Total]],0)</f>
        <v>0</v>
      </c>
      <c r="AU212" s="18">
        <f>IF(SalesOrders_Log[[#This Row],[Date Invoiced]]=FY03_M02,SalesOrders_Log[[#This Row],[Line Sub Total]],0)</f>
        <v>0</v>
      </c>
      <c r="AV212" s="18">
        <f>IF(SalesOrders_Log[[#This Row],[Date Invoiced]]=FY03_M03,SalesOrders_Log[[#This Row],[Line Sub Total]],0)</f>
        <v>0</v>
      </c>
      <c r="AW212" s="18">
        <f>IF(SalesOrders_Log[[#This Row],[Date Invoiced]]=FY03_M04,SalesOrders_Log[[#This Row],[Line Sub Total]],0)</f>
        <v>0</v>
      </c>
      <c r="AX212" s="18">
        <f>IF(SalesOrders_Log[[#This Row],[Date Invoiced]]=FY03_M05,SalesOrders_Log[[#This Row],[Line Sub Total]],0)</f>
        <v>0</v>
      </c>
      <c r="AY212" s="18">
        <f>IF(SalesOrders_Log[[#This Row],[Date Invoiced]]=FY03_M06,SalesOrders_Log[[#This Row],[Line Sub Total]],0)</f>
        <v>0</v>
      </c>
      <c r="AZ212" s="18">
        <f>IF(SalesOrders_Log[[#This Row],[Date Invoiced]]=FY03_M07,SalesOrders_Log[[#This Row],[Line Sub Total]],0)</f>
        <v>0</v>
      </c>
      <c r="BA212" s="18">
        <f>IF(SalesOrders_Log[[#This Row],[Date Invoiced]]=FY03_M08,SalesOrders_Log[[#This Row],[Line Sub Total]],0)</f>
        <v>0</v>
      </c>
      <c r="BB212" s="18">
        <f>IF(SalesOrders_Log[[#This Row],[Date Invoiced]]=FY03_M09,SalesOrders_Log[[#This Row],[Line Sub Total]],0)</f>
        <v>0</v>
      </c>
      <c r="BC212" s="18">
        <f>IF(SalesOrders_Log[[#This Row],[Date Invoiced]]=FY03_M10,SalesOrders_Log[[#This Row],[Line Sub Total]],0)</f>
        <v>0</v>
      </c>
      <c r="BD212" s="18">
        <f>IF(SalesOrders_Log[[#This Row],[Date Invoiced]]=FY03_M11,SalesOrders_Log[[#This Row],[Line Sub Total]],0)</f>
        <v>0</v>
      </c>
      <c r="BE212" s="18">
        <f>IF(SalesOrders_Log[[#This Row],[Date Invoiced]]=FY03_M12,SalesOrders_Log[[#This Row],[Line Sub Total]],0)</f>
        <v>0</v>
      </c>
      <c r="BF212" s="18">
        <f>IF(SalesOrders_Log[[#This Row],[Product]]=FY04_M01,SalesOrders_Log[[#This Row],[Date Invoiced]],0)</f>
        <v>0</v>
      </c>
      <c r="BG212" s="18">
        <f>IF(SalesOrders_Log[[#This Row],[Product]]=FY04_M02,SalesOrders_Log[[#This Row],[Date Invoiced]],0)</f>
        <v>0</v>
      </c>
      <c r="BH212" s="18">
        <f>IF(SalesOrders_Log[[#This Row],[Product]]=FY04_M03,SalesOrders_Log[[#This Row],[Date Invoiced]],0)</f>
        <v>0</v>
      </c>
      <c r="BI212" s="18">
        <f>IF(SalesOrders_Log[[#This Row],[Product]]=FY04_M04,SalesOrders_Log[[#This Row],[Date Invoiced]],0)</f>
        <v>0</v>
      </c>
      <c r="BJ212" s="18">
        <f>IF(SalesOrders_Log[[#This Row],[Product]]=FY04_M05,SalesOrders_Log[[#This Row],[Date Invoiced]],0)</f>
        <v>0</v>
      </c>
      <c r="BK212" s="18">
        <f>IF(SalesOrders_Log[[#This Row],[Product]]=FY04_M06,SalesOrders_Log[[#This Row],[Date Invoiced]],0)</f>
        <v>0</v>
      </c>
      <c r="BL212" s="18">
        <f>IF(SalesOrders_Log[[#This Row],[Product]]=FY04_M07,SalesOrders_Log[[#This Row],[Date Invoiced]],0)</f>
        <v>0</v>
      </c>
      <c r="BM212" s="18">
        <f>IF(SalesOrders_Log[[#This Row],[Product]]=FY04_M08,SalesOrders_Log[[#This Row],[Date Invoiced]],0)</f>
        <v>0</v>
      </c>
      <c r="BN212" s="18">
        <f>IF(SalesOrders_Log[[#This Row],[Product]]=FY04_M09,SalesOrders_Log[[#This Row],[Date Invoiced]],0)</f>
        <v>0</v>
      </c>
      <c r="BO212" s="18">
        <f>IF(SalesOrders_Log[[#This Row],[Product]]=FY04_M10,SalesOrders_Log[[#This Row],[Date Invoiced]],0)</f>
        <v>0</v>
      </c>
      <c r="BP212" s="18">
        <f>IF(SalesOrders_Log[[#This Row],[Product]]=FY04_M11,SalesOrders_Log[[#This Row],[Date Invoiced]],0)</f>
        <v>0</v>
      </c>
      <c r="BQ212" s="18">
        <f>IF(SalesOrders_Log[[#This Row],[Product]]=FY04_M12,SalesOrders_Log[[#This Row],[Date Invoiced]],0)</f>
        <v>0</v>
      </c>
      <c r="BR212" s="18">
        <f>IF(SalesOrders_Log[[#This Row],[Product]]=FY05_M01,SalesOrders_Log[[#This Row],[Date Invoiced]],0)</f>
        <v>0</v>
      </c>
      <c r="BS212" s="18">
        <f>IF(SalesOrders_Log[[#This Row],[Product]]=FY05_M02,SalesOrders_Log[[#This Row],[Date Invoiced]],0)</f>
        <v>0</v>
      </c>
      <c r="BT212" s="18">
        <f>IF(SalesOrders_Log[[#This Row],[Product]]=FY05_M03,SalesOrders_Log[[#This Row],[Date Invoiced]],0)</f>
        <v>0</v>
      </c>
      <c r="BU212" s="18">
        <f>IF(SalesOrders_Log[[#This Row],[Product]]=FY05_M04,SalesOrders_Log[[#This Row],[Date Invoiced]],0)</f>
        <v>0</v>
      </c>
      <c r="BV212" s="18">
        <f>IF(SalesOrders_Log[[#This Row],[Product]]=FY05_M05,SalesOrders_Log[[#This Row],[Date Invoiced]],0)</f>
        <v>0</v>
      </c>
      <c r="BW212" s="18">
        <f>IF(SalesOrders_Log[[#This Row],[Product]]=FY05_M06,SalesOrders_Log[[#This Row],[Date Invoiced]],0)</f>
        <v>0</v>
      </c>
      <c r="BX212" s="18">
        <f>IF(SalesOrders_Log[[#This Row],[Product]]=FY05_M07,SalesOrders_Log[[#This Row],[Date Invoiced]],0)</f>
        <v>0</v>
      </c>
      <c r="BY212" s="18">
        <f>IF(SalesOrders_Log[[#This Row],[Product]]=FY05_M08,SalesOrders_Log[[#This Row],[Date Invoiced]],0)</f>
        <v>0</v>
      </c>
      <c r="BZ212" s="18">
        <f>IF(SalesOrders_Log[[#This Row],[Product]]=FY05_M09,SalesOrders_Log[[#This Row],[Date Invoiced]],0)</f>
        <v>0</v>
      </c>
      <c r="CA212" s="18">
        <f>IF(SalesOrders_Log[[#This Row],[Product]]=FY05_M10,SalesOrders_Log[[#This Row],[Date Invoiced]],0)</f>
        <v>0</v>
      </c>
      <c r="CB212" s="18">
        <f>IF(SalesOrders_Log[[#This Row],[Product]]=FY05_M11,SalesOrders_Log[[#This Row],[Date Invoiced]],0)</f>
        <v>0</v>
      </c>
      <c r="CC212" s="18">
        <f>IF(SalesOrders_Log[[#This Row],[Product]]=FY05_M12,SalesOrders_Log[[#This Row],[Date Invoiced]],0)</f>
        <v>0</v>
      </c>
    </row>
    <row r="213" spans="2:81" x14ac:dyDescent="0.25">
      <c r="B213" s="6" t="s">
        <v>817</v>
      </c>
      <c r="C213" s="6"/>
      <c r="D213" s="11"/>
      <c r="E213" s="6"/>
      <c r="F213" s="6"/>
      <c r="G213" s="6"/>
      <c r="H213" s="6"/>
      <c r="I213" s="6"/>
      <c r="J213" s="6"/>
      <c r="K213" s="6"/>
      <c r="L213" s="18" t="str">
        <f>IF(ISBLANK(SalesOrders_Log[[#This Row],[Product]]),"",SalesOrders_Log[[#This Row],[List Price]]*SalesOrders_Log[[#This Row],[QTY at List Price]]+SalesOrders_Log[[#This Row],[Discount Price]]*SalesOrders_Log[[#This Row],[QTY at Discount Price]])</f>
        <v/>
      </c>
      <c r="M213" s="6"/>
      <c r="N213" s="6"/>
      <c r="O213" s="18" t="str">
        <f>IFERROR(SalesOrders_Log[[#This Row],[Line Sub Total]]*SalesOrders_Log[[#This Row],[Zip Code Taxes]],"")</f>
        <v/>
      </c>
      <c r="P213" s="18">
        <f>SalesOrders_Log[[#This Row],[List Price]]-SalesOrders_Log[[#This Row],[Cost Price]]</f>
        <v>0</v>
      </c>
      <c r="Q21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13" s="93" t="str">
        <f>IFERROR(SalesOrders_Log[[#This Row],[QTY at List Price]]*SalesOrders_Log[[#This Row],[List Price]]/SalesOrders_Log[[#This Row],[Cost Price]]*SalesOrders_Log[[#This Row],[QTY at List Price]]-IF(SalesOrders_Log[[#This Row],[QTY at List Price]]="","",1),"")</f>
        <v/>
      </c>
      <c r="S213" s="93" t="str">
        <f>IFERROR( SalesOrders_Log[[#This Row],[QTY at Discount Price]]*SalesOrders_Log[[#This Row],[Discount Price]]/SalesOrders_Log[[#This Row],[Cost Price]]*SalesOrders_Log[[#This Row],[QTY at Discount Price]]-IF(SalesOrders_Log[[#This Row],[QTY at Discount Price]]="","",1),"")</f>
        <v/>
      </c>
      <c r="T213" s="6"/>
      <c r="V213" s="18">
        <f>IF(SalesOrders_Log[[#This Row],[Date Invoiced]]=FY01_M01,SalesOrders_Log[[#This Row],[Line Sub Total]],0)</f>
        <v>0</v>
      </c>
      <c r="W213" s="18">
        <f>IF(SalesOrders_Log[[#This Row],[Date Invoiced]]=FY01_M02,SalesOrders_Log[[#This Row],[Line Sub Total]],0)</f>
        <v>0</v>
      </c>
      <c r="X213" s="18">
        <f>IF(SalesOrders_Log[[#This Row],[Date Invoiced]]=FY01_M03,SalesOrders_Log[[#This Row],[Line Sub Total]],0)</f>
        <v>0</v>
      </c>
      <c r="Y213" s="18">
        <f>IF(SalesOrders_Log[[#This Row],[Date Invoiced]]=FY01_M04,SalesOrders_Log[[#This Row],[Line Sub Total]],0)</f>
        <v>0</v>
      </c>
      <c r="Z213" s="18">
        <f>IF(SalesOrders_Log[[#This Row],[Date Invoiced]]=FY01_M05,SalesOrders_Log[[#This Row],[Line Sub Total]],0)</f>
        <v>0</v>
      </c>
      <c r="AA213" s="18">
        <f>IF(SalesOrders_Log[[#This Row],[Date Invoiced]]=FY01_M06,SalesOrders_Log[[#This Row],[Line Sub Total]],0)</f>
        <v>0</v>
      </c>
      <c r="AB213" s="18">
        <f>IF(SalesOrders_Log[[#This Row],[Date Invoiced]]=FY01_M07,SalesOrders_Log[[#This Row],[Line Sub Total]],0)</f>
        <v>0</v>
      </c>
      <c r="AC213" s="18">
        <f>IF(SalesOrders_Log[[#This Row],[Date Invoiced]]=FY01_M08,SalesOrders_Log[[#This Row],[Line Sub Total]],0)</f>
        <v>0</v>
      </c>
      <c r="AD213" s="18">
        <f>IF(SalesOrders_Log[[#This Row],[Date Invoiced]]=FY01_M09,SalesOrders_Log[[#This Row],[Line Sub Total]],0)</f>
        <v>0</v>
      </c>
      <c r="AE213" s="18">
        <f>IF(SalesOrders_Log[[#This Row],[Date Invoiced]]=FY01_M10,SalesOrders_Log[[#This Row],[Line Sub Total]],0)</f>
        <v>0</v>
      </c>
      <c r="AF213" s="18">
        <f>IF(SalesOrders_Log[[#This Row],[Date Invoiced]]=FY01_M11,SalesOrders_Log[[#This Row],[Line Sub Total]],0)</f>
        <v>0</v>
      </c>
      <c r="AG213" s="18">
        <f>IF(SalesOrders_Log[[#This Row],[Date Invoiced]]=FY01_M12,SalesOrders_Log[[#This Row],[Line Sub Total]],0)</f>
        <v>0</v>
      </c>
      <c r="AH213" s="18">
        <f>IF(SalesOrders_Log[[#This Row],[Date Invoiced]]=FY02_M01,SalesOrders_Log[[#This Row],[Line Sub Total]],0)</f>
        <v>0</v>
      </c>
      <c r="AI213" s="18">
        <f>IF(SalesOrders_Log[[#This Row],[Date Invoiced]]=FY02_M02,SalesOrders_Log[[#This Row],[Line Sub Total]],0)</f>
        <v>0</v>
      </c>
      <c r="AJ213" s="18">
        <f>IF(SalesOrders_Log[[#This Row],[Date Invoiced]]=FY02_M03,SalesOrders_Log[[#This Row],[Line Sub Total]],0)</f>
        <v>0</v>
      </c>
      <c r="AK213" s="18">
        <f>IF(SalesOrders_Log[[#This Row],[Date Invoiced]]=FY02_M04,SalesOrders_Log[[#This Row],[Line Sub Total]],0)</f>
        <v>0</v>
      </c>
      <c r="AL213" s="18">
        <f>IF(SalesOrders_Log[[#This Row],[Date Invoiced]]=FY02_M05,SalesOrders_Log[[#This Row],[Line Sub Total]],0)</f>
        <v>0</v>
      </c>
      <c r="AM213" s="18">
        <f>IF(SalesOrders_Log[[#This Row],[Date Invoiced]]=FY02_M06,SalesOrders_Log[[#This Row],[Line Sub Total]],0)</f>
        <v>0</v>
      </c>
      <c r="AN213" s="18">
        <f>IF(SalesOrders_Log[[#This Row],[Date Invoiced]]=FY02_M07,SalesOrders_Log[[#This Row],[Line Sub Total]],0)</f>
        <v>0</v>
      </c>
      <c r="AO213" s="18">
        <f>IF(SalesOrders_Log[[#This Row],[Date Invoiced]]=FY02_M08,SalesOrders_Log[[#This Row],[Line Sub Total]],0)</f>
        <v>0</v>
      </c>
      <c r="AP213" s="18">
        <f>IF(SalesOrders_Log[[#This Row],[Date Invoiced]]=FY02_M09,SalesOrders_Log[[#This Row],[Line Sub Total]],0)</f>
        <v>0</v>
      </c>
      <c r="AQ213" s="18">
        <f>IF(SalesOrders_Log[[#This Row],[Date Invoiced]]=FY02_M10,SalesOrders_Log[[#This Row],[Line Sub Total]],0)</f>
        <v>0</v>
      </c>
      <c r="AR213" s="18">
        <f>IF(SalesOrders_Log[[#This Row],[Date Invoiced]]=FY02_M11,SalesOrders_Log[[#This Row],[Line Sub Total]],0)</f>
        <v>0</v>
      </c>
      <c r="AS213" s="18">
        <f>IF(SalesOrders_Log[[#This Row],[Date Invoiced]]=FY02_M12,SalesOrders_Log[[#This Row],[Line Sub Total]],0)</f>
        <v>0</v>
      </c>
      <c r="AT213" s="18">
        <f>IF(SalesOrders_Log[[#This Row],[Date Invoiced]]=FY03_M01,SalesOrders_Log[[#This Row],[Line Sub Total]],0)</f>
        <v>0</v>
      </c>
      <c r="AU213" s="18">
        <f>IF(SalesOrders_Log[[#This Row],[Date Invoiced]]=FY03_M02,SalesOrders_Log[[#This Row],[Line Sub Total]],0)</f>
        <v>0</v>
      </c>
      <c r="AV213" s="18">
        <f>IF(SalesOrders_Log[[#This Row],[Date Invoiced]]=FY03_M03,SalesOrders_Log[[#This Row],[Line Sub Total]],0)</f>
        <v>0</v>
      </c>
      <c r="AW213" s="18">
        <f>IF(SalesOrders_Log[[#This Row],[Date Invoiced]]=FY03_M04,SalesOrders_Log[[#This Row],[Line Sub Total]],0)</f>
        <v>0</v>
      </c>
      <c r="AX213" s="18">
        <f>IF(SalesOrders_Log[[#This Row],[Date Invoiced]]=FY03_M05,SalesOrders_Log[[#This Row],[Line Sub Total]],0)</f>
        <v>0</v>
      </c>
      <c r="AY213" s="18">
        <f>IF(SalesOrders_Log[[#This Row],[Date Invoiced]]=FY03_M06,SalesOrders_Log[[#This Row],[Line Sub Total]],0)</f>
        <v>0</v>
      </c>
      <c r="AZ213" s="18">
        <f>IF(SalesOrders_Log[[#This Row],[Date Invoiced]]=FY03_M07,SalesOrders_Log[[#This Row],[Line Sub Total]],0)</f>
        <v>0</v>
      </c>
      <c r="BA213" s="18">
        <f>IF(SalesOrders_Log[[#This Row],[Date Invoiced]]=FY03_M08,SalesOrders_Log[[#This Row],[Line Sub Total]],0)</f>
        <v>0</v>
      </c>
      <c r="BB213" s="18">
        <f>IF(SalesOrders_Log[[#This Row],[Date Invoiced]]=FY03_M09,SalesOrders_Log[[#This Row],[Line Sub Total]],0)</f>
        <v>0</v>
      </c>
      <c r="BC213" s="18">
        <f>IF(SalesOrders_Log[[#This Row],[Date Invoiced]]=FY03_M10,SalesOrders_Log[[#This Row],[Line Sub Total]],0)</f>
        <v>0</v>
      </c>
      <c r="BD213" s="18">
        <f>IF(SalesOrders_Log[[#This Row],[Date Invoiced]]=FY03_M11,SalesOrders_Log[[#This Row],[Line Sub Total]],0)</f>
        <v>0</v>
      </c>
      <c r="BE213" s="18">
        <f>IF(SalesOrders_Log[[#This Row],[Date Invoiced]]=FY03_M12,SalesOrders_Log[[#This Row],[Line Sub Total]],0)</f>
        <v>0</v>
      </c>
      <c r="BF213" s="18">
        <f>IF(SalesOrders_Log[[#This Row],[Product]]=FY04_M01,SalesOrders_Log[[#This Row],[Date Invoiced]],0)</f>
        <v>0</v>
      </c>
      <c r="BG213" s="18">
        <f>IF(SalesOrders_Log[[#This Row],[Product]]=FY04_M02,SalesOrders_Log[[#This Row],[Date Invoiced]],0)</f>
        <v>0</v>
      </c>
      <c r="BH213" s="18">
        <f>IF(SalesOrders_Log[[#This Row],[Product]]=FY04_M03,SalesOrders_Log[[#This Row],[Date Invoiced]],0)</f>
        <v>0</v>
      </c>
      <c r="BI213" s="18">
        <f>IF(SalesOrders_Log[[#This Row],[Product]]=FY04_M04,SalesOrders_Log[[#This Row],[Date Invoiced]],0)</f>
        <v>0</v>
      </c>
      <c r="BJ213" s="18">
        <f>IF(SalesOrders_Log[[#This Row],[Product]]=FY04_M05,SalesOrders_Log[[#This Row],[Date Invoiced]],0)</f>
        <v>0</v>
      </c>
      <c r="BK213" s="18">
        <f>IF(SalesOrders_Log[[#This Row],[Product]]=FY04_M06,SalesOrders_Log[[#This Row],[Date Invoiced]],0)</f>
        <v>0</v>
      </c>
      <c r="BL213" s="18">
        <f>IF(SalesOrders_Log[[#This Row],[Product]]=FY04_M07,SalesOrders_Log[[#This Row],[Date Invoiced]],0)</f>
        <v>0</v>
      </c>
      <c r="BM213" s="18">
        <f>IF(SalesOrders_Log[[#This Row],[Product]]=FY04_M08,SalesOrders_Log[[#This Row],[Date Invoiced]],0)</f>
        <v>0</v>
      </c>
      <c r="BN213" s="18">
        <f>IF(SalesOrders_Log[[#This Row],[Product]]=FY04_M09,SalesOrders_Log[[#This Row],[Date Invoiced]],0)</f>
        <v>0</v>
      </c>
      <c r="BO213" s="18">
        <f>IF(SalesOrders_Log[[#This Row],[Product]]=FY04_M10,SalesOrders_Log[[#This Row],[Date Invoiced]],0)</f>
        <v>0</v>
      </c>
      <c r="BP213" s="18">
        <f>IF(SalesOrders_Log[[#This Row],[Product]]=FY04_M11,SalesOrders_Log[[#This Row],[Date Invoiced]],0)</f>
        <v>0</v>
      </c>
      <c r="BQ213" s="18">
        <f>IF(SalesOrders_Log[[#This Row],[Product]]=FY04_M12,SalesOrders_Log[[#This Row],[Date Invoiced]],0)</f>
        <v>0</v>
      </c>
      <c r="BR213" s="18">
        <f>IF(SalesOrders_Log[[#This Row],[Product]]=FY05_M01,SalesOrders_Log[[#This Row],[Date Invoiced]],0)</f>
        <v>0</v>
      </c>
      <c r="BS213" s="18">
        <f>IF(SalesOrders_Log[[#This Row],[Product]]=FY05_M02,SalesOrders_Log[[#This Row],[Date Invoiced]],0)</f>
        <v>0</v>
      </c>
      <c r="BT213" s="18">
        <f>IF(SalesOrders_Log[[#This Row],[Product]]=FY05_M03,SalesOrders_Log[[#This Row],[Date Invoiced]],0)</f>
        <v>0</v>
      </c>
      <c r="BU213" s="18">
        <f>IF(SalesOrders_Log[[#This Row],[Product]]=FY05_M04,SalesOrders_Log[[#This Row],[Date Invoiced]],0)</f>
        <v>0</v>
      </c>
      <c r="BV213" s="18">
        <f>IF(SalesOrders_Log[[#This Row],[Product]]=FY05_M05,SalesOrders_Log[[#This Row],[Date Invoiced]],0)</f>
        <v>0</v>
      </c>
      <c r="BW213" s="18">
        <f>IF(SalesOrders_Log[[#This Row],[Product]]=FY05_M06,SalesOrders_Log[[#This Row],[Date Invoiced]],0)</f>
        <v>0</v>
      </c>
      <c r="BX213" s="18">
        <f>IF(SalesOrders_Log[[#This Row],[Product]]=FY05_M07,SalesOrders_Log[[#This Row],[Date Invoiced]],0)</f>
        <v>0</v>
      </c>
      <c r="BY213" s="18">
        <f>IF(SalesOrders_Log[[#This Row],[Product]]=FY05_M08,SalesOrders_Log[[#This Row],[Date Invoiced]],0)</f>
        <v>0</v>
      </c>
      <c r="BZ213" s="18">
        <f>IF(SalesOrders_Log[[#This Row],[Product]]=FY05_M09,SalesOrders_Log[[#This Row],[Date Invoiced]],0)</f>
        <v>0</v>
      </c>
      <c r="CA213" s="18">
        <f>IF(SalesOrders_Log[[#This Row],[Product]]=FY05_M10,SalesOrders_Log[[#This Row],[Date Invoiced]],0)</f>
        <v>0</v>
      </c>
      <c r="CB213" s="18">
        <f>IF(SalesOrders_Log[[#This Row],[Product]]=FY05_M11,SalesOrders_Log[[#This Row],[Date Invoiced]],0)</f>
        <v>0</v>
      </c>
      <c r="CC213" s="18">
        <f>IF(SalesOrders_Log[[#This Row],[Product]]=FY05_M12,SalesOrders_Log[[#This Row],[Date Invoiced]],0)</f>
        <v>0</v>
      </c>
    </row>
    <row r="214" spans="2:81" x14ac:dyDescent="0.25">
      <c r="B214" s="6" t="s">
        <v>818</v>
      </c>
      <c r="C214" s="6"/>
      <c r="D214" s="11"/>
      <c r="E214" s="6"/>
      <c r="F214" s="6"/>
      <c r="G214" s="6"/>
      <c r="H214" s="6"/>
      <c r="I214" s="6"/>
      <c r="J214" s="6"/>
      <c r="K214" s="6"/>
      <c r="L214" s="18" t="str">
        <f>IF(ISBLANK(SalesOrders_Log[[#This Row],[Product]]),"",SalesOrders_Log[[#This Row],[List Price]]*SalesOrders_Log[[#This Row],[QTY at List Price]]+SalesOrders_Log[[#This Row],[Discount Price]]*SalesOrders_Log[[#This Row],[QTY at Discount Price]])</f>
        <v/>
      </c>
      <c r="M214" s="6"/>
      <c r="N214" s="6"/>
      <c r="O214" s="18" t="str">
        <f>IFERROR(SalesOrders_Log[[#This Row],[Line Sub Total]]*SalesOrders_Log[[#This Row],[Zip Code Taxes]],"")</f>
        <v/>
      </c>
      <c r="P214" s="18">
        <f>SalesOrders_Log[[#This Row],[List Price]]-SalesOrders_Log[[#This Row],[Cost Price]]</f>
        <v>0</v>
      </c>
      <c r="Q21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14" s="93" t="str">
        <f>IFERROR(SalesOrders_Log[[#This Row],[QTY at List Price]]*SalesOrders_Log[[#This Row],[List Price]]/SalesOrders_Log[[#This Row],[Cost Price]]*SalesOrders_Log[[#This Row],[QTY at List Price]]-IF(SalesOrders_Log[[#This Row],[QTY at List Price]]="","",1),"")</f>
        <v/>
      </c>
      <c r="S214" s="93" t="str">
        <f>IFERROR( SalesOrders_Log[[#This Row],[QTY at Discount Price]]*SalesOrders_Log[[#This Row],[Discount Price]]/SalesOrders_Log[[#This Row],[Cost Price]]*SalesOrders_Log[[#This Row],[QTY at Discount Price]]-IF(SalesOrders_Log[[#This Row],[QTY at Discount Price]]="","",1),"")</f>
        <v/>
      </c>
      <c r="T214" s="6"/>
      <c r="V214" s="18">
        <f>IF(SalesOrders_Log[[#This Row],[Date Invoiced]]=FY01_M01,SalesOrders_Log[[#This Row],[Line Sub Total]],0)</f>
        <v>0</v>
      </c>
      <c r="W214" s="18">
        <f>IF(SalesOrders_Log[[#This Row],[Date Invoiced]]=FY01_M02,SalesOrders_Log[[#This Row],[Line Sub Total]],0)</f>
        <v>0</v>
      </c>
      <c r="X214" s="18">
        <f>IF(SalesOrders_Log[[#This Row],[Date Invoiced]]=FY01_M03,SalesOrders_Log[[#This Row],[Line Sub Total]],0)</f>
        <v>0</v>
      </c>
      <c r="Y214" s="18">
        <f>IF(SalesOrders_Log[[#This Row],[Date Invoiced]]=FY01_M04,SalesOrders_Log[[#This Row],[Line Sub Total]],0)</f>
        <v>0</v>
      </c>
      <c r="Z214" s="18">
        <f>IF(SalesOrders_Log[[#This Row],[Date Invoiced]]=FY01_M05,SalesOrders_Log[[#This Row],[Line Sub Total]],0)</f>
        <v>0</v>
      </c>
      <c r="AA214" s="18">
        <f>IF(SalesOrders_Log[[#This Row],[Date Invoiced]]=FY01_M06,SalesOrders_Log[[#This Row],[Line Sub Total]],0)</f>
        <v>0</v>
      </c>
      <c r="AB214" s="18">
        <f>IF(SalesOrders_Log[[#This Row],[Date Invoiced]]=FY01_M07,SalesOrders_Log[[#This Row],[Line Sub Total]],0)</f>
        <v>0</v>
      </c>
      <c r="AC214" s="18">
        <f>IF(SalesOrders_Log[[#This Row],[Date Invoiced]]=FY01_M08,SalesOrders_Log[[#This Row],[Line Sub Total]],0)</f>
        <v>0</v>
      </c>
      <c r="AD214" s="18">
        <f>IF(SalesOrders_Log[[#This Row],[Date Invoiced]]=FY01_M09,SalesOrders_Log[[#This Row],[Line Sub Total]],0)</f>
        <v>0</v>
      </c>
      <c r="AE214" s="18">
        <f>IF(SalesOrders_Log[[#This Row],[Date Invoiced]]=FY01_M10,SalesOrders_Log[[#This Row],[Line Sub Total]],0)</f>
        <v>0</v>
      </c>
      <c r="AF214" s="18">
        <f>IF(SalesOrders_Log[[#This Row],[Date Invoiced]]=FY01_M11,SalesOrders_Log[[#This Row],[Line Sub Total]],0)</f>
        <v>0</v>
      </c>
      <c r="AG214" s="18">
        <f>IF(SalesOrders_Log[[#This Row],[Date Invoiced]]=FY01_M12,SalesOrders_Log[[#This Row],[Line Sub Total]],0)</f>
        <v>0</v>
      </c>
      <c r="AH214" s="18">
        <f>IF(SalesOrders_Log[[#This Row],[Date Invoiced]]=FY02_M01,SalesOrders_Log[[#This Row],[Line Sub Total]],0)</f>
        <v>0</v>
      </c>
      <c r="AI214" s="18">
        <f>IF(SalesOrders_Log[[#This Row],[Date Invoiced]]=FY02_M02,SalesOrders_Log[[#This Row],[Line Sub Total]],0)</f>
        <v>0</v>
      </c>
      <c r="AJ214" s="18">
        <f>IF(SalesOrders_Log[[#This Row],[Date Invoiced]]=FY02_M03,SalesOrders_Log[[#This Row],[Line Sub Total]],0)</f>
        <v>0</v>
      </c>
      <c r="AK214" s="18">
        <f>IF(SalesOrders_Log[[#This Row],[Date Invoiced]]=FY02_M04,SalesOrders_Log[[#This Row],[Line Sub Total]],0)</f>
        <v>0</v>
      </c>
      <c r="AL214" s="18">
        <f>IF(SalesOrders_Log[[#This Row],[Date Invoiced]]=FY02_M05,SalesOrders_Log[[#This Row],[Line Sub Total]],0)</f>
        <v>0</v>
      </c>
      <c r="AM214" s="18">
        <f>IF(SalesOrders_Log[[#This Row],[Date Invoiced]]=FY02_M06,SalesOrders_Log[[#This Row],[Line Sub Total]],0)</f>
        <v>0</v>
      </c>
      <c r="AN214" s="18">
        <f>IF(SalesOrders_Log[[#This Row],[Date Invoiced]]=FY02_M07,SalesOrders_Log[[#This Row],[Line Sub Total]],0)</f>
        <v>0</v>
      </c>
      <c r="AO214" s="18">
        <f>IF(SalesOrders_Log[[#This Row],[Date Invoiced]]=FY02_M08,SalesOrders_Log[[#This Row],[Line Sub Total]],0)</f>
        <v>0</v>
      </c>
      <c r="AP214" s="18">
        <f>IF(SalesOrders_Log[[#This Row],[Date Invoiced]]=FY02_M09,SalesOrders_Log[[#This Row],[Line Sub Total]],0)</f>
        <v>0</v>
      </c>
      <c r="AQ214" s="18">
        <f>IF(SalesOrders_Log[[#This Row],[Date Invoiced]]=FY02_M10,SalesOrders_Log[[#This Row],[Line Sub Total]],0)</f>
        <v>0</v>
      </c>
      <c r="AR214" s="18">
        <f>IF(SalesOrders_Log[[#This Row],[Date Invoiced]]=FY02_M11,SalesOrders_Log[[#This Row],[Line Sub Total]],0)</f>
        <v>0</v>
      </c>
      <c r="AS214" s="18">
        <f>IF(SalesOrders_Log[[#This Row],[Date Invoiced]]=FY02_M12,SalesOrders_Log[[#This Row],[Line Sub Total]],0)</f>
        <v>0</v>
      </c>
      <c r="AT214" s="18">
        <f>IF(SalesOrders_Log[[#This Row],[Date Invoiced]]=FY03_M01,SalesOrders_Log[[#This Row],[Line Sub Total]],0)</f>
        <v>0</v>
      </c>
      <c r="AU214" s="18">
        <f>IF(SalesOrders_Log[[#This Row],[Date Invoiced]]=FY03_M02,SalesOrders_Log[[#This Row],[Line Sub Total]],0)</f>
        <v>0</v>
      </c>
      <c r="AV214" s="18">
        <f>IF(SalesOrders_Log[[#This Row],[Date Invoiced]]=FY03_M03,SalesOrders_Log[[#This Row],[Line Sub Total]],0)</f>
        <v>0</v>
      </c>
      <c r="AW214" s="18">
        <f>IF(SalesOrders_Log[[#This Row],[Date Invoiced]]=FY03_M04,SalesOrders_Log[[#This Row],[Line Sub Total]],0)</f>
        <v>0</v>
      </c>
      <c r="AX214" s="18">
        <f>IF(SalesOrders_Log[[#This Row],[Date Invoiced]]=FY03_M05,SalesOrders_Log[[#This Row],[Line Sub Total]],0)</f>
        <v>0</v>
      </c>
      <c r="AY214" s="18">
        <f>IF(SalesOrders_Log[[#This Row],[Date Invoiced]]=FY03_M06,SalesOrders_Log[[#This Row],[Line Sub Total]],0)</f>
        <v>0</v>
      </c>
      <c r="AZ214" s="18">
        <f>IF(SalesOrders_Log[[#This Row],[Date Invoiced]]=FY03_M07,SalesOrders_Log[[#This Row],[Line Sub Total]],0)</f>
        <v>0</v>
      </c>
      <c r="BA214" s="18">
        <f>IF(SalesOrders_Log[[#This Row],[Date Invoiced]]=FY03_M08,SalesOrders_Log[[#This Row],[Line Sub Total]],0)</f>
        <v>0</v>
      </c>
      <c r="BB214" s="18">
        <f>IF(SalesOrders_Log[[#This Row],[Date Invoiced]]=FY03_M09,SalesOrders_Log[[#This Row],[Line Sub Total]],0)</f>
        <v>0</v>
      </c>
      <c r="BC214" s="18">
        <f>IF(SalesOrders_Log[[#This Row],[Date Invoiced]]=FY03_M10,SalesOrders_Log[[#This Row],[Line Sub Total]],0)</f>
        <v>0</v>
      </c>
      <c r="BD214" s="18">
        <f>IF(SalesOrders_Log[[#This Row],[Date Invoiced]]=FY03_M11,SalesOrders_Log[[#This Row],[Line Sub Total]],0)</f>
        <v>0</v>
      </c>
      <c r="BE214" s="18">
        <f>IF(SalesOrders_Log[[#This Row],[Date Invoiced]]=FY03_M12,SalesOrders_Log[[#This Row],[Line Sub Total]],0)</f>
        <v>0</v>
      </c>
      <c r="BF214" s="18">
        <f>IF(SalesOrders_Log[[#This Row],[Product]]=FY04_M01,SalesOrders_Log[[#This Row],[Date Invoiced]],0)</f>
        <v>0</v>
      </c>
      <c r="BG214" s="18">
        <f>IF(SalesOrders_Log[[#This Row],[Product]]=FY04_M02,SalesOrders_Log[[#This Row],[Date Invoiced]],0)</f>
        <v>0</v>
      </c>
      <c r="BH214" s="18">
        <f>IF(SalesOrders_Log[[#This Row],[Product]]=FY04_M03,SalesOrders_Log[[#This Row],[Date Invoiced]],0)</f>
        <v>0</v>
      </c>
      <c r="BI214" s="18">
        <f>IF(SalesOrders_Log[[#This Row],[Product]]=FY04_M04,SalesOrders_Log[[#This Row],[Date Invoiced]],0)</f>
        <v>0</v>
      </c>
      <c r="BJ214" s="18">
        <f>IF(SalesOrders_Log[[#This Row],[Product]]=FY04_M05,SalesOrders_Log[[#This Row],[Date Invoiced]],0)</f>
        <v>0</v>
      </c>
      <c r="BK214" s="18">
        <f>IF(SalesOrders_Log[[#This Row],[Product]]=FY04_M06,SalesOrders_Log[[#This Row],[Date Invoiced]],0)</f>
        <v>0</v>
      </c>
      <c r="BL214" s="18">
        <f>IF(SalesOrders_Log[[#This Row],[Product]]=FY04_M07,SalesOrders_Log[[#This Row],[Date Invoiced]],0)</f>
        <v>0</v>
      </c>
      <c r="BM214" s="18">
        <f>IF(SalesOrders_Log[[#This Row],[Product]]=FY04_M08,SalesOrders_Log[[#This Row],[Date Invoiced]],0)</f>
        <v>0</v>
      </c>
      <c r="BN214" s="18">
        <f>IF(SalesOrders_Log[[#This Row],[Product]]=FY04_M09,SalesOrders_Log[[#This Row],[Date Invoiced]],0)</f>
        <v>0</v>
      </c>
      <c r="BO214" s="18">
        <f>IF(SalesOrders_Log[[#This Row],[Product]]=FY04_M10,SalesOrders_Log[[#This Row],[Date Invoiced]],0)</f>
        <v>0</v>
      </c>
      <c r="BP214" s="18">
        <f>IF(SalesOrders_Log[[#This Row],[Product]]=FY04_M11,SalesOrders_Log[[#This Row],[Date Invoiced]],0)</f>
        <v>0</v>
      </c>
      <c r="BQ214" s="18">
        <f>IF(SalesOrders_Log[[#This Row],[Product]]=FY04_M12,SalesOrders_Log[[#This Row],[Date Invoiced]],0)</f>
        <v>0</v>
      </c>
      <c r="BR214" s="18">
        <f>IF(SalesOrders_Log[[#This Row],[Product]]=FY05_M01,SalesOrders_Log[[#This Row],[Date Invoiced]],0)</f>
        <v>0</v>
      </c>
      <c r="BS214" s="18">
        <f>IF(SalesOrders_Log[[#This Row],[Product]]=FY05_M02,SalesOrders_Log[[#This Row],[Date Invoiced]],0)</f>
        <v>0</v>
      </c>
      <c r="BT214" s="18">
        <f>IF(SalesOrders_Log[[#This Row],[Product]]=FY05_M03,SalesOrders_Log[[#This Row],[Date Invoiced]],0)</f>
        <v>0</v>
      </c>
      <c r="BU214" s="18">
        <f>IF(SalesOrders_Log[[#This Row],[Product]]=FY05_M04,SalesOrders_Log[[#This Row],[Date Invoiced]],0)</f>
        <v>0</v>
      </c>
      <c r="BV214" s="18">
        <f>IF(SalesOrders_Log[[#This Row],[Product]]=FY05_M05,SalesOrders_Log[[#This Row],[Date Invoiced]],0)</f>
        <v>0</v>
      </c>
      <c r="BW214" s="18">
        <f>IF(SalesOrders_Log[[#This Row],[Product]]=FY05_M06,SalesOrders_Log[[#This Row],[Date Invoiced]],0)</f>
        <v>0</v>
      </c>
      <c r="BX214" s="18">
        <f>IF(SalesOrders_Log[[#This Row],[Product]]=FY05_M07,SalesOrders_Log[[#This Row],[Date Invoiced]],0)</f>
        <v>0</v>
      </c>
      <c r="BY214" s="18">
        <f>IF(SalesOrders_Log[[#This Row],[Product]]=FY05_M08,SalesOrders_Log[[#This Row],[Date Invoiced]],0)</f>
        <v>0</v>
      </c>
      <c r="BZ214" s="18">
        <f>IF(SalesOrders_Log[[#This Row],[Product]]=FY05_M09,SalesOrders_Log[[#This Row],[Date Invoiced]],0)</f>
        <v>0</v>
      </c>
      <c r="CA214" s="18">
        <f>IF(SalesOrders_Log[[#This Row],[Product]]=FY05_M10,SalesOrders_Log[[#This Row],[Date Invoiced]],0)</f>
        <v>0</v>
      </c>
      <c r="CB214" s="18">
        <f>IF(SalesOrders_Log[[#This Row],[Product]]=FY05_M11,SalesOrders_Log[[#This Row],[Date Invoiced]],0)</f>
        <v>0</v>
      </c>
      <c r="CC214" s="18">
        <f>IF(SalesOrders_Log[[#This Row],[Product]]=FY05_M12,SalesOrders_Log[[#This Row],[Date Invoiced]],0)</f>
        <v>0</v>
      </c>
    </row>
    <row r="215" spans="2:81" x14ac:dyDescent="0.25">
      <c r="B215" s="6" t="s">
        <v>819</v>
      </c>
      <c r="C215" s="6"/>
      <c r="D215" s="11"/>
      <c r="E215" s="6"/>
      <c r="F215" s="6"/>
      <c r="G215" s="6"/>
      <c r="H215" s="6"/>
      <c r="I215" s="6"/>
      <c r="J215" s="6"/>
      <c r="K215" s="6"/>
      <c r="L215" s="18" t="str">
        <f>IF(ISBLANK(SalesOrders_Log[[#This Row],[Product]]),"",SalesOrders_Log[[#This Row],[List Price]]*SalesOrders_Log[[#This Row],[QTY at List Price]]+SalesOrders_Log[[#This Row],[Discount Price]]*SalesOrders_Log[[#This Row],[QTY at Discount Price]])</f>
        <v/>
      </c>
      <c r="M215" s="6"/>
      <c r="N215" s="6"/>
      <c r="O215" s="18" t="str">
        <f>IFERROR(SalesOrders_Log[[#This Row],[Line Sub Total]]*SalesOrders_Log[[#This Row],[Zip Code Taxes]],"")</f>
        <v/>
      </c>
      <c r="P215" s="18">
        <f>SalesOrders_Log[[#This Row],[List Price]]-SalesOrders_Log[[#This Row],[Cost Price]]</f>
        <v>0</v>
      </c>
      <c r="Q21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15" s="93" t="str">
        <f>IFERROR(SalesOrders_Log[[#This Row],[QTY at List Price]]*SalesOrders_Log[[#This Row],[List Price]]/SalesOrders_Log[[#This Row],[Cost Price]]*SalesOrders_Log[[#This Row],[QTY at List Price]]-IF(SalesOrders_Log[[#This Row],[QTY at List Price]]="","",1),"")</f>
        <v/>
      </c>
      <c r="S215" s="93" t="str">
        <f>IFERROR( SalesOrders_Log[[#This Row],[QTY at Discount Price]]*SalesOrders_Log[[#This Row],[Discount Price]]/SalesOrders_Log[[#This Row],[Cost Price]]*SalesOrders_Log[[#This Row],[QTY at Discount Price]]-IF(SalesOrders_Log[[#This Row],[QTY at Discount Price]]="","",1),"")</f>
        <v/>
      </c>
      <c r="T215" s="6"/>
      <c r="V215" s="18">
        <f>IF(SalesOrders_Log[[#This Row],[Date Invoiced]]=FY01_M01,SalesOrders_Log[[#This Row],[Line Sub Total]],0)</f>
        <v>0</v>
      </c>
      <c r="W215" s="18">
        <f>IF(SalesOrders_Log[[#This Row],[Date Invoiced]]=FY01_M02,SalesOrders_Log[[#This Row],[Line Sub Total]],0)</f>
        <v>0</v>
      </c>
      <c r="X215" s="18">
        <f>IF(SalesOrders_Log[[#This Row],[Date Invoiced]]=FY01_M03,SalesOrders_Log[[#This Row],[Line Sub Total]],0)</f>
        <v>0</v>
      </c>
      <c r="Y215" s="18">
        <f>IF(SalesOrders_Log[[#This Row],[Date Invoiced]]=FY01_M04,SalesOrders_Log[[#This Row],[Line Sub Total]],0)</f>
        <v>0</v>
      </c>
      <c r="Z215" s="18">
        <f>IF(SalesOrders_Log[[#This Row],[Date Invoiced]]=FY01_M05,SalesOrders_Log[[#This Row],[Line Sub Total]],0)</f>
        <v>0</v>
      </c>
      <c r="AA215" s="18">
        <f>IF(SalesOrders_Log[[#This Row],[Date Invoiced]]=FY01_M06,SalesOrders_Log[[#This Row],[Line Sub Total]],0)</f>
        <v>0</v>
      </c>
      <c r="AB215" s="18">
        <f>IF(SalesOrders_Log[[#This Row],[Date Invoiced]]=FY01_M07,SalesOrders_Log[[#This Row],[Line Sub Total]],0)</f>
        <v>0</v>
      </c>
      <c r="AC215" s="18">
        <f>IF(SalesOrders_Log[[#This Row],[Date Invoiced]]=FY01_M08,SalesOrders_Log[[#This Row],[Line Sub Total]],0)</f>
        <v>0</v>
      </c>
      <c r="AD215" s="18">
        <f>IF(SalesOrders_Log[[#This Row],[Date Invoiced]]=FY01_M09,SalesOrders_Log[[#This Row],[Line Sub Total]],0)</f>
        <v>0</v>
      </c>
      <c r="AE215" s="18">
        <f>IF(SalesOrders_Log[[#This Row],[Date Invoiced]]=FY01_M10,SalesOrders_Log[[#This Row],[Line Sub Total]],0)</f>
        <v>0</v>
      </c>
      <c r="AF215" s="18">
        <f>IF(SalesOrders_Log[[#This Row],[Date Invoiced]]=FY01_M11,SalesOrders_Log[[#This Row],[Line Sub Total]],0)</f>
        <v>0</v>
      </c>
      <c r="AG215" s="18">
        <f>IF(SalesOrders_Log[[#This Row],[Date Invoiced]]=FY01_M12,SalesOrders_Log[[#This Row],[Line Sub Total]],0)</f>
        <v>0</v>
      </c>
      <c r="AH215" s="18">
        <f>IF(SalesOrders_Log[[#This Row],[Date Invoiced]]=FY02_M01,SalesOrders_Log[[#This Row],[Line Sub Total]],0)</f>
        <v>0</v>
      </c>
      <c r="AI215" s="18">
        <f>IF(SalesOrders_Log[[#This Row],[Date Invoiced]]=FY02_M02,SalesOrders_Log[[#This Row],[Line Sub Total]],0)</f>
        <v>0</v>
      </c>
      <c r="AJ215" s="18">
        <f>IF(SalesOrders_Log[[#This Row],[Date Invoiced]]=FY02_M03,SalesOrders_Log[[#This Row],[Line Sub Total]],0)</f>
        <v>0</v>
      </c>
      <c r="AK215" s="18">
        <f>IF(SalesOrders_Log[[#This Row],[Date Invoiced]]=FY02_M04,SalesOrders_Log[[#This Row],[Line Sub Total]],0)</f>
        <v>0</v>
      </c>
      <c r="AL215" s="18">
        <f>IF(SalesOrders_Log[[#This Row],[Date Invoiced]]=FY02_M05,SalesOrders_Log[[#This Row],[Line Sub Total]],0)</f>
        <v>0</v>
      </c>
      <c r="AM215" s="18">
        <f>IF(SalesOrders_Log[[#This Row],[Date Invoiced]]=FY02_M06,SalesOrders_Log[[#This Row],[Line Sub Total]],0)</f>
        <v>0</v>
      </c>
      <c r="AN215" s="18">
        <f>IF(SalesOrders_Log[[#This Row],[Date Invoiced]]=FY02_M07,SalesOrders_Log[[#This Row],[Line Sub Total]],0)</f>
        <v>0</v>
      </c>
      <c r="AO215" s="18">
        <f>IF(SalesOrders_Log[[#This Row],[Date Invoiced]]=FY02_M08,SalesOrders_Log[[#This Row],[Line Sub Total]],0)</f>
        <v>0</v>
      </c>
      <c r="AP215" s="18">
        <f>IF(SalesOrders_Log[[#This Row],[Date Invoiced]]=FY02_M09,SalesOrders_Log[[#This Row],[Line Sub Total]],0)</f>
        <v>0</v>
      </c>
      <c r="AQ215" s="18">
        <f>IF(SalesOrders_Log[[#This Row],[Date Invoiced]]=FY02_M10,SalesOrders_Log[[#This Row],[Line Sub Total]],0)</f>
        <v>0</v>
      </c>
      <c r="AR215" s="18">
        <f>IF(SalesOrders_Log[[#This Row],[Date Invoiced]]=FY02_M11,SalesOrders_Log[[#This Row],[Line Sub Total]],0)</f>
        <v>0</v>
      </c>
      <c r="AS215" s="18">
        <f>IF(SalesOrders_Log[[#This Row],[Date Invoiced]]=FY02_M12,SalesOrders_Log[[#This Row],[Line Sub Total]],0)</f>
        <v>0</v>
      </c>
      <c r="AT215" s="18">
        <f>IF(SalesOrders_Log[[#This Row],[Date Invoiced]]=FY03_M01,SalesOrders_Log[[#This Row],[Line Sub Total]],0)</f>
        <v>0</v>
      </c>
      <c r="AU215" s="18">
        <f>IF(SalesOrders_Log[[#This Row],[Date Invoiced]]=FY03_M02,SalesOrders_Log[[#This Row],[Line Sub Total]],0)</f>
        <v>0</v>
      </c>
      <c r="AV215" s="18">
        <f>IF(SalesOrders_Log[[#This Row],[Date Invoiced]]=FY03_M03,SalesOrders_Log[[#This Row],[Line Sub Total]],0)</f>
        <v>0</v>
      </c>
      <c r="AW215" s="18">
        <f>IF(SalesOrders_Log[[#This Row],[Date Invoiced]]=FY03_M04,SalesOrders_Log[[#This Row],[Line Sub Total]],0)</f>
        <v>0</v>
      </c>
      <c r="AX215" s="18">
        <f>IF(SalesOrders_Log[[#This Row],[Date Invoiced]]=FY03_M05,SalesOrders_Log[[#This Row],[Line Sub Total]],0)</f>
        <v>0</v>
      </c>
      <c r="AY215" s="18">
        <f>IF(SalesOrders_Log[[#This Row],[Date Invoiced]]=FY03_M06,SalesOrders_Log[[#This Row],[Line Sub Total]],0)</f>
        <v>0</v>
      </c>
      <c r="AZ215" s="18">
        <f>IF(SalesOrders_Log[[#This Row],[Date Invoiced]]=FY03_M07,SalesOrders_Log[[#This Row],[Line Sub Total]],0)</f>
        <v>0</v>
      </c>
      <c r="BA215" s="18">
        <f>IF(SalesOrders_Log[[#This Row],[Date Invoiced]]=FY03_M08,SalesOrders_Log[[#This Row],[Line Sub Total]],0)</f>
        <v>0</v>
      </c>
      <c r="BB215" s="18">
        <f>IF(SalesOrders_Log[[#This Row],[Date Invoiced]]=FY03_M09,SalesOrders_Log[[#This Row],[Line Sub Total]],0)</f>
        <v>0</v>
      </c>
      <c r="BC215" s="18">
        <f>IF(SalesOrders_Log[[#This Row],[Date Invoiced]]=FY03_M10,SalesOrders_Log[[#This Row],[Line Sub Total]],0)</f>
        <v>0</v>
      </c>
      <c r="BD215" s="18">
        <f>IF(SalesOrders_Log[[#This Row],[Date Invoiced]]=FY03_M11,SalesOrders_Log[[#This Row],[Line Sub Total]],0)</f>
        <v>0</v>
      </c>
      <c r="BE215" s="18">
        <f>IF(SalesOrders_Log[[#This Row],[Date Invoiced]]=FY03_M12,SalesOrders_Log[[#This Row],[Line Sub Total]],0)</f>
        <v>0</v>
      </c>
      <c r="BF215" s="18">
        <f>IF(SalesOrders_Log[[#This Row],[Product]]=FY04_M01,SalesOrders_Log[[#This Row],[Date Invoiced]],0)</f>
        <v>0</v>
      </c>
      <c r="BG215" s="18">
        <f>IF(SalesOrders_Log[[#This Row],[Product]]=FY04_M02,SalesOrders_Log[[#This Row],[Date Invoiced]],0)</f>
        <v>0</v>
      </c>
      <c r="BH215" s="18">
        <f>IF(SalesOrders_Log[[#This Row],[Product]]=FY04_M03,SalesOrders_Log[[#This Row],[Date Invoiced]],0)</f>
        <v>0</v>
      </c>
      <c r="BI215" s="18">
        <f>IF(SalesOrders_Log[[#This Row],[Product]]=FY04_M04,SalesOrders_Log[[#This Row],[Date Invoiced]],0)</f>
        <v>0</v>
      </c>
      <c r="BJ215" s="18">
        <f>IF(SalesOrders_Log[[#This Row],[Product]]=FY04_M05,SalesOrders_Log[[#This Row],[Date Invoiced]],0)</f>
        <v>0</v>
      </c>
      <c r="BK215" s="18">
        <f>IF(SalesOrders_Log[[#This Row],[Product]]=FY04_M06,SalesOrders_Log[[#This Row],[Date Invoiced]],0)</f>
        <v>0</v>
      </c>
      <c r="BL215" s="18">
        <f>IF(SalesOrders_Log[[#This Row],[Product]]=FY04_M07,SalesOrders_Log[[#This Row],[Date Invoiced]],0)</f>
        <v>0</v>
      </c>
      <c r="BM215" s="18">
        <f>IF(SalesOrders_Log[[#This Row],[Product]]=FY04_M08,SalesOrders_Log[[#This Row],[Date Invoiced]],0)</f>
        <v>0</v>
      </c>
      <c r="BN215" s="18">
        <f>IF(SalesOrders_Log[[#This Row],[Product]]=FY04_M09,SalesOrders_Log[[#This Row],[Date Invoiced]],0)</f>
        <v>0</v>
      </c>
      <c r="BO215" s="18">
        <f>IF(SalesOrders_Log[[#This Row],[Product]]=FY04_M10,SalesOrders_Log[[#This Row],[Date Invoiced]],0)</f>
        <v>0</v>
      </c>
      <c r="BP215" s="18">
        <f>IF(SalesOrders_Log[[#This Row],[Product]]=FY04_M11,SalesOrders_Log[[#This Row],[Date Invoiced]],0)</f>
        <v>0</v>
      </c>
      <c r="BQ215" s="18">
        <f>IF(SalesOrders_Log[[#This Row],[Product]]=FY04_M12,SalesOrders_Log[[#This Row],[Date Invoiced]],0)</f>
        <v>0</v>
      </c>
      <c r="BR215" s="18">
        <f>IF(SalesOrders_Log[[#This Row],[Product]]=FY05_M01,SalesOrders_Log[[#This Row],[Date Invoiced]],0)</f>
        <v>0</v>
      </c>
      <c r="BS215" s="18">
        <f>IF(SalesOrders_Log[[#This Row],[Product]]=FY05_M02,SalesOrders_Log[[#This Row],[Date Invoiced]],0)</f>
        <v>0</v>
      </c>
      <c r="BT215" s="18">
        <f>IF(SalesOrders_Log[[#This Row],[Product]]=FY05_M03,SalesOrders_Log[[#This Row],[Date Invoiced]],0)</f>
        <v>0</v>
      </c>
      <c r="BU215" s="18">
        <f>IF(SalesOrders_Log[[#This Row],[Product]]=FY05_M04,SalesOrders_Log[[#This Row],[Date Invoiced]],0)</f>
        <v>0</v>
      </c>
      <c r="BV215" s="18">
        <f>IF(SalesOrders_Log[[#This Row],[Product]]=FY05_M05,SalesOrders_Log[[#This Row],[Date Invoiced]],0)</f>
        <v>0</v>
      </c>
      <c r="BW215" s="18">
        <f>IF(SalesOrders_Log[[#This Row],[Product]]=FY05_M06,SalesOrders_Log[[#This Row],[Date Invoiced]],0)</f>
        <v>0</v>
      </c>
      <c r="BX215" s="18">
        <f>IF(SalesOrders_Log[[#This Row],[Product]]=FY05_M07,SalesOrders_Log[[#This Row],[Date Invoiced]],0)</f>
        <v>0</v>
      </c>
      <c r="BY215" s="18">
        <f>IF(SalesOrders_Log[[#This Row],[Product]]=FY05_M08,SalesOrders_Log[[#This Row],[Date Invoiced]],0)</f>
        <v>0</v>
      </c>
      <c r="BZ215" s="18">
        <f>IF(SalesOrders_Log[[#This Row],[Product]]=FY05_M09,SalesOrders_Log[[#This Row],[Date Invoiced]],0)</f>
        <v>0</v>
      </c>
      <c r="CA215" s="18">
        <f>IF(SalesOrders_Log[[#This Row],[Product]]=FY05_M10,SalesOrders_Log[[#This Row],[Date Invoiced]],0)</f>
        <v>0</v>
      </c>
      <c r="CB215" s="18">
        <f>IF(SalesOrders_Log[[#This Row],[Product]]=FY05_M11,SalesOrders_Log[[#This Row],[Date Invoiced]],0)</f>
        <v>0</v>
      </c>
      <c r="CC215" s="18">
        <f>IF(SalesOrders_Log[[#This Row],[Product]]=FY05_M12,SalesOrders_Log[[#This Row],[Date Invoiced]],0)</f>
        <v>0</v>
      </c>
    </row>
    <row r="216" spans="2:81" x14ac:dyDescent="0.25">
      <c r="B216" s="6" t="s">
        <v>820</v>
      </c>
      <c r="C216" s="6"/>
      <c r="D216" s="11"/>
      <c r="E216" s="6"/>
      <c r="F216" s="6"/>
      <c r="G216" s="6"/>
      <c r="H216" s="6"/>
      <c r="I216" s="6"/>
      <c r="J216" s="6"/>
      <c r="K216" s="6"/>
      <c r="L216" s="18" t="str">
        <f>IF(ISBLANK(SalesOrders_Log[[#This Row],[Product]]),"",SalesOrders_Log[[#This Row],[List Price]]*SalesOrders_Log[[#This Row],[QTY at List Price]]+SalesOrders_Log[[#This Row],[Discount Price]]*SalesOrders_Log[[#This Row],[QTY at Discount Price]])</f>
        <v/>
      </c>
      <c r="M216" s="6"/>
      <c r="N216" s="6"/>
      <c r="O216" s="18" t="str">
        <f>IFERROR(SalesOrders_Log[[#This Row],[Line Sub Total]]*SalesOrders_Log[[#This Row],[Zip Code Taxes]],"")</f>
        <v/>
      </c>
      <c r="P216" s="18">
        <f>SalesOrders_Log[[#This Row],[List Price]]-SalesOrders_Log[[#This Row],[Cost Price]]</f>
        <v>0</v>
      </c>
      <c r="Q21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16" s="93" t="str">
        <f>IFERROR(SalesOrders_Log[[#This Row],[QTY at List Price]]*SalesOrders_Log[[#This Row],[List Price]]/SalesOrders_Log[[#This Row],[Cost Price]]*SalesOrders_Log[[#This Row],[QTY at List Price]]-IF(SalesOrders_Log[[#This Row],[QTY at List Price]]="","",1),"")</f>
        <v/>
      </c>
      <c r="S216" s="93" t="str">
        <f>IFERROR( SalesOrders_Log[[#This Row],[QTY at Discount Price]]*SalesOrders_Log[[#This Row],[Discount Price]]/SalesOrders_Log[[#This Row],[Cost Price]]*SalesOrders_Log[[#This Row],[QTY at Discount Price]]-IF(SalesOrders_Log[[#This Row],[QTY at Discount Price]]="","",1),"")</f>
        <v/>
      </c>
      <c r="T216" s="6"/>
      <c r="V216" s="18">
        <f>IF(SalesOrders_Log[[#This Row],[Date Invoiced]]=FY01_M01,SalesOrders_Log[[#This Row],[Line Sub Total]],0)</f>
        <v>0</v>
      </c>
      <c r="W216" s="18">
        <f>IF(SalesOrders_Log[[#This Row],[Date Invoiced]]=FY01_M02,SalesOrders_Log[[#This Row],[Line Sub Total]],0)</f>
        <v>0</v>
      </c>
      <c r="X216" s="18">
        <f>IF(SalesOrders_Log[[#This Row],[Date Invoiced]]=FY01_M03,SalesOrders_Log[[#This Row],[Line Sub Total]],0)</f>
        <v>0</v>
      </c>
      <c r="Y216" s="18">
        <f>IF(SalesOrders_Log[[#This Row],[Date Invoiced]]=FY01_M04,SalesOrders_Log[[#This Row],[Line Sub Total]],0)</f>
        <v>0</v>
      </c>
      <c r="Z216" s="18">
        <f>IF(SalesOrders_Log[[#This Row],[Date Invoiced]]=FY01_M05,SalesOrders_Log[[#This Row],[Line Sub Total]],0)</f>
        <v>0</v>
      </c>
      <c r="AA216" s="18">
        <f>IF(SalesOrders_Log[[#This Row],[Date Invoiced]]=FY01_M06,SalesOrders_Log[[#This Row],[Line Sub Total]],0)</f>
        <v>0</v>
      </c>
      <c r="AB216" s="18">
        <f>IF(SalesOrders_Log[[#This Row],[Date Invoiced]]=FY01_M07,SalesOrders_Log[[#This Row],[Line Sub Total]],0)</f>
        <v>0</v>
      </c>
      <c r="AC216" s="18">
        <f>IF(SalesOrders_Log[[#This Row],[Date Invoiced]]=FY01_M08,SalesOrders_Log[[#This Row],[Line Sub Total]],0)</f>
        <v>0</v>
      </c>
      <c r="AD216" s="18">
        <f>IF(SalesOrders_Log[[#This Row],[Date Invoiced]]=FY01_M09,SalesOrders_Log[[#This Row],[Line Sub Total]],0)</f>
        <v>0</v>
      </c>
      <c r="AE216" s="18">
        <f>IF(SalesOrders_Log[[#This Row],[Date Invoiced]]=FY01_M10,SalesOrders_Log[[#This Row],[Line Sub Total]],0)</f>
        <v>0</v>
      </c>
      <c r="AF216" s="18">
        <f>IF(SalesOrders_Log[[#This Row],[Date Invoiced]]=FY01_M11,SalesOrders_Log[[#This Row],[Line Sub Total]],0)</f>
        <v>0</v>
      </c>
      <c r="AG216" s="18">
        <f>IF(SalesOrders_Log[[#This Row],[Date Invoiced]]=FY01_M12,SalesOrders_Log[[#This Row],[Line Sub Total]],0)</f>
        <v>0</v>
      </c>
      <c r="AH216" s="18">
        <f>IF(SalesOrders_Log[[#This Row],[Date Invoiced]]=FY02_M01,SalesOrders_Log[[#This Row],[Line Sub Total]],0)</f>
        <v>0</v>
      </c>
      <c r="AI216" s="18">
        <f>IF(SalesOrders_Log[[#This Row],[Date Invoiced]]=FY02_M02,SalesOrders_Log[[#This Row],[Line Sub Total]],0)</f>
        <v>0</v>
      </c>
      <c r="AJ216" s="18">
        <f>IF(SalesOrders_Log[[#This Row],[Date Invoiced]]=FY02_M03,SalesOrders_Log[[#This Row],[Line Sub Total]],0)</f>
        <v>0</v>
      </c>
      <c r="AK216" s="18">
        <f>IF(SalesOrders_Log[[#This Row],[Date Invoiced]]=FY02_M04,SalesOrders_Log[[#This Row],[Line Sub Total]],0)</f>
        <v>0</v>
      </c>
      <c r="AL216" s="18">
        <f>IF(SalesOrders_Log[[#This Row],[Date Invoiced]]=FY02_M05,SalesOrders_Log[[#This Row],[Line Sub Total]],0)</f>
        <v>0</v>
      </c>
      <c r="AM216" s="18">
        <f>IF(SalesOrders_Log[[#This Row],[Date Invoiced]]=FY02_M06,SalesOrders_Log[[#This Row],[Line Sub Total]],0)</f>
        <v>0</v>
      </c>
      <c r="AN216" s="18">
        <f>IF(SalesOrders_Log[[#This Row],[Date Invoiced]]=FY02_M07,SalesOrders_Log[[#This Row],[Line Sub Total]],0)</f>
        <v>0</v>
      </c>
      <c r="AO216" s="18">
        <f>IF(SalesOrders_Log[[#This Row],[Date Invoiced]]=FY02_M08,SalesOrders_Log[[#This Row],[Line Sub Total]],0)</f>
        <v>0</v>
      </c>
      <c r="AP216" s="18">
        <f>IF(SalesOrders_Log[[#This Row],[Date Invoiced]]=FY02_M09,SalesOrders_Log[[#This Row],[Line Sub Total]],0)</f>
        <v>0</v>
      </c>
      <c r="AQ216" s="18">
        <f>IF(SalesOrders_Log[[#This Row],[Date Invoiced]]=FY02_M10,SalesOrders_Log[[#This Row],[Line Sub Total]],0)</f>
        <v>0</v>
      </c>
      <c r="AR216" s="18">
        <f>IF(SalesOrders_Log[[#This Row],[Date Invoiced]]=FY02_M11,SalesOrders_Log[[#This Row],[Line Sub Total]],0)</f>
        <v>0</v>
      </c>
      <c r="AS216" s="18">
        <f>IF(SalesOrders_Log[[#This Row],[Date Invoiced]]=FY02_M12,SalesOrders_Log[[#This Row],[Line Sub Total]],0)</f>
        <v>0</v>
      </c>
      <c r="AT216" s="18">
        <f>IF(SalesOrders_Log[[#This Row],[Date Invoiced]]=FY03_M01,SalesOrders_Log[[#This Row],[Line Sub Total]],0)</f>
        <v>0</v>
      </c>
      <c r="AU216" s="18">
        <f>IF(SalesOrders_Log[[#This Row],[Date Invoiced]]=FY03_M02,SalesOrders_Log[[#This Row],[Line Sub Total]],0)</f>
        <v>0</v>
      </c>
      <c r="AV216" s="18">
        <f>IF(SalesOrders_Log[[#This Row],[Date Invoiced]]=FY03_M03,SalesOrders_Log[[#This Row],[Line Sub Total]],0)</f>
        <v>0</v>
      </c>
      <c r="AW216" s="18">
        <f>IF(SalesOrders_Log[[#This Row],[Date Invoiced]]=FY03_M04,SalesOrders_Log[[#This Row],[Line Sub Total]],0)</f>
        <v>0</v>
      </c>
      <c r="AX216" s="18">
        <f>IF(SalesOrders_Log[[#This Row],[Date Invoiced]]=FY03_M05,SalesOrders_Log[[#This Row],[Line Sub Total]],0)</f>
        <v>0</v>
      </c>
      <c r="AY216" s="18">
        <f>IF(SalesOrders_Log[[#This Row],[Date Invoiced]]=FY03_M06,SalesOrders_Log[[#This Row],[Line Sub Total]],0)</f>
        <v>0</v>
      </c>
      <c r="AZ216" s="18">
        <f>IF(SalesOrders_Log[[#This Row],[Date Invoiced]]=FY03_M07,SalesOrders_Log[[#This Row],[Line Sub Total]],0)</f>
        <v>0</v>
      </c>
      <c r="BA216" s="18">
        <f>IF(SalesOrders_Log[[#This Row],[Date Invoiced]]=FY03_M08,SalesOrders_Log[[#This Row],[Line Sub Total]],0)</f>
        <v>0</v>
      </c>
      <c r="BB216" s="18">
        <f>IF(SalesOrders_Log[[#This Row],[Date Invoiced]]=FY03_M09,SalesOrders_Log[[#This Row],[Line Sub Total]],0)</f>
        <v>0</v>
      </c>
      <c r="BC216" s="18">
        <f>IF(SalesOrders_Log[[#This Row],[Date Invoiced]]=FY03_M10,SalesOrders_Log[[#This Row],[Line Sub Total]],0)</f>
        <v>0</v>
      </c>
      <c r="BD216" s="18">
        <f>IF(SalesOrders_Log[[#This Row],[Date Invoiced]]=FY03_M11,SalesOrders_Log[[#This Row],[Line Sub Total]],0)</f>
        <v>0</v>
      </c>
      <c r="BE216" s="18">
        <f>IF(SalesOrders_Log[[#This Row],[Date Invoiced]]=FY03_M12,SalesOrders_Log[[#This Row],[Line Sub Total]],0)</f>
        <v>0</v>
      </c>
      <c r="BF216" s="18">
        <f>IF(SalesOrders_Log[[#This Row],[Product]]=FY04_M01,SalesOrders_Log[[#This Row],[Date Invoiced]],0)</f>
        <v>0</v>
      </c>
      <c r="BG216" s="18">
        <f>IF(SalesOrders_Log[[#This Row],[Product]]=FY04_M02,SalesOrders_Log[[#This Row],[Date Invoiced]],0)</f>
        <v>0</v>
      </c>
      <c r="BH216" s="18">
        <f>IF(SalesOrders_Log[[#This Row],[Product]]=FY04_M03,SalesOrders_Log[[#This Row],[Date Invoiced]],0)</f>
        <v>0</v>
      </c>
      <c r="BI216" s="18">
        <f>IF(SalesOrders_Log[[#This Row],[Product]]=FY04_M04,SalesOrders_Log[[#This Row],[Date Invoiced]],0)</f>
        <v>0</v>
      </c>
      <c r="BJ216" s="18">
        <f>IF(SalesOrders_Log[[#This Row],[Product]]=FY04_M05,SalesOrders_Log[[#This Row],[Date Invoiced]],0)</f>
        <v>0</v>
      </c>
      <c r="BK216" s="18">
        <f>IF(SalesOrders_Log[[#This Row],[Product]]=FY04_M06,SalesOrders_Log[[#This Row],[Date Invoiced]],0)</f>
        <v>0</v>
      </c>
      <c r="BL216" s="18">
        <f>IF(SalesOrders_Log[[#This Row],[Product]]=FY04_M07,SalesOrders_Log[[#This Row],[Date Invoiced]],0)</f>
        <v>0</v>
      </c>
      <c r="BM216" s="18">
        <f>IF(SalesOrders_Log[[#This Row],[Product]]=FY04_M08,SalesOrders_Log[[#This Row],[Date Invoiced]],0)</f>
        <v>0</v>
      </c>
      <c r="BN216" s="18">
        <f>IF(SalesOrders_Log[[#This Row],[Product]]=FY04_M09,SalesOrders_Log[[#This Row],[Date Invoiced]],0)</f>
        <v>0</v>
      </c>
      <c r="BO216" s="18">
        <f>IF(SalesOrders_Log[[#This Row],[Product]]=FY04_M10,SalesOrders_Log[[#This Row],[Date Invoiced]],0)</f>
        <v>0</v>
      </c>
      <c r="BP216" s="18">
        <f>IF(SalesOrders_Log[[#This Row],[Product]]=FY04_M11,SalesOrders_Log[[#This Row],[Date Invoiced]],0)</f>
        <v>0</v>
      </c>
      <c r="BQ216" s="18">
        <f>IF(SalesOrders_Log[[#This Row],[Product]]=FY04_M12,SalesOrders_Log[[#This Row],[Date Invoiced]],0)</f>
        <v>0</v>
      </c>
      <c r="BR216" s="18">
        <f>IF(SalesOrders_Log[[#This Row],[Product]]=FY05_M01,SalesOrders_Log[[#This Row],[Date Invoiced]],0)</f>
        <v>0</v>
      </c>
      <c r="BS216" s="18">
        <f>IF(SalesOrders_Log[[#This Row],[Product]]=FY05_M02,SalesOrders_Log[[#This Row],[Date Invoiced]],0)</f>
        <v>0</v>
      </c>
      <c r="BT216" s="18">
        <f>IF(SalesOrders_Log[[#This Row],[Product]]=FY05_M03,SalesOrders_Log[[#This Row],[Date Invoiced]],0)</f>
        <v>0</v>
      </c>
      <c r="BU216" s="18">
        <f>IF(SalesOrders_Log[[#This Row],[Product]]=FY05_M04,SalesOrders_Log[[#This Row],[Date Invoiced]],0)</f>
        <v>0</v>
      </c>
      <c r="BV216" s="18">
        <f>IF(SalesOrders_Log[[#This Row],[Product]]=FY05_M05,SalesOrders_Log[[#This Row],[Date Invoiced]],0)</f>
        <v>0</v>
      </c>
      <c r="BW216" s="18">
        <f>IF(SalesOrders_Log[[#This Row],[Product]]=FY05_M06,SalesOrders_Log[[#This Row],[Date Invoiced]],0)</f>
        <v>0</v>
      </c>
      <c r="BX216" s="18">
        <f>IF(SalesOrders_Log[[#This Row],[Product]]=FY05_M07,SalesOrders_Log[[#This Row],[Date Invoiced]],0)</f>
        <v>0</v>
      </c>
      <c r="BY216" s="18">
        <f>IF(SalesOrders_Log[[#This Row],[Product]]=FY05_M08,SalesOrders_Log[[#This Row],[Date Invoiced]],0)</f>
        <v>0</v>
      </c>
      <c r="BZ216" s="18">
        <f>IF(SalesOrders_Log[[#This Row],[Product]]=FY05_M09,SalesOrders_Log[[#This Row],[Date Invoiced]],0)</f>
        <v>0</v>
      </c>
      <c r="CA216" s="18">
        <f>IF(SalesOrders_Log[[#This Row],[Product]]=FY05_M10,SalesOrders_Log[[#This Row],[Date Invoiced]],0)</f>
        <v>0</v>
      </c>
      <c r="CB216" s="18">
        <f>IF(SalesOrders_Log[[#This Row],[Product]]=FY05_M11,SalesOrders_Log[[#This Row],[Date Invoiced]],0)</f>
        <v>0</v>
      </c>
      <c r="CC216" s="18">
        <f>IF(SalesOrders_Log[[#This Row],[Product]]=FY05_M12,SalesOrders_Log[[#This Row],[Date Invoiced]],0)</f>
        <v>0</v>
      </c>
    </row>
    <row r="217" spans="2:81" x14ac:dyDescent="0.25">
      <c r="B217" s="6" t="s">
        <v>821</v>
      </c>
      <c r="C217" s="6"/>
      <c r="D217" s="11"/>
      <c r="E217" s="6"/>
      <c r="F217" s="6"/>
      <c r="G217" s="6"/>
      <c r="H217" s="6"/>
      <c r="I217" s="6"/>
      <c r="J217" s="6"/>
      <c r="K217" s="6"/>
      <c r="L217" s="18" t="str">
        <f>IF(ISBLANK(SalesOrders_Log[[#This Row],[Product]]),"",SalesOrders_Log[[#This Row],[List Price]]*SalesOrders_Log[[#This Row],[QTY at List Price]]+SalesOrders_Log[[#This Row],[Discount Price]]*SalesOrders_Log[[#This Row],[QTY at Discount Price]])</f>
        <v/>
      </c>
      <c r="M217" s="6"/>
      <c r="N217" s="6"/>
      <c r="O217" s="18" t="str">
        <f>IFERROR(SalesOrders_Log[[#This Row],[Line Sub Total]]*SalesOrders_Log[[#This Row],[Zip Code Taxes]],"")</f>
        <v/>
      </c>
      <c r="P217" s="18">
        <f>SalesOrders_Log[[#This Row],[List Price]]-SalesOrders_Log[[#This Row],[Cost Price]]</f>
        <v>0</v>
      </c>
      <c r="Q21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17" s="93" t="str">
        <f>IFERROR(SalesOrders_Log[[#This Row],[QTY at List Price]]*SalesOrders_Log[[#This Row],[List Price]]/SalesOrders_Log[[#This Row],[Cost Price]]*SalesOrders_Log[[#This Row],[QTY at List Price]]-IF(SalesOrders_Log[[#This Row],[QTY at List Price]]="","",1),"")</f>
        <v/>
      </c>
      <c r="S217" s="93" t="str">
        <f>IFERROR( SalesOrders_Log[[#This Row],[QTY at Discount Price]]*SalesOrders_Log[[#This Row],[Discount Price]]/SalesOrders_Log[[#This Row],[Cost Price]]*SalesOrders_Log[[#This Row],[QTY at Discount Price]]-IF(SalesOrders_Log[[#This Row],[QTY at Discount Price]]="","",1),"")</f>
        <v/>
      </c>
      <c r="T217" s="6"/>
      <c r="V217" s="18">
        <f>IF(SalesOrders_Log[[#This Row],[Date Invoiced]]=FY01_M01,SalesOrders_Log[[#This Row],[Line Sub Total]],0)</f>
        <v>0</v>
      </c>
      <c r="W217" s="18">
        <f>IF(SalesOrders_Log[[#This Row],[Date Invoiced]]=FY01_M02,SalesOrders_Log[[#This Row],[Line Sub Total]],0)</f>
        <v>0</v>
      </c>
      <c r="X217" s="18">
        <f>IF(SalesOrders_Log[[#This Row],[Date Invoiced]]=FY01_M03,SalesOrders_Log[[#This Row],[Line Sub Total]],0)</f>
        <v>0</v>
      </c>
      <c r="Y217" s="18">
        <f>IF(SalesOrders_Log[[#This Row],[Date Invoiced]]=FY01_M04,SalesOrders_Log[[#This Row],[Line Sub Total]],0)</f>
        <v>0</v>
      </c>
      <c r="Z217" s="18">
        <f>IF(SalesOrders_Log[[#This Row],[Date Invoiced]]=FY01_M05,SalesOrders_Log[[#This Row],[Line Sub Total]],0)</f>
        <v>0</v>
      </c>
      <c r="AA217" s="18">
        <f>IF(SalesOrders_Log[[#This Row],[Date Invoiced]]=FY01_M06,SalesOrders_Log[[#This Row],[Line Sub Total]],0)</f>
        <v>0</v>
      </c>
      <c r="AB217" s="18">
        <f>IF(SalesOrders_Log[[#This Row],[Date Invoiced]]=FY01_M07,SalesOrders_Log[[#This Row],[Line Sub Total]],0)</f>
        <v>0</v>
      </c>
      <c r="AC217" s="18">
        <f>IF(SalesOrders_Log[[#This Row],[Date Invoiced]]=FY01_M08,SalesOrders_Log[[#This Row],[Line Sub Total]],0)</f>
        <v>0</v>
      </c>
      <c r="AD217" s="18">
        <f>IF(SalesOrders_Log[[#This Row],[Date Invoiced]]=FY01_M09,SalesOrders_Log[[#This Row],[Line Sub Total]],0)</f>
        <v>0</v>
      </c>
      <c r="AE217" s="18">
        <f>IF(SalesOrders_Log[[#This Row],[Date Invoiced]]=FY01_M10,SalesOrders_Log[[#This Row],[Line Sub Total]],0)</f>
        <v>0</v>
      </c>
      <c r="AF217" s="18">
        <f>IF(SalesOrders_Log[[#This Row],[Date Invoiced]]=FY01_M11,SalesOrders_Log[[#This Row],[Line Sub Total]],0)</f>
        <v>0</v>
      </c>
      <c r="AG217" s="18">
        <f>IF(SalesOrders_Log[[#This Row],[Date Invoiced]]=FY01_M12,SalesOrders_Log[[#This Row],[Line Sub Total]],0)</f>
        <v>0</v>
      </c>
      <c r="AH217" s="18">
        <f>IF(SalesOrders_Log[[#This Row],[Date Invoiced]]=FY02_M01,SalesOrders_Log[[#This Row],[Line Sub Total]],0)</f>
        <v>0</v>
      </c>
      <c r="AI217" s="18">
        <f>IF(SalesOrders_Log[[#This Row],[Date Invoiced]]=FY02_M02,SalesOrders_Log[[#This Row],[Line Sub Total]],0)</f>
        <v>0</v>
      </c>
      <c r="AJ217" s="18">
        <f>IF(SalesOrders_Log[[#This Row],[Date Invoiced]]=FY02_M03,SalesOrders_Log[[#This Row],[Line Sub Total]],0)</f>
        <v>0</v>
      </c>
      <c r="AK217" s="18">
        <f>IF(SalesOrders_Log[[#This Row],[Date Invoiced]]=FY02_M04,SalesOrders_Log[[#This Row],[Line Sub Total]],0)</f>
        <v>0</v>
      </c>
      <c r="AL217" s="18">
        <f>IF(SalesOrders_Log[[#This Row],[Date Invoiced]]=FY02_M05,SalesOrders_Log[[#This Row],[Line Sub Total]],0)</f>
        <v>0</v>
      </c>
      <c r="AM217" s="18">
        <f>IF(SalesOrders_Log[[#This Row],[Date Invoiced]]=FY02_M06,SalesOrders_Log[[#This Row],[Line Sub Total]],0)</f>
        <v>0</v>
      </c>
      <c r="AN217" s="18">
        <f>IF(SalesOrders_Log[[#This Row],[Date Invoiced]]=FY02_M07,SalesOrders_Log[[#This Row],[Line Sub Total]],0)</f>
        <v>0</v>
      </c>
      <c r="AO217" s="18">
        <f>IF(SalesOrders_Log[[#This Row],[Date Invoiced]]=FY02_M08,SalesOrders_Log[[#This Row],[Line Sub Total]],0)</f>
        <v>0</v>
      </c>
      <c r="AP217" s="18">
        <f>IF(SalesOrders_Log[[#This Row],[Date Invoiced]]=FY02_M09,SalesOrders_Log[[#This Row],[Line Sub Total]],0)</f>
        <v>0</v>
      </c>
      <c r="AQ217" s="18">
        <f>IF(SalesOrders_Log[[#This Row],[Date Invoiced]]=FY02_M10,SalesOrders_Log[[#This Row],[Line Sub Total]],0)</f>
        <v>0</v>
      </c>
      <c r="AR217" s="18">
        <f>IF(SalesOrders_Log[[#This Row],[Date Invoiced]]=FY02_M11,SalesOrders_Log[[#This Row],[Line Sub Total]],0)</f>
        <v>0</v>
      </c>
      <c r="AS217" s="18">
        <f>IF(SalesOrders_Log[[#This Row],[Date Invoiced]]=FY02_M12,SalesOrders_Log[[#This Row],[Line Sub Total]],0)</f>
        <v>0</v>
      </c>
      <c r="AT217" s="18">
        <f>IF(SalesOrders_Log[[#This Row],[Date Invoiced]]=FY03_M01,SalesOrders_Log[[#This Row],[Line Sub Total]],0)</f>
        <v>0</v>
      </c>
      <c r="AU217" s="18">
        <f>IF(SalesOrders_Log[[#This Row],[Date Invoiced]]=FY03_M02,SalesOrders_Log[[#This Row],[Line Sub Total]],0)</f>
        <v>0</v>
      </c>
      <c r="AV217" s="18">
        <f>IF(SalesOrders_Log[[#This Row],[Date Invoiced]]=FY03_M03,SalesOrders_Log[[#This Row],[Line Sub Total]],0)</f>
        <v>0</v>
      </c>
      <c r="AW217" s="18">
        <f>IF(SalesOrders_Log[[#This Row],[Date Invoiced]]=FY03_M04,SalesOrders_Log[[#This Row],[Line Sub Total]],0)</f>
        <v>0</v>
      </c>
      <c r="AX217" s="18">
        <f>IF(SalesOrders_Log[[#This Row],[Date Invoiced]]=FY03_M05,SalesOrders_Log[[#This Row],[Line Sub Total]],0)</f>
        <v>0</v>
      </c>
      <c r="AY217" s="18">
        <f>IF(SalesOrders_Log[[#This Row],[Date Invoiced]]=FY03_M06,SalesOrders_Log[[#This Row],[Line Sub Total]],0)</f>
        <v>0</v>
      </c>
      <c r="AZ217" s="18">
        <f>IF(SalesOrders_Log[[#This Row],[Date Invoiced]]=FY03_M07,SalesOrders_Log[[#This Row],[Line Sub Total]],0)</f>
        <v>0</v>
      </c>
      <c r="BA217" s="18">
        <f>IF(SalesOrders_Log[[#This Row],[Date Invoiced]]=FY03_M08,SalesOrders_Log[[#This Row],[Line Sub Total]],0)</f>
        <v>0</v>
      </c>
      <c r="BB217" s="18">
        <f>IF(SalesOrders_Log[[#This Row],[Date Invoiced]]=FY03_M09,SalesOrders_Log[[#This Row],[Line Sub Total]],0)</f>
        <v>0</v>
      </c>
      <c r="BC217" s="18">
        <f>IF(SalesOrders_Log[[#This Row],[Date Invoiced]]=FY03_M10,SalesOrders_Log[[#This Row],[Line Sub Total]],0)</f>
        <v>0</v>
      </c>
      <c r="BD217" s="18">
        <f>IF(SalesOrders_Log[[#This Row],[Date Invoiced]]=FY03_M11,SalesOrders_Log[[#This Row],[Line Sub Total]],0)</f>
        <v>0</v>
      </c>
      <c r="BE217" s="18">
        <f>IF(SalesOrders_Log[[#This Row],[Date Invoiced]]=FY03_M12,SalesOrders_Log[[#This Row],[Line Sub Total]],0)</f>
        <v>0</v>
      </c>
      <c r="BF217" s="18">
        <f>IF(SalesOrders_Log[[#This Row],[Product]]=FY04_M01,SalesOrders_Log[[#This Row],[Date Invoiced]],0)</f>
        <v>0</v>
      </c>
      <c r="BG217" s="18">
        <f>IF(SalesOrders_Log[[#This Row],[Product]]=FY04_M02,SalesOrders_Log[[#This Row],[Date Invoiced]],0)</f>
        <v>0</v>
      </c>
      <c r="BH217" s="18">
        <f>IF(SalesOrders_Log[[#This Row],[Product]]=FY04_M03,SalesOrders_Log[[#This Row],[Date Invoiced]],0)</f>
        <v>0</v>
      </c>
      <c r="BI217" s="18">
        <f>IF(SalesOrders_Log[[#This Row],[Product]]=FY04_M04,SalesOrders_Log[[#This Row],[Date Invoiced]],0)</f>
        <v>0</v>
      </c>
      <c r="BJ217" s="18">
        <f>IF(SalesOrders_Log[[#This Row],[Product]]=FY04_M05,SalesOrders_Log[[#This Row],[Date Invoiced]],0)</f>
        <v>0</v>
      </c>
      <c r="BK217" s="18">
        <f>IF(SalesOrders_Log[[#This Row],[Product]]=FY04_M06,SalesOrders_Log[[#This Row],[Date Invoiced]],0)</f>
        <v>0</v>
      </c>
      <c r="BL217" s="18">
        <f>IF(SalesOrders_Log[[#This Row],[Product]]=FY04_M07,SalesOrders_Log[[#This Row],[Date Invoiced]],0)</f>
        <v>0</v>
      </c>
      <c r="BM217" s="18">
        <f>IF(SalesOrders_Log[[#This Row],[Product]]=FY04_M08,SalesOrders_Log[[#This Row],[Date Invoiced]],0)</f>
        <v>0</v>
      </c>
      <c r="BN217" s="18">
        <f>IF(SalesOrders_Log[[#This Row],[Product]]=FY04_M09,SalesOrders_Log[[#This Row],[Date Invoiced]],0)</f>
        <v>0</v>
      </c>
      <c r="BO217" s="18">
        <f>IF(SalesOrders_Log[[#This Row],[Product]]=FY04_M10,SalesOrders_Log[[#This Row],[Date Invoiced]],0)</f>
        <v>0</v>
      </c>
      <c r="BP217" s="18">
        <f>IF(SalesOrders_Log[[#This Row],[Product]]=FY04_M11,SalesOrders_Log[[#This Row],[Date Invoiced]],0)</f>
        <v>0</v>
      </c>
      <c r="BQ217" s="18">
        <f>IF(SalesOrders_Log[[#This Row],[Product]]=FY04_M12,SalesOrders_Log[[#This Row],[Date Invoiced]],0)</f>
        <v>0</v>
      </c>
      <c r="BR217" s="18">
        <f>IF(SalesOrders_Log[[#This Row],[Product]]=FY05_M01,SalesOrders_Log[[#This Row],[Date Invoiced]],0)</f>
        <v>0</v>
      </c>
      <c r="BS217" s="18">
        <f>IF(SalesOrders_Log[[#This Row],[Product]]=FY05_M02,SalesOrders_Log[[#This Row],[Date Invoiced]],0)</f>
        <v>0</v>
      </c>
      <c r="BT217" s="18">
        <f>IF(SalesOrders_Log[[#This Row],[Product]]=FY05_M03,SalesOrders_Log[[#This Row],[Date Invoiced]],0)</f>
        <v>0</v>
      </c>
      <c r="BU217" s="18">
        <f>IF(SalesOrders_Log[[#This Row],[Product]]=FY05_M04,SalesOrders_Log[[#This Row],[Date Invoiced]],0)</f>
        <v>0</v>
      </c>
      <c r="BV217" s="18">
        <f>IF(SalesOrders_Log[[#This Row],[Product]]=FY05_M05,SalesOrders_Log[[#This Row],[Date Invoiced]],0)</f>
        <v>0</v>
      </c>
      <c r="BW217" s="18">
        <f>IF(SalesOrders_Log[[#This Row],[Product]]=FY05_M06,SalesOrders_Log[[#This Row],[Date Invoiced]],0)</f>
        <v>0</v>
      </c>
      <c r="BX217" s="18">
        <f>IF(SalesOrders_Log[[#This Row],[Product]]=FY05_M07,SalesOrders_Log[[#This Row],[Date Invoiced]],0)</f>
        <v>0</v>
      </c>
      <c r="BY217" s="18">
        <f>IF(SalesOrders_Log[[#This Row],[Product]]=FY05_M08,SalesOrders_Log[[#This Row],[Date Invoiced]],0)</f>
        <v>0</v>
      </c>
      <c r="BZ217" s="18">
        <f>IF(SalesOrders_Log[[#This Row],[Product]]=FY05_M09,SalesOrders_Log[[#This Row],[Date Invoiced]],0)</f>
        <v>0</v>
      </c>
      <c r="CA217" s="18">
        <f>IF(SalesOrders_Log[[#This Row],[Product]]=FY05_M10,SalesOrders_Log[[#This Row],[Date Invoiced]],0)</f>
        <v>0</v>
      </c>
      <c r="CB217" s="18">
        <f>IF(SalesOrders_Log[[#This Row],[Product]]=FY05_M11,SalesOrders_Log[[#This Row],[Date Invoiced]],0)</f>
        <v>0</v>
      </c>
      <c r="CC217" s="18">
        <f>IF(SalesOrders_Log[[#This Row],[Product]]=FY05_M12,SalesOrders_Log[[#This Row],[Date Invoiced]],0)</f>
        <v>0</v>
      </c>
    </row>
    <row r="218" spans="2:81" x14ac:dyDescent="0.25">
      <c r="B218" s="6" t="s">
        <v>822</v>
      </c>
      <c r="C218" s="6"/>
      <c r="D218" s="11"/>
      <c r="E218" s="6"/>
      <c r="F218" s="6"/>
      <c r="G218" s="6"/>
      <c r="H218" s="6"/>
      <c r="I218" s="6"/>
      <c r="J218" s="6"/>
      <c r="K218" s="6"/>
      <c r="L218" s="18" t="str">
        <f>IF(ISBLANK(SalesOrders_Log[[#This Row],[Product]]),"",SalesOrders_Log[[#This Row],[List Price]]*SalesOrders_Log[[#This Row],[QTY at List Price]]+SalesOrders_Log[[#This Row],[Discount Price]]*SalesOrders_Log[[#This Row],[QTY at Discount Price]])</f>
        <v/>
      </c>
      <c r="M218" s="6"/>
      <c r="N218" s="6"/>
      <c r="O218" s="18" t="str">
        <f>IFERROR(SalesOrders_Log[[#This Row],[Line Sub Total]]*SalesOrders_Log[[#This Row],[Zip Code Taxes]],"")</f>
        <v/>
      </c>
      <c r="P218" s="18">
        <f>SalesOrders_Log[[#This Row],[List Price]]-SalesOrders_Log[[#This Row],[Cost Price]]</f>
        <v>0</v>
      </c>
      <c r="Q21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18" s="93" t="str">
        <f>IFERROR(SalesOrders_Log[[#This Row],[QTY at List Price]]*SalesOrders_Log[[#This Row],[List Price]]/SalesOrders_Log[[#This Row],[Cost Price]]*SalesOrders_Log[[#This Row],[QTY at List Price]]-IF(SalesOrders_Log[[#This Row],[QTY at List Price]]="","",1),"")</f>
        <v/>
      </c>
      <c r="S218" s="93" t="str">
        <f>IFERROR( SalesOrders_Log[[#This Row],[QTY at Discount Price]]*SalesOrders_Log[[#This Row],[Discount Price]]/SalesOrders_Log[[#This Row],[Cost Price]]*SalesOrders_Log[[#This Row],[QTY at Discount Price]]-IF(SalesOrders_Log[[#This Row],[QTY at Discount Price]]="","",1),"")</f>
        <v/>
      </c>
      <c r="T218" s="6"/>
      <c r="V218" s="18">
        <f>IF(SalesOrders_Log[[#This Row],[Date Invoiced]]=FY01_M01,SalesOrders_Log[[#This Row],[Line Sub Total]],0)</f>
        <v>0</v>
      </c>
      <c r="W218" s="18">
        <f>IF(SalesOrders_Log[[#This Row],[Date Invoiced]]=FY01_M02,SalesOrders_Log[[#This Row],[Line Sub Total]],0)</f>
        <v>0</v>
      </c>
      <c r="X218" s="18">
        <f>IF(SalesOrders_Log[[#This Row],[Date Invoiced]]=FY01_M03,SalesOrders_Log[[#This Row],[Line Sub Total]],0)</f>
        <v>0</v>
      </c>
      <c r="Y218" s="18">
        <f>IF(SalesOrders_Log[[#This Row],[Date Invoiced]]=FY01_M04,SalesOrders_Log[[#This Row],[Line Sub Total]],0)</f>
        <v>0</v>
      </c>
      <c r="Z218" s="18">
        <f>IF(SalesOrders_Log[[#This Row],[Date Invoiced]]=FY01_M05,SalesOrders_Log[[#This Row],[Line Sub Total]],0)</f>
        <v>0</v>
      </c>
      <c r="AA218" s="18">
        <f>IF(SalesOrders_Log[[#This Row],[Date Invoiced]]=FY01_M06,SalesOrders_Log[[#This Row],[Line Sub Total]],0)</f>
        <v>0</v>
      </c>
      <c r="AB218" s="18">
        <f>IF(SalesOrders_Log[[#This Row],[Date Invoiced]]=FY01_M07,SalesOrders_Log[[#This Row],[Line Sub Total]],0)</f>
        <v>0</v>
      </c>
      <c r="AC218" s="18">
        <f>IF(SalesOrders_Log[[#This Row],[Date Invoiced]]=FY01_M08,SalesOrders_Log[[#This Row],[Line Sub Total]],0)</f>
        <v>0</v>
      </c>
      <c r="AD218" s="18">
        <f>IF(SalesOrders_Log[[#This Row],[Date Invoiced]]=FY01_M09,SalesOrders_Log[[#This Row],[Line Sub Total]],0)</f>
        <v>0</v>
      </c>
      <c r="AE218" s="18">
        <f>IF(SalesOrders_Log[[#This Row],[Date Invoiced]]=FY01_M10,SalesOrders_Log[[#This Row],[Line Sub Total]],0)</f>
        <v>0</v>
      </c>
      <c r="AF218" s="18">
        <f>IF(SalesOrders_Log[[#This Row],[Date Invoiced]]=FY01_M11,SalesOrders_Log[[#This Row],[Line Sub Total]],0)</f>
        <v>0</v>
      </c>
      <c r="AG218" s="18">
        <f>IF(SalesOrders_Log[[#This Row],[Date Invoiced]]=FY01_M12,SalesOrders_Log[[#This Row],[Line Sub Total]],0)</f>
        <v>0</v>
      </c>
      <c r="AH218" s="18">
        <f>IF(SalesOrders_Log[[#This Row],[Date Invoiced]]=FY02_M01,SalesOrders_Log[[#This Row],[Line Sub Total]],0)</f>
        <v>0</v>
      </c>
      <c r="AI218" s="18">
        <f>IF(SalesOrders_Log[[#This Row],[Date Invoiced]]=FY02_M02,SalesOrders_Log[[#This Row],[Line Sub Total]],0)</f>
        <v>0</v>
      </c>
      <c r="AJ218" s="18">
        <f>IF(SalesOrders_Log[[#This Row],[Date Invoiced]]=FY02_M03,SalesOrders_Log[[#This Row],[Line Sub Total]],0)</f>
        <v>0</v>
      </c>
      <c r="AK218" s="18">
        <f>IF(SalesOrders_Log[[#This Row],[Date Invoiced]]=FY02_M04,SalesOrders_Log[[#This Row],[Line Sub Total]],0)</f>
        <v>0</v>
      </c>
      <c r="AL218" s="18">
        <f>IF(SalesOrders_Log[[#This Row],[Date Invoiced]]=FY02_M05,SalesOrders_Log[[#This Row],[Line Sub Total]],0)</f>
        <v>0</v>
      </c>
      <c r="AM218" s="18">
        <f>IF(SalesOrders_Log[[#This Row],[Date Invoiced]]=FY02_M06,SalesOrders_Log[[#This Row],[Line Sub Total]],0)</f>
        <v>0</v>
      </c>
      <c r="AN218" s="18">
        <f>IF(SalesOrders_Log[[#This Row],[Date Invoiced]]=FY02_M07,SalesOrders_Log[[#This Row],[Line Sub Total]],0)</f>
        <v>0</v>
      </c>
      <c r="AO218" s="18">
        <f>IF(SalesOrders_Log[[#This Row],[Date Invoiced]]=FY02_M08,SalesOrders_Log[[#This Row],[Line Sub Total]],0)</f>
        <v>0</v>
      </c>
      <c r="AP218" s="18">
        <f>IF(SalesOrders_Log[[#This Row],[Date Invoiced]]=FY02_M09,SalesOrders_Log[[#This Row],[Line Sub Total]],0)</f>
        <v>0</v>
      </c>
      <c r="AQ218" s="18">
        <f>IF(SalesOrders_Log[[#This Row],[Date Invoiced]]=FY02_M10,SalesOrders_Log[[#This Row],[Line Sub Total]],0)</f>
        <v>0</v>
      </c>
      <c r="AR218" s="18">
        <f>IF(SalesOrders_Log[[#This Row],[Date Invoiced]]=FY02_M11,SalesOrders_Log[[#This Row],[Line Sub Total]],0)</f>
        <v>0</v>
      </c>
      <c r="AS218" s="18">
        <f>IF(SalesOrders_Log[[#This Row],[Date Invoiced]]=FY02_M12,SalesOrders_Log[[#This Row],[Line Sub Total]],0)</f>
        <v>0</v>
      </c>
      <c r="AT218" s="18">
        <f>IF(SalesOrders_Log[[#This Row],[Date Invoiced]]=FY03_M01,SalesOrders_Log[[#This Row],[Line Sub Total]],0)</f>
        <v>0</v>
      </c>
      <c r="AU218" s="18">
        <f>IF(SalesOrders_Log[[#This Row],[Date Invoiced]]=FY03_M02,SalesOrders_Log[[#This Row],[Line Sub Total]],0)</f>
        <v>0</v>
      </c>
      <c r="AV218" s="18">
        <f>IF(SalesOrders_Log[[#This Row],[Date Invoiced]]=FY03_M03,SalesOrders_Log[[#This Row],[Line Sub Total]],0)</f>
        <v>0</v>
      </c>
      <c r="AW218" s="18">
        <f>IF(SalesOrders_Log[[#This Row],[Date Invoiced]]=FY03_M04,SalesOrders_Log[[#This Row],[Line Sub Total]],0)</f>
        <v>0</v>
      </c>
      <c r="AX218" s="18">
        <f>IF(SalesOrders_Log[[#This Row],[Date Invoiced]]=FY03_M05,SalesOrders_Log[[#This Row],[Line Sub Total]],0)</f>
        <v>0</v>
      </c>
      <c r="AY218" s="18">
        <f>IF(SalesOrders_Log[[#This Row],[Date Invoiced]]=FY03_M06,SalesOrders_Log[[#This Row],[Line Sub Total]],0)</f>
        <v>0</v>
      </c>
      <c r="AZ218" s="18">
        <f>IF(SalesOrders_Log[[#This Row],[Date Invoiced]]=FY03_M07,SalesOrders_Log[[#This Row],[Line Sub Total]],0)</f>
        <v>0</v>
      </c>
      <c r="BA218" s="18">
        <f>IF(SalesOrders_Log[[#This Row],[Date Invoiced]]=FY03_M08,SalesOrders_Log[[#This Row],[Line Sub Total]],0)</f>
        <v>0</v>
      </c>
      <c r="BB218" s="18">
        <f>IF(SalesOrders_Log[[#This Row],[Date Invoiced]]=FY03_M09,SalesOrders_Log[[#This Row],[Line Sub Total]],0)</f>
        <v>0</v>
      </c>
      <c r="BC218" s="18">
        <f>IF(SalesOrders_Log[[#This Row],[Date Invoiced]]=FY03_M10,SalesOrders_Log[[#This Row],[Line Sub Total]],0)</f>
        <v>0</v>
      </c>
      <c r="BD218" s="18">
        <f>IF(SalesOrders_Log[[#This Row],[Date Invoiced]]=FY03_M11,SalesOrders_Log[[#This Row],[Line Sub Total]],0)</f>
        <v>0</v>
      </c>
      <c r="BE218" s="18">
        <f>IF(SalesOrders_Log[[#This Row],[Date Invoiced]]=FY03_M12,SalesOrders_Log[[#This Row],[Line Sub Total]],0)</f>
        <v>0</v>
      </c>
      <c r="BF218" s="18">
        <f>IF(SalesOrders_Log[[#This Row],[Product]]=FY04_M01,SalesOrders_Log[[#This Row],[Date Invoiced]],0)</f>
        <v>0</v>
      </c>
      <c r="BG218" s="18">
        <f>IF(SalesOrders_Log[[#This Row],[Product]]=FY04_M02,SalesOrders_Log[[#This Row],[Date Invoiced]],0)</f>
        <v>0</v>
      </c>
      <c r="BH218" s="18">
        <f>IF(SalesOrders_Log[[#This Row],[Product]]=FY04_M03,SalesOrders_Log[[#This Row],[Date Invoiced]],0)</f>
        <v>0</v>
      </c>
      <c r="BI218" s="18">
        <f>IF(SalesOrders_Log[[#This Row],[Product]]=FY04_M04,SalesOrders_Log[[#This Row],[Date Invoiced]],0)</f>
        <v>0</v>
      </c>
      <c r="BJ218" s="18">
        <f>IF(SalesOrders_Log[[#This Row],[Product]]=FY04_M05,SalesOrders_Log[[#This Row],[Date Invoiced]],0)</f>
        <v>0</v>
      </c>
      <c r="BK218" s="18">
        <f>IF(SalesOrders_Log[[#This Row],[Product]]=FY04_M06,SalesOrders_Log[[#This Row],[Date Invoiced]],0)</f>
        <v>0</v>
      </c>
      <c r="BL218" s="18">
        <f>IF(SalesOrders_Log[[#This Row],[Product]]=FY04_M07,SalesOrders_Log[[#This Row],[Date Invoiced]],0)</f>
        <v>0</v>
      </c>
      <c r="BM218" s="18">
        <f>IF(SalesOrders_Log[[#This Row],[Product]]=FY04_M08,SalesOrders_Log[[#This Row],[Date Invoiced]],0)</f>
        <v>0</v>
      </c>
      <c r="BN218" s="18">
        <f>IF(SalesOrders_Log[[#This Row],[Product]]=FY04_M09,SalesOrders_Log[[#This Row],[Date Invoiced]],0)</f>
        <v>0</v>
      </c>
      <c r="BO218" s="18">
        <f>IF(SalesOrders_Log[[#This Row],[Product]]=FY04_M10,SalesOrders_Log[[#This Row],[Date Invoiced]],0)</f>
        <v>0</v>
      </c>
      <c r="BP218" s="18">
        <f>IF(SalesOrders_Log[[#This Row],[Product]]=FY04_M11,SalesOrders_Log[[#This Row],[Date Invoiced]],0)</f>
        <v>0</v>
      </c>
      <c r="BQ218" s="18">
        <f>IF(SalesOrders_Log[[#This Row],[Product]]=FY04_M12,SalesOrders_Log[[#This Row],[Date Invoiced]],0)</f>
        <v>0</v>
      </c>
      <c r="BR218" s="18">
        <f>IF(SalesOrders_Log[[#This Row],[Product]]=FY05_M01,SalesOrders_Log[[#This Row],[Date Invoiced]],0)</f>
        <v>0</v>
      </c>
      <c r="BS218" s="18">
        <f>IF(SalesOrders_Log[[#This Row],[Product]]=FY05_M02,SalesOrders_Log[[#This Row],[Date Invoiced]],0)</f>
        <v>0</v>
      </c>
      <c r="BT218" s="18">
        <f>IF(SalesOrders_Log[[#This Row],[Product]]=FY05_M03,SalesOrders_Log[[#This Row],[Date Invoiced]],0)</f>
        <v>0</v>
      </c>
      <c r="BU218" s="18">
        <f>IF(SalesOrders_Log[[#This Row],[Product]]=FY05_M04,SalesOrders_Log[[#This Row],[Date Invoiced]],0)</f>
        <v>0</v>
      </c>
      <c r="BV218" s="18">
        <f>IF(SalesOrders_Log[[#This Row],[Product]]=FY05_M05,SalesOrders_Log[[#This Row],[Date Invoiced]],0)</f>
        <v>0</v>
      </c>
      <c r="BW218" s="18">
        <f>IF(SalesOrders_Log[[#This Row],[Product]]=FY05_M06,SalesOrders_Log[[#This Row],[Date Invoiced]],0)</f>
        <v>0</v>
      </c>
      <c r="BX218" s="18">
        <f>IF(SalesOrders_Log[[#This Row],[Product]]=FY05_M07,SalesOrders_Log[[#This Row],[Date Invoiced]],0)</f>
        <v>0</v>
      </c>
      <c r="BY218" s="18">
        <f>IF(SalesOrders_Log[[#This Row],[Product]]=FY05_M08,SalesOrders_Log[[#This Row],[Date Invoiced]],0)</f>
        <v>0</v>
      </c>
      <c r="BZ218" s="18">
        <f>IF(SalesOrders_Log[[#This Row],[Product]]=FY05_M09,SalesOrders_Log[[#This Row],[Date Invoiced]],0)</f>
        <v>0</v>
      </c>
      <c r="CA218" s="18">
        <f>IF(SalesOrders_Log[[#This Row],[Product]]=FY05_M10,SalesOrders_Log[[#This Row],[Date Invoiced]],0)</f>
        <v>0</v>
      </c>
      <c r="CB218" s="18">
        <f>IF(SalesOrders_Log[[#This Row],[Product]]=FY05_M11,SalesOrders_Log[[#This Row],[Date Invoiced]],0)</f>
        <v>0</v>
      </c>
      <c r="CC218" s="18">
        <f>IF(SalesOrders_Log[[#This Row],[Product]]=FY05_M12,SalesOrders_Log[[#This Row],[Date Invoiced]],0)</f>
        <v>0</v>
      </c>
    </row>
    <row r="219" spans="2:81" x14ac:dyDescent="0.25">
      <c r="B219" s="6" t="s">
        <v>823</v>
      </c>
      <c r="C219" s="6"/>
      <c r="D219" s="11"/>
      <c r="E219" s="6"/>
      <c r="F219" s="6"/>
      <c r="G219" s="6"/>
      <c r="H219" s="6"/>
      <c r="I219" s="6"/>
      <c r="J219" s="6"/>
      <c r="K219" s="6"/>
      <c r="L219" s="18" t="str">
        <f>IF(ISBLANK(SalesOrders_Log[[#This Row],[Product]]),"",SalesOrders_Log[[#This Row],[List Price]]*SalesOrders_Log[[#This Row],[QTY at List Price]]+SalesOrders_Log[[#This Row],[Discount Price]]*SalesOrders_Log[[#This Row],[QTY at Discount Price]])</f>
        <v/>
      </c>
      <c r="M219" s="6"/>
      <c r="N219" s="6"/>
      <c r="O219" s="18" t="str">
        <f>IFERROR(SalesOrders_Log[[#This Row],[Line Sub Total]]*SalesOrders_Log[[#This Row],[Zip Code Taxes]],"")</f>
        <v/>
      </c>
      <c r="P219" s="18">
        <f>SalesOrders_Log[[#This Row],[List Price]]-SalesOrders_Log[[#This Row],[Cost Price]]</f>
        <v>0</v>
      </c>
      <c r="Q21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19" s="93" t="str">
        <f>IFERROR(SalesOrders_Log[[#This Row],[QTY at List Price]]*SalesOrders_Log[[#This Row],[List Price]]/SalesOrders_Log[[#This Row],[Cost Price]]*SalesOrders_Log[[#This Row],[QTY at List Price]]-IF(SalesOrders_Log[[#This Row],[QTY at List Price]]="","",1),"")</f>
        <v/>
      </c>
      <c r="S219" s="93" t="str">
        <f>IFERROR( SalesOrders_Log[[#This Row],[QTY at Discount Price]]*SalesOrders_Log[[#This Row],[Discount Price]]/SalesOrders_Log[[#This Row],[Cost Price]]*SalesOrders_Log[[#This Row],[QTY at Discount Price]]-IF(SalesOrders_Log[[#This Row],[QTY at Discount Price]]="","",1),"")</f>
        <v/>
      </c>
      <c r="T219" s="6"/>
      <c r="V219" s="18">
        <f>IF(SalesOrders_Log[[#This Row],[Date Invoiced]]=FY01_M01,SalesOrders_Log[[#This Row],[Line Sub Total]],0)</f>
        <v>0</v>
      </c>
      <c r="W219" s="18">
        <f>IF(SalesOrders_Log[[#This Row],[Date Invoiced]]=FY01_M02,SalesOrders_Log[[#This Row],[Line Sub Total]],0)</f>
        <v>0</v>
      </c>
      <c r="X219" s="18">
        <f>IF(SalesOrders_Log[[#This Row],[Date Invoiced]]=FY01_M03,SalesOrders_Log[[#This Row],[Line Sub Total]],0)</f>
        <v>0</v>
      </c>
      <c r="Y219" s="18">
        <f>IF(SalesOrders_Log[[#This Row],[Date Invoiced]]=FY01_M04,SalesOrders_Log[[#This Row],[Line Sub Total]],0)</f>
        <v>0</v>
      </c>
      <c r="Z219" s="18">
        <f>IF(SalesOrders_Log[[#This Row],[Date Invoiced]]=FY01_M05,SalesOrders_Log[[#This Row],[Line Sub Total]],0)</f>
        <v>0</v>
      </c>
      <c r="AA219" s="18">
        <f>IF(SalesOrders_Log[[#This Row],[Date Invoiced]]=FY01_M06,SalesOrders_Log[[#This Row],[Line Sub Total]],0)</f>
        <v>0</v>
      </c>
      <c r="AB219" s="18">
        <f>IF(SalesOrders_Log[[#This Row],[Date Invoiced]]=FY01_M07,SalesOrders_Log[[#This Row],[Line Sub Total]],0)</f>
        <v>0</v>
      </c>
      <c r="AC219" s="18">
        <f>IF(SalesOrders_Log[[#This Row],[Date Invoiced]]=FY01_M08,SalesOrders_Log[[#This Row],[Line Sub Total]],0)</f>
        <v>0</v>
      </c>
      <c r="AD219" s="18">
        <f>IF(SalesOrders_Log[[#This Row],[Date Invoiced]]=FY01_M09,SalesOrders_Log[[#This Row],[Line Sub Total]],0)</f>
        <v>0</v>
      </c>
      <c r="AE219" s="18">
        <f>IF(SalesOrders_Log[[#This Row],[Date Invoiced]]=FY01_M10,SalesOrders_Log[[#This Row],[Line Sub Total]],0)</f>
        <v>0</v>
      </c>
      <c r="AF219" s="18">
        <f>IF(SalesOrders_Log[[#This Row],[Date Invoiced]]=FY01_M11,SalesOrders_Log[[#This Row],[Line Sub Total]],0)</f>
        <v>0</v>
      </c>
      <c r="AG219" s="18">
        <f>IF(SalesOrders_Log[[#This Row],[Date Invoiced]]=FY01_M12,SalesOrders_Log[[#This Row],[Line Sub Total]],0)</f>
        <v>0</v>
      </c>
      <c r="AH219" s="18">
        <f>IF(SalesOrders_Log[[#This Row],[Date Invoiced]]=FY02_M01,SalesOrders_Log[[#This Row],[Line Sub Total]],0)</f>
        <v>0</v>
      </c>
      <c r="AI219" s="18">
        <f>IF(SalesOrders_Log[[#This Row],[Date Invoiced]]=FY02_M02,SalesOrders_Log[[#This Row],[Line Sub Total]],0)</f>
        <v>0</v>
      </c>
      <c r="AJ219" s="18">
        <f>IF(SalesOrders_Log[[#This Row],[Date Invoiced]]=FY02_M03,SalesOrders_Log[[#This Row],[Line Sub Total]],0)</f>
        <v>0</v>
      </c>
      <c r="AK219" s="18">
        <f>IF(SalesOrders_Log[[#This Row],[Date Invoiced]]=FY02_M04,SalesOrders_Log[[#This Row],[Line Sub Total]],0)</f>
        <v>0</v>
      </c>
      <c r="AL219" s="18">
        <f>IF(SalesOrders_Log[[#This Row],[Date Invoiced]]=FY02_M05,SalesOrders_Log[[#This Row],[Line Sub Total]],0)</f>
        <v>0</v>
      </c>
      <c r="AM219" s="18">
        <f>IF(SalesOrders_Log[[#This Row],[Date Invoiced]]=FY02_M06,SalesOrders_Log[[#This Row],[Line Sub Total]],0)</f>
        <v>0</v>
      </c>
      <c r="AN219" s="18">
        <f>IF(SalesOrders_Log[[#This Row],[Date Invoiced]]=FY02_M07,SalesOrders_Log[[#This Row],[Line Sub Total]],0)</f>
        <v>0</v>
      </c>
      <c r="AO219" s="18">
        <f>IF(SalesOrders_Log[[#This Row],[Date Invoiced]]=FY02_M08,SalesOrders_Log[[#This Row],[Line Sub Total]],0)</f>
        <v>0</v>
      </c>
      <c r="AP219" s="18">
        <f>IF(SalesOrders_Log[[#This Row],[Date Invoiced]]=FY02_M09,SalesOrders_Log[[#This Row],[Line Sub Total]],0)</f>
        <v>0</v>
      </c>
      <c r="AQ219" s="18">
        <f>IF(SalesOrders_Log[[#This Row],[Date Invoiced]]=FY02_M10,SalesOrders_Log[[#This Row],[Line Sub Total]],0)</f>
        <v>0</v>
      </c>
      <c r="AR219" s="18">
        <f>IF(SalesOrders_Log[[#This Row],[Date Invoiced]]=FY02_M11,SalesOrders_Log[[#This Row],[Line Sub Total]],0)</f>
        <v>0</v>
      </c>
      <c r="AS219" s="18">
        <f>IF(SalesOrders_Log[[#This Row],[Date Invoiced]]=FY02_M12,SalesOrders_Log[[#This Row],[Line Sub Total]],0)</f>
        <v>0</v>
      </c>
      <c r="AT219" s="18">
        <f>IF(SalesOrders_Log[[#This Row],[Date Invoiced]]=FY03_M01,SalesOrders_Log[[#This Row],[Line Sub Total]],0)</f>
        <v>0</v>
      </c>
      <c r="AU219" s="18">
        <f>IF(SalesOrders_Log[[#This Row],[Date Invoiced]]=FY03_M02,SalesOrders_Log[[#This Row],[Line Sub Total]],0)</f>
        <v>0</v>
      </c>
      <c r="AV219" s="18">
        <f>IF(SalesOrders_Log[[#This Row],[Date Invoiced]]=FY03_M03,SalesOrders_Log[[#This Row],[Line Sub Total]],0)</f>
        <v>0</v>
      </c>
      <c r="AW219" s="18">
        <f>IF(SalesOrders_Log[[#This Row],[Date Invoiced]]=FY03_M04,SalesOrders_Log[[#This Row],[Line Sub Total]],0)</f>
        <v>0</v>
      </c>
      <c r="AX219" s="18">
        <f>IF(SalesOrders_Log[[#This Row],[Date Invoiced]]=FY03_M05,SalesOrders_Log[[#This Row],[Line Sub Total]],0)</f>
        <v>0</v>
      </c>
      <c r="AY219" s="18">
        <f>IF(SalesOrders_Log[[#This Row],[Date Invoiced]]=FY03_M06,SalesOrders_Log[[#This Row],[Line Sub Total]],0)</f>
        <v>0</v>
      </c>
      <c r="AZ219" s="18">
        <f>IF(SalesOrders_Log[[#This Row],[Date Invoiced]]=FY03_M07,SalesOrders_Log[[#This Row],[Line Sub Total]],0)</f>
        <v>0</v>
      </c>
      <c r="BA219" s="18">
        <f>IF(SalesOrders_Log[[#This Row],[Date Invoiced]]=FY03_M08,SalesOrders_Log[[#This Row],[Line Sub Total]],0)</f>
        <v>0</v>
      </c>
      <c r="BB219" s="18">
        <f>IF(SalesOrders_Log[[#This Row],[Date Invoiced]]=FY03_M09,SalesOrders_Log[[#This Row],[Line Sub Total]],0)</f>
        <v>0</v>
      </c>
      <c r="BC219" s="18">
        <f>IF(SalesOrders_Log[[#This Row],[Date Invoiced]]=FY03_M10,SalesOrders_Log[[#This Row],[Line Sub Total]],0)</f>
        <v>0</v>
      </c>
      <c r="BD219" s="18">
        <f>IF(SalesOrders_Log[[#This Row],[Date Invoiced]]=FY03_M11,SalesOrders_Log[[#This Row],[Line Sub Total]],0)</f>
        <v>0</v>
      </c>
      <c r="BE219" s="18">
        <f>IF(SalesOrders_Log[[#This Row],[Date Invoiced]]=FY03_M12,SalesOrders_Log[[#This Row],[Line Sub Total]],0)</f>
        <v>0</v>
      </c>
      <c r="BF219" s="18">
        <f>IF(SalesOrders_Log[[#This Row],[Product]]=FY04_M01,SalesOrders_Log[[#This Row],[Date Invoiced]],0)</f>
        <v>0</v>
      </c>
      <c r="BG219" s="18">
        <f>IF(SalesOrders_Log[[#This Row],[Product]]=FY04_M02,SalesOrders_Log[[#This Row],[Date Invoiced]],0)</f>
        <v>0</v>
      </c>
      <c r="BH219" s="18">
        <f>IF(SalesOrders_Log[[#This Row],[Product]]=FY04_M03,SalesOrders_Log[[#This Row],[Date Invoiced]],0)</f>
        <v>0</v>
      </c>
      <c r="BI219" s="18">
        <f>IF(SalesOrders_Log[[#This Row],[Product]]=FY04_M04,SalesOrders_Log[[#This Row],[Date Invoiced]],0)</f>
        <v>0</v>
      </c>
      <c r="BJ219" s="18">
        <f>IF(SalesOrders_Log[[#This Row],[Product]]=FY04_M05,SalesOrders_Log[[#This Row],[Date Invoiced]],0)</f>
        <v>0</v>
      </c>
      <c r="BK219" s="18">
        <f>IF(SalesOrders_Log[[#This Row],[Product]]=FY04_M06,SalesOrders_Log[[#This Row],[Date Invoiced]],0)</f>
        <v>0</v>
      </c>
      <c r="BL219" s="18">
        <f>IF(SalesOrders_Log[[#This Row],[Product]]=FY04_M07,SalesOrders_Log[[#This Row],[Date Invoiced]],0)</f>
        <v>0</v>
      </c>
      <c r="BM219" s="18">
        <f>IF(SalesOrders_Log[[#This Row],[Product]]=FY04_M08,SalesOrders_Log[[#This Row],[Date Invoiced]],0)</f>
        <v>0</v>
      </c>
      <c r="BN219" s="18">
        <f>IF(SalesOrders_Log[[#This Row],[Product]]=FY04_M09,SalesOrders_Log[[#This Row],[Date Invoiced]],0)</f>
        <v>0</v>
      </c>
      <c r="BO219" s="18">
        <f>IF(SalesOrders_Log[[#This Row],[Product]]=FY04_M10,SalesOrders_Log[[#This Row],[Date Invoiced]],0)</f>
        <v>0</v>
      </c>
      <c r="BP219" s="18">
        <f>IF(SalesOrders_Log[[#This Row],[Product]]=FY04_M11,SalesOrders_Log[[#This Row],[Date Invoiced]],0)</f>
        <v>0</v>
      </c>
      <c r="BQ219" s="18">
        <f>IF(SalesOrders_Log[[#This Row],[Product]]=FY04_M12,SalesOrders_Log[[#This Row],[Date Invoiced]],0)</f>
        <v>0</v>
      </c>
      <c r="BR219" s="18">
        <f>IF(SalesOrders_Log[[#This Row],[Product]]=FY05_M01,SalesOrders_Log[[#This Row],[Date Invoiced]],0)</f>
        <v>0</v>
      </c>
      <c r="BS219" s="18">
        <f>IF(SalesOrders_Log[[#This Row],[Product]]=FY05_M02,SalesOrders_Log[[#This Row],[Date Invoiced]],0)</f>
        <v>0</v>
      </c>
      <c r="BT219" s="18">
        <f>IF(SalesOrders_Log[[#This Row],[Product]]=FY05_M03,SalesOrders_Log[[#This Row],[Date Invoiced]],0)</f>
        <v>0</v>
      </c>
      <c r="BU219" s="18">
        <f>IF(SalesOrders_Log[[#This Row],[Product]]=FY05_M04,SalesOrders_Log[[#This Row],[Date Invoiced]],0)</f>
        <v>0</v>
      </c>
      <c r="BV219" s="18">
        <f>IF(SalesOrders_Log[[#This Row],[Product]]=FY05_M05,SalesOrders_Log[[#This Row],[Date Invoiced]],0)</f>
        <v>0</v>
      </c>
      <c r="BW219" s="18">
        <f>IF(SalesOrders_Log[[#This Row],[Product]]=FY05_M06,SalesOrders_Log[[#This Row],[Date Invoiced]],0)</f>
        <v>0</v>
      </c>
      <c r="BX219" s="18">
        <f>IF(SalesOrders_Log[[#This Row],[Product]]=FY05_M07,SalesOrders_Log[[#This Row],[Date Invoiced]],0)</f>
        <v>0</v>
      </c>
      <c r="BY219" s="18">
        <f>IF(SalesOrders_Log[[#This Row],[Product]]=FY05_M08,SalesOrders_Log[[#This Row],[Date Invoiced]],0)</f>
        <v>0</v>
      </c>
      <c r="BZ219" s="18">
        <f>IF(SalesOrders_Log[[#This Row],[Product]]=FY05_M09,SalesOrders_Log[[#This Row],[Date Invoiced]],0)</f>
        <v>0</v>
      </c>
      <c r="CA219" s="18">
        <f>IF(SalesOrders_Log[[#This Row],[Product]]=FY05_M10,SalesOrders_Log[[#This Row],[Date Invoiced]],0)</f>
        <v>0</v>
      </c>
      <c r="CB219" s="18">
        <f>IF(SalesOrders_Log[[#This Row],[Product]]=FY05_M11,SalesOrders_Log[[#This Row],[Date Invoiced]],0)</f>
        <v>0</v>
      </c>
      <c r="CC219" s="18">
        <f>IF(SalesOrders_Log[[#This Row],[Product]]=FY05_M12,SalesOrders_Log[[#This Row],[Date Invoiced]],0)</f>
        <v>0</v>
      </c>
    </row>
    <row r="220" spans="2:81" x14ac:dyDescent="0.25">
      <c r="B220" s="6" t="s">
        <v>824</v>
      </c>
      <c r="C220" s="6"/>
      <c r="D220" s="11"/>
      <c r="E220" s="6"/>
      <c r="F220" s="6"/>
      <c r="G220" s="6"/>
      <c r="H220" s="6"/>
      <c r="I220" s="6"/>
      <c r="J220" s="6"/>
      <c r="K220" s="6"/>
      <c r="L220" s="18" t="str">
        <f>IF(ISBLANK(SalesOrders_Log[[#This Row],[Product]]),"",SalesOrders_Log[[#This Row],[List Price]]*SalesOrders_Log[[#This Row],[QTY at List Price]]+SalesOrders_Log[[#This Row],[Discount Price]]*SalesOrders_Log[[#This Row],[QTY at Discount Price]])</f>
        <v/>
      </c>
      <c r="M220" s="6"/>
      <c r="N220" s="6"/>
      <c r="O220" s="18" t="str">
        <f>IFERROR(SalesOrders_Log[[#This Row],[Line Sub Total]]*SalesOrders_Log[[#This Row],[Zip Code Taxes]],"")</f>
        <v/>
      </c>
      <c r="P220" s="18">
        <f>SalesOrders_Log[[#This Row],[List Price]]-SalesOrders_Log[[#This Row],[Cost Price]]</f>
        <v>0</v>
      </c>
      <c r="Q22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20" s="93" t="str">
        <f>IFERROR(SalesOrders_Log[[#This Row],[QTY at List Price]]*SalesOrders_Log[[#This Row],[List Price]]/SalesOrders_Log[[#This Row],[Cost Price]]*SalesOrders_Log[[#This Row],[QTY at List Price]]-IF(SalesOrders_Log[[#This Row],[QTY at List Price]]="","",1),"")</f>
        <v/>
      </c>
      <c r="S220" s="93" t="str">
        <f>IFERROR( SalesOrders_Log[[#This Row],[QTY at Discount Price]]*SalesOrders_Log[[#This Row],[Discount Price]]/SalesOrders_Log[[#This Row],[Cost Price]]*SalesOrders_Log[[#This Row],[QTY at Discount Price]]-IF(SalesOrders_Log[[#This Row],[QTY at Discount Price]]="","",1),"")</f>
        <v/>
      </c>
      <c r="T220" s="6"/>
      <c r="V220" s="18">
        <f>IF(SalesOrders_Log[[#This Row],[Date Invoiced]]=FY01_M01,SalesOrders_Log[[#This Row],[Line Sub Total]],0)</f>
        <v>0</v>
      </c>
      <c r="W220" s="18">
        <f>IF(SalesOrders_Log[[#This Row],[Date Invoiced]]=FY01_M02,SalesOrders_Log[[#This Row],[Line Sub Total]],0)</f>
        <v>0</v>
      </c>
      <c r="X220" s="18">
        <f>IF(SalesOrders_Log[[#This Row],[Date Invoiced]]=FY01_M03,SalesOrders_Log[[#This Row],[Line Sub Total]],0)</f>
        <v>0</v>
      </c>
      <c r="Y220" s="18">
        <f>IF(SalesOrders_Log[[#This Row],[Date Invoiced]]=FY01_M04,SalesOrders_Log[[#This Row],[Line Sub Total]],0)</f>
        <v>0</v>
      </c>
      <c r="Z220" s="18">
        <f>IF(SalesOrders_Log[[#This Row],[Date Invoiced]]=FY01_M05,SalesOrders_Log[[#This Row],[Line Sub Total]],0)</f>
        <v>0</v>
      </c>
      <c r="AA220" s="18">
        <f>IF(SalesOrders_Log[[#This Row],[Date Invoiced]]=FY01_M06,SalesOrders_Log[[#This Row],[Line Sub Total]],0)</f>
        <v>0</v>
      </c>
      <c r="AB220" s="18">
        <f>IF(SalesOrders_Log[[#This Row],[Date Invoiced]]=FY01_M07,SalesOrders_Log[[#This Row],[Line Sub Total]],0)</f>
        <v>0</v>
      </c>
      <c r="AC220" s="18">
        <f>IF(SalesOrders_Log[[#This Row],[Date Invoiced]]=FY01_M08,SalesOrders_Log[[#This Row],[Line Sub Total]],0)</f>
        <v>0</v>
      </c>
      <c r="AD220" s="18">
        <f>IF(SalesOrders_Log[[#This Row],[Date Invoiced]]=FY01_M09,SalesOrders_Log[[#This Row],[Line Sub Total]],0)</f>
        <v>0</v>
      </c>
      <c r="AE220" s="18">
        <f>IF(SalesOrders_Log[[#This Row],[Date Invoiced]]=FY01_M10,SalesOrders_Log[[#This Row],[Line Sub Total]],0)</f>
        <v>0</v>
      </c>
      <c r="AF220" s="18">
        <f>IF(SalesOrders_Log[[#This Row],[Date Invoiced]]=FY01_M11,SalesOrders_Log[[#This Row],[Line Sub Total]],0)</f>
        <v>0</v>
      </c>
      <c r="AG220" s="18">
        <f>IF(SalesOrders_Log[[#This Row],[Date Invoiced]]=FY01_M12,SalesOrders_Log[[#This Row],[Line Sub Total]],0)</f>
        <v>0</v>
      </c>
      <c r="AH220" s="18">
        <f>IF(SalesOrders_Log[[#This Row],[Date Invoiced]]=FY02_M01,SalesOrders_Log[[#This Row],[Line Sub Total]],0)</f>
        <v>0</v>
      </c>
      <c r="AI220" s="18">
        <f>IF(SalesOrders_Log[[#This Row],[Date Invoiced]]=FY02_M02,SalesOrders_Log[[#This Row],[Line Sub Total]],0)</f>
        <v>0</v>
      </c>
      <c r="AJ220" s="18">
        <f>IF(SalesOrders_Log[[#This Row],[Date Invoiced]]=FY02_M03,SalesOrders_Log[[#This Row],[Line Sub Total]],0)</f>
        <v>0</v>
      </c>
      <c r="AK220" s="18">
        <f>IF(SalesOrders_Log[[#This Row],[Date Invoiced]]=FY02_M04,SalesOrders_Log[[#This Row],[Line Sub Total]],0)</f>
        <v>0</v>
      </c>
      <c r="AL220" s="18">
        <f>IF(SalesOrders_Log[[#This Row],[Date Invoiced]]=FY02_M05,SalesOrders_Log[[#This Row],[Line Sub Total]],0)</f>
        <v>0</v>
      </c>
      <c r="AM220" s="18">
        <f>IF(SalesOrders_Log[[#This Row],[Date Invoiced]]=FY02_M06,SalesOrders_Log[[#This Row],[Line Sub Total]],0)</f>
        <v>0</v>
      </c>
      <c r="AN220" s="18">
        <f>IF(SalesOrders_Log[[#This Row],[Date Invoiced]]=FY02_M07,SalesOrders_Log[[#This Row],[Line Sub Total]],0)</f>
        <v>0</v>
      </c>
      <c r="AO220" s="18">
        <f>IF(SalesOrders_Log[[#This Row],[Date Invoiced]]=FY02_M08,SalesOrders_Log[[#This Row],[Line Sub Total]],0)</f>
        <v>0</v>
      </c>
      <c r="AP220" s="18">
        <f>IF(SalesOrders_Log[[#This Row],[Date Invoiced]]=FY02_M09,SalesOrders_Log[[#This Row],[Line Sub Total]],0)</f>
        <v>0</v>
      </c>
      <c r="AQ220" s="18">
        <f>IF(SalesOrders_Log[[#This Row],[Date Invoiced]]=FY02_M10,SalesOrders_Log[[#This Row],[Line Sub Total]],0)</f>
        <v>0</v>
      </c>
      <c r="AR220" s="18">
        <f>IF(SalesOrders_Log[[#This Row],[Date Invoiced]]=FY02_M11,SalesOrders_Log[[#This Row],[Line Sub Total]],0)</f>
        <v>0</v>
      </c>
      <c r="AS220" s="18">
        <f>IF(SalesOrders_Log[[#This Row],[Date Invoiced]]=FY02_M12,SalesOrders_Log[[#This Row],[Line Sub Total]],0)</f>
        <v>0</v>
      </c>
      <c r="AT220" s="18">
        <f>IF(SalesOrders_Log[[#This Row],[Date Invoiced]]=FY03_M01,SalesOrders_Log[[#This Row],[Line Sub Total]],0)</f>
        <v>0</v>
      </c>
      <c r="AU220" s="18">
        <f>IF(SalesOrders_Log[[#This Row],[Date Invoiced]]=FY03_M02,SalesOrders_Log[[#This Row],[Line Sub Total]],0)</f>
        <v>0</v>
      </c>
      <c r="AV220" s="18">
        <f>IF(SalesOrders_Log[[#This Row],[Date Invoiced]]=FY03_M03,SalesOrders_Log[[#This Row],[Line Sub Total]],0)</f>
        <v>0</v>
      </c>
      <c r="AW220" s="18">
        <f>IF(SalesOrders_Log[[#This Row],[Date Invoiced]]=FY03_M04,SalesOrders_Log[[#This Row],[Line Sub Total]],0)</f>
        <v>0</v>
      </c>
      <c r="AX220" s="18">
        <f>IF(SalesOrders_Log[[#This Row],[Date Invoiced]]=FY03_M05,SalesOrders_Log[[#This Row],[Line Sub Total]],0)</f>
        <v>0</v>
      </c>
      <c r="AY220" s="18">
        <f>IF(SalesOrders_Log[[#This Row],[Date Invoiced]]=FY03_M06,SalesOrders_Log[[#This Row],[Line Sub Total]],0)</f>
        <v>0</v>
      </c>
      <c r="AZ220" s="18">
        <f>IF(SalesOrders_Log[[#This Row],[Date Invoiced]]=FY03_M07,SalesOrders_Log[[#This Row],[Line Sub Total]],0)</f>
        <v>0</v>
      </c>
      <c r="BA220" s="18">
        <f>IF(SalesOrders_Log[[#This Row],[Date Invoiced]]=FY03_M08,SalesOrders_Log[[#This Row],[Line Sub Total]],0)</f>
        <v>0</v>
      </c>
      <c r="BB220" s="18">
        <f>IF(SalesOrders_Log[[#This Row],[Date Invoiced]]=FY03_M09,SalesOrders_Log[[#This Row],[Line Sub Total]],0)</f>
        <v>0</v>
      </c>
      <c r="BC220" s="18">
        <f>IF(SalesOrders_Log[[#This Row],[Date Invoiced]]=FY03_M10,SalesOrders_Log[[#This Row],[Line Sub Total]],0)</f>
        <v>0</v>
      </c>
      <c r="BD220" s="18">
        <f>IF(SalesOrders_Log[[#This Row],[Date Invoiced]]=FY03_M11,SalesOrders_Log[[#This Row],[Line Sub Total]],0)</f>
        <v>0</v>
      </c>
      <c r="BE220" s="18">
        <f>IF(SalesOrders_Log[[#This Row],[Date Invoiced]]=FY03_M12,SalesOrders_Log[[#This Row],[Line Sub Total]],0)</f>
        <v>0</v>
      </c>
      <c r="BF220" s="18">
        <f>IF(SalesOrders_Log[[#This Row],[Product]]=FY04_M01,SalesOrders_Log[[#This Row],[Date Invoiced]],0)</f>
        <v>0</v>
      </c>
      <c r="BG220" s="18">
        <f>IF(SalesOrders_Log[[#This Row],[Product]]=FY04_M02,SalesOrders_Log[[#This Row],[Date Invoiced]],0)</f>
        <v>0</v>
      </c>
      <c r="BH220" s="18">
        <f>IF(SalesOrders_Log[[#This Row],[Product]]=FY04_M03,SalesOrders_Log[[#This Row],[Date Invoiced]],0)</f>
        <v>0</v>
      </c>
      <c r="BI220" s="18">
        <f>IF(SalesOrders_Log[[#This Row],[Product]]=FY04_M04,SalesOrders_Log[[#This Row],[Date Invoiced]],0)</f>
        <v>0</v>
      </c>
      <c r="BJ220" s="18">
        <f>IF(SalesOrders_Log[[#This Row],[Product]]=FY04_M05,SalesOrders_Log[[#This Row],[Date Invoiced]],0)</f>
        <v>0</v>
      </c>
      <c r="BK220" s="18">
        <f>IF(SalesOrders_Log[[#This Row],[Product]]=FY04_M06,SalesOrders_Log[[#This Row],[Date Invoiced]],0)</f>
        <v>0</v>
      </c>
      <c r="BL220" s="18">
        <f>IF(SalesOrders_Log[[#This Row],[Product]]=FY04_M07,SalesOrders_Log[[#This Row],[Date Invoiced]],0)</f>
        <v>0</v>
      </c>
      <c r="BM220" s="18">
        <f>IF(SalesOrders_Log[[#This Row],[Product]]=FY04_M08,SalesOrders_Log[[#This Row],[Date Invoiced]],0)</f>
        <v>0</v>
      </c>
      <c r="BN220" s="18">
        <f>IF(SalesOrders_Log[[#This Row],[Product]]=FY04_M09,SalesOrders_Log[[#This Row],[Date Invoiced]],0)</f>
        <v>0</v>
      </c>
      <c r="BO220" s="18">
        <f>IF(SalesOrders_Log[[#This Row],[Product]]=FY04_M10,SalesOrders_Log[[#This Row],[Date Invoiced]],0)</f>
        <v>0</v>
      </c>
      <c r="BP220" s="18">
        <f>IF(SalesOrders_Log[[#This Row],[Product]]=FY04_M11,SalesOrders_Log[[#This Row],[Date Invoiced]],0)</f>
        <v>0</v>
      </c>
      <c r="BQ220" s="18">
        <f>IF(SalesOrders_Log[[#This Row],[Product]]=FY04_M12,SalesOrders_Log[[#This Row],[Date Invoiced]],0)</f>
        <v>0</v>
      </c>
      <c r="BR220" s="18">
        <f>IF(SalesOrders_Log[[#This Row],[Product]]=FY05_M01,SalesOrders_Log[[#This Row],[Date Invoiced]],0)</f>
        <v>0</v>
      </c>
      <c r="BS220" s="18">
        <f>IF(SalesOrders_Log[[#This Row],[Product]]=FY05_M02,SalesOrders_Log[[#This Row],[Date Invoiced]],0)</f>
        <v>0</v>
      </c>
      <c r="BT220" s="18">
        <f>IF(SalesOrders_Log[[#This Row],[Product]]=FY05_M03,SalesOrders_Log[[#This Row],[Date Invoiced]],0)</f>
        <v>0</v>
      </c>
      <c r="BU220" s="18">
        <f>IF(SalesOrders_Log[[#This Row],[Product]]=FY05_M04,SalesOrders_Log[[#This Row],[Date Invoiced]],0)</f>
        <v>0</v>
      </c>
      <c r="BV220" s="18">
        <f>IF(SalesOrders_Log[[#This Row],[Product]]=FY05_M05,SalesOrders_Log[[#This Row],[Date Invoiced]],0)</f>
        <v>0</v>
      </c>
      <c r="BW220" s="18">
        <f>IF(SalesOrders_Log[[#This Row],[Product]]=FY05_M06,SalesOrders_Log[[#This Row],[Date Invoiced]],0)</f>
        <v>0</v>
      </c>
      <c r="BX220" s="18">
        <f>IF(SalesOrders_Log[[#This Row],[Product]]=FY05_M07,SalesOrders_Log[[#This Row],[Date Invoiced]],0)</f>
        <v>0</v>
      </c>
      <c r="BY220" s="18">
        <f>IF(SalesOrders_Log[[#This Row],[Product]]=FY05_M08,SalesOrders_Log[[#This Row],[Date Invoiced]],0)</f>
        <v>0</v>
      </c>
      <c r="BZ220" s="18">
        <f>IF(SalesOrders_Log[[#This Row],[Product]]=FY05_M09,SalesOrders_Log[[#This Row],[Date Invoiced]],0)</f>
        <v>0</v>
      </c>
      <c r="CA220" s="18">
        <f>IF(SalesOrders_Log[[#This Row],[Product]]=FY05_M10,SalesOrders_Log[[#This Row],[Date Invoiced]],0)</f>
        <v>0</v>
      </c>
      <c r="CB220" s="18">
        <f>IF(SalesOrders_Log[[#This Row],[Product]]=FY05_M11,SalesOrders_Log[[#This Row],[Date Invoiced]],0)</f>
        <v>0</v>
      </c>
      <c r="CC220" s="18">
        <f>IF(SalesOrders_Log[[#This Row],[Product]]=FY05_M12,SalesOrders_Log[[#This Row],[Date Invoiced]],0)</f>
        <v>0</v>
      </c>
    </row>
    <row r="221" spans="2:81" x14ac:dyDescent="0.25">
      <c r="B221" s="6" t="s">
        <v>825</v>
      </c>
      <c r="C221" s="6"/>
      <c r="D221" s="11"/>
      <c r="E221" s="6"/>
      <c r="F221" s="6"/>
      <c r="G221" s="6"/>
      <c r="H221" s="6"/>
      <c r="I221" s="6"/>
      <c r="J221" s="6"/>
      <c r="K221" s="6"/>
      <c r="L221" s="18" t="str">
        <f>IF(ISBLANK(SalesOrders_Log[[#This Row],[Product]]),"",SalesOrders_Log[[#This Row],[List Price]]*SalesOrders_Log[[#This Row],[QTY at List Price]]+SalesOrders_Log[[#This Row],[Discount Price]]*SalesOrders_Log[[#This Row],[QTY at Discount Price]])</f>
        <v/>
      </c>
      <c r="M221" s="6"/>
      <c r="N221" s="6"/>
      <c r="O221" s="18" t="str">
        <f>IFERROR(SalesOrders_Log[[#This Row],[Line Sub Total]]*SalesOrders_Log[[#This Row],[Zip Code Taxes]],"")</f>
        <v/>
      </c>
      <c r="P221" s="18">
        <f>SalesOrders_Log[[#This Row],[List Price]]-SalesOrders_Log[[#This Row],[Cost Price]]</f>
        <v>0</v>
      </c>
      <c r="Q22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21" s="93" t="str">
        <f>IFERROR(SalesOrders_Log[[#This Row],[QTY at List Price]]*SalesOrders_Log[[#This Row],[List Price]]/SalesOrders_Log[[#This Row],[Cost Price]]*SalesOrders_Log[[#This Row],[QTY at List Price]]-IF(SalesOrders_Log[[#This Row],[QTY at List Price]]="","",1),"")</f>
        <v/>
      </c>
      <c r="S221" s="93" t="str">
        <f>IFERROR( SalesOrders_Log[[#This Row],[QTY at Discount Price]]*SalesOrders_Log[[#This Row],[Discount Price]]/SalesOrders_Log[[#This Row],[Cost Price]]*SalesOrders_Log[[#This Row],[QTY at Discount Price]]-IF(SalesOrders_Log[[#This Row],[QTY at Discount Price]]="","",1),"")</f>
        <v/>
      </c>
      <c r="T221" s="6"/>
      <c r="V221" s="18">
        <f>IF(SalesOrders_Log[[#This Row],[Date Invoiced]]=FY01_M01,SalesOrders_Log[[#This Row],[Line Sub Total]],0)</f>
        <v>0</v>
      </c>
      <c r="W221" s="18">
        <f>IF(SalesOrders_Log[[#This Row],[Date Invoiced]]=FY01_M02,SalesOrders_Log[[#This Row],[Line Sub Total]],0)</f>
        <v>0</v>
      </c>
      <c r="X221" s="18">
        <f>IF(SalesOrders_Log[[#This Row],[Date Invoiced]]=FY01_M03,SalesOrders_Log[[#This Row],[Line Sub Total]],0)</f>
        <v>0</v>
      </c>
      <c r="Y221" s="18">
        <f>IF(SalesOrders_Log[[#This Row],[Date Invoiced]]=FY01_M04,SalesOrders_Log[[#This Row],[Line Sub Total]],0)</f>
        <v>0</v>
      </c>
      <c r="Z221" s="18">
        <f>IF(SalesOrders_Log[[#This Row],[Date Invoiced]]=FY01_M05,SalesOrders_Log[[#This Row],[Line Sub Total]],0)</f>
        <v>0</v>
      </c>
      <c r="AA221" s="18">
        <f>IF(SalesOrders_Log[[#This Row],[Date Invoiced]]=FY01_M06,SalesOrders_Log[[#This Row],[Line Sub Total]],0)</f>
        <v>0</v>
      </c>
      <c r="AB221" s="18">
        <f>IF(SalesOrders_Log[[#This Row],[Date Invoiced]]=FY01_M07,SalesOrders_Log[[#This Row],[Line Sub Total]],0)</f>
        <v>0</v>
      </c>
      <c r="AC221" s="18">
        <f>IF(SalesOrders_Log[[#This Row],[Date Invoiced]]=FY01_M08,SalesOrders_Log[[#This Row],[Line Sub Total]],0)</f>
        <v>0</v>
      </c>
      <c r="AD221" s="18">
        <f>IF(SalesOrders_Log[[#This Row],[Date Invoiced]]=FY01_M09,SalesOrders_Log[[#This Row],[Line Sub Total]],0)</f>
        <v>0</v>
      </c>
      <c r="AE221" s="18">
        <f>IF(SalesOrders_Log[[#This Row],[Date Invoiced]]=FY01_M10,SalesOrders_Log[[#This Row],[Line Sub Total]],0)</f>
        <v>0</v>
      </c>
      <c r="AF221" s="18">
        <f>IF(SalesOrders_Log[[#This Row],[Date Invoiced]]=FY01_M11,SalesOrders_Log[[#This Row],[Line Sub Total]],0)</f>
        <v>0</v>
      </c>
      <c r="AG221" s="18">
        <f>IF(SalesOrders_Log[[#This Row],[Date Invoiced]]=FY01_M12,SalesOrders_Log[[#This Row],[Line Sub Total]],0)</f>
        <v>0</v>
      </c>
      <c r="AH221" s="18">
        <f>IF(SalesOrders_Log[[#This Row],[Date Invoiced]]=FY02_M01,SalesOrders_Log[[#This Row],[Line Sub Total]],0)</f>
        <v>0</v>
      </c>
      <c r="AI221" s="18">
        <f>IF(SalesOrders_Log[[#This Row],[Date Invoiced]]=FY02_M02,SalesOrders_Log[[#This Row],[Line Sub Total]],0)</f>
        <v>0</v>
      </c>
      <c r="AJ221" s="18">
        <f>IF(SalesOrders_Log[[#This Row],[Date Invoiced]]=FY02_M03,SalesOrders_Log[[#This Row],[Line Sub Total]],0)</f>
        <v>0</v>
      </c>
      <c r="AK221" s="18">
        <f>IF(SalesOrders_Log[[#This Row],[Date Invoiced]]=FY02_M04,SalesOrders_Log[[#This Row],[Line Sub Total]],0)</f>
        <v>0</v>
      </c>
      <c r="AL221" s="18">
        <f>IF(SalesOrders_Log[[#This Row],[Date Invoiced]]=FY02_M05,SalesOrders_Log[[#This Row],[Line Sub Total]],0)</f>
        <v>0</v>
      </c>
      <c r="AM221" s="18">
        <f>IF(SalesOrders_Log[[#This Row],[Date Invoiced]]=FY02_M06,SalesOrders_Log[[#This Row],[Line Sub Total]],0)</f>
        <v>0</v>
      </c>
      <c r="AN221" s="18">
        <f>IF(SalesOrders_Log[[#This Row],[Date Invoiced]]=FY02_M07,SalesOrders_Log[[#This Row],[Line Sub Total]],0)</f>
        <v>0</v>
      </c>
      <c r="AO221" s="18">
        <f>IF(SalesOrders_Log[[#This Row],[Date Invoiced]]=FY02_M08,SalesOrders_Log[[#This Row],[Line Sub Total]],0)</f>
        <v>0</v>
      </c>
      <c r="AP221" s="18">
        <f>IF(SalesOrders_Log[[#This Row],[Date Invoiced]]=FY02_M09,SalesOrders_Log[[#This Row],[Line Sub Total]],0)</f>
        <v>0</v>
      </c>
      <c r="AQ221" s="18">
        <f>IF(SalesOrders_Log[[#This Row],[Date Invoiced]]=FY02_M10,SalesOrders_Log[[#This Row],[Line Sub Total]],0)</f>
        <v>0</v>
      </c>
      <c r="AR221" s="18">
        <f>IF(SalesOrders_Log[[#This Row],[Date Invoiced]]=FY02_M11,SalesOrders_Log[[#This Row],[Line Sub Total]],0)</f>
        <v>0</v>
      </c>
      <c r="AS221" s="18">
        <f>IF(SalesOrders_Log[[#This Row],[Date Invoiced]]=FY02_M12,SalesOrders_Log[[#This Row],[Line Sub Total]],0)</f>
        <v>0</v>
      </c>
      <c r="AT221" s="18">
        <f>IF(SalesOrders_Log[[#This Row],[Date Invoiced]]=FY03_M01,SalesOrders_Log[[#This Row],[Line Sub Total]],0)</f>
        <v>0</v>
      </c>
      <c r="AU221" s="18">
        <f>IF(SalesOrders_Log[[#This Row],[Date Invoiced]]=FY03_M02,SalesOrders_Log[[#This Row],[Line Sub Total]],0)</f>
        <v>0</v>
      </c>
      <c r="AV221" s="18">
        <f>IF(SalesOrders_Log[[#This Row],[Date Invoiced]]=FY03_M03,SalesOrders_Log[[#This Row],[Line Sub Total]],0)</f>
        <v>0</v>
      </c>
      <c r="AW221" s="18">
        <f>IF(SalesOrders_Log[[#This Row],[Date Invoiced]]=FY03_M04,SalesOrders_Log[[#This Row],[Line Sub Total]],0)</f>
        <v>0</v>
      </c>
      <c r="AX221" s="18">
        <f>IF(SalesOrders_Log[[#This Row],[Date Invoiced]]=FY03_M05,SalesOrders_Log[[#This Row],[Line Sub Total]],0)</f>
        <v>0</v>
      </c>
      <c r="AY221" s="18">
        <f>IF(SalesOrders_Log[[#This Row],[Date Invoiced]]=FY03_M06,SalesOrders_Log[[#This Row],[Line Sub Total]],0)</f>
        <v>0</v>
      </c>
      <c r="AZ221" s="18">
        <f>IF(SalesOrders_Log[[#This Row],[Date Invoiced]]=FY03_M07,SalesOrders_Log[[#This Row],[Line Sub Total]],0)</f>
        <v>0</v>
      </c>
      <c r="BA221" s="18">
        <f>IF(SalesOrders_Log[[#This Row],[Date Invoiced]]=FY03_M08,SalesOrders_Log[[#This Row],[Line Sub Total]],0)</f>
        <v>0</v>
      </c>
      <c r="BB221" s="18">
        <f>IF(SalesOrders_Log[[#This Row],[Date Invoiced]]=FY03_M09,SalesOrders_Log[[#This Row],[Line Sub Total]],0)</f>
        <v>0</v>
      </c>
      <c r="BC221" s="18">
        <f>IF(SalesOrders_Log[[#This Row],[Date Invoiced]]=FY03_M10,SalesOrders_Log[[#This Row],[Line Sub Total]],0)</f>
        <v>0</v>
      </c>
      <c r="BD221" s="18">
        <f>IF(SalesOrders_Log[[#This Row],[Date Invoiced]]=FY03_M11,SalesOrders_Log[[#This Row],[Line Sub Total]],0)</f>
        <v>0</v>
      </c>
      <c r="BE221" s="18">
        <f>IF(SalesOrders_Log[[#This Row],[Date Invoiced]]=FY03_M12,SalesOrders_Log[[#This Row],[Line Sub Total]],0)</f>
        <v>0</v>
      </c>
      <c r="BF221" s="18">
        <f>IF(SalesOrders_Log[[#This Row],[Product]]=FY04_M01,SalesOrders_Log[[#This Row],[Date Invoiced]],0)</f>
        <v>0</v>
      </c>
      <c r="BG221" s="18">
        <f>IF(SalesOrders_Log[[#This Row],[Product]]=FY04_M02,SalesOrders_Log[[#This Row],[Date Invoiced]],0)</f>
        <v>0</v>
      </c>
      <c r="BH221" s="18">
        <f>IF(SalesOrders_Log[[#This Row],[Product]]=FY04_M03,SalesOrders_Log[[#This Row],[Date Invoiced]],0)</f>
        <v>0</v>
      </c>
      <c r="BI221" s="18">
        <f>IF(SalesOrders_Log[[#This Row],[Product]]=FY04_M04,SalesOrders_Log[[#This Row],[Date Invoiced]],0)</f>
        <v>0</v>
      </c>
      <c r="BJ221" s="18">
        <f>IF(SalesOrders_Log[[#This Row],[Product]]=FY04_M05,SalesOrders_Log[[#This Row],[Date Invoiced]],0)</f>
        <v>0</v>
      </c>
      <c r="BK221" s="18">
        <f>IF(SalesOrders_Log[[#This Row],[Product]]=FY04_M06,SalesOrders_Log[[#This Row],[Date Invoiced]],0)</f>
        <v>0</v>
      </c>
      <c r="BL221" s="18">
        <f>IF(SalesOrders_Log[[#This Row],[Product]]=FY04_M07,SalesOrders_Log[[#This Row],[Date Invoiced]],0)</f>
        <v>0</v>
      </c>
      <c r="BM221" s="18">
        <f>IF(SalesOrders_Log[[#This Row],[Product]]=FY04_M08,SalesOrders_Log[[#This Row],[Date Invoiced]],0)</f>
        <v>0</v>
      </c>
      <c r="BN221" s="18">
        <f>IF(SalesOrders_Log[[#This Row],[Product]]=FY04_M09,SalesOrders_Log[[#This Row],[Date Invoiced]],0)</f>
        <v>0</v>
      </c>
      <c r="BO221" s="18">
        <f>IF(SalesOrders_Log[[#This Row],[Product]]=FY04_M10,SalesOrders_Log[[#This Row],[Date Invoiced]],0)</f>
        <v>0</v>
      </c>
      <c r="BP221" s="18">
        <f>IF(SalesOrders_Log[[#This Row],[Product]]=FY04_M11,SalesOrders_Log[[#This Row],[Date Invoiced]],0)</f>
        <v>0</v>
      </c>
      <c r="BQ221" s="18">
        <f>IF(SalesOrders_Log[[#This Row],[Product]]=FY04_M12,SalesOrders_Log[[#This Row],[Date Invoiced]],0)</f>
        <v>0</v>
      </c>
      <c r="BR221" s="18">
        <f>IF(SalesOrders_Log[[#This Row],[Product]]=FY05_M01,SalesOrders_Log[[#This Row],[Date Invoiced]],0)</f>
        <v>0</v>
      </c>
      <c r="BS221" s="18">
        <f>IF(SalesOrders_Log[[#This Row],[Product]]=FY05_M02,SalesOrders_Log[[#This Row],[Date Invoiced]],0)</f>
        <v>0</v>
      </c>
      <c r="BT221" s="18">
        <f>IF(SalesOrders_Log[[#This Row],[Product]]=FY05_M03,SalesOrders_Log[[#This Row],[Date Invoiced]],0)</f>
        <v>0</v>
      </c>
      <c r="BU221" s="18">
        <f>IF(SalesOrders_Log[[#This Row],[Product]]=FY05_M04,SalesOrders_Log[[#This Row],[Date Invoiced]],0)</f>
        <v>0</v>
      </c>
      <c r="BV221" s="18">
        <f>IF(SalesOrders_Log[[#This Row],[Product]]=FY05_M05,SalesOrders_Log[[#This Row],[Date Invoiced]],0)</f>
        <v>0</v>
      </c>
      <c r="BW221" s="18">
        <f>IF(SalesOrders_Log[[#This Row],[Product]]=FY05_M06,SalesOrders_Log[[#This Row],[Date Invoiced]],0)</f>
        <v>0</v>
      </c>
      <c r="BX221" s="18">
        <f>IF(SalesOrders_Log[[#This Row],[Product]]=FY05_M07,SalesOrders_Log[[#This Row],[Date Invoiced]],0)</f>
        <v>0</v>
      </c>
      <c r="BY221" s="18">
        <f>IF(SalesOrders_Log[[#This Row],[Product]]=FY05_M08,SalesOrders_Log[[#This Row],[Date Invoiced]],0)</f>
        <v>0</v>
      </c>
      <c r="BZ221" s="18">
        <f>IF(SalesOrders_Log[[#This Row],[Product]]=FY05_M09,SalesOrders_Log[[#This Row],[Date Invoiced]],0)</f>
        <v>0</v>
      </c>
      <c r="CA221" s="18">
        <f>IF(SalesOrders_Log[[#This Row],[Product]]=FY05_M10,SalesOrders_Log[[#This Row],[Date Invoiced]],0)</f>
        <v>0</v>
      </c>
      <c r="CB221" s="18">
        <f>IF(SalesOrders_Log[[#This Row],[Product]]=FY05_M11,SalesOrders_Log[[#This Row],[Date Invoiced]],0)</f>
        <v>0</v>
      </c>
      <c r="CC221" s="18">
        <f>IF(SalesOrders_Log[[#This Row],[Product]]=FY05_M12,SalesOrders_Log[[#This Row],[Date Invoiced]],0)</f>
        <v>0</v>
      </c>
    </row>
    <row r="222" spans="2:81" x14ac:dyDescent="0.25">
      <c r="B222" s="6" t="s">
        <v>826</v>
      </c>
      <c r="C222" s="6"/>
      <c r="D222" s="11"/>
      <c r="E222" s="6"/>
      <c r="F222" s="6"/>
      <c r="G222" s="6"/>
      <c r="H222" s="6"/>
      <c r="I222" s="6"/>
      <c r="J222" s="6"/>
      <c r="K222" s="6"/>
      <c r="L222" s="18" t="str">
        <f>IF(ISBLANK(SalesOrders_Log[[#This Row],[Product]]),"",SalesOrders_Log[[#This Row],[List Price]]*SalesOrders_Log[[#This Row],[QTY at List Price]]+SalesOrders_Log[[#This Row],[Discount Price]]*SalesOrders_Log[[#This Row],[QTY at Discount Price]])</f>
        <v/>
      </c>
      <c r="M222" s="6"/>
      <c r="N222" s="6"/>
      <c r="O222" s="18" t="str">
        <f>IFERROR(SalesOrders_Log[[#This Row],[Line Sub Total]]*SalesOrders_Log[[#This Row],[Zip Code Taxes]],"")</f>
        <v/>
      </c>
      <c r="P222" s="18">
        <f>SalesOrders_Log[[#This Row],[List Price]]-SalesOrders_Log[[#This Row],[Cost Price]]</f>
        <v>0</v>
      </c>
      <c r="Q22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22" s="93" t="str">
        <f>IFERROR(SalesOrders_Log[[#This Row],[QTY at List Price]]*SalesOrders_Log[[#This Row],[List Price]]/SalesOrders_Log[[#This Row],[Cost Price]]*SalesOrders_Log[[#This Row],[QTY at List Price]]-IF(SalesOrders_Log[[#This Row],[QTY at List Price]]="","",1),"")</f>
        <v/>
      </c>
      <c r="S222" s="93" t="str">
        <f>IFERROR( SalesOrders_Log[[#This Row],[QTY at Discount Price]]*SalesOrders_Log[[#This Row],[Discount Price]]/SalesOrders_Log[[#This Row],[Cost Price]]*SalesOrders_Log[[#This Row],[QTY at Discount Price]]-IF(SalesOrders_Log[[#This Row],[QTY at Discount Price]]="","",1),"")</f>
        <v/>
      </c>
      <c r="T222" s="6"/>
      <c r="V222" s="18">
        <f>IF(SalesOrders_Log[[#This Row],[Date Invoiced]]=FY01_M01,SalesOrders_Log[[#This Row],[Line Sub Total]],0)</f>
        <v>0</v>
      </c>
      <c r="W222" s="18">
        <f>IF(SalesOrders_Log[[#This Row],[Date Invoiced]]=FY01_M02,SalesOrders_Log[[#This Row],[Line Sub Total]],0)</f>
        <v>0</v>
      </c>
      <c r="X222" s="18">
        <f>IF(SalesOrders_Log[[#This Row],[Date Invoiced]]=FY01_M03,SalesOrders_Log[[#This Row],[Line Sub Total]],0)</f>
        <v>0</v>
      </c>
      <c r="Y222" s="18">
        <f>IF(SalesOrders_Log[[#This Row],[Date Invoiced]]=FY01_M04,SalesOrders_Log[[#This Row],[Line Sub Total]],0)</f>
        <v>0</v>
      </c>
      <c r="Z222" s="18">
        <f>IF(SalesOrders_Log[[#This Row],[Date Invoiced]]=FY01_M05,SalesOrders_Log[[#This Row],[Line Sub Total]],0)</f>
        <v>0</v>
      </c>
      <c r="AA222" s="18">
        <f>IF(SalesOrders_Log[[#This Row],[Date Invoiced]]=FY01_M06,SalesOrders_Log[[#This Row],[Line Sub Total]],0)</f>
        <v>0</v>
      </c>
      <c r="AB222" s="18">
        <f>IF(SalesOrders_Log[[#This Row],[Date Invoiced]]=FY01_M07,SalesOrders_Log[[#This Row],[Line Sub Total]],0)</f>
        <v>0</v>
      </c>
      <c r="AC222" s="18">
        <f>IF(SalesOrders_Log[[#This Row],[Date Invoiced]]=FY01_M08,SalesOrders_Log[[#This Row],[Line Sub Total]],0)</f>
        <v>0</v>
      </c>
      <c r="AD222" s="18">
        <f>IF(SalesOrders_Log[[#This Row],[Date Invoiced]]=FY01_M09,SalesOrders_Log[[#This Row],[Line Sub Total]],0)</f>
        <v>0</v>
      </c>
      <c r="AE222" s="18">
        <f>IF(SalesOrders_Log[[#This Row],[Date Invoiced]]=FY01_M10,SalesOrders_Log[[#This Row],[Line Sub Total]],0)</f>
        <v>0</v>
      </c>
      <c r="AF222" s="18">
        <f>IF(SalesOrders_Log[[#This Row],[Date Invoiced]]=FY01_M11,SalesOrders_Log[[#This Row],[Line Sub Total]],0)</f>
        <v>0</v>
      </c>
      <c r="AG222" s="18">
        <f>IF(SalesOrders_Log[[#This Row],[Date Invoiced]]=FY01_M12,SalesOrders_Log[[#This Row],[Line Sub Total]],0)</f>
        <v>0</v>
      </c>
      <c r="AH222" s="18">
        <f>IF(SalesOrders_Log[[#This Row],[Date Invoiced]]=FY02_M01,SalesOrders_Log[[#This Row],[Line Sub Total]],0)</f>
        <v>0</v>
      </c>
      <c r="AI222" s="18">
        <f>IF(SalesOrders_Log[[#This Row],[Date Invoiced]]=FY02_M02,SalesOrders_Log[[#This Row],[Line Sub Total]],0)</f>
        <v>0</v>
      </c>
      <c r="AJ222" s="18">
        <f>IF(SalesOrders_Log[[#This Row],[Date Invoiced]]=FY02_M03,SalesOrders_Log[[#This Row],[Line Sub Total]],0)</f>
        <v>0</v>
      </c>
      <c r="AK222" s="18">
        <f>IF(SalesOrders_Log[[#This Row],[Date Invoiced]]=FY02_M04,SalesOrders_Log[[#This Row],[Line Sub Total]],0)</f>
        <v>0</v>
      </c>
      <c r="AL222" s="18">
        <f>IF(SalesOrders_Log[[#This Row],[Date Invoiced]]=FY02_M05,SalesOrders_Log[[#This Row],[Line Sub Total]],0)</f>
        <v>0</v>
      </c>
      <c r="AM222" s="18">
        <f>IF(SalesOrders_Log[[#This Row],[Date Invoiced]]=FY02_M06,SalesOrders_Log[[#This Row],[Line Sub Total]],0)</f>
        <v>0</v>
      </c>
      <c r="AN222" s="18">
        <f>IF(SalesOrders_Log[[#This Row],[Date Invoiced]]=FY02_M07,SalesOrders_Log[[#This Row],[Line Sub Total]],0)</f>
        <v>0</v>
      </c>
      <c r="AO222" s="18">
        <f>IF(SalesOrders_Log[[#This Row],[Date Invoiced]]=FY02_M08,SalesOrders_Log[[#This Row],[Line Sub Total]],0)</f>
        <v>0</v>
      </c>
      <c r="AP222" s="18">
        <f>IF(SalesOrders_Log[[#This Row],[Date Invoiced]]=FY02_M09,SalesOrders_Log[[#This Row],[Line Sub Total]],0)</f>
        <v>0</v>
      </c>
      <c r="AQ222" s="18">
        <f>IF(SalesOrders_Log[[#This Row],[Date Invoiced]]=FY02_M10,SalesOrders_Log[[#This Row],[Line Sub Total]],0)</f>
        <v>0</v>
      </c>
      <c r="AR222" s="18">
        <f>IF(SalesOrders_Log[[#This Row],[Date Invoiced]]=FY02_M11,SalesOrders_Log[[#This Row],[Line Sub Total]],0)</f>
        <v>0</v>
      </c>
      <c r="AS222" s="18">
        <f>IF(SalesOrders_Log[[#This Row],[Date Invoiced]]=FY02_M12,SalesOrders_Log[[#This Row],[Line Sub Total]],0)</f>
        <v>0</v>
      </c>
      <c r="AT222" s="18">
        <f>IF(SalesOrders_Log[[#This Row],[Date Invoiced]]=FY03_M01,SalesOrders_Log[[#This Row],[Line Sub Total]],0)</f>
        <v>0</v>
      </c>
      <c r="AU222" s="18">
        <f>IF(SalesOrders_Log[[#This Row],[Date Invoiced]]=FY03_M02,SalesOrders_Log[[#This Row],[Line Sub Total]],0)</f>
        <v>0</v>
      </c>
      <c r="AV222" s="18">
        <f>IF(SalesOrders_Log[[#This Row],[Date Invoiced]]=FY03_M03,SalesOrders_Log[[#This Row],[Line Sub Total]],0)</f>
        <v>0</v>
      </c>
      <c r="AW222" s="18">
        <f>IF(SalesOrders_Log[[#This Row],[Date Invoiced]]=FY03_M04,SalesOrders_Log[[#This Row],[Line Sub Total]],0)</f>
        <v>0</v>
      </c>
      <c r="AX222" s="18">
        <f>IF(SalesOrders_Log[[#This Row],[Date Invoiced]]=FY03_M05,SalesOrders_Log[[#This Row],[Line Sub Total]],0)</f>
        <v>0</v>
      </c>
      <c r="AY222" s="18">
        <f>IF(SalesOrders_Log[[#This Row],[Date Invoiced]]=FY03_M06,SalesOrders_Log[[#This Row],[Line Sub Total]],0)</f>
        <v>0</v>
      </c>
      <c r="AZ222" s="18">
        <f>IF(SalesOrders_Log[[#This Row],[Date Invoiced]]=FY03_M07,SalesOrders_Log[[#This Row],[Line Sub Total]],0)</f>
        <v>0</v>
      </c>
      <c r="BA222" s="18">
        <f>IF(SalesOrders_Log[[#This Row],[Date Invoiced]]=FY03_M08,SalesOrders_Log[[#This Row],[Line Sub Total]],0)</f>
        <v>0</v>
      </c>
      <c r="BB222" s="18">
        <f>IF(SalesOrders_Log[[#This Row],[Date Invoiced]]=FY03_M09,SalesOrders_Log[[#This Row],[Line Sub Total]],0)</f>
        <v>0</v>
      </c>
      <c r="BC222" s="18">
        <f>IF(SalesOrders_Log[[#This Row],[Date Invoiced]]=FY03_M10,SalesOrders_Log[[#This Row],[Line Sub Total]],0)</f>
        <v>0</v>
      </c>
      <c r="BD222" s="18">
        <f>IF(SalesOrders_Log[[#This Row],[Date Invoiced]]=FY03_M11,SalesOrders_Log[[#This Row],[Line Sub Total]],0)</f>
        <v>0</v>
      </c>
      <c r="BE222" s="18">
        <f>IF(SalesOrders_Log[[#This Row],[Date Invoiced]]=FY03_M12,SalesOrders_Log[[#This Row],[Line Sub Total]],0)</f>
        <v>0</v>
      </c>
      <c r="BF222" s="18">
        <f>IF(SalesOrders_Log[[#This Row],[Product]]=FY04_M01,SalesOrders_Log[[#This Row],[Date Invoiced]],0)</f>
        <v>0</v>
      </c>
      <c r="BG222" s="18">
        <f>IF(SalesOrders_Log[[#This Row],[Product]]=FY04_M02,SalesOrders_Log[[#This Row],[Date Invoiced]],0)</f>
        <v>0</v>
      </c>
      <c r="BH222" s="18">
        <f>IF(SalesOrders_Log[[#This Row],[Product]]=FY04_M03,SalesOrders_Log[[#This Row],[Date Invoiced]],0)</f>
        <v>0</v>
      </c>
      <c r="BI222" s="18">
        <f>IF(SalesOrders_Log[[#This Row],[Product]]=FY04_M04,SalesOrders_Log[[#This Row],[Date Invoiced]],0)</f>
        <v>0</v>
      </c>
      <c r="BJ222" s="18">
        <f>IF(SalesOrders_Log[[#This Row],[Product]]=FY04_M05,SalesOrders_Log[[#This Row],[Date Invoiced]],0)</f>
        <v>0</v>
      </c>
      <c r="BK222" s="18">
        <f>IF(SalesOrders_Log[[#This Row],[Product]]=FY04_M06,SalesOrders_Log[[#This Row],[Date Invoiced]],0)</f>
        <v>0</v>
      </c>
      <c r="BL222" s="18">
        <f>IF(SalesOrders_Log[[#This Row],[Product]]=FY04_M07,SalesOrders_Log[[#This Row],[Date Invoiced]],0)</f>
        <v>0</v>
      </c>
      <c r="BM222" s="18">
        <f>IF(SalesOrders_Log[[#This Row],[Product]]=FY04_M08,SalesOrders_Log[[#This Row],[Date Invoiced]],0)</f>
        <v>0</v>
      </c>
      <c r="BN222" s="18">
        <f>IF(SalesOrders_Log[[#This Row],[Product]]=FY04_M09,SalesOrders_Log[[#This Row],[Date Invoiced]],0)</f>
        <v>0</v>
      </c>
      <c r="BO222" s="18">
        <f>IF(SalesOrders_Log[[#This Row],[Product]]=FY04_M10,SalesOrders_Log[[#This Row],[Date Invoiced]],0)</f>
        <v>0</v>
      </c>
      <c r="BP222" s="18">
        <f>IF(SalesOrders_Log[[#This Row],[Product]]=FY04_M11,SalesOrders_Log[[#This Row],[Date Invoiced]],0)</f>
        <v>0</v>
      </c>
      <c r="BQ222" s="18">
        <f>IF(SalesOrders_Log[[#This Row],[Product]]=FY04_M12,SalesOrders_Log[[#This Row],[Date Invoiced]],0)</f>
        <v>0</v>
      </c>
      <c r="BR222" s="18">
        <f>IF(SalesOrders_Log[[#This Row],[Product]]=FY05_M01,SalesOrders_Log[[#This Row],[Date Invoiced]],0)</f>
        <v>0</v>
      </c>
      <c r="BS222" s="18">
        <f>IF(SalesOrders_Log[[#This Row],[Product]]=FY05_M02,SalesOrders_Log[[#This Row],[Date Invoiced]],0)</f>
        <v>0</v>
      </c>
      <c r="BT222" s="18">
        <f>IF(SalesOrders_Log[[#This Row],[Product]]=FY05_M03,SalesOrders_Log[[#This Row],[Date Invoiced]],0)</f>
        <v>0</v>
      </c>
      <c r="BU222" s="18">
        <f>IF(SalesOrders_Log[[#This Row],[Product]]=FY05_M04,SalesOrders_Log[[#This Row],[Date Invoiced]],0)</f>
        <v>0</v>
      </c>
      <c r="BV222" s="18">
        <f>IF(SalesOrders_Log[[#This Row],[Product]]=FY05_M05,SalesOrders_Log[[#This Row],[Date Invoiced]],0)</f>
        <v>0</v>
      </c>
      <c r="BW222" s="18">
        <f>IF(SalesOrders_Log[[#This Row],[Product]]=FY05_M06,SalesOrders_Log[[#This Row],[Date Invoiced]],0)</f>
        <v>0</v>
      </c>
      <c r="BX222" s="18">
        <f>IF(SalesOrders_Log[[#This Row],[Product]]=FY05_M07,SalesOrders_Log[[#This Row],[Date Invoiced]],0)</f>
        <v>0</v>
      </c>
      <c r="BY222" s="18">
        <f>IF(SalesOrders_Log[[#This Row],[Product]]=FY05_M08,SalesOrders_Log[[#This Row],[Date Invoiced]],0)</f>
        <v>0</v>
      </c>
      <c r="BZ222" s="18">
        <f>IF(SalesOrders_Log[[#This Row],[Product]]=FY05_M09,SalesOrders_Log[[#This Row],[Date Invoiced]],0)</f>
        <v>0</v>
      </c>
      <c r="CA222" s="18">
        <f>IF(SalesOrders_Log[[#This Row],[Product]]=FY05_M10,SalesOrders_Log[[#This Row],[Date Invoiced]],0)</f>
        <v>0</v>
      </c>
      <c r="CB222" s="18">
        <f>IF(SalesOrders_Log[[#This Row],[Product]]=FY05_M11,SalesOrders_Log[[#This Row],[Date Invoiced]],0)</f>
        <v>0</v>
      </c>
      <c r="CC222" s="18">
        <f>IF(SalesOrders_Log[[#This Row],[Product]]=FY05_M12,SalesOrders_Log[[#This Row],[Date Invoiced]],0)</f>
        <v>0</v>
      </c>
    </row>
    <row r="223" spans="2:81" x14ac:dyDescent="0.25">
      <c r="B223" s="6" t="s">
        <v>827</v>
      </c>
      <c r="C223" s="6"/>
      <c r="D223" s="11"/>
      <c r="E223" s="6"/>
      <c r="F223" s="6"/>
      <c r="G223" s="6"/>
      <c r="H223" s="6"/>
      <c r="I223" s="6"/>
      <c r="J223" s="6"/>
      <c r="K223" s="6"/>
      <c r="L223" s="18" t="str">
        <f>IF(ISBLANK(SalesOrders_Log[[#This Row],[Product]]),"",SalesOrders_Log[[#This Row],[List Price]]*SalesOrders_Log[[#This Row],[QTY at List Price]]+SalesOrders_Log[[#This Row],[Discount Price]]*SalesOrders_Log[[#This Row],[QTY at Discount Price]])</f>
        <v/>
      </c>
      <c r="M223" s="6"/>
      <c r="N223" s="6"/>
      <c r="O223" s="18" t="str">
        <f>IFERROR(SalesOrders_Log[[#This Row],[Line Sub Total]]*SalesOrders_Log[[#This Row],[Zip Code Taxes]],"")</f>
        <v/>
      </c>
      <c r="P223" s="18">
        <f>SalesOrders_Log[[#This Row],[List Price]]-SalesOrders_Log[[#This Row],[Cost Price]]</f>
        <v>0</v>
      </c>
      <c r="Q22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23" s="93" t="str">
        <f>IFERROR(SalesOrders_Log[[#This Row],[QTY at List Price]]*SalesOrders_Log[[#This Row],[List Price]]/SalesOrders_Log[[#This Row],[Cost Price]]*SalesOrders_Log[[#This Row],[QTY at List Price]]-IF(SalesOrders_Log[[#This Row],[QTY at List Price]]="","",1),"")</f>
        <v/>
      </c>
      <c r="S223" s="93" t="str">
        <f>IFERROR( SalesOrders_Log[[#This Row],[QTY at Discount Price]]*SalesOrders_Log[[#This Row],[Discount Price]]/SalesOrders_Log[[#This Row],[Cost Price]]*SalesOrders_Log[[#This Row],[QTY at Discount Price]]-IF(SalesOrders_Log[[#This Row],[QTY at Discount Price]]="","",1),"")</f>
        <v/>
      </c>
      <c r="T223" s="6"/>
      <c r="V223" s="18">
        <f>IF(SalesOrders_Log[[#This Row],[Date Invoiced]]=FY01_M01,SalesOrders_Log[[#This Row],[Line Sub Total]],0)</f>
        <v>0</v>
      </c>
      <c r="W223" s="18">
        <f>IF(SalesOrders_Log[[#This Row],[Date Invoiced]]=FY01_M02,SalesOrders_Log[[#This Row],[Line Sub Total]],0)</f>
        <v>0</v>
      </c>
      <c r="X223" s="18">
        <f>IF(SalesOrders_Log[[#This Row],[Date Invoiced]]=FY01_M03,SalesOrders_Log[[#This Row],[Line Sub Total]],0)</f>
        <v>0</v>
      </c>
      <c r="Y223" s="18">
        <f>IF(SalesOrders_Log[[#This Row],[Date Invoiced]]=FY01_M04,SalesOrders_Log[[#This Row],[Line Sub Total]],0)</f>
        <v>0</v>
      </c>
      <c r="Z223" s="18">
        <f>IF(SalesOrders_Log[[#This Row],[Date Invoiced]]=FY01_M05,SalesOrders_Log[[#This Row],[Line Sub Total]],0)</f>
        <v>0</v>
      </c>
      <c r="AA223" s="18">
        <f>IF(SalesOrders_Log[[#This Row],[Date Invoiced]]=FY01_M06,SalesOrders_Log[[#This Row],[Line Sub Total]],0)</f>
        <v>0</v>
      </c>
      <c r="AB223" s="18">
        <f>IF(SalesOrders_Log[[#This Row],[Date Invoiced]]=FY01_M07,SalesOrders_Log[[#This Row],[Line Sub Total]],0)</f>
        <v>0</v>
      </c>
      <c r="AC223" s="18">
        <f>IF(SalesOrders_Log[[#This Row],[Date Invoiced]]=FY01_M08,SalesOrders_Log[[#This Row],[Line Sub Total]],0)</f>
        <v>0</v>
      </c>
      <c r="AD223" s="18">
        <f>IF(SalesOrders_Log[[#This Row],[Date Invoiced]]=FY01_M09,SalesOrders_Log[[#This Row],[Line Sub Total]],0)</f>
        <v>0</v>
      </c>
      <c r="AE223" s="18">
        <f>IF(SalesOrders_Log[[#This Row],[Date Invoiced]]=FY01_M10,SalesOrders_Log[[#This Row],[Line Sub Total]],0)</f>
        <v>0</v>
      </c>
      <c r="AF223" s="18">
        <f>IF(SalesOrders_Log[[#This Row],[Date Invoiced]]=FY01_M11,SalesOrders_Log[[#This Row],[Line Sub Total]],0)</f>
        <v>0</v>
      </c>
      <c r="AG223" s="18">
        <f>IF(SalesOrders_Log[[#This Row],[Date Invoiced]]=FY01_M12,SalesOrders_Log[[#This Row],[Line Sub Total]],0)</f>
        <v>0</v>
      </c>
      <c r="AH223" s="18">
        <f>IF(SalesOrders_Log[[#This Row],[Date Invoiced]]=FY02_M01,SalesOrders_Log[[#This Row],[Line Sub Total]],0)</f>
        <v>0</v>
      </c>
      <c r="AI223" s="18">
        <f>IF(SalesOrders_Log[[#This Row],[Date Invoiced]]=FY02_M02,SalesOrders_Log[[#This Row],[Line Sub Total]],0)</f>
        <v>0</v>
      </c>
      <c r="AJ223" s="18">
        <f>IF(SalesOrders_Log[[#This Row],[Date Invoiced]]=FY02_M03,SalesOrders_Log[[#This Row],[Line Sub Total]],0)</f>
        <v>0</v>
      </c>
      <c r="AK223" s="18">
        <f>IF(SalesOrders_Log[[#This Row],[Date Invoiced]]=FY02_M04,SalesOrders_Log[[#This Row],[Line Sub Total]],0)</f>
        <v>0</v>
      </c>
      <c r="AL223" s="18">
        <f>IF(SalesOrders_Log[[#This Row],[Date Invoiced]]=FY02_M05,SalesOrders_Log[[#This Row],[Line Sub Total]],0)</f>
        <v>0</v>
      </c>
      <c r="AM223" s="18">
        <f>IF(SalesOrders_Log[[#This Row],[Date Invoiced]]=FY02_M06,SalesOrders_Log[[#This Row],[Line Sub Total]],0)</f>
        <v>0</v>
      </c>
      <c r="AN223" s="18">
        <f>IF(SalesOrders_Log[[#This Row],[Date Invoiced]]=FY02_M07,SalesOrders_Log[[#This Row],[Line Sub Total]],0)</f>
        <v>0</v>
      </c>
      <c r="AO223" s="18">
        <f>IF(SalesOrders_Log[[#This Row],[Date Invoiced]]=FY02_M08,SalesOrders_Log[[#This Row],[Line Sub Total]],0)</f>
        <v>0</v>
      </c>
      <c r="AP223" s="18">
        <f>IF(SalesOrders_Log[[#This Row],[Date Invoiced]]=FY02_M09,SalesOrders_Log[[#This Row],[Line Sub Total]],0)</f>
        <v>0</v>
      </c>
      <c r="AQ223" s="18">
        <f>IF(SalesOrders_Log[[#This Row],[Date Invoiced]]=FY02_M10,SalesOrders_Log[[#This Row],[Line Sub Total]],0)</f>
        <v>0</v>
      </c>
      <c r="AR223" s="18">
        <f>IF(SalesOrders_Log[[#This Row],[Date Invoiced]]=FY02_M11,SalesOrders_Log[[#This Row],[Line Sub Total]],0)</f>
        <v>0</v>
      </c>
      <c r="AS223" s="18">
        <f>IF(SalesOrders_Log[[#This Row],[Date Invoiced]]=FY02_M12,SalesOrders_Log[[#This Row],[Line Sub Total]],0)</f>
        <v>0</v>
      </c>
      <c r="AT223" s="18">
        <f>IF(SalesOrders_Log[[#This Row],[Date Invoiced]]=FY03_M01,SalesOrders_Log[[#This Row],[Line Sub Total]],0)</f>
        <v>0</v>
      </c>
      <c r="AU223" s="18">
        <f>IF(SalesOrders_Log[[#This Row],[Date Invoiced]]=FY03_M02,SalesOrders_Log[[#This Row],[Line Sub Total]],0)</f>
        <v>0</v>
      </c>
      <c r="AV223" s="18">
        <f>IF(SalesOrders_Log[[#This Row],[Date Invoiced]]=FY03_M03,SalesOrders_Log[[#This Row],[Line Sub Total]],0)</f>
        <v>0</v>
      </c>
      <c r="AW223" s="18">
        <f>IF(SalesOrders_Log[[#This Row],[Date Invoiced]]=FY03_M04,SalesOrders_Log[[#This Row],[Line Sub Total]],0)</f>
        <v>0</v>
      </c>
      <c r="AX223" s="18">
        <f>IF(SalesOrders_Log[[#This Row],[Date Invoiced]]=FY03_M05,SalesOrders_Log[[#This Row],[Line Sub Total]],0)</f>
        <v>0</v>
      </c>
      <c r="AY223" s="18">
        <f>IF(SalesOrders_Log[[#This Row],[Date Invoiced]]=FY03_M06,SalesOrders_Log[[#This Row],[Line Sub Total]],0)</f>
        <v>0</v>
      </c>
      <c r="AZ223" s="18">
        <f>IF(SalesOrders_Log[[#This Row],[Date Invoiced]]=FY03_M07,SalesOrders_Log[[#This Row],[Line Sub Total]],0)</f>
        <v>0</v>
      </c>
      <c r="BA223" s="18">
        <f>IF(SalesOrders_Log[[#This Row],[Date Invoiced]]=FY03_M08,SalesOrders_Log[[#This Row],[Line Sub Total]],0)</f>
        <v>0</v>
      </c>
      <c r="BB223" s="18">
        <f>IF(SalesOrders_Log[[#This Row],[Date Invoiced]]=FY03_M09,SalesOrders_Log[[#This Row],[Line Sub Total]],0)</f>
        <v>0</v>
      </c>
      <c r="BC223" s="18">
        <f>IF(SalesOrders_Log[[#This Row],[Date Invoiced]]=FY03_M10,SalesOrders_Log[[#This Row],[Line Sub Total]],0)</f>
        <v>0</v>
      </c>
      <c r="BD223" s="18">
        <f>IF(SalesOrders_Log[[#This Row],[Date Invoiced]]=FY03_M11,SalesOrders_Log[[#This Row],[Line Sub Total]],0)</f>
        <v>0</v>
      </c>
      <c r="BE223" s="18">
        <f>IF(SalesOrders_Log[[#This Row],[Date Invoiced]]=FY03_M12,SalesOrders_Log[[#This Row],[Line Sub Total]],0)</f>
        <v>0</v>
      </c>
      <c r="BF223" s="18">
        <f>IF(SalesOrders_Log[[#This Row],[Product]]=FY04_M01,SalesOrders_Log[[#This Row],[Date Invoiced]],0)</f>
        <v>0</v>
      </c>
      <c r="BG223" s="18">
        <f>IF(SalesOrders_Log[[#This Row],[Product]]=FY04_M02,SalesOrders_Log[[#This Row],[Date Invoiced]],0)</f>
        <v>0</v>
      </c>
      <c r="BH223" s="18">
        <f>IF(SalesOrders_Log[[#This Row],[Product]]=FY04_M03,SalesOrders_Log[[#This Row],[Date Invoiced]],0)</f>
        <v>0</v>
      </c>
      <c r="BI223" s="18">
        <f>IF(SalesOrders_Log[[#This Row],[Product]]=FY04_M04,SalesOrders_Log[[#This Row],[Date Invoiced]],0)</f>
        <v>0</v>
      </c>
      <c r="BJ223" s="18">
        <f>IF(SalesOrders_Log[[#This Row],[Product]]=FY04_M05,SalesOrders_Log[[#This Row],[Date Invoiced]],0)</f>
        <v>0</v>
      </c>
      <c r="BK223" s="18">
        <f>IF(SalesOrders_Log[[#This Row],[Product]]=FY04_M06,SalesOrders_Log[[#This Row],[Date Invoiced]],0)</f>
        <v>0</v>
      </c>
      <c r="BL223" s="18">
        <f>IF(SalesOrders_Log[[#This Row],[Product]]=FY04_M07,SalesOrders_Log[[#This Row],[Date Invoiced]],0)</f>
        <v>0</v>
      </c>
      <c r="BM223" s="18">
        <f>IF(SalesOrders_Log[[#This Row],[Product]]=FY04_M08,SalesOrders_Log[[#This Row],[Date Invoiced]],0)</f>
        <v>0</v>
      </c>
      <c r="BN223" s="18">
        <f>IF(SalesOrders_Log[[#This Row],[Product]]=FY04_M09,SalesOrders_Log[[#This Row],[Date Invoiced]],0)</f>
        <v>0</v>
      </c>
      <c r="BO223" s="18">
        <f>IF(SalesOrders_Log[[#This Row],[Product]]=FY04_M10,SalesOrders_Log[[#This Row],[Date Invoiced]],0)</f>
        <v>0</v>
      </c>
      <c r="BP223" s="18">
        <f>IF(SalesOrders_Log[[#This Row],[Product]]=FY04_M11,SalesOrders_Log[[#This Row],[Date Invoiced]],0)</f>
        <v>0</v>
      </c>
      <c r="BQ223" s="18">
        <f>IF(SalesOrders_Log[[#This Row],[Product]]=FY04_M12,SalesOrders_Log[[#This Row],[Date Invoiced]],0)</f>
        <v>0</v>
      </c>
      <c r="BR223" s="18">
        <f>IF(SalesOrders_Log[[#This Row],[Product]]=FY05_M01,SalesOrders_Log[[#This Row],[Date Invoiced]],0)</f>
        <v>0</v>
      </c>
      <c r="BS223" s="18">
        <f>IF(SalesOrders_Log[[#This Row],[Product]]=FY05_M02,SalesOrders_Log[[#This Row],[Date Invoiced]],0)</f>
        <v>0</v>
      </c>
      <c r="BT223" s="18">
        <f>IF(SalesOrders_Log[[#This Row],[Product]]=FY05_M03,SalesOrders_Log[[#This Row],[Date Invoiced]],0)</f>
        <v>0</v>
      </c>
      <c r="BU223" s="18">
        <f>IF(SalesOrders_Log[[#This Row],[Product]]=FY05_M04,SalesOrders_Log[[#This Row],[Date Invoiced]],0)</f>
        <v>0</v>
      </c>
      <c r="BV223" s="18">
        <f>IF(SalesOrders_Log[[#This Row],[Product]]=FY05_M05,SalesOrders_Log[[#This Row],[Date Invoiced]],0)</f>
        <v>0</v>
      </c>
      <c r="BW223" s="18">
        <f>IF(SalesOrders_Log[[#This Row],[Product]]=FY05_M06,SalesOrders_Log[[#This Row],[Date Invoiced]],0)</f>
        <v>0</v>
      </c>
      <c r="BX223" s="18">
        <f>IF(SalesOrders_Log[[#This Row],[Product]]=FY05_M07,SalesOrders_Log[[#This Row],[Date Invoiced]],0)</f>
        <v>0</v>
      </c>
      <c r="BY223" s="18">
        <f>IF(SalesOrders_Log[[#This Row],[Product]]=FY05_M08,SalesOrders_Log[[#This Row],[Date Invoiced]],0)</f>
        <v>0</v>
      </c>
      <c r="BZ223" s="18">
        <f>IF(SalesOrders_Log[[#This Row],[Product]]=FY05_M09,SalesOrders_Log[[#This Row],[Date Invoiced]],0)</f>
        <v>0</v>
      </c>
      <c r="CA223" s="18">
        <f>IF(SalesOrders_Log[[#This Row],[Product]]=FY05_M10,SalesOrders_Log[[#This Row],[Date Invoiced]],0)</f>
        <v>0</v>
      </c>
      <c r="CB223" s="18">
        <f>IF(SalesOrders_Log[[#This Row],[Product]]=FY05_M11,SalesOrders_Log[[#This Row],[Date Invoiced]],0)</f>
        <v>0</v>
      </c>
      <c r="CC223" s="18">
        <f>IF(SalesOrders_Log[[#This Row],[Product]]=FY05_M12,SalesOrders_Log[[#This Row],[Date Invoiced]],0)</f>
        <v>0</v>
      </c>
    </row>
    <row r="224" spans="2:81" x14ac:dyDescent="0.25">
      <c r="B224" s="6" t="s">
        <v>828</v>
      </c>
      <c r="C224" s="6"/>
      <c r="D224" s="11"/>
      <c r="E224" s="6"/>
      <c r="F224" s="6"/>
      <c r="G224" s="6"/>
      <c r="H224" s="6"/>
      <c r="I224" s="6"/>
      <c r="J224" s="6"/>
      <c r="K224" s="6"/>
      <c r="L224" s="18" t="str">
        <f>IF(ISBLANK(SalesOrders_Log[[#This Row],[Product]]),"",SalesOrders_Log[[#This Row],[List Price]]*SalesOrders_Log[[#This Row],[QTY at List Price]]+SalesOrders_Log[[#This Row],[Discount Price]]*SalesOrders_Log[[#This Row],[QTY at Discount Price]])</f>
        <v/>
      </c>
      <c r="M224" s="6"/>
      <c r="N224" s="6"/>
      <c r="O224" s="18" t="str">
        <f>IFERROR(SalesOrders_Log[[#This Row],[Line Sub Total]]*SalesOrders_Log[[#This Row],[Zip Code Taxes]],"")</f>
        <v/>
      </c>
      <c r="P224" s="18">
        <f>SalesOrders_Log[[#This Row],[List Price]]-SalesOrders_Log[[#This Row],[Cost Price]]</f>
        <v>0</v>
      </c>
      <c r="Q22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24" s="93" t="str">
        <f>IFERROR(SalesOrders_Log[[#This Row],[QTY at List Price]]*SalesOrders_Log[[#This Row],[List Price]]/SalesOrders_Log[[#This Row],[Cost Price]]*SalesOrders_Log[[#This Row],[QTY at List Price]]-IF(SalesOrders_Log[[#This Row],[QTY at List Price]]="","",1),"")</f>
        <v/>
      </c>
      <c r="S224" s="93" t="str">
        <f>IFERROR( SalesOrders_Log[[#This Row],[QTY at Discount Price]]*SalesOrders_Log[[#This Row],[Discount Price]]/SalesOrders_Log[[#This Row],[Cost Price]]*SalesOrders_Log[[#This Row],[QTY at Discount Price]]-IF(SalesOrders_Log[[#This Row],[QTY at Discount Price]]="","",1),"")</f>
        <v/>
      </c>
      <c r="T224" s="6"/>
      <c r="V224" s="18">
        <f>IF(SalesOrders_Log[[#This Row],[Date Invoiced]]=FY01_M01,SalesOrders_Log[[#This Row],[Line Sub Total]],0)</f>
        <v>0</v>
      </c>
      <c r="W224" s="18">
        <f>IF(SalesOrders_Log[[#This Row],[Date Invoiced]]=FY01_M02,SalesOrders_Log[[#This Row],[Line Sub Total]],0)</f>
        <v>0</v>
      </c>
      <c r="X224" s="18">
        <f>IF(SalesOrders_Log[[#This Row],[Date Invoiced]]=FY01_M03,SalesOrders_Log[[#This Row],[Line Sub Total]],0)</f>
        <v>0</v>
      </c>
      <c r="Y224" s="18">
        <f>IF(SalesOrders_Log[[#This Row],[Date Invoiced]]=FY01_M04,SalesOrders_Log[[#This Row],[Line Sub Total]],0)</f>
        <v>0</v>
      </c>
      <c r="Z224" s="18">
        <f>IF(SalesOrders_Log[[#This Row],[Date Invoiced]]=FY01_M05,SalesOrders_Log[[#This Row],[Line Sub Total]],0)</f>
        <v>0</v>
      </c>
      <c r="AA224" s="18">
        <f>IF(SalesOrders_Log[[#This Row],[Date Invoiced]]=FY01_M06,SalesOrders_Log[[#This Row],[Line Sub Total]],0)</f>
        <v>0</v>
      </c>
      <c r="AB224" s="18">
        <f>IF(SalesOrders_Log[[#This Row],[Date Invoiced]]=FY01_M07,SalesOrders_Log[[#This Row],[Line Sub Total]],0)</f>
        <v>0</v>
      </c>
      <c r="AC224" s="18">
        <f>IF(SalesOrders_Log[[#This Row],[Date Invoiced]]=FY01_M08,SalesOrders_Log[[#This Row],[Line Sub Total]],0)</f>
        <v>0</v>
      </c>
      <c r="AD224" s="18">
        <f>IF(SalesOrders_Log[[#This Row],[Date Invoiced]]=FY01_M09,SalesOrders_Log[[#This Row],[Line Sub Total]],0)</f>
        <v>0</v>
      </c>
      <c r="AE224" s="18">
        <f>IF(SalesOrders_Log[[#This Row],[Date Invoiced]]=FY01_M10,SalesOrders_Log[[#This Row],[Line Sub Total]],0)</f>
        <v>0</v>
      </c>
      <c r="AF224" s="18">
        <f>IF(SalesOrders_Log[[#This Row],[Date Invoiced]]=FY01_M11,SalesOrders_Log[[#This Row],[Line Sub Total]],0)</f>
        <v>0</v>
      </c>
      <c r="AG224" s="18">
        <f>IF(SalesOrders_Log[[#This Row],[Date Invoiced]]=FY01_M12,SalesOrders_Log[[#This Row],[Line Sub Total]],0)</f>
        <v>0</v>
      </c>
      <c r="AH224" s="18">
        <f>IF(SalesOrders_Log[[#This Row],[Date Invoiced]]=FY02_M01,SalesOrders_Log[[#This Row],[Line Sub Total]],0)</f>
        <v>0</v>
      </c>
      <c r="AI224" s="18">
        <f>IF(SalesOrders_Log[[#This Row],[Date Invoiced]]=FY02_M02,SalesOrders_Log[[#This Row],[Line Sub Total]],0)</f>
        <v>0</v>
      </c>
      <c r="AJ224" s="18">
        <f>IF(SalesOrders_Log[[#This Row],[Date Invoiced]]=FY02_M03,SalesOrders_Log[[#This Row],[Line Sub Total]],0)</f>
        <v>0</v>
      </c>
      <c r="AK224" s="18">
        <f>IF(SalesOrders_Log[[#This Row],[Date Invoiced]]=FY02_M04,SalesOrders_Log[[#This Row],[Line Sub Total]],0)</f>
        <v>0</v>
      </c>
      <c r="AL224" s="18">
        <f>IF(SalesOrders_Log[[#This Row],[Date Invoiced]]=FY02_M05,SalesOrders_Log[[#This Row],[Line Sub Total]],0)</f>
        <v>0</v>
      </c>
      <c r="AM224" s="18">
        <f>IF(SalesOrders_Log[[#This Row],[Date Invoiced]]=FY02_M06,SalesOrders_Log[[#This Row],[Line Sub Total]],0)</f>
        <v>0</v>
      </c>
      <c r="AN224" s="18">
        <f>IF(SalesOrders_Log[[#This Row],[Date Invoiced]]=FY02_M07,SalesOrders_Log[[#This Row],[Line Sub Total]],0)</f>
        <v>0</v>
      </c>
      <c r="AO224" s="18">
        <f>IF(SalesOrders_Log[[#This Row],[Date Invoiced]]=FY02_M08,SalesOrders_Log[[#This Row],[Line Sub Total]],0)</f>
        <v>0</v>
      </c>
      <c r="AP224" s="18">
        <f>IF(SalesOrders_Log[[#This Row],[Date Invoiced]]=FY02_M09,SalesOrders_Log[[#This Row],[Line Sub Total]],0)</f>
        <v>0</v>
      </c>
      <c r="AQ224" s="18">
        <f>IF(SalesOrders_Log[[#This Row],[Date Invoiced]]=FY02_M10,SalesOrders_Log[[#This Row],[Line Sub Total]],0)</f>
        <v>0</v>
      </c>
      <c r="AR224" s="18">
        <f>IF(SalesOrders_Log[[#This Row],[Date Invoiced]]=FY02_M11,SalesOrders_Log[[#This Row],[Line Sub Total]],0)</f>
        <v>0</v>
      </c>
      <c r="AS224" s="18">
        <f>IF(SalesOrders_Log[[#This Row],[Date Invoiced]]=FY02_M12,SalesOrders_Log[[#This Row],[Line Sub Total]],0)</f>
        <v>0</v>
      </c>
      <c r="AT224" s="18">
        <f>IF(SalesOrders_Log[[#This Row],[Date Invoiced]]=FY03_M01,SalesOrders_Log[[#This Row],[Line Sub Total]],0)</f>
        <v>0</v>
      </c>
      <c r="AU224" s="18">
        <f>IF(SalesOrders_Log[[#This Row],[Date Invoiced]]=FY03_M02,SalesOrders_Log[[#This Row],[Line Sub Total]],0)</f>
        <v>0</v>
      </c>
      <c r="AV224" s="18">
        <f>IF(SalesOrders_Log[[#This Row],[Date Invoiced]]=FY03_M03,SalesOrders_Log[[#This Row],[Line Sub Total]],0)</f>
        <v>0</v>
      </c>
      <c r="AW224" s="18">
        <f>IF(SalesOrders_Log[[#This Row],[Date Invoiced]]=FY03_M04,SalesOrders_Log[[#This Row],[Line Sub Total]],0)</f>
        <v>0</v>
      </c>
      <c r="AX224" s="18">
        <f>IF(SalesOrders_Log[[#This Row],[Date Invoiced]]=FY03_M05,SalesOrders_Log[[#This Row],[Line Sub Total]],0)</f>
        <v>0</v>
      </c>
      <c r="AY224" s="18">
        <f>IF(SalesOrders_Log[[#This Row],[Date Invoiced]]=FY03_M06,SalesOrders_Log[[#This Row],[Line Sub Total]],0)</f>
        <v>0</v>
      </c>
      <c r="AZ224" s="18">
        <f>IF(SalesOrders_Log[[#This Row],[Date Invoiced]]=FY03_M07,SalesOrders_Log[[#This Row],[Line Sub Total]],0)</f>
        <v>0</v>
      </c>
      <c r="BA224" s="18">
        <f>IF(SalesOrders_Log[[#This Row],[Date Invoiced]]=FY03_M08,SalesOrders_Log[[#This Row],[Line Sub Total]],0)</f>
        <v>0</v>
      </c>
      <c r="BB224" s="18">
        <f>IF(SalesOrders_Log[[#This Row],[Date Invoiced]]=FY03_M09,SalesOrders_Log[[#This Row],[Line Sub Total]],0)</f>
        <v>0</v>
      </c>
      <c r="BC224" s="18">
        <f>IF(SalesOrders_Log[[#This Row],[Date Invoiced]]=FY03_M10,SalesOrders_Log[[#This Row],[Line Sub Total]],0)</f>
        <v>0</v>
      </c>
      <c r="BD224" s="18">
        <f>IF(SalesOrders_Log[[#This Row],[Date Invoiced]]=FY03_M11,SalesOrders_Log[[#This Row],[Line Sub Total]],0)</f>
        <v>0</v>
      </c>
      <c r="BE224" s="18">
        <f>IF(SalesOrders_Log[[#This Row],[Date Invoiced]]=FY03_M12,SalesOrders_Log[[#This Row],[Line Sub Total]],0)</f>
        <v>0</v>
      </c>
      <c r="BF224" s="18">
        <f>IF(SalesOrders_Log[[#This Row],[Product]]=FY04_M01,SalesOrders_Log[[#This Row],[Date Invoiced]],0)</f>
        <v>0</v>
      </c>
      <c r="BG224" s="18">
        <f>IF(SalesOrders_Log[[#This Row],[Product]]=FY04_M02,SalesOrders_Log[[#This Row],[Date Invoiced]],0)</f>
        <v>0</v>
      </c>
      <c r="BH224" s="18">
        <f>IF(SalesOrders_Log[[#This Row],[Product]]=FY04_M03,SalesOrders_Log[[#This Row],[Date Invoiced]],0)</f>
        <v>0</v>
      </c>
      <c r="BI224" s="18">
        <f>IF(SalesOrders_Log[[#This Row],[Product]]=FY04_M04,SalesOrders_Log[[#This Row],[Date Invoiced]],0)</f>
        <v>0</v>
      </c>
      <c r="BJ224" s="18">
        <f>IF(SalesOrders_Log[[#This Row],[Product]]=FY04_M05,SalesOrders_Log[[#This Row],[Date Invoiced]],0)</f>
        <v>0</v>
      </c>
      <c r="BK224" s="18">
        <f>IF(SalesOrders_Log[[#This Row],[Product]]=FY04_M06,SalesOrders_Log[[#This Row],[Date Invoiced]],0)</f>
        <v>0</v>
      </c>
      <c r="BL224" s="18">
        <f>IF(SalesOrders_Log[[#This Row],[Product]]=FY04_M07,SalesOrders_Log[[#This Row],[Date Invoiced]],0)</f>
        <v>0</v>
      </c>
      <c r="BM224" s="18">
        <f>IF(SalesOrders_Log[[#This Row],[Product]]=FY04_M08,SalesOrders_Log[[#This Row],[Date Invoiced]],0)</f>
        <v>0</v>
      </c>
      <c r="BN224" s="18">
        <f>IF(SalesOrders_Log[[#This Row],[Product]]=FY04_M09,SalesOrders_Log[[#This Row],[Date Invoiced]],0)</f>
        <v>0</v>
      </c>
      <c r="BO224" s="18">
        <f>IF(SalesOrders_Log[[#This Row],[Product]]=FY04_M10,SalesOrders_Log[[#This Row],[Date Invoiced]],0)</f>
        <v>0</v>
      </c>
      <c r="BP224" s="18">
        <f>IF(SalesOrders_Log[[#This Row],[Product]]=FY04_M11,SalesOrders_Log[[#This Row],[Date Invoiced]],0)</f>
        <v>0</v>
      </c>
      <c r="BQ224" s="18">
        <f>IF(SalesOrders_Log[[#This Row],[Product]]=FY04_M12,SalesOrders_Log[[#This Row],[Date Invoiced]],0)</f>
        <v>0</v>
      </c>
      <c r="BR224" s="18">
        <f>IF(SalesOrders_Log[[#This Row],[Product]]=FY05_M01,SalesOrders_Log[[#This Row],[Date Invoiced]],0)</f>
        <v>0</v>
      </c>
      <c r="BS224" s="18">
        <f>IF(SalesOrders_Log[[#This Row],[Product]]=FY05_M02,SalesOrders_Log[[#This Row],[Date Invoiced]],0)</f>
        <v>0</v>
      </c>
      <c r="BT224" s="18">
        <f>IF(SalesOrders_Log[[#This Row],[Product]]=FY05_M03,SalesOrders_Log[[#This Row],[Date Invoiced]],0)</f>
        <v>0</v>
      </c>
      <c r="BU224" s="18">
        <f>IF(SalesOrders_Log[[#This Row],[Product]]=FY05_M04,SalesOrders_Log[[#This Row],[Date Invoiced]],0)</f>
        <v>0</v>
      </c>
      <c r="BV224" s="18">
        <f>IF(SalesOrders_Log[[#This Row],[Product]]=FY05_M05,SalesOrders_Log[[#This Row],[Date Invoiced]],0)</f>
        <v>0</v>
      </c>
      <c r="BW224" s="18">
        <f>IF(SalesOrders_Log[[#This Row],[Product]]=FY05_M06,SalesOrders_Log[[#This Row],[Date Invoiced]],0)</f>
        <v>0</v>
      </c>
      <c r="BX224" s="18">
        <f>IF(SalesOrders_Log[[#This Row],[Product]]=FY05_M07,SalesOrders_Log[[#This Row],[Date Invoiced]],0)</f>
        <v>0</v>
      </c>
      <c r="BY224" s="18">
        <f>IF(SalesOrders_Log[[#This Row],[Product]]=FY05_M08,SalesOrders_Log[[#This Row],[Date Invoiced]],0)</f>
        <v>0</v>
      </c>
      <c r="BZ224" s="18">
        <f>IF(SalesOrders_Log[[#This Row],[Product]]=FY05_M09,SalesOrders_Log[[#This Row],[Date Invoiced]],0)</f>
        <v>0</v>
      </c>
      <c r="CA224" s="18">
        <f>IF(SalesOrders_Log[[#This Row],[Product]]=FY05_M10,SalesOrders_Log[[#This Row],[Date Invoiced]],0)</f>
        <v>0</v>
      </c>
      <c r="CB224" s="18">
        <f>IF(SalesOrders_Log[[#This Row],[Product]]=FY05_M11,SalesOrders_Log[[#This Row],[Date Invoiced]],0)</f>
        <v>0</v>
      </c>
      <c r="CC224" s="18">
        <f>IF(SalesOrders_Log[[#This Row],[Product]]=FY05_M12,SalesOrders_Log[[#This Row],[Date Invoiced]],0)</f>
        <v>0</v>
      </c>
    </row>
    <row r="225" spans="2:81" x14ac:dyDescent="0.25">
      <c r="B225" s="6" t="s">
        <v>829</v>
      </c>
      <c r="C225" s="6"/>
      <c r="D225" s="11"/>
      <c r="E225" s="6"/>
      <c r="F225" s="6"/>
      <c r="G225" s="6"/>
      <c r="H225" s="6"/>
      <c r="I225" s="6"/>
      <c r="J225" s="6"/>
      <c r="K225" s="6"/>
      <c r="L225" s="18" t="str">
        <f>IF(ISBLANK(SalesOrders_Log[[#This Row],[Product]]),"",SalesOrders_Log[[#This Row],[List Price]]*SalesOrders_Log[[#This Row],[QTY at List Price]]+SalesOrders_Log[[#This Row],[Discount Price]]*SalesOrders_Log[[#This Row],[QTY at Discount Price]])</f>
        <v/>
      </c>
      <c r="M225" s="6"/>
      <c r="N225" s="6"/>
      <c r="O225" s="18" t="str">
        <f>IFERROR(SalesOrders_Log[[#This Row],[Line Sub Total]]*SalesOrders_Log[[#This Row],[Zip Code Taxes]],"")</f>
        <v/>
      </c>
      <c r="P225" s="18">
        <f>SalesOrders_Log[[#This Row],[List Price]]-SalesOrders_Log[[#This Row],[Cost Price]]</f>
        <v>0</v>
      </c>
      <c r="Q22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25" s="93" t="str">
        <f>IFERROR(SalesOrders_Log[[#This Row],[QTY at List Price]]*SalesOrders_Log[[#This Row],[List Price]]/SalesOrders_Log[[#This Row],[Cost Price]]*SalesOrders_Log[[#This Row],[QTY at List Price]]-IF(SalesOrders_Log[[#This Row],[QTY at List Price]]="","",1),"")</f>
        <v/>
      </c>
      <c r="S225" s="93" t="str">
        <f>IFERROR( SalesOrders_Log[[#This Row],[QTY at Discount Price]]*SalesOrders_Log[[#This Row],[Discount Price]]/SalesOrders_Log[[#This Row],[Cost Price]]*SalesOrders_Log[[#This Row],[QTY at Discount Price]]-IF(SalesOrders_Log[[#This Row],[QTY at Discount Price]]="","",1),"")</f>
        <v/>
      </c>
      <c r="T225" s="6"/>
      <c r="V225" s="18">
        <f>IF(SalesOrders_Log[[#This Row],[Date Invoiced]]=FY01_M01,SalesOrders_Log[[#This Row],[Line Sub Total]],0)</f>
        <v>0</v>
      </c>
      <c r="W225" s="18">
        <f>IF(SalesOrders_Log[[#This Row],[Date Invoiced]]=FY01_M02,SalesOrders_Log[[#This Row],[Line Sub Total]],0)</f>
        <v>0</v>
      </c>
      <c r="X225" s="18">
        <f>IF(SalesOrders_Log[[#This Row],[Date Invoiced]]=FY01_M03,SalesOrders_Log[[#This Row],[Line Sub Total]],0)</f>
        <v>0</v>
      </c>
      <c r="Y225" s="18">
        <f>IF(SalesOrders_Log[[#This Row],[Date Invoiced]]=FY01_M04,SalesOrders_Log[[#This Row],[Line Sub Total]],0)</f>
        <v>0</v>
      </c>
      <c r="Z225" s="18">
        <f>IF(SalesOrders_Log[[#This Row],[Date Invoiced]]=FY01_M05,SalesOrders_Log[[#This Row],[Line Sub Total]],0)</f>
        <v>0</v>
      </c>
      <c r="AA225" s="18">
        <f>IF(SalesOrders_Log[[#This Row],[Date Invoiced]]=FY01_M06,SalesOrders_Log[[#This Row],[Line Sub Total]],0)</f>
        <v>0</v>
      </c>
      <c r="AB225" s="18">
        <f>IF(SalesOrders_Log[[#This Row],[Date Invoiced]]=FY01_M07,SalesOrders_Log[[#This Row],[Line Sub Total]],0)</f>
        <v>0</v>
      </c>
      <c r="AC225" s="18">
        <f>IF(SalesOrders_Log[[#This Row],[Date Invoiced]]=FY01_M08,SalesOrders_Log[[#This Row],[Line Sub Total]],0)</f>
        <v>0</v>
      </c>
      <c r="AD225" s="18">
        <f>IF(SalesOrders_Log[[#This Row],[Date Invoiced]]=FY01_M09,SalesOrders_Log[[#This Row],[Line Sub Total]],0)</f>
        <v>0</v>
      </c>
      <c r="AE225" s="18">
        <f>IF(SalesOrders_Log[[#This Row],[Date Invoiced]]=FY01_M10,SalesOrders_Log[[#This Row],[Line Sub Total]],0)</f>
        <v>0</v>
      </c>
      <c r="AF225" s="18">
        <f>IF(SalesOrders_Log[[#This Row],[Date Invoiced]]=FY01_M11,SalesOrders_Log[[#This Row],[Line Sub Total]],0)</f>
        <v>0</v>
      </c>
      <c r="AG225" s="18">
        <f>IF(SalesOrders_Log[[#This Row],[Date Invoiced]]=FY01_M12,SalesOrders_Log[[#This Row],[Line Sub Total]],0)</f>
        <v>0</v>
      </c>
      <c r="AH225" s="18">
        <f>IF(SalesOrders_Log[[#This Row],[Date Invoiced]]=FY02_M01,SalesOrders_Log[[#This Row],[Line Sub Total]],0)</f>
        <v>0</v>
      </c>
      <c r="AI225" s="18">
        <f>IF(SalesOrders_Log[[#This Row],[Date Invoiced]]=FY02_M02,SalesOrders_Log[[#This Row],[Line Sub Total]],0)</f>
        <v>0</v>
      </c>
      <c r="AJ225" s="18">
        <f>IF(SalesOrders_Log[[#This Row],[Date Invoiced]]=FY02_M03,SalesOrders_Log[[#This Row],[Line Sub Total]],0)</f>
        <v>0</v>
      </c>
      <c r="AK225" s="18">
        <f>IF(SalesOrders_Log[[#This Row],[Date Invoiced]]=FY02_M04,SalesOrders_Log[[#This Row],[Line Sub Total]],0)</f>
        <v>0</v>
      </c>
      <c r="AL225" s="18">
        <f>IF(SalesOrders_Log[[#This Row],[Date Invoiced]]=FY02_M05,SalesOrders_Log[[#This Row],[Line Sub Total]],0)</f>
        <v>0</v>
      </c>
      <c r="AM225" s="18">
        <f>IF(SalesOrders_Log[[#This Row],[Date Invoiced]]=FY02_M06,SalesOrders_Log[[#This Row],[Line Sub Total]],0)</f>
        <v>0</v>
      </c>
      <c r="AN225" s="18">
        <f>IF(SalesOrders_Log[[#This Row],[Date Invoiced]]=FY02_M07,SalesOrders_Log[[#This Row],[Line Sub Total]],0)</f>
        <v>0</v>
      </c>
      <c r="AO225" s="18">
        <f>IF(SalesOrders_Log[[#This Row],[Date Invoiced]]=FY02_M08,SalesOrders_Log[[#This Row],[Line Sub Total]],0)</f>
        <v>0</v>
      </c>
      <c r="AP225" s="18">
        <f>IF(SalesOrders_Log[[#This Row],[Date Invoiced]]=FY02_M09,SalesOrders_Log[[#This Row],[Line Sub Total]],0)</f>
        <v>0</v>
      </c>
      <c r="AQ225" s="18">
        <f>IF(SalesOrders_Log[[#This Row],[Date Invoiced]]=FY02_M10,SalesOrders_Log[[#This Row],[Line Sub Total]],0)</f>
        <v>0</v>
      </c>
      <c r="AR225" s="18">
        <f>IF(SalesOrders_Log[[#This Row],[Date Invoiced]]=FY02_M11,SalesOrders_Log[[#This Row],[Line Sub Total]],0)</f>
        <v>0</v>
      </c>
      <c r="AS225" s="18">
        <f>IF(SalesOrders_Log[[#This Row],[Date Invoiced]]=FY02_M12,SalesOrders_Log[[#This Row],[Line Sub Total]],0)</f>
        <v>0</v>
      </c>
      <c r="AT225" s="18">
        <f>IF(SalesOrders_Log[[#This Row],[Date Invoiced]]=FY03_M01,SalesOrders_Log[[#This Row],[Line Sub Total]],0)</f>
        <v>0</v>
      </c>
      <c r="AU225" s="18">
        <f>IF(SalesOrders_Log[[#This Row],[Date Invoiced]]=FY03_M02,SalesOrders_Log[[#This Row],[Line Sub Total]],0)</f>
        <v>0</v>
      </c>
      <c r="AV225" s="18">
        <f>IF(SalesOrders_Log[[#This Row],[Date Invoiced]]=FY03_M03,SalesOrders_Log[[#This Row],[Line Sub Total]],0)</f>
        <v>0</v>
      </c>
      <c r="AW225" s="18">
        <f>IF(SalesOrders_Log[[#This Row],[Date Invoiced]]=FY03_M04,SalesOrders_Log[[#This Row],[Line Sub Total]],0)</f>
        <v>0</v>
      </c>
      <c r="AX225" s="18">
        <f>IF(SalesOrders_Log[[#This Row],[Date Invoiced]]=FY03_M05,SalesOrders_Log[[#This Row],[Line Sub Total]],0)</f>
        <v>0</v>
      </c>
      <c r="AY225" s="18">
        <f>IF(SalesOrders_Log[[#This Row],[Date Invoiced]]=FY03_M06,SalesOrders_Log[[#This Row],[Line Sub Total]],0)</f>
        <v>0</v>
      </c>
      <c r="AZ225" s="18">
        <f>IF(SalesOrders_Log[[#This Row],[Date Invoiced]]=FY03_M07,SalesOrders_Log[[#This Row],[Line Sub Total]],0)</f>
        <v>0</v>
      </c>
      <c r="BA225" s="18">
        <f>IF(SalesOrders_Log[[#This Row],[Date Invoiced]]=FY03_M08,SalesOrders_Log[[#This Row],[Line Sub Total]],0)</f>
        <v>0</v>
      </c>
      <c r="BB225" s="18">
        <f>IF(SalesOrders_Log[[#This Row],[Date Invoiced]]=FY03_M09,SalesOrders_Log[[#This Row],[Line Sub Total]],0)</f>
        <v>0</v>
      </c>
      <c r="BC225" s="18">
        <f>IF(SalesOrders_Log[[#This Row],[Date Invoiced]]=FY03_M10,SalesOrders_Log[[#This Row],[Line Sub Total]],0)</f>
        <v>0</v>
      </c>
      <c r="BD225" s="18">
        <f>IF(SalesOrders_Log[[#This Row],[Date Invoiced]]=FY03_M11,SalesOrders_Log[[#This Row],[Line Sub Total]],0)</f>
        <v>0</v>
      </c>
      <c r="BE225" s="18">
        <f>IF(SalesOrders_Log[[#This Row],[Date Invoiced]]=FY03_M12,SalesOrders_Log[[#This Row],[Line Sub Total]],0)</f>
        <v>0</v>
      </c>
      <c r="BF225" s="18">
        <f>IF(SalesOrders_Log[[#This Row],[Product]]=FY04_M01,SalesOrders_Log[[#This Row],[Date Invoiced]],0)</f>
        <v>0</v>
      </c>
      <c r="BG225" s="18">
        <f>IF(SalesOrders_Log[[#This Row],[Product]]=FY04_M02,SalesOrders_Log[[#This Row],[Date Invoiced]],0)</f>
        <v>0</v>
      </c>
      <c r="BH225" s="18">
        <f>IF(SalesOrders_Log[[#This Row],[Product]]=FY04_M03,SalesOrders_Log[[#This Row],[Date Invoiced]],0)</f>
        <v>0</v>
      </c>
      <c r="BI225" s="18">
        <f>IF(SalesOrders_Log[[#This Row],[Product]]=FY04_M04,SalesOrders_Log[[#This Row],[Date Invoiced]],0)</f>
        <v>0</v>
      </c>
      <c r="BJ225" s="18">
        <f>IF(SalesOrders_Log[[#This Row],[Product]]=FY04_M05,SalesOrders_Log[[#This Row],[Date Invoiced]],0)</f>
        <v>0</v>
      </c>
      <c r="BK225" s="18">
        <f>IF(SalesOrders_Log[[#This Row],[Product]]=FY04_M06,SalesOrders_Log[[#This Row],[Date Invoiced]],0)</f>
        <v>0</v>
      </c>
      <c r="BL225" s="18">
        <f>IF(SalesOrders_Log[[#This Row],[Product]]=FY04_M07,SalesOrders_Log[[#This Row],[Date Invoiced]],0)</f>
        <v>0</v>
      </c>
      <c r="BM225" s="18">
        <f>IF(SalesOrders_Log[[#This Row],[Product]]=FY04_M08,SalesOrders_Log[[#This Row],[Date Invoiced]],0)</f>
        <v>0</v>
      </c>
      <c r="BN225" s="18">
        <f>IF(SalesOrders_Log[[#This Row],[Product]]=FY04_M09,SalesOrders_Log[[#This Row],[Date Invoiced]],0)</f>
        <v>0</v>
      </c>
      <c r="BO225" s="18">
        <f>IF(SalesOrders_Log[[#This Row],[Product]]=FY04_M10,SalesOrders_Log[[#This Row],[Date Invoiced]],0)</f>
        <v>0</v>
      </c>
      <c r="BP225" s="18">
        <f>IF(SalesOrders_Log[[#This Row],[Product]]=FY04_M11,SalesOrders_Log[[#This Row],[Date Invoiced]],0)</f>
        <v>0</v>
      </c>
      <c r="BQ225" s="18">
        <f>IF(SalesOrders_Log[[#This Row],[Product]]=FY04_M12,SalesOrders_Log[[#This Row],[Date Invoiced]],0)</f>
        <v>0</v>
      </c>
      <c r="BR225" s="18">
        <f>IF(SalesOrders_Log[[#This Row],[Product]]=FY05_M01,SalesOrders_Log[[#This Row],[Date Invoiced]],0)</f>
        <v>0</v>
      </c>
      <c r="BS225" s="18">
        <f>IF(SalesOrders_Log[[#This Row],[Product]]=FY05_M02,SalesOrders_Log[[#This Row],[Date Invoiced]],0)</f>
        <v>0</v>
      </c>
      <c r="BT225" s="18">
        <f>IF(SalesOrders_Log[[#This Row],[Product]]=FY05_M03,SalesOrders_Log[[#This Row],[Date Invoiced]],0)</f>
        <v>0</v>
      </c>
      <c r="BU225" s="18">
        <f>IF(SalesOrders_Log[[#This Row],[Product]]=FY05_M04,SalesOrders_Log[[#This Row],[Date Invoiced]],0)</f>
        <v>0</v>
      </c>
      <c r="BV225" s="18">
        <f>IF(SalesOrders_Log[[#This Row],[Product]]=FY05_M05,SalesOrders_Log[[#This Row],[Date Invoiced]],0)</f>
        <v>0</v>
      </c>
      <c r="BW225" s="18">
        <f>IF(SalesOrders_Log[[#This Row],[Product]]=FY05_M06,SalesOrders_Log[[#This Row],[Date Invoiced]],0)</f>
        <v>0</v>
      </c>
      <c r="BX225" s="18">
        <f>IF(SalesOrders_Log[[#This Row],[Product]]=FY05_M07,SalesOrders_Log[[#This Row],[Date Invoiced]],0)</f>
        <v>0</v>
      </c>
      <c r="BY225" s="18">
        <f>IF(SalesOrders_Log[[#This Row],[Product]]=FY05_M08,SalesOrders_Log[[#This Row],[Date Invoiced]],0)</f>
        <v>0</v>
      </c>
      <c r="BZ225" s="18">
        <f>IF(SalesOrders_Log[[#This Row],[Product]]=FY05_M09,SalesOrders_Log[[#This Row],[Date Invoiced]],0)</f>
        <v>0</v>
      </c>
      <c r="CA225" s="18">
        <f>IF(SalesOrders_Log[[#This Row],[Product]]=FY05_M10,SalesOrders_Log[[#This Row],[Date Invoiced]],0)</f>
        <v>0</v>
      </c>
      <c r="CB225" s="18">
        <f>IF(SalesOrders_Log[[#This Row],[Product]]=FY05_M11,SalesOrders_Log[[#This Row],[Date Invoiced]],0)</f>
        <v>0</v>
      </c>
      <c r="CC225" s="18">
        <f>IF(SalesOrders_Log[[#This Row],[Product]]=FY05_M12,SalesOrders_Log[[#This Row],[Date Invoiced]],0)</f>
        <v>0</v>
      </c>
    </row>
    <row r="226" spans="2:81" x14ac:dyDescent="0.25">
      <c r="B226" s="6" t="s">
        <v>830</v>
      </c>
      <c r="C226" s="6"/>
      <c r="D226" s="11"/>
      <c r="E226" s="6"/>
      <c r="F226" s="6"/>
      <c r="G226" s="6"/>
      <c r="H226" s="6"/>
      <c r="I226" s="6"/>
      <c r="J226" s="6"/>
      <c r="K226" s="6"/>
      <c r="L226" s="18" t="str">
        <f>IF(ISBLANK(SalesOrders_Log[[#This Row],[Product]]),"",SalesOrders_Log[[#This Row],[List Price]]*SalesOrders_Log[[#This Row],[QTY at List Price]]+SalesOrders_Log[[#This Row],[Discount Price]]*SalesOrders_Log[[#This Row],[QTY at Discount Price]])</f>
        <v/>
      </c>
      <c r="M226" s="6"/>
      <c r="N226" s="6"/>
      <c r="O226" s="18" t="str">
        <f>IFERROR(SalesOrders_Log[[#This Row],[Line Sub Total]]*SalesOrders_Log[[#This Row],[Zip Code Taxes]],"")</f>
        <v/>
      </c>
      <c r="P226" s="18">
        <f>SalesOrders_Log[[#This Row],[List Price]]-SalesOrders_Log[[#This Row],[Cost Price]]</f>
        <v>0</v>
      </c>
      <c r="Q22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26" s="93" t="str">
        <f>IFERROR(SalesOrders_Log[[#This Row],[QTY at List Price]]*SalesOrders_Log[[#This Row],[List Price]]/SalesOrders_Log[[#This Row],[Cost Price]]*SalesOrders_Log[[#This Row],[QTY at List Price]]-IF(SalesOrders_Log[[#This Row],[QTY at List Price]]="","",1),"")</f>
        <v/>
      </c>
      <c r="S226" s="93" t="str">
        <f>IFERROR( SalesOrders_Log[[#This Row],[QTY at Discount Price]]*SalesOrders_Log[[#This Row],[Discount Price]]/SalesOrders_Log[[#This Row],[Cost Price]]*SalesOrders_Log[[#This Row],[QTY at Discount Price]]-IF(SalesOrders_Log[[#This Row],[QTY at Discount Price]]="","",1),"")</f>
        <v/>
      </c>
      <c r="T226" s="6"/>
      <c r="V226" s="18">
        <f>IF(SalesOrders_Log[[#This Row],[Date Invoiced]]=FY01_M01,SalesOrders_Log[[#This Row],[Line Sub Total]],0)</f>
        <v>0</v>
      </c>
      <c r="W226" s="18">
        <f>IF(SalesOrders_Log[[#This Row],[Date Invoiced]]=FY01_M02,SalesOrders_Log[[#This Row],[Line Sub Total]],0)</f>
        <v>0</v>
      </c>
      <c r="X226" s="18">
        <f>IF(SalesOrders_Log[[#This Row],[Date Invoiced]]=FY01_M03,SalesOrders_Log[[#This Row],[Line Sub Total]],0)</f>
        <v>0</v>
      </c>
      <c r="Y226" s="18">
        <f>IF(SalesOrders_Log[[#This Row],[Date Invoiced]]=FY01_M04,SalesOrders_Log[[#This Row],[Line Sub Total]],0)</f>
        <v>0</v>
      </c>
      <c r="Z226" s="18">
        <f>IF(SalesOrders_Log[[#This Row],[Date Invoiced]]=FY01_M05,SalesOrders_Log[[#This Row],[Line Sub Total]],0)</f>
        <v>0</v>
      </c>
      <c r="AA226" s="18">
        <f>IF(SalesOrders_Log[[#This Row],[Date Invoiced]]=FY01_M06,SalesOrders_Log[[#This Row],[Line Sub Total]],0)</f>
        <v>0</v>
      </c>
      <c r="AB226" s="18">
        <f>IF(SalesOrders_Log[[#This Row],[Date Invoiced]]=FY01_M07,SalesOrders_Log[[#This Row],[Line Sub Total]],0)</f>
        <v>0</v>
      </c>
      <c r="AC226" s="18">
        <f>IF(SalesOrders_Log[[#This Row],[Date Invoiced]]=FY01_M08,SalesOrders_Log[[#This Row],[Line Sub Total]],0)</f>
        <v>0</v>
      </c>
      <c r="AD226" s="18">
        <f>IF(SalesOrders_Log[[#This Row],[Date Invoiced]]=FY01_M09,SalesOrders_Log[[#This Row],[Line Sub Total]],0)</f>
        <v>0</v>
      </c>
      <c r="AE226" s="18">
        <f>IF(SalesOrders_Log[[#This Row],[Date Invoiced]]=FY01_M10,SalesOrders_Log[[#This Row],[Line Sub Total]],0)</f>
        <v>0</v>
      </c>
      <c r="AF226" s="18">
        <f>IF(SalesOrders_Log[[#This Row],[Date Invoiced]]=FY01_M11,SalesOrders_Log[[#This Row],[Line Sub Total]],0)</f>
        <v>0</v>
      </c>
      <c r="AG226" s="18">
        <f>IF(SalesOrders_Log[[#This Row],[Date Invoiced]]=FY01_M12,SalesOrders_Log[[#This Row],[Line Sub Total]],0)</f>
        <v>0</v>
      </c>
      <c r="AH226" s="18">
        <f>IF(SalesOrders_Log[[#This Row],[Date Invoiced]]=FY02_M01,SalesOrders_Log[[#This Row],[Line Sub Total]],0)</f>
        <v>0</v>
      </c>
      <c r="AI226" s="18">
        <f>IF(SalesOrders_Log[[#This Row],[Date Invoiced]]=FY02_M02,SalesOrders_Log[[#This Row],[Line Sub Total]],0)</f>
        <v>0</v>
      </c>
      <c r="AJ226" s="18">
        <f>IF(SalesOrders_Log[[#This Row],[Date Invoiced]]=FY02_M03,SalesOrders_Log[[#This Row],[Line Sub Total]],0)</f>
        <v>0</v>
      </c>
      <c r="AK226" s="18">
        <f>IF(SalesOrders_Log[[#This Row],[Date Invoiced]]=FY02_M04,SalesOrders_Log[[#This Row],[Line Sub Total]],0)</f>
        <v>0</v>
      </c>
      <c r="AL226" s="18">
        <f>IF(SalesOrders_Log[[#This Row],[Date Invoiced]]=FY02_M05,SalesOrders_Log[[#This Row],[Line Sub Total]],0)</f>
        <v>0</v>
      </c>
      <c r="AM226" s="18">
        <f>IF(SalesOrders_Log[[#This Row],[Date Invoiced]]=FY02_M06,SalesOrders_Log[[#This Row],[Line Sub Total]],0)</f>
        <v>0</v>
      </c>
      <c r="AN226" s="18">
        <f>IF(SalesOrders_Log[[#This Row],[Date Invoiced]]=FY02_M07,SalesOrders_Log[[#This Row],[Line Sub Total]],0)</f>
        <v>0</v>
      </c>
      <c r="AO226" s="18">
        <f>IF(SalesOrders_Log[[#This Row],[Date Invoiced]]=FY02_M08,SalesOrders_Log[[#This Row],[Line Sub Total]],0)</f>
        <v>0</v>
      </c>
      <c r="AP226" s="18">
        <f>IF(SalesOrders_Log[[#This Row],[Date Invoiced]]=FY02_M09,SalesOrders_Log[[#This Row],[Line Sub Total]],0)</f>
        <v>0</v>
      </c>
      <c r="AQ226" s="18">
        <f>IF(SalesOrders_Log[[#This Row],[Date Invoiced]]=FY02_M10,SalesOrders_Log[[#This Row],[Line Sub Total]],0)</f>
        <v>0</v>
      </c>
      <c r="AR226" s="18">
        <f>IF(SalesOrders_Log[[#This Row],[Date Invoiced]]=FY02_M11,SalesOrders_Log[[#This Row],[Line Sub Total]],0)</f>
        <v>0</v>
      </c>
      <c r="AS226" s="18">
        <f>IF(SalesOrders_Log[[#This Row],[Date Invoiced]]=FY02_M12,SalesOrders_Log[[#This Row],[Line Sub Total]],0)</f>
        <v>0</v>
      </c>
      <c r="AT226" s="18">
        <f>IF(SalesOrders_Log[[#This Row],[Date Invoiced]]=FY03_M01,SalesOrders_Log[[#This Row],[Line Sub Total]],0)</f>
        <v>0</v>
      </c>
      <c r="AU226" s="18">
        <f>IF(SalesOrders_Log[[#This Row],[Date Invoiced]]=FY03_M02,SalesOrders_Log[[#This Row],[Line Sub Total]],0)</f>
        <v>0</v>
      </c>
      <c r="AV226" s="18">
        <f>IF(SalesOrders_Log[[#This Row],[Date Invoiced]]=FY03_M03,SalesOrders_Log[[#This Row],[Line Sub Total]],0)</f>
        <v>0</v>
      </c>
      <c r="AW226" s="18">
        <f>IF(SalesOrders_Log[[#This Row],[Date Invoiced]]=FY03_M04,SalesOrders_Log[[#This Row],[Line Sub Total]],0)</f>
        <v>0</v>
      </c>
      <c r="AX226" s="18">
        <f>IF(SalesOrders_Log[[#This Row],[Date Invoiced]]=FY03_M05,SalesOrders_Log[[#This Row],[Line Sub Total]],0)</f>
        <v>0</v>
      </c>
      <c r="AY226" s="18">
        <f>IF(SalesOrders_Log[[#This Row],[Date Invoiced]]=FY03_M06,SalesOrders_Log[[#This Row],[Line Sub Total]],0)</f>
        <v>0</v>
      </c>
      <c r="AZ226" s="18">
        <f>IF(SalesOrders_Log[[#This Row],[Date Invoiced]]=FY03_M07,SalesOrders_Log[[#This Row],[Line Sub Total]],0)</f>
        <v>0</v>
      </c>
      <c r="BA226" s="18">
        <f>IF(SalesOrders_Log[[#This Row],[Date Invoiced]]=FY03_M08,SalesOrders_Log[[#This Row],[Line Sub Total]],0)</f>
        <v>0</v>
      </c>
      <c r="BB226" s="18">
        <f>IF(SalesOrders_Log[[#This Row],[Date Invoiced]]=FY03_M09,SalesOrders_Log[[#This Row],[Line Sub Total]],0)</f>
        <v>0</v>
      </c>
      <c r="BC226" s="18">
        <f>IF(SalesOrders_Log[[#This Row],[Date Invoiced]]=FY03_M10,SalesOrders_Log[[#This Row],[Line Sub Total]],0)</f>
        <v>0</v>
      </c>
      <c r="BD226" s="18">
        <f>IF(SalesOrders_Log[[#This Row],[Date Invoiced]]=FY03_M11,SalesOrders_Log[[#This Row],[Line Sub Total]],0)</f>
        <v>0</v>
      </c>
      <c r="BE226" s="18">
        <f>IF(SalesOrders_Log[[#This Row],[Date Invoiced]]=FY03_M12,SalesOrders_Log[[#This Row],[Line Sub Total]],0)</f>
        <v>0</v>
      </c>
      <c r="BF226" s="18">
        <f>IF(SalesOrders_Log[[#This Row],[Product]]=FY04_M01,SalesOrders_Log[[#This Row],[Date Invoiced]],0)</f>
        <v>0</v>
      </c>
      <c r="BG226" s="18">
        <f>IF(SalesOrders_Log[[#This Row],[Product]]=FY04_M02,SalesOrders_Log[[#This Row],[Date Invoiced]],0)</f>
        <v>0</v>
      </c>
      <c r="BH226" s="18">
        <f>IF(SalesOrders_Log[[#This Row],[Product]]=FY04_M03,SalesOrders_Log[[#This Row],[Date Invoiced]],0)</f>
        <v>0</v>
      </c>
      <c r="BI226" s="18">
        <f>IF(SalesOrders_Log[[#This Row],[Product]]=FY04_M04,SalesOrders_Log[[#This Row],[Date Invoiced]],0)</f>
        <v>0</v>
      </c>
      <c r="BJ226" s="18">
        <f>IF(SalesOrders_Log[[#This Row],[Product]]=FY04_M05,SalesOrders_Log[[#This Row],[Date Invoiced]],0)</f>
        <v>0</v>
      </c>
      <c r="BK226" s="18">
        <f>IF(SalesOrders_Log[[#This Row],[Product]]=FY04_M06,SalesOrders_Log[[#This Row],[Date Invoiced]],0)</f>
        <v>0</v>
      </c>
      <c r="BL226" s="18">
        <f>IF(SalesOrders_Log[[#This Row],[Product]]=FY04_M07,SalesOrders_Log[[#This Row],[Date Invoiced]],0)</f>
        <v>0</v>
      </c>
      <c r="BM226" s="18">
        <f>IF(SalesOrders_Log[[#This Row],[Product]]=FY04_M08,SalesOrders_Log[[#This Row],[Date Invoiced]],0)</f>
        <v>0</v>
      </c>
      <c r="BN226" s="18">
        <f>IF(SalesOrders_Log[[#This Row],[Product]]=FY04_M09,SalesOrders_Log[[#This Row],[Date Invoiced]],0)</f>
        <v>0</v>
      </c>
      <c r="BO226" s="18">
        <f>IF(SalesOrders_Log[[#This Row],[Product]]=FY04_M10,SalesOrders_Log[[#This Row],[Date Invoiced]],0)</f>
        <v>0</v>
      </c>
      <c r="BP226" s="18">
        <f>IF(SalesOrders_Log[[#This Row],[Product]]=FY04_M11,SalesOrders_Log[[#This Row],[Date Invoiced]],0)</f>
        <v>0</v>
      </c>
      <c r="BQ226" s="18">
        <f>IF(SalesOrders_Log[[#This Row],[Product]]=FY04_M12,SalesOrders_Log[[#This Row],[Date Invoiced]],0)</f>
        <v>0</v>
      </c>
      <c r="BR226" s="18">
        <f>IF(SalesOrders_Log[[#This Row],[Product]]=FY05_M01,SalesOrders_Log[[#This Row],[Date Invoiced]],0)</f>
        <v>0</v>
      </c>
      <c r="BS226" s="18">
        <f>IF(SalesOrders_Log[[#This Row],[Product]]=FY05_M02,SalesOrders_Log[[#This Row],[Date Invoiced]],0)</f>
        <v>0</v>
      </c>
      <c r="BT226" s="18">
        <f>IF(SalesOrders_Log[[#This Row],[Product]]=FY05_M03,SalesOrders_Log[[#This Row],[Date Invoiced]],0)</f>
        <v>0</v>
      </c>
      <c r="BU226" s="18">
        <f>IF(SalesOrders_Log[[#This Row],[Product]]=FY05_M04,SalesOrders_Log[[#This Row],[Date Invoiced]],0)</f>
        <v>0</v>
      </c>
      <c r="BV226" s="18">
        <f>IF(SalesOrders_Log[[#This Row],[Product]]=FY05_M05,SalesOrders_Log[[#This Row],[Date Invoiced]],0)</f>
        <v>0</v>
      </c>
      <c r="BW226" s="18">
        <f>IF(SalesOrders_Log[[#This Row],[Product]]=FY05_M06,SalesOrders_Log[[#This Row],[Date Invoiced]],0)</f>
        <v>0</v>
      </c>
      <c r="BX226" s="18">
        <f>IF(SalesOrders_Log[[#This Row],[Product]]=FY05_M07,SalesOrders_Log[[#This Row],[Date Invoiced]],0)</f>
        <v>0</v>
      </c>
      <c r="BY226" s="18">
        <f>IF(SalesOrders_Log[[#This Row],[Product]]=FY05_M08,SalesOrders_Log[[#This Row],[Date Invoiced]],0)</f>
        <v>0</v>
      </c>
      <c r="BZ226" s="18">
        <f>IF(SalesOrders_Log[[#This Row],[Product]]=FY05_M09,SalesOrders_Log[[#This Row],[Date Invoiced]],0)</f>
        <v>0</v>
      </c>
      <c r="CA226" s="18">
        <f>IF(SalesOrders_Log[[#This Row],[Product]]=FY05_M10,SalesOrders_Log[[#This Row],[Date Invoiced]],0)</f>
        <v>0</v>
      </c>
      <c r="CB226" s="18">
        <f>IF(SalesOrders_Log[[#This Row],[Product]]=FY05_M11,SalesOrders_Log[[#This Row],[Date Invoiced]],0)</f>
        <v>0</v>
      </c>
      <c r="CC226" s="18">
        <f>IF(SalesOrders_Log[[#This Row],[Product]]=FY05_M12,SalesOrders_Log[[#This Row],[Date Invoiced]],0)</f>
        <v>0</v>
      </c>
    </row>
    <row r="227" spans="2:81" x14ac:dyDescent="0.25">
      <c r="B227" s="6" t="s">
        <v>831</v>
      </c>
      <c r="C227" s="6"/>
      <c r="D227" s="11"/>
      <c r="E227" s="6"/>
      <c r="F227" s="6"/>
      <c r="G227" s="6"/>
      <c r="H227" s="6"/>
      <c r="I227" s="6"/>
      <c r="J227" s="6"/>
      <c r="K227" s="6"/>
      <c r="L227" s="18" t="str">
        <f>IF(ISBLANK(SalesOrders_Log[[#This Row],[Product]]),"",SalesOrders_Log[[#This Row],[List Price]]*SalesOrders_Log[[#This Row],[QTY at List Price]]+SalesOrders_Log[[#This Row],[Discount Price]]*SalesOrders_Log[[#This Row],[QTY at Discount Price]])</f>
        <v/>
      </c>
      <c r="M227" s="6"/>
      <c r="N227" s="6"/>
      <c r="O227" s="18" t="str">
        <f>IFERROR(SalesOrders_Log[[#This Row],[Line Sub Total]]*SalesOrders_Log[[#This Row],[Zip Code Taxes]],"")</f>
        <v/>
      </c>
      <c r="P227" s="18">
        <f>SalesOrders_Log[[#This Row],[List Price]]-SalesOrders_Log[[#This Row],[Cost Price]]</f>
        <v>0</v>
      </c>
      <c r="Q22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27" s="93" t="str">
        <f>IFERROR(SalesOrders_Log[[#This Row],[QTY at List Price]]*SalesOrders_Log[[#This Row],[List Price]]/SalesOrders_Log[[#This Row],[Cost Price]]*SalesOrders_Log[[#This Row],[QTY at List Price]]-IF(SalesOrders_Log[[#This Row],[QTY at List Price]]="","",1),"")</f>
        <v/>
      </c>
      <c r="S227" s="93" t="str">
        <f>IFERROR( SalesOrders_Log[[#This Row],[QTY at Discount Price]]*SalesOrders_Log[[#This Row],[Discount Price]]/SalesOrders_Log[[#This Row],[Cost Price]]*SalesOrders_Log[[#This Row],[QTY at Discount Price]]-IF(SalesOrders_Log[[#This Row],[QTY at Discount Price]]="","",1),"")</f>
        <v/>
      </c>
      <c r="T227" s="6"/>
      <c r="V227" s="18">
        <f>IF(SalesOrders_Log[[#This Row],[Date Invoiced]]=FY01_M01,SalesOrders_Log[[#This Row],[Line Sub Total]],0)</f>
        <v>0</v>
      </c>
      <c r="W227" s="18">
        <f>IF(SalesOrders_Log[[#This Row],[Date Invoiced]]=FY01_M02,SalesOrders_Log[[#This Row],[Line Sub Total]],0)</f>
        <v>0</v>
      </c>
      <c r="X227" s="18">
        <f>IF(SalesOrders_Log[[#This Row],[Date Invoiced]]=FY01_M03,SalesOrders_Log[[#This Row],[Line Sub Total]],0)</f>
        <v>0</v>
      </c>
      <c r="Y227" s="18">
        <f>IF(SalesOrders_Log[[#This Row],[Date Invoiced]]=FY01_M04,SalesOrders_Log[[#This Row],[Line Sub Total]],0)</f>
        <v>0</v>
      </c>
      <c r="Z227" s="18">
        <f>IF(SalesOrders_Log[[#This Row],[Date Invoiced]]=FY01_M05,SalesOrders_Log[[#This Row],[Line Sub Total]],0)</f>
        <v>0</v>
      </c>
      <c r="AA227" s="18">
        <f>IF(SalesOrders_Log[[#This Row],[Date Invoiced]]=FY01_M06,SalesOrders_Log[[#This Row],[Line Sub Total]],0)</f>
        <v>0</v>
      </c>
      <c r="AB227" s="18">
        <f>IF(SalesOrders_Log[[#This Row],[Date Invoiced]]=FY01_M07,SalesOrders_Log[[#This Row],[Line Sub Total]],0)</f>
        <v>0</v>
      </c>
      <c r="AC227" s="18">
        <f>IF(SalesOrders_Log[[#This Row],[Date Invoiced]]=FY01_M08,SalesOrders_Log[[#This Row],[Line Sub Total]],0)</f>
        <v>0</v>
      </c>
      <c r="AD227" s="18">
        <f>IF(SalesOrders_Log[[#This Row],[Date Invoiced]]=FY01_M09,SalesOrders_Log[[#This Row],[Line Sub Total]],0)</f>
        <v>0</v>
      </c>
      <c r="AE227" s="18">
        <f>IF(SalesOrders_Log[[#This Row],[Date Invoiced]]=FY01_M10,SalesOrders_Log[[#This Row],[Line Sub Total]],0)</f>
        <v>0</v>
      </c>
      <c r="AF227" s="18">
        <f>IF(SalesOrders_Log[[#This Row],[Date Invoiced]]=FY01_M11,SalesOrders_Log[[#This Row],[Line Sub Total]],0)</f>
        <v>0</v>
      </c>
      <c r="AG227" s="18">
        <f>IF(SalesOrders_Log[[#This Row],[Date Invoiced]]=FY01_M12,SalesOrders_Log[[#This Row],[Line Sub Total]],0)</f>
        <v>0</v>
      </c>
      <c r="AH227" s="18">
        <f>IF(SalesOrders_Log[[#This Row],[Date Invoiced]]=FY02_M01,SalesOrders_Log[[#This Row],[Line Sub Total]],0)</f>
        <v>0</v>
      </c>
      <c r="AI227" s="18">
        <f>IF(SalesOrders_Log[[#This Row],[Date Invoiced]]=FY02_M02,SalesOrders_Log[[#This Row],[Line Sub Total]],0)</f>
        <v>0</v>
      </c>
      <c r="AJ227" s="18">
        <f>IF(SalesOrders_Log[[#This Row],[Date Invoiced]]=FY02_M03,SalesOrders_Log[[#This Row],[Line Sub Total]],0)</f>
        <v>0</v>
      </c>
      <c r="AK227" s="18">
        <f>IF(SalesOrders_Log[[#This Row],[Date Invoiced]]=FY02_M04,SalesOrders_Log[[#This Row],[Line Sub Total]],0)</f>
        <v>0</v>
      </c>
      <c r="AL227" s="18">
        <f>IF(SalesOrders_Log[[#This Row],[Date Invoiced]]=FY02_M05,SalesOrders_Log[[#This Row],[Line Sub Total]],0)</f>
        <v>0</v>
      </c>
      <c r="AM227" s="18">
        <f>IF(SalesOrders_Log[[#This Row],[Date Invoiced]]=FY02_M06,SalesOrders_Log[[#This Row],[Line Sub Total]],0)</f>
        <v>0</v>
      </c>
      <c r="AN227" s="18">
        <f>IF(SalesOrders_Log[[#This Row],[Date Invoiced]]=FY02_M07,SalesOrders_Log[[#This Row],[Line Sub Total]],0)</f>
        <v>0</v>
      </c>
      <c r="AO227" s="18">
        <f>IF(SalesOrders_Log[[#This Row],[Date Invoiced]]=FY02_M08,SalesOrders_Log[[#This Row],[Line Sub Total]],0)</f>
        <v>0</v>
      </c>
      <c r="AP227" s="18">
        <f>IF(SalesOrders_Log[[#This Row],[Date Invoiced]]=FY02_M09,SalesOrders_Log[[#This Row],[Line Sub Total]],0)</f>
        <v>0</v>
      </c>
      <c r="AQ227" s="18">
        <f>IF(SalesOrders_Log[[#This Row],[Date Invoiced]]=FY02_M10,SalesOrders_Log[[#This Row],[Line Sub Total]],0)</f>
        <v>0</v>
      </c>
      <c r="AR227" s="18">
        <f>IF(SalesOrders_Log[[#This Row],[Date Invoiced]]=FY02_M11,SalesOrders_Log[[#This Row],[Line Sub Total]],0)</f>
        <v>0</v>
      </c>
      <c r="AS227" s="18">
        <f>IF(SalesOrders_Log[[#This Row],[Date Invoiced]]=FY02_M12,SalesOrders_Log[[#This Row],[Line Sub Total]],0)</f>
        <v>0</v>
      </c>
      <c r="AT227" s="18">
        <f>IF(SalesOrders_Log[[#This Row],[Date Invoiced]]=FY03_M01,SalesOrders_Log[[#This Row],[Line Sub Total]],0)</f>
        <v>0</v>
      </c>
      <c r="AU227" s="18">
        <f>IF(SalesOrders_Log[[#This Row],[Date Invoiced]]=FY03_M02,SalesOrders_Log[[#This Row],[Line Sub Total]],0)</f>
        <v>0</v>
      </c>
      <c r="AV227" s="18">
        <f>IF(SalesOrders_Log[[#This Row],[Date Invoiced]]=FY03_M03,SalesOrders_Log[[#This Row],[Line Sub Total]],0)</f>
        <v>0</v>
      </c>
      <c r="AW227" s="18">
        <f>IF(SalesOrders_Log[[#This Row],[Date Invoiced]]=FY03_M04,SalesOrders_Log[[#This Row],[Line Sub Total]],0)</f>
        <v>0</v>
      </c>
      <c r="AX227" s="18">
        <f>IF(SalesOrders_Log[[#This Row],[Date Invoiced]]=FY03_M05,SalesOrders_Log[[#This Row],[Line Sub Total]],0)</f>
        <v>0</v>
      </c>
      <c r="AY227" s="18">
        <f>IF(SalesOrders_Log[[#This Row],[Date Invoiced]]=FY03_M06,SalesOrders_Log[[#This Row],[Line Sub Total]],0)</f>
        <v>0</v>
      </c>
      <c r="AZ227" s="18">
        <f>IF(SalesOrders_Log[[#This Row],[Date Invoiced]]=FY03_M07,SalesOrders_Log[[#This Row],[Line Sub Total]],0)</f>
        <v>0</v>
      </c>
      <c r="BA227" s="18">
        <f>IF(SalesOrders_Log[[#This Row],[Date Invoiced]]=FY03_M08,SalesOrders_Log[[#This Row],[Line Sub Total]],0)</f>
        <v>0</v>
      </c>
      <c r="BB227" s="18">
        <f>IF(SalesOrders_Log[[#This Row],[Date Invoiced]]=FY03_M09,SalesOrders_Log[[#This Row],[Line Sub Total]],0)</f>
        <v>0</v>
      </c>
      <c r="BC227" s="18">
        <f>IF(SalesOrders_Log[[#This Row],[Date Invoiced]]=FY03_M10,SalesOrders_Log[[#This Row],[Line Sub Total]],0)</f>
        <v>0</v>
      </c>
      <c r="BD227" s="18">
        <f>IF(SalesOrders_Log[[#This Row],[Date Invoiced]]=FY03_M11,SalesOrders_Log[[#This Row],[Line Sub Total]],0)</f>
        <v>0</v>
      </c>
      <c r="BE227" s="18">
        <f>IF(SalesOrders_Log[[#This Row],[Date Invoiced]]=FY03_M12,SalesOrders_Log[[#This Row],[Line Sub Total]],0)</f>
        <v>0</v>
      </c>
      <c r="BF227" s="18">
        <f>IF(SalesOrders_Log[[#This Row],[Product]]=FY04_M01,SalesOrders_Log[[#This Row],[Date Invoiced]],0)</f>
        <v>0</v>
      </c>
      <c r="BG227" s="18">
        <f>IF(SalesOrders_Log[[#This Row],[Product]]=FY04_M02,SalesOrders_Log[[#This Row],[Date Invoiced]],0)</f>
        <v>0</v>
      </c>
      <c r="BH227" s="18">
        <f>IF(SalesOrders_Log[[#This Row],[Product]]=FY04_M03,SalesOrders_Log[[#This Row],[Date Invoiced]],0)</f>
        <v>0</v>
      </c>
      <c r="BI227" s="18">
        <f>IF(SalesOrders_Log[[#This Row],[Product]]=FY04_M04,SalesOrders_Log[[#This Row],[Date Invoiced]],0)</f>
        <v>0</v>
      </c>
      <c r="BJ227" s="18">
        <f>IF(SalesOrders_Log[[#This Row],[Product]]=FY04_M05,SalesOrders_Log[[#This Row],[Date Invoiced]],0)</f>
        <v>0</v>
      </c>
      <c r="BK227" s="18">
        <f>IF(SalesOrders_Log[[#This Row],[Product]]=FY04_M06,SalesOrders_Log[[#This Row],[Date Invoiced]],0)</f>
        <v>0</v>
      </c>
      <c r="BL227" s="18">
        <f>IF(SalesOrders_Log[[#This Row],[Product]]=FY04_M07,SalesOrders_Log[[#This Row],[Date Invoiced]],0)</f>
        <v>0</v>
      </c>
      <c r="BM227" s="18">
        <f>IF(SalesOrders_Log[[#This Row],[Product]]=FY04_M08,SalesOrders_Log[[#This Row],[Date Invoiced]],0)</f>
        <v>0</v>
      </c>
      <c r="BN227" s="18">
        <f>IF(SalesOrders_Log[[#This Row],[Product]]=FY04_M09,SalesOrders_Log[[#This Row],[Date Invoiced]],0)</f>
        <v>0</v>
      </c>
      <c r="BO227" s="18">
        <f>IF(SalesOrders_Log[[#This Row],[Product]]=FY04_M10,SalesOrders_Log[[#This Row],[Date Invoiced]],0)</f>
        <v>0</v>
      </c>
      <c r="BP227" s="18">
        <f>IF(SalesOrders_Log[[#This Row],[Product]]=FY04_M11,SalesOrders_Log[[#This Row],[Date Invoiced]],0)</f>
        <v>0</v>
      </c>
      <c r="BQ227" s="18">
        <f>IF(SalesOrders_Log[[#This Row],[Product]]=FY04_M12,SalesOrders_Log[[#This Row],[Date Invoiced]],0)</f>
        <v>0</v>
      </c>
      <c r="BR227" s="18">
        <f>IF(SalesOrders_Log[[#This Row],[Product]]=FY05_M01,SalesOrders_Log[[#This Row],[Date Invoiced]],0)</f>
        <v>0</v>
      </c>
      <c r="BS227" s="18">
        <f>IF(SalesOrders_Log[[#This Row],[Product]]=FY05_M02,SalesOrders_Log[[#This Row],[Date Invoiced]],0)</f>
        <v>0</v>
      </c>
      <c r="BT227" s="18">
        <f>IF(SalesOrders_Log[[#This Row],[Product]]=FY05_M03,SalesOrders_Log[[#This Row],[Date Invoiced]],0)</f>
        <v>0</v>
      </c>
      <c r="BU227" s="18">
        <f>IF(SalesOrders_Log[[#This Row],[Product]]=FY05_M04,SalesOrders_Log[[#This Row],[Date Invoiced]],0)</f>
        <v>0</v>
      </c>
      <c r="BV227" s="18">
        <f>IF(SalesOrders_Log[[#This Row],[Product]]=FY05_M05,SalesOrders_Log[[#This Row],[Date Invoiced]],0)</f>
        <v>0</v>
      </c>
      <c r="BW227" s="18">
        <f>IF(SalesOrders_Log[[#This Row],[Product]]=FY05_M06,SalesOrders_Log[[#This Row],[Date Invoiced]],0)</f>
        <v>0</v>
      </c>
      <c r="BX227" s="18">
        <f>IF(SalesOrders_Log[[#This Row],[Product]]=FY05_M07,SalesOrders_Log[[#This Row],[Date Invoiced]],0)</f>
        <v>0</v>
      </c>
      <c r="BY227" s="18">
        <f>IF(SalesOrders_Log[[#This Row],[Product]]=FY05_M08,SalesOrders_Log[[#This Row],[Date Invoiced]],0)</f>
        <v>0</v>
      </c>
      <c r="BZ227" s="18">
        <f>IF(SalesOrders_Log[[#This Row],[Product]]=FY05_M09,SalesOrders_Log[[#This Row],[Date Invoiced]],0)</f>
        <v>0</v>
      </c>
      <c r="CA227" s="18">
        <f>IF(SalesOrders_Log[[#This Row],[Product]]=FY05_M10,SalesOrders_Log[[#This Row],[Date Invoiced]],0)</f>
        <v>0</v>
      </c>
      <c r="CB227" s="18">
        <f>IF(SalesOrders_Log[[#This Row],[Product]]=FY05_M11,SalesOrders_Log[[#This Row],[Date Invoiced]],0)</f>
        <v>0</v>
      </c>
      <c r="CC227" s="18">
        <f>IF(SalesOrders_Log[[#This Row],[Product]]=FY05_M12,SalesOrders_Log[[#This Row],[Date Invoiced]],0)</f>
        <v>0</v>
      </c>
    </row>
    <row r="228" spans="2:81" x14ac:dyDescent="0.25">
      <c r="B228" s="6" t="s">
        <v>832</v>
      </c>
      <c r="C228" s="6"/>
      <c r="D228" s="11"/>
      <c r="E228" s="6"/>
      <c r="F228" s="6"/>
      <c r="G228" s="6"/>
      <c r="H228" s="6"/>
      <c r="I228" s="6"/>
      <c r="J228" s="6"/>
      <c r="K228" s="6"/>
      <c r="L228" s="18" t="str">
        <f>IF(ISBLANK(SalesOrders_Log[[#This Row],[Product]]),"",SalesOrders_Log[[#This Row],[List Price]]*SalesOrders_Log[[#This Row],[QTY at List Price]]+SalesOrders_Log[[#This Row],[Discount Price]]*SalesOrders_Log[[#This Row],[QTY at Discount Price]])</f>
        <v/>
      </c>
      <c r="M228" s="6"/>
      <c r="N228" s="6"/>
      <c r="O228" s="18" t="str">
        <f>IFERROR(SalesOrders_Log[[#This Row],[Line Sub Total]]*SalesOrders_Log[[#This Row],[Zip Code Taxes]],"")</f>
        <v/>
      </c>
      <c r="P228" s="18">
        <f>SalesOrders_Log[[#This Row],[List Price]]-SalesOrders_Log[[#This Row],[Cost Price]]</f>
        <v>0</v>
      </c>
      <c r="Q22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28" s="93" t="str">
        <f>IFERROR(SalesOrders_Log[[#This Row],[QTY at List Price]]*SalesOrders_Log[[#This Row],[List Price]]/SalesOrders_Log[[#This Row],[Cost Price]]*SalesOrders_Log[[#This Row],[QTY at List Price]]-IF(SalesOrders_Log[[#This Row],[QTY at List Price]]="","",1),"")</f>
        <v/>
      </c>
      <c r="S228" s="93" t="str">
        <f>IFERROR( SalesOrders_Log[[#This Row],[QTY at Discount Price]]*SalesOrders_Log[[#This Row],[Discount Price]]/SalesOrders_Log[[#This Row],[Cost Price]]*SalesOrders_Log[[#This Row],[QTY at Discount Price]]-IF(SalesOrders_Log[[#This Row],[QTY at Discount Price]]="","",1),"")</f>
        <v/>
      </c>
      <c r="T228" s="6"/>
      <c r="V228" s="18">
        <f>IF(SalesOrders_Log[[#This Row],[Date Invoiced]]=FY01_M01,SalesOrders_Log[[#This Row],[Line Sub Total]],0)</f>
        <v>0</v>
      </c>
      <c r="W228" s="18">
        <f>IF(SalesOrders_Log[[#This Row],[Date Invoiced]]=FY01_M02,SalesOrders_Log[[#This Row],[Line Sub Total]],0)</f>
        <v>0</v>
      </c>
      <c r="X228" s="18">
        <f>IF(SalesOrders_Log[[#This Row],[Date Invoiced]]=FY01_M03,SalesOrders_Log[[#This Row],[Line Sub Total]],0)</f>
        <v>0</v>
      </c>
      <c r="Y228" s="18">
        <f>IF(SalesOrders_Log[[#This Row],[Date Invoiced]]=FY01_M04,SalesOrders_Log[[#This Row],[Line Sub Total]],0)</f>
        <v>0</v>
      </c>
      <c r="Z228" s="18">
        <f>IF(SalesOrders_Log[[#This Row],[Date Invoiced]]=FY01_M05,SalesOrders_Log[[#This Row],[Line Sub Total]],0)</f>
        <v>0</v>
      </c>
      <c r="AA228" s="18">
        <f>IF(SalesOrders_Log[[#This Row],[Date Invoiced]]=FY01_M06,SalesOrders_Log[[#This Row],[Line Sub Total]],0)</f>
        <v>0</v>
      </c>
      <c r="AB228" s="18">
        <f>IF(SalesOrders_Log[[#This Row],[Date Invoiced]]=FY01_M07,SalesOrders_Log[[#This Row],[Line Sub Total]],0)</f>
        <v>0</v>
      </c>
      <c r="AC228" s="18">
        <f>IF(SalesOrders_Log[[#This Row],[Date Invoiced]]=FY01_M08,SalesOrders_Log[[#This Row],[Line Sub Total]],0)</f>
        <v>0</v>
      </c>
      <c r="AD228" s="18">
        <f>IF(SalesOrders_Log[[#This Row],[Date Invoiced]]=FY01_M09,SalesOrders_Log[[#This Row],[Line Sub Total]],0)</f>
        <v>0</v>
      </c>
      <c r="AE228" s="18">
        <f>IF(SalesOrders_Log[[#This Row],[Date Invoiced]]=FY01_M10,SalesOrders_Log[[#This Row],[Line Sub Total]],0)</f>
        <v>0</v>
      </c>
      <c r="AF228" s="18">
        <f>IF(SalesOrders_Log[[#This Row],[Date Invoiced]]=FY01_M11,SalesOrders_Log[[#This Row],[Line Sub Total]],0)</f>
        <v>0</v>
      </c>
      <c r="AG228" s="18">
        <f>IF(SalesOrders_Log[[#This Row],[Date Invoiced]]=FY01_M12,SalesOrders_Log[[#This Row],[Line Sub Total]],0)</f>
        <v>0</v>
      </c>
      <c r="AH228" s="18">
        <f>IF(SalesOrders_Log[[#This Row],[Date Invoiced]]=FY02_M01,SalesOrders_Log[[#This Row],[Line Sub Total]],0)</f>
        <v>0</v>
      </c>
      <c r="AI228" s="18">
        <f>IF(SalesOrders_Log[[#This Row],[Date Invoiced]]=FY02_M02,SalesOrders_Log[[#This Row],[Line Sub Total]],0)</f>
        <v>0</v>
      </c>
      <c r="AJ228" s="18">
        <f>IF(SalesOrders_Log[[#This Row],[Date Invoiced]]=FY02_M03,SalesOrders_Log[[#This Row],[Line Sub Total]],0)</f>
        <v>0</v>
      </c>
      <c r="AK228" s="18">
        <f>IF(SalesOrders_Log[[#This Row],[Date Invoiced]]=FY02_M04,SalesOrders_Log[[#This Row],[Line Sub Total]],0)</f>
        <v>0</v>
      </c>
      <c r="AL228" s="18">
        <f>IF(SalesOrders_Log[[#This Row],[Date Invoiced]]=FY02_M05,SalesOrders_Log[[#This Row],[Line Sub Total]],0)</f>
        <v>0</v>
      </c>
      <c r="AM228" s="18">
        <f>IF(SalesOrders_Log[[#This Row],[Date Invoiced]]=FY02_M06,SalesOrders_Log[[#This Row],[Line Sub Total]],0)</f>
        <v>0</v>
      </c>
      <c r="AN228" s="18">
        <f>IF(SalesOrders_Log[[#This Row],[Date Invoiced]]=FY02_M07,SalesOrders_Log[[#This Row],[Line Sub Total]],0)</f>
        <v>0</v>
      </c>
      <c r="AO228" s="18">
        <f>IF(SalesOrders_Log[[#This Row],[Date Invoiced]]=FY02_M08,SalesOrders_Log[[#This Row],[Line Sub Total]],0)</f>
        <v>0</v>
      </c>
      <c r="AP228" s="18">
        <f>IF(SalesOrders_Log[[#This Row],[Date Invoiced]]=FY02_M09,SalesOrders_Log[[#This Row],[Line Sub Total]],0)</f>
        <v>0</v>
      </c>
      <c r="AQ228" s="18">
        <f>IF(SalesOrders_Log[[#This Row],[Date Invoiced]]=FY02_M10,SalesOrders_Log[[#This Row],[Line Sub Total]],0)</f>
        <v>0</v>
      </c>
      <c r="AR228" s="18">
        <f>IF(SalesOrders_Log[[#This Row],[Date Invoiced]]=FY02_M11,SalesOrders_Log[[#This Row],[Line Sub Total]],0)</f>
        <v>0</v>
      </c>
      <c r="AS228" s="18">
        <f>IF(SalesOrders_Log[[#This Row],[Date Invoiced]]=FY02_M12,SalesOrders_Log[[#This Row],[Line Sub Total]],0)</f>
        <v>0</v>
      </c>
      <c r="AT228" s="18">
        <f>IF(SalesOrders_Log[[#This Row],[Date Invoiced]]=FY03_M01,SalesOrders_Log[[#This Row],[Line Sub Total]],0)</f>
        <v>0</v>
      </c>
      <c r="AU228" s="18">
        <f>IF(SalesOrders_Log[[#This Row],[Date Invoiced]]=FY03_M02,SalesOrders_Log[[#This Row],[Line Sub Total]],0)</f>
        <v>0</v>
      </c>
      <c r="AV228" s="18">
        <f>IF(SalesOrders_Log[[#This Row],[Date Invoiced]]=FY03_M03,SalesOrders_Log[[#This Row],[Line Sub Total]],0)</f>
        <v>0</v>
      </c>
      <c r="AW228" s="18">
        <f>IF(SalesOrders_Log[[#This Row],[Date Invoiced]]=FY03_M04,SalesOrders_Log[[#This Row],[Line Sub Total]],0)</f>
        <v>0</v>
      </c>
      <c r="AX228" s="18">
        <f>IF(SalesOrders_Log[[#This Row],[Date Invoiced]]=FY03_M05,SalesOrders_Log[[#This Row],[Line Sub Total]],0)</f>
        <v>0</v>
      </c>
      <c r="AY228" s="18">
        <f>IF(SalesOrders_Log[[#This Row],[Date Invoiced]]=FY03_M06,SalesOrders_Log[[#This Row],[Line Sub Total]],0)</f>
        <v>0</v>
      </c>
      <c r="AZ228" s="18">
        <f>IF(SalesOrders_Log[[#This Row],[Date Invoiced]]=FY03_M07,SalesOrders_Log[[#This Row],[Line Sub Total]],0)</f>
        <v>0</v>
      </c>
      <c r="BA228" s="18">
        <f>IF(SalesOrders_Log[[#This Row],[Date Invoiced]]=FY03_M08,SalesOrders_Log[[#This Row],[Line Sub Total]],0)</f>
        <v>0</v>
      </c>
      <c r="BB228" s="18">
        <f>IF(SalesOrders_Log[[#This Row],[Date Invoiced]]=FY03_M09,SalesOrders_Log[[#This Row],[Line Sub Total]],0)</f>
        <v>0</v>
      </c>
      <c r="BC228" s="18">
        <f>IF(SalesOrders_Log[[#This Row],[Date Invoiced]]=FY03_M10,SalesOrders_Log[[#This Row],[Line Sub Total]],0)</f>
        <v>0</v>
      </c>
      <c r="BD228" s="18">
        <f>IF(SalesOrders_Log[[#This Row],[Date Invoiced]]=FY03_M11,SalesOrders_Log[[#This Row],[Line Sub Total]],0)</f>
        <v>0</v>
      </c>
      <c r="BE228" s="18">
        <f>IF(SalesOrders_Log[[#This Row],[Date Invoiced]]=FY03_M12,SalesOrders_Log[[#This Row],[Line Sub Total]],0)</f>
        <v>0</v>
      </c>
      <c r="BF228" s="18">
        <f>IF(SalesOrders_Log[[#This Row],[Product]]=FY04_M01,SalesOrders_Log[[#This Row],[Date Invoiced]],0)</f>
        <v>0</v>
      </c>
      <c r="BG228" s="18">
        <f>IF(SalesOrders_Log[[#This Row],[Product]]=FY04_M02,SalesOrders_Log[[#This Row],[Date Invoiced]],0)</f>
        <v>0</v>
      </c>
      <c r="BH228" s="18">
        <f>IF(SalesOrders_Log[[#This Row],[Product]]=FY04_M03,SalesOrders_Log[[#This Row],[Date Invoiced]],0)</f>
        <v>0</v>
      </c>
      <c r="BI228" s="18">
        <f>IF(SalesOrders_Log[[#This Row],[Product]]=FY04_M04,SalesOrders_Log[[#This Row],[Date Invoiced]],0)</f>
        <v>0</v>
      </c>
      <c r="BJ228" s="18">
        <f>IF(SalesOrders_Log[[#This Row],[Product]]=FY04_M05,SalesOrders_Log[[#This Row],[Date Invoiced]],0)</f>
        <v>0</v>
      </c>
      <c r="BK228" s="18">
        <f>IF(SalesOrders_Log[[#This Row],[Product]]=FY04_M06,SalesOrders_Log[[#This Row],[Date Invoiced]],0)</f>
        <v>0</v>
      </c>
      <c r="BL228" s="18">
        <f>IF(SalesOrders_Log[[#This Row],[Product]]=FY04_M07,SalesOrders_Log[[#This Row],[Date Invoiced]],0)</f>
        <v>0</v>
      </c>
      <c r="BM228" s="18">
        <f>IF(SalesOrders_Log[[#This Row],[Product]]=FY04_M08,SalesOrders_Log[[#This Row],[Date Invoiced]],0)</f>
        <v>0</v>
      </c>
      <c r="BN228" s="18">
        <f>IF(SalesOrders_Log[[#This Row],[Product]]=FY04_M09,SalesOrders_Log[[#This Row],[Date Invoiced]],0)</f>
        <v>0</v>
      </c>
      <c r="BO228" s="18">
        <f>IF(SalesOrders_Log[[#This Row],[Product]]=FY04_M10,SalesOrders_Log[[#This Row],[Date Invoiced]],0)</f>
        <v>0</v>
      </c>
      <c r="BP228" s="18">
        <f>IF(SalesOrders_Log[[#This Row],[Product]]=FY04_M11,SalesOrders_Log[[#This Row],[Date Invoiced]],0)</f>
        <v>0</v>
      </c>
      <c r="BQ228" s="18">
        <f>IF(SalesOrders_Log[[#This Row],[Product]]=FY04_M12,SalesOrders_Log[[#This Row],[Date Invoiced]],0)</f>
        <v>0</v>
      </c>
      <c r="BR228" s="18">
        <f>IF(SalesOrders_Log[[#This Row],[Product]]=FY05_M01,SalesOrders_Log[[#This Row],[Date Invoiced]],0)</f>
        <v>0</v>
      </c>
      <c r="BS228" s="18">
        <f>IF(SalesOrders_Log[[#This Row],[Product]]=FY05_M02,SalesOrders_Log[[#This Row],[Date Invoiced]],0)</f>
        <v>0</v>
      </c>
      <c r="BT228" s="18">
        <f>IF(SalesOrders_Log[[#This Row],[Product]]=FY05_M03,SalesOrders_Log[[#This Row],[Date Invoiced]],0)</f>
        <v>0</v>
      </c>
      <c r="BU228" s="18">
        <f>IF(SalesOrders_Log[[#This Row],[Product]]=FY05_M04,SalesOrders_Log[[#This Row],[Date Invoiced]],0)</f>
        <v>0</v>
      </c>
      <c r="BV228" s="18">
        <f>IF(SalesOrders_Log[[#This Row],[Product]]=FY05_M05,SalesOrders_Log[[#This Row],[Date Invoiced]],0)</f>
        <v>0</v>
      </c>
      <c r="BW228" s="18">
        <f>IF(SalesOrders_Log[[#This Row],[Product]]=FY05_M06,SalesOrders_Log[[#This Row],[Date Invoiced]],0)</f>
        <v>0</v>
      </c>
      <c r="BX228" s="18">
        <f>IF(SalesOrders_Log[[#This Row],[Product]]=FY05_M07,SalesOrders_Log[[#This Row],[Date Invoiced]],0)</f>
        <v>0</v>
      </c>
      <c r="BY228" s="18">
        <f>IF(SalesOrders_Log[[#This Row],[Product]]=FY05_M08,SalesOrders_Log[[#This Row],[Date Invoiced]],0)</f>
        <v>0</v>
      </c>
      <c r="BZ228" s="18">
        <f>IF(SalesOrders_Log[[#This Row],[Product]]=FY05_M09,SalesOrders_Log[[#This Row],[Date Invoiced]],0)</f>
        <v>0</v>
      </c>
      <c r="CA228" s="18">
        <f>IF(SalesOrders_Log[[#This Row],[Product]]=FY05_M10,SalesOrders_Log[[#This Row],[Date Invoiced]],0)</f>
        <v>0</v>
      </c>
      <c r="CB228" s="18">
        <f>IF(SalesOrders_Log[[#This Row],[Product]]=FY05_M11,SalesOrders_Log[[#This Row],[Date Invoiced]],0)</f>
        <v>0</v>
      </c>
      <c r="CC228" s="18">
        <f>IF(SalesOrders_Log[[#This Row],[Product]]=FY05_M12,SalesOrders_Log[[#This Row],[Date Invoiced]],0)</f>
        <v>0</v>
      </c>
    </row>
    <row r="229" spans="2:81" x14ac:dyDescent="0.25">
      <c r="B229" s="6" t="s">
        <v>833</v>
      </c>
      <c r="C229" s="6"/>
      <c r="D229" s="11"/>
      <c r="E229" s="6"/>
      <c r="F229" s="6"/>
      <c r="G229" s="6"/>
      <c r="H229" s="6"/>
      <c r="I229" s="6"/>
      <c r="J229" s="6"/>
      <c r="K229" s="6"/>
      <c r="L229" s="18" t="str">
        <f>IF(ISBLANK(SalesOrders_Log[[#This Row],[Product]]),"",SalesOrders_Log[[#This Row],[List Price]]*SalesOrders_Log[[#This Row],[QTY at List Price]]+SalesOrders_Log[[#This Row],[Discount Price]]*SalesOrders_Log[[#This Row],[QTY at Discount Price]])</f>
        <v/>
      </c>
      <c r="M229" s="6"/>
      <c r="N229" s="6"/>
      <c r="O229" s="18" t="str">
        <f>IFERROR(SalesOrders_Log[[#This Row],[Line Sub Total]]*SalesOrders_Log[[#This Row],[Zip Code Taxes]],"")</f>
        <v/>
      </c>
      <c r="P229" s="18">
        <f>SalesOrders_Log[[#This Row],[List Price]]-SalesOrders_Log[[#This Row],[Cost Price]]</f>
        <v>0</v>
      </c>
      <c r="Q22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29" s="93" t="str">
        <f>IFERROR(SalesOrders_Log[[#This Row],[QTY at List Price]]*SalesOrders_Log[[#This Row],[List Price]]/SalesOrders_Log[[#This Row],[Cost Price]]*SalesOrders_Log[[#This Row],[QTY at List Price]]-IF(SalesOrders_Log[[#This Row],[QTY at List Price]]="","",1),"")</f>
        <v/>
      </c>
      <c r="S229" s="93" t="str">
        <f>IFERROR( SalesOrders_Log[[#This Row],[QTY at Discount Price]]*SalesOrders_Log[[#This Row],[Discount Price]]/SalesOrders_Log[[#This Row],[Cost Price]]*SalesOrders_Log[[#This Row],[QTY at Discount Price]]-IF(SalesOrders_Log[[#This Row],[QTY at Discount Price]]="","",1),"")</f>
        <v/>
      </c>
      <c r="T229" s="6"/>
      <c r="V229" s="18">
        <f>IF(SalesOrders_Log[[#This Row],[Date Invoiced]]=FY01_M01,SalesOrders_Log[[#This Row],[Line Sub Total]],0)</f>
        <v>0</v>
      </c>
      <c r="W229" s="18">
        <f>IF(SalesOrders_Log[[#This Row],[Date Invoiced]]=FY01_M02,SalesOrders_Log[[#This Row],[Line Sub Total]],0)</f>
        <v>0</v>
      </c>
      <c r="X229" s="18">
        <f>IF(SalesOrders_Log[[#This Row],[Date Invoiced]]=FY01_M03,SalesOrders_Log[[#This Row],[Line Sub Total]],0)</f>
        <v>0</v>
      </c>
      <c r="Y229" s="18">
        <f>IF(SalesOrders_Log[[#This Row],[Date Invoiced]]=FY01_M04,SalesOrders_Log[[#This Row],[Line Sub Total]],0)</f>
        <v>0</v>
      </c>
      <c r="Z229" s="18">
        <f>IF(SalesOrders_Log[[#This Row],[Date Invoiced]]=FY01_M05,SalesOrders_Log[[#This Row],[Line Sub Total]],0)</f>
        <v>0</v>
      </c>
      <c r="AA229" s="18">
        <f>IF(SalesOrders_Log[[#This Row],[Date Invoiced]]=FY01_M06,SalesOrders_Log[[#This Row],[Line Sub Total]],0)</f>
        <v>0</v>
      </c>
      <c r="AB229" s="18">
        <f>IF(SalesOrders_Log[[#This Row],[Date Invoiced]]=FY01_M07,SalesOrders_Log[[#This Row],[Line Sub Total]],0)</f>
        <v>0</v>
      </c>
      <c r="AC229" s="18">
        <f>IF(SalesOrders_Log[[#This Row],[Date Invoiced]]=FY01_M08,SalesOrders_Log[[#This Row],[Line Sub Total]],0)</f>
        <v>0</v>
      </c>
      <c r="AD229" s="18">
        <f>IF(SalesOrders_Log[[#This Row],[Date Invoiced]]=FY01_M09,SalesOrders_Log[[#This Row],[Line Sub Total]],0)</f>
        <v>0</v>
      </c>
      <c r="AE229" s="18">
        <f>IF(SalesOrders_Log[[#This Row],[Date Invoiced]]=FY01_M10,SalesOrders_Log[[#This Row],[Line Sub Total]],0)</f>
        <v>0</v>
      </c>
      <c r="AF229" s="18">
        <f>IF(SalesOrders_Log[[#This Row],[Date Invoiced]]=FY01_M11,SalesOrders_Log[[#This Row],[Line Sub Total]],0)</f>
        <v>0</v>
      </c>
      <c r="AG229" s="18">
        <f>IF(SalesOrders_Log[[#This Row],[Date Invoiced]]=FY01_M12,SalesOrders_Log[[#This Row],[Line Sub Total]],0)</f>
        <v>0</v>
      </c>
      <c r="AH229" s="18">
        <f>IF(SalesOrders_Log[[#This Row],[Date Invoiced]]=FY02_M01,SalesOrders_Log[[#This Row],[Line Sub Total]],0)</f>
        <v>0</v>
      </c>
      <c r="AI229" s="18">
        <f>IF(SalesOrders_Log[[#This Row],[Date Invoiced]]=FY02_M02,SalesOrders_Log[[#This Row],[Line Sub Total]],0)</f>
        <v>0</v>
      </c>
      <c r="AJ229" s="18">
        <f>IF(SalesOrders_Log[[#This Row],[Date Invoiced]]=FY02_M03,SalesOrders_Log[[#This Row],[Line Sub Total]],0)</f>
        <v>0</v>
      </c>
      <c r="AK229" s="18">
        <f>IF(SalesOrders_Log[[#This Row],[Date Invoiced]]=FY02_M04,SalesOrders_Log[[#This Row],[Line Sub Total]],0)</f>
        <v>0</v>
      </c>
      <c r="AL229" s="18">
        <f>IF(SalesOrders_Log[[#This Row],[Date Invoiced]]=FY02_M05,SalesOrders_Log[[#This Row],[Line Sub Total]],0)</f>
        <v>0</v>
      </c>
      <c r="AM229" s="18">
        <f>IF(SalesOrders_Log[[#This Row],[Date Invoiced]]=FY02_M06,SalesOrders_Log[[#This Row],[Line Sub Total]],0)</f>
        <v>0</v>
      </c>
      <c r="AN229" s="18">
        <f>IF(SalesOrders_Log[[#This Row],[Date Invoiced]]=FY02_M07,SalesOrders_Log[[#This Row],[Line Sub Total]],0)</f>
        <v>0</v>
      </c>
      <c r="AO229" s="18">
        <f>IF(SalesOrders_Log[[#This Row],[Date Invoiced]]=FY02_M08,SalesOrders_Log[[#This Row],[Line Sub Total]],0)</f>
        <v>0</v>
      </c>
      <c r="AP229" s="18">
        <f>IF(SalesOrders_Log[[#This Row],[Date Invoiced]]=FY02_M09,SalesOrders_Log[[#This Row],[Line Sub Total]],0)</f>
        <v>0</v>
      </c>
      <c r="AQ229" s="18">
        <f>IF(SalesOrders_Log[[#This Row],[Date Invoiced]]=FY02_M10,SalesOrders_Log[[#This Row],[Line Sub Total]],0)</f>
        <v>0</v>
      </c>
      <c r="AR229" s="18">
        <f>IF(SalesOrders_Log[[#This Row],[Date Invoiced]]=FY02_M11,SalesOrders_Log[[#This Row],[Line Sub Total]],0)</f>
        <v>0</v>
      </c>
      <c r="AS229" s="18">
        <f>IF(SalesOrders_Log[[#This Row],[Date Invoiced]]=FY02_M12,SalesOrders_Log[[#This Row],[Line Sub Total]],0)</f>
        <v>0</v>
      </c>
      <c r="AT229" s="18">
        <f>IF(SalesOrders_Log[[#This Row],[Date Invoiced]]=FY03_M01,SalesOrders_Log[[#This Row],[Line Sub Total]],0)</f>
        <v>0</v>
      </c>
      <c r="AU229" s="18">
        <f>IF(SalesOrders_Log[[#This Row],[Date Invoiced]]=FY03_M02,SalesOrders_Log[[#This Row],[Line Sub Total]],0)</f>
        <v>0</v>
      </c>
      <c r="AV229" s="18">
        <f>IF(SalesOrders_Log[[#This Row],[Date Invoiced]]=FY03_M03,SalesOrders_Log[[#This Row],[Line Sub Total]],0)</f>
        <v>0</v>
      </c>
      <c r="AW229" s="18">
        <f>IF(SalesOrders_Log[[#This Row],[Date Invoiced]]=FY03_M04,SalesOrders_Log[[#This Row],[Line Sub Total]],0)</f>
        <v>0</v>
      </c>
      <c r="AX229" s="18">
        <f>IF(SalesOrders_Log[[#This Row],[Date Invoiced]]=FY03_M05,SalesOrders_Log[[#This Row],[Line Sub Total]],0)</f>
        <v>0</v>
      </c>
      <c r="AY229" s="18">
        <f>IF(SalesOrders_Log[[#This Row],[Date Invoiced]]=FY03_M06,SalesOrders_Log[[#This Row],[Line Sub Total]],0)</f>
        <v>0</v>
      </c>
      <c r="AZ229" s="18">
        <f>IF(SalesOrders_Log[[#This Row],[Date Invoiced]]=FY03_M07,SalesOrders_Log[[#This Row],[Line Sub Total]],0)</f>
        <v>0</v>
      </c>
      <c r="BA229" s="18">
        <f>IF(SalesOrders_Log[[#This Row],[Date Invoiced]]=FY03_M08,SalesOrders_Log[[#This Row],[Line Sub Total]],0)</f>
        <v>0</v>
      </c>
      <c r="BB229" s="18">
        <f>IF(SalesOrders_Log[[#This Row],[Date Invoiced]]=FY03_M09,SalesOrders_Log[[#This Row],[Line Sub Total]],0)</f>
        <v>0</v>
      </c>
      <c r="BC229" s="18">
        <f>IF(SalesOrders_Log[[#This Row],[Date Invoiced]]=FY03_M10,SalesOrders_Log[[#This Row],[Line Sub Total]],0)</f>
        <v>0</v>
      </c>
      <c r="BD229" s="18">
        <f>IF(SalesOrders_Log[[#This Row],[Date Invoiced]]=FY03_M11,SalesOrders_Log[[#This Row],[Line Sub Total]],0)</f>
        <v>0</v>
      </c>
      <c r="BE229" s="18">
        <f>IF(SalesOrders_Log[[#This Row],[Date Invoiced]]=FY03_M12,SalesOrders_Log[[#This Row],[Line Sub Total]],0)</f>
        <v>0</v>
      </c>
      <c r="BF229" s="18">
        <f>IF(SalesOrders_Log[[#This Row],[Product]]=FY04_M01,SalesOrders_Log[[#This Row],[Date Invoiced]],0)</f>
        <v>0</v>
      </c>
      <c r="BG229" s="18">
        <f>IF(SalesOrders_Log[[#This Row],[Product]]=FY04_M02,SalesOrders_Log[[#This Row],[Date Invoiced]],0)</f>
        <v>0</v>
      </c>
      <c r="BH229" s="18">
        <f>IF(SalesOrders_Log[[#This Row],[Product]]=FY04_M03,SalesOrders_Log[[#This Row],[Date Invoiced]],0)</f>
        <v>0</v>
      </c>
      <c r="BI229" s="18">
        <f>IF(SalesOrders_Log[[#This Row],[Product]]=FY04_M04,SalesOrders_Log[[#This Row],[Date Invoiced]],0)</f>
        <v>0</v>
      </c>
      <c r="BJ229" s="18">
        <f>IF(SalesOrders_Log[[#This Row],[Product]]=FY04_M05,SalesOrders_Log[[#This Row],[Date Invoiced]],0)</f>
        <v>0</v>
      </c>
      <c r="BK229" s="18">
        <f>IF(SalesOrders_Log[[#This Row],[Product]]=FY04_M06,SalesOrders_Log[[#This Row],[Date Invoiced]],0)</f>
        <v>0</v>
      </c>
      <c r="BL229" s="18">
        <f>IF(SalesOrders_Log[[#This Row],[Product]]=FY04_M07,SalesOrders_Log[[#This Row],[Date Invoiced]],0)</f>
        <v>0</v>
      </c>
      <c r="BM229" s="18">
        <f>IF(SalesOrders_Log[[#This Row],[Product]]=FY04_M08,SalesOrders_Log[[#This Row],[Date Invoiced]],0)</f>
        <v>0</v>
      </c>
      <c r="BN229" s="18">
        <f>IF(SalesOrders_Log[[#This Row],[Product]]=FY04_M09,SalesOrders_Log[[#This Row],[Date Invoiced]],0)</f>
        <v>0</v>
      </c>
      <c r="BO229" s="18">
        <f>IF(SalesOrders_Log[[#This Row],[Product]]=FY04_M10,SalesOrders_Log[[#This Row],[Date Invoiced]],0)</f>
        <v>0</v>
      </c>
      <c r="BP229" s="18">
        <f>IF(SalesOrders_Log[[#This Row],[Product]]=FY04_M11,SalesOrders_Log[[#This Row],[Date Invoiced]],0)</f>
        <v>0</v>
      </c>
      <c r="BQ229" s="18">
        <f>IF(SalesOrders_Log[[#This Row],[Product]]=FY04_M12,SalesOrders_Log[[#This Row],[Date Invoiced]],0)</f>
        <v>0</v>
      </c>
      <c r="BR229" s="18">
        <f>IF(SalesOrders_Log[[#This Row],[Product]]=FY05_M01,SalesOrders_Log[[#This Row],[Date Invoiced]],0)</f>
        <v>0</v>
      </c>
      <c r="BS229" s="18">
        <f>IF(SalesOrders_Log[[#This Row],[Product]]=FY05_M02,SalesOrders_Log[[#This Row],[Date Invoiced]],0)</f>
        <v>0</v>
      </c>
      <c r="BT229" s="18">
        <f>IF(SalesOrders_Log[[#This Row],[Product]]=FY05_M03,SalesOrders_Log[[#This Row],[Date Invoiced]],0)</f>
        <v>0</v>
      </c>
      <c r="BU229" s="18">
        <f>IF(SalesOrders_Log[[#This Row],[Product]]=FY05_M04,SalesOrders_Log[[#This Row],[Date Invoiced]],0)</f>
        <v>0</v>
      </c>
      <c r="BV229" s="18">
        <f>IF(SalesOrders_Log[[#This Row],[Product]]=FY05_M05,SalesOrders_Log[[#This Row],[Date Invoiced]],0)</f>
        <v>0</v>
      </c>
      <c r="BW229" s="18">
        <f>IF(SalesOrders_Log[[#This Row],[Product]]=FY05_M06,SalesOrders_Log[[#This Row],[Date Invoiced]],0)</f>
        <v>0</v>
      </c>
      <c r="BX229" s="18">
        <f>IF(SalesOrders_Log[[#This Row],[Product]]=FY05_M07,SalesOrders_Log[[#This Row],[Date Invoiced]],0)</f>
        <v>0</v>
      </c>
      <c r="BY229" s="18">
        <f>IF(SalesOrders_Log[[#This Row],[Product]]=FY05_M08,SalesOrders_Log[[#This Row],[Date Invoiced]],0)</f>
        <v>0</v>
      </c>
      <c r="BZ229" s="18">
        <f>IF(SalesOrders_Log[[#This Row],[Product]]=FY05_M09,SalesOrders_Log[[#This Row],[Date Invoiced]],0)</f>
        <v>0</v>
      </c>
      <c r="CA229" s="18">
        <f>IF(SalesOrders_Log[[#This Row],[Product]]=FY05_M10,SalesOrders_Log[[#This Row],[Date Invoiced]],0)</f>
        <v>0</v>
      </c>
      <c r="CB229" s="18">
        <f>IF(SalesOrders_Log[[#This Row],[Product]]=FY05_M11,SalesOrders_Log[[#This Row],[Date Invoiced]],0)</f>
        <v>0</v>
      </c>
      <c r="CC229" s="18">
        <f>IF(SalesOrders_Log[[#This Row],[Product]]=FY05_M12,SalesOrders_Log[[#This Row],[Date Invoiced]],0)</f>
        <v>0</v>
      </c>
    </row>
    <row r="230" spans="2:81" x14ac:dyDescent="0.25">
      <c r="B230" s="6" t="s">
        <v>834</v>
      </c>
      <c r="C230" s="6"/>
      <c r="D230" s="11"/>
      <c r="E230" s="6"/>
      <c r="F230" s="6"/>
      <c r="G230" s="6"/>
      <c r="H230" s="6"/>
      <c r="I230" s="6"/>
      <c r="J230" s="6"/>
      <c r="K230" s="6"/>
      <c r="L230" s="18" t="str">
        <f>IF(ISBLANK(SalesOrders_Log[[#This Row],[Product]]),"",SalesOrders_Log[[#This Row],[List Price]]*SalesOrders_Log[[#This Row],[QTY at List Price]]+SalesOrders_Log[[#This Row],[Discount Price]]*SalesOrders_Log[[#This Row],[QTY at Discount Price]])</f>
        <v/>
      </c>
      <c r="M230" s="6"/>
      <c r="N230" s="6"/>
      <c r="O230" s="18" t="str">
        <f>IFERROR(SalesOrders_Log[[#This Row],[Line Sub Total]]*SalesOrders_Log[[#This Row],[Zip Code Taxes]],"")</f>
        <v/>
      </c>
      <c r="P230" s="18">
        <f>SalesOrders_Log[[#This Row],[List Price]]-SalesOrders_Log[[#This Row],[Cost Price]]</f>
        <v>0</v>
      </c>
      <c r="Q23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30" s="93" t="str">
        <f>IFERROR(SalesOrders_Log[[#This Row],[QTY at List Price]]*SalesOrders_Log[[#This Row],[List Price]]/SalesOrders_Log[[#This Row],[Cost Price]]*SalesOrders_Log[[#This Row],[QTY at List Price]]-IF(SalesOrders_Log[[#This Row],[QTY at List Price]]="","",1),"")</f>
        <v/>
      </c>
      <c r="S230" s="93" t="str">
        <f>IFERROR( SalesOrders_Log[[#This Row],[QTY at Discount Price]]*SalesOrders_Log[[#This Row],[Discount Price]]/SalesOrders_Log[[#This Row],[Cost Price]]*SalesOrders_Log[[#This Row],[QTY at Discount Price]]-IF(SalesOrders_Log[[#This Row],[QTY at Discount Price]]="","",1),"")</f>
        <v/>
      </c>
      <c r="T230" s="6"/>
      <c r="V230" s="18">
        <f>IF(SalesOrders_Log[[#This Row],[Date Invoiced]]=FY01_M01,SalesOrders_Log[[#This Row],[Line Sub Total]],0)</f>
        <v>0</v>
      </c>
      <c r="W230" s="18">
        <f>IF(SalesOrders_Log[[#This Row],[Date Invoiced]]=FY01_M02,SalesOrders_Log[[#This Row],[Line Sub Total]],0)</f>
        <v>0</v>
      </c>
      <c r="X230" s="18">
        <f>IF(SalesOrders_Log[[#This Row],[Date Invoiced]]=FY01_M03,SalesOrders_Log[[#This Row],[Line Sub Total]],0)</f>
        <v>0</v>
      </c>
      <c r="Y230" s="18">
        <f>IF(SalesOrders_Log[[#This Row],[Date Invoiced]]=FY01_M04,SalesOrders_Log[[#This Row],[Line Sub Total]],0)</f>
        <v>0</v>
      </c>
      <c r="Z230" s="18">
        <f>IF(SalesOrders_Log[[#This Row],[Date Invoiced]]=FY01_M05,SalesOrders_Log[[#This Row],[Line Sub Total]],0)</f>
        <v>0</v>
      </c>
      <c r="AA230" s="18">
        <f>IF(SalesOrders_Log[[#This Row],[Date Invoiced]]=FY01_M06,SalesOrders_Log[[#This Row],[Line Sub Total]],0)</f>
        <v>0</v>
      </c>
      <c r="AB230" s="18">
        <f>IF(SalesOrders_Log[[#This Row],[Date Invoiced]]=FY01_M07,SalesOrders_Log[[#This Row],[Line Sub Total]],0)</f>
        <v>0</v>
      </c>
      <c r="AC230" s="18">
        <f>IF(SalesOrders_Log[[#This Row],[Date Invoiced]]=FY01_M08,SalesOrders_Log[[#This Row],[Line Sub Total]],0)</f>
        <v>0</v>
      </c>
      <c r="AD230" s="18">
        <f>IF(SalesOrders_Log[[#This Row],[Date Invoiced]]=FY01_M09,SalesOrders_Log[[#This Row],[Line Sub Total]],0)</f>
        <v>0</v>
      </c>
      <c r="AE230" s="18">
        <f>IF(SalesOrders_Log[[#This Row],[Date Invoiced]]=FY01_M10,SalesOrders_Log[[#This Row],[Line Sub Total]],0)</f>
        <v>0</v>
      </c>
      <c r="AF230" s="18">
        <f>IF(SalesOrders_Log[[#This Row],[Date Invoiced]]=FY01_M11,SalesOrders_Log[[#This Row],[Line Sub Total]],0)</f>
        <v>0</v>
      </c>
      <c r="AG230" s="18">
        <f>IF(SalesOrders_Log[[#This Row],[Date Invoiced]]=FY01_M12,SalesOrders_Log[[#This Row],[Line Sub Total]],0)</f>
        <v>0</v>
      </c>
      <c r="AH230" s="18">
        <f>IF(SalesOrders_Log[[#This Row],[Date Invoiced]]=FY02_M01,SalesOrders_Log[[#This Row],[Line Sub Total]],0)</f>
        <v>0</v>
      </c>
      <c r="AI230" s="18">
        <f>IF(SalesOrders_Log[[#This Row],[Date Invoiced]]=FY02_M02,SalesOrders_Log[[#This Row],[Line Sub Total]],0)</f>
        <v>0</v>
      </c>
      <c r="AJ230" s="18">
        <f>IF(SalesOrders_Log[[#This Row],[Date Invoiced]]=FY02_M03,SalesOrders_Log[[#This Row],[Line Sub Total]],0)</f>
        <v>0</v>
      </c>
      <c r="AK230" s="18">
        <f>IF(SalesOrders_Log[[#This Row],[Date Invoiced]]=FY02_M04,SalesOrders_Log[[#This Row],[Line Sub Total]],0)</f>
        <v>0</v>
      </c>
      <c r="AL230" s="18">
        <f>IF(SalesOrders_Log[[#This Row],[Date Invoiced]]=FY02_M05,SalesOrders_Log[[#This Row],[Line Sub Total]],0)</f>
        <v>0</v>
      </c>
      <c r="AM230" s="18">
        <f>IF(SalesOrders_Log[[#This Row],[Date Invoiced]]=FY02_M06,SalesOrders_Log[[#This Row],[Line Sub Total]],0)</f>
        <v>0</v>
      </c>
      <c r="AN230" s="18">
        <f>IF(SalesOrders_Log[[#This Row],[Date Invoiced]]=FY02_M07,SalesOrders_Log[[#This Row],[Line Sub Total]],0)</f>
        <v>0</v>
      </c>
      <c r="AO230" s="18">
        <f>IF(SalesOrders_Log[[#This Row],[Date Invoiced]]=FY02_M08,SalesOrders_Log[[#This Row],[Line Sub Total]],0)</f>
        <v>0</v>
      </c>
      <c r="AP230" s="18">
        <f>IF(SalesOrders_Log[[#This Row],[Date Invoiced]]=FY02_M09,SalesOrders_Log[[#This Row],[Line Sub Total]],0)</f>
        <v>0</v>
      </c>
      <c r="AQ230" s="18">
        <f>IF(SalesOrders_Log[[#This Row],[Date Invoiced]]=FY02_M10,SalesOrders_Log[[#This Row],[Line Sub Total]],0)</f>
        <v>0</v>
      </c>
      <c r="AR230" s="18">
        <f>IF(SalesOrders_Log[[#This Row],[Date Invoiced]]=FY02_M11,SalesOrders_Log[[#This Row],[Line Sub Total]],0)</f>
        <v>0</v>
      </c>
      <c r="AS230" s="18">
        <f>IF(SalesOrders_Log[[#This Row],[Date Invoiced]]=FY02_M12,SalesOrders_Log[[#This Row],[Line Sub Total]],0)</f>
        <v>0</v>
      </c>
      <c r="AT230" s="18">
        <f>IF(SalesOrders_Log[[#This Row],[Date Invoiced]]=FY03_M01,SalesOrders_Log[[#This Row],[Line Sub Total]],0)</f>
        <v>0</v>
      </c>
      <c r="AU230" s="18">
        <f>IF(SalesOrders_Log[[#This Row],[Date Invoiced]]=FY03_M02,SalesOrders_Log[[#This Row],[Line Sub Total]],0)</f>
        <v>0</v>
      </c>
      <c r="AV230" s="18">
        <f>IF(SalesOrders_Log[[#This Row],[Date Invoiced]]=FY03_M03,SalesOrders_Log[[#This Row],[Line Sub Total]],0)</f>
        <v>0</v>
      </c>
      <c r="AW230" s="18">
        <f>IF(SalesOrders_Log[[#This Row],[Date Invoiced]]=FY03_M04,SalesOrders_Log[[#This Row],[Line Sub Total]],0)</f>
        <v>0</v>
      </c>
      <c r="AX230" s="18">
        <f>IF(SalesOrders_Log[[#This Row],[Date Invoiced]]=FY03_M05,SalesOrders_Log[[#This Row],[Line Sub Total]],0)</f>
        <v>0</v>
      </c>
      <c r="AY230" s="18">
        <f>IF(SalesOrders_Log[[#This Row],[Date Invoiced]]=FY03_M06,SalesOrders_Log[[#This Row],[Line Sub Total]],0)</f>
        <v>0</v>
      </c>
      <c r="AZ230" s="18">
        <f>IF(SalesOrders_Log[[#This Row],[Date Invoiced]]=FY03_M07,SalesOrders_Log[[#This Row],[Line Sub Total]],0)</f>
        <v>0</v>
      </c>
      <c r="BA230" s="18">
        <f>IF(SalesOrders_Log[[#This Row],[Date Invoiced]]=FY03_M08,SalesOrders_Log[[#This Row],[Line Sub Total]],0)</f>
        <v>0</v>
      </c>
      <c r="BB230" s="18">
        <f>IF(SalesOrders_Log[[#This Row],[Date Invoiced]]=FY03_M09,SalesOrders_Log[[#This Row],[Line Sub Total]],0)</f>
        <v>0</v>
      </c>
      <c r="BC230" s="18">
        <f>IF(SalesOrders_Log[[#This Row],[Date Invoiced]]=FY03_M10,SalesOrders_Log[[#This Row],[Line Sub Total]],0)</f>
        <v>0</v>
      </c>
      <c r="BD230" s="18">
        <f>IF(SalesOrders_Log[[#This Row],[Date Invoiced]]=FY03_M11,SalesOrders_Log[[#This Row],[Line Sub Total]],0)</f>
        <v>0</v>
      </c>
      <c r="BE230" s="18">
        <f>IF(SalesOrders_Log[[#This Row],[Date Invoiced]]=FY03_M12,SalesOrders_Log[[#This Row],[Line Sub Total]],0)</f>
        <v>0</v>
      </c>
      <c r="BF230" s="18">
        <f>IF(SalesOrders_Log[[#This Row],[Product]]=FY04_M01,SalesOrders_Log[[#This Row],[Date Invoiced]],0)</f>
        <v>0</v>
      </c>
      <c r="BG230" s="18">
        <f>IF(SalesOrders_Log[[#This Row],[Product]]=FY04_M02,SalesOrders_Log[[#This Row],[Date Invoiced]],0)</f>
        <v>0</v>
      </c>
      <c r="BH230" s="18">
        <f>IF(SalesOrders_Log[[#This Row],[Product]]=FY04_M03,SalesOrders_Log[[#This Row],[Date Invoiced]],0)</f>
        <v>0</v>
      </c>
      <c r="BI230" s="18">
        <f>IF(SalesOrders_Log[[#This Row],[Product]]=FY04_M04,SalesOrders_Log[[#This Row],[Date Invoiced]],0)</f>
        <v>0</v>
      </c>
      <c r="BJ230" s="18">
        <f>IF(SalesOrders_Log[[#This Row],[Product]]=FY04_M05,SalesOrders_Log[[#This Row],[Date Invoiced]],0)</f>
        <v>0</v>
      </c>
      <c r="BK230" s="18">
        <f>IF(SalesOrders_Log[[#This Row],[Product]]=FY04_M06,SalesOrders_Log[[#This Row],[Date Invoiced]],0)</f>
        <v>0</v>
      </c>
      <c r="BL230" s="18">
        <f>IF(SalesOrders_Log[[#This Row],[Product]]=FY04_M07,SalesOrders_Log[[#This Row],[Date Invoiced]],0)</f>
        <v>0</v>
      </c>
      <c r="BM230" s="18">
        <f>IF(SalesOrders_Log[[#This Row],[Product]]=FY04_M08,SalesOrders_Log[[#This Row],[Date Invoiced]],0)</f>
        <v>0</v>
      </c>
      <c r="BN230" s="18">
        <f>IF(SalesOrders_Log[[#This Row],[Product]]=FY04_M09,SalesOrders_Log[[#This Row],[Date Invoiced]],0)</f>
        <v>0</v>
      </c>
      <c r="BO230" s="18">
        <f>IF(SalesOrders_Log[[#This Row],[Product]]=FY04_M10,SalesOrders_Log[[#This Row],[Date Invoiced]],0)</f>
        <v>0</v>
      </c>
      <c r="BP230" s="18">
        <f>IF(SalesOrders_Log[[#This Row],[Product]]=FY04_M11,SalesOrders_Log[[#This Row],[Date Invoiced]],0)</f>
        <v>0</v>
      </c>
      <c r="BQ230" s="18">
        <f>IF(SalesOrders_Log[[#This Row],[Product]]=FY04_M12,SalesOrders_Log[[#This Row],[Date Invoiced]],0)</f>
        <v>0</v>
      </c>
      <c r="BR230" s="18">
        <f>IF(SalesOrders_Log[[#This Row],[Product]]=FY05_M01,SalesOrders_Log[[#This Row],[Date Invoiced]],0)</f>
        <v>0</v>
      </c>
      <c r="BS230" s="18">
        <f>IF(SalesOrders_Log[[#This Row],[Product]]=FY05_M02,SalesOrders_Log[[#This Row],[Date Invoiced]],0)</f>
        <v>0</v>
      </c>
      <c r="BT230" s="18">
        <f>IF(SalesOrders_Log[[#This Row],[Product]]=FY05_M03,SalesOrders_Log[[#This Row],[Date Invoiced]],0)</f>
        <v>0</v>
      </c>
      <c r="BU230" s="18">
        <f>IF(SalesOrders_Log[[#This Row],[Product]]=FY05_M04,SalesOrders_Log[[#This Row],[Date Invoiced]],0)</f>
        <v>0</v>
      </c>
      <c r="BV230" s="18">
        <f>IF(SalesOrders_Log[[#This Row],[Product]]=FY05_M05,SalesOrders_Log[[#This Row],[Date Invoiced]],0)</f>
        <v>0</v>
      </c>
      <c r="BW230" s="18">
        <f>IF(SalesOrders_Log[[#This Row],[Product]]=FY05_M06,SalesOrders_Log[[#This Row],[Date Invoiced]],0)</f>
        <v>0</v>
      </c>
      <c r="BX230" s="18">
        <f>IF(SalesOrders_Log[[#This Row],[Product]]=FY05_M07,SalesOrders_Log[[#This Row],[Date Invoiced]],0)</f>
        <v>0</v>
      </c>
      <c r="BY230" s="18">
        <f>IF(SalesOrders_Log[[#This Row],[Product]]=FY05_M08,SalesOrders_Log[[#This Row],[Date Invoiced]],0)</f>
        <v>0</v>
      </c>
      <c r="BZ230" s="18">
        <f>IF(SalesOrders_Log[[#This Row],[Product]]=FY05_M09,SalesOrders_Log[[#This Row],[Date Invoiced]],0)</f>
        <v>0</v>
      </c>
      <c r="CA230" s="18">
        <f>IF(SalesOrders_Log[[#This Row],[Product]]=FY05_M10,SalesOrders_Log[[#This Row],[Date Invoiced]],0)</f>
        <v>0</v>
      </c>
      <c r="CB230" s="18">
        <f>IF(SalesOrders_Log[[#This Row],[Product]]=FY05_M11,SalesOrders_Log[[#This Row],[Date Invoiced]],0)</f>
        <v>0</v>
      </c>
      <c r="CC230" s="18">
        <f>IF(SalesOrders_Log[[#This Row],[Product]]=FY05_M12,SalesOrders_Log[[#This Row],[Date Invoiced]],0)</f>
        <v>0</v>
      </c>
    </row>
    <row r="231" spans="2:81" x14ac:dyDescent="0.25">
      <c r="B231" s="6" t="s">
        <v>835</v>
      </c>
      <c r="C231" s="6"/>
      <c r="D231" s="11"/>
      <c r="E231" s="6"/>
      <c r="F231" s="6"/>
      <c r="G231" s="6"/>
      <c r="H231" s="6"/>
      <c r="I231" s="6"/>
      <c r="J231" s="6"/>
      <c r="K231" s="6"/>
      <c r="L231" s="18" t="str">
        <f>IF(ISBLANK(SalesOrders_Log[[#This Row],[Product]]),"",SalesOrders_Log[[#This Row],[List Price]]*SalesOrders_Log[[#This Row],[QTY at List Price]]+SalesOrders_Log[[#This Row],[Discount Price]]*SalesOrders_Log[[#This Row],[QTY at Discount Price]])</f>
        <v/>
      </c>
      <c r="M231" s="6"/>
      <c r="N231" s="6"/>
      <c r="O231" s="18" t="str">
        <f>IFERROR(SalesOrders_Log[[#This Row],[Line Sub Total]]*SalesOrders_Log[[#This Row],[Zip Code Taxes]],"")</f>
        <v/>
      </c>
      <c r="P231" s="18">
        <f>SalesOrders_Log[[#This Row],[List Price]]-SalesOrders_Log[[#This Row],[Cost Price]]</f>
        <v>0</v>
      </c>
      <c r="Q23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31" s="93" t="str">
        <f>IFERROR(SalesOrders_Log[[#This Row],[QTY at List Price]]*SalesOrders_Log[[#This Row],[List Price]]/SalesOrders_Log[[#This Row],[Cost Price]]*SalesOrders_Log[[#This Row],[QTY at List Price]]-IF(SalesOrders_Log[[#This Row],[QTY at List Price]]="","",1),"")</f>
        <v/>
      </c>
      <c r="S231" s="93" t="str">
        <f>IFERROR( SalesOrders_Log[[#This Row],[QTY at Discount Price]]*SalesOrders_Log[[#This Row],[Discount Price]]/SalesOrders_Log[[#This Row],[Cost Price]]*SalesOrders_Log[[#This Row],[QTY at Discount Price]]-IF(SalesOrders_Log[[#This Row],[QTY at Discount Price]]="","",1),"")</f>
        <v/>
      </c>
      <c r="T231" s="6"/>
      <c r="V231" s="18">
        <f>IF(SalesOrders_Log[[#This Row],[Date Invoiced]]=FY01_M01,SalesOrders_Log[[#This Row],[Line Sub Total]],0)</f>
        <v>0</v>
      </c>
      <c r="W231" s="18">
        <f>IF(SalesOrders_Log[[#This Row],[Date Invoiced]]=FY01_M02,SalesOrders_Log[[#This Row],[Line Sub Total]],0)</f>
        <v>0</v>
      </c>
      <c r="X231" s="18">
        <f>IF(SalesOrders_Log[[#This Row],[Date Invoiced]]=FY01_M03,SalesOrders_Log[[#This Row],[Line Sub Total]],0)</f>
        <v>0</v>
      </c>
      <c r="Y231" s="18">
        <f>IF(SalesOrders_Log[[#This Row],[Date Invoiced]]=FY01_M04,SalesOrders_Log[[#This Row],[Line Sub Total]],0)</f>
        <v>0</v>
      </c>
      <c r="Z231" s="18">
        <f>IF(SalesOrders_Log[[#This Row],[Date Invoiced]]=FY01_M05,SalesOrders_Log[[#This Row],[Line Sub Total]],0)</f>
        <v>0</v>
      </c>
      <c r="AA231" s="18">
        <f>IF(SalesOrders_Log[[#This Row],[Date Invoiced]]=FY01_M06,SalesOrders_Log[[#This Row],[Line Sub Total]],0)</f>
        <v>0</v>
      </c>
      <c r="AB231" s="18">
        <f>IF(SalesOrders_Log[[#This Row],[Date Invoiced]]=FY01_M07,SalesOrders_Log[[#This Row],[Line Sub Total]],0)</f>
        <v>0</v>
      </c>
      <c r="AC231" s="18">
        <f>IF(SalesOrders_Log[[#This Row],[Date Invoiced]]=FY01_M08,SalesOrders_Log[[#This Row],[Line Sub Total]],0)</f>
        <v>0</v>
      </c>
      <c r="AD231" s="18">
        <f>IF(SalesOrders_Log[[#This Row],[Date Invoiced]]=FY01_M09,SalesOrders_Log[[#This Row],[Line Sub Total]],0)</f>
        <v>0</v>
      </c>
      <c r="AE231" s="18">
        <f>IF(SalesOrders_Log[[#This Row],[Date Invoiced]]=FY01_M10,SalesOrders_Log[[#This Row],[Line Sub Total]],0)</f>
        <v>0</v>
      </c>
      <c r="AF231" s="18">
        <f>IF(SalesOrders_Log[[#This Row],[Date Invoiced]]=FY01_M11,SalesOrders_Log[[#This Row],[Line Sub Total]],0)</f>
        <v>0</v>
      </c>
      <c r="AG231" s="18">
        <f>IF(SalesOrders_Log[[#This Row],[Date Invoiced]]=FY01_M12,SalesOrders_Log[[#This Row],[Line Sub Total]],0)</f>
        <v>0</v>
      </c>
      <c r="AH231" s="18">
        <f>IF(SalesOrders_Log[[#This Row],[Date Invoiced]]=FY02_M01,SalesOrders_Log[[#This Row],[Line Sub Total]],0)</f>
        <v>0</v>
      </c>
      <c r="AI231" s="18">
        <f>IF(SalesOrders_Log[[#This Row],[Date Invoiced]]=FY02_M02,SalesOrders_Log[[#This Row],[Line Sub Total]],0)</f>
        <v>0</v>
      </c>
      <c r="AJ231" s="18">
        <f>IF(SalesOrders_Log[[#This Row],[Date Invoiced]]=FY02_M03,SalesOrders_Log[[#This Row],[Line Sub Total]],0)</f>
        <v>0</v>
      </c>
      <c r="AK231" s="18">
        <f>IF(SalesOrders_Log[[#This Row],[Date Invoiced]]=FY02_M04,SalesOrders_Log[[#This Row],[Line Sub Total]],0)</f>
        <v>0</v>
      </c>
      <c r="AL231" s="18">
        <f>IF(SalesOrders_Log[[#This Row],[Date Invoiced]]=FY02_M05,SalesOrders_Log[[#This Row],[Line Sub Total]],0)</f>
        <v>0</v>
      </c>
      <c r="AM231" s="18">
        <f>IF(SalesOrders_Log[[#This Row],[Date Invoiced]]=FY02_M06,SalesOrders_Log[[#This Row],[Line Sub Total]],0)</f>
        <v>0</v>
      </c>
      <c r="AN231" s="18">
        <f>IF(SalesOrders_Log[[#This Row],[Date Invoiced]]=FY02_M07,SalesOrders_Log[[#This Row],[Line Sub Total]],0)</f>
        <v>0</v>
      </c>
      <c r="AO231" s="18">
        <f>IF(SalesOrders_Log[[#This Row],[Date Invoiced]]=FY02_M08,SalesOrders_Log[[#This Row],[Line Sub Total]],0)</f>
        <v>0</v>
      </c>
      <c r="AP231" s="18">
        <f>IF(SalesOrders_Log[[#This Row],[Date Invoiced]]=FY02_M09,SalesOrders_Log[[#This Row],[Line Sub Total]],0)</f>
        <v>0</v>
      </c>
      <c r="AQ231" s="18">
        <f>IF(SalesOrders_Log[[#This Row],[Date Invoiced]]=FY02_M10,SalesOrders_Log[[#This Row],[Line Sub Total]],0)</f>
        <v>0</v>
      </c>
      <c r="AR231" s="18">
        <f>IF(SalesOrders_Log[[#This Row],[Date Invoiced]]=FY02_M11,SalesOrders_Log[[#This Row],[Line Sub Total]],0)</f>
        <v>0</v>
      </c>
      <c r="AS231" s="18">
        <f>IF(SalesOrders_Log[[#This Row],[Date Invoiced]]=FY02_M12,SalesOrders_Log[[#This Row],[Line Sub Total]],0)</f>
        <v>0</v>
      </c>
      <c r="AT231" s="18">
        <f>IF(SalesOrders_Log[[#This Row],[Date Invoiced]]=FY03_M01,SalesOrders_Log[[#This Row],[Line Sub Total]],0)</f>
        <v>0</v>
      </c>
      <c r="AU231" s="18">
        <f>IF(SalesOrders_Log[[#This Row],[Date Invoiced]]=FY03_M02,SalesOrders_Log[[#This Row],[Line Sub Total]],0)</f>
        <v>0</v>
      </c>
      <c r="AV231" s="18">
        <f>IF(SalesOrders_Log[[#This Row],[Date Invoiced]]=FY03_M03,SalesOrders_Log[[#This Row],[Line Sub Total]],0)</f>
        <v>0</v>
      </c>
      <c r="AW231" s="18">
        <f>IF(SalesOrders_Log[[#This Row],[Date Invoiced]]=FY03_M04,SalesOrders_Log[[#This Row],[Line Sub Total]],0)</f>
        <v>0</v>
      </c>
      <c r="AX231" s="18">
        <f>IF(SalesOrders_Log[[#This Row],[Date Invoiced]]=FY03_M05,SalesOrders_Log[[#This Row],[Line Sub Total]],0)</f>
        <v>0</v>
      </c>
      <c r="AY231" s="18">
        <f>IF(SalesOrders_Log[[#This Row],[Date Invoiced]]=FY03_M06,SalesOrders_Log[[#This Row],[Line Sub Total]],0)</f>
        <v>0</v>
      </c>
      <c r="AZ231" s="18">
        <f>IF(SalesOrders_Log[[#This Row],[Date Invoiced]]=FY03_M07,SalesOrders_Log[[#This Row],[Line Sub Total]],0)</f>
        <v>0</v>
      </c>
      <c r="BA231" s="18">
        <f>IF(SalesOrders_Log[[#This Row],[Date Invoiced]]=FY03_M08,SalesOrders_Log[[#This Row],[Line Sub Total]],0)</f>
        <v>0</v>
      </c>
      <c r="BB231" s="18">
        <f>IF(SalesOrders_Log[[#This Row],[Date Invoiced]]=FY03_M09,SalesOrders_Log[[#This Row],[Line Sub Total]],0)</f>
        <v>0</v>
      </c>
      <c r="BC231" s="18">
        <f>IF(SalesOrders_Log[[#This Row],[Date Invoiced]]=FY03_M10,SalesOrders_Log[[#This Row],[Line Sub Total]],0)</f>
        <v>0</v>
      </c>
      <c r="BD231" s="18">
        <f>IF(SalesOrders_Log[[#This Row],[Date Invoiced]]=FY03_M11,SalesOrders_Log[[#This Row],[Line Sub Total]],0)</f>
        <v>0</v>
      </c>
      <c r="BE231" s="18">
        <f>IF(SalesOrders_Log[[#This Row],[Date Invoiced]]=FY03_M12,SalesOrders_Log[[#This Row],[Line Sub Total]],0)</f>
        <v>0</v>
      </c>
      <c r="BF231" s="18">
        <f>IF(SalesOrders_Log[[#This Row],[Product]]=FY04_M01,SalesOrders_Log[[#This Row],[Date Invoiced]],0)</f>
        <v>0</v>
      </c>
      <c r="BG231" s="18">
        <f>IF(SalesOrders_Log[[#This Row],[Product]]=FY04_M02,SalesOrders_Log[[#This Row],[Date Invoiced]],0)</f>
        <v>0</v>
      </c>
      <c r="BH231" s="18">
        <f>IF(SalesOrders_Log[[#This Row],[Product]]=FY04_M03,SalesOrders_Log[[#This Row],[Date Invoiced]],0)</f>
        <v>0</v>
      </c>
      <c r="BI231" s="18">
        <f>IF(SalesOrders_Log[[#This Row],[Product]]=FY04_M04,SalesOrders_Log[[#This Row],[Date Invoiced]],0)</f>
        <v>0</v>
      </c>
      <c r="BJ231" s="18">
        <f>IF(SalesOrders_Log[[#This Row],[Product]]=FY04_M05,SalesOrders_Log[[#This Row],[Date Invoiced]],0)</f>
        <v>0</v>
      </c>
      <c r="BK231" s="18">
        <f>IF(SalesOrders_Log[[#This Row],[Product]]=FY04_M06,SalesOrders_Log[[#This Row],[Date Invoiced]],0)</f>
        <v>0</v>
      </c>
      <c r="BL231" s="18">
        <f>IF(SalesOrders_Log[[#This Row],[Product]]=FY04_M07,SalesOrders_Log[[#This Row],[Date Invoiced]],0)</f>
        <v>0</v>
      </c>
      <c r="BM231" s="18">
        <f>IF(SalesOrders_Log[[#This Row],[Product]]=FY04_M08,SalesOrders_Log[[#This Row],[Date Invoiced]],0)</f>
        <v>0</v>
      </c>
      <c r="BN231" s="18">
        <f>IF(SalesOrders_Log[[#This Row],[Product]]=FY04_M09,SalesOrders_Log[[#This Row],[Date Invoiced]],0)</f>
        <v>0</v>
      </c>
      <c r="BO231" s="18">
        <f>IF(SalesOrders_Log[[#This Row],[Product]]=FY04_M10,SalesOrders_Log[[#This Row],[Date Invoiced]],0)</f>
        <v>0</v>
      </c>
      <c r="BP231" s="18">
        <f>IF(SalesOrders_Log[[#This Row],[Product]]=FY04_M11,SalesOrders_Log[[#This Row],[Date Invoiced]],0)</f>
        <v>0</v>
      </c>
      <c r="BQ231" s="18">
        <f>IF(SalesOrders_Log[[#This Row],[Product]]=FY04_M12,SalesOrders_Log[[#This Row],[Date Invoiced]],0)</f>
        <v>0</v>
      </c>
      <c r="BR231" s="18">
        <f>IF(SalesOrders_Log[[#This Row],[Product]]=FY05_M01,SalesOrders_Log[[#This Row],[Date Invoiced]],0)</f>
        <v>0</v>
      </c>
      <c r="BS231" s="18">
        <f>IF(SalesOrders_Log[[#This Row],[Product]]=FY05_M02,SalesOrders_Log[[#This Row],[Date Invoiced]],0)</f>
        <v>0</v>
      </c>
      <c r="BT231" s="18">
        <f>IF(SalesOrders_Log[[#This Row],[Product]]=FY05_M03,SalesOrders_Log[[#This Row],[Date Invoiced]],0)</f>
        <v>0</v>
      </c>
      <c r="BU231" s="18">
        <f>IF(SalesOrders_Log[[#This Row],[Product]]=FY05_M04,SalesOrders_Log[[#This Row],[Date Invoiced]],0)</f>
        <v>0</v>
      </c>
      <c r="BV231" s="18">
        <f>IF(SalesOrders_Log[[#This Row],[Product]]=FY05_M05,SalesOrders_Log[[#This Row],[Date Invoiced]],0)</f>
        <v>0</v>
      </c>
      <c r="BW231" s="18">
        <f>IF(SalesOrders_Log[[#This Row],[Product]]=FY05_M06,SalesOrders_Log[[#This Row],[Date Invoiced]],0)</f>
        <v>0</v>
      </c>
      <c r="BX231" s="18">
        <f>IF(SalesOrders_Log[[#This Row],[Product]]=FY05_M07,SalesOrders_Log[[#This Row],[Date Invoiced]],0)</f>
        <v>0</v>
      </c>
      <c r="BY231" s="18">
        <f>IF(SalesOrders_Log[[#This Row],[Product]]=FY05_M08,SalesOrders_Log[[#This Row],[Date Invoiced]],0)</f>
        <v>0</v>
      </c>
      <c r="BZ231" s="18">
        <f>IF(SalesOrders_Log[[#This Row],[Product]]=FY05_M09,SalesOrders_Log[[#This Row],[Date Invoiced]],0)</f>
        <v>0</v>
      </c>
      <c r="CA231" s="18">
        <f>IF(SalesOrders_Log[[#This Row],[Product]]=FY05_M10,SalesOrders_Log[[#This Row],[Date Invoiced]],0)</f>
        <v>0</v>
      </c>
      <c r="CB231" s="18">
        <f>IF(SalesOrders_Log[[#This Row],[Product]]=FY05_M11,SalesOrders_Log[[#This Row],[Date Invoiced]],0)</f>
        <v>0</v>
      </c>
      <c r="CC231" s="18">
        <f>IF(SalesOrders_Log[[#This Row],[Product]]=FY05_M12,SalesOrders_Log[[#This Row],[Date Invoiced]],0)</f>
        <v>0</v>
      </c>
    </row>
    <row r="232" spans="2:81" x14ac:dyDescent="0.25">
      <c r="B232" s="6" t="s">
        <v>836</v>
      </c>
      <c r="C232" s="6"/>
      <c r="D232" s="11"/>
      <c r="E232" s="6"/>
      <c r="F232" s="6"/>
      <c r="G232" s="6"/>
      <c r="H232" s="6"/>
      <c r="I232" s="6"/>
      <c r="J232" s="6"/>
      <c r="K232" s="6"/>
      <c r="L232" s="18" t="str">
        <f>IF(ISBLANK(SalesOrders_Log[[#This Row],[Product]]),"",SalesOrders_Log[[#This Row],[List Price]]*SalesOrders_Log[[#This Row],[QTY at List Price]]+SalesOrders_Log[[#This Row],[Discount Price]]*SalesOrders_Log[[#This Row],[QTY at Discount Price]])</f>
        <v/>
      </c>
      <c r="M232" s="6"/>
      <c r="N232" s="6"/>
      <c r="O232" s="18" t="str">
        <f>IFERROR(SalesOrders_Log[[#This Row],[Line Sub Total]]*SalesOrders_Log[[#This Row],[Zip Code Taxes]],"")</f>
        <v/>
      </c>
      <c r="P232" s="18">
        <f>SalesOrders_Log[[#This Row],[List Price]]-SalesOrders_Log[[#This Row],[Cost Price]]</f>
        <v>0</v>
      </c>
      <c r="Q23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32" s="93" t="str">
        <f>IFERROR(SalesOrders_Log[[#This Row],[QTY at List Price]]*SalesOrders_Log[[#This Row],[List Price]]/SalesOrders_Log[[#This Row],[Cost Price]]*SalesOrders_Log[[#This Row],[QTY at List Price]]-IF(SalesOrders_Log[[#This Row],[QTY at List Price]]="","",1),"")</f>
        <v/>
      </c>
      <c r="S232" s="93" t="str">
        <f>IFERROR( SalesOrders_Log[[#This Row],[QTY at Discount Price]]*SalesOrders_Log[[#This Row],[Discount Price]]/SalesOrders_Log[[#This Row],[Cost Price]]*SalesOrders_Log[[#This Row],[QTY at Discount Price]]-IF(SalesOrders_Log[[#This Row],[QTY at Discount Price]]="","",1),"")</f>
        <v/>
      </c>
      <c r="T232" s="6"/>
      <c r="V232" s="18">
        <f>IF(SalesOrders_Log[[#This Row],[Date Invoiced]]=FY01_M01,SalesOrders_Log[[#This Row],[Line Sub Total]],0)</f>
        <v>0</v>
      </c>
      <c r="W232" s="18">
        <f>IF(SalesOrders_Log[[#This Row],[Date Invoiced]]=FY01_M02,SalesOrders_Log[[#This Row],[Line Sub Total]],0)</f>
        <v>0</v>
      </c>
      <c r="X232" s="18">
        <f>IF(SalesOrders_Log[[#This Row],[Date Invoiced]]=FY01_M03,SalesOrders_Log[[#This Row],[Line Sub Total]],0)</f>
        <v>0</v>
      </c>
      <c r="Y232" s="18">
        <f>IF(SalesOrders_Log[[#This Row],[Date Invoiced]]=FY01_M04,SalesOrders_Log[[#This Row],[Line Sub Total]],0)</f>
        <v>0</v>
      </c>
      <c r="Z232" s="18">
        <f>IF(SalesOrders_Log[[#This Row],[Date Invoiced]]=FY01_M05,SalesOrders_Log[[#This Row],[Line Sub Total]],0)</f>
        <v>0</v>
      </c>
      <c r="AA232" s="18">
        <f>IF(SalesOrders_Log[[#This Row],[Date Invoiced]]=FY01_M06,SalesOrders_Log[[#This Row],[Line Sub Total]],0)</f>
        <v>0</v>
      </c>
      <c r="AB232" s="18">
        <f>IF(SalesOrders_Log[[#This Row],[Date Invoiced]]=FY01_M07,SalesOrders_Log[[#This Row],[Line Sub Total]],0)</f>
        <v>0</v>
      </c>
      <c r="AC232" s="18">
        <f>IF(SalesOrders_Log[[#This Row],[Date Invoiced]]=FY01_M08,SalesOrders_Log[[#This Row],[Line Sub Total]],0)</f>
        <v>0</v>
      </c>
      <c r="AD232" s="18">
        <f>IF(SalesOrders_Log[[#This Row],[Date Invoiced]]=FY01_M09,SalesOrders_Log[[#This Row],[Line Sub Total]],0)</f>
        <v>0</v>
      </c>
      <c r="AE232" s="18">
        <f>IF(SalesOrders_Log[[#This Row],[Date Invoiced]]=FY01_M10,SalesOrders_Log[[#This Row],[Line Sub Total]],0)</f>
        <v>0</v>
      </c>
      <c r="AF232" s="18">
        <f>IF(SalesOrders_Log[[#This Row],[Date Invoiced]]=FY01_M11,SalesOrders_Log[[#This Row],[Line Sub Total]],0)</f>
        <v>0</v>
      </c>
      <c r="AG232" s="18">
        <f>IF(SalesOrders_Log[[#This Row],[Date Invoiced]]=FY01_M12,SalesOrders_Log[[#This Row],[Line Sub Total]],0)</f>
        <v>0</v>
      </c>
      <c r="AH232" s="18">
        <f>IF(SalesOrders_Log[[#This Row],[Date Invoiced]]=FY02_M01,SalesOrders_Log[[#This Row],[Line Sub Total]],0)</f>
        <v>0</v>
      </c>
      <c r="AI232" s="18">
        <f>IF(SalesOrders_Log[[#This Row],[Date Invoiced]]=FY02_M02,SalesOrders_Log[[#This Row],[Line Sub Total]],0)</f>
        <v>0</v>
      </c>
      <c r="AJ232" s="18">
        <f>IF(SalesOrders_Log[[#This Row],[Date Invoiced]]=FY02_M03,SalesOrders_Log[[#This Row],[Line Sub Total]],0)</f>
        <v>0</v>
      </c>
      <c r="AK232" s="18">
        <f>IF(SalesOrders_Log[[#This Row],[Date Invoiced]]=FY02_M04,SalesOrders_Log[[#This Row],[Line Sub Total]],0)</f>
        <v>0</v>
      </c>
      <c r="AL232" s="18">
        <f>IF(SalesOrders_Log[[#This Row],[Date Invoiced]]=FY02_M05,SalesOrders_Log[[#This Row],[Line Sub Total]],0)</f>
        <v>0</v>
      </c>
      <c r="AM232" s="18">
        <f>IF(SalesOrders_Log[[#This Row],[Date Invoiced]]=FY02_M06,SalesOrders_Log[[#This Row],[Line Sub Total]],0)</f>
        <v>0</v>
      </c>
      <c r="AN232" s="18">
        <f>IF(SalesOrders_Log[[#This Row],[Date Invoiced]]=FY02_M07,SalesOrders_Log[[#This Row],[Line Sub Total]],0)</f>
        <v>0</v>
      </c>
      <c r="AO232" s="18">
        <f>IF(SalesOrders_Log[[#This Row],[Date Invoiced]]=FY02_M08,SalesOrders_Log[[#This Row],[Line Sub Total]],0)</f>
        <v>0</v>
      </c>
      <c r="AP232" s="18">
        <f>IF(SalesOrders_Log[[#This Row],[Date Invoiced]]=FY02_M09,SalesOrders_Log[[#This Row],[Line Sub Total]],0)</f>
        <v>0</v>
      </c>
      <c r="AQ232" s="18">
        <f>IF(SalesOrders_Log[[#This Row],[Date Invoiced]]=FY02_M10,SalesOrders_Log[[#This Row],[Line Sub Total]],0)</f>
        <v>0</v>
      </c>
      <c r="AR232" s="18">
        <f>IF(SalesOrders_Log[[#This Row],[Date Invoiced]]=FY02_M11,SalesOrders_Log[[#This Row],[Line Sub Total]],0)</f>
        <v>0</v>
      </c>
      <c r="AS232" s="18">
        <f>IF(SalesOrders_Log[[#This Row],[Date Invoiced]]=FY02_M12,SalesOrders_Log[[#This Row],[Line Sub Total]],0)</f>
        <v>0</v>
      </c>
      <c r="AT232" s="18">
        <f>IF(SalesOrders_Log[[#This Row],[Date Invoiced]]=FY03_M01,SalesOrders_Log[[#This Row],[Line Sub Total]],0)</f>
        <v>0</v>
      </c>
      <c r="AU232" s="18">
        <f>IF(SalesOrders_Log[[#This Row],[Date Invoiced]]=FY03_M02,SalesOrders_Log[[#This Row],[Line Sub Total]],0)</f>
        <v>0</v>
      </c>
      <c r="AV232" s="18">
        <f>IF(SalesOrders_Log[[#This Row],[Date Invoiced]]=FY03_M03,SalesOrders_Log[[#This Row],[Line Sub Total]],0)</f>
        <v>0</v>
      </c>
      <c r="AW232" s="18">
        <f>IF(SalesOrders_Log[[#This Row],[Date Invoiced]]=FY03_M04,SalesOrders_Log[[#This Row],[Line Sub Total]],0)</f>
        <v>0</v>
      </c>
      <c r="AX232" s="18">
        <f>IF(SalesOrders_Log[[#This Row],[Date Invoiced]]=FY03_M05,SalesOrders_Log[[#This Row],[Line Sub Total]],0)</f>
        <v>0</v>
      </c>
      <c r="AY232" s="18">
        <f>IF(SalesOrders_Log[[#This Row],[Date Invoiced]]=FY03_M06,SalesOrders_Log[[#This Row],[Line Sub Total]],0)</f>
        <v>0</v>
      </c>
      <c r="AZ232" s="18">
        <f>IF(SalesOrders_Log[[#This Row],[Date Invoiced]]=FY03_M07,SalesOrders_Log[[#This Row],[Line Sub Total]],0)</f>
        <v>0</v>
      </c>
      <c r="BA232" s="18">
        <f>IF(SalesOrders_Log[[#This Row],[Date Invoiced]]=FY03_M08,SalesOrders_Log[[#This Row],[Line Sub Total]],0)</f>
        <v>0</v>
      </c>
      <c r="BB232" s="18">
        <f>IF(SalesOrders_Log[[#This Row],[Date Invoiced]]=FY03_M09,SalesOrders_Log[[#This Row],[Line Sub Total]],0)</f>
        <v>0</v>
      </c>
      <c r="BC232" s="18">
        <f>IF(SalesOrders_Log[[#This Row],[Date Invoiced]]=FY03_M10,SalesOrders_Log[[#This Row],[Line Sub Total]],0)</f>
        <v>0</v>
      </c>
      <c r="BD232" s="18">
        <f>IF(SalesOrders_Log[[#This Row],[Date Invoiced]]=FY03_M11,SalesOrders_Log[[#This Row],[Line Sub Total]],0)</f>
        <v>0</v>
      </c>
      <c r="BE232" s="18">
        <f>IF(SalesOrders_Log[[#This Row],[Date Invoiced]]=FY03_M12,SalesOrders_Log[[#This Row],[Line Sub Total]],0)</f>
        <v>0</v>
      </c>
      <c r="BF232" s="18">
        <f>IF(SalesOrders_Log[[#This Row],[Product]]=FY04_M01,SalesOrders_Log[[#This Row],[Date Invoiced]],0)</f>
        <v>0</v>
      </c>
      <c r="BG232" s="18">
        <f>IF(SalesOrders_Log[[#This Row],[Product]]=FY04_M02,SalesOrders_Log[[#This Row],[Date Invoiced]],0)</f>
        <v>0</v>
      </c>
      <c r="BH232" s="18">
        <f>IF(SalesOrders_Log[[#This Row],[Product]]=FY04_M03,SalesOrders_Log[[#This Row],[Date Invoiced]],0)</f>
        <v>0</v>
      </c>
      <c r="BI232" s="18">
        <f>IF(SalesOrders_Log[[#This Row],[Product]]=FY04_M04,SalesOrders_Log[[#This Row],[Date Invoiced]],0)</f>
        <v>0</v>
      </c>
      <c r="BJ232" s="18">
        <f>IF(SalesOrders_Log[[#This Row],[Product]]=FY04_M05,SalesOrders_Log[[#This Row],[Date Invoiced]],0)</f>
        <v>0</v>
      </c>
      <c r="BK232" s="18">
        <f>IF(SalesOrders_Log[[#This Row],[Product]]=FY04_M06,SalesOrders_Log[[#This Row],[Date Invoiced]],0)</f>
        <v>0</v>
      </c>
      <c r="BL232" s="18">
        <f>IF(SalesOrders_Log[[#This Row],[Product]]=FY04_M07,SalesOrders_Log[[#This Row],[Date Invoiced]],0)</f>
        <v>0</v>
      </c>
      <c r="BM232" s="18">
        <f>IF(SalesOrders_Log[[#This Row],[Product]]=FY04_M08,SalesOrders_Log[[#This Row],[Date Invoiced]],0)</f>
        <v>0</v>
      </c>
      <c r="BN232" s="18">
        <f>IF(SalesOrders_Log[[#This Row],[Product]]=FY04_M09,SalesOrders_Log[[#This Row],[Date Invoiced]],0)</f>
        <v>0</v>
      </c>
      <c r="BO232" s="18">
        <f>IF(SalesOrders_Log[[#This Row],[Product]]=FY04_M10,SalesOrders_Log[[#This Row],[Date Invoiced]],0)</f>
        <v>0</v>
      </c>
      <c r="BP232" s="18">
        <f>IF(SalesOrders_Log[[#This Row],[Product]]=FY04_M11,SalesOrders_Log[[#This Row],[Date Invoiced]],0)</f>
        <v>0</v>
      </c>
      <c r="BQ232" s="18">
        <f>IF(SalesOrders_Log[[#This Row],[Product]]=FY04_M12,SalesOrders_Log[[#This Row],[Date Invoiced]],0)</f>
        <v>0</v>
      </c>
      <c r="BR232" s="18">
        <f>IF(SalesOrders_Log[[#This Row],[Product]]=FY05_M01,SalesOrders_Log[[#This Row],[Date Invoiced]],0)</f>
        <v>0</v>
      </c>
      <c r="BS232" s="18">
        <f>IF(SalesOrders_Log[[#This Row],[Product]]=FY05_M02,SalesOrders_Log[[#This Row],[Date Invoiced]],0)</f>
        <v>0</v>
      </c>
      <c r="BT232" s="18">
        <f>IF(SalesOrders_Log[[#This Row],[Product]]=FY05_M03,SalesOrders_Log[[#This Row],[Date Invoiced]],0)</f>
        <v>0</v>
      </c>
      <c r="BU232" s="18">
        <f>IF(SalesOrders_Log[[#This Row],[Product]]=FY05_M04,SalesOrders_Log[[#This Row],[Date Invoiced]],0)</f>
        <v>0</v>
      </c>
      <c r="BV232" s="18">
        <f>IF(SalesOrders_Log[[#This Row],[Product]]=FY05_M05,SalesOrders_Log[[#This Row],[Date Invoiced]],0)</f>
        <v>0</v>
      </c>
      <c r="BW232" s="18">
        <f>IF(SalesOrders_Log[[#This Row],[Product]]=FY05_M06,SalesOrders_Log[[#This Row],[Date Invoiced]],0)</f>
        <v>0</v>
      </c>
      <c r="BX232" s="18">
        <f>IF(SalesOrders_Log[[#This Row],[Product]]=FY05_M07,SalesOrders_Log[[#This Row],[Date Invoiced]],0)</f>
        <v>0</v>
      </c>
      <c r="BY232" s="18">
        <f>IF(SalesOrders_Log[[#This Row],[Product]]=FY05_M08,SalesOrders_Log[[#This Row],[Date Invoiced]],0)</f>
        <v>0</v>
      </c>
      <c r="BZ232" s="18">
        <f>IF(SalesOrders_Log[[#This Row],[Product]]=FY05_M09,SalesOrders_Log[[#This Row],[Date Invoiced]],0)</f>
        <v>0</v>
      </c>
      <c r="CA232" s="18">
        <f>IF(SalesOrders_Log[[#This Row],[Product]]=FY05_M10,SalesOrders_Log[[#This Row],[Date Invoiced]],0)</f>
        <v>0</v>
      </c>
      <c r="CB232" s="18">
        <f>IF(SalesOrders_Log[[#This Row],[Product]]=FY05_M11,SalesOrders_Log[[#This Row],[Date Invoiced]],0)</f>
        <v>0</v>
      </c>
      <c r="CC232" s="18">
        <f>IF(SalesOrders_Log[[#This Row],[Product]]=FY05_M12,SalesOrders_Log[[#This Row],[Date Invoiced]],0)</f>
        <v>0</v>
      </c>
    </row>
    <row r="233" spans="2:81" x14ac:dyDescent="0.25">
      <c r="B233" s="6" t="s">
        <v>837</v>
      </c>
      <c r="C233" s="6"/>
      <c r="D233" s="11"/>
      <c r="E233" s="6"/>
      <c r="F233" s="6"/>
      <c r="G233" s="6"/>
      <c r="H233" s="6"/>
      <c r="I233" s="6"/>
      <c r="J233" s="6"/>
      <c r="K233" s="6"/>
      <c r="L233" s="18" t="str">
        <f>IF(ISBLANK(SalesOrders_Log[[#This Row],[Product]]),"",SalesOrders_Log[[#This Row],[List Price]]*SalesOrders_Log[[#This Row],[QTY at List Price]]+SalesOrders_Log[[#This Row],[Discount Price]]*SalesOrders_Log[[#This Row],[QTY at Discount Price]])</f>
        <v/>
      </c>
      <c r="M233" s="6"/>
      <c r="N233" s="6"/>
      <c r="O233" s="18" t="str">
        <f>IFERROR(SalesOrders_Log[[#This Row],[Line Sub Total]]*SalesOrders_Log[[#This Row],[Zip Code Taxes]],"")</f>
        <v/>
      </c>
      <c r="P233" s="18">
        <f>SalesOrders_Log[[#This Row],[List Price]]-SalesOrders_Log[[#This Row],[Cost Price]]</f>
        <v>0</v>
      </c>
      <c r="Q23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33" s="93" t="str">
        <f>IFERROR(SalesOrders_Log[[#This Row],[QTY at List Price]]*SalesOrders_Log[[#This Row],[List Price]]/SalesOrders_Log[[#This Row],[Cost Price]]*SalesOrders_Log[[#This Row],[QTY at List Price]]-IF(SalesOrders_Log[[#This Row],[QTY at List Price]]="","",1),"")</f>
        <v/>
      </c>
      <c r="S233" s="93" t="str">
        <f>IFERROR( SalesOrders_Log[[#This Row],[QTY at Discount Price]]*SalesOrders_Log[[#This Row],[Discount Price]]/SalesOrders_Log[[#This Row],[Cost Price]]*SalesOrders_Log[[#This Row],[QTY at Discount Price]]-IF(SalesOrders_Log[[#This Row],[QTY at Discount Price]]="","",1),"")</f>
        <v/>
      </c>
      <c r="T233" s="6"/>
      <c r="V233" s="18">
        <f>IF(SalesOrders_Log[[#This Row],[Date Invoiced]]=FY01_M01,SalesOrders_Log[[#This Row],[Line Sub Total]],0)</f>
        <v>0</v>
      </c>
      <c r="W233" s="18">
        <f>IF(SalesOrders_Log[[#This Row],[Date Invoiced]]=FY01_M02,SalesOrders_Log[[#This Row],[Line Sub Total]],0)</f>
        <v>0</v>
      </c>
      <c r="X233" s="18">
        <f>IF(SalesOrders_Log[[#This Row],[Date Invoiced]]=FY01_M03,SalesOrders_Log[[#This Row],[Line Sub Total]],0)</f>
        <v>0</v>
      </c>
      <c r="Y233" s="18">
        <f>IF(SalesOrders_Log[[#This Row],[Date Invoiced]]=FY01_M04,SalesOrders_Log[[#This Row],[Line Sub Total]],0)</f>
        <v>0</v>
      </c>
      <c r="Z233" s="18">
        <f>IF(SalesOrders_Log[[#This Row],[Date Invoiced]]=FY01_M05,SalesOrders_Log[[#This Row],[Line Sub Total]],0)</f>
        <v>0</v>
      </c>
      <c r="AA233" s="18">
        <f>IF(SalesOrders_Log[[#This Row],[Date Invoiced]]=FY01_M06,SalesOrders_Log[[#This Row],[Line Sub Total]],0)</f>
        <v>0</v>
      </c>
      <c r="AB233" s="18">
        <f>IF(SalesOrders_Log[[#This Row],[Date Invoiced]]=FY01_M07,SalesOrders_Log[[#This Row],[Line Sub Total]],0)</f>
        <v>0</v>
      </c>
      <c r="AC233" s="18">
        <f>IF(SalesOrders_Log[[#This Row],[Date Invoiced]]=FY01_M08,SalesOrders_Log[[#This Row],[Line Sub Total]],0)</f>
        <v>0</v>
      </c>
      <c r="AD233" s="18">
        <f>IF(SalesOrders_Log[[#This Row],[Date Invoiced]]=FY01_M09,SalesOrders_Log[[#This Row],[Line Sub Total]],0)</f>
        <v>0</v>
      </c>
      <c r="AE233" s="18">
        <f>IF(SalesOrders_Log[[#This Row],[Date Invoiced]]=FY01_M10,SalesOrders_Log[[#This Row],[Line Sub Total]],0)</f>
        <v>0</v>
      </c>
      <c r="AF233" s="18">
        <f>IF(SalesOrders_Log[[#This Row],[Date Invoiced]]=FY01_M11,SalesOrders_Log[[#This Row],[Line Sub Total]],0)</f>
        <v>0</v>
      </c>
      <c r="AG233" s="18">
        <f>IF(SalesOrders_Log[[#This Row],[Date Invoiced]]=FY01_M12,SalesOrders_Log[[#This Row],[Line Sub Total]],0)</f>
        <v>0</v>
      </c>
      <c r="AH233" s="18">
        <f>IF(SalesOrders_Log[[#This Row],[Date Invoiced]]=FY02_M01,SalesOrders_Log[[#This Row],[Line Sub Total]],0)</f>
        <v>0</v>
      </c>
      <c r="AI233" s="18">
        <f>IF(SalesOrders_Log[[#This Row],[Date Invoiced]]=FY02_M02,SalesOrders_Log[[#This Row],[Line Sub Total]],0)</f>
        <v>0</v>
      </c>
      <c r="AJ233" s="18">
        <f>IF(SalesOrders_Log[[#This Row],[Date Invoiced]]=FY02_M03,SalesOrders_Log[[#This Row],[Line Sub Total]],0)</f>
        <v>0</v>
      </c>
      <c r="AK233" s="18">
        <f>IF(SalesOrders_Log[[#This Row],[Date Invoiced]]=FY02_M04,SalesOrders_Log[[#This Row],[Line Sub Total]],0)</f>
        <v>0</v>
      </c>
      <c r="AL233" s="18">
        <f>IF(SalesOrders_Log[[#This Row],[Date Invoiced]]=FY02_M05,SalesOrders_Log[[#This Row],[Line Sub Total]],0)</f>
        <v>0</v>
      </c>
      <c r="AM233" s="18">
        <f>IF(SalesOrders_Log[[#This Row],[Date Invoiced]]=FY02_M06,SalesOrders_Log[[#This Row],[Line Sub Total]],0)</f>
        <v>0</v>
      </c>
      <c r="AN233" s="18">
        <f>IF(SalesOrders_Log[[#This Row],[Date Invoiced]]=FY02_M07,SalesOrders_Log[[#This Row],[Line Sub Total]],0)</f>
        <v>0</v>
      </c>
      <c r="AO233" s="18">
        <f>IF(SalesOrders_Log[[#This Row],[Date Invoiced]]=FY02_M08,SalesOrders_Log[[#This Row],[Line Sub Total]],0)</f>
        <v>0</v>
      </c>
      <c r="AP233" s="18">
        <f>IF(SalesOrders_Log[[#This Row],[Date Invoiced]]=FY02_M09,SalesOrders_Log[[#This Row],[Line Sub Total]],0)</f>
        <v>0</v>
      </c>
      <c r="AQ233" s="18">
        <f>IF(SalesOrders_Log[[#This Row],[Date Invoiced]]=FY02_M10,SalesOrders_Log[[#This Row],[Line Sub Total]],0)</f>
        <v>0</v>
      </c>
      <c r="AR233" s="18">
        <f>IF(SalesOrders_Log[[#This Row],[Date Invoiced]]=FY02_M11,SalesOrders_Log[[#This Row],[Line Sub Total]],0)</f>
        <v>0</v>
      </c>
      <c r="AS233" s="18">
        <f>IF(SalesOrders_Log[[#This Row],[Date Invoiced]]=FY02_M12,SalesOrders_Log[[#This Row],[Line Sub Total]],0)</f>
        <v>0</v>
      </c>
      <c r="AT233" s="18">
        <f>IF(SalesOrders_Log[[#This Row],[Date Invoiced]]=FY03_M01,SalesOrders_Log[[#This Row],[Line Sub Total]],0)</f>
        <v>0</v>
      </c>
      <c r="AU233" s="18">
        <f>IF(SalesOrders_Log[[#This Row],[Date Invoiced]]=FY03_M02,SalesOrders_Log[[#This Row],[Line Sub Total]],0)</f>
        <v>0</v>
      </c>
      <c r="AV233" s="18">
        <f>IF(SalesOrders_Log[[#This Row],[Date Invoiced]]=FY03_M03,SalesOrders_Log[[#This Row],[Line Sub Total]],0)</f>
        <v>0</v>
      </c>
      <c r="AW233" s="18">
        <f>IF(SalesOrders_Log[[#This Row],[Date Invoiced]]=FY03_M04,SalesOrders_Log[[#This Row],[Line Sub Total]],0)</f>
        <v>0</v>
      </c>
      <c r="AX233" s="18">
        <f>IF(SalesOrders_Log[[#This Row],[Date Invoiced]]=FY03_M05,SalesOrders_Log[[#This Row],[Line Sub Total]],0)</f>
        <v>0</v>
      </c>
      <c r="AY233" s="18">
        <f>IF(SalesOrders_Log[[#This Row],[Date Invoiced]]=FY03_M06,SalesOrders_Log[[#This Row],[Line Sub Total]],0)</f>
        <v>0</v>
      </c>
      <c r="AZ233" s="18">
        <f>IF(SalesOrders_Log[[#This Row],[Date Invoiced]]=FY03_M07,SalesOrders_Log[[#This Row],[Line Sub Total]],0)</f>
        <v>0</v>
      </c>
      <c r="BA233" s="18">
        <f>IF(SalesOrders_Log[[#This Row],[Date Invoiced]]=FY03_M08,SalesOrders_Log[[#This Row],[Line Sub Total]],0)</f>
        <v>0</v>
      </c>
      <c r="BB233" s="18">
        <f>IF(SalesOrders_Log[[#This Row],[Date Invoiced]]=FY03_M09,SalesOrders_Log[[#This Row],[Line Sub Total]],0)</f>
        <v>0</v>
      </c>
      <c r="BC233" s="18">
        <f>IF(SalesOrders_Log[[#This Row],[Date Invoiced]]=FY03_M10,SalesOrders_Log[[#This Row],[Line Sub Total]],0)</f>
        <v>0</v>
      </c>
      <c r="BD233" s="18">
        <f>IF(SalesOrders_Log[[#This Row],[Date Invoiced]]=FY03_M11,SalesOrders_Log[[#This Row],[Line Sub Total]],0)</f>
        <v>0</v>
      </c>
      <c r="BE233" s="18">
        <f>IF(SalesOrders_Log[[#This Row],[Date Invoiced]]=FY03_M12,SalesOrders_Log[[#This Row],[Line Sub Total]],0)</f>
        <v>0</v>
      </c>
      <c r="BF233" s="18">
        <f>IF(SalesOrders_Log[[#This Row],[Product]]=FY04_M01,SalesOrders_Log[[#This Row],[Date Invoiced]],0)</f>
        <v>0</v>
      </c>
      <c r="BG233" s="18">
        <f>IF(SalesOrders_Log[[#This Row],[Product]]=FY04_M02,SalesOrders_Log[[#This Row],[Date Invoiced]],0)</f>
        <v>0</v>
      </c>
      <c r="BH233" s="18">
        <f>IF(SalesOrders_Log[[#This Row],[Product]]=FY04_M03,SalesOrders_Log[[#This Row],[Date Invoiced]],0)</f>
        <v>0</v>
      </c>
      <c r="BI233" s="18">
        <f>IF(SalesOrders_Log[[#This Row],[Product]]=FY04_M04,SalesOrders_Log[[#This Row],[Date Invoiced]],0)</f>
        <v>0</v>
      </c>
      <c r="BJ233" s="18">
        <f>IF(SalesOrders_Log[[#This Row],[Product]]=FY04_M05,SalesOrders_Log[[#This Row],[Date Invoiced]],0)</f>
        <v>0</v>
      </c>
      <c r="BK233" s="18">
        <f>IF(SalesOrders_Log[[#This Row],[Product]]=FY04_M06,SalesOrders_Log[[#This Row],[Date Invoiced]],0)</f>
        <v>0</v>
      </c>
      <c r="BL233" s="18">
        <f>IF(SalesOrders_Log[[#This Row],[Product]]=FY04_M07,SalesOrders_Log[[#This Row],[Date Invoiced]],0)</f>
        <v>0</v>
      </c>
      <c r="BM233" s="18">
        <f>IF(SalesOrders_Log[[#This Row],[Product]]=FY04_M08,SalesOrders_Log[[#This Row],[Date Invoiced]],0)</f>
        <v>0</v>
      </c>
      <c r="BN233" s="18">
        <f>IF(SalesOrders_Log[[#This Row],[Product]]=FY04_M09,SalesOrders_Log[[#This Row],[Date Invoiced]],0)</f>
        <v>0</v>
      </c>
      <c r="BO233" s="18">
        <f>IF(SalesOrders_Log[[#This Row],[Product]]=FY04_M10,SalesOrders_Log[[#This Row],[Date Invoiced]],0)</f>
        <v>0</v>
      </c>
      <c r="BP233" s="18">
        <f>IF(SalesOrders_Log[[#This Row],[Product]]=FY04_M11,SalesOrders_Log[[#This Row],[Date Invoiced]],0)</f>
        <v>0</v>
      </c>
      <c r="BQ233" s="18">
        <f>IF(SalesOrders_Log[[#This Row],[Product]]=FY04_M12,SalesOrders_Log[[#This Row],[Date Invoiced]],0)</f>
        <v>0</v>
      </c>
      <c r="BR233" s="18">
        <f>IF(SalesOrders_Log[[#This Row],[Product]]=FY05_M01,SalesOrders_Log[[#This Row],[Date Invoiced]],0)</f>
        <v>0</v>
      </c>
      <c r="BS233" s="18">
        <f>IF(SalesOrders_Log[[#This Row],[Product]]=FY05_M02,SalesOrders_Log[[#This Row],[Date Invoiced]],0)</f>
        <v>0</v>
      </c>
      <c r="BT233" s="18">
        <f>IF(SalesOrders_Log[[#This Row],[Product]]=FY05_M03,SalesOrders_Log[[#This Row],[Date Invoiced]],0)</f>
        <v>0</v>
      </c>
      <c r="BU233" s="18">
        <f>IF(SalesOrders_Log[[#This Row],[Product]]=FY05_M04,SalesOrders_Log[[#This Row],[Date Invoiced]],0)</f>
        <v>0</v>
      </c>
      <c r="BV233" s="18">
        <f>IF(SalesOrders_Log[[#This Row],[Product]]=FY05_M05,SalesOrders_Log[[#This Row],[Date Invoiced]],0)</f>
        <v>0</v>
      </c>
      <c r="BW233" s="18">
        <f>IF(SalesOrders_Log[[#This Row],[Product]]=FY05_M06,SalesOrders_Log[[#This Row],[Date Invoiced]],0)</f>
        <v>0</v>
      </c>
      <c r="BX233" s="18">
        <f>IF(SalesOrders_Log[[#This Row],[Product]]=FY05_M07,SalesOrders_Log[[#This Row],[Date Invoiced]],0)</f>
        <v>0</v>
      </c>
      <c r="BY233" s="18">
        <f>IF(SalesOrders_Log[[#This Row],[Product]]=FY05_M08,SalesOrders_Log[[#This Row],[Date Invoiced]],0)</f>
        <v>0</v>
      </c>
      <c r="BZ233" s="18">
        <f>IF(SalesOrders_Log[[#This Row],[Product]]=FY05_M09,SalesOrders_Log[[#This Row],[Date Invoiced]],0)</f>
        <v>0</v>
      </c>
      <c r="CA233" s="18">
        <f>IF(SalesOrders_Log[[#This Row],[Product]]=FY05_M10,SalesOrders_Log[[#This Row],[Date Invoiced]],0)</f>
        <v>0</v>
      </c>
      <c r="CB233" s="18">
        <f>IF(SalesOrders_Log[[#This Row],[Product]]=FY05_M11,SalesOrders_Log[[#This Row],[Date Invoiced]],0)</f>
        <v>0</v>
      </c>
      <c r="CC233" s="18">
        <f>IF(SalesOrders_Log[[#This Row],[Product]]=FY05_M12,SalesOrders_Log[[#This Row],[Date Invoiced]],0)</f>
        <v>0</v>
      </c>
    </row>
    <row r="234" spans="2:81" x14ac:dyDescent="0.25">
      <c r="B234" s="6" t="s">
        <v>838</v>
      </c>
      <c r="C234" s="6"/>
      <c r="D234" s="11"/>
      <c r="E234" s="6"/>
      <c r="F234" s="6"/>
      <c r="G234" s="6"/>
      <c r="H234" s="6"/>
      <c r="I234" s="6"/>
      <c r="J234" s="6"/>
      <c r="K234" s="6"/>
      <c r="L234" s="18" t="str">
        <f>IF(ISBLANK(SalesOrders_Log[[#This Row],[Product]]),"",SalesOrders_Log[[#This Row],[List Price]]*SalesOrders_Log[[#This Row],[QTY at List Price]]+SalesOrders_Log[[#This Row],[Discount Price]]*SalesOrders_Log[[#This Row],[QTY at Discount Price]])</f>
        <v/>
      </c>
      <c r="M234" s="6"/>
      <c r="N234" s="6"/>
      <c r="O234" s="18" t="str">
        <f>IFERROR(SalesOrders_Log[[#This Row],[Line Sub Total]]*SalesOrders_Log[[#This Row],[Zip Code Taxes]],"")</f>
        <v/>
      </c>
      <c r="P234" s="18">
        <f>SalesOrders_Log[[#This Row],[List Price]]-SalesOrders_Log[[#This Row],[Cost Price]]</f>
        <v>0</v>
      </c>
      <c r="Q23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34" s="93" t="str">
        <f>IFERROR(SalesOrders_Log[[#This Row],[QTY at List Price]]*SalesOrders_Log[[#This Row],[List Price]]/SalesOrders_Log[[#This Row],[Cost Price]]*SalesOrders_Log[[#This Row],[QTY at List Price]]-IF(SalesOrders_Log[[#This Row],[QTY at List Price]]="","",1),"")</f>
        <v/>
      </c>
      <c r="S234" s="93" t="str">
        <f>IFERROR( SalesOrders_Log[[#This Row],[QTY at Discount Price]]*SalesOrders_Log[[#This Row],[Discount Price]]/SalesOrders_Log[[#This Row],[Cost Price]]*SalesOrders_Log[[#This Row],[QTY at Discount Price]]-IF(SalesOrders_Log[[#This Row],[QTY at Discount Price]]="","",1),"")</f>
        <v/>
      </c>
      <c r="T234" s="6"/>
      <c r="V234" s="18">
        <f>IF(SalesOrders_Log[[#This Row],[Date Invoiced]]=FY01_M01,SalesOrders_Log[[#This Row],[Line Sub Total]],0)</f>
        <v>0</v>
      </c>
      <c r="W234" s="18">
        <f>IF(SalesOrders_Log[[#This Row],[Date Invoiced]]=FY01_M02,SalesOrders_Log[[#This Row],[Line Sub Total]],0)</f>
        <v>0</v>
      </c>
      <c r="X234" s="18">
        <f>IF(SalesOrders_Log[[#This Row],[Date Invoiced]]=FY01_M03,SalesOrders_Log[[#This Row],[Line Sub Total]],0)</f>
        <v>0</v>
      </c>
      <c r="Y234" s="18">
        <f>IF(SalesOrders_Log[[#This Row],[Date Invoiced]]=FY01_M04,SalesOrders_Log[[#This Row],[Line Sub Total]],0)</f>
        <v>0</v>
      </c>
      <c r="Z234" s="18">
        <f>IF(SalesOrders_Log[[#This Row],[Date Invoiced]]=FY01_M05,SalesOrders_Log[[#This Row],[Line Sub Total]],0)</f>
        <v>0</v>
      </c>
      <c r="AA234" s="18">
        <f>IF(SalesOrders_Log[[#This Row],[Date Invoiced]]=FY01_M06,SalesOrders_Log[[#This Row],[Line Sub Total]],0)</f>
        <v>0</v>
      </c>
      <c r="AB234" s="18">
        <f>IF(SalesOrders_Log[[#This Row],[Date Invoiced]]=FY01_M07,SalesOrders_Log[[#This Row],[Line Sub Total]],0)</f>
        <v>0</v>
      </c>
      <c r="AC234" s="18">
        <f>IF(SalesOrders_Log[[#This Row],[Date Invoiced]]=FY01_M08,SalesOrders_Log[[#This Row],[Line Sub Total]],0)</f>
        <v>0</v>
      </c>
      <c r="AD234" s="18">
        <f>IF(SalesOrders_Log[[#This Row],[Date Invoiced]]=FY01_M09,SalesOrders_Log[[#This Row],[Line Sub Total]],0)</f>
        <v>0</v>
      </c>
      <c r="AE234" s="18">
        <f>IF(SalesOrders_Log[[#This Row],[Date Invoiced]]=FY01_M10,SalesOrders_Log[[#This Row],[Line Sub Total]],0)</f>
        <v>0</v>
      </c>
      <c r="AF234" s="18">
        <f>IF(SalesOrders_Log[[#This Row],[Date Invoiced]]=FY01_M11,SalesOrders_Log[[#This Row],[Line Sub Total]],0)</f>
        <v>0</v>
      </c>
      <c r="AG234" s="18">
        <f>IF(SalesOrders_Log[[#This Row],[Date Invoiced]]=FY01_M12,SalesOrders_Log[[#This Row],[Line Sub Total]],0)</f>
        <v>0</v>
      </c>
      <c r="AH234" s="18">
        <f>IF(SalesOrders_Log[[#This Row],[Date Invoiced]]=FY02_M01,SalesOrders_Log[[#This Row],[Line Sub Total]],0)</f>
        <v>0</v>
      </c>
      <c r="AI234" s="18">
        <f>IF(SalesOrders_Log[[#This Row],[Date Invoiced]]=FY02_M02,SalesOrders_Log[[#This Row],[Line Sub Total]],0)</f>
        <v>0</v>
      </c>
      <c r="AJ234" s="18">
        <f>IF(SalesOrders_Log[[#This Row],[Date Invoiced]]=FY02_M03,SalesOrders_Log[[#This Row],[Line Sub Total]],0)</f>
        <v>0</v>
      </c>
      <c r="AK234" s="18">
        <f>IF(SalesOrders_Log[[#This Row],[Date Invoiced]]=FY02_M04,SalesOrders_Log[[#This Row],[Line Sub Total]],0)</f>
        <v>0</v>
      </c>
      <c r="AL234" s="18">
        <f>IF(SalesOrders_Log[[#This Row],[Date Invoiced]]=FY02_M05,SalesOrders_Log[[#This Row],[Line Sub Total]],0)</f>
        <v>0</v>
      </c>
      <c r="AM234" s="18">
        <f>IF(SalesOrders_Log[[#This Row],[Date Invoiced]]=FY02_M06,SalesOrders_Log[[#This Row],[Line Sub Total]],0)</f>
        <v>0</v>
      </c>
      <c r="AN234" s="18">
        <f>IF(SalesOrders_Log[[#This Row],[Date Invoiced]]=FY02_M07,SalesOrders_Log[[#This Row],[Line Sub Total]],0)</f>
        <v>0</v>
      </c>
      <c r="AO234" s="18">
        <f>IF(SalesOrders_Log[[#This Row],[Date Invoiced]]=FY02_M08,SalesOrders_Log[[#This Row],[Line Sub Total]],0)</f>
        <v>0</v>
      </c>
      <c r="AP234" s="18">
        <f>IF(SalesOrders_Log[[#This Row],[Date Invoiced]]=FY02_M09,SalesOrders_Log[[#This Row],[Line Sub Total]],0)</f>
        <v>0</v>
      </c>
      <c r="AQ234" s="18">
        <f>IF(SalesOrders_Log[[#This Row],[Date Invoiced]]=FY02_M10,SalesOrders_Log[[#This Row],[Line Sub Total]],0)</f>
        <v>0</v>
      </c>
      <c r="AR234" s="18">
        <f>IF(SalesOrders_Log[[#This Row],[Date Invoiced]]=FY02_M11,SalesOrders_Log[[#This Row],[Line Sub Total]],0)</f>
        <v>0</v>
      </c>
      <c r="AS234" s="18">
        <f>IF(SalesOrders_Log[[#This Row],[Date Invoiced]]=FY02_M12,SalesOrders_Log[[#This Row],[Line Sub Total]],0)</f>
        <v>0</v>
      </c>
      <c r="AT234" s="18">
        <f>IF(SalesOrders_Log[[#This Row],[Date Invoiced]]=FY03_M01,SalesOrders_Log[[#This Row],[Line Sub Total]],0)</f>
        <v>0</v>
      </c>
      <c r="AU234" s="18">
        <f>IF(SalesOrders_Log[[#This Row],[Date Invoiced]]=FY03_M02,SalesOrders_Log[[#This Row],[Line Sub Total]],0)</f>
        <v>0</v>
      </c>
      <c r="AV234" s="18">
        <f>IF(SalesOrders_Log[[#This Row],[Date Invoiced]]=FY03_M03,SalesOrders_Log[[#This Row],[Line Sub Total]],0)</f>
        <v>0</v>
      </c>
      <c r="AW234" s="18">
        <f>IF(SalesOrders_Log[[#This Row],[Date Invoiced]]=FY03_M04,SalesOrders_Log[[#This Row],[Line Sub Total]],0)</f>
        <v>0</v>
      </c>
      <c r="AX234" s="18">
        <f>IF(SalesOrders_Log[[#This Row],[Date Invoiced]]=FY03_M05,SalesOrders_Log[[#This Row],[Line Sub Total]],0)</f>
        <v>0</v>
      </c>
      <c r="AY234" s="18">
        <f>IF(SalesOrders_Log[[#This Row],[Date Invoiced]]=FY03_M06,SalesOrders_Log[[#This Row],[Line Sub Total]],0)</f>
        <v>0</v>
      </c>
      <c r="AZ234" s="18">
        <f>IF(SalesOrders_Log[[#This Row],[Date Invoiced]]=FY03_M07,SalesOrders_Log[[#This Row],[Line Sub Total]],0)</f>
        <v>0</v>
      </c>
      <c r="BA234" s="18">
        <f>IF(SalesOrders_Log[[#This Row],[Date Invoiced]]=FY03_M08,SalesOrders_Log[[#This Row],[Line Sub Total]],0)</f>
        <v>0</v>
      </c>
      <c r="BB234" s="18">
        <f>IF(SalesOrders_Log[[#This Row],[Date Invoiced]]=FY03_M09,SalesOrders_Log[[#This Row],[Line Sub Total]],0)</f>
        <v>0</v>
      </c>
      <c r="BC234" s="18">
        <f>IF(SalesOrders_Log[[#This Row],[Date Invoiced]]=FY03_M10,SalesOrders_Log[[#This Row],[Line Sub Total]],0)</f>
        <v>0</v>
      </c>
      <c r="BD234" s="18">
        <f>IF(SalesOrders_Log[[#This Row],[Date Invoiced]]=FY03_M11,SalesOrders_Log[[#This Row],[Line Sub Total]],0)</f>
        <v>0</v>
      </c>
      <c r="BE234" s="18">
        <f>IF(SalesOrders_Log[[#This Row],[Date Invoiced]]=FY03_M12,SalesOrders_Log[[#This Row],[Line Sub Total]],0)</f>
        <v>0</v>
      </c>
      <c r="BF234" s="18">
        <f>IF(SalesOrders_Log[[#This Row],[Product]]=FY04_M01,SalesOrders_Log[[#This Row],[Date Invoiced]],0)</f>
        <v>0</v>
      </c>
      <c r="BG234" s="18">
        <f>IF(SalesOrders_Log[[#This Row],[Product]]=FY04_M02,SalesOrders_Log[[#This Row],[Date Invoiced]],0)</f>
        <v>0</v>
      </c>
      <c r="BH234" s="18">
        <f>IF(SalesOrders_Log[[#This Row],[Product]]=FY04_M03,SalesOrders_Log[[#This Row],[Date Invoiced]],0)</f>
        <v>0</v>
      </c>
      <c r="BI234" s="18">
        <f>IF(SalesOrders_Log[[#This Row],[Product]]=FY04_M04,SalesOrders_Log[[#This Row],[Date Invoiced]],0)</f>
        <v>0</v>
      </c>
      <c r="BJ234" s="18">
        <f>IF(SalesOrders_Log[[#This Row],[Product]]=FY04_M05,SalesOrders_Log[[#This Row],[Date Invoiced]],0)</f>
        <v>0</v>
      </c>
      <c r="BK234" s="18">
        <f>IF(SalesOrders_Log[[#This Row],[Product]]=FY04_M06,SalesOrders_Log[[#This Row],[Date Invoiced]],0)</f>
        <v>0</v>
      </c>
      <c r="BL234" s="18">
        <f>IF(SalesOrders_Log[[#This Row],[Product]]=FY04_M07,SalesOrders_Log[[#This Row],[Date Invoiced]],0)</f>
        <v>0</v>
      </c>
      <c r="BM234" s="18">
        <f>IF(SalesOrders_Log[[#This Row],[Product]]=FY04_M08,SalesOrders_Log[[#This Row],[Date Invoiced]],0)</f>
        <v>0</v>
      </c>
      <c r="BN234" s="18">
        <f>IF(SalesOrders_Log[[#This Row],[Product]]=FY04_M09,SalesOrders_Log[[#This Row],[Date Invoiced]],0)</f>
        <v>0</v>
      </c>
      <c r="BO234" s="18">
        <f>IF(SalesOrders_Log[[#This Row],[Product]]=FY04_M10,SalesOrders_Log[[#This Row],[Date Invoiced]],0)</f>
        <v>0</v>
      </c>
      <c r="BP234" s="18">
        <f>IF(SalesOrders_Log[[#This Row],[Product]]=FY04_M11,SalesOrders_Log[[#This Row],[Date Invoiced]],0)</f>
        <v>0</v>
      </c>
      <c r="BQ234" s="18">
        <f>IF(SalesOrders_Log[[#This Row],[Product]]=FY04_M12,SalesOrders_Log[[#This Row],[Date Invoiced]],0)</f>
        <v>0</v>
      </c>
      <c r="BR234" s="18">
        <f>IF(SalesOrders_Log[[#This Row],[Product]]=FY05_M01,SalesOrders_Log[[#This Row],[Date Invoiced]],0)</f>
        <v>0</v>
      </c>
      <c r="BS234" s="18">
        <f>IF(SalesOrders_Log[[#This Row],[Product]]=FY05_M02,SalesOrders_Log[[#This Row],[Date Invoiced]],0)</f>
        <v>0</v>
      </c>
      <c r="BT234" s="18">
        <f>IF(SalesOrders_Log[[#This Row],[Product]]=FY05_M03,SalesOrders_Log[[#This Row],[Date Invoiced]],0)</f>
        <v>0</v>
      </c>
      <c r="BU234" s="18">
        <f>IF(SalesOrders_Log[[#This Row],[Product]]=FY05_M04,SalesOrders_Log[[#This Row],[Date Invoiced]],0)</f>
        <v>0</v>
      </c>
      <c r="BV234" s="18">
        <f>IF(SalesOrders_Log[[#This Row],[Product]]=FY05_M05,SalesOrders_Log[[#This Row],[Date Invoiced]],0)</f>
        <v>0</v>
      </c>
      <c r="BW234" s="18">
        <f>IF(SalesOrders_Log[[#This Row],[Product]]=FY05_M06,SalesOrders_Log[[#This Row],[Date Invoiced]],0)</f>
        <v>0</v>
      </c>
      <c r="BX234" s="18">
        <f>IF(SalesOrders_Log[[#This Row],[Product]]=FY05_M07,SalesOrders_Log[[#This Row],[Date Invoiced]],0)</f>
        <v>0</v>
      </c>
      <c r="BY234" s="18">
        <f>IF(SalesOrders_Log[[#This Row],[Product]]=FY05_M08,SalesOrders_Log[[#This Row],[Date Invoiced]],0)</f>
        <v>0</v>
      </c>
      <c r="BZ234" s="18">
        <f>IF(SalesOrders_Log[[#This Row],[Product]]=FY05_M09,SalesOrders_Log[[#This Row],[Date Invoiced]],0)</f>
        <v>0</v>
      </c>
      <c r="CA234" s="18">
        <f>IF(SalesOrders_Log[[#This Row],[Product]]=FY05_M10,SalesOrders_Log[[#This Row],[Date Invoiced]],0)</f>
        <v>0</v>
      </c>
      <c r="CB234" s="18">
        <f>IF(SalesOrders_Log[[#This Row],[Product]]=FY05_M11,SalesOrders_Log[[#This Row],[Date Invoiced]],0)</f>
        <v>0</v>
      </c>
      <c r="CC234" s="18">
        <f>IF(SalesOrders_Log[[#This Row],[Product]]=FY05_M12,SalesOrders_Log[[#This Row],[Date Invoiced]],0)</f>
        <v>0</v>
      </c>
    </row>
    <row r="235" spans="2:81" x14ac:dyDescent="0.25">
      <c r="B235" s="6" t="s">
        <v>839</v>
      </c>
      <c r="C235" s="6"/>
      <c r="D235" s="11"/>
      <c r="E235" s="6"/>
      <c r="F235" s="6"/>
      <c r="G235" s="6"/>
      <c r="H235" s="6"/>
      <c r="I235" s="6"/>
      <c r="J235" s="6"/>
      <c r="K235" s="6"/>
      <c r="L235" s="18" t="str">
        <f>IF(ISBLANK(SalesOrders_Log[[#This Row],[Product]]),"",SalesOrders_Log[[#This Row],[List Price]]*SalesOrders_Log[[#This Row],[QTY at List Price]]+SalesOrders_Log[[#This Row],[Discount Price]]*SalesOrders_Log[[#This Row],[QTY at Discount Price]])</f>
        <v/>
      </c>
      <c r="M235" s="6"/>
      <c r="N235" s="6"/>
      <c r="O235" s="18" t="str">
        <f>IFERROR(SalesOrders_Log[[#This Row],[Line Sub Total]]*SalesOrders_Log[[#This Row],[Zip Code Taxes]],"")</f>
        <v/>
      </c>
      <c r="P235" s="18">
        <f>SalesOrders_Log[[#This Row],[List Price]]-SalesOrders_Log[[#This Row],[Cost Price]]</f>
        <v>0</v>
      </c>
      <c r="Q23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35" s="93" t="str">
        <f>IFERROR(SalesOrders_Log[[#This Row],[QTY at List Price]]*SalesOrders_Log[[#This Row],[List Price]]/SalesOrders_Log[[#This Row],[Cost Price]]*SalesOrders_Log[[#This Row],[QTY at List Price]]-IF(SalesOrders_Log[[#This Row],[QTY at List Price]]="","",1),"")</f>
        <v/>
      </c>
      <c r="S235" s="93" t="str">
        <f>IFERROR( SalesOrders_Log[[#This Row],[QTY at Discount Price]]*SalesOrders_Log[[#This Row],[Discount Price]]/SalesOrders_Log[[#This Row],[Cost Price]]*SalesOrders_Log[[#This Row],[QTY at Discount Price]]-IF(SalesOrders_Log[[#This Row],[QTY at Discount Price]]="","",1),"")</f>
        <v/>
      </c>
      <c r="T235" s="6"/>
      <c r="V235" s="18">
        <f>IF(SalesOrders_Log[[#This Row],[Date Invoiced]]=FY01_M01,SalesOrders_Log[[#This Row],[Line Sub Total]],0)</f>
        <v>0</v>
      </c>
      <c r="W235" s="18">
        <f>IF(SalesOrders_Log[[#This Row],[Date Invoiced]]=FY01_M02,SalesOrders_Log[[#This Row],[Line Sub Total]],0)</f>
        <v>0</v>
      </c>
      <c r="X235" s="18">
        <f>IF(SalesOrders_Log[[#This Row],[Date Invoiced]]=FY01_M03,SalesOrders_Log[[#This Row],[Line Sub Total]],0)</f>
        <v>0</v>
      </c>
      <c r="Y235" s="18">
        <f>IF(SalesOrders_Log[[#This Row],[Date Invoiced]]=FY01_M04,SalesOrders_Log[[#This Row],[Line Sub Total]],0)</f>
        <v>0</v>
      </c>
      <c r="Z235" s="18">
        <f>IF(SalesOrders_Log[[#This Row],[Date Invoiced]]=FY01_M05,SalesOrders_Log[[#This Row],[Line Sub Total]],0)</f>
        <v>0</v>
      </c>
      <c r="AA235" s="18">
        <f>IF(SalesOrders_Log[[#This Row],[Date Invoiced]]=FY01_M06,SalesOrders_Log[[#This Row],[Line Sub Total]],0)</f>
        <v>0</v>
      </c>
      <c r="AB235" s="18">
        <f>IF(SalesOrders_Log[[#This Row],[Date Invoiced]]=FY01_M07,SalesOrders_Log[[#This Row],[Line Sub Total]],0)</f>
        <v>0</v>
      </c>
      <c r="AC235" s="18">
        <f>IF(SalesOrders_Log[[#This Row],[Date Invoiced]]=FY01_M08,SalesOrders_Log[[#This Row],[Line Sub Total]],0)</f>
        <v>0</v>
      </c>
      <c r="AD235" s="18">
        <f>IF(SalesOrders_Log[[#This Row],[Date Invoiced]]=FY01_M09,SalesOrders_Log[[#This Row],[Line Sub Total]],0)</f>
        <v>0</v>
      </c>
      <c r="AE235" s="18">
        <f>IF(SalesOrders_Log[[#This Row],[Date Invoiced]]=FY01_M10,SalesOrders_Log[[#This Row],[Line Sub Total]],0)</f>
        <v>0</v>
      </c>
      <c r="AF235" s="18">
        <f>IF(SalesOrders_Log[[#This Row],[Date Invoiced]]=FY01_M11,SalesOrders_Log[[#This Row],[Line Sub Total]],0)</f>
        <v>0</v>
      </c>
      <c r="AG235" s="18">
        <f>IF(SalesOrders_Log[[#This Row],[Date Invoiced]]=FY01_M12,SalesOrders_Log[[#This Row],[Line Sub Total]],0)</f>
        <v>0</v>
      </c>
      <c r="AH235" s="18">
        <f>IF(SalesOrders_Log[[#This Row],[Date Invoiced]]=FY02_M01,SalesOrders_Log[[#This Row],[Line Sub Total]],0)</f>
        <v>0</v>
      </c>
      <c r="AI235" s="18">
        <f>IF(SalesOrders_Log[[#This Row],[Date Invoiced]]=FY02_M02,SalesOrders_Log[[#This Row],[Line Sub Total]],0)</f>
        <v>0</v>
      </c>
      <c r="AJ235" s="18">
        <f>IF(SalesOrders_Log[[#This Row],[Date Invoiced]]=FY02_M03,SalesOrders_Log[[#This Row],[Line Sub Total]],0)</f>
        <v>0</v>
      </c>
      <c r="AK235" s="18">
        <f>IF(SalesOrders_Log[[#This Row],[Date Invoiced]]=FY02_M04,SalesOrders_Log[[#This Row],[Line Sub Total]],0)</f>
        <v>0</v>
      </c>
      <c r="AL235" s="18">
        <f>IF(SalesOrders_Log[[#This Row],[Date Invoiced]]=FY02_M05,SalesOrders_Log[[#This Row],[Line Sub Total]],0)</f>
        <v>0</v>
      </c>
      <c r="AM235" s="18">
        <f>IF(SalesOrders_Log[[#This Row],[Date Invoiced]]=FY02_M06,SalesOrders_Log[[#This Row],[Line Sub Total]],0)</f>
        <v>0</v>
      </c>
      <c r="AN235" s="18">
        <f>IF(SalesOrders_Log[[#This Row],[Date Invoiced]]=FY02_M07,SalesOrders_Log[[#This Row],[Line Sub Total]],0)</f>
        <v>0</v>
      </c>
      <c r="AO235" s="18">
        <f>IF(SalesOrders_Log[[#This Row],[Date Invoiced]]=FY02_M08,SalesOrders_Log[[#This Row],[Line Sub Total]],0)</f>
        <v>0</v>
      </c>
      <c r="AP235" s="18">
        <f>IF(SalesOrders_Log[[#This Row],[Date Invoiced]]=FY02_M09,SalesOrders_Log[[#This Row],[Line Sub Total]],0)</f>
        <v>0</v>
      </c>
      <c r="AQ235" s="18">
        <f>IF(SalesOrders_Log[[#This Row],[Date Invoiced]]=FY02_M10,SalesOrders_Log[[#This Row],[Line Sub Total]],0)</f>
        <v>0</v>
      </c>
      <c r="AR235" s="18">
        <f>IF(SalesOrders_Log[[#This Row],[Date Invoiced]]=FY02_M11,SalesOrders_Log[[#This Row],[Line Sub Total]],0)</f>
        <v>0</v>
      </c>
      <c r="AS235" s="18">
        <f>IF(SalesOrders_Log[[#This Row],[Date Invoiced]]=FY02_M12,SalesOrders_Log[[#This Row],[Line Sub Total]],0)</f>
        <v>0</v>
      </c>
      <c r="AT235" s="18">
        <f>IF(SalesOrders_Log[[#This Row],[Date Invoiced]]=FY03_M01,SalesOrders_Log[[#This Row],[Line Sub Total]],0)</f>
        <v>0</v>
      </c>
      <c r="AU235" s="18">
        <f>IF(SalesOrders_Log[[#This Row],[Date Invoiced]]=FY03_M02,SalesOrders_Log[[#This Row],[Line Sub Total]],0)</f>
        <v>0</v>
      </c>
      <c r="AV235" s="18">
        <f>IF(SalesOrders_Log[[#This Row],[Date Invoiced]]=FY03_M03,SalesOrders_Log[[#This Row],[Line Sub Total]],0)</f>
        <v>0</v>
      </c>
      <c r="AW235" s="18">
        <f>IF(SalesOrders_Log[[#This Row],[Date Invoiced]]=FY03_M04,SalesOrders_Log[[#This Row],[Line Sub Total]],0)</f>
        <v>0</v>
      </c>
      <c r="AX235" s="18">
        <f>IF(SalesOrders_Log[[#This Row],[Date Invoiced]]=FY03_M05,SalesOrders_Log[[#This Row],[Line Sub Total]],0)</f>
        <v>0</v>
      </c>
      <c r="AY235" s="18">
        <f>IF(SalesOrders_Log[[#This Row],[Date Invoiced]]=FY03_M06,SalesOrders_Log[[#This Row],[Line Sub Total]],0)</f>
        <v>0</v>
      </c>
      <c r="AZ235" s="18">
        <f>IF(SalesOrders_Log[[#This Row],[Date Invoiced]]=FY03_M07,SalesOrders_Log[[#This Row],[Line Sub Total]],0)</f>
        <v>0</v>
      </c>
      <c r="BA235" s="18">
        <f>IF(SalesOrders_Log[[#This Row],[Date Invoiced]]=FY03_M08,SalesOrders_Log[[#This Row],[Line Sub Total]],0)</f>
        <v>0</v>
      </c>
      <c r="BB235" s="18">
        <f>IF(SalesOrders_Log[[#This Row],[Date Invoiced]]=FY03_M09,SalesOrders_Log[[#This Row],[Line Sub Total]],0)</f>
        <v>0</v>
      </c>
      <c r="BC235" s="18">
        <f>IF(SalesOrders_Log[[#This Row],[Date Invoiced]]=FY03_M10,SalesOrders_Log[[#This Row],[Line Sub Total]],0)</f>
        <v>0</v>
      </c>
      <c r="BD235" s="18">
        <f>IF(SalesOrders_Log[[#This Row],[Date Invoiced]]=FY03_M11,SalesOrders_Log[[#This Row],[Line Sub Total]],0)</f>
        <v>0</v>
      </c>
      <c r="BE235" s="18">
        <f>IF(SalesOrders_Log[[#This Row],[Date Invoiced]]=FY03_M12,SalesOrders_Log[[#This Row],[Line Sub Total]],0)</f>
        <v>0</v>
      </c>
      <c r="BF235" s="18">
        <f>IF(SalesOrders_Log[[#This Row],[Product]]=FY04_M01,SalesOrders_Log[[#This Row],[Date Invoiced]],0)</f>
        <v>0</v>
      </c>
      <c r="BG235" s="18">
        <f>IF(SalesOrders_Log[[#This Row],[Product]]=FY04_M02,SalesOrders_Log[[#This Row],[Date Invoiced]],0)</f>
        <v>0</v>
      </c>
      <c r="BH235" s="18">
        <f>IF(SalesOrders_Log[[#This Row],[Product]]=FY04_M03,SalesOrders_Log[[#This Row],[Date Invoiced]],0)</f>
        <v>0</v>
      </c>
      <c r="BI235" s="18">
        <f>IF(SalesOrders_Log[[#This Row],[Product]]=FY04_M04,SalesOrders_Log[[#This Row],[Date Invoiced]],0)</f>
        <v>0</v>
      </c>
      <c r="BJ235" s="18">
        <f>IF(SalesOrders_Log[[#This Row],[Product]]=FY04_M05,SalesOrders_Log[[#This Row],[Date Invoiced]],0)</f>
        <v>0</v>
      </c>
      <c r="BK235" s="18">
        <f>IF(SalesOrders_Log[[#This Row],[Product]]=FY04_M06,SalesOrders_Log[[#This Row],[Date Invoiced]],0)</f>
        <v>0</v>
      </c>
      <c r="BL235" s="18">
        <f>IF(SalesOrders_Log[[#This Row],[Product]]=FY04_M07,SalesOrders_Log[[#This Row],[Date Invoiced]],0)</f>
        <v>0</v>
      </c>
      <c r="BM235" s="18">
        <f>IF(SalesOrders_Log[[#This Row],[Product]]=FY04_M08,SalesOrders_Log[[#This Row],[Date Invoiced]],0)</f>
        <v>0</v>
      </c>
      <c r="BN235" s="18">
        <f>IF(SalesOrders_Log[[#This Row],[Product]]=FY04_M09,SalesOrders_Log[[#This Row],[Date Invoiced]],0)</f>
        <v>0</v>
      </c>
      <c r="BO235" s="18">
        <f>IF(SalesOrders_Log[[#This Row],[Product]]=FY04_M10,SalesOrders_Log[[#This Row],[Date Invoiced]],0)</f>
        <v>0</v>
      </c>
      <c r="BP235" s="18">
        <f>IF(SalesOrders_Log[[#This Row],[Product]]=FY04_M11,SalesOrders_Log[[#This Row],[Date Invoiced]],0)</f>
        <v>0</v>
      </c>
      <c r="BQ235" s="18">
        <f>IF(SalesOrders_Log[[#This Row],[Product]]=FY04_M12,SalesOrders_Log[[#This Row],[Date Invoiced]],0)</f>
        <v>0</v>
      </c>
      <c r="BR235" s="18">
        <f>IF(SalesOrders_Log[[#This Row],[Product]]=FY05_M01,SalesOrders_Log[[#This Row],[Date Invoiced]],0)</f>
        <v>0</v>
      </c>
      <c r="BS235" s="18">
        <f>IF(SalesOrders_Log[[#This Row],[Product]]=FY05_M02,SalesOrders_Log[[#This Row],[Date Invoiced]],0)</f>
        <v>0</v>
      </c>
      <c r="BT235" s="18">
        <f>IF(SalesOrders_Log[[#This Row],[Product]]=FY05_M03,SalesOrders_Log[[#This Row],[Date Invoiced]],0)</f>
        <v>0</v>
      </c>
      <c r="BU235" s="18">
        <f>IF(SalesOrders_Log[[#This Row],[Product]]=FY05_M04,SalesOrders_Log[[#This Row],[Date Invoiced]],0)</f>
        <v>0</v>
      </c>
      <c r="BV235" s="18">
        <f>IF(SalesOrders_Log[[#This Row],[Product]]=FY05_M05,SalesOrders_Log[[#This Row],[Date Invoiced]],0)</f>
        <v>0</v>
      </c>
      <c r="BW235" s="18">
        <f>IF(SalesOrders_Log[[#This Row],[Product]]=FY05_M06,SalesOrders_Log[[#This Row],[Date Invoiced]],0)</f>
        <v>0</v>
      </c>
      <c r="BX235" s="18">
        <f>IF(SalesOrders_Log[[#This Row],[Product]]=FY05_M07,SalesOrders_Log[[#This Row],[Date Invoiced]],0)</f>
        <v>0</v>
      </c>
      <c r="BY235" s="18">
        <f>IF(SalesOrders_Log[[#This Row],[Product]]=FY05_M08,SalesOrders_Log[[#This Row],[Date Invoiced]],0)</f>
        <v>0</v>
      </c>
      <c r="BZ235" s="18">
        <f>IF(SalesOrders_Log[[#This Row],[Product]]=FY05_M09,SalesOrders_Log[[#This Row],[Date Invoiced]],0)</f>
        <v>0</v>
      </c>
      <c r="CA235" s="18">
        <f>IF(SalesOrders_Log[[#This Row],[Product]]=FY05_M10,SalesOrders_Log[[#This Row],[Date Invoiced]],0)</f>
        <v>0</v>
      </c>
      <c r="CB235" s="18">
        <f>IF(SalesOrders_Log[[#This Row],[Product]]=FY05_M11,SalesOrders_Log[[#This Row],[Date Invoiced]],0)</f>
        <v>0</v>
      </c>
      <c r="CC235" s="18">
        <f>IF(SalesOrders_Log[[#This Row],[Product]]=FY05_M12,SalesOrders_Log[[#This Row],[Date Invoiced]],0)</f>
        <v>0</v>
      </c>
    </row>
    <row r="236" spans="2:81" x14ac:dyDescent="0.25">
      <c r="B236" s="6" t="s">
        <v>840</v>
      </c>
      <c r="C236" s="6"/>
      <c r="D236" s="11"/>
      <c r="E236" s="6"/>
      <c r="F236" s="6"/>
      <c r="G236" s="6"/>
      <c r="H236" s="6"/>
      <c r="I236" s="6"/>
      <c r="J236" s="6"/>
      <c r="K236" s="6"/>
      <c r="L236" s="18" t="str">
        <f>IF(ISBLANK(SalesOrders_Log[[#This Row],[Product]]),"",SalesOrders_Log[[#This Row],[List Price]]*SalesOrders_Log[[#This Row],[QTY at List Price]]+SalesOrders_Log[[#This Row],[Discount Price]]*SalesOrders_Log[[#This Row],[QTY at Discount Price]])</f>
        <v/>
      </c>
      <c r="M236" s="6"/>
      <c r="N236" s="6"/>
      <c r="O236" s="18" t="str">
        <f>IFERROR(SalesOrders_Log[[#This Row],[Line Sub Total]]*SalesOrders_Log[[#This Row],[Zip Code Taxes]],"")</f>
        <v/>
      </c>
      <c r="P236" s="18">
        <f>SalesOrders_Log[[#This Row],[List Price]]-SalesOrders_Log[[#This Row],[Cost Price]]</f>
        <v>0</v>
      </c>
      <c r="Q23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36" s="93" t="str">
        <f>IFERROR(SalesOrders_Log[[#This Row],[QTY at List Price]]*SalesOrders_Log[[#This Row],[List Price]]/SalesOrders_Log[[#This Row],[Cost Price]]*SalesOrders_Log[[#This Row],[QTY at List Price]]-IF(SalesOrders_Log[[#This Row],[QTY at List Price]]="","",1),"")</f>
        <v/>
      </c>
      <c r="S236" s="93" t="str">
        <f>IFERROR( SalesOrders_Log[[#This Row],[QTY at Discount Price]]*SalesOrders_Log[[#This Row],[Discount Price]]/SalesOrders_Log[[#This Row],[Cost Price]]*SalesOrders_Log[[#This Row],[QTY at Discount Price]]-IF(SalesOrders_Log[[#This Row],[QTY at Discount Price]]="","",1),"")</f>
        <v/>
      </c>
      <c r="T236" s="6"/>
      <c r="V236" s="18">
        <f>IF(SalesOrders_Log[[#This Row],[Date Invoiced]]=FY01_M01,SalesOrders_Log[[#This Row],[Line Sub Total]],0)</f>
        <v>0</v>
      </c>
      <c r="W236" s="18">
        <f>IF(SalesOrders_Log[[#This Row],[Date Invoiced]]=FY01_M02,SalesOrders_Log[[#This Row],[Line Sub Total]],0)</f>
        <v>0</v>
      </c>
      <c r="X236" s="18">
        <f>IF(SalesOrders_Log[[#This Row],[Date Invoiced]]=FY01_M03,SalesOrders_Log[[#This Row],[Line Sub Total]],0)</f>
        <v>0</v>
      </c>
      <c r="Y236" s="18">
        <f>IF(SalesOrders_Log[[#This Row],[Date Invoiced]]=FY01_M04,SalesOrders_Log[[#This Row],[Line Sub Total]],0)</f>
        <v>0</v>
      </c>
      <c r="Z236" s="18">
        <f>IF(SalesOrders_Log[[#This Row],[Date Invoiced]]=FY01_M05,SalesOrders_Log[[#This Row],[Line Sub Total]],0)</f>
        <v>0</v>
      </c>
      <c r="AA236" s="18">
        <f>IF(SalesOrders_Log[[#This Row],[Date Invoiced]]=FY01_M06,SalesOrders_Log[[#This Row],[Line Sub Total]],0)</f>
        <v>0</v>
      </c>
      <c r="AB236" s="18">
        <f>IF(SalesOrders_Log[[#This Row],[Date Invoiced]]=FY01_M07,SalesOrders_Log[[#This Row],[Line Sub Total]],0)</f>
        <v>0</v>
      </c>
      <c r="AC236" s="18">
        <f>IF(SalesOrders_Log[[#This Row],[Date Invoiced]]=FY01_M08,SalesOrders_Log[[#This Row],[Line Sub Total]],0)</f>
        <v>0</v>
      </c>
      <c r="AD236" s="18">
        <f>IF(SalesOrders_Log[[#This Row],[Date Invoiced]]=FY01_M09,SalesOrders_Log[[#This Row],[Line Sub Total]],0)</f>
        <v>0</v>
      </c>
      <c r="AE236" s="18">
        <f>IF(SalesOrders_Log[[#This Row],[Date Invoiced]]=FY01_M10,SalesOrders_Log[[#This Row],[Line Sub Total]],0)</f>
        <v>0</v>
      </c>
      <c r="AF236" s="18">
        <f>IF(SalesOrders_Log[[#This Row],[Date Invoiced]]=FY01_M11,SalesOrders_Log[[#This Row],[Line Sub Total]],0)</f>
        <v>0</v>
      </c>
      <c r="AG236" s="18">
        <f>IF(SalesOrders_Log[[#This Row],[Date Invoiced]]=FY01_M12,SalesOrders_Log[[#This Row],[Line Sub Total]],0)</f>
        <v>0</v>
      </c>
      <c r="AH236" s="18">
        <f>IF(SalesOrders_Log[[#This Row],[Date Invoiced]]=FY02_M01,SalesOrders_Log[[#This Row],[Line Sub Total]],0)</f>
        <v>0</v>
      </c>
      <c r="AI236" s="18">
        <f>IF(SalesOrders_Log[[#This Row],[Date Invoiced]]=FY02_M02,SalesOrders_Log[[#This Row],[Line Sub Total]],0)</f>
        <v>0</v>
      </c>
      <c r="AJ236" s="18">
        <f>IF(SalesOrders_Log[[#This Row],[Date Invoiced]]=FY02_M03,SalesOrders_Log[[#This Row],[Line Sub Total]],0)</f>
        <v>0</v>
      </c>
      <c r="AK236" s="18">
        <f>IF(SalesOrders_Log[[#This Row],[Date Invoiced]]=FY02_M04,SalesOrders_Log[[#This Row],[Line Sub Total]],0)</f>
        <v>0</v>
      </c>
      <c r="AL236" s="18">
        <f>IF(SalesOrders_Log[[#This Row],[Date Invoiced]]=FY02_M05,SalesOrders_Log[[#This Row],[Line Sub Total]],0)</f>
        <v>0</v>
      </c>
      <c r="AM236" s="18">
        <f>IF(SalesOrders_Log[[#This Row],[Date Invoiced]]=FY02_M06,SalesOrders_Log[[#This Row],[Line Sub Total]],0)</f>
        <v>0</v>
      </c>
      <c r="AN236" s="18">
        <f>IF(SalesOrders_Log[[#This Row],[Date Invoiced]]=FY02_M07,SalesOrders_Log[[#This Row],[Line Sub Total]],0)</f>
        <v>0</v>
      </c>
      <c r="AO236" s="18">
        <f>IF(SalesOrders_Log[[#This Row],[Date Invoiced]]=FY02_M08,SalesOrders_Log[[#This Row],[Line Sub Total]],0)</f>
        <v>0</v>
      </c>
      <c r="AP236" s="18">
        <f>IF(SalesOrders_Log[[#This Row],[Date Invoiced]]=FY02_M09,SalesOrders_Log[[#This Row],[Line Sub Total]],0)</f>
        <v>0</v>
      </c>
      <c r="AQ236" s="18">
        <f>IF(SalesOrders_Log[[#This Row],[Date Invoiced]]=FY02_M10,SalesOrders_Log[[#This Row],[Line Sub Total]],0)</f>
        <v>0</v>
      </c>
      <c r="AR236" s="18">
        <f>IF(SalesOrders_Log[[#This Row],[Date Invoiced]]=FY02_M11,SalesOrders_Log[[#This Row],[Line Sub Total]],0)</f>
        <v>0</v>
      </c>
      <c r="AS236" s="18">
        <f>IF(SalesOrders_Log[[#This Row],[Date Invoiced]]=FY02_M12,SalesOrders_Log[[#This Row],[Line Sub Total]],0)</f>
        <v>0</v>
      </c>
      <c r="AT236" s="18">
        <f>IF(SalesOrders_Log[[#This Row],[Date Invoiced]]=FY03_M01,SalesOrders_Log[[#This Row],[Line Sub Total]],0)</f>
        <v>0</v>
      </c>
      <c r="AU236" s="18">
        <f>IF(SalesOrders_Log[[#This Row],[Date Invoiced]]=FY03_M02,SalesOrders_Log[[#This Row],[Line Sub Total]],0)</f>
        <v>0</v>
      </c>
      <c r="AV236" s="18">
        <f>IF(SalesOrders_Log[[#This Row],[Date Invoiced]]=FY03_M03,SalesOrders_Log[[#This Row],[Line Sub Total]],0)</f>
        <v>0</v>
      </c>
      <c r="AW236" s="18">
        <f>IF(SalesOrders_Log[[#This Row],[Date Invoiced]]=FY03_M04,SalesOrders_Log[[#This Row],[Line Sub Total]],0)</f>
        <v>0</v>
      </c>
      <c r="AX236" s="18">
        <f>IF(SalesOrders_Log[[#This Row],[Date Invoiced]]=FY03_M05,SalesOrders_Log[[#This Row],[Line Sub Total]],0)</f>
        <v>0</v>
      </c>
      <c r="AY236" s="18">
        <f>IF(SalesOrders_Log[[#This Row],[Date Invoiced]]=FY03_M06,SalesOrders_Log[[#This Row],[Line Sub Total]],0)</f>
        <v>0</v>
      </c>
      <c r="AZ236" s="18">
        <f>IF(SalesOrders_Log[[#This Row],[Date Invoiced]]=FY03_M07,SalesOrders_Log[[#This Row],[Line Sub Total]],0)</f>
        <v>0</v>
      </c>
      <c r="BA236" s="18">
        <f>IF(SalesOrders_Log[[#This Row],[Date Invoiced]]=FY03_M08,SalesOrders_Log[[#This Row],[Line Sub Total]],0)</f>
        <v>0</v>
      </c>
      <c r="BB236" s="18">
        <f>IF(SalesOrders_Log[[#This Row],[Date Invoiced]]=FY03_M09,SalesOrders_Log[[#This Row],[Line Sub Total]],0)</f>
        <v>0</v>
      </c>
      <c r="BC236" s="18">
        <f>IF(SalesOrders_Log[[#This Row],[Date Invoiced]]=FY03_M10,SalesOrders_Log[[#This Row],[Line Sub Total]],0)</f>
        <v>0</v>
      </c>
      <c r="BD236" s="18">
        <f>IF(SalesOrders_Log[[#This Row],[Date Invoiced]]=FY03_M11,SalesOrders_Log[[#This Row],[Line Sub Total]],0)</f>
        <v>0</v>
      </c>
      <c r="BE236" s="18">
        <f>IF(SalesOrders_Log[[#This Row],[Date Invoiced]]=FY03_M12,SalesOrders_Log[[#This Row],[Line Sub Total]],0)</f>
        <v>0</v>
      </c>
      <c r="BF236" s="18">
        <f>IF(SalesOrders_Log[[#This Row],[Product]]=FY04_M01,SalesOrders_Log[[#This Row],[Date Invoiced]],0)</f>
        <v>0</v>
      </c>
      <c r="BG236" s="18">
        <f>IF(SalesOrders_Log[[#This Row],[Product]]=FY04_M02,SalesOrders_Log[[#This Row],[Date Invoiced]],0)</f>
        <v>0</v>
      </c>
      <c r="BH236" s="18">
        <f>IF(SalesOrders_Log[[#This Row],[Product]]=FY04_M03,SalesOrders_Log[[#This Row],[Date Invoiced]],0)</f>
        <v>0</v>
      </c>
      <c r="BI236" s="18">
        <f>IF(SalesOrders_Log[[#This Row],[Product]]=FY04_M04,SalesOrders_Log[[#This Row],[Date Invoiced]],0)</f>
        <v>0</v>
      </c>
      <c r="BJ236" s="18">
        <f>IF(SalesOrders_Log[[#This Row],[Product]]=FY04_M05,SalesOrders_Log[[#This Row],[Date Invoiced]],0)</f>
        <v>0</v>
      </c>
      <c r="BK236" s="18">
        <f>IF(SalesOrders_Log[[#This Row],[Product]]=FY04_M06,SalesOrders_Log[[#This Row],[Date Invoiced]],0)</f>
        <v>0</v>
      </c>
      <c r="BL236" s="18">
        <f>IF(SalesOrders_Log[[#This Row],[Product]]=FY04_M07,SalesOrders_Log[[#This Row],[Date Invoiced]],0)</f>
        <v>0</v>
      </c>
      <c r="BM236" s="18">
        <f>IF(SalesOrders_Log[[#This Row],[Product]]=FY04_M08,SalesOrders_Log[[#This Row],[Date Invoiced]],0)</f>
        <v>0</v>
      </c>
      <c r="BN236" s="18">
        <f>IF(SalesOrders_Log[[#This Row],[Product]]=FY04_M09,SalesOrders_Log[[#This Row],[Date Invoiced]],0)</f>
        <v>0</v>
      </c>
      <c r="BO236" s="18">
        <f>IF(SalesOrders_Log[[#This Row],[Product]]=FY04_M10,SalesOrders_Log[[#This Row],[Date Invoiced]],0)</f>
        <v>0</v>
      </c>
      <c r="BP236" s="18">
        <f>IF(SalesOrders_Log[[#This Row],[Product]]=FY04_M11,SalesOrders_Log[[#This Row],[Date Invoiced]],0)</f>
        <v>0</v>
      </c>
      <c r="BQ236" s="18">
        <f>IF(SalesOrders_Log[[#This Row],[Product]]=FY04_M12,SalesOrders_Log[[#This Row],[Date Invoiced]],0)</f>
        <v>0</v>
      </c>
      <c r="BR236" s="18">
        <f>IF(SalesOrders_Log[[#This Row],[Product]]=FY05_M01,SalesOrders_Log[[#This Row],[Date Invoiced]],0)</f>
        <v>0</v>
      </c>
      <c r="BS236" s="18">
        <f>IF(SalesOrders_Log[[#This Row],[Product]]=FY05_M02,SalesOrders_Log[[#This Row],[Date Invoiced]],0)</f>
        <v>0</v>
      </c>
      <c r="BT236" s="18">
        <f>IF(SalesOrders_Log[[#This Row],[Product]]=FY05_M03,SalesOrders_Log[[#This Row],[Date Invoiced]],0)</f>
        <v>0</v>
      </c>
      <c r="BU236" s="18">
        <f>IF(SalesOrders_Log[[#This Row],[Product]]=FY05_M04,SalesOrders_Log[[#This Row],[Date Invoiced]],0)</f>
        <v>0</v>
      </c>
      <c r="BV236" s="18">
        <f>IF(SalesOrders_Log[[#This Row],[Product]]=FY05_M05,SalesOrders_Log[[#This Row],[Date Invoiced]],0)</f>
        <v>0</v>
      </c>
      <c r="BW236" s="18">
        <f>IF(SalesOrders_Log[[#This Row],[Product]]=FY05_M06,SalesOrders_Log[[#This Row],[Date Invoiced]],0)</f>
        <v>0</v>
      </c>
      <c r="BX236" s="18">
        <f>IF(SalesOrders_Log[[#This Row],[Product]]=FY05_M07,SalesOrders_Log[[#This Row],[Date Invoiced]],0)</f>
        <v>0</v>
      </c>
      <c r="BY236" s="18">
        <f>IF(SalesOrders_Log[[#This Row],[Product]]=FY05_M08,SalesOrders_Log[[#This Row],[Date Invoiced]],0)</f>
        <v>0</v>
      </c>
      <c r="BZ236" s="18">
        <f>IF(SalesOrders_Log[[#This Row],[Product]]=FY05_M09,SalesOrders_Log[[#This Row],[Date Invoiced]],0)</f>
        <v>0</v>
      </c>
      <c r="CA236" s="18">
        <f>IF(SalesOrders_Log[[#This Row],[Product]]=FY05_M10,SalesOrders_Log[[#This Row],[Date Invoiced]],0)</f>
        <v>0</v>
      </c>
      <c r="CB236" s="18">
        <f>IF(SalesOrders_Log[[#This Row],[Product]]=FY05_M11,SalesOrders_Log[[#This Row],[Date Invoiced]],0)</f>
        <v>0</v>
      </c>
      <c r="CC236" s="18">
        <f>IF(SalesOrders_Log[[#This Row],[Product]]=FY05_M12,SalesOrders_Log[[#This Row],[Date Invoiced]],0)</f>
        <v>0</v>
      </c>
    </row>
    <row r="237" spans="2:81" x14ac:dyDescent="0.25">
      <c r="B237" s="6" t="s">
        <v>841</v>
      </c>
      <c r="C237" s="6"/>
      <c r="D237" s="11"/>
      <c r="E237" s="6"/>
      <c r="F237" s="6"/>
      <c r="G237" s="6"/>
      <c r="H237" s="6"/>
      <c r="I237" s="6"/>
      <c r="J237" s="6"/>
      <c r="K237" s="6"/>
      <c r="L237" s="18" t="str">
        <f>IF(ISBLANK(SalesOrders_Log[[#This Row],[Product]]),"",SalesOrders_Log[[#This Row],[List Price]]*SalesOrders_Log[[#This Row],[QTY at List Price]]+SalesOrders_Log[[#This Row],[Discount Price]]*SalesOrders_Log[[#This Row],[QTY at Discount Price]])</f>
        <v/>
      </c>
      <c r="M237" s="6"/>
      <c r="N237" s="6"/>
      <c r="O237" s="18" t="str">
        <f>IFERROR(SalesOrders_Log[[#This Row],[Line Sub Total]]*SalesOrders_Log[[#This Row],[Zip Code Taxes]],"")</f>
        <v/>
      </c>
      <c r="P237" s="18">
        <f>SalesOrders_Log[[#This Row],[List Price]]-SalesOrders_Log[[#This Row],[Cost Price]]</f>
        <v>0</v>
      </c>
      <c r="Q23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37" s="93" t="str">
        <f>IFERROR(SalesOrders_Log[[#This Row],[QTY at List Price]]*SalesOrders_Log[[#This Row],[List Price]]/SalesOrders_Log[[#This Row],[Cost Price]]*SalesOrders_Log[[#This Row],[QTY at List Price]]-IF(SalesOrders_Log[[#This Row],[QTY at List Price]]="","",1),"")</f>
        <v/>
      </c>
      <c r="S237" s="93" t="str">
        <f>IFERROR( SalesOrders_Log[[#This Row],[QTY at Discount Price]]*SalesOrders_Log[[#This Row],[Discount Price]]/SalesOrders_Log[[#This Row],[Cost Price]]*SalesOrders_Log[[#This Row],[QTY at Discount Price]]-IF(SalesOrders_Log[[#This Row],[QTY at Discount Price]]="","",1),"")</f>
        <v/>
      </c>
      <c r="T237" s="6"/>
      <c r="V237" s="18">
        <f>IF(SalesOrders_Log[[#This Row],[Date Invoiced]]=FY01_M01,SalesOrders_Log[[#This Row],[Line Sub Total]],0)</f>
        <v>0</v>
      </c>
      <c r="W237" s="18">
        <f>IF(SalesOrders_Log[[#This Row],[Date Invoiced]]=FY01_M02,SalesOrders_Log[[#This Row],[Line Sub Total]],0)</f>
        <v>0</v>
      </c>
      <c r="X237" s="18">
        <f>IF(SalesOrders_Log[[#This Row],[Date Invoiced]]=FY01_M03,SalesOrders_Log[[#This Row],[Line Sub Total]],0)</f>
        <v>0</v>
      </c>
      <c r="Y237" s="18">
        <f>IF(SalesOrders_Log[[#This Row],[Date Invoiced]]=FY01_M04,SalesOrders_Log[[#This Row],[Line Sub Total]],0)</f>
        <v>0</v>
      </c>
      <c r="Z237" s="18">
        <f>IF(SalesOrders_Log[[#This Row],[Date Invoiced]]=FY01_M05,SalesOrders_Log[[#This Row],[Line Sub Total]],0)</f>
        <v>0</v>
      </c>
      <c r="AA237" s="18">
        <f>IF(SalesOrders_Log[[#This Row],[Date Invoiced]]=FY01_M06,SalesOrders_Log[[#This Row],[Line Sub Total]],0)</f>
        <v>0</v>
      </c>
      <c r="AB237" s="18">
        <f>IF(SalesOrders_Log[[#This Row],[Date Invoiced]]=FY01_M07,SalesOrders_Log[[#This Row],[Line Sub Total]],0)</f>
        <v>0</v>
      </c>
      <c r="AC237" s="18">
        <f>IF(SalesOrders_Log[[#This Row],[Date Invoiced]]=FY01_M08,SalesOrders_Log[[#This Row],[Line Sub Total]],0)</f>
        <v>0</v>
      </c>
      <c r="AD237" s="18">
        <f>IF(SalesOrders_Log[[#This Row],[Date Invoiced]]=FY01_M09,SalesOrders_Log[[#This Row],[Line Sub Total]],0)</f>
        <v>0</v>
      </c>
      <c r="AE237" s="18">
        <f>IF(SalesOrders_Log[[#This Row],[Date Invoiced]]=FY01_M10,SalesOrders_Log[[#This Row],[Line Sub Total]],0)</f>
        <v>0</v>
      </c>
      <c r="AF237" s="18">
        <f>IF(SalesOrders_Log[[#This Row],[Date Invoiced]]=FY01_M11,SalesOrders_Log[[#This Row],[Line Sub Total]],0)</f>
        <v>0</v>
      </c>
      <c r="AG237" s="18">
        <f>IF(SalesOrders_Log[[#This Row],[Date Invoiced]]=FY01_M12,SalesOrders_Log[[#This Row],[Line Sub Total]],0)</f>
        <v>0</v>
      </c>
      <c r="AH237" s="18">
        <f>IF(SalesOrders_Log[[#This Row],[Date Invoiced]]=FY02_M01,SalesOrders_Log[[#This Row],[Line Sub Total]],0)</f>
        <v>0</v>
      </c>
      <c r="AI237" s="18">
        <f>IF(SalesOrders_Log[[#This Row],[Date Invoiced]]=FY02_M02,SalesOrders_Log[[#This Row],[Line Sub Total]],0)</f>
        <v>0</v>
      </c>
      <c r="AJ237" s="18">
        <f>IF(SalesOrders_Log[[#This Row],[Date Invoiced]]=FY02_M03,SalesOrders_Log[[#This Row],[Line Sub Total]],0)</f>
        <v>0</v>
      </c>
      <c r="AK237" s="18">
        <f>IF(SalesOrders_Log[[#This Row],[Date Invoiced]]=FY02_M04,SalesOrders_Log[[#This Row],[Line Sub Total]],0)</f>
        <v>0</v>
      </c>
      <c r="AL237" s="18">
        <f>IF(SalesOrders_Log[[#This Row],[Date Invoiced]]=FY02_M05,SalesOrders_Log[[#This Row],[Line Sub Total]],0)</f>
        <v>0</v>
      </c>
      <c r="AM237" s="18">
        <f>IF(SalesOrders_Log[[#This Row],[Date Invoiced]]=FY02_M06,SalesOrders_Log[[#This Row],[Line Sub Total]],0)</f>
        <v>0</v>
      </c>
      <c r="AN237" s="18">
        <f>IF(SalesOrders_Log[[#This Row],[Date Invoiced]]=FY02_M07,SalesOrders_Log[[#This Row],[Line Sub Total]],0)</f>
        <v>0</v>
      </c>
      <c r="AO237" s="18">
        <f>IF(SalesOrders_Log[[#This Row],[Date Invoiced]]=FY02_M08,SalesOrders_Log[[#This Row],[Line Sub Total]],0)</f>
        <v>0</v>
      </c>
      <c r="AP237" s="18">
        <f>IF(SalesOrders_Log[[#This Row],[Date Invoiced]]=FY02_M09,SalesOrders_Log[[#This Row],[Line Sub Total]],0)</f>
        <v>0</v>
      </c>
      <c r="AQ237" s="18">
        <f>IF(SalesOrders_Log[[#This Row],[Date Invoiced]]=FY02_M10,SalesOrders_Log[[#This Row],[Line Sub Total]],0)</f>
        <v>0</v>
      </c>
      <c r="AR237" s="18">
        <f>IF(SalesOrders_Log[[#This Row],[Date Invoiced]]=FY02_M11,SalesOrders_Log[[#This Row],[Line Sub Total]],0)</f>
        <v>0</v>
      </c>
      <c r="AS237" s="18">
        <f>IF(SalesOrders_Log[[#This Row],[Date Invoiced]]=FY02_M12,SalesOrders_Log[[#This Row],[Line Sub Total]],0)</f>
        <v>0</v>
      </c>
      <c r="AT237" s="18">
        <f>IF(SalesOrders_Log[[#This Row],[Date Invoiced]]=FY03_M01,SalesOrders_Log[[#This Row],[Line Sub Total]],0)</f>
        <v>0</v>
      </c>
      <c r="AU237" s="18">
        <f>IF(SalesOrders_Log[[#This Row],[Date Invoiced]]=FY03_M02,SalesOrders_Log[[#This Row],[Line Sub Total]],0)</f>
        <v>0</v>
      </c>
      <c r="AV237" s="18">
        <f>IF(SalesOrders_Log[[#This Row],[Date Invoiced]]=FY03_M03,SalesOrders_Log[[#This Row],[Line Sub Total]],0)</f>
        <v>0</v>
      </c>
      <c r="AW237" s="18">
        <f>IF(SalesOrders_Log[[#This Row],[Date Invoiced]]=FY03_M04,SalesOrders_Log[[#This Row],[Line Sub Total]],0)</f>
        <v>0</v>
      </c>
      <c r="AX237" s="18">
        <f>IF(SalesOrders_Log[[#This Row],[Date Invoiced]]=FY03_M05,SalesOrders_Log[[#This Row],[Line Sub Total]],0)</f>
        <v>0</v>
      </c>
      <c r="AY237" s="18">
        <f>IF(SalesOrders_Log[[#This Row],[Date Invoiced]]=FY03_M06,SalesOrders_Log[[#This Row],[Line Sub Total]],0)</f>
        <v>0</v>
      </c>
      <c r="AZ237" s="18">
        <f>IF(SalesOrders_Log[[#This Row],[Date Invoiced]]=FY03_M07,SalesOrders_Log[[#This Row],[Line Sub Total]],0)</f>
        <v>0</v>
      </c>
      <c r="BA237" s="18">
        <f>IF(SalesOrders_Log[[#This Row],[Date Invoiced]]=FY03_M08,SalesOrders_Log[[#This Row],[Line Sub Total]],0)</f>
        <v>0</v>
      </c>
      <c r="BB237" s="18">
        <f>IF(SalesOrders_Log[[#This Row],[Date Invoiced]]=FY03_M09,SalesOrders_Log[[#This Row],[Line Sub Total]],0)</f>
        <v>0</v>
      </c>
      <c r="BC237" s="18">
        <f>IF(SalesOrders_Log[[#This Row],[Date Invoiced]]=FY03_M10,SalesOrders_Log[[#This Row],[Line Sub Total]],0)</f>
        <v>0</v>
      </c>
      <c r="BD237" s="18">
        <f>IF(SalesOrders_Log[[#This Row],[Date Invoiced]]=FY03_M11,SalesOrders_Log[[#This Row],[Line Sub Total]],0)</f>
        <v>0</v>
      </c>
      <c r="BE237" s="18">
        <f>IF(SalesOrders_Log[[#This Row],[Date Invoiced]]=FY03_M12,SalesOrders_Log[[#This Row],[Line Sub Total]],0)</f>
        <v>0</v>
      </c>
      <c r="BF237" s="18">
        <f>IF(SalesOrders_Log[[#This Row],[Product]]=FY04_M01,SalesOrders_Log[[#This Row],[Date Invoiced]],0)</f>
        <v>0</v>
      </c>
      <c r="BG237" s="18">
        <f>IF(SalesOrders_Log[[#This Row],[Product]]=FY04_M02,SalesOrders_Log[[#This Row],[Date Invoiced]],0)</f>
        <v>0</v>
      </c>
      <c r="BH237" s="18">
        <f>IF(SalesOrders_Log[[#This Row],[Product]]=FY04_M03,SalesOrders_Log[[#This Row],[Date Invoiced]],0)</f>
        <v>0</v>
      </c>
      <c r="BI237" s="18">
        <f>IF(SalesOrders_Log[[#This Row],[Product]]=FY04_M04,SalesOrders_Log[[#This Row],[Date Invoiced]],0)</f>
        <v>0</v>
      </c>
      <c r="BJ237" s="18">
        <f>IF(SalesOrders_Log[[#This Row],[Product]]=FY04_M05,SalesOrders_Log[[#This Row],[Date Invoiced]],0)</f>
        <v>0</v>
      </c>
      <c r="BK237" s="18">
        <f>IF(SalesOrders_Log[[#This Row],[Product]]=FY04_M06,SalesOrders_Log[[#This Row],[Date Invoiced]],0)</f>
        <v>0</v>
      </c>
      <c r="BL237" s="18">
        <f>IF(SalesOrders_Log[[#This Row],[Product]]=FY04_M07,SalesOrders_Log[[#This Row],[Date Invoiced]],0)</f>
        <v>0</v>
      </c>
      <c r="BM237" s="18">
        <f>IF(SalesOrders_Log[[#This Row],[Product]]=FY04_M08,SalesOrders_Log[[#This Row],[Date Invoiced]],0)</f>
        <v>0</v>
      </c>
      <c r="BN237" s="18">
        <f>IF(SalesOrders_Log[[#This Row],[Product]]=FY04_M09,SalesOrders_Log[[#This Row],[Date Invoiced]],0)</f>
        <v>0</v>
      </c>
      <c r="BO237" s="18">
        <f>IF(SalesOrders_Log[[#This Row],[Product]]=FY04_M10,SalesOrders_Log[[#This Row],[Date Invoiced]],0)</f>
        <v>0</v>
      </c>
      <c r="BP237" s="18">
        <f>IF(SalesOrders_Log[[#This Row],[Product]]=FY04_M11,SalesOrders_Log[[#This Row],[Date Invoiced]],0)</f>
        <v>0</v>
      </c>
      <c r="BQ237" s="18">
        <f>IF(SalesOrders_Log[[#This Row],[Product]]=FY04_M12,SalesOrders_Log[[#This Row],[Date Invoiced]],0)</f>
        <v>0</v>
      </c>
      <c r="BR237" s="18">
        <f>IF(SalesOrders_Log[[#This Row],[Product]]=FY05_M01,SalesOrders_Log[[#This Row],[Date Invoiced]],0)</f>
        <v>0</v>
      </c>
      <c r="BS237" s="18">
        <f>IF(SalesOrders_Log[[#This Row],[Product]]=FY05_M02,SalesOrders_Log[[#This Row],[Date Invoiced]],0)</f>
        <v>0</v>
      </c>
      <c r="BT237" s="18">
        <f>IF(SalesOrders_Log[[#This Row],[Product]]=FY05_M03,SalesOrders_Log[[#This Row],[Date Invoiced]],0)</f>
        <v>0</v>
      </c>
      <c r="BU237" s="18">
        <f>IF(SalesOrders_Log[[#This Row],[Product]]=FY05_M04,SalesOrders_Log[[#This Row],[Date Invoiced]],0)</f>
        <v>0</v>
      </c>
      <c r="BV237" s="18">
        <f>IF(SalesOrders_Log[[#This Row],[Product]]=FY05_M05,SalesOrders_Log[[#This Row],[Date Invoiced]],0)</f>
        <v>0</v>
      </c>
      <c r="BW237" s="18">
        <f>IF(SalesOrders_Log[[#This Row],[Product]]=FY05_M06,SalesOrders_Log[[#This Row],[Date Invoiced]],0)</f>
        <v>0</v>
      </c>
      <c r="BX237" s="18">
        <f>IF(SalesOrders_Log[[#This Row],[Product]]=FY05_M07,SalesOrders_Log[[#This Row],[Date Invoiced]],0)</f>
        <v>0</v>
      </c>
      <c r="BY237" s="18">
        <f>IF(SalesOrders_Log[[#This Row],[Product]]=FY05_M08,SalesOrders_Log[[#This Row],[Date Invoiced]],0)</f>
        <v>0</v>
      </c>
      <c r="BZ237" s="18">
        <f>IF(SalesOrders_Log[[#This Row],[Product]]=FY05_M09,SalesOrders_Log[[#This Row],[Date Invoiced]],0)</f>
        <v>0</v>
      </c>
      <c r="CA237" s="18">
        <f>IF(SalesOrders_Log[[#This Row],[Product]]=FY05_M10,SalesOrders_Log[[#This Row],[Date Invoiced]],0)</f>
        <v>0</v>
      </c>
      <c r="CB237" s="18">
        <f>IF(SalesOrders_Log[[#This Row],[Product]]=FY05_M11,SalesOrders_Log[[#This Row],[Date Invoiced]],0)</f>
        <v>0</v>
      </c>
      <c r="CC237" s="18">
        <f>IF(SalesOrders_Log[[#This Row],[Product]]=FY05_M12,SalesOrders_Log[[#This Row],[Date Invoiced]],0)</f>
        <v>0</v>
      </c>
    </row>
    <row r="238" spans="2:81" x14ac:dyDescent="0.25">
      <c r="B238" s="6" t="s">
        <v>842</v>
      </c>
      <c r="C238" s="6"/>
      <c r="D238" s="11"/>
      <c r="E238" s="6"/>
      <c r="F238" s="6"/>
      <c r="G238" s="6"/>
      <c r="H238" s="6"/>
      <c r="I238" s="6"/>
      <c r="J238" s="6"/>
      <c r="K238" s="6"/>
      <c r="L238" s="18" t="str">
        <f>IF(ISBLANK(SalesOrders_Log[[#This Row],[Product]]),"",SalesOrders_Log[[#This Row],[List Price]]*SalesOrders_Log[[#This Row],[QTY at List Price]]+SalesOrders_Log[[#This Row],[Discount Price]]*SalesOrders_Log[[#This Row],[QTY at Discount Price]])</f>
        <v/>
      </c>
      <c r="M238" s="6"/>
      <c r="N238" s="6"/>
      <c r="O238" s="18" t="str">
        <f>IFERROR(SalesOrders_Log[[#This Row],[Line Sub Total]]*SalesOrders_Log[[#This Row],[Zip Code Taxes]],"")</f>
        <v/>
      </c>
      <c r="P238" s="18">
        <f>SalesOrders_Log[[#This Row],[List Price]]-SalesOrders_Log[[#This Row],[Cost Price]]</f>
        <v>0</v>
      </c>
      <c r="Q23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38" s="93" t="str">
        <f>IFERROR(SalesOrders_Log[[#This Row],[QTY at List Price]]*SalesOrders_Log[[#This Row],[List Price]]/SalesOrders_Log[[#This Row],[Cost Price]]*SalesOrders_Log[[#This Row],[QTY at List Price]]-IF(SalesOrders_Log[[#This Row],[QTY at List Price]]="","",1),"")</f>
        <v/>
      </c>
      <c r="S238" s="93" t="str">
        <f>IFERROR( SalesOrders_Log[[#This Row],[QTY at Discount Price]]*SalesOrders_Log[[#This Row],[Discount Price]]/SalesOrders_Log[[#This Row],[Cost Price]]*SalesOrders_Log[[#This Row],[QTY at Discount Price]]-IF(SalesOrders_Log[[#This Row],[QTY at Discount Price]]="","",1),"")</f>
        <v/>
      </c>
      <c r="T238" s="6"/>
      <c r="V238" s="18">
        <f>IF(SalesOrders_Log[[#This Row],[Date Invoiced]]=FY01_M01,SalesOrders_Log[[#This Row],[Line Sub Total]],0)</f>
        <v>0</v>
      </c>
      <c r="W238" s="18">
        <f>IF(SalesOrders_Log[[#This Row],[Date Invoiced]]=FY01_M02,SalesOrders_Log[[#This Row],[Line Sub Total]],0)</f>
        <v>0</v>
      </c>
      <c r="X238" s="18">
        <f>IF(SalesOrders_Log[[#This Row],[Date Invoiced]]=FY01_M03,SalesOrders_Log[[#This Row],[Line Sub Total]],0)</f>
        <v>0</v>
      </c>
      <c r="Y238" s="18">
        <f>IF(SalesOrders_Log[[#This Row],[Date Invoiced]]=FY01_M04,SalesOrders_Log[[#This Row],[Line Sub Total]],0)</f>
        <v>0</v>
      </c>
      <c r="Z238" s="18">
        <f>IF(SalesOrders_Log[[#This Row],[Date Invoiced]]=FY01_M05,SalesOrders_Log[[#This Row],[Line Sub Total]],0)</f>
        <v>0</v>
      </c>
      <c r="AA238" s="18">
        <f>IF(SalesOrders_Log[[#This Row],[Date Invoiced]]=FY01_M06,SalesOrders_Log[[#This Row],[Line Sub Total]],0)</f>
        <v>0</v>
      </c>
      <c r="AB238" s="18">
        <f>IF(SalesOrders_Log[[#This Row],[Date Invoiced]]=FY01_M07,SalesOrders_Log[[#This Row],[Line Sub Total]],0)</f>
        <v>0</v>
      </c>
      <c r="AC238" s="18">
        <f>IF(SalesOrders_Log[[#This Row],[Date Invoiced]]=FY01_M08,SalesOrders_Log[[#This Row],[Line Sub Total]],0)</f>
        <v>0</v>
      </c>
      <c r="AD238" s="18">
        <f>IF(SalesOrders_Log[[#This Row],[Date Invoiced]]=FY01_M09,SalesOrders_Log[[#This Row],[Line Sub Total]],0)</f>
        <v>0</v>
      </c>
      <c r="AE238" s="18">
        <f>IF(SalesOrders_Log[[#This Row],[Date Invoiced]]=FY01_M10,SalesOrders_Log[[#This Row],[Line Sub Total]],0)</f>
        <v>0</v>
      </c>
      <c r="AF238" s="18">
        <f>IF(SalesOrders_Log[[#This Row],[Date Invoiced]]=FY01_M11,SalesOrders_Log[[#This Row],[Line Sub Total]],0)</f>
        <v>0</v>
      </c>
      <c r="AG238" s="18">
        <f>IF(SalesOrders_Log[[#This Row],[Date Invoiced]]=FY01_M12,SalesOrders_Log[[#This Row],[Line Sub Total]],0)</f>
        <v>0</v>
      </c>
      <c r="AH238" s="18">
        <f>IF(SalesOrders_Log[[#This Row],[Date Invoiced]]=FY02_M01,SalesOrders_Log[[#This Row],[Line Sub Total]],0)</f>
        <v>0</v>
      </c>
      <c r="AI238" s="18">
        <f>IF(SalesOrders_Log[[#This Row],[Date Invoiced]]=FY02_M02,SalesOrders_Log[[#This Row],[Line Sub Total]],0)</f>
        <v>0</v>
      </c>
      <c r="AJ238" s="18">
        <f>IF(SalesOrders_Log[[#This Row],[Date Invoiced]]=FY02_M03,SalesOrders_Log[[#This Row],[Line Sub Total]],0)</f>
        <v>0</v>
      </c>
      <c r="AK238" s="18">
        <f>IF(SalesOrders_Log[[#This Row],[Date Invoiced]]=FY02_M04,SalesOrders_Log[[#This Row],[Line Sub Total]],0)</f>
        <v>0</v>
      </c>
      <c r="AL238" s="18">
        <f>IF(SalesOrders_Log[[#This Row],[Date Invoiced]]=FY02_M05,SalesOrders_Log[[#This Row],[Line Sub Total]],0)</f>
        <v>0</v>
      </c>
      <c r="AM238" s="18">
        <f>IF(SalesOrders_Log[[#This Row],[Date Invoiced]]=FY02_M06,SalesOrders_Log[[#This Row],[Line Sub Total]],0)</f>
        <v>0</v>
      </c>
      <c r="AN238" s="18">
        <f>IF(SalesOrders_Log[[#This Row],[Date Invoiced]]=FY02_M07,SalesOrders_Log[[#This Row],[Line Sub Total]],0)</f>
        <v>0</v>
      </c>
      <c r="AO238" s="18">
        <f>IF(SalesOrders_Log[[#This Row],[Date Invoiced]]=FY02_M08,SalesOrders_Log[[#This Row],[Line Sub Total]],0)</f>
        <v>0</v>
      </c>
      <c r="AP238" s="18">
        <f>IF(SalesOrders_Log[[#This Row],[Date Invoiced]]=FY02_M09,SalesOrders_Log[[#This Row],[Line Sub Total]],0)</f>
        <v>0</v>
      </c>
      <c r="AQ238" s="18">
        <f>IF(SalesOrders_Log[[#This Row],[Date Invoiced]]=FY02_M10,SalesOrders_Log[[#This Row],[Line Sub Total]],0)</f>
        <v>0</v>
      </c>
      <c r="AR238" s="18">
        <f>IF(SalesOrders_Log[[#This Row],[Date Invoiced]]=FY02_M11,SalesOrders_Log[[#This Row],[Line Sub Total]],0)</f>
        <v>0</v>
      </c>
      <c r="AS238" s="18">
        <f>IF(SalesOrders_Log[[#This Row],[Date Invoiced]]=FY02_M12,SalesOrders_Log[[#This Row],[Line Sub Total]],0)</f>
        <v>0</v>
      </c>
      <c r="AT238" s="18">
        <f>IF(SalesOrders_Log[[#This Row],[Date Invoiced]]=FY03_M01,SalesOrders_Log[[#This Row],[Line Sub Total]],0)</f>
        <v>0</v>
      </c>
      <c r="AU238" s="18">
        <f>IF(SalesOrders_Log[[#This Row],[Date Invoiced]]=FY03_M02,SalesOrders_Log[[#This Row],[Line Sub Total]],0)</f>
        <v>0</v>
      </c>
      <c r="AV238" s="18">
        <f>IF(SalesOrders_Log[[#This Row],[Date Invoiced]]=FY03_M03,SalesOrders_Log[[#This Row],[Line Sub Total]],0)</f>
        <v>0</v>
      </c>
      <c r="AW238" s="18">
        <f>IF(SalesOrders_Log[[#This Row],[Date Invoiced]]=FY03_M04,SalesOrders_Log[[#This Row],[Line Sub Total]],0)</f>
        <v>0</v>
      </c>
      <c r="AX238" s="18">
        <f>IF(SalesOrders_Log[[#This Row],[Date Invoiced]]=FY03_M05,SalesOrders_Log[[#This Row],[Line Sub Total]],0)</f>
        <v>0</v>
      </c>
      <c r="AY238" s="18">
        <f>IF(SalesOrders_Log[[#This Row],[Date Invoiced]]=FY03_M06,SalesOrders_Log[[#This Row],[Line Sub Total]],0)</f>
        <v>0</v>
      </c>
      <c r="AZ238" s="18">
        <f>IF(SalesOrders_Log[[#This Row],[Date Invoiced]]=FY03_M07,SalesOrders_Log[[#This Row],[Line Sub Total]],0)</f>
        <v>0</v>
      </c>
      <c r="BA238" s="18">
        <f>IF(SalesOrders_Log[[#This Row],[Date Invoiced]]=FY03_M08,SalesOrders_Log[[#This Row],[Line Sub Total]],0)</f>
        <v>0</v>
      </c>
      <c r="BB238" s="18">
        <f>IF(SalesOrders_Log[[#This Row],[Date Invoiced]]=FY03_M09,SalesOrders_Log[[#This Row],[Line Sub Total]],0)</f>
        <v>0</v>
      </c>
      <c r="BC238" s="18">
        <f>IF(SalesOrders_Log[[#This Row],[Date Invoiced]]=FY03_M10,SalesOrders_Log[[#This Row],[Line Sub Total]],0)</f>
        <v>0</v>
      </c>
      <c r="BD238" s="18">
        <f>IF(SalesOrders_Log[[#This Row],[Date Invoiced]]=FY03_M11,SalesOrders_Log[[#This Row],[Line Sub Total]],0)</f>
        <v>0</v>
      </c>
      <c r="BE238" s="18">
        <f>IF(SalesOrders_Log[[#This Row],[Date Invoiced]]=FY03_M12,SalesOrders_Log[[#This Row],[Line Sub Total]],0)</f>
        <v>0</v>
      </c>
      <c r="BF238" s="18">
        <f>IF(SalesOrders_Log[[#This Row],[Product]]=FY04_M01,SalesOrders_Log[[#This Row],[Date Invoiced]],0)</f>
        <v>0</v>
      </c>
      <c r="BG238" s="18">
        <f>IF(SalesOrders_Log[[#This Row],[Product]]=FY04_M02,SalesOrders_Log[[#This Row],[Date Invoiced]],0)</f>
        <v>0</v>
      </c>
      <c r="BH238" s="18">
        <f>IF(SalesOrders_Log[[#This Row],[Product]]=FY04_M03,SalesOrders_Log[[#This Row],[Date Invoiced]],0)</f>
        <v>0</v>
      </c>
      <c r="BI238" s="18">
        <f>IF(SalesOrders_Log[[#This Row],[Product]]=FY04_M04,SalesOrders_Log[[#This Row],[Date Invoiced]],0)</f>
        <v>0</v>
      </c>
      <c r="BJ238" s="18">
        <f>IF(SalesOrders_Log[[#This Row],[Product]]=FY04_M05,SalesOrders_Log[[#This Row],[Date Invoiced]],0)</f>
        <v>0</v>
      </c>
      <c r="BK238" s="18">
        <f>IF(SalesOrders_Log[[#This Row],[Product]]=FY04_M06,SalesOrders_Log[[#This Row],[Date Invoiced]],0)</f>
        <v>0</v>
      </c>
      <c r="BL238" s="18">
        <f>IF(SalesOrders_Log[[#This Row],[Product]]=FY04_M07,SalesOrders_Log[[#This Row],[Date Invoiced]],0)</f>
        <v>0</v>
      </c>
      <c r="BM238" s="18">
        <f>IF(SalesOrders_Log[[#This Row],[Product]]=FY04_M08,SalesOrders_Log[[#This Row],[Date Invoiced]],0)</f>
        <v>0</v>
      </c>
      <c r="BN238" s="18">
        <f>IF(SalesOrders_Log[[#This Row],[Product]]=FY04_M09,SalesOrders_Log[[#This Row],[Date Invoiced]],0)</f>
        <v>0</v>
      </c>
      <c r="BO238" s="18">
        <f>IF(SalesOrders_Log[[#This Row],[Product]]=FY04_M10,SalesOrders_Log[[#This Row],[Date Invoiced]],0)</f>
        <v>0</v>
      </c>
      <c r="BP238" s="18">
        <f>IF(SalesOrders_Log[[#This Row],[Product]]=FY04_M11,SalesOrders_Log[[#This Row],[Date Invoiced]],0)</f>
        <v>0</v>
      </c>
      <c r="BQ238" s="18">
        <f>IF(SalesOrders_Log[[#This Row],[Product]]=FY04_M12,SalesOrders_Log[[#This Row],[Date Invoiced]],0)</f>
        <v>0</v>
      </c>
      <c r="BR238" s="18">
        <f>IF(SalesOrders_Log[[#This Row],[Product]]=FY05_M01,SalesOrders_Log[[#This Row],[Date Invoiced]],0)</f>
        <v>0</v>
      </c>
      <c r="BS238" s="18">
        <f>IF(SalesOrders_Log[[#This Row],[Product]]=FY05_M02,SalesOrders_Log[[#This Row],[Date Invoiced]],0)</f>
        <v>0</v>
      </c>
      <c r="BT238" s="18">
        <f>IF(SalesOrders_Log[[#This Row],[Product]]=FY05_M03,SalesOrders_Log[[#This Row],[Date Invoiced]],0)</f>
        <v>0</v>
      </c>
      <c r="BU238" s="18">
        <f>IF(SalesOrders_Log[[#This Row],[Product]]=FY05_M04,SalesOrders_Log[[#This Row],[Date Invoiced]],0)</f>
        <v>0</v>
      </c>
      <c r="BV238" s="18">
        <f>IF(SalesOrders_Log[[#This Row],[Product]]=FY05_M05,SalesOrders_Log[[#This Row],[Date Invoiced]],0)</f>
        <v>0</v>
      </c>
      <c r="BW238" s="18">
        <f>IF(SalesOrders_Log[[#This Row],[Product]]=FY05_M06,SalesOrders_Log[[#This Row],[Date Invoiced]],0)</f>
        <v>0</v>
      </c>
      <c r="BX238" s="18">
        <f>IF(SalesOrders_Log[[#This Row],[Product]]=FY05_M07,SalesOrders_Log[[#This Row],[Date Invoiced]],0)</f>
        <v>0</v>
      </c>
      <c r="BY238" s="18">
        <f>IF(SalesOrders_Log[[#This Row],[Product]]=FY05_M08,SalesOrders_Log[[#This Row],[Date Invoiced]],0)</f>
        <v>0</v>
      </c>
      <c r="BZ238" s="18">
        <f>IF(SalesOrders_Log[[#This Row],[Product]]=FY05_M09,SalesOrders_Log[[#This Row],[Date Invoiced]],0)</f>
        <v>0</v>
      </c>
      <c r="CA238" s="18">
        <f>IF(SalesOrders_Log[[#This Row],[Product]]=FY05_M10,SalesOrders_Log[[#This Row],[Date Invoiced]],0)</f>
        <v>0</v>
      </c>
      <c r="CB238" s="18">
        <f>IF(SalesOrders_Log[[#This Row],[Product]]=FY05_M11,SalesOrders_Log[[#This Row],[Date Invoiced]],0)</f>
        <v>0</v>
      </c>
      <c r="CC238" s="18">
        <f>IF(SalesOrders_Log[[#This Row],[Product]]=FY05_M12,SalesOrders_Log[[#This Row],[Date Invoiced]],0)</f>
        <v>0</v>
      </c>
    </row>
    <row r="239" spans="2:81" x14ac:dyDescent="0.25">
      <c r="B239" s="6" t="s">
        <v>843</v>
      </c>
      <c r="C239" s="6"/>
      <c r="D239" s="11"/>
      <c r="E239" s="6"/>
      <c r="F239" s="6"/>
      <c r="G239" s="6"/>
      <c r="H239" s="6"/>
      <c r="I239" s="6"/>
      <c r="J239" s="6"/>
      <c r="K239" s="6"/>
      <c r="L239" s="18" t="str">
        <f>IF(ISBLANK(SalesOrders_Log[[#This Row],[Product]]),"",SalesOrders_Log[[#This Row],[List Price]]*SalesOrders_Log[[#This Row],[QTY at List Price]]+SalesOrders_Log[[#This Row],[Discount Price]]*SalesOrders_Log[[#This Row],[QTY at Discount Price]])</f>
        <v/>
      </c>
      <c r="M239" s="6"/>
      <c r="N239" s="6"/>
      <c r="O239" s="18" t="str">
        <f>IFERROR(SalesOrders_Log[[#This Row],[Line Sub Total]]*SalesOrders_Log[[#This Row],[Zip Code Taxes]],"")</f>
        <v/>
      </c>
      <c r="P239" s="18">
        <f>SalesOrders_Log[[#This Row],[List Price]]-SalesOrders_Log[[#This Row],[Cost Price]]</f>
        <v>0</v>
      </c>
      <c r="Q23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39" s="93" t="str">
        <f>IFERROR(SalesOrders_Log[[#This Row],[QTY at List Price]]*SalesOrders_Log[[#This Row],[List Price]]/SalesOrders_Log[[#This Row],[Cost Price]]*SalesOrders_Log[[#This Row],[QTY at List Price]]-IF(SalesOrders_Log[[#This Row],[QTY at List Price]]="","",1),"")</f>
        <v/>
      </c>
      <c r="S239" s="93" t="str">
        <f>IFERROR( SalesOrders_Log[[#This Row],[QTY at Discount Price]]*SalesOrders_Log[[#This Row],[Discount Price]]/SalesOrders_Log[[#This Row],[Cost Price]]*SalesOrders_Log[[#This Row],[QTY at Discount Price]]-IF(SalesOrders_Log[[#This Row],[QTY at Discount Price]]="","",1),"")</f>
        <v/>
      </c>
      <c r="T239" s="6"/>
      <c r="V239" s="18">
        <f>IF(SalesOrders_Log[[#This Row],[Date Invoiced]]=FY01_M01,SalesOrders_Log[[#This Row],[Line Sub Total]],0)</f>
        <v>0</v>
      </c>
      <c r="W239" s="18">
        <f>IF(SalesOrders_Log[[#This Row],[Date Invoiced]]=FY01_M02,SalesOrders_Log[[#This Row],[Line Sub Total]],0)</f>
        <v>0</v>
      </c>
      <c r="X239" s="18">
        <f>IF(SalesOrders_Log[[#This Row],[Date Invoiced]]=FY01_M03,SalesOrders_Log[[#This Row],[Line Sub Total]],0)</f>
        <v>0</v>
      </c>
      <c r="Y239" s="18">
        <f>IF(SalesOrders_Log[[#This Row],[Date Invoiced]]=FY01_M04,SalesOrders_Log[[#This Row],[Line Sub Total]],0)</f>
        <v>0</v>
      </c>
      <c r="Z239" s="18">
        <f>IF(SalesOrders_Log[[#This Row],[Date Invoiced]]=FY01_M05,SalesOrders_Log[[#This Row],[Line Sub Total]],0)</f>
        <v>0</v>
      </c>
      <c r="AA239" s="18">
        <f>IF(SalesOrders_Log[[#This Row],[Date Invoiced]]=FY01_M06,SalesOrders_Log[[#This Row],[Line Sub Total]],0)</f>
        <v>0</v>
      </c>
      <c r="AB239" s="18">
        <f>IF(SalesOrders_Log[[#This Row],[Date Invoiced]]=FY01_M07,SalesOrders_Log[[#This Row],[Line Sub Total]],0)</f>
        <v>0</v>
      </c>
      <c r="AC239" s="18">
        <f>IF(SalesOrders_Log[[#This Row],[Date Invoiced]]=FY01_M08,SalesOrders_Log[[#This Row],[Line Sub Total]],0)</f>
        <v>0</v>
      </c>
      <c r="AD239" s="18">
        <f>IF(SalesOrders_Log[[#This Row],[Date Invoiced]]=FY01_M09,SalesOrders_Log[[#This Row],[Line Sub Total]],0)</f>
        <v>0</v>
      </c>
      <c r="AE239" s="18">
        <f>IF(SalesOrders_Log[[#This Row],[Date Invoiced]]=FY01_M10,SalesOrders_Log[[#This Row],[Line Sub Total]],0)</f>
        <v>0</v>
      </c>
      <c r="AF239" s="18">
        <f>IF(SalesOrders_Log[[#This Row],[Date Invoiced]]=FY01_M11,SalesOrders_Log[[#This Row],[Line Sub Total]],0)</f>
        <v>0</v>
      </c>
      <c r="AG239" s="18">
        <f>IF(SalesOrders_Log[[#This Row],[Date Invoiced]]=FY01_M12,SalesOrders_Log[[#This Row],[Line Sub Total]],0)</f>
        <v>0</v>
      </c>
      <c r="AH239" s="18">
        <f>IF(SalesOrders_Log[[#This Row],[Date Invoiced]]=FY02_M01,SalesOrders_Log[[#This Row],[Line Sub Total]],0)</f>
        <v>0</v>
      </c>
      <c r="AI239" s="18">
        <f>IF(SalesOrders_Log[[#This Row],[Date Invoiced]]=FY02_M02,SalesOrders_Log[[#This Row],[Line Sub Total]],0)</f>
        <v>0</v>
      </c>
      <c r="AJ239" s="18">
        <f>IF(SalesOrders_Log[[#This Row],[Date Invoiced]]=FY02_M03,SalesOrders_Log[[#This Row],[Line Sub Total]],0)</f>
        <v>0</v>
      </c>
      <c r="AK239" s="18">
        <f>IF(SalesOrders_Log[[#This Row],[Date Invoiced]]=FY02_M04,SalesOrders_Log[[#This Row],[Line Sub Total]],0)</f>
        <v>0</v>
      </c>
      <c r="AL239" s="18">
        <f>IF(SalesOrders_Log[[#This Row],[Date Invoiced]]=FY02_M05,SalesOrders_Log[[#This Row],[Line Sub Total]],0)</f>
        <v>0</v>
      </c>
      <c r="AM239" s="18">
        <f>IF(SalesOrders_Log[[#This Row],[Date Invoiced]]=FY02_M06,SalesOrders_Log[[#This Row],[Line Sub Total]],0)</f>
        <v>0</v>
      </c>
      <c r="AN239" s="18">
        <f>IF(SalesOrders_Log[[#This Row],[Date Invoiced]]=FY02_M07,SalesOrders_Log[[#This Row],[Line Sub Total]],0)</f>
        <v>0</v>
      </c>
      <c r="AO239" s="18">
        <f>IF(SalesOrders_Log[[#This Row],[Date Invoiced]]=FY02_M08,SalesOrders_Log[[#This Row],[Line Sub Total]],0)</f>
        <v>0</v>
      </c>
      <c r="AP239" s="18">
        <f>IF(SalesOrders_Log[[#This Row],[Date Invoiced]]=FY02_M09,SalesOrders_Log[[#This Row],[Line Sub Total]],0)</f>
        <v>0</v>
      </c>
      <c r="AQ239" s="18">
        <f>IF(SalesOrders_Log[[#This Row],[Date Invoiced]]=FY02_M10,SalesOrders_Log[[#This Row],[Line Sub Total]],0)</f>
        <v>0</v>
      </c>
      <c r="AR239" s="18">
        <f>IF(SalesOrders_Log[[#This Row],[Date Invoiced]]=FY02_M11,SalesOrders_Log[[#This Row],[Line Sub Total]],0)</f>
        <v>0</v>
      </c>
      <c r="AS239" s="18">
        <f>IF(SalesOrders_Log[[#This Row],[Date Invoiced]]=FY02_M12,SalesOrders_Log[[#This Row],[Line Sub Total]],0)</f>
        <v>0</v>
      </c>
      <c r="AT239" s="18">
        <f>IF(SalesOrders_Log[[#This Row],[Date Invoiced]]=FY03_M01,SalesOrders_Log[[#This Row],[Line Sub Total]],0)</f>
        <v>0</v>
      </c>
      <c r="AU239" s="18">
        <f>IF(SalesOrders_Log[[#This Row],[Date Invoiced]]=FY03_M02,SalesOrders_Log[[#This Row],[Line Sub Total]],0)</f>
        <v>0</v>
      </c>
      <c r="AV239" s="18">
        <f>IF(SalesOrders_Log[[#This Row],[Date Invoiced]]=FY03_M03,SalesOrders_Log[[#This Row],[Line Sub Total]],0)</f>
        <v>0</v>
      </c>
      <c r="AW239" s="18">
        <f>IF(SalesOrders_Log[[#This Row],[Date Invoiced]]=FY03_M04,SalesOrders_Log[[#This Row],[Line Sub Total]],0)</f>
        <v>0</v>
      </c>
      <c r="AX239" s="18">
        <f>IF(SalesOrders_Log[[#This Row],[Date Invoiced]]=FY03_M05,SalesOrders_Log[[#This Row],[Line Sub Total]],0)</f>
        <v>0</v>
      </c>
      <c r="AY239" s="18">
        <f>IF(SalesOrders_Log[[#This Row],[Date Invoiced]]=FY03_M06,SalesOrders_Log[[#This Row],[Line Sub Total]],0)</f>
        <v>0</v>
      </c>
      <c r="AZ239" s="18">
        <f>IF(SalesOrders_Log[[#This Row],[Date Invoiced]]=FY03_M07,SalesOrders_Log[[#This Row],[Line Sub Total]],0)</f>
        <v>0</v>
      </c>
      <c r="BA239" s="18">
        <f>IF(SalesOrders_Log[[#This Row],[Date Invoiced]]=FY03_M08,SalesOrders_Log[[#This Row],[Line Sub Total]],0)</f>
        <v>0</v>
      </c>
      <c r="BB239" s="18">
        <f>IF(SalesOrders_Log[[#This Row],[Date Invoiced]]=FY03_M09,SalesOrders_Log[[#This Row],[Line Sub Total]],0)</f>
        <v>0</v>
      </c>
      <c r="BC239" s="18">
        <f>IF(SalesOrders_Log[[#This Row],[Date Invoiced]]=FY03_M10,SalesOrders_Log[[#This Row],[Line Sub Total]],0)</f>
        <v>0</v>
      </c>
      <c r="BD239" s="18">
        <f>IF(SalesOrders_Log[[#This Row],[Date Invoiced]]=FY03_M11,SalesOrders_Log[[#This Row],[Line Sub Total]],0)</f>
        <v>0</v>
      </c>
      <c r="BE239" s="18">
        <f>IF(SalesOrders_Log[[#This Row],[Date Invoiced]]=FY03_M12,SalesOrders_Log[[#This Row],[Line Sub Total]],0)</f>
        <v>0</v>
      </c>
      <c r="BF239" s="18">
        <f>IF(SalesOrders_Log[[#This Row],[Product]]=FY04_M01,SalesOrders_Log[[#This Row],[Date Invoiced]],0)</f>
        <v>0</v>
      </c>
      <c r="BG239" s="18">
        <f>IF(SalesOrders_Log[[#This Row],[Product]]=FY04_M02,SalesOrders_Log[[#This Row],[Date Invoiced]],0)</f>
        <v>0</v>
      </c>
      <c r="BH239" s="18">
        <f>IF(SalesOrders_Log[[#This Row],[Product]]=FY04_M03,SalesOrders_Log[[#This Row],[Date Invoiced]],0)</f>
        <v>0</v>
      </c>
      <c r="BI239" s="18">
        <f>IF(SalesOrders_Log[[#This Row],[Product]]=FY04_M04,SalesOrders_Log[[#This Row],[Date Invoiced]],0)</f>
        <v>0</v>
      </c>
      <c r="BJ239" s="18">
        <f>IF(SalesOrders_Log[[#This Row],[Product]]=FY04_M05,SalesOrders_Log[[#This Row],[Date Invoiced]],0)</f>
        <v>0</v>
      </c>
      <c r="BK239" s="18">
        <f>IF(SalesOrders_Log[[#This Row],[Product]]=FY04_M06,SalesOrders_Log[[#This Row],[Date Invoiced]],0)</f>
        <v>0</v>
      </c>
      <c r="BL239" s="18">
        <f>IF(SalesOrders_Log[[#This Row],[Product]]=FY04_M07,SalesOrders_Log[[#This Row],[Date Invoiced]],0)</f>
        <v>0</v>
      </c>
      <c r="BM239" s="18">
        <f>IF(SalesOrders_Log[[#This Row],[Product]]=FY04_M08,SalesOrders_Log[[#This Row],[Date Invoiced]],0)</f>
        <v>0</v>
      </c>
      <c r="BN239" s="18">
        <f>IF(SalesOrders_Log[[#This Row],[Product]]=FY04_M09,SalesOrders_Log[[#This Row],[Date Invoiced]],0)</f>
        <v>0</v>
      </c>
      <c r="BO239" s="18">
        <f>IF(SalesOrders_Log[[#This Row],[Product]]=FY04_M10,SalesOrders_Log[[#This Row],[Date Invoiced]],0)</f>
        <v>0</v>
      </c>
      <c r="BP239" s="18">
        <f>IF(SalesOrders_Log[[#This Row],[Product]]=FY04_M11,SalesOrders_Log[[#This Row],[Date Invoiced]],0)</f>
        <v>0</v>
      </c>
      <c r="BQ239" s="18">
        <f>IF(SalesOrders_Log[[#This Row],[Product]]=FY04_M12,SalesOrders_Log[[#This Row],[Date Invoiced]],0)</f>
        <v>0</v>
      </c>
      <c r="BR239" s="18">
        <f>IF(SalesOrders_Log[[#This Row],[Product]]=FY05_M01,SalesOrders_Log[[#This Row],[Date Invoiced]],0)</f>
        <v>0</v>
      </c>
      <c r="BS239" s="18">
        <f>IF(SalesOrders_Log[[#This Row],[Product]]=FY05_M02,SalesOrders_Log[[#This Row],[Date Invoiced]],0)</f>
        <v>0</v>
      </c>
      <c r="BT239" s="18">
        <f>IF(SalesOrders_Log[[#This Row],[Product]]=FY05_M03,SalesOrders_Log[[#This Row],[Date Invoiced]],0)</f>
        <v>0</v>
      </c>
      <c r="BU239" s="18">
        <f>IF(SalesOrders_Log[[#This Row],[Product]]=FY05_M04,SalesOrders_Log[[#This Row],[Date Invoiced]],0)</f>
        <v>0</v>
      </c>
      <c r="BV239" s="18">
        <f>IF(SalesOrders_Log[[#This Row],[Product]]=FY05_M05,SalesOrders_Log[[#This Row],[Date Invoiced]],0)</f>
        <v>0</v>
      </c>
      <c r="BW239" s="18">
        <f>IF(SalesOrders_Log[[#This Row],[Product]]=FY05_M06,SalesOrders_Log[[#This Row],[Date Invoiced]],0)</f>
        <v>0</v>
      </c>
      <c r="BX239" s="18">
        <f>IF(SalesOrders_Log[[#This Row],[Product]]=FY05_M07,SalesOrders_Log[[#This Row],[Date Invoiced]],0)</f>
        <v>0</v>
      </c>
      <c r="BY239" s="18">
        <f>IF(SalesOrders_Log[[#This Row],[Product]]=FY05_M08,SalesOrders_Log[[#This Row],[Date Invoiced]],0)</f>
        <v>0</v>
      </c>
      <c r="BZ239" s="18">
        <f>IF(SalesOrders_Log[[#This Row],[Product]]=FY05_M09,SalesOrders_Log[[#This Row],[Date Invoiced]],0)</f>
        <v>0</v>
      </c>
      <c r="CA239" s="18">
        <f>IF(SalesOrders_Log[[#This Row],[Product]]=FY05_M10,SalesOrders_Log[[#This Row],[Date Invoiced]],0)</f>
        <v>0</v>
      </c>
      <c r="CB239" s="18">
        <f>IF(SalesOrders_Log[[#This Row],[Product]]=FY05_M11,SalesOrders_Log[[#This Row],[Date Invoiced]],0)</f>
        <v>0</v>
      </c>
      <c r="CC239" s="18">
        <f>IF(SalesOrders_Log[[#This Row],[Product]]=FY05_M12,SalesOrders_Log[[#This Row],[Date Invoiced]],0)</f>
        <v>0</v>
      </c>
    </row>
    <row r="240" spans="2:81" x14ac:dyDescent="0.25">
      <c r="B240" s="6" t="s">
        <v>844</v>
      </c>
      <c r="C240" s="6"/>
      <c r="D240" s="11"/>
      <c r="E240" s="6"/>
      <c r="F240" s="6"/>
      <c r="G240" s="6"/>
      <c r="H240" s="6"/>
      <c r="I240" s="6"/>
      <c r="J240" s="6"/>
      <c r="K240" s="6"/>
      <c r="L240" s="18" t="str">
        <f>IF(ISBLANK(SalesOrders_Log[[#This Row],[Product]]),"",SalesOrders_Log[[#This Row],[List Price]]*SalesOrders_Log[[#This Row],[QTY at List Price]]+SalesOrders_Log[[#This Row],[Discount Price]]*SalesOrders_Log[[#This Row],[QTY at Discount Price]])</f>
        <v/>
      </c>
      <c r="M240" s="6"/>
      <c r="N240" s="6"/>
      <c r="O240" s="18" t="str">
        <f>IFERROR(SalesOrders_Log[[#This Row],[Line Sub Total]]*SalesOrders_Log[[#This Row],[Zip Code Taxes]],"")</f>
        <v/>
      </c>
      <c r="P240" s="18">
        <f>SalesOrders_Log[[#This Row],[List Price]]-SalesOrders_Log[[#This Row],[Cost Price]]</f>
        <v>0</v>
      </c>
      <c r="Q24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40" s="93" t="str">
        <f>IFERROR(SalesOrders_Log[[#This Row],[QTY at List Price]]*SalesOrders_Log[[#This Row],[List Price]]/SalesOrders_Log[[#This Row],[Cost Price]]*SalesOrders_Log[[#This Row],[QTY at List Price]]-IF(SalesOrders_Log[[#This Row],[QTY at List Price]]="","",1),"")</f>
        <v/>
      </c>
      <c r="S240" s="93" t="str">
        <f>IFERROR( SalesOrders_Log[[#This Row],[QTY at Discount Price]]*SalesOrders_Log[[#This Row],[Discount Price]]/SalesOrders_Log[[#This Row],[Cost Price]]*SalesOrders_Log[[#This Row],[QTY at Discount Price]]-IF(SalesOrders_Log[[#This Row],[QTY at Discount Price]]="","",1),"")</f>
        <v/>
      </c>
      <c r="T240" s="6"/>
      <c r="V240" s="18">
        <f>IF(SalesOrders_Log[[#This Row],[Date Invoiced]]=FY01_M01,SalesOrders_Log[[#This Row],[Line Sub Total]],0)</f>
        <v>0</v>
      </c>
      <c r="W240" s="18">
        <f>IF(SalesOrders_Log[[#This Row],[Date Invoiced]]=FY01_M02,SalesOrders_Log[[#This Row],[Line Sub Total]],0)</f>
        <v>0</v>
      </c>
      <c r="X240" s="18">
        <f>IF(SalesOrders_Log[[#This Row],[Date Invoiced]]=FY01_M03,SalesOrders_Log[[#This Row],[Line Sub Total]],0)</f>
        <v>0</v>
      </c>
      <c r="Y240" s="18">
        <f>IF(SalesOrders_Log[[#This Row],[Date Invoiced]]=FY01_M04,SalesOrders_Log[[#This Row],[Line Sub Total]],0)</f>
        <v>0</v>
      </c>
      <c r="Z240" s="18">
        <f>IF(SalesOrders_Log[[#This Row],[Date Invoiced]]=FY01_M05,SalesOrders_Log[[#This Row],[Line Sub Total]],0)</f>
        <v>0</v>
      </c>
      <c r="AA240" s="18">
        <f>IF(SalesOrders_Log[[#This Row],[Date Invoiced]]=FY01_M06,SalesOrders_Log[[#This Row],[Line Sub Total]],0)</f>
        <v>0</v>
      </c>
      <c r="AB240" s="18">
        <f>IF(SalesOrders_Log[[#This Row],[Date Invoiced]]=FY01_M07,SalesOrders_Log[[#This Row],[Line Sub Total]],0)</f>
        <v>0</v>
      </c>
      <c r="AC240" s="18">
        <f>IF(SalesOrders_Log[[#This Row],[Date Invoiced]]=FY01_M08,SalesOrders_Log[[#This Row],[Line Sub Total]],0)</f>
        <v>0</v>
      </c>
      <c r="AD240" s="18">
        <f>IF(SalesOrders_Log[[#This Row],[Date Invoiced]]=FY01_M09,SalesOrders_Log[[#This Row],[Line Sub Total]],0)</f>
        <v>0</v>
      </c>
      <c r="AE240" s="18">
        <f>IF(SalesOrders_Log[[#This Row],[Date Invoiced]]=FY01_M10,SalesOrders_Log[[#This Row],[Line Sub Total]],0)</f>
        <v>0</v>
      </c>
      <c r="AF240" s="18">
        <f>IF(SalesOrders_Log[[#This Row],[Date Invoiced]]=FY01_M11,SalesOrders_Log[[#This Row],[Line Sub Total]],0)</f>
        <v>0</v>
      </c>
      <c r="AG240" s="18">
        <f>IF(SalesOrders_Log[[#This Row],[Date Invoiced]]=FY01_M12,SalesOrders_Log[[#This Row],[Line Sub Total]],0)</f>
        <v>0</v>
      </c>
      <c r="AH240" s="18">
        <f>IF(SalesOrders_Log[[#This Row],[Date Invoiced]]=FY02_M01,SalesOrders_Log[[#This Row],[Line Sub Total]],0)</f>
        <v>0</v>
      </c>
      <c r="AI240" s="18">
        <f>IF(SalesOrders_Log[[#This Row],[Date Invoiced]]=FY02_M02,SalesOrders_Log[[#This Row],[Line Sub Total]],0)</f>
        <v>0</v>
      </c>
      <c r="AJ240" s="18">
        <f>IF(SalesOrders_Log[[#This Row],[Date Invoiced]]=FY02_M03,SalesOrders_Log[[#This Row],[Line Sub Total]],0)</f>
        <v>0</v>
      </c>
      <c r="AK240" s="18">
        <f>IF(SalesOrders_Log[[#This Row],[Date Invoiced]]=FY02_M04,SalesOrders_Log[[#This Row],[Line Sub Total]],0)</f>
        <v>0</v>
      </c>
      <c r="AL240" s="18">
        <f>IF(SalesOrders_Log[[#This Row],[Date Invoiced]]=FY02_M05,SalesOrders_Log[[#This Row],[Line Sub Total]],0)</f>
        <v>0</v>
      </c>
      <c r="AM240" s="18">
        <f>IF(SalesOrders_Log[[#This Row],[Date Invoiced]]=FY02_M06,SalesOrders_Log[[#This Row],[Line Sub Total]],0)</f>
        <v>0</v>
      </c>
      <c r="AN240" s="18">
        <f>IF(SalesOrders_Log[[#This Row],[Date Invoiced]]=FY02_M07,SalesOrders_Log[[#This Row],[Line Sub Total]],0)</f>
        <v>0</v>
      </c>
      <c r="AO240" s="18">
        <f>IF(SalesOrders_Log[[#This Row],[Date Invoiced]]=FY02_M08,SalesOrders_Log[[#This Row],[Line Sub Total]],0)</f>
        <v>0</v>
      </c>
      <c r="AP240" s="18">
        <f>IF(SalesOrders_Log[[#This Row],[Date Invoiced]]=FY02_M09,SalesOrders_Log[[#This Row],[Line Sub Total]],0)</f>
        <v>0</v>
      </c>
      <c r="AQ240" s="18">
        <f>IF(SalesOrders_Log[[#This Row],[Date Invoiced]]=FY02_M10,SalesOrders_Log[[#This Row],[Line Sub Total]],0)</f>
        <v>0</v>
      </c>
      <c r="AR240" s="18">
        <f>IF(SalesOrders_Log[[#This Row],[Date Invoiced]]=FY02_M11,SalesOrders_Log[[#This Row],[Line Sub Total]],0)</f>
        <v>0</v>
      </c>
      <c r="AS240" s="18">
        <f>IF(SalesOrders_Log[[#This Row],[Date Invoiced]]=FY02_M12,SalesOrders_Log[[#This Row],[Line Sub Total]],0)</f>
        <v>0</v>
      </c>
      <c r="AT240" s="18">
        <f>IF(SalesOrders_Log[[#This Row],[Date Invoiced]]=FY03_M01,SalesOrders_Log[[#This Row],[Line Sub Total]],0)</f>
        <v>0</v>
      </c>
      <c r="AU240" s="18">
        <f>IF(SalesOrders_Log[[#This Row],[Date Invoiced]]=FY03_M02,SalesOrders_Log[[#This Row],[Line Sub Total]],0)</f>
        <v>0</v>
      </c>
      <c r="AV240" s="18">
        <f>IF(SalesOrders_Log[[#This Row],[Date Invoiced]]=FY03_M03,SalesOrders_Log[[#This Row],[Line Sub Total]],0)</f>
        <v>0</v>
      </c>
      <c r="AW240" s="18">
        <f>IF(SalesOrders_Log[[#This Row],[Date Invoiced]]=FY03_M04,SalesOrders_Log[[#This Row],[Line Sub Total]],0)</f>
        <v>0</v>
      </c>
      <c r="AX240" s="18">
        <f>IF(SalesOrders_Log[[#This Row],[Date Invoiced]]=FY03_M05,SalesOrders_Log[[#This Row],[Line Sub Total]],0)</f>
        <v>0</v>
      </c>
      <c r="AY240" s="18">
        <f>IF(SalesOrders_Log[[#This Row],[Date Invoiced]]=FY03_M06,SalesOrders_Log[[#This Row],[Line Sub Total]],0)</f>
        <v>0</v>
      </c>
      <c r="AZ240" s="18">
        <f>IF(SalesOrders_Log[[#This Row],[Date Invoiced]]=FY03_M07,SalesOrders_Log[[#This Row],[Line Sub Total]],0)</f>
        <v>0</v>
      </c>
      <c r="BA240" s="18">
        <f>IF(SalesOrders_Log[[#This Row],[Date Invoiced]]=FY03_M08,SalesOrders_Log[[#This Row],[Line Sub Total]],0)</f>
        <v>0</v>
      </c>
      <c r="BB240" s="18">
        <f>IF(SalesOrders_Log[[#This Row],[Date Invoiced]]=FY03_M09,SalesOrders_Log[[#This Row],[Line Sub Total]],0)</f>
        <v>0</v>
      </c>
      <c r="BC240" s="18">
        <f>IF(SalesOrders_Log[[#This Row],[Date Invoiced]]=FY03_M10,SalesOrders_Log[[#This Row],[Line Sub Total]],0)</f>
        <v>0</v>
      </c>
      <c r="BD240" s="18">
        <f>IF(SalesOrders_Log[[#This Row],[Date Invoiced]]=FY03_M11,SalesOrders_Log[[#This Row],[Line Sub Total]],0)</f>
        <v>0</v>
      </c>
      <c r="BE240" s="18">
        <f>IF(SalesOrders_Log[[#This Row],[Date Invoiced]]=FY03_M12,SalesOrders_Log[[#This Row],[Line Sub Total]],0)</f>
        <v>0</v>
      </c>
      <c r="BF240" s="18">
        <f>IF(SalesOrders_Log[[#This Row],[Product]]=FY04_M01,SalesOrders_Log[[#This Row],[Date Invoiced]],0)</f>
        <v>0</v>
      </c>
      <c r="BG240" s="18">
        <f>IF(SalesOrders_Log[[#This Row],[Product]]=FY04_M02,SalesOrders_Log[[#This Row],[Date Invoiced]],0)</f>
        <v>0</v>
      </c>
      <c r="BH240" s="18">
        <f>IF(SalesOrders_Log[[#This Row],[Product]]=FY04_M03,SalesOrders_Log[[#This Row],[Date Invoiced]],0)</f>
        <v>0</v>
      </c>
      <c r="BI240" s="18">
        <f>IF(SalesOrders_Log[[#This Row],[Product]]=FY04_M04,SalesOrders_Log[[#This Row],[Date Invoiced]],0)</f>
        <v>0</v>
      </c>
      <c r="BJ240" s="18">
        <f>IF(SalesOrders_Log[[#This Row],[Product]]=FY04_M05,SalesOrders_Log[[#This Row],[Date Invoiced]],0)</f>
        <v>0</v>
      </c>
      <c r="BK240" s="18">
        <f>IF(SalesOrders_Log[[#This Row],[Product]]=FY04_M06,SalesOrders_Log[[#This Row],[Date Invoiced]],0)</f>
        <v>0</v>
      </c>
      <c r="BL240" s="18">
        <f>IF(SalesOrders_Log[[#This Row],[Product]]=FY04_M07,SalesOrders_Log[[#This Row],[Date Invoiced]],0)</f>
        <v>0</v>
      </c>
      <c r="BM240" s="18">
        <f>IF(SalesOrders_Log[[#This Row],[Product]]=FY04_M08,SalesOrders_Log[[#This Row],[Date Invoiced]],0)</f>
        <v>0</v>
      </c>
      <c r="BN240" s="18">
        <f>IF(SalesOrders_Log[[#This Row],[Product]]=FY04_M09,SalesOrders_Log[[#This Row],[Date Invoiced]],0)</f>
        <v>0</v>
      </c>
      <c r="BO240" s="18">
        <f>IF(SalesOrders_Log[[#This Row],[Product]]=FY04_M10,SalesOrders_Log[[#This Row],[Date Invoiced]],0)</f>
        <v>0</v>
      </c>
      <c r="BP240" s="18">
        <f>IF(SalesOrders_Log[[#This Row],[Product]]=FY04_M11,SalesOrders_Log[[#This Row],[Date Invoiced]],0)</f>
        <v>0</v>
      </c>
      <c r="BQ240" s="18">
        <f>IF(SalesOrders_Log[[#This Row],[Product]]=FY04_M12,SalesOrders_Log[[#This Row],[Date Invoiced]],0)</f>
        <v>0</v>
      </c>
      <c r="BR240" s="18">
        <f>IF(SalesOrders_Log[[#This Row],[Product]]=FY05_M01,SalesOrders_Log[[#This Row],[Date Invoiced]],0)</f>
        <v>0</v>
      </c>
      <c r="BS240" s="18">
        <f>IF(SalesOrders_Log[[#This Row],[Product]]=FY05_M02,SalesOrders_Log[[#This Row],[Date Invoiced]],0)</f>
        <v>0</v>
      </c>
      <c r="BT240" s="18">
        <f>IF(SalesOrders_Log[[#This Row],[Product]]=FY05_M03,SalesOrders_Log[[#This Row],[Date Invoiced]],0)</f>
        <v>0</v>
      </c>
      <c r="BU240" s="18">
        <f>IF(SalesOrders_Log[[#This Row],[Product]]=FY05_M04,SalesOrders_Log[[#This Row],[Date Invoiced]],0)</f>
        <v>0</v>
      </c>
      <c r="BV240" s="18">
        <f>IF(SalesOrders_Log[[#This Row],[Product]]=FY05_M05,SalesOrders_Log[[#This Row],[Date Invoiced]],0)</f>
        <v>0</v>
      </c>
      <c r="BW240" s="18">
        <f>IF(SalesOrders_Log[[#This Row],[Product]]=FY05_M06,SalesOrders_Log[[#This Row],[Date Invoiced]],0)</f>
        <v>0</v>
      </c>
      <c r="BX240" s="18">
        <f>IF(SalesOrders_Log[[#This Row],[Product]]=FY05_M07,SalesOrders_Log[[#This Row],[Date Invoiced]],0)</f>
        <v>0</v>
      </c>
      <c r="BY240" s="18">
        <f>IF(SalesOrders_Log[[#This Row],[Product]]=FY05_M08,SalesOrders_Log[[#This Row],[Date Invoiced]],0)</f>
        <v>0</v>
      </c>
      <c r="BZ240" s="18">
        <f>IF(SalesOrders_Log[[#This Row],[Product]]=FY05_M09,SalesOrders_Log[[#This Row],[Date Invoiced]],0)</f>
        <v>0</v>
      </c>
      <c r="CA240" s="18">
        <f>IF(SalesOrders_Log[[#This Row],[Product]]=FY05_M10,SalesOrders_Log[[#This Row],[Date Invoiced]],0)</f>
        <v>0</v>
      </c>
      <c r="CB240" s="18">
        <f>IF(SalesOrders_Log[[#This Row],[Product]]=FY05_M11,SalesOrders_Log[[#This Row],[Date Invoiced]],0)</f>
        <v>0</v>
      </c>
      <c r="CC240" s="18">
        <f>IF(SalesOrders_Log[[#This Row],[Product]]=FY05_M12,SalesOrders_Log[[#This Row],[Date Invoiced]],0)</f>
        <v>0</v>
      </c>
    </row>
    <row r="241" spans="2:81" x14ac:dyDescent="0.25">
      <c r="B241" s="6" t="s">
        <v>845</v>
      </c>
      <c r="C241" s="6"/>
      <c r="D241" s="11"/>
      <c r="E241" s="6"/>
      <c r="F241" s="6"/>
      <c r="G241" s="6"/>
      <c r="H241" s="6"/>
      <c r="I241" s="6"/>
      <c r="J241" s="6"/>
      <c r="K241" s="6"/>
      <c r="L241" s="18" t="str">
        <f>IF(ISBLANK(SalesOrders_Log[[#This Row],[Product]]),"",SalesOrders_Log[[#This Row],[List Price]]*SalesOrders_Log[[#This Row],[QTY at List Price]]+SalesOrders_Log[[#This Row],[Discount Price]]*SalesOrders_Log[[#This Row],[QTY at Discount Price]])</f>
        <v/>
      </c>
      <c r="M241" s="6"/>
      <c r="N241" s="6"/>
      <c r="O241" s="18" t="str">
        <f>IFERROR(SalesOrders_Log[[#This Row],[Line Sub Total]]*SalesOrders_Log[[#This Row],[Zip Code Taxes]],"")</f>
        <v/>
      </c>
      <c r="P241" s="18">
        <f>SalesOrders_Log[[#This Row],[List Price]]-SalesOrders_Log[[#This Row],[Cost Price]]</f>
        <v>0</v>
      </c>
      <c r="Q24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41" s="93" t="str">
        <f>IFERROR(SalesOrders_Log[[#This Row],[QTY at List Price]]*SalesOrders_Log[[#This Row],[List Price]]/SalesOrders_Log[[#This Row],[Cost Price]]*SalesOrders_Log[[#This Row],[QTY at List Price]]-IF(SalesOrders_Log[[#This Row],[QTY at List Price]]="","",1),"")</f>
        <v/>
      </c>
      <c r="S241" s="93" t="str">
        <f>IFERROR( SalesOrders_Log[[#This Row],[QTY at Discount Price]]*SalesOrders_Log[[#This Row],[Discount Price]]/SalesOrders_Log[[#This Row],[Cost Price]]*SalesOrders_Log[[#This Row],[QTY at Discount Price]]-IF(SalesOrders_Log[[#This Row],[QTY at Discount Price]]="","",1),"")</f>
        <v/>
      </c>
      <c r="T241" s="6"/>
      <c r="V241" s="18">
        <f>IF(SalesOrders_Log[[#This Row],[Date Invoiced]]=FY01_M01,SalesOrders_Log[[#This Row],[Line Sub Total]],0)</f>
        <v>0</v>
      </c>
      <c r="W241" s="18">
        <f>IF(SalesOrders_Log[[#This Row],[Date Invoiced]]=FY01_M02,SalesOrders_Log[[#This Row],[Line Sub Total]],0)</f>
        <v>0</v>
      </c>
      <c r="X241" s="18">
        <f>IF(SalesOrders_Log[[#This Row],[Date Invoiced]]=FY01_M03,SalesOrders_Log[[#This Row],[Line Sub Total]],0)</f>
        <v>0</v>
      </c>
      <c r="Y241" s="18">
        <f>IF(SalesOrders_Log[[#This Row],[Date Invoiced]]=FY01_M04,SalesOrders_Log[[#This Row],[Line Sub Total]],0)</f>
        <v>0</v>
      </c>
      <c r="Z241" s="18">
        <f>IF(SalesOrders_Log[[#This Row],[Date Invoiced]]=FY01_M05,SalesOrders_Log[[#This Row],[Line Sub Total]],0)</f>
        <v>0</v>
      </c>
      <c r="AA241" s="18">
        <f>IF(SalesOrders_Log[[#This Row],[Date Invoiced]]=FY01_M06,SalesOrders_Log[[#This Row],[Line Sub Total]],0)</f>
        <v>0</v>
      </c>
      <c r="AB241" s="18">
        <f>IF(SalesOrders_Log[[#This Row],[Date Invoiced]]=FY01_M07,SalesOrders_Log[[#This Row],[Line Sub Total]],0)</f>
        <v>0</v>
      </c>
      <c r="AC241" s="18">
        <f>IF(SalesOrders_Log[[#This Row],[Date Invoiced]]=FY01_M08,SalesOrders_Log[[#This Row],[Line Sub Total]],0)</f>
        <v>0</v>
      </c>
      <c r="AD241" s="18">
        <f>IF(SalesOrders_Log[[#This Row],[Date Invoiced]]=FY01_M09,SalesOrders_Log[[#This Row],[Line Sub Total]],0)</f>
        <v>0</v>
      </c>
      <c r="AE241" s="18">
        <f>IF(SalesOrders_Log[[#This Row],[Date Invoiced]]=FY01_M10,SalesOrders_Log[[#This Row],[Line Sub Total]],0)</f>
        <v>0</v>
      </c>
      <c r="AF241" s="18">
        <f>IF(SalesOrders_Log[[#This Row],[Date Invoiced]]=FY01_M11,SalesOrders_Log[[#This Row],[Line Sub Total]],0)</f>
        <v>0</v>
      </c>
      <c r="AG241" s="18">
        <f>IF(SalesOrders_Log[[#This Row],[Date Invoiced]]=FY01_M12,SalesOrders_Log[[#This Row],[Line Sub Total]],0)</f>
        <v>0</v>
      </c>
      <c r="AH241" s="18">
        <f>IF(SalesOrders_Log[[#This Row],[Date Invoiced]]=FY02_M01,SalesOrders_Log[[#This Row],[Line Sub Total]],0)</f>
        <v>0</v>
      </c>
      <c r="AI241" s="18">
        <f>IF(SalesOrders_Log[[#This Row],[Date Invoiced]]=FY02_M02,SalesOrders_Log[[#This Row],[Line Sub Total]],0)</f>
        <v>0</v>
      </c>
      <c r="AJ241" s="18">
        <f>IF(SalesOrders_Log[[#This Row],[Date Invoiced]]=FY02_M03,SalesOrders_Log[[#This Row],[Line Sub Total]],0)</f>
        <v>0</v>
      </c>
      <c r="AK241" s="18">
        <f>IF(SalesOrders_Log[[#This Row],[Date Invoiced]]=FY02_M04,SalesOrders_Log[[#This Row],[Line Sub Total]],0)</f>
        <v>0</v>
      </c>
      <c r="AL241" s="18">
        <f>IF(SalesOrders_Log[[#This Row],[Date Invoiced]]=FY02_M05,SalesOrders_Log[[#This Row],[Line Sub Total]],0)</f>
        <v>0</v>
      </c>
      <c r="AM241" s="18">
        <f>IF(SalesOrders_Log[[#This Row],[Date Invoiced]]=FY02_M06,SalesOrders_Log[[#This Row],[Line Sub Total]],0)</f>
        <v>0</v>
      </c>
      <c r="AN241" s="18">
        <f>IF(SalesOrders_Log[[#This Row],[Date Invoiced]]=FY02_M07,SalesOrders_Log[[#This Row],[Line Sub Total]],0)</f>
        <v>0</v>
      </c>
      <c r="AO241" s="18">
        <f>IF(SalesOrders_Log[[#This Row],[Date Invoiced]]=FY02_M08,SalesOrders_Log[[#This Row],[Line Sub Total]],0)</f>
        <v>0</v>
      </c>
      <c r="AP241" s="18">
        <f>IF(SalesOrders_Log[[#This Row],[Date Invoiced]]=FY02_M09,SalesOrders_Log[[#This Row],[Line Sub Total]],0)</f>
        <v>0</v>
      </c>
      <c r="AQ241" s="18">
        <f>IF(SalesOrders_Log[[#This Row],[Date Invoiced]]=FY02_M10,SalesOrders_Log[[#This Row],[Line Sub Total]],0)</f>
        <v>0</v>
      </c>
      <c r="AR241" s="18">
        <f>IF(SalesOrders_Log[[#This Row],[Date Invoiced]]=FY02_M11,SalesOrders_Log[[#This Row],[Line Sub Total]],0)</f>
        <v>0</v>
      </c>
      <c r="AS241" s="18">
        <f>IF(SalesOrders_Log[[#This Row],[Date Invoiced]]=FY02_M12,SalesOrders_Log[[#This Row],[Line Sub Total]],0)</f>
        <v>0</v>
      </c>
      <c r="AT241" s="18">
        <f>IF(SalesOrders_Log[[#This Row],[Date Invoiced]]=FY03_M01,SalesOrders_Log[[#This Row],[Line Sub Total]],0)</f>
        <v>0</v>
      </c>
      <c r="AU241" s="18">
        <f>IF(SalesOrders_Log[[#This Row],[Date Invoiced]]=FY03_M02,SalesOrders_Log[[#This Row],[Line Sub Total]],0)</f>
        <v>0</v>
      </c>
      <c r="AV241" s="18">
        <f>IF(SalesOrders_Log[[#This Row],[Date Invoiced]]=FY03_M03,SalesOrders_Log[[#This Row],[Line Sub Total]],0)</f>
        <v>0</v>
      </c>
      <c r="AW241" s="18">
        <f>IF(SalesOrders_Log[[#This Row],[Date Invoiced]]=FY03_M04,SalesOrders_Log[[#This Row],[Line Sub Total]],0)</f>
        <v>0</v>
      </c>
      <c r="AX241" s="18">
        <f>IF(SalesOrders_Log[[#This Row],[Date Invoiced]]=FY03_M05,SalesOrders_Log[[#This Row],[Line Sub Total]],0)</f>
        <v>0</v>
      </c>
      <c r="AY241" s="18">
        <f>IF(SalesOrders_Log[[#This Row],[Date Invoiced]]=FY03_M06,SalesOrders_Log[[#This Row],[Line Sub Total]],0)</f>
        <v>0</v>
      </c>
      <c r="AZ241" s="18">
        <f>IF(SalesOrders_Log[[#This Row],[Date Invoiced]]=FY03_M07,SalesOrders_Log[[#This Row],[Line Sub Total]],0)</f>
        <v>0</v>
      </c>
      <c r="BA241" s="18">
        <f>IF(SalesOrders_Log[[#This Row],[Date Invoiced]]=FY03_M08,SalesOrders_Log[[#This Row],[Line Sub Total]],0)</f>
        <v>0</v>
      </c>
      <c r="BB241" s="18">
        <f>IF(SalesOrders_Log[[#This Row],[Date Invoiced]]=FY03_M09,SalesOrders_Log[[#This Row],[Line Sub Total]],0)</f>
        <v>0</v>
      </c>
      <c r="BC241" s="18">
        <f>IF(SalesOrders_Log[[#This Row],[Date Invoiced]]=FY03_M10,SalesOrders_Log[[#This Row],[Line Sub Total]],0)</f>
        <v>0</v>
      </c>
      <c r="BD241" s="18">
        <f>IF(SalesOrders_Log[[#This Row],[Date Invoiced]]=FY03_M11,SalesOrders_Log[[#This Row],[Line Sub Total]],0)</f>
        <v>0</v>
      </c>
      <c r="BE241" s="18">
        <f>IF(SalesOrders_Log[[#This Row],[Date Invoiced]]=FY03_M12,SalesOrders_Log[[#This Row],[Line Sub Total]],0)</f>
        <v>0</v>
      </c>
      <c r="BF241" s="18">
        <f>IF(SalesOrders_Log[[#This Row],[Product]]=FY04_M01,SalesOrders_Log[[#This Row],[Date Invoiced]],0)</f>
        <v>0</v>
      </c>
      <c r="BG241" s="18">
        <f>IF(SalesOrders_Log[[#This Row],[Product]]=FY04_M02,SalesOrders_Log[[#This Row],[Date Invoiced]],0)</f>
        <v>0</v>
      </c>
      <c r="BH241" s="18">
        <f>IF(SalesOrders_Log[[#This Row],[Product]]=FY04_M03,SalesOrders_Log[[#This Row],[Date Invoiced]],0)</f>
        <v>0</v>
      </c>
      <c r="BI241" s="18">
        <f>IF(SalesOrders_Log[[#This Row],[Product]]=FY04_M04,SalesOrders_Log[[#This Row],[Date Invoiced]],0)</f>
        <v>0</v>
      </c>
      <c r="BJ241" s="18">
        <f>IF(SalesOrders_Log[[#This Row],[Product]]=FY04_M05,SalesOrders_Log[[#This Row],[Date Invoiced]],0)</f>
        <v>0</v>
      </c>
      <c r="BK241" s="18">
        <f>IF(SalesOrders_Log[[#This Row],[Product]]=FY04_M06,SalesOrders_Log[[#This Row],[Date Invoiced]],0)</f>
        <v>0</v>
      </c>
      <c r="BL241" s="18">
        <f>IF(SalesOrders_Log[[#This Row],[Product]]=FY04_M07,SalesOrders_Log[[#This Row],[Date Invoiced]],0)</f>
        <v>0</v>
      </c>
      <c r="BM241" s="18">
        <f>IF(SalesOrders_Log[[#This Row],[Product]]=FY04_M08,SalesOrders_Log[[#This Row],[Date Invoiced]],0)</f>
        <v>0</v>
      </c>
      <c r="BN241" s="18">
        <f>IF(SalesOrders_Log[[#This Row],[Product]]=FY04_M09,SalesOrders_Log[[#This Row],[Date Invoiced]],0)</f>
        <v>0</v>
      </c>
      <c r="BO241" s="18">
        <f>IF(SalesOrders_Log[[#This Row],[Product]]=FY04_M10,SalesOrders_Log[[#This Row],[Date Invoiced]],0)</f>
        <v>0</v>
      </c>
      <c r="BP241" s="18">
        <f>IF(SalesOrders_Log[[#This Row],[Product]]=FY04_M11,SalesOrders_Log[[#This Row],[Date Invoiced]],0)</f>
        <v>0</v>
      </c>
      <c r="BQ241" s="18">
        <f>IF(SalesOrders_Log[[#This Row],[Product]]=FY04_M12,SalesOrders_Log[[#This Row],[Date Invoiced]],0)</f>
        <v>0</v>
      </c>
      <c r="BR241" s="18">
        <f>IF(SalesOrders_Log[[#This Row],[Product]]=FY05_M01,SalesOrders_Log[[#This Row],[Date Invoiced]],0)</f>
        <v>0</v>
      </c>
      <c r="BS241" s="18">
        <f>IF(SalesOrders_Log[[#This Row],[Product]]=FY05_M02,SalesOrders_Log[[#This Row],[Date Invoiced]],0)</f>
        <v>0</v>
      </c>
      <c r="BT241" s="18">
        <f>IF(SalesOrders_Log[[#This Row],[Product]]=FY05_M03,SalesOrders_Log[[#This Row],[Date Invoiced]],0)</f>
        <v>0</v>
      </c>
      <c r="BU241" s="18">
        <f>IF(SalesOrders_Log[[#This Row],[Product]]=FY05_M04,SalesOrders_Log[[#This Row],[Date Invoiced]],0)</f>
        <v>0</v>
      </c>
      <c r="BV241" s="18">
        <f>IF(SalesOrders_Log[[#This Row],[Product]]=FY05_M05,SalesOrders_Log[[#This Row],[Date Invoiced]],0)</f>
        <v>0</v>
      </c>
      <c r="BW241" s="18">
        <f>IF(SalesOrders_Log[[#This Row],[Product]]=FY05_M06,SalesOrders_Log[[#This Row],[Date Invoiced]],0)</f>
        <v>0</v>
      </c>
      <c r="BX241" s="18">
        <f>IF(SalesOrders_Log[[#This Row],[Product]]=FY05_M07,SalesOrders_Log[[#This Row],[Date Invoiced]],0)</f>
        <v>0</v>
      </c>
      <c r="BY241" s="18">
        <f>IF(SalesOrders_Log[[#This Row],[Product]]=FY05_M08,SalesOrders_Log[[#This Row],[Date Invoiced]],0)</f>
        <v>0</v>
      </c>
      <c r="BZ241" s="18">
        <f>IF(SalesOrders_Log[[#This Row],[Product]]=FY05_M09,SalesOrders_Log[[#This Row],[Date Invoiced]],0)</f>
        <v>0</v>
      </c>
      <c r="CA241" s="18">
        <f>IF(SalesOrders_Log[[#This Row],[Product]]=FY05_M10,SalesOrders_Log[[#This Row],[Date Invoiced]],0)</f>
        <v>0</v>
      </c>
      <c r="CB241" s="18">
        <f>IF(SalesOrders_Log[[#This Row],[Product]]=FY05_M11,SalesOrders_Log[[#This Row],[Date Invoiced]],0)</f>
        <v>0</v>
      </c>
      <c r="CC241" s="18">
        <f>IF(SalesOrders_Log[[#This Row],[Product]]=FY05_M12,SalesOrders_Log[[#This Row],[Date Invoiced]],0)</f>
        <v>0</v>
      </c>
    </row>
    <row r="242" spans="2:81" x14ac:dyDescent="0.25">
      <c r="B242" s="6" t="s">
        <v>846</v>
      </c>
      <c r="C242" s="6"/>
      <c r="D242" s="11"/>
      <c r="E242" s="6"/>
      <c r="F242" s="6"/>
      <c r="G242" s="6"/>
      <c r="H242" s="6"/>
      <c r="I242" s="6"/>
      <c r="J242" s="6"/>
      <c r="K242" s="6"/>
      <c r="L242" s="18" t="str">
        <f>IF(ISBLANK(SalesOrders_Log[[#This Row],[Product]]),"",SalesOrders_Log[[#This Row],[List Price]]*SalesOrders_Log[[#This Row],[QTY at List Price]]+SalesOrders_Log[[#This Row],[Discount Price]]*SalesOrders_Log[[#This Row],[QTY at Discount Price]])</f>
        <v/>
      </c>
      <c r="M242" s="6"/>
      <c r="N242" s="6"/>
      <c r="O242" s="18" t="str">
        <f>IFERROR(SalesOrders_Log[[#This Row],[Line Sub Total]]*SalesOrders_Log[[#This Row],[Zip Code Taxes]],"")</f>
        <v/>
      </c>
      <c r="P242" s="18">
        <f>SalesOrders_Log[[#This Row],[List Price]]-SalesOrders_Log[[#This Row],[Cost Price]]</f>
        <v>0</v>
      </c>
      <c r="Q24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42" s="93" t="str">
        <f>IFERROR(SalesOrders_Log[[#This Row],[QTY at List Price]]*SalesOrders_Log[[#This Row],[List Price]]/SalesOrders_Log[[#This Row],[Cost Price]]*SalesOrders_Log[[#This Row],[QTY at List Price]]-IF(SalesOrders_Log[[#This Row],[QTY at List Price]]="","",1),"")</f>
        <v/>
      </c>
      <c r="S242" s="93" t="str">
        <f>IFERROR( SalesOrders_Log[[#This Row],[QTY at Discount Price]]*SalesOrders_Log[[#This Row],[Discount Price]]/SalesOrders_Log[[#This Row],[Cost Price]]*SalesOrders_Log[[#This Row],[QTY at Discount Price]]-IF(SalesOrders_Log[[#This Row],[QTY at Discount Price]]="","",1),"")</f>
        <v/>
      </c>
      <c r="T242" s="6"/>
      <c r="V242" s="18">
        <f>IF(SalesOrders_Log[[#This Row],[Date Invoiced]]=FY01_M01,SalesOrders_Log[[#This Row],[Line Sub Total]],0)</f>
        <v>0</v>
      </c>
      <c r="W242" s="18">
        <f>IF(SalesOrders_Log[[#This Row],[Date Invoiced]]=FY01_M02,SalesOrders_Log[[#This Row],[Line Sub Total]],0)</f>
        <v>0</v>
      </c>
      <c r="X242" s="18">
        <f>IF(SalesOrders_Log[[#This Row],[Date Invoiced]]=FY01_M03,SalesOrders_Log[[#This Row],[Line Sub Total]],0)</f>
        <v>0</v>
      </c>
      <c r="Y242" s="18">
        <f>IF(SalesOrders_Log[[#This Row],[Date Invoiced]]=FY01_M04,SalesOrders_Log[[#This Row],[Line Sub Total]],0)</f>
        <v>0</v>
      </c>
      <c r="Z242" s="18">
        <f>IF(SalesOrders_Log[[#This Row],[Date Invoiced]]=FY01_M05,SalesOrders_Log[[#This Row],[Line Sub Total]],0)</f>
        <v>0</v>
      </c>
      <c r="AA242" s="18">
        <f>IF(SalesOrders_Log[[#This Row],[Date Invoiced]]=FY01_M06,SalesOrders_Log[[#This Row],[Line Sub Total]],0)</f>
        <v>0</v>
      </c>
      <c r="AB242" s="18">
        <f>IF(SalesOrders_Log[[#This Row],[Date Invoiced]]=FY01_M07,SalesOrders_Log[[#This Row],[Line Sub Total]],0)</f>
        <v>0</v>
      </c>
      <c r="AC242" s="18">
        <f>IF(SalesOrders_Log[[#This Row],[Date Invoiced]]=FY01_M08,SalesOrders_Log[[#This Row],[Line Sub Total]],0)</f>
        <v>0</v>
      </c>
      <c r="AD242" s="18">
        <f>IF(SalesOrders_Log[[#This Row],[Date Invoiced]]=FY01_M09,SalesOrders_Log[[#This Row],[Line Sub Total]],0)</f>
        <v>0</v>
      </c>
      <c r="AE242" s="18">
        <f>IF(SalesOrders_Log[[#This Row],[Date Invoiced]]=FY01_M10,SalesOrders_Log[[#This Row],[Line Sub Total]],0)</f>
        <v>0</v>
      </c>
      <c r="AF242" s="18">
        <f>IF(SalesOrders_Log[[#This Row],[Date Invoiced]]=FY01_M11,SalesOrders_Log[[#This Row],[Line Sub Total]],0)</f>
        <v>0</v>
      </c>
      <c r="AG242" s="18">
        <f>IF(SalesOrders_Log[[#This Row],[Date Invoiced]]=FY01_M12,SalesOrders_Log[[#This Row],[Line Sub Total]],0)</f>
        <v>0</v>
      </c>
      <c r="AH242" s="18">
        <f>IF(SalesOrders_Log[[#This Row],[Date Invoiced]]=FY02_M01,SalesOrders_Log[[#This Row],[Line Sub Total]],0)</f>
        <v>0</v>
      </c>
      <c r="AI242" s="18">
        <f>IF(SalesOrders_Log[[#This Row],[Date Invoiced]]=FY02_M02,SalesOrders_Log[[#This Row],[Line Sub Total]],0)</f>
        <v>0</v>
      </c>
      <c r="AJ242" s="18">
        <f>IF(SalesOrders_Log[[#This Row],[Date Invoiced]]=FY02_M03,SalesOrders_Log[[#This Row],[Line Sub Total]],0)</f>
        <v>0</v>
      </c>
      <c r="AK242" s="18">
        <f>IF(SalesOrders_Log[[#This Row],[Date Invoiced]]=FY02_M04,SalesOrders_Log[[#This Row],[Line Sub Total]],0)</f>
        <v>0</v>
      </c>
      <c r="AL242" s="18">
        <f>IF(SalesOrders_Log[[#This Row],[Date Invoiced]]=FY02_M05,SalesOrders_Log[[#This Row],[Line Sub Total]],0)</f>
        <v>0</v>
      </c>
      <c r="AM242" s="18">
        <f>IF(SalesOrders_Log[[#This Row],[Date Invoiced]]=FY02_M06,SalesOrders_Log[[#This Row],[Line Sub Total]],0)</f>
        <v>0</v>
      </c>
      <c r="AN242" s="18">
        <f>IF(SalesOrders_Log[[#This Row],[Date Invoiced]]=FY02_M07,SalesOrders_Log[[#This Row],[Line Sub Total]],0)</f>
        <v>0</v>
      </c>
      <c r="AO242" s="18">
        <f>IF(SalesOrders_Log[[#This Row],[Date Invoiced]]=FY02_M08,SalesOrders_Log[[#This Row],[Line Sub Total]],0)</f>
        <v>0</v>
      </c>
      <c r="AP242" s="18">
        <f>IF(SalesOrders_Log[[#This Row],[Date Invoiced]]=FY02_M09,SalesOrders_Log[[#This Row],[Line Sub Total]],0)</f>
        <v>0</v>
      </c>
      <c r="AQ242" s="18">
        <f>IF(SalesOrders_Log[[#This Row],[Date Invoiced]]=FY02_M10,SalesOrders_Log[[#This Row],[Line Sub Total]],0)</f>
        <v>0</v>
      </c>
      <c r="AR242" s="18">
        <f>IF(SalesOrders_Log[[#This Row],[Date Invoiced]]=FY02_M11,SalesOrders_Log[[#This Row],[Line Sub Total]],0)</f>
        <v>0</v>
      </c>
      <c r="AS242" s="18">
        <f>IF(SalesOrders_Log[[#This Row],[Date Invoiced]]=FY02_M12,SalesOrders_Log[[#This Row],[Line Sub Total]],0)</f>
        <v>0</v>
      </c>
      <c r="AT242" s="18">
        <f>IF(SalesOrders_Log[[#This Row],[Date Invoiced]]=FY03_M01,SalesOrders_Log[[#This Row],[Line Sub Total]],0)</f>
        <v>0</v>
      </c>
      <c r="AU242" s="18">
        <f>IF(SalesOrders_Log[[#This Row],[Date Invoiced]]=FY03_M02,SalesOrders_Log[[#This Row],[Line Sub Total]],0)</f>
        <v>0</v>
      </c>
      <c r="AV242" s="18">
        <f>IF(SalesOrders_Log[[#This Row],[Date Invoiced]]=FY03_M03,SalesOrders_Log[[#This Row],[Line Sub Total]],0)</f>
        <v>0</v>
      </c>
      <c r="AW242" s="18">
        <f>IF(SalesOrders_Log[[#This Row],[Date Invoiced]]=FY03_M04,SalesOrders_Log[[#This Row],[Line Sub Total]],0)</f>
        <v>0</v>
      </c>
      <c r="AX242" s="18">
        <f>IF(SalesOrders_Log[[#This Row],[Date Invoiced]]=FY03_M05,SalesOrders_Log[[#This Row],[Line Sub Total]],0)</f>
        <v>0</v>
      </c>
      <c r="AY242" s="18">
        <f>IF(SalesOrders_Log[[#This Row],[Date Invoiced]]=FY03_M06,SalesOrders_Log[[#This Row],[Line Sub Total]],0)</f>
        <v>0</v>
      </c>
      <c r="AZ242" s="18">
        <f>IF(SalesOrders_Log[[#This Row],[Date Invoiced]]=FY03_M07,SalesOrders_Log[[#This Row],[Line Sub Total]],0)</f>
        <v>0</v>
      </c>
      <c r="BA242" s="18">
        <f>IF(SalesOrders_Log[[#This Row],[Date Invoiced]]=FY03_M08,SalesOrders_Log[[#This Row],[Line Sub Total]],0)</f>
        <v>0</v>
      </c>
      <c r="BB242" s="18">
        <f>IF(SalesOrders_Log[[#This Row],[Date Invoiced]]=FY03_M09,SalesOrders_Log[[#This Row],[Line Sub Total]],0)</f>
        <v>0</v>
      </c>
      <c r="BC242" s="18">
        <f>IF(SalesOrders_Log[[#This Row],[Date Invoiced]]=FY03_M10,SalesOrders_Log[[#This Row],[Line Sub Total]],0)</f>
        <v>0</v>
      </c>
      <c r="BD242" s="18">
        <f>IF(SalesOrders_Log[[#This Row],[Date Invoiced]]=FY03_M11,SalesOrders_Log[[#This Row],[Line Sub Total]],0)</f>
        <v>0</v>
      </c>
      <c r="BE242" s="18">
        <f>IF(SalesOrders_Log[[#This Row],[Date Invoiced]]=FY03_M12,SalesOrders_Log[[#This Row],[Line Sub Total]],0)</f>
        <v>0</v>
      </c>
      <c r="BF242" s="18">
        <f>IF(SalesOrders_Log[[#This Row],[Product]]=FY04_M01,SalesOrders_Log[[#This Row],[Date Invoiced]],0)</f>
        <v>0</v>
      </c>
      <c r="BG242" s="18">
        <f>IF(SalesOrders_Log[[#This Row],[Product]]=FY04_M02,SalesOrders_Log[[#This Row],[Date Invoiced]],0)</f>
        <v>0</v>
      </c>
      <c r="BH242" s="18">
        <f>IF(SalesOrders_Log[[#This Row],[Product]]=FY04_M03,SalesOrders_Log[[#This Row],[Date Invoiced]],0)</f>
        <v>0</v>
      </c>
      <c r="BI242" s="18">
        <f>IF(SalesOrders_Log[[#This Row],[Product]]=FY04_M04,SalesOrders_Log[[#This Row],[Date Invoiced]],0)</f>
        <v>0</v>
      </c>
      <c r="BJ242" s="18">
        <f>IF(SalesOrders_Log[[#This Row],[Product]]=FY04_M05,SalesOrders_Log[[#This Row],[Date Invoiced]],0)</f>
        <v>0</v>
      </c>
      <c r="BK242" s="18">
        <f>IF(SalesOrders_Log[[#This Row],[Product]]=FY04_M06,SalesOrders_Log[[#This Row],[Date Invoiced]],0)</f>
        <v>0</v>
      </c>
      <c r="BL242" s="18">
        <f>IF(SalesOrders_Log[[#This Row],[Product]]=FY04_M07,SalesOrders_Log[[#This Row],[Date Invoiced]],0)</f>
        <v>0</v>
      </c>
      <c r="BM242" s="18">
        <f>IF(SalesOrders_Log[[#This Row],[Product]]=FY04_M08,SalesOrders_Log[[#This Row],[Date Invoiced]],0)</f>
        <v>0</v>
      </c>
      <c r="BN242" s="18">
        <f>IF(SalesOrders_Log[[#This Row],[Product]]=FY04_M09,SalesOrders_Log[[#This Row],[Date Invoiced]],0)</f>
        <v>0</v>
      </c>
      <c r="BO242" s="18">
        <f>IF(SalesOrders_Log[[#This Row],[Product]]=FY04_M10,SalesOrders_Log[[#This Row],[Date Invoiced]],0)</f>
        <v>0</v>
      </c>
      <c r="BP242" s="18">
        <f>IF(SalesOrders_Log[[#This Row],[Product]]=FY04_M11,SalesOrders_Log[[#This Row],[Date Invoiced]],0)</f>
        <v>0</v>
      </c>
      <c r="BQ242" s="18">
        <f>IF(SalesOrders_Log[[#This Row],[Product]]=FY04_M12,SalesOrders_Log[[#This Row],[Date Invoiced]],0)</f>
        <v>0</v>
      </c>
      <c r="BR242" s="18">
        <f>IF(SalesOrders_Log[[#This Row],[Product]]=FY05_M01,SalesOrders_Log[[#This Row],[Date Invoiced]],0)</f>
        <v>0</v>
      </c>
      <c r="BS242" s="18">
        <f>IF(SalesOrders_Log[[#This Row],[Product]]=FY05_M02,SalesOrders_Log[[#This Row],[Date Invoiced]],0)</f>
        <v>0</v>
      </c>
      <c r="BT242" s="18">
        <f>IF(SalesOrders_Log[[#This Row],[Product]]=FY05_M03,SalesOrders_Log[[#This Row],[Date Invoiced]],0)</f>
        <v>0</v>
      </c>
      <c r="BU242" s="18">
        <f>IF(SalesOrders_Log[[#This Row],[Product]]=FY05_M04,SalesOrders_Log[[#This Row],[Date Invoiced]],0)</f>
        <v>0</v>
      </c>
      <c r="BV242" s="18">
        <f>IF(SalesOrders_Log[[#This Row],[Product]]=FY05_M05,SalesOrders_Log[[#This Row],[Date Invoiced]],0)</f>
        <v>0</v>
      </c>
      <c r="BW242" s="18">
        <f>IF(SalesOrders_Log[[#This Row],[Product]]=FY05_M06,SalesOrders_Log[[#This Row],[Date Invoiced]],0)</f>
        <v>0</v>
      </c>
      <c r="BX242" s="18">
        <f>IF(SalesOrders_Log[[#This Row],[Product]]=FY05_M07,SalesOrders_Log[[#This Row],[Date Invoiced]],0)</f>
        <v>0</v>
      </c>
      <c r="BY242" s="18">
        <f>IF(SalesOrders_Log[[#This Row],[Product]]=FY05_M08,SalesOrders_Log[[#This Row],[Date Invoiced]],0)</f>
        <v>0</v>
      </c>
      <c r="BZ242" s="18">
        <f>IF(SalesOrders_Log[[#This Row],[Product]]=FY05_M09,SalesOrders_Log[[#This Row],[Date Invoiced]],0)</f>
        <v>0</v>
      </c>
      <c r="CA242" s="18">
        <f>IF(SalesOrders_Log[[#This Row],[Product]]=FY05_M10,SalesOrders_Log[[#This Row],[Date Invoiced]],0)</f>
        <v>0</v>
      </c>
      <c r="CB242" s="18">
        <f>IF(SalesOrders_Log[[#This Row],[Product]]=FY05_M11,SalesOrders_Log[[#This Row],[Date Invoiced]],0)</f>
        <v>0</v>
      </c>
      <c r="CC242" s="18">
        <f>IF(SalesOrders_Log[[#This Row],[Product]]=FY05_M12,SalesOrders_Log[[#This Row],[Date Invoiced]],0)</f>
        <v>0</v>
      </c>
    </row>
    <row r="243" spans="2:81" x14ac:dyDescent="0.25">
      <c r="B243" s="6" t="s">
        <v>847</v>
      </c>
      <c r="C243" s="6"/>
      <c r="D243" s="11"/>
      <c r="E243" s="6"/>
      <c r="F243" s="6"/>
      <c r="G243" s="6"/>
      <c r="H243" s="6"/>
      <c r="I243" s="6"/>
      <c r="J243" s="6"/>
      <c r="K243" s="6"/>
      <c r="L243" s="18" t="str">
        <f>IF(ISBLANK(SalesOrders_Log[[#This Row],[Product]]),"",SalesOrders_Log[[#This Row],[List Price]]*SalesOrders_Log[[#This Row],[QTY at List Price]]+SalesOrders_Log[[#This Row],[Discount Price]]*SalesOrders_Log[[#This Row],[QTY at Discount Price]])</f>
        <v/>
      </c>
      <c r="M243" s="6"/>
      <c r="N243" s="6"/>
      <c r="O243" s="18" t="str">
        <f>IFERROR(SalesOrders_Log[[#This Row],[Line Sub Total]]*SalesOrders_Log[[#This Row],[Zip Code Taxes]],"")</f>
        <v/>
      </c>
      <c r="P243" s="18">
        <f>SalesOrders_Log[[#This Row],[List Price]]-SalesOrders_Log[[#This Row],[Cost Price]]</f>
        <v>0</v>
      </c>
      <c r="Q24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43" s="93" t="str">
        <f>IFERROR(SalesOrders_Log[[#This Row],[QTY at List Price]]*SalesOrders_Log[[#This Row],[List Price]]/SalesOrders_Log[[#This Row],[Cost Price]]*SalesOrders_Log[[#This Row],[QTY at List Price]]-IF(SalesOrders_Log[[#This Row],[QTY at List Price]]="","",1),"")</f>
        <v/>
      </c>
      <c r="S243" s="93" t="str">
        <f>IFERROR( SalesOrders_Log[[#This Row],[QTY at Discount Price]]*SalesOrders_Log[[#This Row],[Discount Price]]/SalesOrders_Log[[#This Row],[Cost Price]]*SalesOrders_Log[[#This Row],[QTY at Discount Price]]-IF(SalesOrders_Log[[#This Row],[QTY at Discount Price]]="","",1),"")</f>
        <v/>
      </c>
      <c r="T243" s="6"/>
      <c r="V243" s="18">
        <f>IF(SalesOrders_Log[[#This Row],[Date Invoiced]]=FY01_M01,SalesOrders_Log[[#This Row],[Line Sub Total]],0)</f>
        <v>0</v>
      </c>
      <c r="W243" s="18">
        <f>IF(SalesOrders_Log[[#This Row],[Date Invoiced]]=FY01_M02,SalesOrders_Log[[#This Row],[Line Sub Total]],0)</f>
        <v>0</v>
      </c>
      <c r="X243" s="18">
        <f>IF(SalesOrders_Log[[#This Row],[Date Invoiced]]=FY01_M03,SalesOrders_Log[[#This Row],[Line Sub Total]],0)</f>
        <v>0</v>
      </c>
      <c r="Y243" s="18">
        <f>IF(SalesOrders_Log[[#This Row],[Date Invoiced]]=FY01_M04,SalesOrders_Log[[#This Row],[Line Sub Total]],0)</f>
        <v>0</v>
      </c>
      <c r="Z243" s="18">
        <f>IF(SalesOrders_Log[[#This Row],[Date Invoiced]]=FY01_M05,SalesOrders_Log[[#This Row],[Line Sub Total]],0)</f>
        <v>0</v>
      </c>
      <c r="AA243" s="18">
        <f>IF(SalesOrders_Log[[#This Row],[Date Invoiced]]=FY01_M06,SalesOrders_Log[[#This Row],[Line Sub Total]],0)</f>
        <v>0</v>
      </c>
      <c r="AB243" s="18">
        <f>IF(SalesOrders_Log[[#This Row],[Date Invoiced]]=FY01_M07,SalesOrders_Log[[#This Row],[Line Sub Total]],0)</f>
        <v>0</v>
      </c>
      <c r="AC243" s="18">
        <f>IF(SalesOrders_Log[[#This Row],[Date Invoiced]]=FY01_M08,SalesOrders_Log[[#This Row],[Line Sub Total]],0)</f>
        <v>0</v>
      </c>
      <c r="AD243" s="18">
        <f>IF(SalesOrders_Log[[#This Row],[Date Invoiced]]=FY01_M09,SalesOrders_Log[[#This Row],[Line Sub Total]],0)</f>
        <v>0</v>
      </c>
      <c r="AE243" s="18">
        <f>IF(SalesOrders_Log[[#This Row],[Date Invoiced]]=FY01_M10,SalesOrders_Log[[#This Row],[Line Sub Total]],0)</f>
        <v>0</v>
      </c>
      <c r="AF243" s="18">
        <f>IF(SalesOrders_Log[[#This Row],[Date Invoiced]]=FY01_M11,SalesOrders_Log[[#This Row],[Line Sub Total]],0)</f>
        <v>0</v>
      </c>
      <c r="AG243" s="18">
        <f>IF(SalesOrders_Log[[#This Row],[Date Invoiced]]=FY01_M12,SalesOrders_Log[[#This Row],[Line Sub Total]],0)</f>
        <v>0</v>
      </c>
      <c r="AH243" s="18">
        <f>IF(SalesOrders_Log[[#This Row],[Date Invoiced]]=FY02_M01,SalesOrders_Log[[#This Row],[Line Sub Total]],0)</f>
        <v>0</v>
      </c>
      <c r="AI243" s="18">
        <f>IF(SalesOrders_Log[[#This Row],[Date Invoiced]]=FY02_M02,SalesOrders_Log[[#This Row],[Line Sub Total]],0)</f>
        <v>0</v>
      </c>
      <c r="AJ243" s="18">
        <f>IF(SalesOrders_Log[[#This Row],[Date Invoiced]]=FY02_M03,SalesOrders_Log[[#This Row],[Line Sub Total]],0)</f>
        <v>0</v>
      </c>
      <c r="AK243" s="18">
        <f>IF(SalesOrders_Log[[#This Row],[Date Invoiced]]=FY02_M04,SalesOrders_Log[[#This Row],[Line Sub Total]],0)</f>
        <v>0</v>
      </c>
      <c r="AL243" s="18">
        <f>IF(SalesOrders_Log[[#This Row],[Date Invoiced]]=FY02_M05,SalesOrders_Log[[#This Row],[Line Sub Total]],0)</f>
        <v>0</v>
      </c>
      <c r="AM243" s="18">
        <f>IF(SalesOrders_Log[[#This Row],[Date Invoiced]]=FY02_M06,SalesOrders_Log[[#This Row],[Line Sub Total]],0)</f>
        <v>0</v>
      </c>
      <c r="AN243" s="18">
        <f>IF(SalesOrders_Log[[#This Row],[Date Invoiced]]=FY02_M07,SalesOrders_Log[[#This Row],[Line Sub Total]],0)</f>
        <v>0</v>
      </c>
      <c r="AO243" s="18">
        <f>IF(SalesOrders_Log[[#This Row],[Date Invoiced]]=FY02_M08,SalesOrders_Log[[#This Row],[Line Sub Total]],0)</f>
        <v>0</v>
      </c>
      <c r="AP243" s="18">
        <f>IF(SalesOrders_Log[[#This Row],[Date Invoiced]]=FY02_M09,SalesOrders_Log[[#This Row],[Line Sub Total]],0)</f>
        <v>0</v>
      </c>
      <c r="AQ243" s="18">
        <f>IF(SalesOrders_Log[[#This Row],[Date Invoiced]]=FY02_M10,SalesOrders_Log[[#This Row],[Line Sub Total]],0)</f>
        <v>0</v>
      </c>
      <c r="AR243" s="18">
        <f>IF(SalesOrders_Log[[#This Row],[Date Invoiced]]=FY02_M11,SalesOrders_Log[[#This Row],[Line Sub Total]],0)</f>
        <v>0</v>
      </c>
      <c r="AS243" s="18">
        <f>IF(SalesOrders_Log[[#This Row],[Date Invoiced]]=FY02_M12,SalesOrders_Log[[#This Row],[Line Sub Total]],0)</f>
        <v>0</v>
      </c>
      <c r="AT243" s="18">
        <f>IF(SalesOrders_Log[[#This Row],[Date Invoiced]]=FY03_M01,SalesOrders_Log[[#This Row],[Line Sub Total]],0)</f>
        <v>0</v>
      </c>
      <c r="AU243" s="18">
        <f>IF(SalesOrders_Log[[#This Row],[Date Invoiced]]=FY03_M02,SalesOrders_Log[[#This Row],[Line Sub Total]],0)</f>
        <v>0</v>
      </c>
      <c r="AV243" s="18">
        <f>IF(SalesOrders_Log[[#This Row],[Date Invoiced]]=FY03_M03,SalesOrders_Log[[#This Row],[Line Sub Total]],0)</f>
        <v>0</v>
      </c>
      <c r="AW243" s="18">
        <f>IF(SalesOrders_Log[[#This Row],[Date Invoiced]]=FY03_M04,SalesOrders_Log[[#This Row],[Line Sub Total]],0)</f>
        <v>0</v>
      </c>
      <c r="AX243" s="18">
        <f>IF(SalesOrders_Log[[#This Row],[Date Invoiced]]=FY03_M05,SalesOrders_Log[[#This Row],[Line Sub Total]],0)</f>
        <v>0</v>
      </c>
      <c r="AY243" s="18">
        <f>IF(SalesOrders_Log[[#This Row],[Date Invoiced]]=FY03_M06,SalesOrders_Log[[#This Row],[Line Sub Total]],0)</f>
        <v>0</v>
      </c>
      <c r="AZ243" s="18">
        <f>IF(SalesOrders_Log[[#This Row],[Date Invoiced]]=FY03_M07,SalesOrders_Log[[#This Row],[Line Sub Total]],0)</f>
        <v>0</v>
      </c>
      <c r="BA243" s="18">
        <f>IF(SalesOrders_Log[[#This Row],[Date Invoiced]]=FY03_M08,SalesOrders_Log[[#This Row],[Line Sub Total]],0)</f>
        <v>0</v>
      </c>
      <c r="BB243" s="18">
        <f>IF(SalesOrders_Log[[#This Row],[Date Invoiced]]=FY03_M09,SalesOrders_Log[[#This Row],[Line Sub Total]],0)</f>
        <v>0</v>
      </c>
      <c r="BC243" s="18">
        <f>IF(SalesOrders_Log[[#This Row],[Date Invoiced]]=FY03_M10,SalesOrders_Log[[#This Row],[Line Sub Total]],0)</f>
        <v>0</v>
      </c>
      <c r="BD243" s="18">
        <f>IF(SalesOrders_Log[[#This Row],[Date Invoiced]]=FY03_M11,SalesOrders_Log[[#This Row],[Line Sub Total]],0)</f>
        <v>0</v>
      </c>
      <c r="BE243" s="18">
        <f>IF(SalesOrders_Log[[#This Row],[Date Invoiced]]=FY03_M12,SalesOrders_Log[[#This Row],[Line Sub Total]],0)</f>
        <v>0</v>
      </c>
      <c r="BF243" s="18">
        <f>IF(SalesOrders_Log[[#This Row],[Product]]=FY04_M01,SalesOrders_Log[[#This Row],[Date Invoiced]],0)</f>
        <v>0</v>
      </c>
      <c r="BG243" s="18">
        <f>IF(SalesOrders_Log[[#This Row],[Product]]=FY04_M02,SalesOrders_Log[[#This Row],[Date Invoiced]],0)</f>
        <v>0</v>
      </c>
      <c r="BH243" s="18">
        <f>IF(SalesOrders_Log[[#This Row],[Product]]=FY04_M03,SalesOrders_Log[[#This Row],[Date Invoiced]],0)</f>
        <v>0</v>
      </c>
      <c r="BI243" s="18">
        <f>IF(SalesOrders_Log[[#This Row],[Product]]=FY04_M04,SalesOrders_Log[[#This Row],[Date Invoiced]],0)</f>
        <v>0</v>
      </c>
      <c r="BJ243" s="18">
        <f>IF(SalesOrders_Log[[#This Row],[Product]]=FY04_M05,SalesOrders_Log[[#This Row],[Date Invoiced]],0)</f>
        <v>0</v>
      </c>
      <c r="BK243" s="18">
        <f>IF(SalesOrders_Log[[#This Row],[Product]]=FY04_M06,SalesOrders_Log[[#This Row],[Date Invoiced]],0)</f>
        <v>0</v>
      </c>
      <c r="BL243" s="18">
        <f>IF(SalesOrders_Log[[#This Row],[Product]]=FY04_M07,SalesOrders_Log[[#This Row],[Date Invoiced]],0)</f>
        <v>0</v>
      </c>
      <c r="BM243" s="18">
        <f>IF(SalesOrders_Log[[#This Row],[Product]]=FY04_M08,SalesOrders_Log[[#This Row],[Date Invoiced]],0)</f>
        <v>0</v>
      </c>
      <c r="BN243" s="18">
        <f>IF(SalesOrders_Log[[#This Row],[Product]]=FY04_M09,SalesOrders_Log[[#This Row],[Date Invoiced]],0)</f>
        <v>0</v>
      </c>
      <c r="BO243" s="18">
        <f>IF(SalesOrders_Log[[#This Row],[Product]]=FY04_M10,SalesOrders_Log[[#This Row],[Date Invoiced]],0)</f>
        <v>0</v>
      </c>
      <c r="BP243" s="18">
        <f>IF(SalesOrders_Log[[#This Row],[Product]]=FY04_M11,SalesOrders_Log[[#This Row],[Date Invoiced]],0)</f>
        <v>0</v>
      </c>
      <c r="BQ243" s="18">
        <f>IF(SalesOrders_Log[[#This Row],[Product]]=FY04_M12,SalesOrders_Log[[#This Row],[Date Invoiced]],0)</f>
        <v>0</v>
      </c>
      <c r="BR243" s="18">
        <f>IF(SalesOrders_Log[[#This Row],[Product]]=FY05_M01,SalesOrders_Log[[#This Row],[Date Invoiced]],0)</f>
        <v>0</v>
      </c>
      <c r="BS243" s="18">
        <f>IF(SalesOrders_Log[[#This Row],[Product]]=FY05_M02,SalesOrders_Log[[#This Row],[Date Invoiced]],0)</f>
        <v>0</v>
      </c>
      <c r="BT243" s="18">
        <f>IF(SalesOrders_Log[[#This Row],[Product]]=FY05_M03,SalesOrders_Log[[#This Row],[Date Invoiced]],0)</f>
        <v>0</v>
      </c>
      <c r="BU243" s="18">
        <f>IF(SalesOrders_Log[[#This Row],[Product]]=FY05_M04,SalesOrders_Log[[#This Row],[Date Invoiced]],0)</f>
        <v>0</v>
      </c>
      <c r="BV243" s="18">
        <f>IF(SalesOrders_Log[[#This Row],[Product]]=FY05_M05,SalesOrders_Log[[#This Row],[Date Invoiced]],0)</f>
        <v>0</v>
      </c>
      <c r="BW243" s="18">
        <f>IF(SalesOrders_Log[[#This Row],[Product]]=FY05_M06,SalesOrders_Log[[#This Row],[Date Invoiced]],0)</f>
        <v>0</v>
      </c>
      <c r="BX243" s="18">
        <f>IF(SalesOrders_Log[[#This Row],[Product]]=FY05_M07,SalesOrders_Log[[#This Row],[Date Invoiced]],0)</f>
        <v>0</v>
      </c>
      <c r="BY243" s="18">
        <f>IF(SalesOrders_Log[[#This Row],[Product]]=FY05_M08,SalesOrders_Log[[#This Row],[Date Invoiced]],0)</f>
        <v>0</v>
      </c>
      <c r="BZ243" s="18">
        <f>IF(SalesOrders_Log[[#This Row],[Product]]=FY05_M09,SalesOrders_Log[[#This Row],[Date Invoiced]],0)</f>
        <v>0</v>
      </c>
      <c r="CA243" s="18">
        <f>IF(SalesOrders_Log[[#This Row],[Product]]=FY05_M10,SalesOrders_Log[[#This Row],[Date Invoiced]],0)</f>
        <v>0</v>
      </c>
      <c r="CB243" s="18">
        <f>IF(SalesOrders_Log[[#This Row],[Product]]=FY05_M11,SalesOrders_Log[[#This Row],[Date Invoiced]],0)</f>
        <v>0</v>
      </c>
      <c r="CC243" s="18">
        <f>IF(SalesOrders_Log[[#This Row],[Product]]=FY05_M12,SalesOrders_Log[[#This Row],[Date Invoiced]],0)</f>
        <v>0</v>
      </c>
    </row>
    <row r="244" spans="2:81" x14ac:dyDescent="0.25">
      <c r="B244" s="6" t="s">
        <v>848</v>
      </c>
      <c r="C244" s="6"/>
      <c r="D244" s="11"/>
      <c r="E244" s="6"/>
      <c r="F244" s="6"/>
      <c r="G244" s="6"/>
      <c r="H244" s="6"/>
      <c r="I244" s="6"/>
      <c r="J244" s="6"/>
      <c r="K244" s="6"/>
      <c r="L244" s="18" t="str">
        <f>IF(ISBLANK(SalesOrders_Log[[#This Row],[Product]]),"",SalesOrders_Log[[#This Row],[List Price]]*SalesOrders_Log[[#This Row],[QTY at List Price]]+SalesOrders_Log[[#This Row],[Discount Price]]*SalesOrders_Log[[#This Row],[QTY at Discount Price]])</f>
        <v/>
      </c>
      <c r="M244" s="6"/>
      <c r="N244" s="6"/>
      <c r="O244" s="18" t="str">
        <f>IFERROR(SalesOrders_Log[[#This Row],[Line Sub Total]]*SalesOrders_Log[[#This Row],[Zip Code Taxes]],"")</f>
        <v/>
      </c>
      <c r="P244" s="18">
        <f>SalesOrders_Log[[#This Row],[List Price]]-SalesOrders_Log[[#This Row],[Cost Price]]</f>
        <v>0</v>
      </c>
      <c r="Q24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44" s="93" t="str">
        <f>IFERROR(SalesOrders_Log[[#This Row],[QTY at List Price]]*SalesOrders_Log[[#This Row],[List Price]]/SalesOrders_Log[[#This Row],[Cost Price]]*SalesOrders_Log[[#This Row],[QTY at List Price]]-IF(SalesOrders_Log[[#This Row],[QTY at List Price]]="","",1),"")</f>
        <v/>
      </c>
      <c r="S244" s="93" t="str">
        <f>IFERROR( SalesOrders_Log[[#This Row],[QTY at Discount Price]]*SalesOrders_Log[[#This Row],[Discount Price]]/SalesOrders_Log[[#This Row],[Cost Price]]*SalesOrders_Log[[#This Row],[QTY at Discount Price]]-IF(SalesOrders_Log[[#This Row],[QTY at Discount Price]]="","",1),"")</f>
        <v/>
      </c>
      <c r="T244" s="6"/>
      <c r="V244" s="18">
        <f>IF(SalesOrders_Log[[#This Row],[Date Invoiced]]=FY01_M01,SalesOrders_Log[[#This Row],[Line Sub Total]],0)</f>
        <v>0</v>
      </c>
      <c r="W244" s="18">
        <f>IF(SalesOrders_Log[[#This Row],[Date Invoiced]]=FY01_M02,SalesOrders_Log[[#This Row],[Line Sub Total]],0)</f>
        <v>0</v>
      </c>
      <c r="X244" s="18">
        <f>IF(SalesOrders_Log[[#This Row],[Date Invoiced]]=FY01_M03,SalesOrders_Log[[#This Row],[Line Sub Total]],0)</f>
        <v>0</v>
      </c>
      <c r="Y244" s="18">
        <f>IF(SalesOrders_Log[[#This Row],[Date Invoiced]]=FY01_M04,SalesOrders_Log[[#This Row],[Line Sub Total]],0)</f>
        <v>0</v>
      </c>
      <c r="Z244" s="18">
        <f>IF(SalesOrders_Log[[#This Row],[Date Invoiced]]=FY01_M05,SalesOrders_Log[[#This Row],[Line Sub Total]],0)</f>
        <v>0</v>
      </c>
      <c r="AA244" s="18">
        <f>IF(SalesOrders_Log[[#This Row],[Date Invoiced]]=FY01_M06,SalesOrders_Log[[#This Row],[Line Sub Total]],0)</f>
        <v>0</v>
      </c>
      <c r="AB244" s="18">
        <f>IF(SalesOrders_Log[[#This Row],[Date Invoiced]]=FY01_M07,SalesOrders_Log[[#This Row],[Line Sub Total]],0)</f>
        <v>0</v>
      </c>
      <c r="AC244" s="18">
        <f>IF(SalesOrders_Log[[#This Row],[Date Invoiced]]=FY01_M08,SalesOrders_Log[[#This Row],[Line Sub Total]],0)</f>
        <v>0</v>
      </c>
      <c r="AD244" s="18">
        <f>IF(SalesOrders_Log[[#This Row],[Date Invoiced]]=FY01_M09,SalesOrders_Log[[#This Row],[Line Sub Total]],0)</f>
        <v>0</v>
      </c>
      <c r="AE244" s="18">
        <f>IF(SalesOrders_Log[[#This Row],[Date Invoiced]]=FY01_M10,SalesOrders_Log[[#This Row],[Line Sub Total]],0)</f>
        <v>0</v>
      </c>
      <c r="AF244" s="18">
        <f>IF(SalesOrders_Log[[#This Row],[Date Invoiced]]=FY01_M11,SalesOrders_Log[[#This Row],[Line Sub Total]],0)</f>
        <v>0</v>
      </c>
      <c r="AG244" s="18">
        <f>IF(SalesOrders_Log[[#This Row],[Date Invoiced]]=FY01_M12,SalesOrders_Log[[#This Row],[Line Sub Total]],0)</f>
        <v>0</v>
      </c>
      <c r="AH244" s="18">
        <f>IF(SalesOrders_Log[[#This Row],[Date Invoiced]]=FY02_M01,SalesOrders_Log[[#This Row],[Line Sub Total]],0)</f>
        <v>0</v>
      </c>
      <c r="AI244" s="18">
        <f>IF(SalesOrders_Log[[#This Row],[Date Invoiced]]=FY02_M02,SalesOrders_Log[[#This Row],[Line Sub Total]],0)</f>
        <v>0</v>
      </c>
      <c r="AJ244" s="18">
        <f>IF(SalesOrders_Log[[#This Row],[Date Invoiced]]=FY02_M03,SalesOrders_Log[[#This Row],[Line Sub Total]],0)</f>
        <v>0</v>
      </c>
      <c r="AK244" s="18">
        <f>IF(SalesOrders_Log[[#This Row],[Date Invoiced]]=FY02_M04,SalesOrders_Log[[#This Row],[Line Sub Total]],0)</f>
        <v>0</v>
      </c>
      <c r="AL244" s="18">
        <f>IF(SalesOrders_Log[[#This Row],[Date Invoiced]]=FY02_M05,SalesOrders_Log[[#This Row],[Line Sub Total]],0)</f>
        <v>0</v>
      </c>
      <c r="AM244" s="18">
        <f>IF(SalesOrders_Log[[#This Row],[Date Invoiced]]=FY02_M06,SalesOrders_Log[[#This Row],[Line Sub Total]],0)</f>
        <v>0</v>
      </c>
      <c r="AN244" s="18">
        <f>IF(SalesOrders_Log[[#This Row],[Date Invoiced]]=FY02_M07,SalesOrders_Log[[#This Row],[Line Sub Total]],0)</f>
        <v>0</v>
      </c>
      <c r="AO244" s="18">
        <f>IF(SalesOrders_Log[[#This Row],[Date Invoiced]]=FY02_M08,SalesOrders_Log[[#This Row],[Line Sub Total]],0)</f>
        <v>0</v>
      </c>
      <c r="AP244" s="18">
        <f>IF(SalesOrders_Log[[#This Row],[Date Invoiced]]=FY02_M09,SalesOrders_Log[[#This Row],[Line Sub Total]],0)</f>
        <v>0</v>
      </c>
      <c r="AQ244" s="18">
        <f>IF(SalesOrders_Log[[#This Row],[Date Invoiced]]=FY02_M10,SalesOrders_Log[[#This Row],[Line Sub Total]],0)</f>
        <v>0</v>
      </c>
      <c r="AR244" s="18">
        <f>IF(SalesOrders_Log[[#This Row],[Date Invoiced]]=FY02_M11,SalesOrders_Log[[#This Row],[Line Sub Total]],0)</f>
        <v>0</v>
      </c>
      <c r="AS244" s="18">
        <f>IF(SalesOrders_Log[[#This Row],[Date Invoiced]]=FY02_M12,SalesOrders_Log[[#This Row],[Line Sub Total]],0)</f>
        <v>0</v>
      </c>
      <c r="AT244" s="18">
        <f>IF(SalesOrders_Log[[#This Row],[Date Invoiced]]=FY03_M01,SalesOrders_Log[[#This Row],[Line Sub Total]],0)</f>
        <v>0</v>
      </c>
      <c r="AU244" s="18">
        <f>IF(SalesOrders_Log[[#This Row],[Date Invoiced]]=FY03_M02,SalesOrders_Log[[#This Row],[Line Sub Total]],0)</f>
        <v>0</v>
      </c>
      <c r="AV244" s="18">
        <f>IF(SalesOrders_Log[[#This Row],[Date Invoiced]]=FY03_M03,SalesOrders_Log[[#This Row],[Line Sub Total]],0)</f>
        <v>0</v>
      </c>
      <c r="AW244" s="18">
        <f>IF(SalesOrders_Log[[#This Row],[Date Invoiced]]=FY03_M04,SalesOrders_Log[[#This Row],[Line Sub Total]],0)</f>
        <v>0</v>
      </c>
      <c r="AX244" s="18">
        <f>IF(SalesOrders_Log[[#This Row],[Date Invoiced]]=FY03_M05,SalesOrders_Log[[#This Row],[Line Sub Total]],0)</f>
        <v>0</v>
      </c>
      <c r="AY244" s="18">
        <f>IF(SalesOrders_Log[[#This Row],[Date Invoiced]]=FY03_M06,SalesOrders_Log[[#This Row],[Line Sub Total]],0)</f>
        <v>0</v>
      </c>
      <c r="AZ244" s="18">
        <f>IF(SalesOrders_Log[[#This Row],[Date Invoiced]]=FY03_M07,SalesOrders_Log[[#This Row],[Line Sub Total]],0)</f>
        <v>0</v>
      </c>
      <c r="BA244" s="18">
        <f>IF(SalesOrders_Log[[#This Row],[Date Invoiced]]=FY03_M08,SalesOrders_Log[[#This Row],[Line Sub Total]],0)</f>
        <v>0</v>
      </c>
      <c r="BB244" s="18">
        <f>IF(SalesOrders_Log[[#This Row],[Date Invoiced]]=FY03_M09,SalesOrders_Log[[#This Row],[Line Sub Total]],0)</f>
        <v>0</v>
      </c>
      <c r="BC244" s="18">
        <f>IF(SalesOrders_Log[[#This Row],[Date Invoiced]]=FY03_M10,SalesOrders_Log[[#This Row],[Line Sub Total]],0)</f>
        <v>0</v>
      </c>
      <c r="BD244" s="18">
        <f>IF(SalesOrders_Log[[#This Row],[Date Invoiced]]=FY03_M11,SalesOrders_Log[[#This Row],[Line Sub Total]],0)</f>
        <v>0</v>
      </c>
      <c r="BE244" s="18">
        <f>IF(SalesOrders_Log[[#This Row],[Date Invoiced]]=FY03_M12,SalesOrders_Log[[#This Row],[Line Sub Total]],0)</f>
        <v>0</v>
      </c>
      <c r="BF244" s="18">
        <f>IF(SalesOrders_Log[[#This Row],[Product]]=FY04_M01,SalesOrders_Log[[#This Row],[Date Invoiced]],0)</f>
        <v>0</v>
      </c>
      <c r="BG244" s="18">
        <f>IF(SalesOrders_Log[[#This Row],[Product]]=FY04_M02,SalesOrders_Log[[#This Row],[Date Invoiced]],0)</f>
        <v>0</v>
      </c>
      <c r="BH244" s="18">
        <f>IF(SalesOrders_Log[[#This Row],[Product]]=FY04_M03,SalesOrders_Log[[#This Row],[Date Invoiced]],0)</f>
        <v>0</v>
      </c>
      <c r="BI244" s="18">
        <f>IF(SalesOrders_Log[[#This Row],[Product]]=FY04_M04,SalesOrders_Log[[#This Row],[Date Invoiced]],0)</f>
        <v>0</v>
      </c>
      <c r="BJ244" s="18">
        <f>IF(SalesOrders_Log[[#This Row],[Product]]=FY04_M05,SalesOrders_Log[[#This Row],[Date Invoiced]],0)</f>
        <v>0</v>
      </c>
      <c r="BK244" s="18">
        <f>IF(SalesOrders_Log[[#This Row],[Product]]=FY04_M06,SalesOrders_Log[[#This Row],[Date Invoiced]],0)</f>
        <v>0</v>
      </c>
      <c r="BL244" s="18">
        <f>IF(SalesOrders_Log[[#This Row],[Product]]=FY04_M07,SalesOrders_Log[[#This Row],[Date Invoiced]],0)</f>
        <v>0</v>
      </c>
      <c r="BM244" s="18">
        <f>IF(SalesOrders_Log[[#This Row],[Product]]=FY04_M08,SalesOrders_Log[[#This Row],[Date Invoiced]],0)</f>
        <v>0</v>
      </c>
      <c r="BN244" s="18">
        <f>IF(SalesOrders_Log[[#This Row],[Product]]=FY04_M09,SalesOrders_Log[[#This Row],[Date Invoiced]],0)</f>
        <v>0</v>
      </c>
      <c r="BO244" s="18">
        <f>IF(SalesOrders_Log[[#This Row],[Product]]=FY04_M10,SalesOrders_Log[[#This Row],[Date Invoiced]],0)</f>
        <v>0</v>
      </c>
      <c r="BP244" s="18">
        <f>IF(SalesOrders_Log[[#This Row],[Product]]=FY04_M11,SalesOrders_Log[[#This Row],[Date Invoiced]],0)</f>
        <v>0</v>
      </c>
      <c r="BQ244" s="18">
        <f>IF(SalesOrders_Log[[#This Row],[Product]]=FY04_M12,SalesOrders_Log[[#This Row],[Date Invoiced]],0)</f>
        <v>0</v>
      </c>
      <c r="BR244" s="18">
        <f>IF(SalesOrders_Log[[#This Row],[Product]]=FY05_M01,SalesOrders_Log[[#This Row],[Date Invoiced]],0)</f>
        <v>0</v>
      </c>
      <c r="BS244" s="18">
        <f>IF(SalesOrders_Log[[#This Row],[Product]]=FY05_M02,SalesOrders_Log[[#This Row],[Date Invoiced]],0)</f>
        <v>0</v>
      </c>
      <c r="BT244" s="18">
        <f>IF(SalesOrders_Log[[#This Row],[Product]]=FY05_M03,SalesOrders_Log[[#This Row],[Date Invoiced]],0)</f>
        <v>0</v>
      </c>
      <c r="BU244" s="18">
        <f>IF(SalesOrders_Log[[#This Row],[Product]]=FY05_M04,SalesOrders_Log[[#This Row],[Date Invoiced]],0)</f>
        <v>0</v>
      </c>
      <c r="BV244" s="18">
        <f>IF(SalesOrders_Log[[#This Row],[Product]]=FY05_M05,SalesOrders_Log[[#This Row],[Date Invoiced]],0)</f>
        <v>0</v>
      </c>
      <c r="BW244" s="18">
        <f>IF(SalesOrders_Log[[#This Row],[Product]]=FY05_M06,SalesOrders_Log[[#This Row],[Date Invoiced]],0)</f>
        <v>0</v>
      </c>
      <c r="BX244" s="18">
        <f>IF(SalesOrders_Log[[#This Row],[Product]]=FY05_M07,SalesOrders_Log[[#This Row],[Date Invoiced]],0)</f>
        <v>0</v>
      </c>
      <c r="BY244" s="18">
        <f>IF(SalesOrders_Log[[#This Row],[Product]]=FY05_M08,SalesOrders_Log[[#This Row],[Date Invoiced]],0)</f>
        <v>0</v>
      </c>
      <c r="BZ244" s="18">
        <f>IF(SalesOrders_Log[[#This Row],[Product]]=FY05_M09,SalesOrders_Log[[#This Row],[Date Invoiced]],0)</f>
        <v>0</v>
      </c>
      <c r="CA244" s="18">
        <f>IF(SalesOrders_Log[[#This Row],[Product]]=FY05_M10,SalesOrders_Log[[#This Row],[Date Invoiced]],0)</f>
        <v>0</v>
      </c>
      <c r="CB244" s="18">
        <f>IF(SalesOrders_Log[[#This Row],[Product]]=FY05_M11,SalesOrders_Log[[#This Row],[Date Invoiced]],0)</f>
        <v>0</v>
      </c>
      <c r="CC244" s="18">
        <f>IF(SalesOrders_Log[[#This Row],[Product]]=FY05_M12,SalesOrders_Log[[#This Row],[Date Invoiced]],0)</f>
        <v>0</v>
      </c>
    </row>
    <row r="245" spans="2:81" x14ac:dyDescent="0.25">
      <c r="B245" s="6" t="s">
        <v>849</v>
      </c>
      <c r="C245" s="6"/>
      <c r="D245" s="11"/>
      <c r="E245" s="6"/>
      <c r="F245" s="6"/>
      <c r="G245" s="6"/>
      <c r="H245" s="6"/>
      <c r="I245" s="6"/>
      <c r="J245" s="6"/>
      <c r="K245" s="6"/>
      <c r="L245" s="18" t="str">
        <f>IF(ISBLANK(SalesOrders_Log[[#This Row],[Product]]),"",SalesOrders_Log[[#This Row],[List Price]]*SalesOrders_Log[[#This Row],[QTY at List Price]]+SalesOrders_Log[[#This Row],[Discount Price]]*SalesOrders_Log[[#This Row],[QTY at Discount Price]])</f>
        <v/>
      </c>
      <c r="M245" s="6"/>
      <c r="N245" s="6"/>
      <c r="O245" s="18" t="str">
        <f>IFERROR(SalesOrders_Log[[#This Row],[Line Sub Total]]*SalesOrders_Log[[#This Row],[Zip Code Taxes]],"")</f>
        <v/>
      </c>
      <c r="P245" s="18">
        <f>SalesOrders_Log[[#This Row],[List Price]]-SalesOrders_Log[[#This Row],[Cost Price]]</f>
        <v>0</v>
      </c>
      <c r="Q24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45" s="93" t="str">
        <f>IFERROR(SalesOrders_Log[[#This Row],[QTY at List Price]]*SalesOrders_Log[[#This Row],[List Price]]/SalesOrders_Log[[#This Row],[Cost Price]]*SalesOrders_Log[[#This Row],[QTY at List Price]]-IF(SalesOrders_Log[[#This Row],[QTY at List Price]]="","",1),"")</f>
        <v/>
      </c>
      <c r="S245" s="93" t="str">
        <f>IFERROR( SalesOrders_Log[[#This Row],[QTY at Discount Price]]*SalesOrders_Log[[#This Row],[Discount Price]]/SalesOrders_Log[[#This Row],[Cost Price]]*SalesOrders_Log[[#This Row],[QTY at Discount Price]]-IF(SalesOrders_Log[[#This Row],[QTY at Discount Price]]="","",1),"")</f>
        <v/>
      </c>
      <c r="T245" s="6"/>
      <c r="V245" s="18">
        <f>IF(SalesOrders_Log[[#This Row],[Date Invoiced]]=FY01_M01,SalesOrders_Log[[#This Row],[Line Sub Total]],0)</f>
        <v>0</v>
      </c>
      <c r="W245" s="18">
        <f>IF(SalesOrders_Log[[#This Row],[Date Invoiced]]=FY01_M02,SalesOrders_Log[[#This Row],[Line Sub Total]],0)</f>
        <v>0</v>
      </c>
      <c r="X245" s="18">
        <f>IF(SalesOrders_Log[[#This Row],[Date Invoiced]]=FY01_M03,SalesOrders_Log[[#This Row],[Line Sub Total]],0)</f>
        <v>0</v>
      </c>
      <c r="Y245" s="18">
        <f>IF(SalesOrders_Log[[#This Row],[Date Invoiced]]=FY01_M04,SalesOrders_Log[[#This Row],[Line Sub Total]],0)</f>
        <v>0</v>
      </c>
      <c r="Z245" s="18">
        <f>IF(SalesOrders_Log[[#This Row],[Date Invoiced]]=FY01_M05,SalesOrders_Log[[#This Row],[Line Sub Total]],0)</f>
        <v>0</v>
      </c>
      <c r="AA245" s="18">
        <f>IF(SalesOrders_Log[[#This Row],[Date Invoiced]]=FY01_M06,SalesOrders_Log[[#This Row],[Line Sub Total]],0)</f>
        <v>0</v>
      </c>
      <c r="AB245" s="18">
        <f>IF(SalesOrders_Log[[#This Row],[Date Invoiced]]=FY01_M07,SalesOrders_Log[[#This Row],[Line Sub Total]],0)</f>
        <v>0</v>
      </c>
      <c r="AC245" s="18">
        <f>IF(SalesOrders_Log[[#This Row],[Date Invoiced]]=FY01_M08,SalesOrders_Log[[#This Row],[Line Sub Total]],0)</f>
        <v>0</v>
      </c>
      <c r="AD245" s="18">
        <f>IF(SalesOrders_Log[[#This Row],[Date Invoiced]]=FY01_M09,SalesOrders_Log[[#This Row],[Line Sub Total]],0)</f>
        <v>0</v>
      </c>
      <c r="AE245" s="18">
        <f>IF(SalesOrders_Log[[#This Row],[Date Invoiced]]=FY01_M10,SalesOrders_Log[[#This Row],[Line Sub Total]],0)</f>
        <v>0</v>
      </c>
      <c r="AF245" s="18">
        <f>IF(SalesOrders_Log[[#This Row],[Date Invoiced]]=FY01_M11,SalesOrders_Log[[#This Row],[Line Sub Total]],0)</f>
        <v>0</v>
      </c>
      <c r="AG245" s="18">
        <f>IF(SalesOrders_Log[[#This Row],[Date Invoiced]]=FY01_M12,SalesOrders_Log[[#This Row],[Line Sub Total]],0)</f>
        <v>0</v>
      </c>
      <c r="AH245" s="18">
        <f>IF(SalesOrders_Log[[#This Row],[Date Invoiced]]=FY02_M01,SalesOrders_Log[[#This Row],[Line Sub Total]],0)</f>
        <v>0</v>
      </c>
      <c r="AI245" s="18">
        <f>IF(SalesOrders_Log[[#This Row],[Date Invoiced]]=FY02_M02,SalesOrders_Log[[#This Row],[Line Sub Total]],0)</f>
        <v>0</v>
      </c>
      <c r="AJ245" s="18">
        <f>IF(SalesOrders_Log[[#This Row],[Date Invoiced]]=FY02_M03,SalesOrders_Log[[#This Row],[Line Sub Total]],0)</f>
        <v>0</v>
      </c>
      <c r="AK245" s="18">
        <f>IF(SalesOrders_Log[[#This Row],[Date Invoiced]]=FY02_M04,SalesOrders_Log[[#This Row],[Line Sub Total]],0)</f>
        <v>0</v>
      </c>
      <c r="AL245" s="18">
        <f>IF(SalesOrders_Log[[#This Row],[Date Invoiced]]=FY02_M05,SalesOrders_Log[[#This Row],[Line Sub Total]],0)</f>
        <v>0</v>
      </c>
      <c r="AM245" s="18">
        <f>IF(SalesOrders_Log[[#This Row],[Date Invoiced]]=FY02_M06,SalesOrders_Log[[#This Row],[Line Sub Total]],0)</f>
        <v>0</v>
      </c>
      <c r="AN245" s="18">
        <f>IF(SalesOrders_Log[[#This Row],[Date Invoiced]]=FY02_M07,SalesOrders_Log[[#This Row],[Line Sub Total]],0)</f>
        <v>0</v>
      </c>
      <c r="AO245" s="18">
        <f>IF(SalesOrders_Log[[#This Row],[Date Invoiced]]=FY02_M08,SalesOrders_Log[[#This Row],[Line Sub Total]],0)</f>
        <v>0</v>
      </c>
      <c r="AP245" s="18">
        <f>IF(SalesOrders_Log[[#This Row],[Date Invoiced]]=FY02_M09,SalesOrders_Log[[#This Row],[Line Sub Total]],0)</f>
        <v>0</v>
      </c>
      <c r="AQ245" s="18">
        <f>IF(SalesOrders_Log[[#This Row],[Date Invoiced]]=FY02_M10,SalesOrders_Log[[#This Row],[Line Sub Total]],0)</f>
        <v>0</v>
      </c>
      <c r="AR245" s="18">
        <f>IF(SalesOrders_Log[[#This Row],[Date Invoiced]]=FY02_M11,SalesOrders_Log[[#This Row],[Line Sub Total]],0)</f>
        <v>0</v>
      </c>
      <c r="AS245" s="18">
        <f>IF(SalesOrders_Log[[#This Row],[Date Invoiced]]=FY02_M12,SalesOrders_Log[[#This Row],[Line Sub Total]],0)</f>
        <v>0</v>
      </c>
      <c r="AT245" s="18">
        <f>IF(SalesOrders_Log[[#This Row],[Date Invoiced]]=FY03_M01,SalesOrders_Log[[#This Row],[Line Sub Total]],0)</f>
        <v>0</v>
      </c>
      <c r="AU245" s="18">
        <f>IF(SalesOrders_Log[[#This Row],[Date Invoiced]]=FY03_M02,SalesOrders_Log[[#This Row],[Line Sub Total]],0)</f>
        <v>0</v>
      </c>
      <c r="AV245" s="18">
        <f>IF(SalesOrders_Log[[#This Row],[Date Invoiced]]=FY03_M03,SalesOrders_Log[[#This Row],[Line Sub Total]],0)</f>
        <v>0</v>
      </c>
      <c r="AW245" s="18">
        <f>IF(SalesOrders_Log[[#This Row],[Date Invoiced]]=FY03_M04,SalesOrders_Log[[#This Row],[Line Sub Total]],0)</f>
        <v>0</v>
      </c>
      <c r="AX245" s="18">
        <f>IF(SalesOrders_Log[[#This Row],[Date Invoiced]]=FY03_M05,SalesOrders_Log[[#This Row],[Line Sub Total]],0)</f>
        <v>0</v>
      </c>
      <c r="AY245" s="18">
        <f>IF(SalesOrders_Log[[#This Row],[Date Invoiced]]=FY03_M06,SalesOrders_Log[[#This Row],[Line Sub Total]],0)</f>
        <v>0</v>
      </c>
      <c r="AZ245" s="18">
        <f>IF(SalesOrders_Log[[#This Row],[Date Invoiced]]=FY03_M07,SalesOrders_Log[[#This Row],[Line Sub Total]],0)</f>
        <v>0</v>
      </c>
      <c r="BA245" s="18">
        <f>IF(SalesOrders_Log[[#This Row],[Date Invoiced]]=FY03_M08,SalesOrders_Log[[#This Row],[Line Sub Total]],0)</f>
        <v>0</v>
      </c>
      <c r="BB245" s="18">
        <f>IF(SalesOrders_Log[[#This Row],[Date Invoiced]]=FY03_M09,SalesOrders_Log[[#This Row],[Line Sub Total]],0)</f>
        <v>0</v>
      </c>
      <c r="BC245" s="18">
        <f>IF(SalesOrders_Log[[#This Row],[Date Invoiced]]=FY03_M10,SalesOrders_Log[[#This Row],[Line Sub Total]],0)</f>
        <v>0</v>
      </c>
      <c r="BD245" s="18">
        <f>IF(SalesOrders_Log[[#This Row],[Date Invoiced]]=FY03_M11,SalesOrders_Log[[#This Row],[Line Sub Total]],0)</f>
        <v>0</v>
      </c>
      <c r="BE245" s="18">
        <f>IF(SalesOrders_Log[[#This Row],[Date Invoiced]]=FY03_M12,SalesOrders_Log[[#This Row],[Line Sub Total]],0)</f>
        <v>0</v>
      </c>
      <c r="BF245" s="18">
        <f>IF(SalesOrders_Log[[#This Row],[Product]]=FY04_M01,SalesOrders_Log[[#This Row],[Date Invoiced]],0)</f>
        <v>0</v>
      </c>
      <c r="BG245" s="18">
        <f>IF(SalesOrders_Log[[#This Row],[Product]]=FY04_M02,SalesOrders_Log[[#This Row],[Date Invoiced]],0)</f>
        <v>0</v>
      </c>
      <c r="BH245" s="18">
        <f>IF(SalesOrders_Log[[#This Row],[Product]]=FY04_M03,SalesOrders_Log[[#This Row],[Date Invoiced]],0)</f>
        <v>0</v>
      </c>
      <c r="BI245" s="18">
        <f>IF(SalesOrders_Log[[#This Row],[Product]]=FY04_M04,SalesOrders_Log[[#This Row],[Date Invoiced]],0)</f>
        <v>0</v>
      </c>
      <c r="BJ245" s="18">
        <f>IF(SalesOrders_Log[[#This Row],[Product]]=FY04_M05,SalesOrders_Log[[#This Row],[Date Invoiced]],0)</f>
        <v>0</v>
      </c>
      <c r="BK245" s="18">
        <f>IF(SalesOrders_Log[[#This Row],[Product]]=FY04_M06,SalesOrders_Log[[#This Row],[Date Invoiced]],0)</f>
        <v>0</v>
      </c>
      <c r="BL245" s="18">
        <f>IF(SalesOrders_Log[[#This Row],[Product]]=FY04_M07,SalesOrders_Log[[#This Row],[Date Invoiced]],0)</f>
        <v>0</v>
      </c>
      <c r="BM245" s="18">
        <f>IF(SalesOrders_Log[[#This Row],[Product]]=FY04_M08,SalesOrders_Log[[#This Row],[Date Invoiced]],0)</f>
        <v>0</v>
      </c>
      <c r="BN245" s="18">
        <f>IF(SalesOrders_Log[[#This Row],[Product]]=FY04_M09,SalesOrders_Log[[#This Row],[Date Invoiced]],0)</f>
        <v>0</v>
      </c>
      <c r="BO245" s="18">
        <f>IF(SalesOrders_Log[[#This Row],[Product]]=FY04_M10,SalesOrders_Log[[#This Row],[Date Invoiced]],0)</f>
        <v>0</v>
      </c>
      <c r="BP245" s="18">
        <f>IF(SalesOrders_Log[[#This Row],[Product]]=FY04_M11,SalesOrders_Log[[#This Row],[Date Invoiced]],0)</f>
        <v>0</v>
      </c>
      <c r="BQ245" s="18">
        <f>IF(SalesOrders_Log[[#This Row],[Product]]=FY04_M12,SalesOrders_Log[[#This Row],[Date Invoiced]],0)</f>
        <v>0</v>
      </c>
      <c r="BR245" s="18">
        <f>IF(SalesOrders_Log[[#This Row],[Product]]=FY05_M01,SalesOrders_Log[[#This Row],[Date Invoiced]],0)</f>
        <v>0</v>
      </c>
      <c r="BS245" s="18">
        <f>IF(SalesOrders_Log[[#This Row],[Product]]=FY05_M02,SalesOrders_Log[[#This Row],[Date Invoiced]],0)</f>
        <v>0</v>
      </c>
      <c r="BT245" s="18">
        <f>IF(SalesOrders_Log[[#This Row],[Product]]=FY05_M03,SalesOrders_Log[[#This Row],[Date Invoiced]],0)</f>
        <v>0</v>
      </c>
      <c r="BU245" s="18">
        <f>IF(SalesOrders_Log[[#This Row],[Product]]=FY05_M04,SalesOrders_Log[[#This Row],[Date Invoiced]],0)</f>
        <v>0</v>
      </c>
      <c r="BV245" s="18">
        <f>IF(SalesOrders_Log[[#This Row],[Product]]=FY05_M05,SalesOrders_Log[[#This Row],[Date Invoiced]],0)</f>
        <v>0</v>
      </c>
      <c r="BW245" s="18">
        <f>IF(SalesOrders_Log[[#This Row],[Product]]=FY05_M06,SalesOrders_Log[[#This Row],[Date Invoiced]],0)</f>
        <v>0</v>
      </c>
      <c r="BX245" s="18">
        <f>IF(SalesOrders_Log[[#This Row],[Product]]=FY05_M07,SalesOrders_Log[[#This Row],[Date Invoiced]],0)</f>
        <v>0</v>
      </c>
      <c r="BY245" s="18">
        <f>IF(SalesOrders_Log[[#This Row],[Product]]=FY05_M08,SalesOrders_Log[[#This Row],[Date Invoiced]],0)</f>
        <v>0</v>
      </c>
      <c r="BZ245" s="18">
        <f>IF(SalesOrders_Log[[#This Row],[Product]]=FY05_M09,SalesOrders_Log[[#This Row],[Date Invoiced]],0)</f>
        <v>0</v>
      </c>
      <c r="CA245" s="18">
        <f>IF(SalesOrders_Log[[#This Row],[Product]]=FY05_M10,SalesOrders_Log[[#This Row],[Date Invoiced]],0)</f>
        <v>0</v>
      </c>
      <c r="CB245" s="18">
        <f>IF(SalesOrders_Log[[#This Row],[Product]]=FY05_M11,SalesOrders_Log[[#This Row],[Date Invoiced]],0)</f>
        <v>0</v>
      </c>
      <c r="CC245" s="18">
        <f>IF(SalesOrders_Log[[#This Row],[Product]]=FY05_M12,SalesOrders_Log[[#This Row],[Date Invoiced]],0)</f>
        <v>0</v>
      </c>
    </row>
    <row r="246" spans="2:81" x14ac:dyDescent="0.25">
      <c r="B246" s="6" t="s">
        <v>850</v>
      </c>
      <c r="C246" s="6"/>
      <c r="D246" s="11"/>
      <c r="E246" s="6"/>
      <c r="F246" s="6"/>
      <c r="G246" s="6"/>
      <c r="H246" s="6"/>
      <c r="I246" s="6"/>
      <c r="J246" s="6"/>
      <c r="K246" s="6"/>
      <c r="L246" s="18" t="str">
        <f>IF(ISBLANK(SalesOrders_Log[[#This Row],[Product]]),"",SalesOrders_Log[[#This Row],[List Price]]*SalesOrders_Log[[#This Row],[QTY at List Price]]+SalesOrders_Log[[#This Row],[Discount Price]]*SalesOrders_Log[[#This Row],[QTY at Discount Price]])</f>
        <v/>
      </c>
      <c r="M246" s="6"/>
      <c r="N246" s="6"/>
      <c r="O246" s="18" t="str">
        <f>IFERROR(SalesOrders_Log[[#This Row],[Line Sub Total]]*SalesOrders_Log[[#This Row],[Zip Code Taxes]],"")</f>
        <v/>
      </c>
      <c r="P246" s="18">
        <f>SalesOrders_Log[[#This Row],[List Price]]-SalesOrders_Log[[#This Row],[Cost Price]]</f>
        <v>0</v>
      </c>
      <c r="Q24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46" s="93" t="str">
        <f>IFERROR(SalesOrders_Log[[#This Row],[QTY at List Price]]*SalesOrders_Log[[#This Row],[List Price]]/SalesOrders_Log[[#This Row],[Cost Price]]*SalesOrders_Log[[#This Row],[QTY at List Price]]-IF(SalesOrders_Log[[#This Row],[QTY at List Price]]="","",1),"")</f>
        <v/>
      </c>
      <c r="S246" s="93" t="str">
        <f>IFERROR( SalesOrders_Log[[#This Row],[QTY at Discount Price]]*SalesOrders_Log[[#This Row],[Discount Price]]/SalesOrders_Log[[#This Row],[Cost Price]]*SalesOrders_Log[[#This Row],[QTY at Discount Price]]-IF(SalesOrders_Log[[#This Row],[QTY at Discount Price]]="","",1),"")</f>
        <v/>
      </c>
      <c r="T246" s="6"/>
      <c r="V246" s="18">
        <f>IF(SalesOrders_Log[[#This Row],[Date Invoiced]]=FY01_M01,SalesOrders_Log[[#This Row],[Line Sub Total]],0)</f>
        <v>0</v>
      </c>
      <c r="W246" s="18">
        <f>IF(SalesOrders_Log[[#This Row],[Date Invoiced]]=FY01_M02,SalesOrders_Log[[#This Row],[Line Sub Total]],0)</f>
        <v>0</v>
      </c>
      <c r="X246" s="18">
        <f>IF(SalesOrders_Log[[#This Row],[Date Invoiced]]=FY01_M03,SalesOrders_Log[[#This Row],[Line Sub Total]],0)</f>
        <v>0</v>
      </c>
      <c r="Y246" s="18">
        <f>IF(SalesOrders_Log[[#This Row],[Date Invoiced]]=FY01_M04,SalesOrders_Log[[#This Row],[Line Sub Total]],0)</f>
        <v>0</v>
      </c>
      <c r="Z246" s="18">
        <f>IF(SalesOrders_Log[[#This Row],[Date Invoiced]]=FY01_M05,SalesOrders_Log[[#This Row],[Line Sub Total]],0)</f>
        <v>0</v>
      </c>
      <c r="AA246" s="18">
        <f>IF(SalesOrders_Log[[#This Row],[Date Invoiced]]=FY01_M06,SalesOrders_Log[[#This Row],[Line Sub Total]],0)</f>
        <v>0</v>
      </c>
      <c r="AB246" s="18">
        <f>IF(SalesOrders_Log[[#This Row],[Date Invoiced]]=FY01_M07,SalesOrders_Log[[#This Row],[Line Sub Total]],0)</f>
        <v>0</v>
      </c>
      <c r="AC246" s="18">
        <f>IF(SalesOrders_Log[[#This Row],[Date Invoiced]]=FY01_M08,SalesOrders_Log[[#This Row],[Line Sub Total]],0)</f>
        <v>0</v>
      </c>
      <c r="AD246" s="18">
        <f>IF(SalesOrders_Log[[#This Row],[Date Invoiced]]=FY01_M09,SalesOrders_Log[[#This Row],[Line Sub Total]],0)</f>
        <v>0</v>
      </c>
      <c r="AE246" s="18">
        <f>IF(SalesOrders_Log[[#This Row],[Date Invoiced]]=FY01_M10,SalesOrders_Log[[#This Row],[Line Sub Total]],0)</f>
        <v>0</v>
      </c>
      <c r="AF246" s="18">
        <f>IF(SalesOrders_Log[[#This Row],[Date Invoiced]]=FY01_M11,SalesOrders_Log[[#This Row],[Line Sub Total]],0)</f>
        <v>0</v>
      </c>
      <c r="AG246" s="18">
        <f>IF(SalesOrders_Log[[#This Row],[Date Invoiced]]=FY01_M12,SalesOrders_Log[[#This Row],[Line Sub Total]],0)</f>
        <v>0</v>
      </c>
      <c r="AH246" s="18">
        <f>IF(SalesOrders_Log[[#This Row],[Date Invoiced]]=FY02_M01,SalesOrders_Log[[#This Row],[Line Sub Total]],0)</f>
        <v>0</v>
      </c>
      <c r="AI246" s="18">
        <f>IF(SalesOrders_Log[[#This Row],[Date Invoiced]]=FY02_M02,SalesOrders_Log[[#This Row],[Line Sub Total]],0)</f>
        <v>0</v>
      </c>
      <c r="AJ246" s="18">
        <f>IF(SalesOrders_Log[[#This Row],[Date Invoiced]]=FY02_M03,SalesOrders_Log[[#This Row],[Line Sub Total]],0)</f>
        <v>0</v>
      </c>
      <c r="AK246" s="18">
        <f>IF(SalesOrders_Log[[#This Row],[Date Invoiced]]=FY02_M04,SalesOrders_Log[[#This Row],[Line Sub Total]],0)</f>
        <v>0</v>
      </c>
      <c r="AL246" s="18">
        <f>IF(SalesOrders_Log[[#This Row],[Date Invoiced]]=FY02_M05,SalesOrders_Log[[#This Row],[Line Sub Total]],0)</f>
        <v>0</v>
      </c>
      <c r="AM246" s="18">
        <f>IF(SalesOrders_Log[[#This Row],[Date Invoiced]]=FY02_M06,SalesOrders_Log[[#This Row],[Line Sub Total]],0)</f>
        <v>0</v>
      </c>
      <c r="AN246" s="18">
        <f>IF(SalesOrders_Log[[#This Row],[Date Invoiced]]=FY02_M07,SalesOrders_Log[[#This Row],[Line Sub Total]],0)</f>
        <v>0</v>
      </c>
      <c r="AO246" s="18">
        <f>IF(SalesOrders_Log[[#This Row],[Date Invoiced]]=FY02_M08,SalesOrders_Log[[#This Row],[Line Sub Total]],0)</f>
        <v>0</v>
      </c>
      <c r="AP246" s="18">
        <f>IF(SalesOrders_Log[[#This Row],[Date Invoiced]]=FY02_M09,SalesOrders_Log[[#This Row],[Line Sub Total]],0)</f>
        <v>0</v>
      </c>
      <c r="AQ246" s="18">
        <f>IF(SalesOrders_Log[[#This Row],[Date Invoiced]]=FY02_M10,SalesOrders_Log[[#This Row],[Line Sub Total]],0)</f>
        <v>0</v>
      </c>
      <c r="AR246" s="18">
        <f>IF(SalesOrders_Log[[#This Row],[Date Invoiced]]=FY02_M11,SalesOrders_Log[[#This Row],[Line Sub Total]],0)</f>
        <v>0</v>
      </c>
      <c r="AS246" s="18">
        <f>IF(SalesOrders_Log[[#This Row],[Date Invoiced]]=FY02_M12,SalesOrders_Log[[#This Row],[Line Sub Total]],0)</f>
        <v>0</v>
      </c>
      <c r="AT246" s="18">
        <f>IF(SalesOrders_Log[[#This Row],[Date Invoiced]]=FY03_M01,SalesOrders_Log[[#This Row],[Line Sub Total]],0)</f>
        <v>0</v>
      </c>
      <c r="AU246" s="18">
        <f>IF(SalesOrders_Log[[#This Row],[Date Invoiced]]=FY03_M02,SalesOrders_Log[[#This Row],[Line Sub Total]],0)</f>
        <v>0</v>
      </c>
      <c r="AV246" s="18">
        <f>IF(SalesOrders_Log[[#This Row],[Date Invoiced]]=FY03_M03,SalesOrders_Log[[#This Row],[Line Sub Total]],0)</f>
        <v>0</v>
      </c>
      <c r="AW246" s="18">
        <f>IF(SalesOrders_Log[[#This Row],[Date Invoiced]]=FY03_M04,SalesOrders_Log[[#This Row],[Line Sub Total]],0)</f>
        <v>0</v>
      </c>
      <c r="AX246" s="18">
        <f>IF(SalesOrders_Log[[#This Row],[Date Invoiced]]=FY03_M05,SalesOrders_Log[[#This Row],[Line Sub Total]],0)</f>
        <v>0</v>
      </c>
      <c r="AY246" s="18">
        <f>IF(SalesOrders_Log[[#This Row],[Date Invoiced]]=FY03_M06,SalesOrders_Log[[#This Row],[Line Sub Total]],0)</f>
        <v>0</v>
      </c>
      <c r="AZ246" s="18">
        <f>IF(SalesOrders_Log[[#This Row],[Date Invoiced]]=FY03_M07,SalesOrders_Log[[#This Row],[Line Sub Total]],0)</f>
        <v>0</v>
      </c>
      <c r="BA246" s="18">
        <f>IF(SalesOrders_Log[[#This Row],[Date Invoiced]]=FY03_M08,SalesOrders_Log[[#This Row],[Line Sub Total]],0)</f>
        <v>0</v>
      </c>
      <c r="BB246" s="18">
        <f>IF(SalesOrders_Log[[#This Row],[Date Invoiced]]=FY03_M09,SalesOrders_Log[[#This Row],[Line Sub Total]],0)</f>
        <v>0</v>
      </c>
      <c r="BC246" s="18">
        <f>IF(SalesOrders_Log[[#This Row],[Date Invoiced]]=FY03_M10,SalesOrders_Log[[#This Row],[Line Sub Total]],0)</f>
        <v>0</v>
      </c>
      <c r="BD246" s="18">
        <f>IF(SalesOrders_Log[[#This Row],[Date Invoiced]]=FY03_M11,SalesOrders_Log[[#This Row],[Line Sub Total]],0)</f>
        <v>0</v>
      </c>
      <c r="BE246" s="18">
        <f>IF(SalesOrders_Log[[#This Row],[Date Invoiced]]=FY03_M12,SalesOrders_Log[[#This Row],[Line Sub Total]],0)</f>
        <v>0</v>
      </c>
      <c r="BF246" s="18">
        <f>IF(SalesOrders_Log[[#This Row],[Product]]=FY04_M01,SalesOrders_Log[[#This Row],[Date Invoiced]],0)</f>
        <v>0</v>
      </c>
      <c r="BG246" s="18">
        <f>IF(SalesOrders_Log[[#This Row],[Product]]=FY04_M02,SalesOrders_Log[[#This Row],[Date Invoiced]],0)</f>
        <v>0</v>
      </c>
      <c r="BH246" s="18">
        <f>IF(SalesOrders_Log[[#This Row],[Product]]=FY04_M03,SalesOrders_Log[[#This Row],[Date Invoiced]],0)</f>
        <v>0</v>
      </c>
      <c r="BI246" s="18">
        <f>IF(SalesOrders_Log[[#This Row],[Product]]=FY04_M04,SalesOrders_Log[[#This Row],[Date Invoiced]],0)</f>
        <v>0</v>
      </c>
      <c r="BJ246" s="18">
        <f>IF(SalesOrders_Log[[#This Row],[Product]]=FY04_M05,SalesOrders_Log[[#This Row],[Date Invoiced]],0)</f>
        <v>0</v>
      </c>
      <c r="BK246" s="18">
        <f>IF(SalesOrders_Log[[#This Row],[Product]]=FY04_M06,SalesOrders_Log[[#This Row],[Date Invoiced]],0)</f>
        <v>0</v>
      </c>
      <c r="BL246" s="18">
        <f>IF(SalesOrders_Log[[#This Row],[Product]]=FY04_M07,SalesOrders_Log[[#This Row],[Date Invoiced]],0)</f>
        <v>0</v>
      </c>
      <c r="BM246" s="18">
        <f>IF(SalesOrders_Log[[#This Row],[Product]]=FY04_M08,SalesOrders_Log[[#This Row],[Date Invoiced]],0)</f>
        <v>0</v>
      </c>
      <c r="BN246" s="18">
        <f>IF(SalesOrders_Log[[#This Row],[Product]]=FY04_M09,SalesOrders_Log[[#This Row],[Date Invoiced]],0)</f>
        <v>0</v>
      </c>
      <c r="BO246" s="18">
        <f>IF(SalesOrders_Log[[#This Row],[Product]]=FY04_M10,SalesOrders_Log[[#This Row],[Date Invoiced]],0)</f>
        <v>0</v>
      </c>
      <c r="BP246" s="18">
        <f>IF(SalesOrders_Log[[#This Row],[Product]]=FY04_M11,SalesOrders_Log[[#This Row],[Date Invoiced]],0)</f>
        <v>0</v>
      </c>
      <c r="BQ246" s="18">
        <f>IF(SalesOrders_Log[[#This Row],[Product]]=FY04_M12,SalesOrders_Log[[#This Row],[Date Invoiced]],0)</f>
        <v>0</v>
      </c>
      <c r="BR246" s="18">
        <f>IF(SalesOrders_Log[[#This Row],[Product]]=FY05_M01,SalesOrders_Log[[#This Row],[Date Invoiced]],0)</f>
        <v>0</v>
      </c>
      <c r="BS246" s="18">
        <f>IF(SalesOrders_Log[[#This Row],[Product]]=FY05_M02,SalesOrders_Log[[#This Row],[Date Invoiced]],0)</f>
        <v>0</v>
      </c>
      <c r="BT246" s="18">
        <f>IF(SalesOrders_Log[[#This Row],[Product]]=FY05_M03,SalesOrders_Log[[#This Row],[Date Invoiced]],0)</f>
        <v>0</v>
      </c>
      <c r="BU246" s="18">
        <f>IF(SalesOrders_Log[[#This Row],[Product]]=FY05_M04,SalesOrders_Log[[#This Row],[Date Invoiced]],0)</f>
        <v>0</v>
      </c>
      <c r="BV246" s="18">
        <f>IF(SalesOrders_Log[[#This Row],[Product]]=FY05_M05,SalesOrders_Log[[#This Row],[Date Invoiced]],0)</f>
        <v>0</v>
      </c>
      <c r="BW246" s="18">
        <f>IF(SalesOrders_Log[[#This Row],[Product]]=FY05_M06,SalesOrders_Log[[#This Row],[Date Invoiced]],0)</f>
        <v>0</v>
      </c>
      <c r="BX246" s="18">
        <f>IF(SalesOrders_Log[[#This Row],[Product]]=FY05_M07,SalesOrders_Log[[#This Row],[Date Invoiced]],0)</f>
        <v>0</v>
      </c>
      <c r="BY246" s="18">
        <f>IF(SalesOrders_Log[[#This Row],[Product]]=FY05_M08,SalesOrders_Log[[#This Row],[Date Invoiced]],0)</f>
        <v>0</v>
      </c>
      <c r="BZ246" s="18">
        <f>IF(SalesOrders_Log[[#This Row],[Product]]=FY05_M09,SalesOrders_Log[[#This Row],[Date Invoiced]],0)</f>
        <v>0</v>
      </c>
      <c r="CA246" s="18">
        <f>IF(SalesOrders_Log[[#This Row],[Product]]=FY05_M10,SalesOrders_Log[[#This Row],[Date Invoiced]],0)</f>
        <v>0</v>
      </c>
      <c r="CB246" s="18">
        <f>IF(SalesOrders_Log[[#This Row],[Product]]=FY05_M11,SalesOrders_Log[[#This Row],[Date Invoiced]],0)</f>
        <v>0</v>
      </c>
      <c r="CC246" s="18">
        <f>IF(SalesOrders_Log[[#This Row],[Product]]=FY05_M12,SalesOrders_Log[[#This Row],[Date Invoiced]],0)</f>
        <v>0</v>
      </c>
    </row>
    <row r="247" spans="2:81" x14ac:dyDescent="0.25">
      <c r="B247" s="6" t="s">
        <v>851</v>
      </c>
      <c r="C247" s="6"/>
      <c r="D247" s="11"/>
      <c r="E247" s="6"/>
      <c r="F247" s="6"/>
      <c r="G247" s="6"/>
      <c r="H247" s="6"/>
      <c r="I247" s="6"/>
      <c r="J247" s="6"/>
      <c r="K247" s="6"/>
      <c r="L247" s="18" t="str">
        <f>IF(ISBLANK(SalesOrders_Log[[#This Row],[Product]]),"",SalesOrders_Log[[#This Row],[List Price]]*SalesOrders_Log[[#This Row],[QTY at List Price]]+SalesOrders_Log[[#This Row],[Discount Price]]*SalesOrders_Log[[#This Row],[QTY at Discount Price]])</f>
        <v/>
      </c>
      <c r="M247" s="6"/>
      <c r="N247" s="6"/>
      <c r="O247" s="18" t="str">
        <f>IFERROR(SalesOrders_Log[[#This Row],[Line Sub Total]]*SalesOrders_Log[[#This Row],[Zip Code Taxes]],"")</f>
        <v/>
      </c>
      <c r="P247" s="18">
        <f>SalesOrders_Log[[#This Row],[List Price]]-SalesOrders_Log[[#This Row],[Cost Price]]</f>
        <v>0</v>
      </c>
      <c r="Q24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47" s="93" t="str">
        <f>IFERROR(SalesOrders_Log[[#This Row],[QTY at List Price]]*SalesOrders_Log[[#This Row],[List Price]]/SalesOrders_Log[[#This Row],[Cost Price]]*SalesOrders_Log[[#This Row],[QTY at List Price]]-IF(SalesOrders_Log[[#This Row],[QTY at List Price]]="","",1),"")</f>
        <v/>
      </c>
      <c r="S247" s="93" t="str">
        <f>IFERROR( SalesOrders_Log[[#This Row],[QTY at Discount Price]]*SalesOrders_Log[[#This Row],[Discount Price]]/SalesOrders_Log[[#This Row],[Cost Price]]*SalesOrders_Log[[#This Row],[QTY at Discount Price]]-IF(SalesOrders_Log[[#This Row],[QTY at Discount Price]]="","",1),"")</f>
        <v/>
      </c>
      <c r="T247" s="6"/>
      <c r="V247" s="18">
        <f>IF(SalesOrders_Log[[#This Row],[Date Invoiced]]=FY01_M01,SalesOrders_Log[[#This Row],[Line Sub Total]],0)</f>
        <v>0</v>
      </c>
      <c r="W247" s="18">
        <f>IF(SalesOrders_Log[[#This Row],[Date Invoiced]]=FY01_M02,SalesOrders_Log[[#This Row],[Line Sub Total]],0)</f>
        <v>0</v>
      </c>
      <c r="X247" s="18">
        <f>IF(SalesOrders_Log[[#This Row],[Date Invoiced]]=FY01_M03,SalesOrders_Log[[#This Row],[Line Sub Total]],0)</f>
        <v>0</v>
      </c>
      <c r="Y247" s="18">
        <f>IF(SalesOrders_Log[[#This Row],[Date Invoiced]]=FY01_M04,SalesOrders_Log[[#This Row],[Line Sub Total]],0)</f>
        <v>0</v>
      </c>
      <c r="Z247" s="18">
        <f>IF(SalesOrders_Log[[#This Row],[Date Invoiced]]=FY01_M05,SalesOrders_Log[[#This Row],[Line Sub Total]],0)</f>
        <v>0</v>
      </c>
      <c r="AA247" s="18">
        <f>IF(SalesOrders_Log[[#This Row],[Date Invoiced]]=FY01_M06,SalesOrders_Log[[#This Row],[Line Sub Total]],0)</f>
        <v>0</v>
      </c>
      <c r="AB247" s="18">
        <f>IF(SalesOrders_Log[[#This Row],[Date Invoiced]]=FY01_M07,SalesOrders_Log[[#This Row],[Line Sub Total]],0)</f>
        <v>0</v>
      </c>
      <c r="AC247" s="18">
        <f>IF(SalesOrders_Log[[#This Row],[Date Invoiced]]=FY01_M08,SalesOrders_Log[[#This Row],[Line Sub Total]],0)</f>
        <v>0</v>
      </c>
      <c r="AD247" s="18">
        <f>IF(SalesOrders_Log[[#This Row],[Date Invoiced]]=FY01_M09,SalesOrders_Log[[#This Row],[Line Sub Total]],0)</f>
        <v>0</v>
      </c>
      <c r="AE247" s="18">
        <f>IF(SalesOrders_Log[[#This Row],[Date Invoiced]]=FY01_M10,SalesOrders_Log[[#This Row],[Line Sub Total]],0)</f>
        <v>0</v>
      </c>
      <c r="AF247" s="18">
        <f>IF(SalesOrders_Log[[#This Row],[Date Invoiced]]=FY01_M11,SalesOrders_Log[[#This Row],[Line Sub Total]],0)</f>
        <v>0</v>
      </c>
      <c r="AG247" s="18">
        <f>IF(SalesOrders_Log[[#This Row],[Date Invoiced]]=FY01_M12,SalesOrders_Log[[#This Row],[Line Sub Total]],0)</f>
        <v>0</v>
      </c>
      <c r="AH247" s="18">
        <f>IF(SalesOrders_Log[[#This Row],[Date Invoiced]]=FY02_M01,SalesOrders_Log[[#This Row],[Line Sub Total]],0)</f>
        <v>0</v>
      </c>
      <c r="AI247" s="18">
        <f>IF(SalesOrders_Log[[#This Row],[Date Invoiced]]=FY02_M02,SalesOrders_Log[[#This Row],[Line Sub Total]],0)</f>
        <v>0</v>
      </c>
      <c r="AJ247" s="18">
        <f>IF(SalesOrders_Log[[#This Row],[Date Invoiced]]=FY02_M03,SalesOrders_Log[[#This Row],[Line Sub Total]],0)</f>
        <v>0</v>
      </c>
      <c r="AK247" s="18">
        <f>IF(SalesOrders_Log[[#This Row],[Date Invoiced]]=FY02_M04,SalesOrders_Log[[#This Row],[Line Sub Total]],0)</f>
        <v>0</v>
      </c>
      <c r="AL247" s="18">
        <f>IF(SalesOrders_Log[[#This Row],[Date Invoiced]]=FY02_M05,SalesOrders_Log[[#This Row],[Line Sub Total]],0)</f>
        <v>0</v>
      </c>
      <c r="AM247" s="18">
        <f>IF(SalesOrders_Log[[#This Row],[Date Invoiced]]=FY02_M06,SalesOrders_Log[[#This Row],[Line Sub Total]],0)</f>
        <v>0</v>
      </c>
      <c r="AN247" s="18">
        <f>IF(SalesOrders_Log[[#This Row],[Date Invoiced]]=FY02_M07,SalesOrders_Log[[#This Row],[Line Sub Total]],0)</f>
        <v>0</v>
      </c>
      <c r="AO247" s="18">
        <f>IF(SalesOrders_Log[[#This Row],[Date Invoiced]]=FY02_M08,SalesOrders_Log[[#This Row],[Line Sub Total]],0)</f>
        <v>0</v>
      </c>
      <c r="AP247" s="18">
        <f>IF(SalesOrders_Log[[#This Row],[Date Invoiced]]=FY02_M09,SalesOrders_Log[[#This Row],[Line Sub Total]],0)</f>
        <v>0</v>
      </c>
      <c r="AQ247" s="18">
        <f>IF(SalesOrders_Log[[#This Row],[Date Invoiced]]=FY02_M10,SalesOrders_Log[[#This Row],[Line Sub Total]],0)</f>
        <v>0</v>
      </c>
      <c r="AR247" s="18">
        <f>IF(SalesOrders_Log[[#This Row],[Date Invoiced]]=FY02_M11,SalesOrders_Log[[#This Row],[Line Sub Total]],0)</f>
        <v>0</v>
      </c>
      <c r="AS247" s="18">
        <f>IF(SalesOrders_Log[[#This Row],[Date Invoiced]]=FY02_M12,SalesOrders_Log[[#This Row],[Line Sub Total]],0)</f>
        <v>0</v>
      </c>
      <c r="AT247" s="18">
        <f>IF(SalesOrders_Log[[#This Row],[Date Invoiced]]=FY03_M01,SalesOrders_Log[[#This Row],[Line Sub Total]],0)</f>
        <v>0</v>
      </c>
      <c r="AU247" s="18">
        <f>IF(SalesOrders_Log[[#This Row],[Date Invoiced]]=FY03_M02,SalesOrders_Log[[#This Row],[Line Sub Total]],0)</f>
        <v>0</v>
      </c>
      <c r="AV247" s="18">
        <f>IF(SalesOrders_Log[[#This Row],[Date Invoiced]]=FY03_M03,SalesOrders_Log[[#This Row],[Line Sub Total]],0)</f>
        <v>0</v>
      </c>
      <c r="AW247" s="18">
        <f>IF(SalesOrders_Log[[#This Row],[Date Invoiced]]=FY03_M04,SalesOrders_Log[[#This Row],[Line Sub Total]],0)</f>
        <v>0</v>
      </c>
      <c r="AX247" s="18">
        <f>IF(SalesOrders_Log[[#This Row],[Date Invoiced]]=FY03_M05,SalesOrders_Log[[#This Row],[Line Sub Total]],0)</f>
        <v>0</v>
      </c>
      <c r="AY247" s="18">
        <f>IF(SalesOrders_Log[[#This Row],[Date Invoiced]]=FY03_M06,SalesOrders_Log[[#This Row],[Line Sub Total]],0)</f>
        <v>0</v>
      </c>
      <c r="AZ247" s="18">
        <f>IF(SalesOrders_Log[[#This Row],[Date Invoiced]]=FY03_M07,SalesOrders_Log[[#This Row],[Line Sub Total]],0)</f>
        <v>0</v>
      </c>
      <c r="BA247" s="18">
        <f>IF(SalesOrders_Log[[#This Row],[Date Invoiced]]=FY03_M08,SalesOrders_Log[[#This Row],[Line Sub Total]],0)</f>
        <v>0</v>
      </c>
      <c r="BB247" s="18">
        <f>IF(SalesOrders_Log[[#This Row],[Date Invoiced]]=FY03_M09,SalesOrders_Log[[#This Row],[Line Sub Total]],0)</f>
        <v>0</v>
      </c>
      <c r="BC247" s="18">
        <f>IF(SalesOrders_Log[[#This Row],[Date Invoiced]]=FY03_M10,SalesOrders_Log[[#This Row],[Line Sub Total]],0)</f>
        <v>0</v>
      </c>
      <c r="BD247" s="18">
        <f>IF(SalesOrders_Log[[#This Row],[Date Invoiced]]=FY03_M11,SalesOrders_Log[[#This Row],[Line Sub Total]],0)</f>
        <v>0</v>
      </c>
      <c r="BE247" s="18">
        <f>IF(SalesOrders_Log[[#This Row],[Date Invoiced]]=FY03_M12,SalesOrders_Log[[#This Row],[Line Sub Total]],0)</f>
        <v>0</v>
      </c>
      <c r="BF247" s="18">
        <f>IF(SalesOrders_Log[[#This Row],[Product]]=FY04_M01,SalesOrders_Log[[#This Row],[Date Invoiced]],0)</f>
        <v>0</v>
      </c>
      <c r="BG247" s="18">
        <f>IF(SalesOrders_Log[[#This Row],[Product]]=FY04_M02,SalesOrders_Log[[#This Row],[Date Invoiced]],0)</f>
        <v>0</v>
      </c>
      <c r="BH247" s="18">
        <f>IF(SalesOrders_Log[[#This Row],[Product]]=FY04_M03,SalesOrders_Log[[#This Row],[Date Invoiced]],0)</f>
        <v>0</v>
      </c>
      <c r="BI247" s="18">
        <f>IF(SalesOrders_Log[[#This Row],[Product]]=FY04_M04,SalesOrders_Log[[#This Row],[Date Invoiced]],0)</f>
        <v>0</v>
      </c>
      <c r="BJ247" s="18">
        <f>IF(SalesOrders_Log[[#This Row],[Product]]=FY04_M05,SalesOrders_Log[[#This Row],[Date Invoiced]],0)</f>
        <v>0</v>
      </c>
      <c r="BK247" s="18">
        <f>IF(SalesOrders_Log[[#This Row],[Product]]=FY04_M06,SalesOrders_Log[[#This Row],[Date Invoiced]],0)</f>
        <v>0</v>
      </c>
      <c r="BL247" s="18">
        <f>IF(SalesOrders_Log[[#This Row],[Product]]=FY04_M07,SalesOrders_Log[[#This Row],[Date Invoiced]],0)</f>
        <v>0</v>
      </c>
      <c r="BM247" s="18">
        <f>IF(SalesOrders_Log[[#This Row],[Product]]=FY04_M08,SalesOrders_Log[[#This Row],[Date Invoiced]],0)</f>
        <v>0</v>
      </c>
      <c r="BN247" s="18">
        <f>IF(SalesOrders_Log[[#This Row],[Product]]=FY04_M09,SalesOrders_Log[[#This Row],[Date Invoiced]],0)</f>
        <v>0</v>
      </c>
      <c r="BO247" s="18">
        <f>IF(SalesOrders_Log[[#This Row],[Product]]=FY04_M10,SalesOrders_Log[[#This Row],[Date Invoiced]],0)</f>
        <v>0</v>
      </c>
      <c r="BP247" s="18">
        <f>IF(SalesOrders_Log[[#This Row],[Product]]=FY04_M11,SalesOrders_Log[[#This Row],[Date Invoiced]],0)</f>
        <v>0</v>
      </c>
      <c r="BQ247" s="18">
        <f>IF(SalesOrders_Log[[#This Row],[Product]]=FY04_M12,SalesOrders_Log[[#This Row],[Date Invoiced]],0)</f>
        <v>0</v>
      </c>
      <c r="BR247" s="18">
        <f>IF(SalesOrders_Log[[#This Row],[Product]]=FY05_M01,SalesOrders_Log[[#This Row],[Date Invoiced]],0)</f>
        <v>0</v>
      </c>
      <c r="BS247" s="18">
        <f>IF(SalesOrders_Log[[#This Row],[Product]]=FY05_M02,SalesOrders_Log[[#This Row],[Date Invoiced]],0)</f>
        <v>0</v>
      </c>
      <c r="BT247" s="18">
        <f>IF(SalesOrders_Log[[#This Row],[Product]]=FY05_M03,SalesOrders_Log[[#This Row],[Date Invoiced]],0)</f>
        <v>0</v>
      </c>
      <c r="BU247" s="18">
        <f>IF(SalesOrders_Log[[#This Row],[Product]]=FY05_M04,SalesOrders_Log[[#This Row],[Date Invoiced]],0)</f>
        <v>0</v>
      </c>
      <c r="BV247" s="18">
        <f>IF(SalesOrders_Log[[#This Row],[Product]]=FY05_M05,SalesOrders_Log[[#This Row],[Date Invoiced]],0)</f>
        <v>0</v>
      </c>
      <c r="BW247" s="18">
        <f>IF(SalesOrders_Log[[#This Row],[Product]]=FY05_M06,SalesOrders_Log[[#This Row],[Date Invoiced]],0)</f>
        <v>0</v>
      </c>
      <c r="BX247" s="18">
        <f>IF(SalesOrders_Log[[#This Row],[Product]]=FY05_M07,SalesOrders_Log[[#This Row],[Date Invoiced]],0)</f>
        <v>0</v>
      </c>
      <c r="BY247" s="18">
        <f>IF(SalesOrders_Log[[#This Row],[Product]]=FY05_M08,SalesOrders_Log[[#This Row],[Date Invoiced]],0)</f>
        <v>0</v>
      </c>
      <c r="BZ247" s="18">
        <f>IF(SalesOrders_Log[[#This Row],[Product]]=FY05_M09,SalesOrders_Log[[#This Row],[Date Invoiced]],0)</f>
        <v>0</v>
      </c>
      <c r="CA247" s="18">
        <f>IF(SalesOrders_Log[[#This Row],[Product]]=FY05_M10,SalesOrders_Log[[#This Row],[Date Invoiced]],0)</f>
        <v>0</v>
      </c>
      <c r="CB247" s="18">
        <f>IF(SalesOrders_Log[[#This Row],[Product]]=FY05_M11,SalesOrders_Log[[#This Row],[Date Invoiced]],0)</f>
        <v>0</v>
      </c>
      <c r="CC247" s="18">
        <f>IF(SalesOrders_Log[[#This Row],[Product]]=FY05_M12,SalesOrders_Log[[#This Row],[Date Invoiced]],0)</f>
        <v>0</v>
      </c>
    </row>
    <row r="248" spans="2:81" x14ac:dyDescent="0.25">
      <c r="B248" s="6" t="s">
        <v>852</v>
      </c>
      <c r="C248" s="6"/>
      <c r="D248" s="11"/>
      <c r="E248" s="6"/>
      <c r="F248" s="6"/>
      <c r="G248" s="6"/>
      <c r="H248" s="6"/>
      <c r="I248" s="6"/>
      <c r="J248" s="6"/>
      <c r="K248" s="6"/>
      <c r="L248" s="18" t="str">
        <f>IF(ISBLANK(SalesOrders_Log[[#This Row],[Product]]),"",SalesOrders_Log[[#This Row],[List Price]]*SalesOrders_Log[[#This Row],[QTY at List Price]]+SalesOrders_Log[[#This Row],[Discount Price]]*SalesOrders_Log[[#This Row],[QTY at Discount Price]])</f>
        <v/>
      </c>
      <c r="M248" s="6"/>
      <c r="N248" s="6"/>
      <c r="O248" s="18" t="str">
        <f>IFERROR(SalesOrders_Log[[#This Row],[Line Sub Total]]*SalesOrders_Log[[#This Row],[Zip Code Taxes]],"")</f>
        <v/>
      </c>
      <c r="P248" s="18">
        <f>SalesOrders_Log[[#This Row],[List Price]]-SalesOrders_Log[[#This Row],[Cost Price]]</f>
        <v>0</v>
      </c>
      <c r="Q24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48" s="93" t="str">
        <f>IFERROR(SalesOrders_Log[[#This Row],[QTY at List Price]]*SalesOrders_Log[[#This Row],[List Price]]/SalesOrders_Log[[#This Row],[Cost Price]]*SalesOrders_Log[[#This Row],[QTY at List Price]]-IF(SalesOrders_Log[[#This Row],[QTY at List Price]]="","",1),"")</f>
        <v/>
      </c>
      <c r="S248" s="93" t="str">
        <f>IFERROR( SalesOrders_Log[[#This Row],[QTY at Discount Price]]*SalesOrders_Log[[#This Row],[Discount Price]]/SalesOrders_Log[[#This Row],[Cost Price]]*SalesOrders_Log[[#This Row],[QTY at Discount Price]]-IF(SalesOrders_Log[[#This Row],[QTY at Discount Price]]="","",1),"")</f>
        <v/>
      </c>
      <c r="T248" s="6"/>
      <c r="V248" s="18">
        <f>IF(SalesOrders_Log[[#This Row],[Date Invoiced]]=FY01_M01,SalesOrders_Log[[#This Row],[Line Sub Total]],0)</f>
        <v>0</v>
      </c>
      <c r="W248" s="18">
        <f>IF(SalesOrders_Log[[#This Row],[Date Invoiced]]=FY01_M02,SalesOrders_Log[[#This Row],[Line Sub Total]],0)</f>
        <v>0</v>
      </c>
      <c r="X248" s="18">
        <f>IF(SalesOrders_Log[[#This Row],[Date Invoiced]]=FY01_M03,SalesOrders_Log[[#This Row],[Line Sub Total]],0)</f>
        <v>0</v>
      </c>
      <c r="Y248" s="18">
        <f>IF(SalesOrders_Log[[#This Row],[Date Invoiced]]=FY01_M04,SalesOrders_Log[[#This Row],[Line Sub Total]],0)</f>
        <v>0</v>
      </c>
      <c r="Z248" s="18">
        <f>IF(SalesOrders_Log[[#This Row],[Date Invoiced]]=FY01_M05,SalesOrders_Log[[#This Row],[Line Sub Total]],0)</f>
        <v>0</v>
      </c>
      <c r="AA248" s="18">
        <f>IF(SalesOrders_Log[[#This Row],[Date Invoiced]]=FY01_M06,SalesOrders_Log[[#This Row],[Line Sub Total]],0)</f>
        <v>0</v>
      </c>
      <c r="AB248" s="18">
        <f>IF(SalesOrders_Log[[#This Row],[Date Invoiced]]=FY01_M07,SalesOrders_Log[[#This Row],[Line Sub Total]],0)</f>
        <v>0</v>
      </c>
      <c r="AC248" s="18">
        <f>IF(SalesOrders_Log[[#This Row],[Date Invoiced]]=FY01_M08,SalesOrders_Log[[#This Row],[Line Sub Total]],0)</f>
        <v>0</v>
      </c>
      <c r="AD248" s="18">
        <f>IF(SalesOrders_Log[[#This Row],[Date Invoiced]]=FY01_M09,SalesOrders_Log[[#This Row],[Line Sub Total]],0)</f>
        <v>0</v>
      </c>
      <c r="AE248" s="18">
        <f>IF(SalesOrders_Log[[#This Row],[Date Invoiced]]=FY01_M10,SalesOrders_Log[[#This Row],[Line Sub Total]],0)</f>
        <v>0</v>
      </c>
      <c r="AF248" s="18">
        <f>IF(SalesOrders_Log[[#This Row],[Date Invoiced]]=FY01_M11,SalesOrders_Log[[#This Row],[Line Sub Total]],0)</f>
        <v>0</v>
      </c>
      <c r="AG248" s="18">
        <f>IF(SalesOrders_Log[[#This Row],[Date Invoiced]]=FY01_M12,SalesOrders_Log[[#This Row],[Line Sub Total]],0)</f>
        <v>0</v>
      </c>
      <c r="AH248" s="18">
        <f>IF(SalesOrders_Log[[#This Row],[Date Invoiced]]=FY02_M01,SalesOrders_Log[[#This Row],[Line Sub Total]],0)</f>
        <v>0</v>
      </c>
      <c r="AI248" s="18">
        <f>IF(SalesOrders_Log[[#This Row],[Date Invoiced]]=FY02_M02,SalesOrders_Log[[#This Row],[Line Sub Total]],0)</f>
        <v>0</v>
      </c>
      <c r="AJ248" s="18">
        <f>IF(SalesOrders_Log[[#This Row],[Date Invoiced]]=FY02_M03,SalesOrders_Log[[#This Row],[Line Sub Total]],0)</f>
        <v>0</v>
      </c>
      <c r="AK248" s="18">
        <f>IF(SalesOrders_Log[[#This Row],[Date Invoiced]]=FY02_M04,SalesOrders_Log[[#This Row],[Line Sub Total]],0)</f>
        <v>0</v>
      </c>
      <c r="AL248" s="18">
        <f>IF(SalesOrders_Log[[#This Row],[Date Invoiced]]=FY02_M05,SalesOrders_Log[[#This Row],[Line Sub Total]],0)</f>
        <v>0</v>
      </c>
      <c r="AM248" s="18">
        <f>IF(SalesOrders_Log[[#This Row],[Date Invoiced]]=FY02_M06,SalesOrders_Log[[#This Row],[Line Sub Total]],0)</f>
        <v>0</v>
      </c>
      <c r="AN248" s="18">
        <f>IF(SalesOrders_Log[[#This Row],[Date Invoiced]]=FY02_M07,SalesOrders_Log[[#This Row],[Line Sub Total]],0)</f>
        <v>0</v>
      </c>
      <c r="AO248" s="18">
        <f>IF(SalesOrders_Log[[#This Row],[Date Invoiced]]=FY02_M08,SalesOrders_Log[[#This Row],[Line Sub Total]],0)</f>
        <v>0</v>
      </c>
      <c r="AP248" s="18">
        <f>IF(SalesOrders_Log[[#This Row],[Date Invoiced]]=FY02_M09,SalesOrders_Log[[#This Row],[Line Sub Total]],0)</f>
        <v>0</v>
      </c>
      <c r="AQ248" s="18">
        <f>IF(SalesOrders_Log[[#This Row],[Date Invoiced]]=FY02_M10,SalesOrders_Log[[#This Row],[Line Sub Total]],0)</f>
        <v>0</v>
      </c>
      <c r="AR248" s="18">
        <f>IF(SalesOrders_Log[[#This Row],[Date Invoiced]]=FY02_M11,SalesOrders_Log[[#This Row],[Line Sub Total]],0)</f>
        <v>0</v>
      </c>
      <c r="AS248" s="18">
        <f>IF(SalesOrders_Log[[#This Row],[Date Invoiced]]=FY02_M12,SalesOrders_Log[[#This Row],[Line Sub Total]],0)</f>
        <v>0</v>
      </c>
      <c r="AT248" s="18">
        <f>IF(SalesOrders_Log[[#This Row],[Date Invoiced]]=FY03_M01,SalesOrders_Log[[#This Row],[Line Sub Total]],0)</f>
        <v>0</v>
      </c>
      <c r="AU248" s="18">
        <f>IF(SalesOrders_Log[[#This Row],[Date Invoiced]]=FY03_M02,SalesOrders_Log[[#This Row],[Line Sub Total]],0)</f>
        <v>0</v>
      </c>
      <c r="AV248" s="18">
        <f>IF(SalesOrders_Log[[#This Row],[Date Invoiced]]=FY03_M03,SalesOrders_Log[[#This Row],[Line Sub Total]],0)</f>
        <v>0</v>
      </c>
      <c r="AW248" s="18">
        <f>IF(SalesOrders_Log[[#This Row],[Date Invoiced]]=FY03_M04,SalesOrders_Log[[#This Row],[Line Sub Total]],0)</f>
        <v>0</v>
      </c>
      <c r="AX248" s="18">
        <f>IF(SalesOrders_Log[[#This Row],[Date Invoiced]]=FY03_M05,SalesOrders_Log[[#This Row],[Line Sub Total]],0)</f>
        <v>0</v>
      </c>
      <c r="AY248" s="18">
        <f>IF(SalesOrders_Log[[#This Row],[Date Invoiced]]=FY03_M06,SalesOrders_Log[[#This Row],[Line Sub Total]],0)</f>
        <v>0</v>
      </c>
      <c r="AZ248" s="18">
        <f>IF(SalesOrders_Log[[#This Row],[Date Invoiced]]=FY03_M07,SalesOrders_Log[[#This Row],[Line Sub Total]],0)</f>
        <v>0</v>
      </c>
      <c r="BA248" s="18">
        <f>IF(SalesOrders_Log[[#This Row],[Date Invoiced]]=FY03_M08,SalesOrders_Log[[#This Row],[Line Sub Total]],0)</f>
        <v>0</v>
      </c>
      <c r="BB248" s="18">
        <f>IF(SalesOrders_Log[[#This Row],[Date Invoiced]]=FY03_M09,SalesOrders_Log[[#This Row],[Line Sub Total]],0)</f>
        <v>0</v>
      </c>
      <c r="BC248" s="18">
        <f>IF(SalesOrders_Log[[#This Row],[Date Invoiced]]=FY03_M10,SalesOrders_Log[[#This Row],[Line Sub Total]],0)</f>
        <v>0</v>
      </c>
      <c r="BD248" s="18">
        <f>IF(SalesOrders_Log[[#This Row],[Date Invoiced]]=FY03_M11,SalesOrders_Log[[#This Row],[Line Sub Total]],0)</f>
        <v>0</v>
      </c>
      <c r="BE248" s="18">
        <f>IF(SalesOrders_Log[[#This Row],[Date Invoiced]]=FY03_M12,SalesOrders_Log[[#This Row],[Line Sub Total]],0)</f>
        <v>0</v>
      </c>
      <c r="BF248" s="18">
        <f>IF(SalesOrders_Log[[#This Row],[Product]]=FY04_M01,SalesOrders_Log[[#This Row],[Date Invoiced]],0)</f>
        <v>0</v>
      </c>
      <c r="BG248" s="18">
        <f>IF(SalesOrders_Log[[#This Row],[Product]]=FY04_M02,SalesOrders_Log[[#This Row],[Date Invoiced]],0)</f>
        <v>0</v>
      </c>
      <c r="BH248" s="18">
        <f>IF(SalesOrders_Log[[#This Row],[Product]]=FY04_M03,SalesOrders_Log[[#This Row],[Date Invoiced]],0)</f>
        <v>0</v>
      </c>
      <c r="BI248" s="18">
        <f>IF(SalesOrders_Log[[#This Row],[Product]]=FY04_M04,SalesOrders_Log[[#This Row],[Date Invoiced]],0)</f>
        <v>0</v>
      </c>
      <c r="BJ248" s="18">
        <f>IF(SalesOrders_Log[[#This Row],[Product]]=FY04_M05,SalesOrders_Log[[#This Row],[Date Invoiced]],0)</f>
        <v>0</v>
      </c>
      <c r="BK248" s="18">
        <f>IF(SalesOrders_Log[[#This Row],[Product]]=FY04_M06,SalesOrders_Log[[#This Row],[Date Invoiced]],0)</f>
        <v>0</v>
      </c>
      <c r="BL248" s="18">
        <f>IF(SalesOrders_Log[[#This Row],[Product]]=FY04_M07,SalesOrders_Log[[#This Row],[Date Invoiced]],0)</f>
        <v>0</v>
      </c>
      <c r="BM248" s="18">
        <f>IF(SalesOrders_Log[[#This Row],[Product]]=FY04_M08,SalesOrders_Log[[#This Row],[Date Invoiced]],0)</f>
        <v>0</v>
      </c>
      <c r="BN248" s="18">
        <f>IF(SalesOrders_Log[[#This Row],[Product]]=FY04_M09,SalesOrders_Log[[#This Row],[Date Invoiced]],0)</f>
        <v>0</v>
      </c>
      <c r="BO248" s="18">
        <f>IF(SalesOrders_Log[[#This Row],[Product]]=FY04_M10,SalesOrders_Log[[#This Row],[Date Invoiced]],0)</f>
        <v>0</v>
      </c>
      <c r="BP248" s="18">
        <f>IF(SalesOrders_Log[[#This Row],[Product]]=FY04_M11,SalesOrders_Log[[#This Row],[Date Invoiced]],0)</f>
        <v>0</v>
      </c>
      <c r="BQ248" s="18">
        <f>IF(SalesOrders_Log[[#This Row],[Product]]=FY04_M12,SalesOrders_Log[[#This Row],[Date Invoiced]],0)</f>
        <v>0</v>
      </c>
      <c r="BR248" s="18">
        <f>IF(SalesOrders_Log[[#This Row],[Product]]=FY05_M01,SalesOrders_Log[[#This Row],[Date Invoiced]],0)</f>
        <v>0</v>
      </c>
      <c r="BS248" s="18">
        <f>IF(SalesOrders_Log[[#This Row],[Product]]=FY05_M02,SalesOrders_Log[[#This Row],[Date Invoiced]],0)</f>
        <v>0</v>
      </c>
      <c r="BT248" s="18">
        <f>IF(SalesOrders_Log[[#This Row],[Product]]=FY05_M03,SalesOrders_Log[[#This Row],[Date Invoiced]],0)</f>
        <v>0</v>
      </c>
      <c r="BU248" s="18">
        <f>IF(SalesOrders_Log[[#This Row],[Product]]=FY05_M04,SalesOrders_Log[[#This Row],[Date Invoiced]],0)</f>
        <v>0</v>
      </c>
      <c r="BV248" s="18">
        <f>IF(SalesOrders_Log[[#This Row],[Product]]=FY05_M05,SalesOrders_Log[[#This Row],[Date Invoiced]],0)</f>
        <v>0</v>
      </c>
      <c r="BW248" s="18">
        <f>IF(SalesOrders_Log[[#This Row],[Product]]=FY05_M06,SalesOrders_Log[[#This Row],[Date Invoiced]],0)</f>
        <v>0</v>
      </c>
      <c r="BX248" s="18">
        <f>IF(SalesOrders_Log[[#This Row],[Product]]=FY05_M07,SalesOrders_Log[[#This Row],[Date Invoiced]],0)</f>
        <v>0</v>
      </c>
      <c r="BY248" s="18">
        <f>IF(SalesOrders_Log[[#This Row],[Product]]=FY05_M08,SalesOrders_Log[[#This Row],[Date Invoiced]],0)</f>
        <v>0</v>
      </c>
      <c r="BZ248" s="18">
        <f>IF(SalesOrders_Log[[#This Row],[Product]]=FY05_M09,SalesOrders_Log[[#This Row],[Date Invoiced]],0)</f>
        <v>0</v>
      </c>
      <c r="CA248" s="18">
        <f>IF(SalesOrders_Log[[#This Row],[Product]]=FY05_M10,SalesOrders_Log[[#This Row],[Date Invoiced]],0)</f>
        <v>0</v>
      </c>
      <c r="CB248" s="18">
        <f>IF(SalesOrders_Log[[#This Row],[Product]]=FY05_M11,SalesOrders_Log[[#This Row],[Date Invoiced]],0)</f>
        <v>0</v>
      </c>
      <c r="CC248" s="18">
        <f>IF(SalesOrders_Log[[#This Row],[Product]]=FY05_M12,SalesOrders_Log[[#This Row],[Date Invoiced]],0)</f>
        <v>0</v>
      </c>
    </row>
    <row r="249" spans="2:81" x14ac:dyDescent="0.25">
      <c r="B249" s="6" t="s">
        <v>853</v>
      </c>
      <c r="C249" s="6"/>
      <c r="D249" s="11"/>
      <c r="E249" s="6"/>
      <c r="F249" s="6"/>
      <c r="G249" s="6"/>
      <c r="H249" s="6"/>
      <c r="I249" s="6"/>
      <c r="J249" s="6"/>
      <c r="K249" s="6"/>
      <c r="L249" s="18" t="str">
        <f>IF(ISBLANK(SalesOrders_Log[[#This Row],[Product]]),"",SalesOrders_Log[[#This Row],[List Price]]*SalesOrders_Log[[#This Row],[QTY at List Price]]+SalesOrders_Log[[#This Row],[Discount Price]]*SalesOrders_Log[[#This Row],[QTY at Discount Price]])</f>
        <v/>
      </c>
      <c r="M249" s="6"/>
      <c r="N249" s="6"/>
      <c r="O249" s="18" t="str">
        <f>IFERROR(SalesOrders_Log[[#This Row],[Line Sub Total]]*SalesOrders_Log[[#This Row],[Zip Code Taxes]],"")</f>
        <v/>
      </c>
      <c r="P249" s="18">
        <f>SalesOrders_Log[[#This Row],[List Price]]-SalesOrders_Log[[#This Row],[Cost Price]]</f>
        <v>0</v>
      </c>
      <c r="Q24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49" s="93" t="str">
        <f>IFERROR(SalesOrders_Log[[#This Row],[QTY at List Price]]*SalesOrders_Log[[#This Row],[List Price]]/SalesOrders_Log[[#This Row],[Cost Price]]*SalesOrders_Log[[#This Row],[QTY at List Price]]-IF(SalesOrders_Log[[#This Row],[QTY at List Price]]="","",1),"")</f>
        <v/>
      </c>
      <c r="S249" s="93" t="str">
        <f>IFERROR( SalesOrders_Log[[#This Row],[QTY at Discount Price]]*SalesOrders_Log[[#This Row],[Discount Price]]/SalesOrders_Log[[#This Row],[Cost Price]]*SalesOrders_Log[[#This Row],[QTY at Discount Price]]-IF(SalesOrders_Log[[#This Row],[QTY at Discount Price]]="","",1),"")</f>
        <v/>
      </c>
      <c r="T249" s="6"/>
      <c r="V249" s="18">
        <f>IF(SalesOrders_Log[[#This Row],[Date Invoiced]]=FY01_M01,SalesOrders_Log[[#This Row],[Line Sub Total]],0)</f>
        <v>0</v>
      </c>
      <c r="W249" s="18">
        <f>IF(SalesOrders_Log[[#This Row],[Date Invoiced]]=FY01_M02,SalesOrders_Log[[#This Row],[Line Sub Total]],0)</f>
        <v>0</v>
      </c>
      <c r="X249" s="18">
        <f>IF(SalesOrders_Log[[#This Row],[Date Invoiced]]=FY01_M03,SalesOrders_Log[[#This Row],[Line Sub Total]],0)</f>
        <v>0</v>
      </c>
      <c r="Y249" s="18">
        <f>IF(SalesOrders_Log[[#This Row],[Date Invoiced]]=FY01_M04,SalesOrders_Log[[#This Row],[Line Sub Total]],0)</f>
        <v>0</v>
      </c>
      <c r="Z249" s="18">
        <f>IF(SalesOrders_Log[[#This Row],[Date Invoiced]]=FY01_M05,SalesOrders_Log[[#This Row],[Line Sub Total]],0)</f>
        <v>0</v>
      </c>
      <c r="AA249" s="18">
        <f>IF(SalesOrders_Log[[#This Row],[Date Invoiced]]=FY01_M06,SalesOrders_Log[[#This Row],[Line Sub Total]],0)</f>
        <v>0</v>
      </c>
      <c r="AB249" s="18">
        <f>IF(SalesOrders_Log[[#This Row],[Date Invoiced]]=FY01_M07,SalesOrders_Log[[#This Row],[Line Sub Total]],0)</f>
        <v>0</v>
      </c>
      <c r="AC249" s="18">
        <f>IF(SalesOrders_Log[[#This Row],[Date Invoiced]]=FY01_M08,SalesOrders_Log[[#This Row],[Line Sub Total]],0)</f>
        <v>0</v>
      </c>
      <c r="AD249" s="18">
        <f>IF(SalesOrders_Log[[#This Row],[Date Invoiced]]=FY01_M09,SalesOrders_Log[[#This Row],[Line Sub Total]],0)</f>
        <v>0</v>
      </c>
      <c r="AE249" s="18">
        <f>IF(SalesOrders_Log[[#This Row],[Date Invoiced]]=FY01_M10,SalesOrders_Log[[#This Row],[Line Sub Total]],0)</f>
        <v>0</v>
      </c>
      <c r="AF249" s="18">
        <f>IF(SalesOrders_Log[[#This Row],[Date Invoiced]]=FY01_M11,SalesOrders_Log[[#This Row],[Line Sub Total]],0)</f>
        <v>0</v>
      </c>
      <c r="AG249" s="18">
        <f>IF(SalesOrders_Log[[#This Row],[Date Invoiced]]=FY01_M12,SalesOrders_Log[[#This Row],[Line Sub Total]],0)</f>
        <v>0</v>
      </c>
      <c r="AH249" s="18">
        <f>IF(SalesOrders_Log[[#This Row],[Date Invoiced]]=FY02_M01,SalesOrders_Log[[#This Row],[Line Sub Total]],0)</f>
        <v>0</v>
      </c>
      <c r="AI249" s="18">
        <f>IF(SalesOrders_Log[[#This Row],[Date Invoiced]]=FY02_M02,SalesOrders_Log[[#This Row],[Line Sub Total]],0)</f>
        <v>0</v>
      </c>
      <c r="AJ249" s="18">
        <f>IF(SalesOrders_Log[[#This Row],[Date Invoiced]]=FY02_M03,SalesOrders_Log[[#This Row],[Line Sub Total]],0)</f>
        <v>0</v>
      </c>
      <c r="AK249" s="18">
        <f>IF(SalesOrders_Log[[#This Row],[Date Invoiced]]=FY02_M04,SalesOrders_Log[[#This Row],[Line Sub Total]],0)</f>
        <v>0</v>
      </c>
      <c r="AL249" s="18">
        <f>IF(SalesOrders_Log[[#This Row],[Date Invoiced]]=FY02_M05,SalesOrders_Log[[#This Row],[Line Sub Total]],0)</f>
        <v>0</v>
      </c>
      <c r="AM249" s="18">
        <f>IF(SalesOrders_Log[[#This Row],[Date Invoiced]]=FY02_M06,SalesOrders_Log[[#This Row],[Line Sub Total]],0)</f>
        <v>0</v>
      </c>
      <c r="AN249" s="18">
        <f>IF(SalesOrders_Log[[#This Row],[Date Invoiced]]=FY02_M07,SalesOrders_Log[[#This Row],[Line Sub Total]],0)</f>
        <v>0</v>
      </c>
      <c r="AO249" s="18">
        <f>IF(SalesOrders_Log[[#This Row],[Date Invoiced]]=FY02_M08,SalesOrders_Log[[#This Row],[Line Sub Total]],0)</f>
        <v>0</v>
      </c>
      <c r="AP249" s="18">
        <f>IF(SalesOrders_Log[[#This Row],[Date Invoiced]]=FY02_M09,SalesOrders_Log[[#This Row],[Line Sub Total]],0)</f>
        <v>0</v>
      </c>
      <c r="AQ249" s="18">
        <f>IF(SalesOrders_Log[[#This Row],[Date Invoiced]]=FY02_M10,SalesOrders_Log[[#This Row],[Line Sub Total]],0)</f>
        <v>0</v>
      </c>
      <c r="AR249" s="18">
        <f>IF(SalesOrders_Log[[#This Row],[Date Invoiced]]=FY02_M11,SalesOrders_Log[[#This Row],[Line Sub Total]],0)</f>
        <v>0</v>
      </c>
      <c r="AS249" s="18">
        <f>IF(SalesOrders_Log[[#This Row],[Date Invoiced]]=FY02_M12,SalesOrders_Log[[#This Row],[Line Sub Total]],0)</f>
        <v>0</v>
      </c>
      <c r="AT249" s="18">
        <f>IF(SalesOrders_Log[[#This Row],[Date Invoiced]]=FY03_M01,SalesOrders_Log[[#This Row],[Line Sub Total]],0)</f>
        <v>0</v>
      </c>
      <c r="AU249" s="18">
        <f>IF(SalesOrders_Log[[#This Row],[Date Invoiced]]=FY03_M02,SalesOrders_Log[[#This Row],[Line Sub Total]],0)</f>
        <v>0</v>
      </c>
      <c r="AV249" s="18">
        <f>IF(SalesOrders_Log[[#This Row],[Date Invoiced]]=FY03_M03,SalesOrders_Log[[#This Row],[Line Sub Total]],0)</f>
        <v>0</v>
      </c>
      <c r="AW249" s="18">
        <f>IF(SalesOrders_Log[[#This Row],[Date Invoiced]]=FY03_M04,SalesOrders_Log[[#This Row],[Line Sub Total]],0)</f>
        <v>0</v>
      </c>
      <c r="AX249" s="18">
        <f>IF(SalesOrders_Log[[#This Row],[Date Invoiced]]=FY03_M05,SalesOrders_Log[[#This Row],[Line Sub Total]],0)</f>
        <v>0</v>
      </c>
      <c r="AY249" s="18">
        <f>IF(SalesOrders_Log[[#This Row],[Date Invoiced]]=FY03_M06,SalesOrders_Log[[#This Row],[Line Sub Total]],0)</f>
        <v>0</v>
      </c>
      <c r="AZ249" s="18">
        <f>IF(SalesOrders_Log[[#This Row],[Date Invoiced]]=FY03_M07,SalesOrders_Log[[#This Row],[Line Sub Total]],0)</f>
        <v>0</v>
      </c>
      <c r="BA249" s="18">
        <f>IF(SalesOrders_Log[[#This Row],[Date Invoiced]]=FY03_M08,SalesOrders_Log[[#This Row],[Line Sub Total]],0)</f>
        <v>0</v>
      </c>
      <c r="BB249" s="18">
        <f>IF(SalesOrders_Log[[#This Row],[Date Invoiced]]=FY03_M09,SalesOrders_Log[[#This Row],[Line Sub Total]],0)</f>
        <v>0</v>
      </c>
      <c r="BC249" s="18">
        <f>IF(SalesOrders_Log[[#This Row],[Date Invoiced]]=FY03_M10,SalesOrders_Log[[#This Row],[Line Sub Total]],0)</f>
        <v>0</v>
      </c>
      <c r="BD249" s="18">
        <f>IF(SalesOrders_Log[[#This Row],[Date Invoiced]]=FY03_M11,SalesOrders_Log[[#This Row],[Line Sub Total]],0)</f>
        <v>0</v>
      </c>
      <c r="BE249" s="18">
        <f>IF(SalesOrders_Log[[#This Row],[Date Invoiced]]=FY03_M12,SalesOrders_Log[[#This Row],[Line Sub Total]],0)</f>
        <v>0</v>
      </c>
      <c r="BF249" s="18">
        <f>IF(SalesOrders_Log[[#This Row],[Product]]=FY04_M01,SalesOrders_Log[[#This Row],[Date Invoiced]],0)</f>
        <v>0</v>
      </c>
      <c r="BG249" s="18">
        <f>IF(SalesOrders_Log[[#This Row],[Product]]=FY04_M02,SalesOrders_Log[[#This Row],[Date Invoiced]],0)</f>
        <v>0</v>
      </c>
      <c r="BH249" s="18">
        <f>IF(SalesOrders_Log[[#This Row],[Product]]=FY04_M03,SalesOrders_Log[[#This Row],[Date Invoiced]],0)</f>
        <v>0</v>
      </c>
      <c r="BI249" s="18">
        <f>IF(SalesOrders_Log[[#This Row],[Product]]=FY04_M04,SalesOrders_Log[[#This Row],[Date Invoiced]],0)</f>
        <v>0</v>
      </c>
      <c r="BJ249" s="18">
        <f>IF(SalesOrders_Log[[#This Row],[Product]]=FY04_M05,SalesOrders_Log[[#This Row],[Date Invoiced]],0)</f>
        <v>0</v>
      </c>
      <c r="BK249" s="18">
        <f>IF(SalesOrders_Log[[#This Row],[Product]]=FY04_M06,SalesOrders_Log[[#This Row],[Date Invoiced]],0)</f>
        <v>0</v>
      </c>
      <c r="BL249" s="18">
        <f>IF(SalesOrders_Log[[#This Row],[Product]]=FY04_M07,SalesOrders_Log[[#This Row],[Date Invoiced]],0)</f>
        <v>0</v>
      </c>
      <c r="BM249" s="18">
        <f>IF(SalesOrders_Log[[#This Row],[Product]]=FY04_M08,SalesOrders_Log[[#This Row],[Date Invoiced]],0)</f>
        <v>0</v>
      </c>
      <c r="BN249" s="18">
        <f>IF(SalesOrders_Log[[#This Row],[Product]]=FY04_M09,SalesOrders_Log[[#This Row],[Date Invoiced]],0)</f>
        <v>0</v>
      </c>
      <c r="BO249" s="18">
        <f>IF(SalesOrders_Log[[#This Row],[Product]]=FY04_M10,SalesOrders_Log[[#This Row],[Date Invoiced]],0)</f>
        <v>0</v>
      </c>
      <c r="BP249" s="18">
        <f>IF(SalesOrders_Log[[#This Row],[Product]]=FY04_M11,SalesOrders_Log[[#This Row],[Date Invoiced]],0)</f>
        <v>0</v>
      </c>
      <c r="BQ249" s="18">
        <f>IF(SalesOrders_Log[[#This Row],[Product]]=FY04_M12,SalesOrders_Log[[#This Row],[Date Invoiced]],0)</f>
        <v>0</v>
      </c>
      <c r="BR249" s="18">
        <f>IF(SalesOrders_Log[[#This Row],[Product]]=FY05_M01,SalesOrders_Log[[#This Row],[Date Invoiced]],0)</f>
        <v>0</v>
      </c>
      <c r="BS249" s="18">
        <f>IF(SalesOrders_Log[[#This Row],[Product]]=FY05_M02,SalesOrders_Log[[#This Row],[Date Invoiced]],0)</f>
        <v>0</v>
      </c>
      <c r="BT249" s="18">
        <f>IF(SalesOrders_Log[[#This Row],[Product]]=FY05_M03,SalesOrders_Log[[#This Row],[Date Invoiced]],0)</f>
        <v>0</v>
      </c>
      <c r="BU249" s="18">
        <f>IF(SalesOrders_Log[[#This Row],[Product]]=FY05_M04,SalesOrders_Log[[#This Row],[Date Invoiced]],0)</f>
        <v>0</v>
      </c>
      <c r="BV249" s="18">
        <f>IF(SalesOrders_Log[[#This Row],[Product]]=FY05_M05,SalesOrders_Log[[#This Row],[Date Invoiced]],0)</f>
        <v>0</v>
      </c>
      <c r="BW249" s="18">
        <f>IF(SalesOrders_Log[[#This Row],[Product]]=FY05_M06,SalesOrders_Log[[#This Row],[Date Invoiced]],0)</f>
        <v>0</v>
      </c>
      <c r="BX249" s="18">
        <f>IF(SalesOrders_Log[[#This Row],[Product]]=FY05_M07,SalesOrders_Log[[#This Row],[Date Invoiced]],0)</f>
        <v>0</v>
      </c>
      <c r="BY249" s="18">
        <f>IF(SalesOrders_Log[[#This Row],[Product]]=FY05_M08,SalesOrders_Log[[#This Row],[Date Invoiced]],0)</f>
        <v>0</v>
      </c>
      <c r="BZ249" s="18">
        <f>IF(SalesOrders_Log[[#This Row],[Product]]=FY05_M09,SalesOrders_Log[[#This Row],[Date Invoiced]],0)</f>
        <v>0</v>
      </c>
      <c r="CA249" s="18">
        <f>IF(SalesOrders_Log[[#This Row],[Product]]=FY05_M10,SalesOrders_Log[[#This Row],[Date Invoiced]],0)</f>
        <v>0</v>
      </c>
      <c r="CB249" s="18">
        <f>IF(SalesOrders_Log[[#This Row],[Product]]=FY05_M11,SalesOrders_Log[[#This Row],[Date Invoiced]],0)</f>
        <v>0</v>
      </c>
      <c r="CC249" s="18">
        <f>IF(SalesOrders_Log[[#This Row],[Product]]=FY05_M12,SalesOrders_Log[[#This Row],[Date Invoiced]],0)</f>
        <v>0</v>
      </c>
    </row>
    <row r="250" spans="2:81" x14ac:dyDescent="0.25">
      <c r="B250" s="6" t="s">
        <v>854</v>
      </c>
      <c r="C250" s="6"/>
      <c r="D250" s="11"/>
      <c r="E250" s="6"/>
      <c r="F250" s="6"/>
      <c r="G250" s="6"/>
      <c r="H250" s="6"/>
      <c r="I250" s="6"/>
      <c r="J250" s="6"/>
      <c r="K250" s="6"/>
      <c r="L250" s="18" t="str">
        <f>IF(ISBLANK(SalesOrders_Log[[#This Row],[Product]]),"",SalesOrders_Log[[#This Row],[List Price]]*SalesOrders_Log[[#This Row],[QTY at List Price]]+SalesOrders_Log[[#This Row],[Discount Price]]*SalesOrders_Log[[#This Row],[QTY at Discount Price]])</f>
        <v/>
      </c>
      <c r="M250" s="6"/>
      <c r="N250" s="6"/>
      <c r="O250" s="18" t="str">
        <f>IFERROR(SalesOrders_Log[[#This Row],[Line Sub Total]]*SalesOrders_Log[[#This Row],[Zip Code Taxes]],"")</f>
        <v/>
      </c>
      <c r="P250" s="18">
        <f>SalesOrders_Log[[#This Row],[List Price]]-SalesOrders_Log[[#This Row],[Cost Price]]</f>
        <v>0</v>
      </c>
      <c r="Q25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50" s="93" t="str">
        <f>IFERROR(SalesOrders_Log[[#This Row],[QTY at List Price]]*SalesOrders_Log[[#This Row],[List Price]]/SalesOrders_Log[[#This Row],[Cost Price]]*SalesOrders_Log[[#This Row],[QTY at List Price]]-IF(SalesOrders_Log[[#This Row],[QTY at List Price]]="","",1),"")</f>
        <v/>
      </c>
      <c r="S250" s="93" t="str">
        <f>IFERROR( SalesOrders_Log[[#This Row],[QTY at Discount Price]]*SalesOrders_Log[[#This Row],[Discount Price]]/SalesOrders_Log[[#This Row],[Cost Price]]*SalesOrders_Log[[#This Row],[QTY at Discount Price]]-IF(SalesOrders_Log[[#This Row],[QTY at Discount Price]]="","",1),"")</f>
        <v/>
      </c>
      <c r="T250" s="6"/>
      <c r="V250" s="18">
        <f>IF(SalesOrders_Log[[#This Row],[Date Invoiced]]=FY01_M01,SalesOrders_Log[[#This Row],[Line Sub Total]],0)</f>
        <v>0</v>
      </c>
      <c r="W250" s="18">
        <f>IF(SalesOrders_Log[[#This Row],[Date Invoiced]]=FY01_M02,SalesOrders_Log[[#This Row],[Line Sub Total]],0)</f>
        <v>0</v>
      </c>
      <c r="X250" s="18">
        <f>IF(SalesOrders_Log[[#This Row],[Date Invoiced]]=FY01_M03,SalesOrders_Log[[#This Row],[Line Sub Total]],0)</f>
        <v>0</v>
      </c>
      <c r="Y250" s="18">
        <f>IF(SalesOrders_Log[[#This Row],[Date Invoiced]]=FY01_M04,SalesOrders_Log[[#This Row],[Line Sub Total]],0)</f>
        <v>0</v>
      </c>
      <c r="Z250" s="18">
        <f>IF(SalesOrders_Log[[#This Row],[Date Invoiced]]=FY01_M05,SalesOrders_Log[[#This Row],[Line Sub Total]],0)</f>
        <v>0</v>
      </c>
      <c r="AA250" s="18">
        <f>IF(SalesOrders_Log[[#This Row],[Date Invoiced]]=FY01_M06,SalesOrders_Log[[#This Row],[Line Sub Total]],0)</f>
        <v>0</v>
      </c>
      <c r="AB250" s="18">
        <f>IF(SalesOrders_Log[[#This Row],[Date Invoiced]]=FY01_M07,SalesOrders_Log[[#This Row],[Line Sub Total]],0)</f>
        <v>0</v>
      </c>
      <c r="AC250" s="18">
        <f>IF(SalesOrders_Log[[#This Row],[Date Invoiced]]=FY01_M08,SalesOrders_Log[[#This Row],[Line Sub Total]],0)</f>
        <v>0</v>
      </c>
      <c r="AD250" s="18">
        <f>IF(SalesOrders_Log[[#This Row],[Date Invoiced]]=FY01_M09,SalesOrders_Log[[#This Row],[Line Sub Total]],0)</f>
        <v>0</v>
      </c>
      <c r="AE250" s="18">
        <f>IF(SalesOrders_Log[[#This Row],[Date Invoiced]]=FY01_M10,SalesOrders_Log[[#This Row],[Line Sub Total]],0)</f>
        <v>0</v>
      </c>
      <c r="AF250" s="18">
        <f>IF(SalesOrders_Log[[#This Row],[Date Invoiced]]=FY01_M11,SalesOrders_Log[[#This Row],[Line Sub Total]],0)</f>
        <v>0</v>
      </c>
      <c r="AG250" s="18">
        <f>IF(SalesOrders_Log[[#This Row],[Date Invoiced]]=FY01_M12,SalesOrders_Log[[#This Row],[Line Sub Total]],0)</f>
        <v>0</v>
      </c>
      <c r="AH250" s="18">
        <f>IF(SalesOrders_Log[[#This Row],[Date Invoiced]]=FY02_M01,SalesOrders_Log[[#This Row],[Line Sub Total]],0)</f>
        <v>0</v>
      </c>
      <c r="AI250" s="18">
        <f>IF(SalesOrders_Log[[#This Row],[Date Invoiced]]=FY02_M02,SalesOrders_Log[[#This Row],[Line Sub Total]],0)</f>
        <v>0</v>
      </c>
      <c r="AJ250" s="18">
        <f>IF(SalesOrders_Log[[#This Row],[Date Invoiced]]=FY02_M03,SalesOrders_Log[[#This Row],[Line Sub Total]],0)</f>
        <v>0</v>
      </c>
      <c r="AK250" s="18">
        <f>IF(SalesOrders_Log[[#This Row],[Date Invoiced]]=FY02_M04,SalesOrders_Log[[#This Row],[Line Sub Total]],0)</f>
        <v>0</v>
      </c>
      <c r="AL250" s="18">
        <f>IF(SalesOrders_Log[[#This Row],[Date Invoiced]]=FY02_M05,SalesOrders_Log[[#This Row],[Line Sub Total]],0)</f>
        <v>0</v>
      </c>
      <c r="AM250" s="18">
        <f>IF(SalesOrders_Log[[#This Row],[Date Invoiced]]=FY02_M06,SalesOrders_Log[[#This Row],[Line Sub Total]],0)</f>
        <v>0</v>
      </c>
      <c r="AN250" s="18">
        <f>IF(SalesOrders_Log[[#This Row],[Date Invoiced]]=FY02_M07,SalesOrders_Log[[#This Row],[Line Sub Total]],0)</f>
        <v>0</v>
      </c>
      <c r="AO250" s="18">
        <f>IF(SalesOrders_Log[[#This Row],[Date Invoiced]]=FY02_M08,SalesOrders_Log[[#This Row],[Line Sub Total]],0)</f>
        <v>0</v>
      </c>
      <c r="AP250" s="18">
        <f>IF(SalesOrders_Log[[#This Row],[Date Invoiced]]=FY02_M09,SalesOrders_Log[[#This Row],[Line Sub Total]],0)</f>
        <v>0</v>
      </c>
      <c r="AQ250" s="18">
        <f>IF(SalesOrders_Log[[#This Row],[Date Invoiced]]=FY02_M10,SalesOrders_Log[[#This Row],[Line Sub Total]],0)</f>
        <v>0</v>
      </c>
      <c r="AR250" s="18">
        <f>IF(SalesOrders_Log[[#This Row],[Date Invoiced]]=FY02_M11,SalesOrders_Log[[#This Row],[Line Sub Total]],0)</f>
        <v>0</v>
      </c>
      <c r="AS250" s="18">
        <f>IF(SalesOrders_Log[[#This Row],[Date Invoiced]]=FY02_M12,SalesOrders_Log[[#This Row],[Line Sub Total]],0)</f>
        <v>0</v>
      </c>
      <c r="AT250" s="18">
        <f>IF(SalesOrders_Log[[#This Row],[Date Invoiced]]=FY03_M01,SalesOrders_Log[[#This Row],[Line Sub Total]],0)</f>
        <v>0</v>
      </c>
      <c r="AU250" s="18">
        <f>IF(SalesOrders_Log[[#This Row],[Date Invoiced]]=FY03_M02,SalesOrders_Log[[#This Row],[Line Sub Total]],0)</f>
        <v>0</v>
      </c>
      <c r="AV250" s="18">
        <f>IF(SalesOrders_Log[[#This Row],[Date Invoiced]]=FY03_M03,SalesOrders_Log[[#This Row],[Line Sub Total]],0)</f>
        <v>0</v>
      </c>
      <c r="AW250" s="18">
        <f>IF(SalesOrders_Log[[#This Row],[Date Invoiced]]=FY03_M04,SalesOrders_Log[[#This Row],[Line Sub Total]],0)</f>
        <v>0</v>
      </c>
      <c r="AX250" s="18">
        <f>IF(SalesOrders_Log[[#This Row],[Date Invoiced]]=FY03_M05,SalesOrders_Log[[#This Row],[Line Sub Total]],0)</f>
        <v>0</v>
      </c>
      <c r="AY250" s="18">
        <f>IF(SalesOrders_Log[[#This Row],[Date Invoiced]]=FY03_M06,SalesOrders_Log[[#This Row],[Line Sub Total]],0)</f>
        <v>0</v>
      </c>
      <c r="AZ250" s="18">
        <f>IF(SalesOrders_Log[[#This Row],[Date Invoiced]]=FY03_M07,SalesOrders_Log[[#This Row],[Line Sub Total]],0)</f>
        <v>0</v>
      </c>
      <c r="BA250" s="18">
        <f>IF(SalesOrders_Log[[#This Row],[Date Invoiced]]=FY03_M08,SalesOrders_Log[[#This Row],[Line Sub Total]],0)</f>
        <v>0</v>
      </c>
      <c r="BB250" s="18">
        <f>IF(SalesOrders_Log[[#This Row],[Date Invoiced]]=FY03_M09,SalesOrders_Log[[#This Row],[Line Sub Total]],0)</f>
        <v>0</v>
      </c>
      <c r="BC250" s="18">
        <f>IF(SalesOrders_Log[[#This Row],[Date Invoiced]]=FY03_M10,SalesOrders_Log[[#This Row],[Line Sub Total]],0)</f>
        <v>0</v>
      </c>
      <c r="BD250" s="18">
        <f>IF(SalesOrders_Log[[#This Row],[Date Invoiced]]=FY03_M11,SalesOrders_Log[[#This Row],[Line Sub Total]],0)</f>
        <v>0</v>
      </c>
      <c r="BE250" s="18">
        <f>IF(SalesOrders_Log[[#This Row],[Date Invoiced]]=FY03_M12,SalesOrders_Log[[#This Row],[Line Sub Total]],0)</f>
        <v>0</v>
      </c>
      <c r="BF250" s="18">
        <f>IF(SalesOrders_Log[[#This Row],[Product]]=FY04_M01,SalesOrders_Log[[#This Row],[Date Invoiced]],0)</f>
        <v>0</v>
      </c>
      <c r="BG250" s="18">
        <f>IF(SalesOrders_Log[[#This Row],[Product]]=FY04_M02,SalesOrders_Log[[#This Row],[Date Invoiced]],0)</f>
        <v>0</v>
      </c>
      <c r="BH250" s="18">
        <f>IF(SalesOrders_Log[[#This Row],[Product]]=FY04_M03,SalesOrders_Log[[#This Row],[Date Invoiced]],0)</f>
        <v>0</v>
      </c>
      <c r="BI250" s="18">
        <f>IF(SalesOrders_Log[[#This Row],[Product]]=FY04_M04,SalesOrders_Log[[#This Row],[Date Invoiced]],0)</f>
        <v>0</v>
      </c>
      <c r="BJ250" s="18">
        <f>IF(SalesOrders_Log[[#This Row],[Product]]=FY04_M05,SalesOrders_Log[[#This Row],[Date Invoiced]],0)</f>
        <v>0</v>
      </c>
      <c r="BK250" s="18">
        <f>IF(SalesOrders_Log[[#This Row],[Product]]=FY04_M06,SalesOrders_Log[[#This Row],[Date Invoiced]],0)</f>
        <v>0</v>
      </c>
      <c r="BL250" s="18">
        <f>IF(SalesOrders_Log[[#This Row],[Product]]=FY04_M07,SalesOrders_Log[[#This Row],[Date Invoiced]],0)</f>
        <v>0</v>
      </c>
      <c r="BM250" s="18">
        <f>IF(SalesOrders_Log[[#This Row],[Product]]=FY04_M08,SalesOrders_Log[[#This Row],[Date Invoiced]],0)</f>
        <v>0</v>
      </c>
      <c r="BN250" s="18">
        <f>IF(SalesOrders_Log[[#This Row],[Product]]=FY04_M09,SalesOrders_Log[[#This Row],[Date Invoiced]],0)</f>
        <v>0</v>
      </c>
      <c r="BO250" s="18">
        <f>IF(SalesOrders_Log[[#This Row],[Product]]=FY04_M10,SalesOrders_Log[[#This Row],[Date Invoiced]],0)</f>
        <v>0</v>
      </c>
      <c r="BP250" s="18">
        <f>IF(SalesOrders_Log[[#This Row],[Product]]=FY04_M11,SalesOrders_Log[[#This Row],[Date Invoiced]],0)</f>
        <v>0</v>
      </c>
      <c r="BQ250" s="18">
        <f>IF(SalesOrders_Log[[#This Row],[Product]]=FY04_M12,SalesOrders_Log[[#This Row],[Date Invoiced]],0)</f>
        <v>0</v>
      </c>
      <c r="BR250" s="18">
        <f>IF(SalesOrders_Log[[#This Row],[Product]]=FY05_M01,SalesOrders_Log[[#This Row],[Date Invoiced]],0)</f>
        <v>0</v>
      </c>
      <c r="BS250" s="18">
        <f>IF(SalesOrders_Log[[#This Row],[Product]]=FY05_M02,SalesOrders_Log[[#This Row],[Date Invoiced]],0)</f>
        <v>0</v>
      </c>
      <c r="BT250" s="18">
        <f>IF(SalesOrders_Log[[#This Row],[Product]]=FY05_M03,SalesOrders_Log[[#This Row],[Date Invoiced]],0)</f>
        <v>0</v>
      </c>
      <c r="BU250" s="18">
        <f>IF(SalesOrders_Log[[#This Row],[Product]]=FY05_M04,SalesOrders_Log[[#This Row],[Date Invoiced]],0)</f>
        <v>0</v>
      </c>
      <c r="BV250" s="18">
        <f>IF(SalesOrders_Log[[#This Row],[Product]]=FY05_M05,SalesOrders_Log[[#This Row],[Date Invoiced]],0)</f>
        <v>0</v>
      </c>
      <c r="BW250" s="18">
        <f>IF(SalesOrders_Log[[#This Row],[Product]]=FY05_M06,SalesOrders_Log[[#This Row],[Date Invoiced]],0)</f>
        <v>0</v>
      </c>
      <c r="BX250" s="18">
        <f>IF(SalesOrders_Log[[#This Row],[Product]]=FY05_M07,SalesOrders_Log[[#This Row],[Date Invoiced]],0)</f>
        <v>0</v>
      </c>
      <c r="BY250" s="18">
        <f>IF(SalesOrders_Log[[#This Row],[Product]]=FY05_M08,SalesOrders_Log[[#This Row],[Date Invoiced]],0)</f>
        <v>0</v>
      </c>
      <c r="BZ250" s="18">
        <f>IF(SalesOrders_Log[[#This Row],[Product]]=FY05_M09,SalesOrders_Log[[#This Row],[Date Invoiced]],0)</f>
        <v>0</v>
      </c>
      <c r="CA250" s="18">
        <f>IF(SalesOrders_Log[[#This Row],[Product]]=FY05_M10,SalesOrders_Log[[#This Row],[Date Invoiced]],0)</f>
        <v>0</v>
      </c>
      <c r="CB250" s="18">
        <f>IF(SalesOrders_Log[[#This Row],[Product]]=FY05_M11,SalesOrders_Log[[#This Row],[Date Invoiced]],0)</f>
        <v>0</v>
      </c>
      <c r="CC250" s="18">
        <f>IF(SalesOrders_Log[[#This Row],[Product]]=FY05_M12,SalesOrders_Log[[#This Row],[Date Invoiced]],0)</f>
        <v>0</v>
      </c>
    </row>
    <row r="251" spans="2:81" x14ac:dyDescent="0.25">
      <c r="B251" s="6" t="s">
        <v>855</v>
      </c>
      <c r="C251" s="6"/>
      <c r="D251" s="11"/>
      <c r="E251" s="6"/>
      <c r="F251" s="6"/>
      <c r="G251" s="6"/>
      <c r="H251" s="6"/>
      <c r="I251" s="6"/>
      <c r="J251" s="6"/>
      <c r="K251" s="6"/>
      <c r="L251" s="18" t="str">
        <f>IF(ISBLANK(SalesOrders_Log[[#This Row],[Product]]),"",SalesOrders_Log[[#This Row],[List Price]]*SalesOrders_Log[[#This Row],[QTY at List Price]]+SalesOrders_Log[[#This Row],[Discount Price]]*SalesOrders_Log[[#This Row],[QTY at Discount Price]])</f>
        <v/>
      </c>
      <c r="M251" s="6"/>
      <c r="N251" s="6"/>
      <c r="O251" s="18" t="str">
        <f>IFERROR(SalesOrders_Log[[#This Row],[Line Sub Total]]*SalesOrders_Log[[#This Row],[Zip Code Taxes]],"")</f>
        <v/>
      </c>
      <c r="P251" s="18">
        <f>SalesOrders_Log[[#This Row],[List Price]]-SalesOrders_Log[[#This Row],[Cost Price]]</f>
        <v>0</v>
      </c>
      <c r="Q25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51" s="93" t="str">
        <f>IFERROR(SalesOrders_Log[[#This Row],[QTY at List Price]]*SalesOrders_Log[[#This Row],[List Price]]/SalesOrders_Log[[#This Row],[Cost Price]]*SalesOrders_Log[[#This Row],[QTY at List Price]]-IF(SalesOrders_Log[[#This Row],[QTY at List Price]]="","",1),"")</f>
        <v/>
      </c>
      <c r="S251" s="93" t="str">
        <f>IFERROR( SalesOrders_Log[[#This Row],[QTY at Discount Price]]*SalesOrders_Log[[#This Row],[Discount Price]]/SalesOrders_Log[[#This Row],[Cost Price]]*SalesOrders_Log[[#This Row],[QTY at Discount Price]]-IF(SalesOrders_Log[[#This Row],[QTY at Discount Price]]="","",1),"")</f>
        <v/>
      </c>
      <c r="T251" s="6"/>
      <c r="V251" s="18">
        <f>IF(SalesOrders_Log[[#This Row],[Date Invoiced]]=FY01_M01,SalesOrders_Log[[#This Row],[Line Sub Total]],0)</f>
        <v>0</v>
      </c>
      <c r="W251" s="18">
        <f>IF(SalesOrders_Log[[#This Row],[Date Invoiced]]=FY01_M02,SalesOrders_Log[[#This Row],[Line Sub Total]],0)</f>
        <v>0</v>
      </c>
      <c r="X251" s="18">
        <f>IF(SalesOrders_Log[[#This Row],[Date Invoiced]]=FY01_M03,SalesOrders_Log[[#This Row],[Line Sub Total]],0)</f>
        <v>0</v>
      </c>
      <c r="Y251" s="18">
        <f>IF(SalesOrders_Log[[#This Row],[Date Invoiced]]=FY01_M04,SalesOrders_Log[[#This Row],[Line Sub Total]],0)</f>
        <v>0</v>
      </c>
      <c r="Z251" s="18">
        <f>IF(SalesOrders_Log[[#This Row],[Date Invoiced]]=FY01_M05,SalesOrders_Log[[#This Row],[Line Sub Total]],0)</f>
        <v>0</v>
      </c>
      <c r="AA251" s="18">
        <f>IF(SalesOrders_Log[[#This Row],[Date Invoiced]]=FY01_M06,SalesOrders_Log[[#This Row],[Line Sub Total]],0)</f>
        <v>0</v>
      </c>
      <c r="AB251" s="18">
        <f>IF(SalesOrders_Log[[#This Row],[Date Invoiced]]=FY01_M07,SalesOrders_Log[[#This Row],[Line Sub Total]],0)</f>
        <v>0</v>
      </c>
      <c r="AC251" s="18">
        <f>IF(SalesOrders_Log[[#This Row],[Date Invoiced]]=FY01_M08,SalesOrders_Log[[#This Row],[Line Sub Total]],0)</f>
        <v>0</v>
      </c>
      <c r="AD251" s="18">
        <f>IF(SalesOrders_Log[[#This Row],[Date Invoiced]]=FY01_M09,SalesOrders_Log[[#This Row],[Line Sub Total]],0)</f>
        <v>0</v>
      </c>
      <c r="AE251" s="18">
        <f>IF(SalesOrders_Log[[#This Row],[Date Invoiced]]=FY01_M10,SalesOrders_Log[[#This Row],[Line Sub Total]],0)</f>
        <v>0</v>
      </c>
      <c r="AF251" s="18">
        <f>IF(SalesOrders_Log[[#This Row],[Date Invoiced]]=FY01_M11,SalesOrders_Log[[#This Row],[Line Sub Total]],0)</f>
        <v>0</v>
      </c>
      <c r="AG251" s="18">
        <f>IF(SalesOrders_Log[[#This Row],[Date Invoiced]]=FY01_M12,SalesOrders_Log[[#This Row],[Line Sub Total]],0)</f>
        <v>0</v>
      </c>
      <c r="AH251" s="18">
        <f>IF(SalesOrders_Log[[#This Row],[Date Invoiced]]=FY02_M01,SalesOrders_Log[[#This Row],[Line Sub Total]],0)</f>
        <v>0</v>
      </c>
      <c r="AI251" s="18">
        <f>IF(SalesOrders_Log[[#This Row],[Date Invoiced]]=FY02_M02,SalesOrders_Log[[#This Row],[Line Sub Total]],0)</f>
        <v>0</v>
      </c>
      <c r="AJ251" s="18">
        <f>IF(SalesOrders_Log[[#This Row],[Date Invoiced]]=FY02_M03,SalesOrders_Log[[#This Row],[Line Sub Total]],0)</f>
        <v>0</v>
      </c>
      <c r="AK251" s="18">
        <f>IF(SalesOrders_Log[[#This Row],[Date Invoiced]]=FY02_M04,SalesOrders_Log[[#This Row],[Line Sub Total]],0)</f>
        <v>0</v>
      </c>
      <c r="AL251" s="18">
        <f>IF(SalesOrders_Log[[#This Row],[Date Invoiced]]=FY02_M05,SalesOrders_Log[[#This Row],[Line Sub Total]],0)</f>
        <v>0</v>
      </c>
      <c r="AM251" s="18">
        <f>IF(SalesOrders_Log[[#This Row],[Date Invoiced]]=FY02_M06,SalesOrders_Log[[#This Row],[Line Sub Total]],0)</f>
        <v>0</v>
      </c>
      <c r="AN251" s="18">
        <f>IF(SalesOrders_Log[[#This Row],[Date Invoiced]]=FY02_M07,SalesOrders_Log[[#This Row],[Line Sub Total]],0)</f>
        <v>0</v>
      </c>
      <c r="AO251" s="18">
        <f>IF(SalesOrders_Log[[#This Row],[Date Invoiced]]=FY02_M08,SalesOrders_Log[[#This Row],[Line Sub Total]],0)</f>
        <v>0</v>
      </c>
      <c r="AP251" s="18">
        <f>IF(SalesOrders_Log[[#This Row],[Date Invoiced]]=FY02_M09,SalesOrders_Log[[#This Row],[Line Sub Total]],0)</f>
        <v>0</v>
      </c>
      <c r="AQ251" s="18">
        <f>IF(SalesOrders_Log[[#This Row],[Date Invoiced]]=FY02_M10,SalesOrders_Log[[#This Row],[Line Sub Total]],0)</f>
        <v>0</v>
      </c>
      <c r="AR251" s="18">
        <f>IF(SalesOrders_Log[[#This Row],[Date Invoiced]]=FY02_M11,SalesOrders_Log[[#This Row],[Line Sub Total]],0)</f>
        <v>0</v>
      </c>
      <c r="AS251" s="18">
        <f>IF(SalesOrders_Log[[#This Row],[Date Invoiced]]=FY02_M12,SalesOrders_Log[[#This Row],[Line Sub Total]],0)</f>
        <v>0</v>
      </c>
      <c r="AT251" s="18">
        <f>IF(SalesOrders_Log[[#This Row],[Date Invoiced]]=FY03_M01,SalesOrders_Log[[#This Row],[Line Sub Total]],0)</f>
        <v>0</v>
      </c>
      <c r="AU251" s="18">
        <f>IF(SalesOrders_Log[[#This Row],[Date Invoiced]]=FY03_M02,SalesOrders_Log[[#This Row],[Line Sub Total]],0)</f>
        <v>0</v>
      </c>
      <c r="AV251" s="18">
        <f>IF(SalesOrders_Log[[#This Row],[Date Invoiced]]=FY03_M03,SalesOrders_Log[[#This Row],[Line Sub Total]],0)</f>
        <v>0</v>
      </c>
      <c r="AW251" s="18">
        <f>IF(SalesOrders_Log[[#This Row],[Date Invoiced]]=FY03_M04,SalesOrders_Log[[#This Row],[Line Sub Total]],0)</f>
        <v>0</v>
      </c>
      <c r="AX251" s="18">
        <f>IF(SalesOrders_Log[[#This Row],[Date Invoiced]]=FY03_M05,SalesOrders_Log[[#This Row],[Line Sub Total]],0)</f>
        <v>0</v>
      </c>
      <c r="AY251" s="18">
        <f>IF(SalesOrders_Log[[#This Row],[Date Invoiced]]=FY03_M06,SalesOrders_Log[[#This Row],[Line Sub Total]],0)</f>
        <v>0</v>
      </c>
      <c r="AZ251" s="18">
        <f>IF(SalesOrders_Log[[#This Row],[Date Invoiced]]=FY03_M07,SalesOrders_Log[[#This Row],[Line Sub Total]],0)</f>
        <v>0</v>
      </c>
      <c r="BA251" s="18">
        <f>IF(SalesOrders_Log[[#This Row],[Date Invoiced]]=FY03_M08,SalesOrders_Log[[#This Row],[Line Sub Total]],0)</f>
        <v>0</v>
      </c>
      <c r="BB251" s="18">
        <f>IF(SalesOrders_Log[[#This Row],[Date Invoiced]]=FY03_M09,SalesOrders_Log[[#This Row],[Line Sub Total]],0)</f>
        <v>0</v>
      </c>
      <c r="BC251" s="18">
        <f>IF(SalesOrders_Log[[#This Row],[Date Invoiced]]=FY03_M10,SalesOrders_Log[[#This Row],[Line Sub Total]],0)</f>
        <v>0</v>
      </c>
      <c r="BD251" s="18">
        <f>IF(SalesOrders_Log[[#This Row],[Date Invoiced]]=FY03_M11,SalesOrders_Log[[#This Row],[Line Sub Total]],0)</f>
        <v>0</v>
      </c>
      <c r="BE251" s="18">
        <f>IF(SalesOrders_Log[[#This Row],[Date Invoiced]]=FY03_M12,SalesOrders_Log[[#This Row],[Line Sub Total]],0)</f>
        <v>0</v>
      </c>
      <c r="BF251" s="18">
        <f>IF(SalesOrders_Log[[#This Row],[Product]]=FY04_M01,SalesOrders_Log[[#This Row],[Date Invoiced]],0)</f>
        <v>0</v>
      </c>
      <c r="BG251" s="18">
        <f>IF(SalesOrders_Log[[#This Row],[Product]]=FY04_M02,SalesOrders_Log[[#This Row],[Date Invoiced]],0)</f>
        <v>0</v>
      </c>
      <c r="BH251" s="18">
        <f>IF(SalesOrders_Log[[#This Row],[Product]]=FY04_M03,SalesOrders_Log[[#This Row],[Date Invoiced]],0)</f>
        <v>0</v>
      </c>
      <c r="BI251" s="18">
        <f>IF(SalesOrders_Log[[#This Row],[Product]]=FY04_M04,SalesOrders_Log[[#This Row],[Date Invoiced]],0)</f>
        <v>0</v>
      </c>
      <c r="BJ251" s="18">
        <f>IF(SalesOrders_Log[[#This Row],[Product]]=FY04_M05,SalesOrders_Log[[#This Row],[Date Invoiced]],0)</f>
        <v>0</v>
      </c>
      <c r="BK251" s="18">
        <f>IF(SalesOrders_Log[[#This Row],[Product]]=FY04_M06,SalesOrders_Log[[#This Row],[Date Invoiced]],0)</f>
        <v>0</v>
      </c>
      <c r="BL251" s="18">
        <f>IF(SalesOrders_Log[[#This Row],[Product]]=FY04_M07,SalesOrders_Log[[#This Row],[Date Invoiced]],0)</f>
        <v>0</v>
      </c>
      <c r="BM251" s="18">
        <f>IF(SalesOrders_Log[[#This Row],[Product]]=FY04_M08,SalesOrders_Log[[#This Row],[Date Invoiced]],0)</f>
        <v>0</v>
      </c>
      <c r="BN251" s="18">
        <f>IF(SalesOrders_Log[[#This Row],[Product]]=FY04_M09,SalesOrders_Log[[#This Row],[Date Invoiced]],0)</f>
        <v>0</v>
      </c>
      <c r="BO251" s="18">
        <f>IF(SalesOrders_Log[[#This Row],[Product]]=FY04_M10,SalesOrders_Log[[#This Row],[Date Invoiced]],0)</f>
        <v>0</v>
      </c>
      <c r="BP251" s="18">
        <f>IF(SalesOrders_Log[[#This Row],[Product]]=FY04_M11,SalesOrders_Log[[#This Row],[Date Invoiced]],0)</f>
        <v>0</v>
      </c>
      <c r="BQ251" s="18">
        <f>IF(SalesOrders_Log[[#This Row],[Product]]=FY04_M12,SalesOrders_Log[[#This Row],[Date Invoiced]],0)</f>
        <v>0</v>
      </c>
      <c r="BR251" s="18">
        <f>IF(SalesOrders_Log[[#This Row],[Product]]=FY05_M01,SalesOrders_Log[[#This Row],[Date Invoiced]],0)</f>
        <v>0</v>
      </c>
      <c r="BS251" s="18">
        <f>IF(SalesOrders_Log[[#This Row],[Product]]=FY05_M02,SalesOrders_Log[[#This Row],[Date Invoiced]],0)</f>
        <v>0</v>
      </c>
      <c r="BT251" s="18">
        <f>IF(SalesOrders_Log[[#This Row],[Product]]=FY05_M03,SalesOrders_Log[[#This Row],[Date Invoiced]],0)</f>
        <v>0</v>
      </c>
      <c r="BU251" s="18">
        <f>IF(SalesOrders_Log[[#This Row],[Product]]=FY05_M04,SalesOrders_Log[[#This Row],[Date Invoiced]],0)</f>
        <v>0</v>
      </c>
      <c r="BV251" s="18">
        <f>IF(SalesOrders_Log[[#This Row],[Product]]=FY05_M05,SalesOrders_Log[[#This Row],[Date Invoiced]],0)</f>
        <v>0</v>
      </c>
      <c r="BW251" s="18">
        <f>IF(SalesOrders_Log[[#This Row],[Product]]=FY05_M06,SalesOrders_Log[[#This Row],[Date Invoiced]],0)</f>
        <v>0</v>
      </c>
      <c r="BX251" s="18">
        <f>IF(SalesOrders_Log[[#This Row],[Product]]=FY05_M07,SalesOrders_Log[[#This Row],[Date Invoiced]],0)</f>
        <v>0</v>
      </c>
      <c r="BY251" s="18">
        <f>IF(SalesOrders_Log[[#This Row],[Product]]=FY05_M08,SalesOrders_Log[[#This Row],[Date Invoiced]],0)</f>
        <v>0</v>
      </c>
      <c r="BZ251" s="18">
        <f>IF(SalesOrders_Log[[#This Row],[Product]]=FY05_M09,SalesOrders_Log[[#This Row],[Date Invoiced]],0)</f>
        <v>0</v>
      </c>
      <c r="CA251" s="18">
        <f>IF(SalesOrders_Log[[#This Row],[Product]]=FY05_M10,SalesOrders_Log[[#This Row],[Date Invoiced]],0)</f>
        <v>0</v>
      </c>
      <c r="CB251" s="18">
        <f>IF(SalesOrders_Log[[#This Row],[Product]]=FY05_M11,SalesOrders_Log[[#This Row],[Date Invoiced]],0)</f>
        <v>0</v>
      </c>
      <c r="CC251" s="18">
        <f>IF(SalesOrders_Log[[#This Row],[Product]]=FY05_M12,SalesOrders_Log[[#This Row],[Date Invoiced]],0)</f>
        <v>0</v>
      </c>
    </row>
    <row r="252" spans="2:81" x14ac:dyDescent="0.25">
      <c r="B252" s="6" t="s">
        <v>856</v>
      </c>
      <c r="C252" s="6"/>
      <c r="D252" s="11"/>
      <c r="E252" s="6"/>
      <c r="F252" s="6"/>
      <c r="G252" s="6"/>
      <c r="H252" s="6"/>
      <c r="I252" s="6"/>
      <c r="J252" s="6"/>
      <c r="K252" s="6"/>
      <c r="L252" s="18" t="str">
        <f>IF(ISBLANK(SalesOrders_Log[[#This Row],[Product]]),"",SalesOrders_Log[[#This Row],[List Price]]*SalesOrders_Log[[#This Row],[QTY at List Price]]+SalesOrders_Log[[#This Row],[Discount Price]]*SalesOrders_Log[[#This Row],[QTY at Discount Price]])</f>
        <v/>
      </c>
      <c r="M252" s="6"/>
      <c r="N252" s="6"/>
      <c r="O252" s="18" t="str">
        <f>IFERROR(SalesOrders_Log[[#This Row],[Line Sub Total]]*SalesOrders_Log[[#This Row],[Zip Code Taxes]],"")</f>
        <v/>
      </c>
      <c r="P252" s="18">
        <f>SalesOrders_Log[[#This Row],[List Price]]-SalesOrders_Log[[#This Row],[Cost Price]]</f>
        <v>0</v>
      </c>
      <c r="Q25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52" s="93" t="str">
        <f>IFERROR(SalesOrders_Log[[#This Row],[QTY at List Price]]*SalesOrders_Log[[#This Row],[List Price]]/SalesOrders_Log[[#This Row],[Cost Price]]*SalesOrders_Log[[#This Row],[QTY at List Price]]-IF(SalesOrders_Log[[#This Row],[QTY at List Price]]="","",1),"")</f>
        <v/>
      </c>
      <c r="S252" s="93" t="str">
        <f>IFERROR( SalesOrders_Log[[#This Row],[QTY at Discount Price]]*SalesOrders_Log[[#This Row],[Discount Price]]/SalesOrders_Log[[#This Row],[Cost Price]]*SalesOrders_Log[[#This Row],[QTY at Discount Price]]-IF(SalesOrders_Log[[#This Row],[QTY at Discount Price]]="","",1),"")</f>
        <v/>
      </c>
      <c r="T252" s="6"/>
      <c r="V252" s="18">
        <f>IF(SalesOrders_Log[[#This Row],[Date Invoiced]]=FY01_M01,SalesOrders_Log[[#This Row],[Line Sub Total]],0)</f>
        <v>0</v>
      </c>
      <c r="W252" s="18">
        <f>IF(SalesOrders_Log[[#This Row],[Date Invoiced]]=FY01_M02,SalesOrders_Log[[#This Row],[Line Sub Total]],0)</f>
        <v>0</v>
      </c>
      <c r="X252" s="18">
        <f>IF(SalesOrders_Log[[#This Row],[Date Invoiced]]=FY01_M03,SalesOrders_Log[[#This Row],[Line Sub Total]],0)</f>
        <v>0</v>
      </c>
      <c r="Y252" s="18">
        <f>IF(SalesOrders_Log[[#This Row],[Date Invoiced]]=FY01_M04,SalesOrders_Log[[#This Row],[Line Sub Total]],0)</f>
        <v>0</v>
      </c>
      <c r="Z252" s="18">
        <f>IF(SalesOrders_Log[[#This Row],[Date Invoiced]]=FY01_M05,SalesOrders_Log[[#This Row],[Line Sub Total]],0)</f>
        <v>0</v>
      </c>
      <c r="AA252" s="18">
        <f>IF(SalesOrders_Log[[#This Row],[Date Invoiced]]=FY01_M06,SalesOrders_Log[[#This Row],[Line Sub Total]],0)</f>
        <v>0</v>
      </c>
      <c r="AB252" s="18">
        <f>IF(SalesOrders_Log[[#This Row],[Date Invoiced]]=FY01_M07,SalesOrders_Log[[#This Row],[Line Sub Total]],0)</f>
        <v>0</v>
      </c>
      <c r="AC252" s="18">
        <f>IF(SalesOrders_Log[[#This Row],[Date Invoiced]]=FY01_M08,SalesOrders_Log[[#This Row],[Line Sub Total]],0)</f>
        <v>0</v>
      </c>
      <c r="AD252" s="18">
        <f>IF(SalesOrders_Log[[#This Row],[Date Invoiced]]=FY01_M09,SalesOrders_Log[[#This Row],[Line Sub Total]],0)</f>
        <v>0</v>
      </c>
      <c r="AE252" s="18">
        <f>IF(SalesOrders_Log[[#This Row],[Date Invoiced]]=FY01_M10,SalesOrders_Log[[#This Row],[Line Sub Total]],0)</f>
        <v>0</v>
      </c>
      <c r="AF252" s="18">
        <f>IF(SalesOrders_Log[[#This Row],[Date Invoiced]]=FY01_M11,SalesOrders_Log[[#This Row],[Line Sub Total]],0)</f>
        <v>0</v>
      </c>
      <c r="AG252" s="18">
        <f>IF(SalesOrders_Log[[#This Row],[Date Invoiced]]=FY01_M12,SalesOrders_Log[[#This Row],[Line Sub Total]],0)</f>
        <v>0</v>
      </c>
      <c r="AH252" s="18">
        <f>IF(SalesOrders_Log[[#This Row],[Date Invoiced]]=FY02_M01,SalesOrders_Log[[#This Row],[Line Sub Total]],0)</f>
        <v>0</v>
      </c>
      <c r="AI252" s="18">
        <f>IF(SalesOrders_Log[[#This Row],[Date Invoiced]]=FY02_M02,SalesOrders_Log[[#This Row],[Line Sub Total]],0)</f>
        <v>0</v>
      </c>
      <c r="AJ252" s="18">
        <f>IF(SalesOrders_Log[[#This Row],[Date Invoiced]]=FY02_M03,SalesOrders_Log[[#This Row],[Line Sub Total]],0)</f>
        <v>0</v>
      </c>
      <c r="AK252" s="18">
        <f>IF(SalesOrders_Log[[#This Row],[Date Invoiced]]=FY02_M04,SalesOrders_Log[[#This Row],[Line Sub Total]],0)</f>
        <v>0</v>
      </c>
      <c r="AL252" s="18">
        <f>IF(SalesOrders_Log[[#This Row],[Date Invoiced]]=FY02_M05,SalesOrders_Log[[#This Row],[Line Sub Total]],0)</f>
        <v>0</v>
      </c>
      <c r="AM252" s="18">
        <f>IF(SalesOrders_Log[[#This Row],[Date Invoiced]]=FY02_M06,SalesOrders_Log[[#This Row],[Line Sub Total]],0)</f>
        <v>0</v>
      </c>
      <c r="AN252" s="18">
        <f>IF(SalesOrders_Log[[#This Row],[Date Invoiced]]=FY02_M07,SalesOrders_Log[[#This Row],[Line Sub Total]],0)</f>
        <v>0</v>
      </c>
      <c r="AO252" s="18">
        <f>IF(SalesOrders_Log[[#This Row],[Date Invoiced]]=FY02_M08,SalesOrders_Log[[#This Row],[Line Sub Total]],0)</f>
        <v>0</v>
      </c>
      <c r="AP252" s="18">
        <f>IF(SalesOrders_Log[[#This Row],[Date Invoiced]]=FY02_M09,SalesOrders_Log[[#This Row],[Line Sub Total]],0)</f>
        <v>0</v>
      </c>
      <c r="AQ252" s="18">
        <f>IF(SalesOrders_Log[[#This Row],[Date Invoiced]]=FY02_M10,SalesOrders_Log[[#This Row],[Line Sub Total]],0)</f>
        <v>0</v>
      </c>
      <c r="AR252" s="18">
        <f>IF(SalesOrders_Log[[#This Row],[Date Invoiced]]=FY02_M11,SalesOrders_Log[[#This Row],[Line Sub Total]],0)</f>
        <v>0</v>
      </c>
      <c r="AS252" s="18">
        <f>IF(SalesOrders_Log[[#This Row],[Date Invoiced]]=FY02_M12,SalesOrders_Log[[#This Row],[Line Sub Total]],0)</f>
        <v>0</v>
      </c>
      <c r="AT252" s="18">
        <f>IF(SalesOrders_Log[[#This Row],[Date Invoiced]]=FY03_M01,SalesOrders_Log[[#This Row],[Line Sub Total]],0)</f>
        <v>0</v>
      </c>
      <c r="AU252" s="18">
        <f>IF(SalesOrders_Log[[#This Row],[Date Invoiced]]=FY03_M02,SalesOrders_Log[[#This Row],[Line Sub Total]],0)</f>
        <v>0</v>
      </c>
      <c r="AV252" s="18">
        <f>IF(SalesOrders_Log[[#This Row],[Date Invoiced]]=FY03_M03,SalesOrders_Log[[#This Row],[Line Sub Total]],0)</f>
        <v>0</v>
      </c>
      <c r="AW252" s="18">
        <f>IF(SalesOrders_Log[[#This Row],[Date Invoiced]]=FY03_M04,SalesOrders_Log[[#This Row],[Line Sub Total]],0)</f>
        <v>0</v>
      </c>
      <c r="AX252" s="18">
        <f>IF(SalesOrders_Log[[#This Row],[Date Invoiced]]=FY03_M05,SalesOrders_Log[[#This Row],[Line Sub Total]],0)</f>
        <v>0</v>
      </c>
      <c r="AY252" s="18">
        <f>IF(SalesOrders_Log[[#This Row],[Date Invoiced]]=FY03_M06,SalesOrders_Log[[#This Row],[Line Sub Total]],0)</f>
        <v>0</v>
      </c>
      <c r="AZ252" s="18">
        <f>IF(SalesOrders_Log[[#This Row],[Date Invoiced]]=FY03_M07,SalesOrders_Log[[#This Row],[Line Sub Total]],0)</f>
        <v>0</v>
      </c>
      <c r="BA252" s="18">
        <f>IF(SalesOrders_Log[[#This Row],[Date Invoiced]]=FY03_M08,SalesOrders_Log[[#This Row],[Line Sub Total]],0)</f>
        <v>0</v>
      </c>
      <c r="BB252" s="18">
        <f>IF(SalesOrders_Log[[#This Row],[Date Invoiced]]=FY03_M09,SalesOrders_Log[[#This Row],[Line Sub Total]],0)</f>
        <v>0</v>
      </c>
      <c r="BC252" s="18">
        <f>IF(SalesOrders_Log[[#This Row],[Date Invoiced]]=FY03_M10,SalesOrders_Log[[#This Row],[Line Sub Total]],0)</f>
        <v>0</v>
      </c>
      <c r="BD252" s="18">
        <f>IF(SalesOrders_Log[[#This Row],[Date Invoiced]]=FY03_M11,SalesOrders_Log[[#This Row],[Line Sub Total]],0)</f>
        <v>0</v>
      </c>
      <c r="BE252" s="18">
        <f>IF(SalesOrders_Log[[#This Row],[Date Invoiced]]=FY03_M12,SalesOrders_Log[[#This Row],[Line Sub Total]],0)</f>
        <v>0</v>
      </c>
      <c r="BF252" s="18">
        <f>IF(SalesOrders_Log[[#This Row],[Product]]=FY04_M01,SalesOrders_Log[[#This Row],[Date Invoiced]],0)</f>
        <v>0</v>
      </c>
      <c r="BG252" s="18">
        <f>IF(SalesOrders_Log[[#This Row],[Product]]=FY04_M02,SalesOrders_Log[[#This Row],[Date Invoiced]],0)</f>
        <v>0</v>
      </c>
      <c r="BH252" s="18">
        <f>IF(SalesOrders_Log[[#This Row],[Product]]=FY04_M03,SalesOrders_Log[[#This Row],[Date Invoiced]],0)</f>
        <v>0</v>
      </c>
      <c r="BI252" s="18">
        <f>IF(SalesOrders_Log[[#This Row],[Product]]=FY04_M04,SalesOrders_Log[[#This Row],[Date Invoiced]],0)</f>
        <v>0</v>
      </c>
      <c r="BJ252" s="18">
        <f>IF(SalesOrders_Log[[#This Row],[Product]]=FY04_M05,SalesOrders_Log[[#This Row],[Date Invoiced]],0)</f>
        <v>0</v>
      </c>
      <c r="BK252" s="18">
        <f>IF(SalesOrders_Log[[#This Row],[Product]]=FY04_M06,SalesOrders_Log[[#This Row],[Date Invoiced]],0)</f>
        <v>0</v>
      </c>
      <c r="BL252" s="18">
        <f>IF(SalesOrders_Log[[#This Row],[Product]]=FY04_M07,SalesOrders_Log[[#This Row],[Date Invoiced]],0)</f>
        <v>0</v>
      </c>
      <c r="BM252" s="18">
        <f>IF(SalesOrders_Log[[#This Row],[Product]]=FY04_M08,SalesOrders_Log[[#This Row],[Date Invoiced]],0)</f>
        <v>0</v>
      </c>
      <c r="BN252" s="18">
        <f>IF(SalesOrders_Log[[#This Row],[Product]]=FY04_M09,SalesOrders_Log[[#This Row],[Date Invoiced]],0)</f>
        <v>0</v>
      </c>
      <c r="BO252" s="18">
        <f>IF(SalesOrders_Log[[#This Row],[Product]]=FY04_M10,SalesOrders_Log[[#This Row],[Date Invoiced]],0)</f>
        <v>0</v>
      </c>
      <c r="BP252" s="18">
        <f>IF(SalesOrders_Log[[#This Row],[Product]]=FY04_M11,SalesOrders_Log[[#This Row],[Date Invoiced]],0)</f>
        <v>0</v>
      </c>
      <c r="BQ252" s="18">
        <f>IF(SalesOrders_Log[[#This Row],[Product]]=FY04_M12,SalesOrders_Log[[#This Row],[Date Invoiced]],0)</f>
        <v>0</v>
      </c>
      <c r="BR252" s="18">
        <f>IF(SalesOrders_Log[[#This Row],[Product]]=FY05_M01,SalesOrders_Log[[#This Row],[Date Invoiced]],0)</f>
        <v>0</v>
      </c>
      <c r="BS252" s="18">
        <f>IF(SalesOrders_Log[[#This Row],[Product]]=FY05_M02,SalesOrders_Log[[#This Row],[Date Invoiced]],0)</f>
        <v>0</v>
      </c>
      <c r="BT252" s="18">
        <f>IF(SalesOrders_Log[[#This Row],[Product]]=FY05_M03,SalesOrders_Log[[#This Row],[Date Invoiced]],0)</f>
        <v>0</v>
      </c>
      <c r="BU252" s="18">
        <f>IF(SalesOrders_Log[[#This Row],[Product]]=FY05_M04,SalesOrders_Log[[#This Row],[Date Invoiced]],0)</f>
        <v>0</v>
      </c>
      <c r="BV252" s="18">
        <f>IF(SalesOrders_Log[[#This Row],[Product]]=FY05_M05,SalesOrders_Log[[#This Row],[Date Invoiced]],0)</f>
        <v>0</v>
      </c>
      <c r="BW252" s="18">
        <f>IF(SalesOrders_Log[[#This Row],[Product]]=FY05_M06,SalesOrders_Log[[#This Row],[Date Invoiced]],0)</f>
        <v>0</v>
      </c>
      <c r="BX252" s="18">
        <f>IF(SalesOrders_Log[[#This Row],[Product]]=FY05_M07,SalesOrders_Log[[#This Row],[Date Invoiced]],0)</f>
        <v>0</v>
      </c>
      <c r="BY252" s="18">
        <f>IF(SalesOrders_Log[[#This Row],[Product]]=FY05_M08,SalesOrders_Log[[#This Row],[Date Invoiced]],0)</f>
        <v>0</v>
      </c>
      <c r="BZ252" s="18">
        <f>IF(SalesOrders_Log[[#This Row],[Product]]=FY05_M09,SalesOrders_Log[[#This Row],[Date Invoiced]],0)</f>
        <v>0</v>
      </c>
      <c r="CA252" s="18">
        <f>IF(SalesOrders_Log[[#This Row],[Product]]=FY05_M10,SalesOrders_Log[[#This Row],[Date Invoiced]],0)</f>
        <v>0</v>
      </c>
      <c r="CB252" s="18">
        <f>IF(SalesOrders_Log[[#This Row],[Product]]=FY05_M11,SalesOrders_Log[[#This Row],[Date Invoiced]],0)</f>
        <v>0</v>
      </c>
      <c r="CC252" s="18">
        <f>IF(SalesOrders_Log[[#This Row],[Product]]=FY05_M12,SalesOrders_Log[[#This Row],[Date Invoiced]],0)</f>
        <v>0</v>
      </c>
    </row>
    <row r="253" spans="2:81" x14ac:dyDescent="0.25">
      <c r="B253" s="6" t="s">
        <v>857</v>
      </c>
      <c r="C253" s="6"/>
      <c r="D253" s="11"/>
      <c r="E253" s="6"/>
      <c r="F253" s="6"/>
      <c r="G253" s="6"/>
      <c r="H253" s="6"/>
      <c r="I253" s="6"/>
      <c r="J253" s="6"/>
      <c r="K253" s="6"/>
      <c r="L253" s="18" t="str">
        <f>IF(ISBLANK(SalesOrders_Log[[#This Row],[Product]]),"",SalesOrders_Log[[#This Row],[List Price]]*SalesOrders_Log[[#This Row],[QTY at List Price]]+SalesOrders_Log[[#This Row],[Discount Price]]*SalesOrders_Log[[#This Row],[QTY at Discount Price]])</f>
        <v/>
      </c>
      <c r="M253" s="6"/>
      <c r="N253" s="6"/>
      <c r="O253" s="18" t="str">
        <f>IFERROR(SalesOrders_Log[[#This Row],[Line Sub Total]]*SalesOrders_Log[[#This Row],[Zip Code Taxes]],"")</f>
        <v/>
      </c>
      <c r="P253" s="18">
        <f>SalesOrders_Log[[#This Row],[List Price]]-SalesOrders_Log[[#This Row],[Cost Price]]</f>
        <v>0</v>
      </c>
      <c r="Q25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53" s="93" t="str">
        <f>IFERROR(SalesOrders_Log[[#This Row],[QTY at List Price]]*SalesOrders_Log[[#This Row],[List Price]]/SalesOrders_Log[[#This Row],[Cost Price]]*SalesOrders_Log[[#This Row],[QTY at List Price]]-IF(SalesOrders_Log[[#This Row],[QTY at List Price]]="","",1),"")</f>
        <v/>
      </c>
      <c r="S253" s="93" t="str">
        <f>IFERROR( SalesOrders_Log[[#This Row],[QTY at Discount Price]]*SalesOrders_Log[[#This Row],[Discount Price]]/SalesOrders_Log[[#This Row],[Cost Price]]*SalesOrders_Log[[#This Row],[QTY at Discount Price]]-IF(SalesOrders_Log[[#This Row],[QTY at Discount Price]]="","",1),"")</f>
        <v/>
      </c>
      <c r="T253" s="6"/>
      <c r="V253" s="18">
        <f>IF(SalesOrders_Log[[#This Row],[Date Invoiced]]=FY01_M01,SalesOrders_Log[[#This Row],[Line Sub Total]],0)</f>
        <v>0</v>
      </c>
      <c r="W253" s="18">
        <f>IF(SalesOrders_Log[[#This Row],[Date Invoiced]]=FY01_M02,SalesOrders_Log[[#This Row],[Line Sub Total]],0)</f>
        <v>0</v>
      </c>
      <c r="X253" s="18">
        <f>IF(SalesOrders_Log[[#This Row],[Date Invoiced]]=FY01_M03,SalesOrders_Log[[#This Row],[Line Sub Total]],0)</f>
        <v>0</v>
      </c>
      <c r="Y253" s="18">
        <f>IF(SalesOrders_Log[[#This Row],[Date Invoiced]]=FY01_M04,SalesOrders_Log[[#This Row],[Line Sub Total]],0)</f>
        <v>0</v>
      </c>
      <c r="Z253" s="18">
        <f>IF(SalesOrders_Log[[#This Row],[Date Invoiced]]=FY01_M05,SalesOrders_Log[[#This Row],[Line Sub Total]],0)</f>
        <v>0</v>
      </c>
      <c r="AA253" s="18">
        <f>IF(SalesOrders_Log[[#This Row],[Date Invoiced]]=FY01_M06,SalesOrders_Log[[#This Row],[Line Sub Total]],0)</f>
        <v>0</v>
      </c>
      <c r="AB253" s="18">
        <f>IF(SalesOrders_Log[[#This Row],[Date Invoiced]]=FY01_M07,SalesOrders_Log[[#This Row],[Line Sub Total]],0)</f>
        <v>0</v>
      </c>
      <c r="AC253" s="18">
        <f>IF(SalesOrders_Log[[#This Row],[Date Invoiced]]=FY01_M08,SalesOrders_Log[[#This Row],[Line Sub Total]],0)</f>
        <v>0</v>
      </c>
      <c r="AD253" s="18">
        <f>IF(SalesOrders_Log[[#This Row],[Date Invoiced]]=FY01_M09,SalesOrders_Log[[#This Row],[Line Sub Total]],0)</f>
        <v>0</v>
      </c>
      <c r="AE253" s="18">
        <f>IF(SalesOrders_Log[[#This Row],[Date Invoiced]]=FY01_M10,SalesOrders_Log[[#This Row],[Line Sub Total]],0)</f>
        <v>0</v>
      </c>
      <c r="AF253" s="18">
        <f>IF(SalesOrders_Log[[#This Row],[Date Invoiced]]=FY01_M11,SalesOrders_Log[[#This Row],[Line Sub Total]],0)</f>
        <v>0</v>
      </c>
      <c r="AG253" s="18">
        <f>IF(SalesOrders_Log[[#This Row],[Date Invoiced]]=FY01_M12,SalesOrders_Log[[#This Row],[Line Sub Total]],0)</f>
        <v>0</v>
      </c>
      <c r="AH253" s="18">
        <f>IF(SalesOrders_Log[[#This Row],[Date Invoiced]]=FY02_M01,SalesOrders_Log[[#This Row],[Line Sub Total]],0)</f>
        <v>0</v>
      </c>
      <c r="AI253" s="18">
        <f>IF(SalesOrders_Log[[#This Row],[Date Invoiced]]=FY02_M02,SalesOrders_Log[[#This Row],[Line Sub Total]],0)</f>
        <v>0</v>
      </c>
      <c r="AJ253" s="18">
        <f>IF(SalesOrders_Log[[#This Row],[Date Invoiced]]=FY02_M03,SalesOrders_Log[[#This Row],[Line Sub Total]],0)</f>
        <v>0</v>
      </c>
      <c r="AK253" s="18">
        <f>IF(SalesOrders_Log[[#This Row],[Date Invoiced]]=FY02_M04,SalesOrders_Log[[#This Row],[Line Sub Total]],0)</f>
        <v>0</v>
      </c>
      <c r="AL253" s="18">
        <f>IF(SalesOrders_Log[[#This Row],[Date Invoiced]]=FY02_M05,SalesOrders_Log[[#This Row],[Line Sub Total]],0)</f>
        <v>0</v>
      </c>
      <c r="AM253" s="18">
        <f>IF(SalesOrders_Log[[#This Row],[Date Invoiced]]=FY02_M06,SalesOrders_Log[[#This Row],[Line Sub Total]],0)</f>
        <v>0</v>
      </c>
      <c r="AN253" s="18">
        <f>IF(SalesOrders_Log[[#This Row],[Date Invoiced]]=FY02_M07,SalesOrders_Log[[#This Row],[Line Sub Total]],0)</f>
        <v>0</v>
      </c>
      <c r="AO253" s="18">
        <f>IF(SalesOrders_Log[[#This Row],[Date Invoiced]]=FY02_M08,SalesOrders_Log[[#This Row],[Line Sub Total]],0)</f>
        <v>0</v>
      </c>
      <c r="AP253" s="18">
        <f>IF(SalesOrders_Log[[#This Row],[Date Invoiced]]=FY02_M09,SalesOrders_Log[[#This Row],[Line Sub Total]],0)</f>
        <v>0</v>
      </c>
      <c r="AQ253" s="18">
        <f>IF(SalesOrders_Log[[#This Row],[Date Invoiced]]=FY02_M10,SalesOrders_Log[[#This Row],[Line Sub Total]],0)</f>
        <v>0</v>
      </c>
      <c r="AR253" s="18">
        <f>IF(SalesOrders_Log[[#This Row],[Date Invoiced]]=FY02_M11,SalesOrders_Log[[#This Row],[Line Sub Total]],0)</f>
        <v>0</v>
      </c>
      <c r="AS253" s="18">
        <f>IF(SalesOrders_Log[[#This Row],[Date Invoiced]]=FY02_M12,SalesOrders_Log[[#This Row],[Line Sub Total]],0)</f>
        <v>0</v>
      </c>
      <c r="AT253" s="18">
        <f>IF(SalesOrders_Log[[#This Row],[Date Invoiced]]=FY03_M01,SalesOrders_Log[[#This Row],[Line Sub Total]],0)</f>
        <v>0</v>
      </c>
      <c r="AU253" s="18">
        <f>IF(SalesOrders_Log[[#This Row],[Date Invoiced]]=FY03_M02,SalesOrders_Log[[#This Row],[Line Sub Total]],0)</f>
        <v>0</v>
      </c>
      <c r="AV253" s="18">
        <f>IF(SalesOrders_Log[[#This Row],[Date Invoiced]]=FY03_M03,SalesOrders_Log[[#This Row],[Line Sub Total]],0)</f>
        <v>0</v>
      </c>
      <c r="AW253" s="18">
        <f>IF(SalesOrders_Log[[#This Row],[Date Invoiced]]=FY03_M04,SalesOrders_Log[[#This Row],[Line Sub Total]],0)</f>
        <v>0</v>
      </c>
      <c r="AX253" s="18">
        <f>IF(SalesOrders_Log[[#This Row],[Date Invoiced]]=FY03_M05,SalesOrders_Log[[#This Row],[Line Sub Total]],0)</f>
        <v>0</v>
      </c>
      <c r="AY253" s="18">
        <f>IF(SalesOrders_Log[[#This Row],[Date Invoiced]]=FY03_M06,SalesOrders_Log[[#This Row],[Line Sub Total]],0)</f>
        <v>0</v>
      </c>
      <c r="AZ253" s="18">
        <f>IF(SalesOrders_Log[[#This Row],[Date Invoiced]]=FY03_M07,SalesOrders_Log[[#This Row],[Line Sub Total]],0)</f>
        <v>0</v>
      </c>
      <c r="BA253" s="18">
        <f>IF(SalesOrders_Log[[#This Row],[Date Invoiced]]=FY03_M08,SalesOrders_Log[[#This Row],[Line Sub Total]],0)</f>
        <v>0</v>
      </c>
      <c r="BB253" s="18">
        <f>IF(SalesOrders_Log[[#This Row],[Date Invoiced]]=FY03_M09,SalesOrders_Log[[#This Row],[Line Sub Total]],0)</f>
        <v>0</v>
      </c>
      <c r="BC253" s="18">
        <f>IF(SalesOrders_Log[[#This Row],[Date Invoiced]]=FY03_M10,SalesOrders_Log[[#This Row],[Line Sub Total]],0)</f>
        <v>0</v>
      </c>
      <c r="BD253" s="18">
        <f>IF(SalesOrders_Log[[#This Row],[Date Invoiced]]=FY03_M11,SalesOrders_Log[[#This Row],[Line Sub Total]],0)</f>
        <v>0</v>
      </c>
      <c r="BE253" s="18">
        <f>IF(SalesOrders_Log[[#This Row],[Date Invoiced]]=FY03_M12,SalesOrders_Log[[#This Row],[Line Sub Total]],0)</f>
        <v>0</v>
      </c>
      <c r="BF253" s="18">
        <f>IF(SalesOrders_Log[[#This Row],[Product]]=FY04_M01,SalesOrders_Log[[#This Row],[Date Invoiced]],0)</f>
        <v>0</v>
      </c>
      <c r="BG253" s="18">
        <f>IF(SalesOrders_Log[[#This Row],[Product]]=FY04_M02,SalesOrders_Log[[#This Row],[Date Invoiced]],0)</f>
        <v>0</v>
      </c>
      <c r="BH253" s="18">
        <f>IF(SalesOrders_Log[[#This Row],[Product]]=FY04_M03,SalesOrders_Log[[#This Row],[Date Invoiced]],0)</f>
        <v>0</v>
      </c>
      <c r="BI253" s="18">
        <f>IF(SalesOrders_Log[[#This Row],[Product]]=FY04_M04,SalesOrders_Log[[#This Row],[Date Invoiced]],0)</f>
        <v>0</v>
      </c>
      <c r="BJ253" s="18">
        <f>IF(SalesOrders_Log[[#This Row],[Product]]=FY04_M05,SalesOrders_Log[[#This Row],[Date Invoiced]],0)</f>
        <v>0</v>
      </c>
      <c r="BK253" s="18">
        <f>IF(SalesOrders_Log[[#This Row],[Product]]=FY04_M06,SalesOrders_Log[[#This Row],[Date Invoiced]],0)</f>
        <v>0</v>
      </c>
      <c r="BL253" s="18">
        <f>IF(SalesOrders_Log[[#This Row],[Product]]=FY04_M07,SalesOrders_Log[[#This Row],[Date Invoiced]],0)</f>
        <v>0</v>
      </c>
      <c r="BM253" s="18">
        <f>IF(SalesOrders_Log[[#This Row],[Product]]=FY04_M08,SalesOrders_Log[[#This Row],[Date Invoiced]],0)</f>
        <v>0</v>
      </c>
      <c r="BN253" s="18">
        <f>IF(SalesOrders_Log[[#This Row],[Product]]=FY04_M09,SalesOrders_Log[[#This Row],[Date Invoiced]],0)</f>
        <v>0</v>
      </c>
      <c r="BO253" s="18">
        <f>IF(SalesOrders_Log[[#This Row],[Product]]=FY04_M10,SalesOrders_Log[[#This Row],[Date Invoiced]],0)</f>
        <v>0</v>
      </c>
      <c r="BP253" s="18">
        <f>IF(SalesOrders_Log[[#This Row],[Product]]=FY04_M11,SalesOrders_Log[[#This Row],[Date Invoiced]],0)</f>
        <v>0</v>
      </c>
      <c r="BQ253" s="18">
        <f>IF(SalesOrders_Log[[#This Row],[Product]]=FY04_M12,SalesOrders_Log[[#This Row],[Date Invoiced]],0)</f>
        <v>0</v>
      </c>
      <c r="BR253" s="18">
        <f>IF(SalesOrders_Log[[#This Row],[Product]]=FY05_M01,SalesOrders_Log[[#This Row],[Date Invoiced]],0)</f>
        <v>0</v>
      </c>
      <c r="BS253" s="18">
        <f>IF(SalesOrders_Log[[#This Row],[Product]]=FY05_M02,SalesOrders_Log[[#This Row],[Date Invoiced]],0)</f>
        <v>0</v>
      </c>
      <c r="BT253" s="18">
        <f>IF(SalesOrders_Log[[#This Row],[Product]]=FY05_M03,SalesOrders_Log[[#This Row],[Date Invoiced]],0)</f>
        <v>0</v>
      </c>
      <c r="BU253" s="18">
        <f>IF(SalesOrders_Log[[#This Row],[Product]]=FY05_M04,SalesOrders_Log[[#This Row],[Date Invoiced]],0)</f>
        <v>0</v>
      </c>
      <c r="BV253" s="18">
        <f>IF(SalesOrders_Log[[#This Row],[Product]]=FY05_M05,SalesOrders_Log[[#This Row],[Date Invoiced]],0)</f>
        <v>0</v>
      </c>
      <c r="BW253" s="18">
        <f>IF(SalesOrders_Log[[#This Row],[Product]]=FY05_M06,SalesOrders_Log[[#This Row],[Date Invoiced]],0)</f>
        <v>0</v>
      </c>
      <c r="BX253" s="18">
        <f>IF(SalesOrders_Log[[#This Row],[Product]]=FY05_M07,SalesOrders_Log[[#This Row],[Date Invoiced]],0)</f>
        <v>0</v>
      </c>
      <c r="BY253" s="18">
        <f>IF(SalesOrders_Log[[#This Row],[Product]]=FY05_M08,SalesOrders_Log[[#This Row],[Date Invoiced]],0)</f>
        <v>0</v>
      </c>
      <c r="BZ253" s="18">
        <f>IF(SalesOrders_Log[[#This Row],[Product]]=FY05_M09,SalesOrders_Log[[#This Row],[Date Invoiced]],0)</f>
        <v>0</v>
      </c>
      <c r="CA253" s="18">
        <f>IF(SalesOrders_Log[[#This Row],[Product]]=FY05_M10,SalesOrders_Log[[#This Row],[Date Invoiced]],0)</f>
        <v>0</v>
      </c>
      <c r="CB253" s="18">
        <f>IF(SalesOrders_Log[[#This Row],[Product]]=FY05_M11,SalesOrders_Log[[#This Row],[Date Invoiced]],0)</f>
        <v>0</v>
      </c>
      <c r="CC253" s="18">
        <f>IF(SalesOrders_Log[[#This Row],[Product]]=FY05_M12,SalesOrders_Log[[#This Row],[Date Invoiced]],0)</f>
        <v>0</v>
      </c>
    </row>
    <row r="254" spans="2:81" x14ac:dyDescent="0.25">
      <c r="B254" s="6" t="s">
        <v>858</v>
      </c>
      <c r="C254" s="6"/>
      <c r="D254" s="11"/>
      <c r="E254" s="6"/>
      <c r="F254" s="6"/>
      <c r="G254" s="6"/>
      <c r="H254" s="6"/>
      <c r="I254" s="6"/>
      <c r="J254" s="6"/>
      <c r="K254" s="6"/>
      <c r="L254" s="18" t="str">
        <f>IF(ISBLANK(SalesOrders_Log[[#This Row],[Product]]),"",SalesOrders_Log[[#This Row],[List Price]]*SalesOrders_Log[[#This Row],[QTY at List Price]]+SalesOrders_Log[[#This Row],[Discount Price]]*SalesOrders_Log[[#This Row],[QTY at Discount Price]])</f>
        <v/>
      </c>
      <c r="M254" s="6"/>
      <c r="N254" s="6"/>
      <c r="O254" s="18" t="str">
        <f>IFERROR(SalesOrders_Log[[#This Row],[Line Sub Total]]*SalesOrders_Log[[#This Row],[Zip Code Taxes]],"")</f>
        <v/>
      </c>
      <c r="P254" s="18">
        <f>SalesOrders_Log[[#This Row],[List Price]]-SalesOrders_Log[[#This Row],[Cost Price]]</f>
        <v>0</v>
      </c>
      <c r="Q25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54" s="93" t="str">
        <f>IFERROR(SalesOrders_Log[[#This Row],[QTY at List Price]]*SalesOrders_Log[[#This Row],[List Price]]/SalesOrders_Log[[#This Row],[Cost Price]]*SalesOrders_Log[[#This Row],[QTY at List Price]]-IF(SalesOrders_Log[[#This Row],[QTY at List Price]]="","",1),"")</f>
        <v/>
      </c>
      <c r="S254" s="93" t="str">
        <f>IFERROR( SalesOrders_Log[[#This Row],[QTY at Discount Price]]*SalesOrders_Log[[#This Row],[Discount Price]]/SalesOrders_Log[[#This Row],[Cost Price]]*SalesOrders_Log[[#This Row],[QTY at Discount Price]]-IF(SalesOrders_Log[[#This Row],[QTY at Discount Price]]="","",1),"")</f>
        <v/>
      </c>
      <c r="T254" s="6"/>
      <c r="V254" s="18">
        <f>IF(SalesOrders_Log[[#This Row],[Date Invoiced]]=FY01_M01,SalesOrders_Log[[#This Row],[Line Sub Total]],0)</f>
        <v>0</v>
      </c>
      <c r="W254" s="18">
        <f>IF(SalesOrders_Log[[#This Row],[Date Invoiced]]=FY01_M02,SalesOrders_Log[[#This Row],[Line Sub Total]],0)</f>
        <v>0</v>
      </c>
      <c r="X254" s="18">
        <f>IF(SalesOrders_Log[[#This Row],[Date Invoiced]]=FY01_M03,SalesOrders_Log[[#This Row],[Line Sub Total]],0)</f>
        <v>0</v>
      </c>
      <c r="Y254" s="18">
        <f>IF(SalesOrders_Log[[#This Row],[Date Invoiced]]=FY01_M04,SalesOrders_Log[[#This Row],[Line Sub Total]],0)</f>
        <v>0</v>
      </c>
      <c r="Z254" s="18">
        <f>IF(SalesOrders_Log[[#This Row],[Date Invoiced]]=FY01_M05,SalesOrders_Log[[#This Row],[Line Sub Total]],0)</f>
        <v>0</v>
      </c>
      <c r="AA254" s="18">
        <f>IF(SalesOrders_Log[[#This Row],[Date Invoiced]]=FY01_M06,SalesOrders_Log[[#This Row],[Line Sub Total]],0)</f>
        <v>0</v>
      </c>
      <c r="AB254" s="18">
        <f>IF(SalesOrders_Log[[#This Row],[Date Invoiced]]=FY01_M07,SalesOrders_Log[[#This Row],[Line Sub Total]],0)</f>
        <v>0</v>
      </c>
      <c r="AC254" s="18">
        <f>IF(SalesOrders_Log[[#This Row],[Date Invoiced]]=FY01_M08,SalesOrders_Log[[#This Row],[Line Sub Total]],0)</f>
        <v>0</v>
      </c>
      <c r="AD254" s="18">
        <f>IF(SalesOrders_Log[[#This Row],[Date Invoiced]]=FY01_M09,SalesOrders_Log[[#This Row],[Line Sub Total]],0)</f>
        <v>0</v>
      </c>
      <c r="AE254" s="18">
        <f>IF(SalesOrders_Log[[#This Row],[Date Invoiced]]=FY01_M10,SalesOrders_Log[[#This Row],[Line Sub Total]],0)</f>
        <v>0</v>
      </c>
      <c r="AF254" s="18">
        <f>IF(SalesOrders_Log[[#This Row],[Date Invoiced]]=FY01_M11,SalesOrders_Log[[#This Row],[Line Sub Total]],0)</f>
        <v>0</v>
      </c>
      <c r="AG254" s="18">
        <f>IF(SalesOrders_Log[[#This Row],[Date Invoiced]]=FY01_M12,SalesOrders_Log[[#This Row],[Line Sub Total]],0)</f>
        <v>0</v>
      </c>
      <c r="AH254" s="18">
        <f>IF(SalesOrders_Log[[#This Row],[Date Invoiced]]=FY02_M01,SalesOrders_Log[[#This Row],[Line Sub Total]],0)</f>
        <v>0</v>
      </c>
      <c r="AI254" s="18">
        <f>IF(SalesOrders_Log[[#This Row],[Date Invoiced]]=FY02_M02,SalesOrders_Log[[#This Row],[Line Sub Total]],0)</f>
        <v>0</v>
      </c>
      <c r="AJ254" s="18">
        <f>IF(SalesOrders_Log[[#This Row],[Date Invoiced]]=FY02_M03,SalesOrders_Log[[#This Row],[Line Sub Total]],0)</f>
        <v>0</v>
      </c>
      <c r="AK254" s="18">
        <f>IF(SalesOrders_Log[[#This Row],[Date Invoiced]]=FY02_M04,SalesOrders_Log[[#This Row],[Line Sub Total]],0)</f>
        <v>0</v>
      </c>
      <c r="AL254" s="18">
        <f>IF(SalesOrders_Log[[#This Row],[Date Invoiced]]=FY02_M05,SalesOrders_Log[[#This Row],[Line Sub Total]],0)</f>
        <v>0</v>
      </c>
      <c r="AM254" s="18">
        <f>IF(SalesOrders_Log[[#This Row],[Date Invoiced]]=FY02_M06,SalesOrders_Log[[#This Row],[Line Sub Total]],0)</f>
        <v>0</v>
      </c>
      <c r="AN254" s="18">
        <f>IF(SalesOrders_Log[[#This Row],[Date Invoiced]]=FY02_M07,SalesOrders_Log[[#This Row],[Line Sub Total]],0)</f>
        <v>0</v>
      </c>
      <c r="AO254" s="18">
        <f>IF(SalesOrders_Log[[#This Row],[Date Invoiced]]=FY02_M08,SalesOrders_Log[[#This Row],[Line Sub Total]],0)</f>
        <v>0</v>
      </c>
      <c r="AP254" s="18">
        <f>IF(SalesOrders_Log[[#This Row],[Date Invoiced]]=FY02_M09,SalesOrders_Log[[#This Row],[Line Sub Total]],0)</f>
        <v>0</v>
      </c>
      <c r="AQ254" s="18">
        <f>IF(SalesOrders_Log[[#This Row],[Date Invoiced]]=FY02_M10,SalesOrders_Log[[#This Row],[Line Sub Total]],0)</f>
        <v>0</v>
      </c>
      <c r="AR254" s="18">
        <f>IF(SalesOrders_Log[[#This Row],[Date Invoiced]]=FY02_M11,SalesOrders_Log[[#This Row],[Line Sub Total]],0)</f>
        <v>0</v>
      </c>
      <c r="AS254" s="18">
        <f>IF(SalesOrders_Log[[#This Row],[Date Invoiced]]=FY02_M12,SalesOrders_Log[[#This Row],[Line Sub Total]],0)</f>
        <v>0</v>
      </c>
      <c r="AT254" s="18">
        <f>IF(SalesOrders_Log[[#This Row],[Date Invoiced]]=FY03_M01,SalesOrders_Log[[#This Row],[Line Sub Total]],0)</f>
        <v>0</v>
      </c>
      <c r="AU254" s="18">
        <f>IF(SalesOrders_Log[[#This Row],[Date Invoiced]]=FY03_M02,SalesOrders_Log[[#This Row],[Line Sub Total]],0)</f>
        <v>0</v>
      </c>
      <c r="AV254" s="18">
        <f>IF(SalesOrders_Log[[#This Row],[Date Invoiced]]=FY03_M03,SalesOrders_Log[[#This Row],[Line Sub Total]],0)</f>
        <v>0</v>
      </c>
      <c r="AW254" s="18">
        <f>IF(SalesOrders_Log[[#This Row],[Date Invoiced]]=FY03_M04,SalesOrders_Log[[#This Row],[Line Sub Total]],0)</f>
        <v>0</v>
      </c>
      <c r="AX254" s="18">
        <f>IF(SalesOrders_Log[[#This Row],[Date Invoiced]]=FY03_M05,SalesOrders_Log[[#This Row],[Line Sub Total]],0)</f>
        <v>0</v>
      </c>
      <c r="AY254" s="18">
        <f>IF(SalesOrders_Log[[#This Row],[Date Invoiced]]=FY03_M06,SalesOrders_Log[[#This Row],[Line Sub Total]],0)</f>
        <v>0</v>
      </c>
      <c r="AZ254" s="18">
        <f>IF(SalesOrders_Log[[#This Row],[Date Invoiced]]=FY03_M07,SalesOrders_Log[[#This Row],[Line Sub Total]],0)</f>
        <v>0</v>
      </c>
      <c r="BA254" s="18">
        <f>IF(SalesOrders_Log[[#This Row],[Date Invoiced]]=FY03_M08,SalesOrders_Log[[#This Row],[Line Sub Total]],0)</f>
        <v>0</v>
      </c>
      <c r="BB254" s="18">
        <f>IF(SalesOrders_Log[[#This Row],[Date Invoiced]]=FY03_M09,SalesOrders_Log[[#This Row],[Line Sub Total]],0)</f>
        <v>0</v>
      </c>
      <c r="BC254" s="18">
        <f>IF(SalesOrders_Log[[#This Row],[Date Invoiced]]=FY03_M10,SalesOrders_Log[[#This Row],[Line Sub Total]],0)</f>
        <v>0</v>
      </c>
      <c r="BD254" s="18">
        <f>IF(SalesOrders_Log[[#This Row],[Date Invoiced]]=FY03_M11,SalesOrders_Log[[#This Row],[Line Sub Total]],0)</f>
        <v>0</v>
      </c>
      <c r="BE254" s="18">
        <f>IF(SalesOrders_Log[[#This Row],[Date Invoiced]]=FY03_M12,SalesOrders_Log[[#This Row],[Line Sub Total]],0)</f>
        <v>0</v>
      </c>
      <c r="BF254" s="18">
        <f>IF(SalesOrders_Log[[#This Row],[Product]]=FY04_M01,SalesOrders_Log[[#This Row],[Date Invoiced]],0)</f>
        <v>0</v>
      </c>
      <c r="BG254" s="18">
        <f>IF(SalesOrders_Log[[#This Row],[Product]]=FY04_M02,SalesOrders_Log[[#This Row],[Date Invoiced]],0)</f>
        <v>0</v>
      </c>
      <c r="BH254" s="18">
        <f>IF(SalesOrders_Log[[#This Row],[Product]]=FY04_M03,SalesOrders_Log[[#This Row],[Date Invoiced]],0)</f>
        <v>0</v>
      </c>
      <c r="BI254" s="18">
        <f>IF(SalesOrders_Log[[#This Row],[Product]]=FY04_M04,SalesOrders_Log[[#This Row],[Date Invoiced]],0)</f>
        <v>0</v>
      </c>
      <c r="BJ254" s="18">
        <f>IF(SalesOrders_Log[[#This Row],[Product]]=FY04_M05,SalesOrders_Log[[#This Row],[Date Invoiced]],0)</f>
        <v>0</v>
      </c>
      <c r="BK254" s="18">
        <f>IF(SalesOrders_Log[[#This Row],[Product]]=FY04_M06,SalesOrders_Log[[#This Row],[Date Invoiced]],0)</f>
        <v>0</v>
      </c>
      <c r="BL254" s="18">
        <f>IF(SalesOrders_Log[[#This Row],[Product]]=FY04_M07,SalesOrders_Log[[#This Row],[Date Invoiced]],0)</f>
        <v>0</v>
      </c>
      <c r="BM254" s="18">
        <f>IF(SalesOrders_Log[[#This Row],[Product]]=FY04_M08,SalesOrders_Log[[#This Row],[Date Invoiced]],0)</f>
        <v>0</v>
      </c>
      <c r="BN254" s="18">
        <f>IF(SalesOrders_Log[[#This Row],[Product]]=FY04_M09,SalesOrders_Log[[#This Row],[Date Invoiced]],0)</f>
        <v>0</v>
      </c>
      <c r="BO254" s="18">
        <f>IF(SalesOrders_Log[[#This Row],[Product]]=FY04_M10,SalesOrders_Log[[#This Row],[Date Invoiced]],0)</f>
        <v>0</v>
      </c>
      <c r="BP254" s="18">
        <f>IF(SalesOrders_Log[[#This Row],[Product]]=FY04_M11,SalesOrders_Log[[#This Row],[Date Invoiced]],0)</f>
        <v>0</v>
      </c>
      <c r="BQ254" s="18">
        <f>IF(SalesOrders_Log[[#This Row],[Product]]=FY04_M12,SalesOrders_Log[[#This Row],[Date Invoiced]],0)</f>
        <v>0</v>
      </c>
      <c r="BR254" s="18">
        <f>IF(SalesOrders_Log[[#This Row],[Product]]=FY05_M01,SalesOrders_Log[[#This Row],[Date Invoiced]],0)</f>
        <v>0</v>
      </c>
      <c r="BS254" s="18">
        <f>IF(SalesOrders_Log[[#This Row],[Product]]=FY05_M02,SalesOrders_Log[[#This Row],[Date Invoiced]],0)</f>
        <v>0</v>
      </c>
      <c r="BT254" s="18">
        <f>IF(SalesOrders_Log[[#This Row],[Product]]=FY05_M03,SalesOrders_Log[[#This Row],[Date Invoiced]],0)</f>
        <v>0</v>
      </c>
      <c r="BU254" s="18">
        <f>IF(SalesOrders_Log[[#This Row],[Product]]=FY05_M04,SalesOrders_Log[[#This Row],[Date Invoiced]],0)</f>
        <v>0</v>
      </c>
      <c r="BV254" s="18">
        <f>IF(SalesOrders_Log[[#This Row],[Product]]=FY05_M05,SalesOrders_Log[[#This Row],[Date Invoiced]],0)</f>
        <v>0</v>
      </c>
      <c r="BW254" s="18">
        <f>IF(SalesOrders_Log[[#This Row],[Product]]=FY05_M06,SalesOrders_Log[[#This Row],[Date Invoiced]],0)</f>
        <v>0</v>
      </c>
      <c r="BX254" s="18">
        <f>IF(SalesOrders_Log[[#This Row],[Product]]=FY05_M07,SalesOrders_Log[[#This Row],[Date Invoiced]],0)</f>
        <v>0</v>
      </c>
      <c r="BY254" s="18">
        <f>IF(SalesOrders_Log[[#This Row],[Product]]=FY05_M08,SalesOrders_Log[[#This Row],[Date Invoiced]],0)</f>
        <v>0</v>
      </c>
      <c r="BZ254" s="18">
        <f>IF(SalesOrders_Log[[#This Row],[Product]]=FY05_M09,SalesOrders_Log[[#This Row],[Date Invoiced]],0)</f>
        <v>0</v>
      </c>
      <c r="CA254" s="18">
        <f>IF(SalesOrders_Log[[#This Row],[Product]]=FY05_M10,SalesOrders_Log[[#This Row],[Date Invoiced]],0)</f>
        <v>0</v>
      </c>
      <c r="CB254" s="18">
        <f>IF(SalesOrders_Log[[#This Row],[Product]]=FY05_M11,SalesOrders_Log[[#This Row],[Date Invoiced]],0)</f>
        <v>0</v>
      </c>
      <c r="CC254" s="18">
        <f>IF(SalesOrders_Log[[#This Row],[Product]]=FY05_M12,SalesOrders_Log[[#This Row],[Date Invoiced]],0)</f>
        <v>0</v>
      </c>
    </row>
    <row r="255" spans="2:81" x14ac:dyDescent="0.25">
      <c r="B255" s="6" t="s">
        <v>859</v>
      </c>
      <c r="C255" s="6"/>
      <c r="D255" s="11"/>
      <c r="E255" s="6"/>
      <c r="F255" s="6"/>
      <c r="G255" s="6"/>
      <c r="H255" s="6"/>
      <c r="I255" s="6"/>
      <c r="J255" s="6"/>
      <c r="K255" s="6"/>
      <c r="L255" s="18" t="str">
        <f>IF(ISBLANK(SalesOrders_Log[[#This Row],[Product]]),"",SalesOrders_Log[[#This Row],[List Price]]*SalesOrders_Log[[#This Row],[QTY at List Price]]+SalesOrders_Log[[#This Row],[Discount Price]]*SalesOrders_Log[[#This Row],[QTY at Discount Price]])</f>
        <v/>
      </c>
      <c r="M255" s="6"/>
      <c r="N255" s="6"/>
      <c r="O255" s="18" t="str">
        <f>IFERROR(SalesOrders_Log[[#This Row],[Line Sub Total]]*SalesOrders_Log[[#This Row],[Zip Code Taxes]],"")</f>
        <v/>
      </c>
      <c r="P255" s="18">
        <f>SalesOrders_Log[[#This Row],[List Price]]-SalesOrders_Log[[#This Row],[Cost Price]]</f>
        <v>0</v>
      </c>
      <c r="Q25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55" s="93" t="str">
        <f>IFERROR(SalesOrders_Log[[#This Row],[QTY at List Price]]*SalesOrders_Log[[#This Row],[List Price]]/SalesOrders_Log[[#This Row],[Cost Price]]*SalesOrders_Log[[#This Row],[QTY at List Price]]-IF(SalesOrders_Log[[#This Row],[QTY at List Price]]="","",1),"")</f>
        <v/>
      </c>
      <c r="S255" s="93" t="str">
        <f>IFERROR( SalesOrders_Log[[#This Row],[QTY at Discount Price]]*SalesOrders_Log[[#This Row],[Discount Price]]/SalesOrders_Log[[#This Row],[Cost Price]]*SalesOrders_Log[[#This Row],[QTY at Discount Price]]-IF(SalesOrders_Log[[#This Row],[QTY at Discount Price]]="","",1),"")</f>
        <v/>
      </c>
      <c r="T255" s="6"/>
      <c r="V255" s="18">
        <f>IF(SalesOrders_Log[[#This Row],[Date Invoiced]]=FY01_M01,SalesOrders_Log[[#This Row],[Line Sub Total]],0)</f>
        <v>0</v>
      </c>
      <c r="W255" s="18">
        <f>IF(SalesOrders_Log[[#This Row],[Date Invoiced]]=FY01_M02,SalesOrders_Log[[#This Row],[Line Sub Total]],0)</f>
        <v>0</v>
      </c>
      <c r="X255" s="18">
        <f>IF(SalesOrders_Log[[#This Row],[Date Invoiced]]=FY01_M03,SalesOrders_Log[[#This Row],[Line Sub Total]],0)</f>
        <v>0</v>
      </c>
      <c r="Y255" s="18">
        <f>IF(SalesOrders_Log[[#This Row],[Date Invoiced]]=FY01_M04,SalesOrders_Log[[#This Row],[Line Sub Total]],0)</f>
        <v>0</v>
      </c>
      <c r="Z255" s="18">
        <f>IF(SalesOrders_Log[[#This Row],[Date Invoiced]]=FY01_M05,SalesOrders_Log[[#This Row],[Line Sub Total]],0)</f>
        <v>0</v>
      </c>
      <c r="AA255" s="18">
        <f>IF(SalesOrders_Log[[#This Row],[Date Invoiced]]=FY01_M06,SalesOrders_Log[[#This Row],[Line Sub Total]],0)</f>
        <v>0</v>
      </c>
      <c r="AB255" s="18">
        <f>IF(SalesOrders_Log[[#This Row],[Date Invoiced]]=FY01_M07,SalesOrders_Log[[#This Row],[Line Sub Total]],0)</f>
        <v>0</v>
      </c>
      <c r="AC255" s="18">
        <f>IF(SalesOrders_Log[[#This Row],[Date Invoiced]]=FY01_M08,SalesOrders_Log[[#This Row],[Line Sub Total]],0)</f>
        <v>0</v>
      </c>
      <c r="AD255" s="18">
        <f>IF(SalesOrders_Log[[#This Row],[Date Invoiced]]=FY01_M09,SalesOrders_Log[[#This Row],[Line Sub Total]],0)</f>
        <v>0</v>
      </c>
      <c r="AE255" s="18">
        <f>IF(SalesOrders_Log[[#This Row],[Date Invoiced]]=FY01_M10,SalesOrders_Log[[#This Row],[Line Sub Total]],0)</f>
        <v>0</v>
      </c>
      <c r="AF255" s="18">
        <f>IF(SalesOrders_Log[[#This Row],[Date Invoiced]]=FY01_M11,SalesOrders_Log[[#This Row],[Line Sub Total]],0)</f>
        <v>0</v>
      </c>
      <c r="AG255" s="18">
        <f>IF(SalesOrders_Log[[#This Row],[Date Invoiced]]=FY01_M12,SalesOrders_Log[[#This Row],[Line Sub Total]],0)</f>
        <v>0</v>
      </c>
      <c r="AH255" s="18">
        <f>IF(SalesOrders_Log[[#This Row],[Date Invoiced]]=FY02_M01,SalesOrders_Log[[#This Row],[Line Sub Total]],0)</f>
        <v>0</v>
      </c>
      <c r="AI255" s="18">
        <f>IF(SalesOrders_Log[[#This Row],[Date Invoiced]]=FY02_M02,SalesOrders_Log[[#This Row],[Line Sub Total]],0)</f>
        <v>0</v>
      </c>
      <c r="AJ255" s="18">
        <f>IF(SalesOrders_Log[[#This Row],[Date Invoiced]]=FY02_M03,SalesOrders_Log[[#This Row],[Line Sub Total]],0)</f>
        <v>0</v>
      </c>
      <c r="AK255" s="18">
        <f>IF(SalesOrders_Log[[#This Row],[Date Invoiced]]=FY02_M04,SalesOrders_Log[[#This Row],[Line Sub Total]],0)</f>
        <v>0</v>
      </c>
      <c r="AL255" s="18">
        <f>IF(SalesOrders_Log[[#This Row],[Date Invoiced]]=FY02_M05,SalesOrders_Log[[#This Row],[Line Sub Total]],0)</f>
        <v>0</v>
      </c>
      <c r="AM255" s="18">
        <f>IF(SalesOrders_Log[[#This Row],[Date Invoiced]]=FY02_M06,SalesOrders_Log[[#This Row],[Line Sub Total]],0)</f>
        <v>0</v>
      </c>
      <c r="AN255" s="18">
        <f>IF(SalesOrders_Log[[#This Row],[Date Invoiced]]=FY02_M07,SalesOrders_Log[[#This Row],[Line Sub Total]],0)</f>
        <v>0</v>
      </c>
      <c r="AO255" s="18">
        <f>IF(SalesOrders_Log[[#This Row],[Date Invoiced]]=FY02_M08,SalesOrders_Log[[#This Row],[Line Sub Total]],0)</f>
        <v>0</v>
      </c>
      <c r="AP255" s="18">
        <f>IF(SalesOrders_Log[[#This Row],[Date Invoiced]]=FY02_M09,SalesOrders_Log[[#This Row],[Line Sub Total]],0)</f>
        <v>0</v>
      </c>
      <c r="AQ255" s="18">
        <f>IF(SalesOrders_Log[[#This Row],[Date Invoiced]]=FY02_M10,SalesOrders_Log[[#This Row],[Line Sub Total]],0)</f>
        <v>0</v>
      </c>
      <c r="AR255" s="18">
        <f>IF(SalesOrders_Log[[#This Row],[Date Invoiced]]=FY02_M11,SalesOrders_Log[[#This Row],[Line Sub Total]],0)</f>
        <v>0</v>
      </c>
      <c r="AS255" s="18">
        <f>IF(SalesOrders_Log[[#This Row],[Date Invoiced]]=FY02_M12,SalesOrders_Log[[#This Row],[Line Sub Total]],0)</f>
        <v>0</v>
      </c>
      <c r="AT255" s="18">
        <f>IF(SalesOrders_Log[[#This Row],[Date Invoiced]]=FY03_M01,SalesOrders_Log[[#This Row],[Line Sub Total]],0)</f>
        <v>0</v>
      </c>
      <c r="AU255" s="18">
        <f>IF(SalesOrders_Log[[#This Row],[Date Invoiced]]=FY03_M02,SalesOrders_Log[[#This Row],[Line Sub Total]],0)</f>
        <v>0</v>
      </c>
      <c r="AV255" s="18">
        <f>IF(SalesOrders_Log[[#This Row],[Date Invoiced]]=FY03_M03,SalesOrders_Log[[#This Row],[Line Sub Total]],0)</f>
        <v>0</v>
      </c>
      <c r="AW255" s="18">
        <f>IF(SalesOrders_Log[[#This Row],[Date Invoiced]]=FY03_M04,SalesOrders_Log[[#This Row],[Line Sub Total]],0)</f>
        <v>0</v>
      </c>
      <c r="AX255" s="18">
        <f>IF(SalesOrders_Log[[#This Row],[Date Invoiced]]=FY03_M05,SalesOrders_Log[[#This Row],[Line Sub Total]],0)</f>
        <v>0</v>
      </c>
      <c r="AY255" s="18">
        <f>IF(SalesOrders_Log[[#This Row],[Date Invoiced]]=FY03_M06,SalesOrders_Log[[#This Row],[Line Sub Total]],0)</f>
        <v>0</v>
      </c>
      <c r="AZ255" s="18">
        <f>IF(SalesOrders_Log[[#This Row],[Date Invoiced]]=FY03_M07,SalesOrders_Log[[#This Row],[Line Sub Total]],0)</f>
        <v>0</v>
      </c>
      <c r="BA255" s="18">
        <f>IF(SalesOrders_Log[[#This Row],[Date Invoiced]]=FY03_M08,SalesOrders_Log[[#This Row],[Line Sub Total]],0)</f>
        <v>0</v>
      </c>
      <c r="BB255" s="18">
        <f>IF(SalesOrders_Log[[#This Row],[Date Invoiced]]=FY03_M09,SalesOrders_Log[[#This Row],[Line Sub Total]],0)</f>
        <v>0</v>
      </c>
      <c r="BC255" s="18">
        <f>IF(SalesOrders_Log[[#This Row],[Date Invoiced]]=FY03_M10,SalesOrders_Log[[#This Row],[Line Sub Total]],0)</f>
        <v>0</v>
      </c>
      <c r="BD255" s="18">
        <f>IF(SalesOrders_Log[[#This Row],[Date Invoiced]]=FY03_M11,SalesOrders_Log[[#This Row],[Line Sub Total]],0)</f>
        <v>0</v>
      </c>
      <c r="BE255" s="18">
        <f>IF(SalesOrders_Log[[#This Row],[Date Invoiced]]=FY03_M12,SalesOrders_Log[[#This Row],[Line Sub Total]],0)</f>
        <v>0</v>
      </c>
      <c r="BF255" s="18">
        <f>IF(SalesOrders_Log[[#This Row],[Product]]=FY04_M01,SalesOrders_Log[[#This Row],[Date Invoiced]],0)</f>
        <v>0</v>
      </c>
      <c r="BG255" s="18">
        <f>IF(SalesOrders_Log[[#This Row],[Product]]=FY04_M02,SalesOrders_Log[[#This Row],[Date Invoiced]],0)</f>
        <v>0</v>
      </c>
      <c r="BH255" s="18">
        <f>IF(SalesOrders_Log[[#This Row],[Product]]=FY04_M03,SalesOrders_Log[[#This Row],[Date Invoiced]],0)</f>
        <v>0</v>
      </c>
      <c r="BI255" s="18">
        <f>IF(SalesOrders_Log[[#This Row],[Product]]=FY04_M04,SalesOrders_Log[[#This Row],[Date Invoiced]],0)</f>
        <v>0</v>
      </c>
      <c r="BJ255" s="18">
        <f>IF(SalesOrders_Log[[#This Row],[Product]]=FY04_M05,SalesOrders_Log[[#This Row],[Date Invoiced]],0)</f>
        <v>0</v>
      </c>
      <c r="BK255" s="18">
        <f>IF(SalesOrders_Log[[#This Row],[Product]]=FY04_M06,SalesOrders_Log[[#This Row],[Date Invoiced]],0)</f>
        <v>0</v>
      </c>
      <c r="BL255" s="18">
        <f>IF(SalesOrders_Log[[#This Row],[Product]]=FY04_M07,SalesOrders_Log[[#This Row],[Date Invoiced]],0)</f>
        <v>0</v>
      </c>
      <c r="BM255" s="18">
        <f>IF(SalesOrders_Log[[#This Row],[Product]]=FY04_M08,SalesOrders_Log[[#This Row],[Date Invoiced]],0)</f>
        <v>0</v>
      </c>
      <c r="BN255" s="18">
        <f>IF(SalesOrders_Log[[#This Row],[Product]]=FY04_M09,SalesOrders_Log[[#This Row],[Date Invoiced]],0)</f>
        <v>0</v>
      </c>
      <c r="BO255" s="18">
        <f>IF(SalesOrders_Log[[#This Row],[Product]]=FY04_M10,SalesOrders_Log[[#This Row],[Date Invoiced]],0)</f>
        <v>0</v>
      </c>
      <c r="BP255" s="18">
        <f>IF(SalesOrders_Log[[#This Row],[Product]]=FY04_M11,SalesOrders_Log[[#This Row],[Date Invoiced]],0)</f>
        <v>0</v>
      </c>
      <c r="BQ255" s="18">
        <f>IF(SalesOrders_Log[[#This Row],[Product]]=FY04_M12,SalesOrders_Log[[#This Row],[Date Invoiced]],0)</f>
        <v>0</v>
      </c>
      <c r="BR255" s="18">
        <f>IF(SalesOrders_Log[[#This Row],[Product]]=FY05_M01,SalesOrders_Log[[#This Row],[Date Invoiced]],0)</f>
        <v>0</v>
      </c>
      <c r="BS255" s="18">
        <f>IF(SalesOrders_Log[[#This Row],[Product]]=FY05_M02,SalesOrders_Log[[#This Row],[Date Invoiced]],0)</f>
        <v>0</v>
      </c>
      <c r="BT255" s="18">
        <f>IF(SalesOrders_Log[[#This Row],[Product]]=FY05_M03,SalesOrders_Log[[#This Row],[Date Invoiced]],0)</f>
        <v>0</v>
      </c>
      <c r="BU255" s="18">
        <f>IF(SalesOrders_Log[[#This Row],[Product]]=FY05_M04,SalesOrders_Log[[#This Row],[Date Invoiced]],0)</f>
        <v>0</v>
      </c>
      <c r="BV255" s="18">
        <f>IF(SalesOrders_Log[[#This Row],[Product]]=FY05_M05,SalesOrders_Log[[#This Row],[Date Invoiced]],0)</f>
        <v>0</v>
      </c>
      <c r="BW255" s="18">
        <f>IF(SalesOrders_Log[[#This Row],[Product]]=FY05_M06,SalesOrders_Log[[#This Row],[Date Invoiced]],0)</f>
        <v>0</v>
      </c>
      <c r="BX255" s="18">
        <f>IF(SalesOrders_Log[[#This Row],[Product]]=FY05_M07,SalesOrders_Log[[#This Row],[Date Invoiced]],0)</f>
        <v>0</v>
      </c>
      <c r="BY255" s="18">
        <f>IF(SalesOrders_Log[[#This Row],[Product]]=FY05_M08,SalesOrders_Log[[#This Row],[Date Invoiced]],0)</f>
        <v>0</v>
      </c>
      <c r="BZ255" s="18">
        <f>IF(SalesOrders_Log[[#This Row],[Product]]=FY05_M09,SalesOrders_Log[[#This Row],[Date Invoiced]],0)</f>
        <v>0</v>
      </c>
      <c r="CA255" s="18">
        <f>IF(SalesOrders_Log[[#This Row],[Product]]=FY05_M10,SalesOrders_Log[[#This Row],[Date Invoiced]],0)</f>
        <v>0</v>
      </c>
      <c r="CB255" s="18">
        <f>IF(SalesOrders_Log[[#This Row],[Product]]=FY05_M11,SalesOrders_Log[[#This Row],[Date Invoiced]],0)</f>
        <v>0</v>
      </c>
      <c r="CC255" s="18">
        <f>IF(SalesOrders_Log[[#This Row],[Product]]=FY05_M12,SalesOrders_Log[[#This Row],[Date Invoiced]],0)</f>
        <v>0</v>
      </c>
    </row>
    <row r="256" spans="2:81" x14ac:dyDescent="0.25">
      <c r="B256" s="6" t="s">
        <v>860</v>
      </c>
      <c r="C256" s="6"/>
      <c r="D256" s="11"/>
      <c r="E256" s="6"/>
      <c r="F256" s="6"/>
      <c r="G256" s="6"/>
      <c r="H256" s="6"/>
      <c r="I256" s="6"/>
      <c r="J256" s="6"/>
      <c r="K256" s="6"/>
      <c r="L256" s="18" t="str">
        <f>IF(ISBLANK(SalesOrders_Log[[#This Row],[Product]]),"",SalesOrders_Log[[#This Row],[List Price]]*SalesOrders_Log[[#This Row],[QTY at List Price]]+SalesOrders_Log[[#This Row],[Discount Price]]*SalesOrders_Log[[#This Row],[QTY at Discount Price]])</f>
        <v/>
      </c>
      <c r="M256" s="6"/>
      <c r="N256" s="6"/>
      <c r="O256" s="18" t="str">
        <f>IFERROR(SalesOrders_Log[[#This Row],[Line Sub Total]]*SalesOrders_Log[[#This Row],[Zip Code Taxes]],"")</f>
        <v/>
      </c>
      <c r="P256" s="18">
        <f>SalesOrders_Log[[#This Row],[List Price]]-SalesOrders_Log[[#This Row],[Cost Price]]</f>
        <v>0</v>
      </c>
      <c r="Q25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56" s="93" t="str">
        <f>IFERROR(SalesOrders_Log[[#This Row],[QTY at List Price]]*SalesOrders_Log[[#This Row],[List Price]]/SalesOrders_Log[[#This Row],[Cost Price]]*SalesOrders_Log[[#This Row],[QTY at List Price]]-IF(SalesOrders_Log[[#This Row],[QTY at List Price]]="","",1),"")</f>
        <v/>
      </c>
      <c r="S256" s="93" t="str">
        <f>IFERROR( SalesOrders_Log[[#This Row],[QTY at Discount Price]]*SalesOrders_Log[[#This Row],[Discount Price]]/SalesOrders_Log[[#This Row],[Cost Price]]*SalesOrders_Log[[#This Row],[QTY at Discount Price]]-IF(SalesOrders_Log[[#This Row],[QTY at Discount Price]]="","",1),"")</f>
        <v/>
      </c>
      <c r="T256" s="6"/>
      <c r="V256" s="18">
        <f>IF(SalesOrders_Log[[#This Row],[Date Invoiced]]=FY01_M01,SalesOrders_Log[[#This Row],[Line Sub Total]],0)</f>
        <v>0</v>
      </c>
      <c r="W256" s="18">
        <f>IF(SalesOrders_Log[[#This Row],[Date Invoiced]]=FY01_M02,SalesOrders_Log[[#This Row],[Line Sub Total]],0)</f>
        <v>0</v>
      </c>
      <c r="X256" s="18">
        <f>IF(SalesOrders_Log[[#This Row],[Date Invoiced]]=FY01_M03,SalesOrders_Log[[#This Row],[Line Sub Total]],0)</f>
        <v>0</v>
      </c>
      <c r="Y256" s="18">
        <f>IF(SalesOrders_Log[[#This Row],[Date Invoiced]]=FY01_M04,SalesOrders_Log[[#This Row],[Line Sub Total]],0)</f>
        <v>0</v>
      </c>
      <c r="Z256" s="18">
        <f>IF(SalesOrders_Log[[#This Row],[Date Invoiced]]=FY01_M05,SalesOrders_Log[[#This Row],[Line Sub Total]],0)</f>
        <v>0</v>
      </c>
      <c r="AA256" s="18">
        <f>IF(SalesOrders_Log[[#This Row],[Date Invoiced]]=FY01_M06,SalesOrders_Log[[#This Row],[Line Sub Total]],0)</f>
        <v>0</v>
      </c>
      <c r="AB256" s="18">
        <f>IF(SalesOrders_Log[[#This Row],[Date Invoiced]]=FY01_M07,SalesOrders_Log[[#This Row],[Line Sub Total]],0)</f>
        <v>0</v>
      </c>
      <c r="AC256" s="18">
        <f>IF(SalesOrders_Log[[#This Row],[Date Invoiced]]=FY01_M08,SalesOrders_Log[[#This Row],[Line Sub Total]],0)</f>
        <v>0</v>
      </c>
      <c r="AD256" s="18">
        <f>IF(SalesOrders_Log[[#This Row],[Date Invoiced]]=FY01_M09,SalesOrders_Log[[#This Row],[Line Sub Total]],0)</f>
        <v>0</v>
      </c>
      <c r="AE256" s="18">
        <f>IF(SalesOrders_Log[[#This Row],[Date Invoiced]]=FY01_M10,SalesOrders_Log[[#This Row],[Line Sub Total]],0)</f>
        <v>0</v>
      </c>
      <c r="AF256" s="18">
        <f>IF(SalesOrders_Log[[#This Row],[Date Invoiced]]=FY01_M11,SalesOrders_Log[[#This Row],[Line Sub Total]],0)</f>
        <v>0</v>
      </c>
      <c r="AG256" s="18">
        <f>IF(SalesOrders_Log[[#This Row],[Date Invoiced]]=FY01_M12,SalesOrders_Log[[#This Row],[Line Sub Total]],0)</f>
        <v>0</v>
      </c>
      <c r="AH256" s="18">
        <f>IF(SalesOrders_Log[[#This Row],[Date Invoiced]]=FY02_M01,SalesOrders_Log[[#This Row],[Line Sub Total]],0)</f>
        <v>0</v>
      </c>
      <c r="AI256" s="18">
        <f>IF(SalesOrders_Log[[#This Row],[Date Invoiced]]=FY02_M02,SalesOrders_Log[[#This Row],[Line Sub Total]],0)</f>
        <v>0</v>
      </c>
      <c r="AJ256" s="18">
        <f>IF(SalesOrders_Log[[#This Row],[Date Invoiced]]=FY02_M03,SalesOrders_Log[[#This Row],[Line Sub Total]],0)</f>
        <v>0</v>
      </c>
      <c r="AK256" s="18">
        <f>IF(SalesOrders_Log[[#This Row],[Date Invoiced]]=FY02_M04,SalesOrders_Log[[#This Row],[Line Sub Total]],0)</f>
        <v>0</v>
      </c>
      <c r="AL256" s="18">
        <f>IF(SalesOrders_Log[[#This Row],[Date Invoiced]]=FY02_M05,SalesOrders_Log[[#This Row],[Line Sub Total]],0)</f>
        <v>0</v>
      </c>
      <c r="AM256" s="18">
        <f>IF(SalesOrders_Log[[#This Row],[Date Invoiced]]=FY02_M06,SalesOrders_Log[[#This Row],[Line Sub Total]],0)</f>
        <v>0</v>
      </c>
      <c r="AN256" s="18">
        <f>IF(SalesOrders_Log[[#This Row],[Date Invoiced]]=FY02_M07,SalesOrders_Log[[#This Row],[Line Sub Total]],0)</f>
        <v>0</v>
      </c>
      <c r="AO256" s="18">
        <f>IF(SalesOrders_Log[[#This Row],[Date Invoiced]]=FY02_M08,SalesOrders_Log[[#This Row],[Line Sub Total]],0)</f>
        <v>0</v>
      </c>
      <c r="AP256" s="18">
        <f>IF(SalesOrders_Log[[#This Row],[Date Invoiced]]=FY02_M09,SalesOrders_Log[[#This Row],[Line Sub Total]],0)</f>
        <v>0</v>
      </c>
      <c r="AQ256" s="18">
        <f>IF(SalesOrders_Log[[#This Row],[Date Invoiced]]=FY02_M10,SalesOrders_Log[[#This Row],[Line Sub Total]],0)</f>
        <v>0</v>
      </c>
      <c r="AR256" s="18">
        <f>IF(SalesOrders_Log[[#This Row],[Date Invoiced]]=FY02_M11,SalesOrders_Log[[#This Row],[Line Sub Total]],0)</f>
        <v>0</v>
      </c>
      <c r="AS256" s="18">
        <f>IF(SalesOrders_Log[[#This Row],[Date Invoiced]]=FY02_M12,SalesOrders_Log[[#This Row],[Line Sub Total]],0)</f>
        <v>0</v>
      </c>
      <c r="AT256" s="18">
        <f>IF(SalesOrders_Log[[#This Row],[Date Invoiced]]=FY03_M01,SalesOrders_Log[[#This Row],[Line Sub Total]],0)</f>
        <v>0</v>
      </c>
      <c r="AU256" s="18">
        <f>IF(SalesOrders_Log[[#This Row],[Date Invoiced]]=FY03_M02,SalesOrders_Log[[#This Row],[Line Sub Total]],0)</f>
        <v>0</v>
      </c>
      <c r="AV256" s="18">
        <f>IF(SalesOrders_Log[[#This Row],[Date Invoiced]]=FY03_M03,SalesOrders_Log[[#This Row],[Line Sub Total]],0)</f>
        <v>0</v>
      </c>
      <c r="AW256" s="18">
        <f>IF(SalesOrders_Log[[#This Row],[Date Invoiced]]=FY03_M04,SalesOrders_Log[[#This Row],[Line Sub Total]],0)</f>
        <v>0</v>
      </c>
      <c r="AX256" s="18">
        <f>IF(SalesOrders_Log[[#This Row],[Date Invoiced]]=FY03_M05,SalesOrders_Log[[#This Row],[Line Sub Total]],0)</f>
        <v>0</v>
      </c>
      <c r="AY256" s="18">
        <f>IF(SalesOrders_Log[[#This Row],[Date Invoiced]]=FY03_M06,SalesOrders_Log[[#This Row],[Line Sub Total]],0)</f>
        <v>0</v>
      </c>
      <c r="AZ256" s="18">
        <f>IF(SalesOrders_Log[[#This Row],[Date Invoiced]]=FY03_M07,SalesOrders_Log[[#This Row],[Line Sub Total]],0)</f>
        <v>0</v>
      </c>
      <c r="BA256" s="18">
        <f>IF(SalesOrders_Log[[#This Row],[Date Invoiced]]=FY03_M08,SalesOrders_Log[[#This Row],[Line Sub Total]],0)</f>
        <v>0</v>
      </c>
      <c r="BB256" s="18">
        <f>IF(SalesOrders_Log[[#This Row],[Date Invoiced]]=FY03_M09,SalesOrders_Log[[#This Row],[Line Sub Total]],0)</f>
        <v>0</v>
      </c>
      <c r="BC256" s="18">
        <f>IF(SalesOrders_Log[[#This Row],[Date Invoiced]]=FY03_M10,SalesOrders_Log[[#This Row],[Line Sub Total]],0)</f>
        <v>0</v>
      </c>
      <c r="BD256" s="18">
        <f>IF(SalesOrders_Log[[#This Row],[Date Invoiced]]=FY03_M11,SalesOrders_Log[[#This Row],[Line Sub Total]],0)</f>
        <v>0</v>
      </c>
      <c r="BE256" s="18">
        <f>IF(SalesOrders_Log[[#This Row],[Date Invoiced]]=FY03_M12,SalesOrders_Log[[#This Row],[Line Sub Total]],0)</f>
        <v>0</v>
      </c>
      <c r="BF256" s="18">
        <f>IF(SalesOrders_Log[[#This Row],[Product]]=FY04_M01,SalesOrders_Log[[#This Row],[Date Invoiced]],0)</f>
        <v>0</v>
      </c>
      <c r="BG256" s="18">
        <f>IF(SalesOrders_Log[[#This Row],[Product]]=FY04_M02,SalesOrders_Log[[#This Row],[Date Invoiced]],0)</f>
        <v>0</v>
      </c>
      <c r="BH256" s="18">
        <f>IF(SalesOrders_Log[[#This Row],[Product]]=FY04_M03,SalesOrders_Log[[#This Row],[Date Invoiced]],0)</f>
        <v>0</v>
      </c>
      <c r="BI256" s="18">
        <f>IF(SalesOrders_Log[[#This Row],[Product]]=FY04_M04,SalesOrders_Log[[#This Row],[Date Invoiced]],0)</f>
        <v>0</v>
      </c>
      <c r="BJ256" s="18">
        <f>IF(SalesOrders_Log[[#This Row],[Product]]=FY04_M05,SalesOrders_Log[[#This Row],[Date Invoiced]],0)</f>
        <v>0</v>
      </c>
      <c r="BK256" s="18">
        <f>IF(SalesOrders_Log[[#This Row],[Product]]=FY04_M06,SalesOrders_Log[[#This Row],[Date Invoiced]],0)</f>
        <v>0</v>
      </c>
      <c r="BL256" s="18">
        <f>IF(SalesOrders_Log[[#This Row],[Product]]=FY04_M07,SalesOrders_Log[[#This Row],[Date Invoiced]],0)</f>
        <v>0</v>
      </c>
      <c r="BM256" s="18">
        <f>IF(SalesOrders_Log[[#This Row],[Product]]=FY04_M08,SalesOrders_Log[[#This Row],[Date Invoiced]],0)</f>
        <v>0</v>
      </c>
      <c r="BN256" s="18">
        <f>IF(SalesOrders_Log[[#This Row],[Product]]=FY04_M09,SalesOrders_Log[[#This Row],[Date Invoiced]],0)</f>
        <v>0</v>
      </c>
      <c r="BO256" s="18">
        <f>IF(SalesOrders_Log[[#This Row],[Product]]=FY04_M10,SalesOrders_Log[[#This Row],[Date Invoiced]],0)</f>
        <v>0</v>
      </c>
      <c r="BP256" s="18">
        <f>IF(SalesOrders_Log[[#This Row],[Product]]=FY04_M11,SalesOrders_Log[[#This Row],[Date Invoiced]],0)</f>
        <v>0</v>
      </c>
      <c r="BQ256" s="18">
        <f>IF(SalesOrders_Log[[#This Row],[Product]]=FY04_M12,SalesOrders_Log[[#This Row],[Date Invoiced]],0)</f>
        <v>0</v>
      </c>
      <c r="BR256" s="18">
        <f>IF(SalesOrders_Log[[#This Row],[Product]]=FY05_M01,SalesOrders_Log[[#This Row],[Date Invoiced]],0)</f>
        <v>0</v>
      </c>
      <c r="BS256" s="18">
        <f>IF(SalesOrders_Log[[#This Row],[Product]]=FY05_M02,SalesOrders_Log[[#This Row],[Date Invoiced]],0)</f>
        <v>0</v>
      </c>
      <c r="BT256" s="18">
        <f>IF(SalesOrders_Log[[#This Row],[Product]]=FY05_M03,SalesOrders_Log[[#This Row],[Date Invoiced]],0)</f>
        <v>0</v>
      </c>
      <c r="BU256" s="18">
        <f>IF(SalesOrders_Log[[#This Row],[Product]]=FY05_M04,SalesOrders_Log[[#This Row],[Date Invoiced]],0)</f>
        <v>0</v>
      </c>
      <c r="BV256" s="18">
        <f>IF(SalesOrders_Log[[#This Row],[Product]]=FY05_M05,SalesOrders_Log[[#This Row],[Date Invoiced]],0)</f>
        <v>0</v>
      </c>
      <c r="BW256" s="18">
        <f>IF(SalesOrders_Log[[#This Row],[Product]]=FY05_M06,SalesOrders_Log[[#This Row],[Date Invoiced]],0)</f>
        <v>0</v>
      </c>
      <c r="BX256" s="18">
        <f>IF(SalesOrders_Log[[#This Row],[Product]]=FY05_M07,SalesOrders_Log[[#This Row],[Date Invoiced]],0)</f>
        <v>0</v>
      </c>
      <c r="BY256" s="18">
        <f>IF(SalesOrders_Log[[#This Row],[Product]]=FY05_M08,SalesOrders_Log[[#This Row],[Date Invoiced]],0)</f>
        <v>0</v>
      </c>
      <c r="BZ256" s="18">
        <f>IF(SalesOrders_Log[[#This Row],[Product]]=FY05_M09,SalesOrders_Log[[#This Row],[Date Invoiced]],0)</f>
        <v>0</v>
      </c>
      <c r="CA256" s="18">
        <f>IF(SalesOrders_Log[[#This Row],[Product]]=FY05_M10,SalesOrders_Log[[#This Row],[Date Invoiced]],0)</f>
        <v>0</v>
      </c>
      <c r="CB256" s="18">
        <f>IF(SalesOrders_Log[[#This Row],[Product]]=FY05_M11,SalesOrders_Log[[#This Row],[Date Invoiced]],0)</f>
        <v>0</v>
      </c>
      <c r="CC256" s="18">
        <f>IF(SalesOrders_Log[[#This Row],[Product]]=FY05_M12,SalesOrders_Log[[#This Row],[Date Invoiced]],0)</f>
        <v>0</v>
      </c>
    </row>
    <row r="257" spans="2:81" x14ac:dyDescent="0.25">
      <c r="B257" s="6" t="s">
        <v>861</v>
      </c>
      <c r="C257" s="6"/>
      <c r="D257" s="11"/>
      <c r="E257" s="6"/>
      <c r="F257" s="6"/>
      <c r="G257" s="6"/>
      <c r="H257" s="6"/>
      <c r="I257" s="6"/>
      <c r="J257" s="6"/>
      <c r="K257" s="6"/>
      <c r="L257" s="18" t="str">
        <f>IF(ISBLANK(SalesOrders_Log[[#This Row],[Product]]),"",SalesOrders_Log[[#This Row],[List Price]]*SalesOrders_Log[[#This Row],[QTY at List Price]]+SalesOrders_Log[[#This Row],[Discount Price]]*SalesOrders_Log[[#This Row],[QTY at Discount Price]])</f>
        <v/>
      </c>
      <c r="M257" s="6"/>
      <c r="N257" s="6"/>
      <c r="O257" s="18" t="str">
        <f>IFERROR(SalesOrders_Log[[#This Row],[Line Sub Total]]*SalesOrders_Log[[#This Row],[Zip Code Taxes]],"")</f>
        <v/>
      </c>
      <c r="P257" s="18">
        <f>SalesOrders_Log[[#This Row],[List Price]]-SalesOrders_Log[[#This Row],[Cost Price]]</f>
        <v>0</v>
      </c>
      <c r="Q25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57" s="93" t="str">
        <f>IFERROR(SalesOrders_Log[[#This Row],[QTY at List Price]]*SalesOrders_Log[[#This Row],[List Price]]/SalesOrders_Log[[#This Row],[Cost Price]]*SalesOrders_Log[[#This Row],[QTY at List Price]]-IF(SalesOrders_Log[[#This Row],[QTY at List Price]]="","",1),"")</f>
        <v/>
      </c>
      <c r="S257" s="93" t="str">
        <f>IFERROR( SalesOrders_Log[[#This Row],[QTY at Discount Price]]*SalesOrders_Log[[#This Row],[Discount Price]]/SalesOrders_Log[[#This Row],[Cost Price]]*SalesOrders_Log[[#This Row],[QTY at Discount Price]]-IF(SalesOrders_Log[[#This Row],[QTY at Discount Price]]="","",1),"")</f>
        <v/>
      </c>
      <c r="T257" s="6"/>
      <c r="V257" s="18">
        <f>IF(SalesOrders_Log[[#This Row],[Date Invoiced]]=FY01_M01,SalesOrders_Log[[#This Row],[Line Sub Total]],0)</f>
        <v>0</v>
      </c>
      <c r="W257" s="18">
        <f>IF(SalesOrders_Log[[#This Row],[Date Invoiced]]=FY01_M02,SalesOrders_Log[[#This Row],[Line Sub Total]],0)</f>
        <v>0</v>
      </c>
      <c r="X257" s="18">
        <f>IF(SalesOrders_Log[[#This Row],[Date Invoiced]]=FY01_M03,SalesOrders_Log[[#This Row],[Line Sub Total]],0)</f>
        <v>0</v>
      </c>
      <c r="Y257" s="18">
        <f>IF(SalesOrders_Log[[#This Row],[Date Invoiced]]=FY01_M04,SalesOrders_Log[[#This Row],[Line Sub Total]],0)</f>
        <v>0</v>
      </c>
      <c r="Z257" s="18">
        <f>IF(SalesOrders_Log[[#This Row],[Date Invoiced]]=FY01_M05,SalesOrders_Log[[#This Row],[Line Sub Total]],0)</f>
        <v>0</v>
      </c>
      <c r="AA257" s="18">
        <f>IF(SalesOrders_Log[[#This Row],[Date Invoiced]]=FY01_M06,SalesOrders_Log[[#This Row],[Line Sub Total]],0)</f>
        <v>0</v>
      </c>
      <c r="AB257" s="18">
        <f>IF(SalesOrders_Log[[#This Row],[Date Invoiced]]=FY01_M07,SalesOrders_Log[[#This Row],[Line Sub Total]],0)</f>
        <v>0</v>
      </c>
      <c r="AC257" s="18">
        <f>IF(SalesOrders_Log[[#This Row],[Date Invoiced]]=FY01_M08,SalesOrders_Log[[#This Row],[Line Sub Total]],0)</f>
        <v>0</v>
      </c>
      <c r="AD257" s="18">
        <f>IF(SalesOrders_Log[[#This Row],[Date Invoiced]]=FY01_M09,SalesOrders_Log[[#This Row],[Line Sub Total]],0)</f>
        <v>0</v>
      </c>
      <c r="AE257" s="18">
        <f>IF(SalesOrders_Log[[#This Row],[Date Invoiced]]=FY01_M10,SalesOrders_Log[[#This Row],[Line Sub Total]],0)</f>
        <v>0</v>
      </c>
      <c r="AF257" s="18">
        <f>IF(SalesOrders_Log[[#This Row],[Date Invoiced]]=FY01_M11,SalesOrders_Log[[#This Row],[Line Sub Total]],0)</f>
        <v>0</v>
      </c>
      <c r="AG257" s="18">
        <f>IF(SalesOrders_Log[[#This Row],[Date Invoiced]]=FY01_M12,SalesOrders_Log[[#This Row],[Line Sub Total]],0)</f>
        <v>0</v>
      </c>
      <c r="AH257" s="18">
        <f>IF(SalesOrders_Log[[#This Row],[Date Invoiced]]=FY02_M01,SalesOrders_Log[[#This Row],[Line Sub Total]],0)</f>
        <v>0</v>
      </c>
      <c r="AI257" s="18">
        <f>IF(SalesOrders_Log[[#This Row],[Date Invoiced]]=FY02_M02,SalesOrders_Log[[#This Row],[Line Sub Total]],0)</f>
        <v>0</v>
      </c>
      <c r="AJ257" s="18">
        <f>IF(SalesOrders_Log[[#This Row],[Date Invoiced]]=FY02_M03,SalesOrders_Log[[#This Row],[Line Sub Total]],0)</f>
        <v>0</v>
      </c>
      <c r="AK257" s="18">
        <f>IF(SalesOrders_Log[[#This Row],[Date Invoiced]]=FY02_M04,SalesOrders_Log[[#This Row],[Line Sub Total]],0)</f>
        <v>0</v>
      </c>
      <c r="AL257" s="18">
        <f>IF(SalesOrders_Log[[#This Row],[Date Invoiced]]=FY02_M05,SalesOrders_Log[[#This Row],[Line Sub Total]],0)</f>
        <v>0</v>
      </c>
      <c r="AM257" s="18">
        <f>IF(SalesOrders_Log[[#This Row],[Date Invoiced]]=FY02_M06,SalesOrders_Log[[#This Row],[Line Sub Total]],0)</f>
        <v>0</v>
      </c>
      <c r="AN257" s="18">
        <f>IF(SalesOrders_Log[[#This Row],[Date Invoiced]]=FY02_M07,SalesOrders_Log[[#This Row],[Line Sub Total]],0)</f>
        <v>0</v>
      </c>
      <c r="AO257" s="18">
        <f>IF(SalesOrders_Log[[#This Row],[Date Invoiced]]=FY02_M08,SalesOrders_Log[[#This Row],[Line Sub Total]],0)</f>
        <v>0</v>
      </c>
      <c r="AP257" s="18">
        <f>IF(SalesOrders_Log[[#This Row],[Date Invoiced]]=FY02_M09,SalesOrders_Log[[#This Row],[Line Sub Total]],0)</f>
        <v>0</v>
      </c>
      <c r="AQ257" s="18">
        <f>IF(SalesOrders_Log[[#This Row],[Date Invoiced]]=FY02_M10,SalesOrders_Log[[#This Row],[Line Sub Total]],0)</f>
        <v>0</v>
      </c>
      <c r="AR257" s="18">
        <f>IF(SalesOrders_Log[[#This Row],[Date Invoiced]]=FY02_M11,SalesOrders_Log[[#This Row],[Line Sub Total]],0)</f>
        <v>0</v>
      </c>
      <c r="AS257" s="18">
        <f>IF(SalesOrders_Log[[#This Row],[Date Invoiced]]=FY02_M12,SalesOrders_Log[[#This Row],[Line Sub Total]],0)</f>
        <v>0</v>
      </c>
      <c r="AT257" s="18">
        <f>IF(SalesOrders_Log[[#This Row],[Date Invoiced]]=FY03_M01,SalesOrders_Log[[#This Row],[Line Sub Total]],0)</f>
        <v>0</v>
      </c>
      <c r="AU257" s="18">
        <f>IF(SalesOrders_Log[[#This Row],[Date Invoiced]]=FY03_M02,SalesOrders_Log[[#This Row],[Line Sub Total]],0)</f>
        <v>0</v>
      </c>
      <c r="AV257" s="18">
        <f>IF(SalesOrders_Log[[#This Row],[Date Invoiced]]=FY03_M03,SalesOrders_Log[[#This Row],[Line Sub Total]],0)</f>
        <v>0</v>
      </c>
      <c r="AW257" s="18">
        <f>IF(SalesOrders_Log[[#This Row],[Date Invoiced]]=FY03_M04,SalesOrders_Log[[#This Row],[Line Sub Total]],0)</f>
        <v>0</v>
      </c>
      <c r="AX257" s="18">
        <f>IF(SalesOrders_Log[[#This Row],[Date Invoiced]]=FY03_M05,SalesOrders_Log[[#This Row],[Line Sub Total]],0)</f>
        <v>0</v>
      </c>
      <c r="AY257" s="18">
        <f>IF(SalesOrders_Log[[#This Row],[Date Invoiced]]=FY03_M06,SalesOrders_Log[[#This Row],[Line Sub Total]],0)</f>
        <v>0</v>
      </c>
      <c r="AZ257" s="18">
        <f>IF(SalesOrders_Log[[#This Row],[Date Invoiced]]=FY03_M07,SalesOrders_Log[[#This Row],[Line Sub Total]],0)</f>
        <v>0</v>
      </c>
      <c r="BA257" s="18">
        <f>IF(SalesOrders_Log[[#This Row],[Date Invoiced]]=FY03_M08,SalesOrders_Log[[#This Row],[Line Sub Total]],0)</f>
        <v>0</v>
      </c>
      <c r="BB257" s="18">
        <f>IF(SalesOrders_Log[[#This Row],[Date Invoiced]]=FY03_M09,SalesOrders_Log[[#This Row],[Line Sub Total]],0)</f>
        <v>0</v>
      </c>
      <c r="BC257" s="18">
        <f>IF(SalesOrders_Log[[#This Row],[Date Invoiced]]=FY03_M10,SalesOrders_Log[[#This Row],[Line Sub Total]],0)</f>
        <v>0</v>
      </c>
      <c r="BD257" s="18">
        <f>IF(SalesOrders_Log[[#This Row],[Date Invoiced]]=FY03_M11,SalesOrders_Log[[#This Row],[Line Sub Total]],0)</f>
        <v>0</v>
      </c>
      <c r="BE257" s="18">
        <f>IF(SalesOrders_Log[[#This Row],[Date Invoiced]]=FY03_M12,SalesOrders_Log[[#This Row],[Line Sub Total]],0)</f>
        <v>0</v>
      </c>
      <c r="BF257" s="18">
        <f>IF(SalesOrders_Log[[#This Row],[Product]]=FY04_M01,SalesOrders_Log[[#This Row],[Date Invoiced]],0)</f>
        <v>0</v>
      </c>
      <c r="BG257" s="18">
        <f>IF(SalesOrders_Log[[#This Row],[Product]]=FY04_M02,SalesOrders_Log[[#This Row],[Date Invoiced]],0)</f>
        <v>0</v>
      </c>
      <c r="BH257" s="18">
        <f>IF(SalesOrders_Log[[#This Row],[Product]]=FY04_M03,SalesOrders_Log[[#This Row],[Date Invoiced]],0)</f>
        <v>0</v>
      </c>
      <c r="BI257" s="18">
        <f>IF(SalesOrders_Log[[#This Row],[Product]]=FY04_M04,SalesOrders_Log[[#This Row],[Date Invoiced]],0)</f>
        <v>0</v>
      </c>
      <c r="BJ257" s="18">
        <f>IF(SalesOrders_Log[[#This Row],[Product]]=FY04_M05,SalesOrders_Log[[#This Row],[Date Invoiced]],0)</f>
        <v>0</v>
      </c>
      <c r="BK257" s="18">
        <f>IF(SalesOrders_Log[[#This Row],[Product]]=FY04_M06,SalesOrders_Log[[#This Row],[Date Invoiced]],0)</f>
        <v>0</v>
      </c>
      <c r="BL257" s="18">
        <f>IF(SalesOrders_Log[[#This Row],[Product]]=FY04_M07,SalesOrders_Log[[#This Row],[Date Invoiced]],0)</f>
        <v>0</v>
      </c>
      <c r="BM257" s="18">
        <f>IF(SalesOrders_Log[[#This Row],[Product]]=FY04_M08,SalesOrders_Log[[#This Row],[Date Invoiced]],0)</f>
        <v>0</v>
      </c>
      <c r="BN257" s="18">
        <f>IF(SalesOrders_Log[[#This Row],[Product]]=FY04_M09,SalesOrders_Log[[#This Row],[Date Invoiced]],0)</f>
        <v>0</v>
      </c>
      <c r="BO257" s="18">
        <f>IF(SalesOrders_Log[[#This Row],[Product]]=FY04_M10,SalesOrders_Log[[#This Row],[Date Invoiced]],0)</f>
        <v>0</v>
      </c>
      <c r="BP257" s="18">
        <f>IF(SalesOrders_Log[[#This Row],[Product]]=FY04_M11,SalesOrders_Log[[#This Row],[Date Invoiced]],0)</f>
        <v>0</v>
      </c>
      <c r="BQ257" s="18">
        <f>IF(SalesOrders_Log[[#This Row],[Product]]=FY04_M12,SalesOrders_Log[[#This Row],[Date Invoiced]],0)</f>
        <v>0</v>
      </c>
      <c r="BR257" s="18">
        <f>IF(SalesOrders_Log[[#This Row],[Product]]=FY05_M01,SalesOrders_Log[[#This Row],[Date Invoiced]],0)</f>
        <v>0</v>
      </c>
      <c r="BS257" s="18">
        <f>IF(SalesOrders_Log[[#This Row],[Product]]=FY05_M02,SalesOrders_Log[[#This Row],[Date Invoiced]],0)</f>
        <v>0</v>
      </c>
      <c r="BT257" s="18">
        <f>IF(SalesOrders_Log[[#This Row],[Product]]=FY05_M03,SalesOrders_Log[[#This Row],[Date Invoiced]],0)</f>
        <v>0</v>
      </c>
      <c r="BU257" s="18">
        <f>IF(SalesOrders_Log[[#This Row],[Product]]=FY05_M04,SalesOrders_Log[[#This Row],[Date Invoiced]],0)</f>
        <v>0</v>
      </c>
      <c r="BV257" s="18">
        <f>IF(SalesOrders_Log[[#This Row],[Product]]=FY05_M05,SalesOrders_Log[[#This Row],[Date Invoiced]],0)</f>
        <v>0</v>
      </c>
      <c r="BW257" s="18">
        <f>IF(SalesOrders_Log[[#This Row],[Product]]=FY05_M06,SalesOrders_Log[[#This Row],[Date Invoiced]],0)</f>
        <v>0</v>
      </c>
      <c r="BX257" s="18">
        <f>IF(SalesOrders_Log[[#This Row],[Product]]=FY05_M07,SalesOrders_Log[[#This Row],[Date Invoiced]],0)</f>
        <v>0</v>
      </c>
      <c r="BY257" s="18">
        <f>IF(SalesOrders_Log[[#This Row],[Product]]=FY05_M08,SalesOrders_Log[[#This Row],[Date Invoiced]],0)</f>
        <v>0</v>
      </c>
      <c r="BZ257" s="18">
        <f>IF(SalesOrders_Log[[#This Row],[Product]]=FY05_M09,SalesOrders_Log[[#This Row],[Date Invoiced]],0)</f>
        <v>0</v>
      </c>
      <c r="CA257" s="18">
        <f>IF(SalesOrders_Log[[#This Row],[Product]]=FY05_M10,SalesOrders_Log[[#This Row],[Date Invoiced]],0)</f>
        <v>0</v>
      </c>
      <c r="CB257" s="18">
        <f>IF(SalesOrders_Log[[#This Row],[Product]]=FY05_M11,SalesOrders_Log[[#This Row],[Date Invoiced]],0)</f>
        <v>0</v>
      </c>
      <c r="CC257" s="18">
        <f>IF(SalesOrders_Log[[#This Row],[Product]]=FY05_M12,SalesOrders_Log[[#This Row],[Date Invoiced]],0)</f>
        <v>0</v>
      </c>
    </row>
    <row r="258" spans="2:81" x14ac:dyDescent="0.25">
      <c r="B258" s="6" t="s">
        <v>862</v>
      </c>
      <c r="C258" s="6"/>
      <c r="D258" s="11"/>
      <c r="E258" s="6"/>
      <c r="F258" s="6"/>
      <c r="G258" s="6"/>
      <c r="H258" s="6"/>
      <c r="I258" s="6"/>
      <c r="J258" s="6"/>
      <c r="K258" s="6"/>
      <c r="L258" s="18" t="str">
        <f>IF(ISBLANK(SalesOrders_Log[[#This Row],[Product]]),"",SalesOrders_Log[[#This Row],[List Price]]*SalesOrders_Log[[#This Row],[QTY at List Price]]+SalesOrders_Log[[#This Row],[Discount Price]]*SalesOrders_Log[[#This Row],[QTY at Discount Price]])</f>
        <v/>
      </c>
      <c r="M258" s="6"/>
      <c r="N258" s="6"/>
      <c r="O258" s="18" t="str">
        <f>IFERROR(SalesOrders_Log[[#This Row],[Line Sub Total]]*SalesOrders_Log[[#This Row],[Zip Code Taxes]],"")</f>
        <v/>
      </c>
      <c r="P258" s="18">
        <f>SalesOrders_Log[[#This Row],[List Price]]-SalesOrders_Log[[#This Row],[Cost Price]]</f>
        <v>0</v>
      </c>
      <c r="Q25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58" s="93" t="str">
        <f>IFERROR(SalesOrders_Log[[#This Row],[QTY at List Price]]*SalesOrders_Log[[#This Row],[List Price]]/SalesOrders_Log[[#This Row],[Cost Price]]*SalesOrders_Log[[#This Row],[QTY at List Price]]-IF(SalesOrders_Log[[#This Row],[QTY at List Price]]="","",1),"")</f>
        <v/>
      </c>
      <c r="S258" s="93" t="str">
        <f>IFERROR( SalesOrders_Log[[#This Row],[QTY at Discount Price]]*SalesOrders_Log[[#This Row],[Discount Price]]/SalesOrders_Log[[#This Row],[Cost Price]]*SalesOrders_Log[[#This Row],[QTY at Discount Price]]-IF(SalesOrders_Log[[#This Row],[QTY at Discount Price]]="","",1),"")</f>
        <v/>
      </c>
      <c r="T258" s="6"/>
      <c r="V258" s="18">
        <f>IF(SalesOrders_Log[[#This Row],[Date Invoiced]]=FY01_M01,SalesOrders_Log[[#This Row],[Line Sub Total]],0)</f>
        <v>0</v>
      </c>
      <c r="W258" s="18">
        <f>IF(SalesOrders_Log[[#This Row],[Date Invoiced]]=FY01_M02,SalesOrders_Log[[#This Row],[Line Sub Total]],0)</f>
        <v>0</v>
      </c>
      <c r="X258" s="18">
        <f>IF(SalesOrders_Log[[#This Row],[Date Invoiced]]=FY01_M03,SalesOrders_Log[[#This Row],[Line Sub Total]],0)</f>
        <v>0</v>
      </c>
      <c r="Y258" s="18">
        <f>IF(SalesOrders_Log[[#This Row],[Date Invoiced]]=FY01_M04,SalesOrders_Log[[#This Row],[Line Sub Total]],0)</f>
        <v>0</v>
      </c>
      <c r="Z258" s="18">
        <f>IF(SalesOrders_Log[[#This Row],[Date Invoiced]]=FY01_M05,SalesOrders_Log[[#This Row],[Line Sub Total]],0)</f>
        <v>0</v>
      </c>
      <c r="AA258" s="18">
        <f>IF(SalesOrders_Log[[#This Row],[Date Invoiced]]=FY01_M06,SalesOrders_Log[[#This Row],[Line Sub Total]],0)</f>
        <v>0</v>
      </c>
      <c r="AB258" s="18">
        <f>IF(SalesOrders_Log[[#This Row],[Date Invoiced]]=FY01_M07,SalesOrders_Log[[#This Row],[Line Sub Total]],0)</f>
        <v>0</v>
      </c>
      <c r="AC258" s="18">
        <f>IF(SalesOrders_Log[[#This Row],[Date Invoiced]]=FY01_M08,SalesOrders_Log[[#This Row],[Line Sub Total]],0)</f>
        <v>0</v>
      </c>
      <c r="AD258" s="18">
        <f>IF(SalesOrders_Log[[#This Row],[Date Invoiced]]=FY01_M09,SalesOrders_Log[[#This Row],[Line Sub Total]],0)</f>
        <v>0</v>
      </c>
      <c r="AE258" s="18">
        <f>IF(SalesOrders_Log[[#This Row],[Date Invoiced]]=FY01_M10,SalesOrders_Log[[#This Row],[Line Sub Total]],0)</f>
        <v>0</v>
      </c>
      <c r="AF258" s="18">
        <f>IF(SalesOrders_Log[[#This Row],[Date Invoiced]]=FY01_M11,SalesOrders_Log[[#This Row],[Line Sub Total]],0)</f>
        <v>0</v>
      </c>
      <c r="AG258" s="18">
        <f>IF(SalesOrders_Log[[#This Row],[Date Invoiced]]=FY01_M12,SalesOrders_Log[[#This Row],[Line Sub Total]],0)</f>
        <v>0</v>
      </c>
      <c r="AH258" s="18">
        <f>IF(SalesOrders_Log[[#This Row],[Date Invoiced]]=FY02_M01,SalesOrders_Log[[#This Row],[Line Sub Total]],0)</f>
        <v>0</v>
      </c>
      <c r="AI258" s="18">
        <f>IF(SalesOrders_Log[[#This Row],[Date Invoiced]]=FY02_M02,SalesOrders_Log[[#This Row],[Line Sub Total]],0)</f>
        <v>0</v>
      </c>
      <c r="AJ258" s="18">
        <f>IF(SalesOrders_Log[[#This Row],[Date Invoiced]]=FY02_M03,SalesOrders_Log[[#This Row],[Line Sub Total]],0)</f>
        <v>0</v>
      </c>
      <c r="AK258" s="18">
        <f>IF(SalesOrders_Log[[#This Row],[Date Invoiced]]=FY02_M04,SalesOrders_Log[[#This Row],[Line Sub Total]],0)</f>
        <v>0</v>
      </c>
      <c r="AL258" s="18">
        <f>IF(SalesOrders_Log[[#This Row],[Date Invoiced]]=FY02_M05,SalesOrders_Log[[#This Row],[Line Sub Total]],0)</f>
        <v>0</v>
      </c>
      <c r="AM258" s="18">
        <f>IF(SalesOrders_Log[[#This Row],[Date Invoiced]]=FY02_M06,SalesOrders_Log[[#This Row],[Line Sub Total]],0)</f>
        <v>0</v>
      </c>
      <c r="AN258" s="18">
        <f>IF(SalesOrders_Log[[#This Row],[Date Invoiced]]=FY02_M07,SalesOrders_Log[[#This Row],[Line Sub Total]],0)</f>
        <v>0</v>
      </c>
      <c r="AO258" s="18">
        <f>IF(SalesOrders_Log[[#This Row],[Date Invoiced]]=FY02_M08,SalesOrders_Log[[#This Row],[Line Sub Total]],0)</f>
        <v>0</v>
      </c>
      <c r="AP258" s="18">
        <f>IF(SalesOrders_Log[[#This Row],[Date Invoiced]]=FY02_M09,SalesOrders_Log[[#This Row],[Line Sub Total]],0)</f>
        <v>0</v>
      </c>
      <c r="AQ258" s="18">
        <f>IF(SalesOrders_Log[[#This Row],[Date Invoiced]]=FY02_M10,SalesOrders_Log[[#This Row],[Line Sub Total]],0)</f>
        <v>0</v>
      </c>
      <c r="AR258" s="18">
        <f>IF(SalesOrders_Log[[#This Row],[Date Invoiced]]=FY02_M11,SalesOrders_Log[[#This Row],[Line Sub Total]],0)</f>
        <v>0</v>
      </c>
      <c r="AS258" s="18">
        <f>IF(SalesOrders_Log[[#This Row],[Date Invoiced]]=FY02_M12,SalesOrders_Log[[#This Row],[Line Sub Total]],0)</f>
        <v>0</v>
      </c>
      <c r="AT258" s="18">
        <f>IF(SalesOrders_Log[[#This Row],[Date Invoiced]]=FY03_M01,SalesOrders_Log[[#This Row],[Line Sub Total]],0)</f>
        <v>0</v>
      </c>
      <c r="AU258" s="18">
        <f>IF(SalesOrders_Log[[#This Row],[Date Invoiced]]=FY03_M02,SalesOrders_Log[[#This Row],[Line Sub Total]],0)</f>
        <v>0</v>
      </c>
      <c r="AV258" s="18">
        <f>IF(SalesOrders_Log[[#This Row],[Date Invoiced]]=FY03_M03,SalesOrders_Log[[#This Row],[Line Sub Total]],0)</f>
        <v>0</v>
      </c>
      <c r="AW258" s="18">
        <f>IF(SalesOrders_Log[[#This Row],[Date Invoiced]]=FY03_M04,SalesOrders_Log[[#This Row],[Line Sub Total]],0)</f>
        <v>0</v>
      </c>
      <c r="AX258" s="18">
        <f>IF(SalesOrders_Log[[#This Row],[Date Invoiced]]=FY03_M05,SalesOrders_Log[[#This Row],[Line Sub Total]],0)</f>
        <v>0</v>
      </c>
      <c r="AY258" s="18">
        <f>IF(SalesOrders_Log[[#This Row],[Date Invoiced]]=FY03_M06,SalesOrders_Log[[#This Row],[Line Sub Total]],0)</f>
        <v>0</v>
      </c>
      <c r="AZ258" s="18">
        <f>IF(SalesOrders_Log[[#This Row],[Date Invoiced]]=FY03_M07,SalesOrders_Log[[#This Row],[Line Sub Total]],0)</f>
        <v>0</v>
      </c>
      <c r="BA258" s="18">
        <f>IF(SalesOrders_Log[[#This Row],[Date Invoiced]]=FY03_M08,SalesOrders_Log[[#This Row],[Line Sub Total]],0)</f>
        <v>0</v>
      </c>
      <c r="BB258" s="18">
        <f>IF(SalesOrders_Log[[#This Row],[Date Invoiced]]=FY03_M09,SalesOrders_Log[[#This Row],[Line Sub Total]],0)</f>
        <v>0</v>
      </c>
      <c r="BC258" s="18">
        <f>IF(SalesOrders_Log[[#This Row],[Date Invoiced]]=FY03_M10,SalesOrders_Log[[#This Row],[Line Sub Total]],0)</f>
        <v>0</v>
      </c>
      <c r="BD258" s="18">
        <f>IF(SalesOrders_Log[[#This Row],[Date Invoiced]]=FY03_M11,SalesOrders_Log[[#This Row],[Line Sub Total]],0)</f>
        <v>0</v>
      </c>
      <c r="BE258" s="18">
        <f>IF(SalesOrders_Log[[#This Row],[Date Invoiced]]=FY03_M12,SalesOrders_Log[[#This Row],[Line Sub Total]],0)</f>
        <v>0</v>
      </c>
      <c r="BF258" s="18">
        <f>IF(SalesOrders_Log[[#This Row],[Product]]=FY04_M01,SalesOrders_Log[[#This Row],[Date Invoiced]],0)</f>
        <v>0</v>
      </c>
      <c r="BG258" s="18">
        <f>IF(SalesOrders_Log[[#This Row],[Product]]=FY04_M02,SalesOrders_Log[[#This Row],[Date Invoiced]],0)</f>
        <v>0</v>
      </c>
      <c r="BH258" s="18">
        <f>IF(SalesOrders_Log[[#This Row],[Product]]=FY04_M03,SalesOrders_Log[[#This Row],[Date Invoiced]],0)</f>
        <v>0</v>
      </c>
      <c r="BI258" s="18">
        <f>IF(SalesOrders_Log[[#This Row],[Product]]=FY04_M04,SalesOrders_Log[[#This Row],[Date Invoiced]],0)</f>
        <v>0</v>
      </c>
      <c r="BJ258" s="18">
        <f>IF(SalesOrders_Log[[#This Row],[Product]]=FY04_M05,SalesOrders_Log[[#This Row],[Date Invoiced]],0)</f>
        <v>0</v>
      </c>
      <c r="BK258" s="18">
        <f>IF(SalesOrders_Log[[#This Row],[Product]]=FY04_M06,SalesOrders_Log[[#This Row],[Date Invoiced]],0)</f>
        <v>0</v>
      </c>
      <c r="BL258" s="18">
        <f>IF(SalesOrders_Log[[#This Row],[Product]]=FY04_M07,SalesOrders_Log[[#This Row],[Date Invoiced]],0)</f>
        <v>0</v>
      </c>
      <c r="BM258" s="18">
        <f>IF(SalesOrders_Log[[#This Row],[Product]]=FY04_M08,SalesOrders_Log[[#This Row],[Date Invoiced]],0)</f>
        <v>0</v>
      </c>
      <c r="BN258" s="18">
        <f>IF(SalesOrders_Log[[#This Row],[Product]]=FY04_M09,SalesOrders_Log[[#This Row],[Date Invoiced]],0)</f>
        <v>0</v>
      </c>
      <c r="BO258" s="18">
        <f>IF(SalesOrders_Log[[#This Row],[Product]]=FY04_M10,SalesOrders_Log[[#This Row],[Date Invoiced]],0)</f>
        <v>0</v>
      </c>
      <c r="BP258" s="18">
        <f>IF(SalesOrders_Log[[#This Row],[Product]]=FY04_M11,SalesOrders_Log[[#This Row],[Date Invoiced]],0)</f>
        <v>0</v>
      </c>
      <c r="BQ258" s="18">
        <f>IF(SalesOrders_Log[[#This Row],[Product]]=FY04_M12,SalesOrders_Log[[#This Row],[Date Invoiced]],0)</f>
        <v>0</v>
      </c>
      <c r="BR258" s="18">
        <f>IF(SalesOrders_Log[[#This Row],[Product]]=FY05_M01,SalesOrders_Log[[#This Row],[Date Invoiced]],0)</f>
        <v>0</v>
      </c>
      <c r="BS258" s="18">
        <f>IF(SalesOrders_Log[[#This Row],[Product]]=FY05_M02,SalesOrders_Log[[#This Row],[Date Invoiced]],0)</f>
        <v>0</v>
      </c>
      <c r="BT258" s="18">
        <f>IF(SalesOrders_Log[[#This Row],[Product]]=FY05_M03,SalesOrders_Log[[#This Row],[Date Invoiced]],0)</f>
        <v>0</v>
      </c>
      <c r="BU258" s="18">
        <f>IF(SalesOrders_Log[[#This Row],[Product]]=FY05_M04,SalesOrders_Log[[#This Row],[Date Invoiced]],0)</f>
        <v>0</v>
      </c>
      <c r="BV258" s="18">
        <f>IF(SalesOrders_Log[[#This Row],[Product]]=FY05_M05,SalesOrders_Log[[#This Row],[Date Invoiced]],0)</f>
        <v>0</v>
      </c>
      <c r="BW258" s="18">
        <f>IF(SalesOrders_Log[[#This Row],[Product]]=FY05_M06,SalesOrders_Log[[#This Row],[Date Invoiced]],0)</f>
        <v>0</v>
      </c>
      <c r="BX258" s="18">
        <f>IF(SalesOrders_Log[[#This Row],[Product]]=FY05_M07,SalesOrders_Log[[#This Row],[Date Invoiced]],0)</f>
        <v>0</v>
      </c>
      <c r="BY258" s="18">
        <f>IF(SalesOrders_Log[[#This Row],[Product]]=FY05_M08,SalesOrders_Log[[#This Row],[Date Invoiced]],0)</f>
        <v>0</v>
      </c>
      <c r="BZ258" s="18">
        <f>IF(SalesOrders_Log[[#This Row],[Product]]=FY05_M09,SalesOrders_Log[[#This Row],[Date Invoiced]],0)</f>
        <v>0</v>
      </c>
      <c r="CA258" s="18">
        <f>IF(SalesOrders_Log[[#This Row],[Product]]=FY05_M10,SalesOrders_Log[[#This Row],[Date Invoiced]],0)</f>
        <v>0</v>
      </c>
      <c r="CB258" s="18">
        <f>IF(SalesOrders_Log[[#This Row],[Product]]=FY05_M11,SalesOrders_Log[[#This Row],[Date Invoiced]],0)</f>
        <v>0</v>
      </c>
      <c r="CC258" s="18">
        <f>IF(SalesOrders_Log[[#This Row],[Product]]=FY05_M12,SalesOrders_Log[[#This Row],[Date Invoiced]],0)</f>
        <v>0</v>
      </c>
    </row>
    <row r="259" spans="2:81" x14ac:dyDescent="0.25">
      <c r="B259" s="6" t="s">
        <v>863</v>
      </c>
      <c r="C259" s="6"/>
      <c r="D259" s="11"/>
      <c r="E259" s="6"/>
      <c r="F259" s="6"/>
      <c r="G259" s="6"/>
      <c r="H259" s="6"/>
      <c r="I259" s="6"/>
      <c r="J259" s="6"/>
      <c r="K259" s="6"/>
      <c r="L259" s="18" t="str">
        <f>IF(ISBLANK(SalesOrders_Log[[#This Row],[Product]]),"",SalesOrders_Log[[#This Row],[List Price]]*SalesOrders_Log[[#This Row],[QTY at List Price]]+SalesOrders_Log[[#This Row],[Discount Price]]*SalesOrders_Log[[#This Row],[QTY at Discount Price]])</f>
        <v/>
      </c>
      <c r="M259" s="6"/>
      <c r="N259" s="6"/>
      <c r="O259" s="18" t="str">
        <f>IFERROR(SalesOrders_Log[[#This Row],[Line Sub Total]]*SalesOrders_Log[[#This Row],[Zip Code Taxes]],"")</f>
        <v/>
      </c>
      <c r="P259" s="18">
        <f>SalesOrders_Log[[#This Row],[List Price]]-SalesOrders_Log[[#This Row],[Cost Price]]</f>
        <v>0</v>
      </c>
      <c r="Q25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59" s="93" t="str">
        <f>IFERROR(SalesOrders_Log[[#This Row],[QTY at List Price]]*SalesOrders_Log[[#This Row],[List Price]]/SalesOrders_Log[[#This Row],[Cost Price]]*SalesOrders_Log[[#This Row],[QTY at List Price]]-IF(SalesOrders_Log[[#This Row],[QTY at List Price]]="","",1),"")</f>
        <v/>
      </c>
      <c r="S259" s="93" t="str">
        <f>IFERROR( SalesOrders_Log[[#This Row],[QTY at Discount Price]]*SalesOrders_Log[[#This Row],[Discount Price]]/SalesOrders_Log[[#This Row],[Cost Price]]*SalesOrders_Log[[#This Row],[QTY at Discount Price]]-IF(SalesOrders_Log[[#This Row],[QTY at Discount Price]]="","",1),"")</f>
        <v/>
      </c>
      <c r="T259" s="6"/>
      <c r="V259" s="18">
        <f>IF(SalesOrders_Log[[#This Row],[Date Invoiced]]=FY01_M01,SalesOrders_Log[[#This Row],[Line Sub Total]],0)</f>
        <v>0</v>
      </c>
      <c r="W259" s="18">
        <f>IF(SalesOrders_Log[[#This Row],[Date Invoiced]]=FY01_M02,SalesOrders_Log[[#This Row],[Line Sub Total]],0)</f>
        <v>0</v>
      </c>
      <c r="X259" s="18">
        <f>IF(SalesOrders_Log[[#This Row],[Date Invoiced]]=FY01_M03,SalesOrders_Log[[#This Row],[Line Sub Total]],0)</f>
        <v>0</v>
      </c>
      <c r="Y259" s="18">
        <f>IF(SalesOrders_Log[[#This Row],[Date Invoiced]]=FY01_M04,SalesOrders_Log[[#This Row],[Line Sub Total]],0)</f>
        <v>0</v>
      </c>
      <c r="Z259" s="18">
        <f>IF(SalesOrders_Log[[#This Row],[Date Invoiced]]=FY01_M05,SalesOrders_Log[[#This Row],[Line Sub Total]],0)</f>
        <v>0</v>
      </c>
      <c r="AA259" s="18">
        <f>IF(SalesOrders_Log[[#This Row],[Date Invoiced]]=FY01_M06,SalesOrders_Log[[#This Row],[Line Sub Total]],0)</f>
        <v>0</v>
      </c>
      <c r="AB259" s="18">
        <f>IF(SalesOrders_Log[[#This Row],[Date Invoiced]]=FY01_M07,SalesOrders_Log[[#This Row],[Line Sub Total]],0)</f>
        <v>0</v>
      </c>
      <c r="AC259" s="18">
        <f>IF(SalesOrders_Log[[#This Row],[Date Invoiced]]=FY01_M08,SalesOrders_Log[[#This Row],[Line Sub Total]],0)</f>
        <v>0</v>
      </c>
      <c r="AD259" s="18">
        <f>IF(SalesOrders_Log[[#This Row],[Date Invoiced]]=FY01_M09,SalesOrders_Log[[#This Row],[Line Sub Total]],0)</f>
        <v>0</v>
      </c>
      <c r="AE259" s="18">
        <f>IF(SalesOrders_Log[[#This Row],[Date Invoiced]]=FY01_M10,SalesOrders_Log[[#This Row],[Line Sub Total]],0)</f>
        <v>0</v>
      </c>
      <c r="AF259" s="18">
        <f>IF(SalesOrders_Log[[#This Row],[Date Invoiced]]=FY01_M11,SalesOrders_Log[[#This Row],[Line Sub Total]],0)</f>
        <v>0</v>
      </c>
      <c r="AG259" s="18">
        <f>IF(SalesOrders_Log[[#This Row],[Date Invoiced]]=FY01_M12,SalesOrders_Log[[#This Row],[Line Sub Total]],0)</f>
        <v>0</v>
      </c>
      <c r="AH259" s="18">
        <f>IF(SalesOrders_Log[[#This Row],[Date Invoiced]]=FY02_M01,SalesOrders_Log[[#This Row],[Line Sub Total]],0)</f>
        <v>0</v>
      </c>
      <c r="AI259" s="18">
        <f>IF(SalesOrders_Log[[#This Row],[Date Invoiced]]=FY02_M02,SalesOrders_Log[[#This Row],[Line Sub Total]],0)</f>
        <v>0</v>
      </c>
      <c r="AJ259" s="18">
        <f>IF(SalesOrders_Log[[#This Row],[Date Invoiced]]=FY02_M03,SalesOrders_Log[[#This Row],[Line Sub Total]],0)</f>
        <v>0</v>
      </c>
      <c r="AK259" s="18">
        <f>IF(SalesOrders_Log[[#This Row],[Date Invoiced]]=FY02_M04,SalesOrders_Log[[#This Row],[Line Sub Total]],0)</f>
        <v>0</v>
      </c>
      <c r="AL259" s="18">
        <f>IF(SalesOrders_Log[[#This Row],[Date Invoiced]]=FY02_M05,SalesOrders_Log[[#This Row],[Line Sub Total]],0)</f>
        <v>0</v>
      </c>
      <c r="AM259" s="18">
        <f>IF(SalesOrders_Log[[#This Row],[Date Invoiced]]=FY02_M06,SalesOrders_Log[[#This Row],[Line Sub Total]],0)</f>
        <v>0</v>
      </c>
      <c r="AN259" s="18">
        <f>IF(SalesOrders_Log[[#This Row],[Date Invoiced]]=FY02_M07,SalesOrders_Log[[#This Row],[Line Sub Total]],0)</f>
        <v>0</v>
      </c>
      <c r="AO259" s="18">
        <f>IF(SalesOrders_Log[[#This Row],[Date Invoiced]]=FY02_M08,SalesOrders_Log[[#This Row],[Line Sub Total]],0)</f>
        <v>0</v>
      </c>
      <c r="AP259" s="18">
        <f>IF(SalesOrders_Log[[#This Row],[Date Invoiced]]=FY02_M09,SalesOrders_Log[[#This Row],[Line Sub Total]],0)</f>
        <v>0</v>
      </c>
      <c r="AQ259" s="18">
        <f>IF(SalesOrders_Log[[#This Row],[Date Invoiced]]=FY02_M10,SalesOrders_Log[[#This Row],[Line Sub Total]],0)</f>
        <v>0</v>
      </c>
      <c r="AR259" s="18">
        <f>IF(SalesOrders_Log[[#This Row],[Date Invoiced]]=FY02_M11,SalesOrders_Log[[#This Row],[Line Sub Total]],0)</f>
        <v>0</v>
      </c>
      <c r="AS259" s="18">
        <f>IF(SalesOrders_Log[[#This Row],[Date Invoiced]]=FY02_M12,SalesOrders_Log[[#This Row],[Line Sub Total]],0)</f>
        <v>0</v>
      </c>
      <c r="AT259" s="18">
        <f>IF(SalesOrders_Log[[#This Row],[Date Invoiced]]=FY03_M01,SalesOrders_Log[[#This Row],[Line Sub Total]],0)</f>
        <v>0</v>
      </c>
      <c r="AU259" s="18">
        <f>IF(SalesOrders_Log[[#This Row],[Date Invoiced]]=FY03_M02,SalesOrders_Log[[#This Row],[Line Sub Total]],0)</f>
        <v>0</v>
      </c>
      <c r="AV259" s="18">
        <f>IF(SalesOrders_Log[[#This Row],[Date Invoiced]]=FY03_M03,SalesOrders_Log[[#This Row],[Line Sub Total]],0)</f>
        <v>0</v>
      </c>
      <c r="AW259" s="18">
        <f>IF(SalesOrders_Log[[#This Row],[Date Invoiced]]=FY03_M04,SalesOrders_Log[[#This Row],[Line Sub Total]],0)</f>
        <v>0</v>
      </c>
      <c r="AX259" s="18">
        <f>IF(SalesOrders_Log[[#This Row],[Date Invoiced]]=FY03_M05,SalesOrders_Log[[#This Row],[Line Sub Total]],0)</f>
        <v>0</v>
      </c>
      <c r="AY259" s="18">
        <f>IF(SalesOrders_Log[[#This Row],[Date Invoiced]]=FY03_M06,SalesOrders_Log[[#This Row],[Line Sub Total]],0)</f>
        <v>0</v>
      </c>
      <c r="AZ259" s="18">
        <f>IF(SalesOrders_Log[[#This Row],[Date Invoiced]]=FY03_M07,SalesOrders_Log[[#This Row],[Line Sub Total]],0)</f>
        <v>0</v>
      </c>
      <c r="BA259" s="18">
        <f>IF(SalesOrders_Log[[#This Row],[Date Invoiced]]=FY03_M08,SalesOrders_Log[[#This Row],[Line Sub Total]],0)</f>
        <v>0</v>
      </c>
      <c r="BB259" s="18">
        <f>IF(SalesOrders_Log[[#This Row],[Date Invoiced]]=FY03_M09,SalesOrders_Log[[#This Row],[Line Sub Total]],0)</f>
        <v>0</v>
      </c>
      <c r="BC259" s="18">
        <f>IF(SalesOrders_Log[[#This Row],[Date Invoiced]]=FY03_M10,SalesOrders_Log[[#This Row],[Line Sub Total]],0)</f>
        <v>0</v>
      </c>
      <c r="BD259" s="18">
        <f>IF(SalesOrders_Log[[#This Row],[Date Invoiced]]=FY03_M11,SalesOrders_Log[[#This Row],[Line Sub Total]],0)</f>
        <v>0</v>
      </c>
      <c r="BE259" s="18">
        <f>IF(SalesOrders_Log[[#This Row],[Date Invoiced]]=FY03_M12,SalesOrders_Log[[#This Row],[Line Sub Total]],0)</f>
        <v>0</v>
      </c>
      <c r="BF259" s="18">
        <f>IF(SalesOrders_Log[[#This Row],[Product]]=FY04_M01,SalesOrders_Log[[#This Row],[Date Invoiced]],0)</f>
        <v>0</v>
      </c>
      <c r="BG259" s="18">
        <f>IF(SalesOrders_Log[[#This Row],[Product]]=FY04_M02,SalesOrders_Log[[#This Row],[Date Invoiced]],0)</f>
        <v>0</v>
      </c>
      <c r="BH259" s="18">
        <f>IF(SalesOrders_Log[[#This Row],[Product]]=FY04_M03,SalesOrders_Log[[#This Row],[Date Invoiced]],0)</f>
        <v>0</v>
      </c>
      <c r="BI259" s="18">
        <f>IF(SalesOrders_Log[[#This Row],[Product]]=FY04_M04,SalesOrders_Log[[#This Row],[Date Invoiced]],0)</f>
        <v>0</v>
      </c>
      <c r="BJ259" s="18">
        <f>IF(SalesOrders_Log[[#This Row],[Product]]=FY04_M05,SalesOrders_Log[[#This Row],[Date Invoiced]],0)</f>
        <v>0</v>
      </c>
      <c r="BK259" s="18">
        <f>IF(SalesOrders_Log[[#This Row],[Product]]=FY04_M06,SalesOrders_Log[[#This Row],[Date Invoiced]],0)</f>
        <v>0</v>
      </c>
      <c r="BL259" s="18">
        <f>IF(SalesOrders_Log[[#This Row],[Product]]=FY04_M07,SalesOrders_Log[[#This Row],[Date Invoiced]],0)</f>
        <v>0</v>
      </c>
      <c r="BM259" s="18">
        <f>IF(SalesOrders_Log[[#This Row],[Product]]=FY04_M08,SalesOrders_Log[[#This Row],[Date Invoiced]],0)</f>
        <v>0</v>
      </c>
      <c r="BN259" s="18">
        <f>IF(SalesOrders_Log[[#This Row],[Product]]=FY04_M09,SalesOrders_Log[[#This Row],[Date Invoiced]],0)</f>
        <v>0</v>
      </c>
      <c r="BO259" s="18">
        <f>IF(SalesOrders_Log[[#This Row],[Product]]=FY04_M10,SalesOrders_Log[[#This Row],[Date Invoiced]],0)</f>
        <v>0</v>
      </c>
      <c r="BP259" s="18">
        <f>IF(SalesOrders_Log[[#This Row],[Product]]=FY04_M11,SalesOrders_Log[[#This Row],[Date Invoiced]],0)</f>
        <v>0</v>
      </c>
      <c r="BQ259" s="18">
        <f>IF(SalesOrders_Log[[#This Row],[Product]]=FY04_M12,SalesOrders_Log[[#This Row],[Date Invoiced]],0)</f>
        <v>0</v>
      </c>
      <c r="BR259" s="18">
        <f>IF(SalesOrders_Log[[#This Row],[Product]]=FY05_M01,SalesOrders_Log[[#This Row],[Date Invoiced]],0)</f>
        <v>0</v>
      </c>
      <c r="BS259" s="18">
        <f>IF(SalesOrders_Log[[#This Row],[Product]]=FY05_M02,SalesOrders_Log[[#This Row],[Date Invoiced]],0)</f>
        <v>0</v>
      </c>
      <c r="BT259" s="18">
        <f>IF(SalesOrders_Log[[#This Row],[Product]]=FY05_M03,SalesOrders_Log[[#This Row],[Date Invoiced]],0)</f>
        <v>0</v>
      </c>
      <c r="BU259" s="18">
        <f>IF(SalesOrders_Log[[#This Row],[Product]]=FY05_M04,SalesOrders_Log[[#This Row],[Date Invoiced]],0)</f>
        <v>0</v>
      </c>
      <c r="BV259" s="18">
        <f>IF(SalesOrders_Log[[#This Row],[Product]]=FY05_M05,SalesOrders_Log[[#This Row],[Date Invoiced]],0)</f>
        <v>0</v>
      </c>
      <c r="BW259" s="18">
        <f>IF(SalesOrders_Log[[#This Row],[Product]]=FY05_M06,SalesOrders_Log[[#This Row],[Date Invoiced]],0)</f>
        <v>0</v>
      </c>
      <c r="BX259" s="18">
        <f>IF(SalesOrders_Log[[#This Row],[Product]]=FY05_M07,SalesOrders_Log[[#This Row],[Date Invoiced]],0)</f>
        <v>0</v>
      </c>
      <c r="BY259" s="18">
        <f>IF(SalesOrders_Log[[#This Row],[Product]]=FY05_M08,SalesOrders_Log[[#This Row],[Date Invoiced]],0)</f>
        <v>0</v>
      </c>
      <c r="BZ259" s="18">
        <f>IF(SalesOrders_Log[[#This Row],[Product]]=FY05_M09,SalesOrders_Log[[#This Row],[Date Invoiced]],0)</f>
        <v>0</v>
      </c>
      <c r="CA259" s="18">
        <f>IF(SalesOrders_Log[[#This Row],[Product]]=FY05_M10,SalesOrders_Log[[#This Row],[Date Invoiced]],0)</f>
        <v>0</v>
      </c>
      <c r="CB259" s="18">
        <f>IF(SalesOrders_Log[[#This Row],[Product]]=FY05_M11,SalesOrders_Log[[#This Row],[Date Invoiced]],0)</f>
        <v>0</v>
      </c>
      <c r="CC259" s="18">
        <f>IF(SalesOrders_Log[[#This Row],[Product]]=FY05_M12,SalesOrders_Log[[#This Row],[Date Invoiced]],0)</f>
        <v>0</v>
      </c>
    </row>
    <row r="260" spans="2:81" x14ac:dyDescent="0.25">
      <c r="B260" s="6" t="s">
        <v>864</v>
      </c>
      <c r="C260" s="6"/>
      <c r="D260" s="11"/>
      <c r="E260" s="6"/>
      <c r="F260" s="6"/>
      <c r="G260" s="6"/>
      <c r="H260" s="6"/>
      <c r="I260" s="6"/>
      <c r="J260" s="6"/>
      <c r="K260" s="6"/>
      <c r="L260" s="18" t="str">
        <f>IF(ISBLANK(SalesOrders_Log[[#This Row],[Product]]),"",SalesOrders_Log[[#This Row],[List Price]]*SalesOrders_Log[[#This Row],[QTY at List Price]]+SalesOrders_Log[[#This Row],[Discount Price]]*SalesOrders_Log[[#This Row],[QTY at Discount Price]])</f>
        <v/>
      </c>
      <c r="M260" s="6"/>
      <c r="N260" s="6"/>
      <c r="O260" s="18" t="str">
        <f>IFERROR(SalesOrders_Log[[#This Row],[Line Sub Total]]*SalesOrders_Log[[#This Row],[Zip Code Taxes]],"")</f>
        <v/>
      </c>
      <c r="P260" s="18">
        <f>SalesOrders_Log[[#This Row],[List Price]]-SalesOrders_Log[[#This Row],[Cost Price]]</f>
        <v>0</v>
      </c>
      <c r="Q26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60" s="93" t="str">
        <f>IFERROR(SalesOrders_Log[[#This Row],[QTY at List Price]]*SalesOrders_Log[[#This Row],[List Price]]/SalesOrders_Log[[#This Row],[Cost Price]]*SalesOrders_Log[[#This Row],[QTY at List Price]]-IF(SalesOrders_Log[[#This Row],[QTY at List Price]]="","",1),"")</f>
        <v/>
      </c>
      <c r="S260" s="93" t="str">
        <f>IFERROR( SalesOrders_Log[[#This Row],[QTY at Discount Price]]*SalesOrders_Log[[#This Row],[Discount Price]]/SalesOrders_Log[[#This Row],[Cost Price]]*SalesOrders_Log[[#This Row],[QTY at Discount Price]]-IF(SalesOrders_Log[[#This Row],[QTY at Discount Price]]="","",1),"")</f>
        <v/>
      </c>
      <c r="T260" s="6"/>
      <c r="V260" s="18">
        <f>IF(SalesOrders_Log[[#This Row],[Date Invoiced]]=FY01_M01,SalesOrders_Log[[#This Row],[Line Sub Total]],0)</f>
        <v>0</v>
      </c>
      <c r="W260" s="18">
        <f>IF(SalesOrders_Log[[#This Row],[Date Invoiced]]=FY01_M02,SalesOrders_Log[[#This Row],[Line Sub Total]],0)</f>
        <v>0</v>
      </c>
      <c r="X260" s="18">
        <f>IF(SalesOrders_Log[[#This Row],[Date Invoiced]]=FY01_M03,SalesOrders_Log[[#This Row],[Line Sub Total]],0)</f>
        <v>0</v>
      </c>
      <c r="Y260" s="18">
        <f>IF(SalesOrders_Log[[#This Row],[Date Invoiced]]=FY01_M04,SalesOrders_Log[[#This Row],[Line Sub Total]],0)</f>
        <v>0</v>
      </c>
      <c r="Z260" s="18">
        <f>IF(SalesOrders_Log[[#This Row],[Date Invoiced]]=FY01_M05,SalesOrders_Log[[#This Row],[Line Sub Total]],0)</f>
        <v>0</v>
      </c>
      <c r="AA260" s="18">
        <f>IF(SalesOrders_Log[[#This Row],[Date Invoiced]]=FY01_M06,SalesOrders_Log[[#This Row],[Line Sub Total]],0)</f>
        <v>0</v>
      </c>
      <c r="AB260" s="18">
        <f>IF(SalesOrders_Log[[#This Row],[Date Invoiced]]=FY01_M07,SalesOrders_Log[[#This Row],[Line Sub Total]],0)</f>
        <v>0</v>
      </c>
      <c r="AC260" s="18">
        <f>IF(SalesOrders_Log[[#This Row],[Date Invoiced]]=FY01_M08,SalesOrders_Log[[#This Row],[Line Sub Total]],0)</f>
        <v>0</v>
      </c>
      <c r="AD260" s="18">
        <f>IF(SalesOrders_Log[[#This Row],[Date Invoiced]]=FY01_M09,SalesOrders_Log[[#This Row],[Line Sub Total]],0)</f>
        <v>0</v>
      </c>
      <c r="AE260" s="18">
        <f>IF(SalesOrders_Log[[#This Row],[Date Invoiced]]=FY01_M10,SalesOrders_Log[[#This Row],[Line Sub Total]],0)</f>
        <v>0</v>
      </c>
      <c r="AF260" s="18">
        <f>IF(SalesOrders_Log[[#This Row],[Date Invoiced]]=FY01_M11,SalesOrders_Log[[#This Row],[Line Sub Total]],0)</f>
        <v>0</v>
      </c>
      <c r="AG260" s="18">
        <f>IF(SalesOrders_Log[[#This Row],[Date Invoiced]]=FY01_M12,SalesOrders_Log[[#This Row],[Line Sub Total]],0)</f>
        <v>0</v>
      </c>
      <c r="AH260" s="18">
        <f>IF(SalesOrders_Log[[#This Row],[Date Invoiced]]=FY02_M01,SalesOrders_Log[[#This Row],[Line Sub Total]],0)</f>
        <v>0</v>
      </c>
      <c r="AI260" s="18">
        <f>IF(SalesOrders_Log[[#This Row],[Date Invoiced]]=FY02_M02,SalesOrders_Log[[#This Row],[Line Sub Total]],0)</f>
        <v>0</v>
      </c>
      <c r="AJ260" s="18">
        <f>IF(SalesOrders_Log[[#This Row],[Date Invoiced]]=FY02_M03,SalesOrders_Log[[#This Row],[Line Sub Total]],0)</f>
        <v>0</v>
      </c>
      <c r="AK260" s="18">
        <f>IF(SalesOrders_Log[[#This Row],[Date Invoiced]]=FY02_M04,SalesOrders_Log[[#This Row],[Line Sub Total]],0)</f>
        <v>0</v>
      </c>
      <c r="AL260" s="18">
        <f>IF(SalesOrders_Log[[#This Row],[Date Invoiced]]=FY02_M05,SalesOrders_Log[[#This Row],[Line Sub Total]],0)</f>
        <v>0</v>
      </c>
      <c r="AM260" s="18">
        <f>IF(SalesOrders_Log[[#This Row],[Date Invoiced]]=FY02_M06,SalesOrders_Log[[#This Row],[Line Sub Total]],0)</f>
        <v>0</v>
      </c>
      <c r="AN260" s="18">
        <f>IF(SalesOrders_Log[[#This Row],[Date Invoiced]]=FY02_M07,SalesOrders_Log[[#This Row],[Line Sub Total]],0)</f>
        <v>0</v>
      </c>
      <c r="AO260" s="18">
        <f>IF(SalesOrders_Log[[#This Row],[Date Invoiced]]=FY02_M08,SalesOrders_Log[[#This Row],[Line Sub Total]],0)</f>
        <v>0</v>
      </c>
      <c r="AP260" s="18">
        <f>IF(SalesOrders_Log[[#This Row],[Date Invoiced]]=FY02_M09,SalesOrders_Log[[#This Row],[Line Sub Total]],0)</f>
        <v>0</v>
      </c>
      <c r="AQ260" s="18">
        <f>IF(SalesOrders_Log[[#This Row],[Date Invoiced]]=FY02_M10,SalesOrders_Log[[#This Row],[Line Sub Total]],0)</f>
        <v>0</v>
      </c>
      <c r="AR260" s="18">
        <f>IF(SalesOrders_Log[[#This Row],[Date Invoiced]]=FY02_M11,SalesOrders_Log[[#This Row],[Line Sub Total]],0)</f>
        <v>0</v>
      </c>
      <c r="AS260" s="18">
        <f>IF(SalesOrders_Log[[#This Row],[Date Invoiced]]=FY02_M12,SalesOrders_Log[[#This Row],[Line Sub Total]],0)</f>
        <v>0</v>
      </c>
      <c r="AT260" s="18">
        <f>IF(SalesOrders_Log[[#This Row],[Date Invoiced]]=FY03_M01,SalesOrders_Log[[#This Row],[Line Sub Total]],0)</f>
        <v>0</v>
      </c>
      <c r="AU260" s="18">
        <f>IF(SalesOrders_Log[[#This Row],[Date Invoiced]]=FY03_M02,SalesOrders_Log[[#This Row],[Line Sub Total]],0)</f>
        <v>0</v>
      </c>
      <c r="AV260" s="18">
        <f>IF(SalesOrders_Log[[#This Row],[Date Invoiced]]=FY03_M03,SalesOrders_Log[[#This Row],[Line Sub Total]],0)</f>
        <v>0</v>
      </c>
      <c r="AW260" s="18">
        <f>IF(SalesOrders_Log[[#This Row],[Date Invoiced]]=FY03_M04,SalesOrders_Log[[#This Row],[Line Sub Total]],0)</f>
        <v>0</v>
      </c>
      <c r="AX260" s="18">
        <f>IF(SalesOrders_Log[[#This Row],[Date Invoiced]]=FY03_M05,SalesOrders_Log[[#This Row],[Line Sub Total]],0)</f>
        <v>0</v>
      </c>
      <c r="AY260" s="18">
        <f>IF(SalesOrders_Log[[#This Row],[Date Invoiced]]=FY03_M06,SalesOrders_Log[[#This Row],[Line Sub Total]],0)</f>
        <v>0</v>
      </c>
      <c r="AZ260" s="18">
        <f>IF(SalesOrders_Log[[#This Row],[Date Invoiced]]=FY03_M07,SalesOrders_Log[[#This Row],[Line Sub Total]],0)</f>
        <v>0</v>
      </c>
      <c r="BA260" s="18">
        <f>IF(SalesOrders_Log[[#This Row],[Date Invoiced]]=FY03_M08,SalesOrders_Log[[#This Row],[Line Sub Total]],0)</f>
        <v>0</v>
      </c>
      <c r="BB260" s="18">
        <f>IF(SalesOrders_Log[[#This Row],[Date Invoiced]]=FY03_M09,SalesOrders_Log[[#This Row],[Line Sub Total]],0)</f>
        <v>0</v>
      </c>
      <c r="BC260" s="18">
        <f>IF(SalesOrders_Log[[#This Row],[Date Invoiced]]=FY03_M10,SalesOrders_Log[[#This Row],[Line Sub Total]],0)</f>
        <v>0</v>
      </c>
      <c r="BD260" s="18">
        <f>IF(SalesOrders_Log[[#This Row],[Date Invoiced]]=FY03_M11,SalesOrders_Log[[#This Row],[Line Sub Total]],0)</f>
        <v>0</v>
      </c>
      <c r="BE260" s="18">
        <f>IF(SalesOrders_Log[[#This Row],[Date Invoiced]]=FY03_M12,SalesOrders_Log[[#This Row],[Line Sub Total]],0)</f>
        <v>0</v>
      </c>
      <c r="BF260" s="18">
        <f>IF(SalesOrders_Log[[#This Row],[Product]]=FY04_M01,SalesOrders_Log[[#This Row],[Date Invoiced]],0)</f>
        <v>0</v>
      </c>
      <c r="BG260" s="18">
        <f>IF(SalesOrders_Log[[#This Row],[Product]]=FY04_M02,SalesOrders_Log[[#This Row],[Date Invoiced]],0)</f>
        <v>0</v>
      </c>
      <c r="BH260" s="18">
        <f>IF(SalesOrders_Log[[#This Row],[Product]]=FY04_M03,SalesOrders_Log[[#This Row],[Date Invoiced]],0)</f>
        <v>0</v>
      </c>
      <c r="BI260" s="18">
        <f>IF(SalesOrders_Log[[#This Row],[Product]]=FY04_M04,SalesOrders_Log[[#This Row],[Date Invoiced]],0)</f>
        <v>0</v>
      </c>
      <c r="BJ260" s="18">
        <f>IF(SalesOrders_Log[[#This Row],[Product]]=FY04_M05,SalesOrders_Log[[#This Row],[Date Invoiced]],0)</f>
        <v>0</v>
      </c>
      <c r="BK260" s="18">
        <f>IF(SalesOrders_Log[[#This Row],[Product]]=FY04_M06,SalesOrders_Log[[#This Row],[Date Invoiced]],0)</f>
        <v>0</v>
      </c>
      <c r="BL260" s="18">
        <f>IF(SalesOrders_Log[[#This Row],[Product]]=FY04_M07,SalesOrders_Log[[#This Row],[Date Invoiced]],0)</f>
        <v>0</v>
      </c>
      <c r="BM260" s="18">
        <f>IF(SalesOrders_Log[[#This Row],[Product]]=FY04_M08,SalesOrders_Log[[#This Row],[Date Invoiced]],0)</f>
        <v>0</v>
      </c>
      <c r="BN260" s="18">
        <f>IF(SalesOrders_Log[[#This Row],[Product]]=FY04_M09,SalesOrders_Log[[#This Row],[Date Invoiced]],0)</f>
        <v>0</v>
      </c>
      <c r="BO260" s="18">
        <f>IF(SalesOrders_Log[[#This Row],[Product]]=FY04_M10,SalesOrders_Log[[#This Row],[Date Invoiced]],0)</f>
        <v>0</v>
      </c>
      <c r="BP260" s="18">
        <f>IF(SalesOrders_Log[[#This Row],[Product]]=FY04_M11,SalesOrders_Log[[#This Row],[Date Invoiced]],0)</f>
        <v>0</v>
      </c>
      <c r="BQ260" s="18">
        <f>IF(SalesOrders_Log[[#This Row],[Product]]=FY04_M12,SalesOrders_Log[[#This Row],[Date Invoiced]],0)</f>
        <v>0</v>
      </c>
      <c r="BR260" s="18">
        <f>IF(SalesOrders_Log[[#This Row],[Product]]=FY05_M01,SalesOrders_Log[[#This Row],[Date Invoiced]],0)</f>
        <v>0</v>
      </c>
      <c r="BS260" s="18">
        <f>IF(SalesOrders_Log[[#This Row],[Product]]=FY05_M02,SalesOrders_Log[[#This Row],[Date Invoiced]],0)</f>
        <v>0</v>
      </c>
      <c r="BT260" s="18">
        <f>IF(SalesOrders_Log[[#This Row],[Product]]=FY05_M03,SalesOrders_Log[[#This Row],[Date Invoiced]],0)</f>
        <v>0</v>
      </c>
      <c r="BU260" s="18">
        <f>IF(SalesOrders_Log[[#This Row],[Product]]=FY05_M04,SalesOrders_Log[[#This Row],[Date Invoiced]],0)</f>
        <v>0</v>
      </c>
      <c r="BV260" s="18">
        <f>IF(SalesOrders_Log[[#This Row],[Product]]=FY05_M05,SalesOrders_Log[[#This Row],[Date Invoiced]],0)</f>
        <v>0</v>
      </c>
      <c r="BW260" s="18">
        <f>IF(SalesOrders_Log[[#This Row],[Product]]=FY05_M06,SalesOrders_Log[[#This Row],[Date Invoiced]],0)</f>
        <v>0</v>
      </c>
      <c r="BX260" s="18">
        <f>IF(SalesOrders_Log[[#This Row],[Product]]=FY05_M07,SalesOrders_Log[[#This Row],[Date Invoiced]],0)</f>
        <v>0</v>
      </c>
      <c r="BY260" s="18">
        <f>IF(SalesOrders_Log[[#This Row],[Product]]=FY05_M08,SalesOrders_Log[[#This Row],[Date Invoiced]],0)</f>
        <v>0</v>
      </c>
      <c r="BZ260" s="18">
        <f>IF(SalesOrders_Log[[#This Row],[Product]]=FY05_M09,SalesOrders_Log[[#This Row],[Date Invoiced]],0)</f>
        <v>0</v>
      </c>
      <c r="CA260" s="18">
        <f>IF(SalesOrders_Log[[#This Row],[Product]]=FY05_M10,SalesOrders_Log[[#This Row],[Date Invoiced]],0)</f>
        <v>0</v>
      </c>
      <c r="CB260" s="18">
        <f>IF(SalesOrders_Log[[#This Row],[Product]]=FY05_M11,SalesOrders_Log[[#This Row],[Date Invoiced]],0)</f>
        <v>0</v>
      </c>
      <c r="CC260" s="18">
        <f>IF(SalesOrders_Log[[#This Row],[Product]]=FY05_M12,SalesOrders_Log[[#This Row],[Date Invoiced]],0)</f>
        <v>0</v>
      </c>
    </row>
    <row r="261" spans="2:81" x14ac:dyDescent="0.25">
      <c r="B261" s="6" t="s">
        <v>865</v>
      </c>
      <c r="C261" s="6"/>
      <c r="D261" s="11"/>
      <c r="E261" s="6"/>
      <c r="F261" s="6"/>
      <c r="G261" s="6"/>
      <c r="H261" s="6"/>
      <c r="I261" s="6"/>
      <c r="J261" s="6"/>
      <c r="K261" s="6"/>
      <c r="L261" s="18" t="str">
        <f>IF(ISBLANK(SalesOrders_Log[[#This Row],[Product]]),"",SalesOrders_Log[[#This Row],[List Price]]*SalesOrders_Log[[#This Row],[QTY at List Price]]+SalesOrders_Log[[#This Row],[Discount Price]]*SalesOrders_Log[[#This Row],[QTY at Discount Price]])</f>
        <v/>
      </c>
      <c r="M261" s="6"/>
      <c r="N261" s="6"/>
      <c r="O261" s="18" t="str">
        <f>IFERROR(SalesOrders_Log[[#This Row],[Line Sub Total]]*SalesOrders_Log[[#This Row],[Zip Code Taxes]],"")</f>
        <v/>
      </c>
      <c r="P261" s="18">
        <f>SalesOrders_Log[[#This Row],[List Price]]-SalesOrders_Log[[#This Row],[Cost Price]]</f>
        <v>0</v>
      </c>
      <c r="Q26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61" s="93" t="str">
        <f>IFERROR(SalesOrders_Log[[#This Row],[QTY at List Price]]*SalesOrders_Log[[#This Row],[List Price]]/SalesOrders_Log[[#This Row],[Cost Price]]*SalesOrders_Log[[#This Row],[QTY at List Price]]-IF(SalesOrders_Log[[#This Row],[QTY at List Price]]="","",1),"")</f>
        <v/>
      </c>
      <c r="S261" s="93" t="str">
        <f>IFERROR( SalesOrders_Log[[#This Row],[QTY at Discount Price]]*SalesOrders_Log[[#This Row],[Discount Price]]/SalesOrders_Log[[#This Row],[Cost Price]]*SalesOrders_Log[[#This Row],[QTY at Discount Price]]-IF(SalesOrders_Log[[#This Row],[QTY at Discount Price]]="","",1),"")</f>
        <v/>
      </c>
      <c r="T261" s="6"/>
      <c r="V261" s="18">
        <f>IF(SalesOrders_Log[[#This Row],[Date Invoiced]]=FY01_M01,SalesOrders_Log[[#This Row],[Line Sub Total]],0)</f>
        <v>0</v>
      </c>
      <c r="W261" s="18">
        <f>IF(SalesOrders_Log[[#This Row],[Date Invoiced]]=FY01_M02,SalesOrders_Log[[#This Row],[Line Sub Total]],0)</f>
        <v>0</v>
      </c>
      <c r="X261" s="18">
        <f>IF(SalesOrders_Log[[#This Row],[Date Invoiced]]=FY01_M03,SalesOrders_Log[[#This Row],[Line Sub Total]],0)</f>
        <v>0</v>
      </c>
      <c r="Y261" s="18">
        <f>IF(SalesOrders_Log[[#This Row],[Date Invoiced]]=FY01_M04,SalesOrders_Log[[#This Row],[Line Sub Total]],0)</f>
        <v>0</v>
      </c>
      <c r="Z261" s="18">
        <f>IF(SalesOrders_Log[[#This Row],[Date Invoiced]]=FY01_M05,SalesOrders_Log[[#This Row],[Line Sub Total]],0)</f>
        <v>0</v>
      </c>
      <c r="AA261" s="18">
        <f>IF(SalesOrders_Log[[#This Row],[Date Invoiced]]=FY01_M06,SalesOrders_Log[[#This Row],[Line Sub Total]],0)</f>
        <v>0</v>
      </c>
      <c r="AB261" s="18">
        <f>IF(SalesOrders_Log[[#This Row],[Date Invoiced]]=FY01_M07,SalesOrders_Log[[#This Row],[Line Sub Total]],0)</f>
        <v>0</v>
      </c>
      <c r="AC261" s="18">
        <f>IF(SalesOrders_Log[[#This Row],[Date Invoiced]]=FY01_M08,SalesOrders_Log[[#This Row],[Line Sub Total]],0)</f>
        <v>0</v>
      </c>
      <c r="AD261" s="18">
        <f>IF(SalesOrders_Log[[#This Row],[Date Invoiced]]=FY01_M09,SalesOrders_Log[[#This Row],[Line Sub Total]],0)</f>
        <v>0</v>
      </c>
      <c r="AE261" s="18">
        <f>IF(SalesOrders_Log[[#This Row],[Date Invoiced]]=FY01_M10,SalesOrders_Log[[#This Row],[Line Sub Total]],0)</f>
        <v>0</v>
      </c>
      <c r="AF261" s="18">
        <f>IF(SalesOrders_Log[[#This Row],[Date Invoiced]]=FY01_M11,SalesOrders_Log[[#This Row],[Line Sub Total]],0)</f>
        <v>0</v>
      </c>
      <c r="AG261" s="18">
        <f>IF(SalesOrders_Log[[#This Row],[Date Invoiced]]=FY01_M12,SalesOrders_Log[[#This Row],[Line Sub Total]],0)</f>
        <v>0</v>
      </c>
      <c r="AH261" s="18">
        <f>IF(SalesOrders_Log[[#This Row],[Date Invoiced]]=FY02_M01,SalesOrders_Log[[#This Row],[Line Sub Total]],0)</f>
        <v>0</v>
      </c>
      <c r="AI261" s="18">
        <f>IF(SalesOrders_Log[[#This Row],[Date Invoiced]]=FY02_M02,SalesOrders_Log[[#This Row],[Line Sub Total]],0)</f>
        <v>0</v>
      </c>
      <c r="AJ261" s="18">
        <f>IF(SalesOrders_Log[[#This Row],[Date Invoiced]]=FY02_M03,SalesOrders_Log[[#This Row],[Line Sub Total]],0)</f>
        <v>0</v>
      </c>
      <c r="AK261" s="18">
        <f>IF(SalesOrders_Log[[#This Row],[Date Invoiced]]=FY02_M04,SalesOrders_Log[[#This Row],[Line Sub Total]],0)</f>
        <v>0</v>
      </c>
      <c r="AL261" s="18">
        <f>IF(SalesOrders_Log[[#This Row],[Date Invoiced]]=FY02_M05,SalesOrders_Log[[#This Row],[Line Sub Total]],0)</f>
        <v>0</v>
      </c>
      <c r="AM261" s="18">
        <f>IF(SalesOrders_Log[[#This Row],[Date Invoiced]]=FY02_M06,SalesOrders_Log[[#This Row],[Line Sub Total]],0)</f>
        <v>0</v>
      </c>
      <c r="AN261" s="18">
        <f>IF(SalesOrders_Log[[#This Row],[Date Invoiced]]=FY02_M07,SalesOrders_Log[[#This Row],[Line Sub Total]],0)</f>
        <v>0</v>
      </c>
      <c r="AO261" s="18">
        <f>IF(SalesOrders_Log[[#This Row],[Date Invoiced]]=FY02_M08,SalesOrders_Log[[#This Row],[Line Sub Total]],0)</f>
        <v>0</v>
      </c>
      <c r="AP261" s="18">
        <f>IF(SalesOrders_Log[[#This Row],[Date Invoiced]]=FY02_M09,SalesOrders_Log[[#This Row],[Line Sub Total]],0)</f>
        <v>0</v>
      </c>
      <c r="AQ261" s="18">
        <f>IF(SalesOrders_Log[[#This Row],[Date Invoiced]]=FY02_M10,SalesOrders_Log[[#This Row],[Line Sub Total]],0)</f>
        <v>0</v>
      </c>
      <c r="AR261" s="18">
        <f>IF(SalesOrders_Log[[#This Row],[Date Invoiced]]=FY02_M11,SalesOrders_Log[[#This Row],[Line Sub Total]],0)</f>
        <v>0</v>
      </c>
      <c r="AS261" s="18">
        <f>IF(SalesOrders_Log[[#This Row],[Date Invoiced]]=FY02_M12,SalesOrders_Log[[#This Row],[Line Sub Total]],0)</f>
        <v>0</v>
      </c>
      <c r="AT261" s="18">
        <f>IF(SalesOrders_Log[[#This Row],[Date Invoiced]]=FY03_M01,SalesOrders_Log[[#This Row],[Line Sub Total]],0)</f>
        <v>0</v>
      </c>
      <c r="AU261" s="18">
        <f>IF(SalesOrders_Log[[#This Row],[Date Invoiced]]=FY03_M02,SalesOrders_Log[[#This Row],[Line Sub Total]],0)</f>
        <v>0</v>
      </c>
      <c r="AV261" s="18">
        <f>IF(SalesOrders_Log[[#This Row],[Date Invoiced]]=FY03_M03,SalesOrders_Log[[#This Row],[Line Sub Total]],0)</f>
        <v>0</v>
      </c>
      <c r="AW261" s="18">
        <f>IF(SalesOrders_Log[[#This Row],[Date Invoiced]]=FY03_M04,SalesOrders_Log[[#This Row],[Line Sub Total]],0)</f>
        <v>0</v>
      </c>
      <c r="AX261" s="18">
        <f>IF(SalesOrders_Log[[#This Row],[Date Invoiced]]=FY03_M05,SalesOrders_Log[[#This Row],[Line Sub Total]],0)</f>
        <v>0</v>
      </c>
      <c r="AY261" s="18">
        <f>IF(SalesOrders_Log[[#This Row],[Date Invoiced]]=FY03_M06,SalesOrders_Log[[#This Row],[Line Sub Total]],0)</f>
        <v>0</v>
      </c>
      <c r="AZ261" s="18">
        <f>IF(SalesOrders_Log[[#This Row],[Date Invoiced]]=FY03_M07,SalesOrders_Log[[#This Row],[Line Sub Total]],0)</f>
        <v>0</v>
      </c>
      <c r="BA261" s="18">
        <f>IF(SalesOrders_Log[[#This Row],[Date Invoiced]]=FY03_M08,SalesOrders_Log[[#This Row],[Line Sub Total]],0)</f>
        <v>0</v>
      </c>
      <c r="BB261" s="18">
        <f>IF(SalesOrders_Log[[#This Row],[Date Invoiced]]=FY03_M09,SalesOrders_Log[[#This Row],[Line Sub Total]],0)</f>
        <v>0</v>
      </c>
      <c r="BC261" s="18">
        <f>IF(SalesOrders_Log[[#This Row],[Date Invoiced]]=FY03_M10,SalesOrders_Log[[#This Row],[Line Sub Total]],0)</f>
        <v>0</v>
      </c>
      <c r="BD261" s="18">
        <f>IF(SalesOrders_Log[[#This Row],[Date Invoiced]]=FY03_M11,SalesOrders_Log[[#This Row],[Line Sub Total]],0)</f>
        <v>0</v>
      </c>
      <c r="BE261" s="18">
        <f>IF(SalesOrders_Log[[#This Row],[Date Invoiced]]=FY03_M12,SalesOrders_Log[[#This Row],[Line Sub Total]],0)</f>
        <v>0</v>
      </c>
      <c r="BF261" s="18">
        <f>IF(SalesOrders_Log[[#This Row],[Product]]=FY04_M01,SalesOrders_Log[[#This Row],[Date Invoiced]],0)</f>
        <v>0</v>
      </c>
      <c r="BG261" s="18">
        <f>IF(SalesOrders_Log[[#This Row],[Product]]=FY04_M02,SalesOrders_Log[[#This Row],[Date Invoiced]],0)</f>
        <v>0</v>
      </c>
      <c r="BH261" s="18">
        <f>IF(SalesOrders_Log[[#This Row],[Product]]=FY04_M03,SalesOrders_Log[[#This Row],[Date Invoiced]],0)</f>
        <v>0</v>
      </c>
      <c r="BI261" s="18">
        <f>IF(SalesOrders_Log[[#This Row],[Product]]=FY04_M04,SalesOrders_Log[[#This Row],[Date Invoiced]],0)</f>
        <v>0</v>
      </c>
      <c r="BJ261" s="18">
        <f>IF(SalesOrders_Log[[#This Row],[Product]]=FY04_M05,SalesOrders_Log[[#This Row],[Date Invoiced]],0)</f>
        <v>0</v>
      </c>
      <c r="BK261" s="18">
        <f>IF(SalesOrders_Log[[#This Row],[Product]]=FY04_M06,SalesOrders_Log[[#This Row],[Date Invoiced]],0)</f>
        <v>0</v>
      </c>
      <c r="BL261" s="18">
        <f>IF(SalesOrders_Log[[#This Row],[Product]]=FY04_M07,SalesOrders_Log[[#This Row],[Date Invoiced]],0)</f>
        <v>0</v>
      </c>
      <c r="BM261" s="18">
        <f>IF(SalesOrders_Log[[#This Row],[Product]]=FY04_M08,SalesOrders_Log[[#This Row],[Date Invoiced]],0)</f>
        <v>0</v>
      </c>
      <c r="BN261" s="18">
        <f>IF(SalesOrders_Log[[#This Row],[Product]]=FY04_M09,SalesOrders_Log[[#This Row],[Date Invoiced]],0)</f>
        <v>0</v>
      </c>
      <c r="BO261" s="18">
        <f>IF(SalesOrders_Log[[#This Row],[Product]]=FY04_M10,SalesOrders_Log[[#This Row],[Date Invoiced]],0)</f>
        <v>0</v>
      </c>
      <c r="BP261" s="18">
        <f>IF(SalesOrders_Log[[#This Row],[Product]]=FY04_M11,SalesOrders_Log[[#This Row],[Date Invoiced]],0)</f>
        <v>0</v>
      </c>
      <c r="BQ261" s="18">
        <f>IF(SalesOrders_Log[[#This Row],[Product]]=FY04_M12,SalesOrders_Log[[#This Row],[Date Invoiced]],0)</f>
        <v>0</v>
      </c>
      <c r="BR261" s="18">
        <f>IF(SalesOrders_Log[[#This Row],[Product]]=FY05_M01,SalesOrders_Log[[#This Row],[Date Invoiced]],0)</f>
        <v>0</v>
      </c>
      <c r="BS261" s="18">
        <f>IF(SalesOrders_Log[[#This Row],[Product]]=FY05_M02,SalesOrders_Log[[#This Row],[Date Invoiced]],0)</f>
        <v>0</v>
      </c>
      <c r="BT261" s="18">
        <f>IF(SalesOrders_Log[[#This Row],[Product]]=FY05_M03,SalesOrders_Log[[#This Row],[Date Invoiced]],0)</f>
        <v>0</v>
      </c>
      <c r="BU261" s="18">
        <f>IF(SalesOrders_Log[[#This Row],[Product]]=FY05_M04,SalesOrders_Log[[#This Row],[Date Invoiced]],0)</f>
        <v>0</v>
      </c>
      <c r="BV261" s="18">
        <f>IF(SalesOrders_Log[[#This Row],[Product]]=FY05_M05,SalesOrders_Log[[#This Row],[Date Invoiced]],0)</f>
        <v>0</v>
      </c>
      <c r="BW261" s="18">
        <f>IF(SalesOrders_Log[[#This Row],[Product]]=FY05_M06,SalesOrders_Log[[#This Row],[Date Invoiced]],0)</f>
        <v>0</v>
      </c>
      <c r="BX261" s="18">
        <f>IF(SalesOrders_Log[[#This Row],[Product]]=FY05_M07,SalesOrders_Log[[#This Row],[Date Invoiced]],0)</f>
        <v>0</v>
      </c>
      <c r="BY261" s="18">
        <f>IF(SalesOrders_Log[[#This Row],[Product]]=FY05_M08,SalesOrders_Log[[#This Row],[Date Invoiced]],0)</f>
        <v>0</v>
      </c>
      <c r="BZ261" s="18">
        <f>IF(SalesOrders_Log[[#This Row],[Product]]=FY05_M09,SalesOrders_Log[[#This Row],[Date Invoiced]],0)</f>
        <v>0</v>
      </c>
      <c r="CA261" s="18">
        <f>IF(SalesOrders_Log[[#This Row],[Product]]=FY05_M10,SalesOrders_Log[[#This Row],[Date Invoiced]],0)</f>
        <v>0</v>
      </c>
      <c r="CB261" s="18">
        <f>IF(SalesOrders_Log[[#This Row],[Product]]=FY05_M11,SalesOrders_Log[[#This Row],[Date Invoiced]],0)</f>
        <v>0</v>
      </c>
      <c r="CC261" s="18">
        <f>IF(SalesOrders_Log[[#This Row],[Product]]=FY05_M12,SalesOrders_Log[[#This Row],[Date Invoiced]],0)</f>
        <v>0</v>
      </c>
    </row>
    <row r="262" spans="2:81" x14ac:dyDescent="0.25">
      <c r="B262" s="6" t="s">
        <v>866</v>
      </c>
      <c r="C262" s="6"/>
      <c r="D262" s="11"/>
      <c r="E262" s="6"/>
      <c r="F262" s="6"/>
      <c r="G262" s="6"/>
      <c r="H262" s="6"/>
      <c r="I262" s="6"/>
      <c r="J262" s="6"/>
      <c r="K262" s="6"/>
      <c r="L262" s="18" t="str">
        <f>IF(ISBLANK(SalesOrders_Log[[#This Row],[Product]]),"",SalesOrders_Log[[#This Row],[List Price]]*SalesOrders_Log[[#This Row],[QTY at List Price]]+SalesOrders_Log[[#This Row],[Discount Price]]*SalesOrders_Log[[#This Row],[QTY at Discount Price]])</f>
        <v/>
      </c>
      <c r="M262" s="6"/>
      <c r="N262" s="6"/>
      <c r="O262" s="18" t="str">
        <f>IFERROR(SalesOrders_Log[[#This Row],[Line Sub Total]]*SalesOrders_Log[[#This Row],[Zip Code Taxes]],"")</f>
        <v/>
      </c>
      <c r="P262" s="18">
        <f>SalesOrders_Log[[#This Row],[List Price]]-SalesOrders_Log[[#This Row],[Cost Price]]</f>
        <v>0</v>
      </c>
      <c r="Q26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62" s="93" t="str">
        <f>IFERROR(SalesOrders_Log[[#This Row],[QTY at List Price]]*SalesOrders_Log[[#This Row],[List Price]]/SalesOrders_Log[[#This Row],[Cost Price]]*SalesOrders_Log[[#This Row],[QTY at List Price]]-IF(SalesOrders_Log[[#This Row],[QTY at List Price]]="","",1),"")</f>
        <v/>
      </c>
      <c r="S262" s="93" t="str">
        <f>IFERROR( SalesOrders_Log[[#This Row],[QTY at Discount Price]]*SalesOrders_Log[[#This Row],[Discount Price]]/SalesOrders_Log[[#This Row],[Cost Price]]*SalesOrders_Log[[#This Row],[QTY at Discount Price]]-IF(SalesOrders_Log[[#This Row],[QTY at Discount Price]]="","",1),"")</f>
        <v/>
      </c>
      <c r="T262" s="6"/>
      <c r="V262" s="18">
        <f>IF(SalesOrders_Log[[#This Row],[Date Invoiced]]=FY01_M01,SalesOrders_Log[[#This Row],[Line Sub Total]],0)</f>
        <v>0</v>
      </c>
      <c r="W262" s="18">
        <f>IF(SalesOrders_Log[[#This Row],[Date Invoiced]]=FY01_M02,SalesOrders_Log[[#This Row],[Line Sub Total]],0)</f>
        <v>0</v>
      </c>
      <c r="X262" s="18">
        <f>IF(SalesOrders_Log[[#This Row],[Date Invoiced]]=FY01_M03,SalesOrders_Log[[#This Row],[Line Sub Total]],0)</f>
        <v>0</v>
      </c>
      <c r="Y262" s="18">
        <f>IF(SalesOrders_Log[[#This Row],[Date Invoiced]]=FY01_M04,SalesOrders_Log[[#This Row],[Line Sub Total]],0)</f>
        <v>0</v>
      </c>
      <c r="Z262" s="18">
        <f>IF(SalesOrders_Log[[#This Row],[Date Invoiced]]=FY01_M05,SalesOrders_Log[[#This Row],[Line Sub Total]],0)</f>
        <v>0</v>
      </c>
      <c r="AA262" s="18">
        <f>IF(SalesOrders_Log[[#This Row],[Date Invoiced]]=FY01_M06,SalesOrders_Log[[#This Row],[Line Sub Total]],0)</f>
        <v>0</v>
      </c>
      <c r="AB262" s="18">
        <f>IF(SalesOrders_Log[[#This Row],[Date Invoiced]]=FY01_M07,SalesOrders_Log[[#This Row],[Line Sub Total]],0)</f>
        <v>0</v>
      </c>
      <c r="AC262" s="18">
        <f>IF(SalesOrders_Log[[#This Row],[Date Invoiced]]=FY01_M08,SalesOrders_Log[[#This Row],[Line Sub Total]],0)</f>
        <v>0</v>
      </c>
      <c r="AD262" s="18">
        <f>IF(SalesOrders_Log[[#This Row],[Date Invoiced]]=FY01_M09,SalesOrders_Log[[#This Row],[Line Sub Total]],0)</f>
        <v>0</v>
      </c>
      <c r="AE262" s="18">
        <f>IF(SalesOrders_Log[[#This Row],[Date Invoiced]]=FY01_M10,SalesOrders_Log[[#This Row],[Line Sub Total]],0)</f>
        <v>0</v>
      </c>
      <c r="AF262" s="18">
        <f>IF(SalesOrders_Log[[#This Row],[Date Invoiced]]=FY01_M11,SalesOrders_Log[[#This Row],[Line Sub Total]],0)</f>
        <v>0</v>
      </c>
      <c r="AG262" s="18">
        <f>IF(SalesOrders_Log[[#This Row],[Date Invoiced]]=FY01_M12,SalesOrders_Log[[#This Row],[Line Sub Total]],0)</f>
        <v>0</v>
      </c>
      <c r="AH262" s="18">
        <f>IF(SalesOrders_Log[[#This Row],[Date Invoiced]]=FY02_M01,SalesOrders_Log[[#This Row],[Line Sub Total]],0)</f>
        <v>0</v>
      </c>
      <c r="AI262" s="18">
        <f>IF(SalesOrders_Log[[#This Row],[Date Invoiced]]=FY02_M02,SalesOrders_Log[[#This Row],[Line Sub Total]],0)</f>
        <v>0</v>
      </c>
      <c r="AJ262" s="18">
        <f>IF(SalesOrders_Log[[#This Row],[Date Invoiced]]=FY02_M03,SalesOrders_Log[[#This Row],[Line Sub Total]],0)</f>
        <v>0</v>
      </c>
      <c r="AK262" s="18">
        <f>IF(SalesOrders_Log[[#This Row],[Date Invoiced]]=FY02_M04,SalesOrders_Log[[#This Row],[Line Sub Total]],0)</f>
        <v>0</v>
      </c>
      <c r="AL262" s="18">
        <f>IF(SalesOrders_Log[[#This Row],[Date Invoiced]]=FY02_M05,SalesOrders_Log[[#This Row],[Line Sub Total]],0)</f>
        <v>0</v>
      </c>
      <c r="AM262" s="18">
        <f>IF(SalesOrders_Log[[#This Row],[Date Invoiced]]=FY02_M06,SalesOrders_Log[[#This Row],[Line Sub Total]],0)</f>
        <v>0</v>
      </c>
      <c r="AN262" s="18">
        <f>IF(SalesOrders_Log[[#This Row],[Date Invoiced]]=FY02_M07,SalesOrders_Log[[#This Row],[Line Sub Total]],0)</f>
        <v>0</v>
      </c>
      <c r="AO262" s="18">
        <f>IF(SalesOrders_Log[[#This Row],[Date Invoiced]]=FY02_M08,SalesOrders_Log[[#This Row],[Line Sub Total]],0)</f>
        <v>0</v>
      </c>
      <c r="AP262" s="18">
        <f>IF(SalesOrders_Log[[#This Row],[Date Invoiced]]=FY02_M09,SalesOrders_Log[[#This Row],[Line Sub Total]],0)</f>
        <v>0</v>
      </c>
      <c r="AQ262" s="18">
        <f>IF(SalesOrders_Log[[#This Row],[Date Invoiced]]=FY02_M10,SalesOrders_Log[[#This Row],[Line Sub Total]],0)</f>
        <v>0</v>
      </c>
      <c r="AR262" s="18">
        <f>IF(SalesOrders_Log[[#This Row],[Date Invoiced]]=FY02_M11,SalesOrders_Log[[#This Row],[Line Sub Total]],0)</f>
        <v>0</v>
      </c>
      <c r="AS262" s="18">
        <f>IF(SalesOrders_Log[[#This Row],[Date Invoiced]]=FY02_M12,SalesOrders_Log[[#This Row],[Line Sub Total]],0)</f>
        <v>0</v>
      </c>
      <c r="AT262" s="18">
        <f>IF(SalesOrders_Log[[#This Row],[Date Invoiced]]=FY03_M01,SalesOrders_Log[[#This Row],[Line Sub Total]],0)</f>
        <v>0</v>
      </c>
      <c r="AU262" s="18">
        <f>IF(SalesOrders_Log[[#This Row],[Date Invoiced]]=FY03_M02,SalesOrders_Log[[#This Row],[Line Sub Total]],0)</f>
        <v>0</v>
      </c>
      <c r="AV262" s="18">
        <f>IF(SalesOrders_Log[[#This Row],[Date Invoiced]]=FY03_M03,SalesOrders_Log[[#This Row],[Line Sub Total]],0)</f>
        <v>0</v>
      </c>
      <c r="AW262" s="18">
        <f>IF(SalesOrders_Log[[#This Row],[Date Invoiced]]=FY03_M04,SalesOrders_Log[[#This Row],[Line Sub Total]],0)</f>
        <v>0</v>
      </c>
      <c r="AX262" s="18">
        <f>IF(SalesOrders_Log[[#This Row],[Date Invoiced]]=FY03_M05,SalesOrders_Log[[#This Row],[Line Sub Total]],0)</f>
        <v>0</v>
      </c>
      <c r="AY262" s="18">
        <f>IF(SalesOrders_Log[[#This Row],[Date Invoiced]]=FY03_M06,SalesOrders_Log[[#This Row],[Line Sub Total]],0)</f>
        <v>0</v>
      </c>
      <c r="AZ262" s="18">
        <f>IF(SalesOrders_Log[[#This Row],[Date Invoiced]]=FY03_M07,SalesOrders_Log[[#This Row],[Line Sub Total]],0)</f>
        <v>0</v>
      </c>
      <c r="BA262" s="18">
        <f>IF(SalesOrders_Log[[#This Row],[Date Invoiced]]=FY03_M08,SalesOrders_Log[[#This Row],[Line Sub Total]],0)</f>
        <v>0</v>
      </c>
      <c r="BB262" s="18">
        <f>IF(SalesOrders_Log[[#This Row],[Date Invoiced]]=FY03_M09,SalesOrders_Log[[#This Row],[Line Sub Total]],0)</f>
        <v>0</v>
      </c>
      <c r="BC262" s="18">
        <f>IF(SalesOrders_Log[[#This Row],[Date Invoiced]]=FY03_M10,SalesOrders_Log[[#This Row],[Line Sub Total]],0)</f>
        <v>0</v>
      </c>
      <c r="BD262" s="18">
        <f>IF(SalesOrders_Log[[#This Row],[Date Invoiced]]=FY03_M11,SalesOrders_Log[[#This Row],[Line Sub Total]],0)</f>
        <v>0</v>
      </c>
      <c r="BE262" s="18">
        <f>IF(SalesOrders_Log[[#This Row],[Date Invoiced]]=FY03_M12,SalesOrders_Log[[#This Row],[Line Sub Total]],0)</f>
        <v>0</v>
      </c>
      <c r="BF262" s="18">
        <f>IF(SalesOrders_Log[[#This Row],[Product]]=FY04_M01,SalesOrders_Log[[#This Row],[Date Invoiced]],0)</f>
        <v>0</v>
      </c>
      <c r="BG262" s="18">
        <f>IF(SalesOrders_Log[[#This Row],[Product]]=FY04_M02,SalesOrders_Log[[#This Row],[Date Invoiced]],0)</f>
        <v>0</v>
      </c>
      <c r="BH262" s="18">
        <f>IF(SalesOrders_Log[[#This Row],[Product]]=FY04_M03,SalesOrders_Log[[#This Row],[Date Invoiced]],0)</f>
        <v>0</v>
      </c>
      <c r="BI262" s="18">
        <f>IF(SalesOrders_Log[[#This Row],[Product]]=FY04_M04,SalesOrders_Log[[#This Row],[Date Invoiced]],0)</f>
        <v>0</v>
      </c>
      <c r="BJ262" s="18">
        <f>IF(SalesOrders_Log[[#This Row],[Product]]=FY04_M05,SalesOrders_Log[[#This Row],[Date Invoiced]],0)</f>
        <v>0</v>
      </c>
      <c r="BK262" s="18">
        <f>IF(SalesOrders_Log[[#This Row],[Product]]=FY04_M06,SalesOrders_Log[[#This Row],[Date Invoiced]],0)</f>
        <v>0</v>
      </c>
      <c r="BL262" s="18">
        <f>IF(SalesOrders_Log[[#This Row],[Product]]=FY04_M07,SalesOrders_Log[[#This Row],[Date Invoiced]],0)</f>
        <v>0</v>
      </c>
      <c r="BM262" s="18">
        <f>IF(SalesOrders_Log[[#This Row],[Product]]=FY04_M08,SalesOrders_Log[[#This Row],[Date Invoiced]],0)</f>
        <v>0</v>
      </c>
      <c r="BN262" s="18">
        <f>IF(SalesOrders_Log[[#This Row],[Product]]=FY04_M09,SalesOrders_Log[[#This Row],[Date Invoiced]],0)</f>
        <v>0</v>
      </c>
      <c r="BO262" s="18">
        <f>IF(SalesOrders_Log[[#This Row],[Product]]=FY04_M10,SalesOrders_Log[[#This Row],[Date Invoiced]],0)</f>
        <v>0</v>
      </c>
      <c r="BP262" s="18">
        <f>IF(SalesOrders_Log[[#This Row],[Product]]=FY04_M11,SalesOrders_Log[[#This Row],[Date Invoiced]],0)</f>
        <v>0</v>
      </c>
      <c r="BQ262" s="18">
        <f>IF(SalesOrders_Log[[#This Row],[Product]]=FY04_M12,SalesOrders_Log[[#This Row],[Date Invoiced]],0)</f>
        <v>0</v>
      </c>
      <c r="BR262" s="18">
        <f>IF(SalesOrders_Log[[#This Row],[Product]]=FY05_M01,SalesOrders_Log[[#This Row],[Date Invoiced]],0)</f>
        <v>0</v>
      </c>
      <c r="BS262" s="18">
        <f>IF(SalesOrders_Log[[#This Row],[Product]]=FY05_M02,SalesOrders_Log[[#This Row],[Date Invoiced]],0)</f>
        <v>0</v>
      </c>
      <c r="BT262" s="18">
        <f>IF(SalesOrders_Log[[#This Row],[Product]]=FY05_M03,SalesOrders_Log[[#This Row],[Date Invoiced]],0)</f>
        <v>0</v>
      </c>
      <c r="BU262" s="18">
        <f>IF(SalesOrders_Log[[#This Row],[Product]]=FY05_M04,SalesOrders_Log[[#This Row],[Date Invoiced]],0)</f>
        <v>0</v>
      </c>
      <c r="BV262" s="18">
        <f>IF(SalesOrders_Log[[#This Row],[Product]]=FY05_M05,SalesOrders_Log[[#This Row],[Date Invoiced]],0)</f>
        <v>0</v>
      </c>
      <c r="BW262" s="18">
        <f>IF(SalesOrders_Log[[#This Row],[Product]]=FY05_M06,SalesOrders_Log[[#This Row],[Date Invoiced]],0)</f>
        <v>0</v>
      </c>
      <c r="BX262" s="18">
        <f>IF(SalesOrders_Log[[#This Row],[Product]]=FY05_M07,SalesOrders_Log[[#This Row],[Date Invoiced]],0)</f>
        <v>0</v>
      </c>
      <c r="BY262" s="18">
        <f>IF(SalesOrders_Log[[#This Row],[Product]]=FY05_M08,SalesOrders_Log[[#This Row],[Date Invoiced]],0)</f>
        <v>0</v>
      </c>
      <c r="BZ262" s="18">
        <f>IF(SalesOrders_Log[[#This Row],[Product]]=FY05_M09,SalesOrders_Log[[#This Row],[Date Invoiced]],0)</f>
        <v>0</v>
      </c>
      <c r="CA262" s="18">
        <f>IF(SalesOrders_Log[[#This Row],[Product]]=FY05_M10,SalesOrders_Log[[#This Row],[Date Invoiced]],0)</f>
        <v>0</v>
      </c>
      <c r="CB262" s="18">
        <f>IF(SalesOrders_Log[[#This Row],[Product]]=FY05_M11,SalesOrders_Log[[#This Row],[Date Invoiced]],0)</f>
        <v>0</v>
      </c>
      <c r="CC262" s="18">
        <f>IF(SalesOrders_Log[[#This Row],[Product]]=FY05_M12,SalesOrders_Log[[#This Row],[Date Invoiced]],0)</f>
        <v>0</v>
      </c>
    </row>
    <row r="263" spans="2:81" x14ac:dyDescent="0.25">
      <c r="B263" s="6" t="s">
        <v>867</v>
      </c>
      <c r="C263" s="6"/>
      <c r="D263" s="11"/>
      <c r="E263" s="6"/>
      <c r="F263" s="6"/>
      <c r="G263" s="6"/>
      <c r="H263" s="6"/>
      <c r="I263" s="6"/>
      <c r="J263" s="6"/>
      <c r="K263" s="6"/>
      <c r="L263" s="18" t="str">
        <f>IF(ISBLANK(SalesOrders_Log[[#This Row],[Product]]),"",SalesOrders_Log[[#This Row],[List Price]]*SalesOrders_Log[[#This Row],[QTY at List Price]]+SalesOrders_Log[[#This Row],[Discount Price]]*SalesOrders_Log[[#This Row],[QTY at Discount Price]])</f>
        <v/>
      </c>
      <c r="M263" s="6"/>
      <c r="N263" s="6"/>
      <c r="O263" s="18" t="str">
        <f>IFERROR(SalesOrders_Log[[#This Row],[Line Sub Total]]*SalesOrders_Log[[#This Row],[Zip Code Taxes]],"")</f>
        <v/>
      </c>
      <c r="P263" s="18">
        <f>SalesOrders_Log[[#This Row],[List Price]]-SalesOrders_Log[[#This Row],[Cost Price]]</f>
        <v>0</v>
      </c>
      <c r="Q26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63" s="93" t="str">
        <f>IFERROR(SalesOrders_Log[[#This Row],[QTY at List Price]]*SalesOrders_Log[[#This Row],[List Price]]/SalesOrders_Log[[#This Row],[Cost Price]]*SalesOrders_Log[[#This Row],[QTY at List Price]]-IF(SalesOrders_Log[[#This Row],[QTY at List Price]]="","",1),"")</f>
        <v/>
      </c>
      <c r="S263" s="93" t="str">
        <f>IFERROR( SalesOrders_Log[[#This Row],[QTY at Discount Price]]*SalesOrders_Log[[#This Row],[Discount Price]]/SalesOrders_Log[[#This Row],[Cost Price]]*SalesOrders_Log[[#This Row],[QTY at Discount Price]]-IF(SalesOrders_Log[[#This Row],[QTY at Discount Price]]="","",1),"")</f>
        <v/>
      </c>
      <c r="T263" s="6"/>
      <c r="V263" s="18">
        <f>IF(SalesOrders_Log[[#This Row],[Date Invoiced]]=FY01_M01,SalesOrders_Log[[#This Row],[Line Sub Total]],0)</f>
        <v>0</v>
      </c>
      <c r="W263" s="18">
        <f>IF(SalesOrders_Log[[#This Row],[Date Invoiced]]=FY01_M02,SalesOrders_Log[[#This Row],[Line Sub Total]],0)</f>
        <v>0</v>
      </c>
      <c r="X263" s="18">
        <f>IF(SalesOrders_Log[[#This Row],[Date Invoiced]]=FY01_M03,SalesOrders_Log[[#This Row],[Line Sub Total]],0)</f>
        <v>0</v>
      </c>
      <c r="Y263" s="18">
        <f>IF(SalesOrders_Log[[#This Row],[Date Invoiced]]=FY01_M04,SalesOrders_Log[[#This Row],[Line Sub Total]],0)</f>
        <v>0</v>
      </c>
      <c r="Z263" s="18">
        <f>IF(SalesOrders_Log[[#This Row],[Date Invoiced]]=FY01_M05,SalesOrders_Log[[#This Row],[Line Sub Total]],0)</f>
        <v>0</v>
      </c>
      <c r="AA263" s="18">
        <f>IF(SalesOrders_Log[[#This Row],[Date Invoiced]]=FY01_M06,SalesOrders_Log[[#This Row],[Line Sub Total]],0)</f>
        <v>0</v>
      </c>
      <c r="AB263" s="18">
        <f>IF(SalesOrders_Log[[#This Row],[Date Invoiced]]=FY01_M07,SalesOrders_Log[[#This Row],[Line Sub Total]],0)</f>
        <v>0</v>
      </c>
      <c r="AC263" s="18">
        <f>IF(SalesOrders_Log[[#This Row],[Date Invoiced]]=FY01_M08,SalesOrders_Log[[#This Row],[Line Sub Total]],0)</f>
        <v>0</v>
      </c>
      <c r="AD263" s="18">
        <f>IF(SalesOrders_Log[[#This Row],[Date Invoiced]]=FY01_M09,SalesOrders_Log[[#This Row],[Line Sub Total]],0)</f>
        <v>0</v>
      </c>
      <c r="AE263" s="18">
        <f>IF(SalesOrders_Log[[#This Row],[Date Invoiced]]=FY01_M10,SalesOrders_Log[[#This Row],[Line Sub Total]],0)</f>
        <v>0</v>
      </c>
      <c r="AF263" s="18">
        <f>IF(SalesOrders_Log[[#This Row],[Date Invoiced]]=FY01_M11,SalesOrders_Log[[#This Row],[Line Sub Total]],0)</f>
        <v>0</v>
      </c>
      <c r="AG263" s="18">
        <f>IF(SalesOrders_Log[[#This Row],[Date Invoiced]]=FY01_M12,SalesOrders_Log[[#This Row],[Line Sub Total]],0)</f>
        <v>0</v>
      </c>
      <c r="AH263" s="18">
        <f>IF(SalesOrders_Log[[#This Row],[Date Invoiced]]=FY02_M01,SalesOrders_Log[[#This Row],[Line Sub Total]],0)</f>
        <v>0</v>
      </c>
      <c r="AI263" s="18">
        <f>IF(SalesOrders_Log[[#This Row],[Date Invoiced]]=FY02_M02,SalesOrders_Log[[#This Row],[Line Sub Total]],0)</f>
        <v>0</v>
      </c>
      <c r="AJ263" s="18">
        <f>IF(SalesOrders_Log[[#This Row],[Date Invoiced]]=FY02_M03,SalesOrders_Log[[#This Row],[Line Sub Total]],0)</f>
        <v>0</v>
      </c>
      <c r="AK263" s="18">
        <f>IF(SalesOrders_Log[[#This Row],[Date Invoiced]]=FY02_M04,SalesOrders_Log[[#This Row],[Line Sub Total]],0)</f>
        <v>0</v>
      </c>
      <c r="AL263" s="18">
        <f>IF(SalesOrders_Log[[#This Row],[Date Invoiced]]=FY02_M05,SalesOrders_Log[[#This Row],[Line Sub Total]],0)</f>
        <v>0</v>
      </c>
      <c r="AM263" s="18">
        <f>IF(SalesOrders_Log[[#This Row],[Date Invoiced]]=FY02_M06,SalesOrders_Log[[#This Row],[Line Sub Total]],0)</f>
        <v>0</v>
      </c>
      <c r="AN263" s="18">
        <f>IF(SalesOrders_Log[[#This Row],[Date Invoiced]]=FY02_M07,SalesOrders_Log[[#This Row],[Line Sub Total]],0)</f>
        <v>0</v>
      </c>
      <c r="AO263" s="18">
        <f>IF(SalesOrders_Log[[#This Row],[Date Invoiced]]=FY02_M08,SalesOrders_Log[[#This Row],[Line Sub Total]],0)</f>
        <v>0</v>
      </c>
      <c r="AP263" s="18">
        <f>IF(SalesOrders_Log[[#This Row],[Date Invoiced]]=FY02_M09,SalesOrders_Log[[#This Row],[Line Sub Total]],0)</f>
        <v>0</v>
      </c>
      <c r="AQ263" s="18">
        <f>IF(SalesOrders_Log[[#This Row],[Date Invoiced]]=FY02_M10,SalesOrders_Log[[#This Row],[Line Sub Total]],0)</f>
        <v>0</v>
      </c>
      <c r="AR263" s="18">
        <f>IF(SalesOrders_Log[[#This Row],[Date Invoiced]]=FY02_M11,SalesOrders_Log[[#This Row],[Line Sub Total]],0)</f>
        <v>0</v>
      </c>
      <c r="AS263" s="18">
        <f>IF(SalesOrders_Log[[#This Row],[Date Invoiced]]=FY02_M12,SalesOrders_Log[[#This Row],[Line Sub Total]],0)</f>
        <v>0</v>
      </c>
      <c r="AT263" s="18">
        <f>IF(SalesOrders_Log[[#This Row],[Date Invoiced]]=FY03_M01,SalesOrders_Log[[#This Row],[Line Sub Total]],0)</f>
        <v>0</v>
      </c>
      <c r="AU263" s="18">
        <f>IF(SalesOrders_Log[[#This Row],[Date Invoiced]]=FY03_M02,SalesOrders_Log[[#This Row],[Line Sub Total]],0)</f>
        <v>0</v>
      </c>
      <c r="AV263" s="18">
        <f>IF(SalesOrders_Log[[#This Row],[Date Invoiced]]=FY03_M03,SalesOrders_Log[[#This Row],[Line Sub Total]],0)</f>
        <v>0</v>
      </c>
      <c r="AW263" s="18">
        <f>IF(SalesOrders_Log[[#This Row],[Date Invoiced]]=FY03_M04,SalesOrders_Log[[#This Row],[Line Sub Total]],0)</f>
        <v>0</v>
      </c>
      <c r="AX263" s="18">
        <f>IF(SalesOrders_Log[[#This Row],[Date Invoiced]]=FY03_M05,SalesOrders_Log[[#This Row],[Line Sub Total]],0)</f>
        <v>0</v>
      </c>
      <c r="AY263" s="18">
        <f>IF(SalesOrders_Log[[#This Row],[Date Invoiced]]=FY03_M06,SalesOrders_Log[[#This Row],[Line Sub Total]],0)</f>
        <v>0</v>
      </c>
      <c r="AZ263" s="18">
        <f>IF(SalesOrders_Log[[#This Row],[Date Invoiced]]=FY03_M07,SalesOrders_Log[[#This Row],[Line Sub Total]],0)</f>
        <v>0</v>
      </c>
      <c r="BA263" s="18">
        <f>IF(SalesOrders_Log[[#This Row],[Date Invoiced]]=FY03_M08,SalesOrders_Log[[#This Row],[Line Sub Total]],0)</f>
        <v>0</v>
      </c>
      <c r="BB263" s="18">
        <f>IF(SalesOrders_Log[[#This Row],[Date Invoiced]]=FY03_M09,SalesOrders_Log[[#This Row],[Line Sub Total]],0)</f>
        <v>0</v>
      </c>
      <c r="BC263" s="18">
        <f>IF(SalesOrders_Log[[#This Row],[Date Invoiced]]=FY03_M10,SalesOrders_Log[[#This Row],[Line Sub Total]],0)</f>
        <v>0</v>
      </c>
      <c r="BD263" s="18">
        <f>IF(SalesOrders_Log[[#This Row],[Date Invoiced]]=FY03_M11,SalesOrders_Log[[#This Row],[Line Sub Total]],0)</f>
        <v>0</v>
      </c>
      <c r="BE263" s="18">
        <f>IF(SalesOrders_Log[[#This Row],[Date Invoiced]]=FY03_M12,SalesOrders_Log[[#This Row],[Line Sub Total]],0)</f>
        <v>0</v>
      </c>
      <c r="BF263" s="18">
        <f>IF(SalesOrders_Log[[#This Row],[Product]]=FY04_M01,SalesOrders_Log[[#This Row],[Date Invoiced]],0)</f>
        <v>0</v>
      </c>
      <c r="BG263" s="18">
        <f>IF(SalesOrders_Log[[#This Row],[Product]]=FY04_M02,SalesOrders_Log[[#This Row],[Date Invoiced]],0)</f>
        <v>0</v>
      </c>
      <c r="BH263" s="18">
        <f>IF(SalesOrders_Log[[#This Row],[Product]]=FY04_M03,SalesOrders_Log[[#This Row],[Date Invoiced]],0)</f>
        <v>0</v>
      </c>
      <c r="BI263" s="18">
        <f>IF(SalesOrders_Log[[#This Row],[Product]]=FY04_M04,SalesOrders_Log[[#This Row],[Date Invoiced]],0)</f>
        <v>0</v>
      </c>
      <c r="BJ263" s="18">
        <f>IF(SalesOrders_Log[[#This Row],[Product]]=FY04_M05,SalesOrders_Log[[#This Row],[Date Invoiced]],0)</f>
        <v>0</v>
      </c>
      <c r="BK263" s="18">
        <f>IF(SalesOrders_Log[[#This Row],[Product]]=FY04_M06,SalesOrders_Log[[#This Row],[Date Invoiced]],0)</f>
        <v>0</v>
      </c>
      <c r="BL263" s="18">
        <f>IF(SalesOrders_Log[[#This Row],[Product]]=FY04_M07,SalesOrders_Log[[#This Row],[Date Invoiced]],0)</f>
        <v>0</v>
      </c>
      <c r="BM263" s="18">
        <f>IF(SalesOrders_Log[[#This Row],[Product]]=FY04_M08,SalesOrders_Log[[#This Row],[Date Invoiced]],0)</f>
        <v>0</v>
      </c>
      <c r="BN263" s="18">
        <f>IF(SalesOrders_Log[[#This Row],[Product]]=FY04_M09,SalesOrders_Log[[#This Row],[Date Invoiced]],0)</f>
        <v>0</v>
      </c>
      <c r="BO263" s="18">
        <f>IF(SalesOrders_Log[[#This Row],[Product]]=FY04_M10,SalesOrders_Log[[#This Row],[Date Invoiced]],0)</f>
        <v>0</v>
      </c>
      <c r="BP263" s="18">
        <f>IF(SalesOrders_Log[[#This Row],[Product]]=FY04_M11,SalesOrders_Log[[#This Row],[Date Invoiced]],0)</f>
        <v>0</v>
      </c>
      <c r="BQ263" s="18">
        <f>IF(SalesOrders_Log[[#This Row],[Product]]=FY04_M12,SalesOrders_Log[[#This Row],[Date Invoiced]],0)</f>
        <v>0</v>
      </c>
      <c r="BR263" s="18">
        <f>IF(SalesOrders_Log[[#This Row],[Product]]=FY05_M01,SalesOrders_Log[[#This Row],[Date Invoiced]],0)</f>
        <v>0</v>
      </c>
      <c r="BS263" s="18">
        <f>IF(SalesOrders_Log[[#This Row],[Product]]=FY05_M02,SalesOrders_Log[[#This Row],[Date Invoiced]],0)</f>
        <v>0</v>
      </c>
      <c r="BT263" s="18">
        <f>IF(SalesOrders_Log[[#This Row],[Product]]=FY05_M03,SalesOrders_Log[[#This Row],[Date Invoiced]],0)</f>
        <v>0</v>
      </c>
      <c r="BU263" s="18">
        <f>IF(SalesOrders_Log[[#This Row],[Product]]=FY05_M04,SalesOrders_Log[[#This Row],[Date Invoiced]],0)</f>
        <v>0</v>
      </c>
      <c r="BV263" s="18">
        <f>IF(SalesOrders_Log[[#This Row],[Product]]=FY05_M05,SalesOrders_Log[[#This Row],[Date Invoiced]],0)</f>
        <v>0</v>
      </c>
      <c r="BW263" s="18">
        <f>IF(SalesOrders_Log[[#This Row],[Product]]=FY05_M06,SalesOrders_Log[[#This Row],[Date Invoiced]],0)</f>
        <v>0</v>
      </c>
      <c r="BX263" s="18">
        <f>IF(SalesOrders_Log[[#This Row],[Product]]=FY05_M07,SalesOrders_Log[[#This Row],[Date Invoiced]],0)</f>
        <v>0</v>
      </c>
      <c r="BY263" s="18">
        <f>IF(SalesOrders_Log[[#This Row],[Product]]=FY05_M08,SalesOrders_Log[[#This Row],[Date Invoiced]],0)</f>
        <v>0</v>
      </c>
      <c r="BZ263" s="18">
        <f>IF(SalesOrders_Log[[#This Row],[Product]]=FY05_M09,SalesOrders_Log[[#This Row],[Date Invoiced]],0)</f>
        <v>0</v>
      </c>
      <c r="CA263" s="18">
        <f>IF(SalesOrders_Log[[#This Row],[Product]]=FY05_M10,SalesOrders_Log[[#This Row],[Date Invoiced]],0)</f>
        <v>0</v>
      </c>
      <c r="CB263" s="18">
        <f>IF(SalesOrders_Log[[#This Row],[Product]]=FY05_M11,SalesOrders_Log[[#This Row],[Date Invoiced]],0)</f>
        <v>0</v>
      </c>
      <c r="CC263" s="18">
        <f>IF(SalesOrders_Log[[#This Row],[Product]]=FY05_M12,SalesOrders_Log[[#This Row],[Date Invoiced]],0)</f>
        <v>0</v>
      </c>
    </row>
    <row r="264" spans="2:81" x14ac:dyDescent="0.25">
      <c r="B264" s="6" t="s">
        <v>868</v>
      </c>
      <c r="C264" s="6"/>
      <c r="D264" s="11"/>
      <c r="E264" s="6"/>
      <c r="F264" s="6"/>
      <c r="G264" s="6"/>
      <c r="H264" s="6"/>
      <c r="I264" s="6"/>
      <c r="J264" s="6"/>
      <c r="K264" s="6"/>
      <c r="L264" s="18" t="str">
        <f>IF(ISBLANK(SalesOrders_Log[[#This Row],[Product]]),"",SalesOrders_Log[[#This Row],[List Price]]*SalesOrders_Log[[#This Row],[QTY at List Price]]+SalesOrders_Log[[#This Row],[Discount Price]]*SalesOrders_Log[[#This Row],[QTY at Discount Price]])</f>
        <v/>
      </c>
      <c r="M264" s="6"/>
      <c r="N264" s="6"/>
      <c r="O264" s="18" t="str">
        <f>IFERROR(SalesOrders_Log[[#This Row],[Line Sub Total]]*SalesOrders_Log[[#This Row],[Zip Code Taxes]],"")</f>
        <v/>
      </c>
      <c r="P264" s="18">
        <f>SalesOrders_Log[[#This Row],[List Price]]-SalesOrders_Log[[#This Row],[Cost Price]]</f>
        <v>0</v>
      </c>
      <c r="Q26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64" s="93" t="str">
        <f>IFERROR(SalesOrders_Log[[#This Row],[QTY at List Price]]*SalesOrders_Log[[#This Row],[List Price]]/SalesOrders_Log[[#This Row],[Cost Price]]*SalesOrders_Log[[#This Row],[QTY at List Price]]-IF(SalesOrders_Log[[#This Row],[QTY at List Price]]="","",1),"")</f>
        <v/>
      </c>
      <c r="S264" s="93" t="str">
        <f>IFERROR( SalesOrders_Log[[#This Row],[QTY at Discount Price]]*SalesOrders_Log[[#This Row],[Discount Price]]/SalesOrders_Log[[#This Row],[Cost Price]]*SalesOrders_Log[[#This Row],[QTY at Discount Price]]-IF(SalesOrders_Log[[#This Row],[QTY at Discount Price]]="","",1),"")</f>
        <v/>
      </c>
      <c r="T264" s="6"/>
      <c r="V264" s="18">
        <f>IF(SalesOrders_Log[[#This Row],[Date Invoiced]]=FY01_M01,SalesOrders_Log[[#This Row],[Line Sub Total]],0)</f>
        <v>0</v>
      </c>
      <c r="W264" s="18">
        <f>IF(SalesOrders_Log[[#This Row],[Date Invoiced]]=FY01_M02,SalesOrders_Log[[#This Row],[Line Sub Total]],0)</f>
        <v>0</v>
      </c>
      <c r="X264" s="18">
        <f>IF(SalesOrders_Log[[#This Row],[Date Invoiced]]=FY01_M03,SalesOrders_Log[[#This Row],[Line Sub Total]],0)</f>
        <v>0</v>
      </c>
      <c r="Y264" s="18">
        <f>IF(SalesOrders_Log[[#This Row],[Date Invoiced]]=FY01_M04,SalesOrders_Log[[#This Row],[Line Sub Total]],0)</f>
        <v>0</v>
      </c>
      <c r="Z264" s="18">
        <f>IF(SalesOrders_Log[[#This Row],[Date Invoiced]]=FY01_M05,SalesOrders_Log[[#This Row],[Line Sub Total]],0)</f>
        <v>0</v>
      </c>
      <c r="AA264" s="18">
        <f>IF(SalesOrders_Log[[#This Row],[Date Invoiced]]=FY01_M06,SalesOrders_Log[[#This Row],[Line Sub Total]],0)</f>
        <v>0</v>
      </c>
      <c r="AB264" s="18">
        <f>IF(SalesOrders_Log[[#This Row],[Date Invoiced]]=FY01_M07,SalesOrders_Log[[#This Row],[Line Sub Total]],0)</f>
        <v>0</v>
      </c>
      <c r="AC264" s="18">
        <f>IF(SalesOrders_Log[[#This Row],[Date Invoiced]]=FY01_M08,SalesOrders_Log[[#This Row],[Line Sub Total]],0)</f>
        <v>0</v>
      </c>
      <c r="AD264" s="18">
        <f>IF(SalesOrders_Log[[#This Row],[Date Invoiced]]=FY01_M09,SalesOrders_Log[[#This Row],[Line Sub Total]],0)</f>
        <v>0</v>
      </c>
      <c r="AE264" s="18">
        <f>IF(SalesOrders_Log[[#This Row],[Date Invoiced]]=FY01_M10,SalesOrders_Log[[#This Row],[Line Sub Total]],0)</f>
        <v>0</v>
      </c>
      <c r="AF264" s="18">
        <f>IF(SalesOrders_Log[[#This Row],[Date Invoiced]]=FY01_M11,SalesOrders_Log[[#This Row],[Line Sub Total]],0)</f>
        <v>0</v>
      </c>
      <c r="AG264" s="18">
        <f>IF(SalesOrders_Log[[#This Row],[Date Invoiced]]=FY01_M12,SalesOrders_Log[[#This Row],[Line Sub Total]],0)</f>
        <v>0</v>
      </c>
      <c r="AH264" s="18">
        <f>IF(SalesOrders_Log[[#This Row],[Date Invoiced]]=FY02_M01,SalesOrders_Log[[#This Row],[Line Sub Total]],0)</f>
        <v>0</v>
      </c>
      <c r="AI264" s="18">
        <f>IF(SalesOrders_Log[[#This Row],[Date Invoiced]]=FY02_M02,SalesOrders_Log[[#This Row],[Line Sub Total]],0)</f>
        <v>0</v>
      </c>
      <c r="AJ264" s="18">
        <f>IF(SalesOrders_Log[[#This Row],[Date Invoiced]]=FY02_M03,SalesOrders_Log[[#This Row],[Line Sub Total]],0)</f>
        <v>0</v>
      </c>
      <c r="AK264" s="18">
        <f>IF(SalesOrders_Log[[#This Row],[Date Invoiced]]=FY02_M04,SalesOrders_Log[[#This Row],[Line Sub Total]],0)</f>
        <v>0</v>
      </c>
      <c r="AL264" s="18">
        <f>IF(SalesOrders_Log[[#This Row],[Date Invoiced]]=FY02_M05,SalesOrders_Log[[#This Row],[Line Sub Total]],0)</f>
        <v>0</v>
      </c>
      <c r="AM264" s="18">
        <f>IF(SalesOrders_Log[[#This Row],[Date Invoiced]]=FY02_M06,SalesOrders_Log[[#This Row],[Line Sub Total]],0)</f>
        <v>0</v>
      </c>
      <c r="AN264" s="18">
        <f>IF(SalesOrders_Log[[#This Row],[Date Invoiced]]=FY02_M07,SalesOrders_Log[[#This Row],[Line Sub Total]],0)</f>
        <v>0</v>
      </c>
      <c r="AO264" s="18">
        <f>IF(SalesOrders_Log[[#This Row],[Date Invoiced]]=FY02_M08,SalesOrders_Log[[#This Row],[Line Sub Total]],0)</f>
        <v>0</v>
      </c>
      <c r="AP264" s="18">
        <f>IF(SalesOrders_Log[[#This Row],[Date Invoiced]]=FY02_M09,SalesOrders_Log[[#This Row],[Line Sub Total]],0)</f>
        <v>0</v>
      </c>
      <c r="AQ264" s="18">
        <f>IF(SalesOrders_Log[[#This Row],[Date Invoiced]]=FY02_M10,SalesOrders_Log[[#This Row],[Line Sub Total]],0)</f>
        <v>0</v>
      </c>
      <c r="AR264" s="18">
        <f>IF(SalesOrders_Log[[#This Row],[Date Invoiced]]=FY02_M11,SalesOrders_Log[[#This Row],[Line Sub Total]],0)</f>
        <v>0</v>
      </c>
      <c r="AS264" s="18">
        <f>IF(SalesOrders_Log[[#This Row],[Date Invoiced]]=FY02_M12,SalesOrders_Log[[#This Row],[Line Sub Total]],0)</f>
        <v>0</v>
      </c>
      <c r="AT264" s="18">
        <f>IF(SalesOrders_Log[[#This Row],[Date Invoiced]]=FY03_M01,SalesOrders_Log[[#This Row],[Line Sub Total]],0)</f>
        <v>0</v>
      </c>
      <c r="AU264" s="18">
        <f>IF(SalesOrders_Log[[#This Row],[Date Invoiced]]=FY03_M02,SalesOrders_Log[[#This Row],[Line Sub Total]],0)</f>
        <v>0</v>
      </c>
      <c r="AV264" s="18">
        <f>IF(SalesOrders_Log[[#This Row],[Date Invoiced]]=FY03_M03,SalesOrders_Log[[#This Row],[Line Sub Total]],0)</f>
        <v>0</v>
      </c>
      <c r="AW264" s="18">
        <f>IF(SalesOrders_Log[[#This Row],[Date Invoiced]]=FY03_M04,SalesOrders_Log[[#This Row],[Line Sub Total]],0)</f>
        <v>0</v>
      </c>
      <c r="AX264" s="18">
        <f>IF(SalesOrders_Log[[#This Row],[Date Invoiced]]=FY03_M05,SalesOrders_Log[[#This Row],[Line Sub Total]],0)</f>
        <v>0</v>
      </c>
      <c r="AY264" s="18">
        <f>IF(SalesOrders_Log[[#This Row],[Date Invoiced]]=FY03_M06,SalesOrders_Log[[#This Row],[Line Sub Total]],0)</f>
        <v>0</v>
      </c>
      <c r="AZ264" s="18">
        <f>IF(SalesOrders_Log[[#This Row],[Date Invoiced]]=FY03_M07,SalesOrders_Log[[#This Row],[Line Sub Total]],0)</f>
        <v>0</v>
      </c>
      <c r="BA264" s="18">
        <f>IF(SalesOrders_Log[[#This Row],[Date Invoiced]]=FY03_M08,SalesOrders_Log[[#This Row],[Line Sub Total]],0)</f>
        <v>0</v>
      </c>
      <c r="BB264" s="18">
        <f>IF(SalesOrders_Log[[#This Row],[Date Invoiced]]=FY03_M09,SalesOrders_Log[[#This Row],[Line Sub Total]],0)</f>
        <v>0</v>
      </c>
      <c r="BC264" s="18">
        <f>IF(SalesOrders_Log[[#This Row],[Date Invoiced]]=FY03_M10,SalesOrders_Log[[#This Row],[Line Sub Total]],0)</f>
        <v>0</v>
      </c>
      <c r="BD264" s="18">
        <f>IF(SalesOrders_Log[[#This Row],[Date Invoiced]]=FY03_M11,SalesOrders_Log[[#This Row],[Line Sub Total]],0)</f>
        <v>0</v>
      </c>
      <c r="BE264" s="18">
        <f>IF(SalesOrders_Log[[#This Row],[Date Invoiced]]=FY03_M12,SalesOrders_Log[[#This Row],[Line Sub Total]],0)</f>
        <v>0</v>
      </c>
      <c r="BF264" s="18">
        <f>IF(SalesOrders_Log[[#This Row],[Product]]=FY04_M01,SalesOrders_Log[[#This Row],[Date Invoiced]],0)</f>
        <v>0</v>
      </c>
      <c r="BG264" s="18">
        <f>IF(SalesOrders_Log[[#This Row],[Product]]=FY04_M02,SalesOrders_Log[[#This Row],[Date Invoiced]],0)</f>
        <v>0</v>
      </c>
      <c r="BH264" s="18">
        <f>IF(SalesOrders_Log[[#This Row],[Product]]=FY04_M03,SalesOrders_Log[[#This Row],[Date Invoiced]],0)</f>
        <v>0</v>
      </c>
      <c r="BI264" s="18">
        <f>IF(SalesOrders_Log[[#This Row],[Product]]=FY04_M04,SalesOrders_Log[[#This Row],[Date Invoiced]],0)</f>
        <v>0</v>
      </c>
      <c r="BJ264" s="18">
        <f>IF(SalesOrders_Log[[#This Row],[Product]]=FY04_M05,SalesOrders_Log[[#This Row],[Date Invoiced]],0)</f>
        <v>0</v>
      </c>
      <c r="BK264" s="18">
        <f>IF(SalesOrders_Log[[#This Row],[Product]]=FY04_M06,SalesOrders_Log[[#This Row],[Date Invoiced]],0)</f>
        <v>0</v>
      </c>
      <c r="BL264" s="18">
        <f>IF(SalesOrders_Log[[#This Row],[Product]]=FY04_M07,SalesOrders_Log[[#This Row],[Date Invoiced]],0)</f>
        <v>0</v>
      </c>
      <c r="BM264" s="18">
        <f>IF(SalesOrders_Log[[#This Row],[Product]]=FY04_M08,SalesOrders_Log[[#This Row],[Date Invoiced]],0)</f>
        <v>0</v>
      </c>
      <c r="BN264" s="18">
        <f>IF(SalesOrders_Log[[#This Row],[Product]]=FY04_M09,SalesOrders_Log[[#This Row],[Date Invoiced]],0)</f>
        <v>0</v>
      </c>
      <c r="BO264" s="18">
        <f>IF(SalesOrders_Log[[#This Row],[Product]]=FY04_M10,SalesOrders_Log[[#This Row],[Date Invoiced]],0)</f>
        <v>0</v>
      </c>
      <c r="BP264" s="18">
        <f>IF(SalesOrders_Log[[#This Row],[Product]]=FY04_M11,SalesOrders_Log[[#This Row],[Date Invoiced]],0)</f>
        <v>0</v>
      </c>
      <c r="BQ264" s="18">
        <f>IF(SalesOrders_Log[[#This Row],[Product]]=FY04_M12,SalesOrders_Log[[#This Row],[Date Invoiced]],0)</f>
        <v>0</v>
      </c>
      <c r="BR264" s="18">
        <f>IF(SalesOrders_Log[[#This Row],[Product]]=FY05_M01,SalesOrders_Log[[#This Row],[Date Invoiced]],0)</f>
        <v>0</v>
      </c>
      <c r="BS264" s="18">
        <f>IF(SalesOrders_Log[[#This Row],[Product]]=FY05_M02,SalesOrders_Log[[#This Row],[Date Invoiced]],0)</f>
        <v>0</v>
      </c>
      <c r="BT264" s="18">
        <f>IF(SalesOrders_Log[[#This Row],[Product]]=FY05_M03,SalesOrders_Log[[#This Row],[Date Invoiced]],0)</f>
        <v>0</v>
      </c>
      <c r="BU264" s="18">
        <f>IF(SalesOrders_Log[[#This Row],[Product]]=FY05_M04,SalesOrders_Log[[#This Row],[Date Invoiced]],0)</f>
        <v>0</v>
      </c>
      <c r="BV264" s="18">
        <f>IF(SalesOrders_Log[[#This Row],[Product]]=FY05_M05,SalesOrders_Log[[#This Row],[Date Invoiced]],0)</f>
        <v>0</v>
      </c>
      <c r="BW264" s="18">
        <f>IF(SalesOrders_Log[[#This Row],[Product]]=FY05_M06,SalesOrders_Log[[#This Row],[Date Invoiced]],0)</f>
        <v>0</v>
      </c>
      <c r="BX264" s="18">
        <f>IF(SalesOrders_Log[[#This Row],[Product]]=FY05_M07,SalesOrders_Log[[#This Row],[Date Invoiced]],0)</f>
        <v>0</v>
      </c>
      <c r="BY264" s="18">
        <f>IF(SalesOrders_Log[[#This Row],[Product]]=FY05_M08,SalesOrders_Log[[#This Row],[Date Invoiced]],0)</f>
        <v>0</v>
      </c>
      <c r="BZ264" s="18">
        <f>IF(SalesOrders_Log[[#This Row],[Product]]=FY05_M09,SalesOrders_Log[[#This Row],[Date Invoiced]],0)</f>
        <v>0</v>
      </c>
      <c r="CA264" s="18">
        <f>IF(SalesOrders_Log[[#This Row],[Product]]=FY05_M10,SalesOrders_Log[[#This Row],[Date Invoiced]],0)</f>
        <v>0</v>
      </c>
      <c r="CB264" s="18">
        <f>IF(SalesOrders_Log[[#This Row],[Product]]=FY05_M11,SalesOrders_Log[[#This Row],[Date Invoiced]],0)</f>
        <v>0</v>
      </c>
      <c r="CC264" s="18">
        <f>IF(SalesOrders_Log[[#This Row],[Product]]=FY05_M12,SalesOrders_Log[[#This Row],[Date Invoiced]],0)</f>
        <v>0</v>
      </c>
    </row>
    <row r="265" spans="2:81" x14ac:dyDescent="0.25">
      <c r="B265" s="6" t="s">
        <v>869</v>
      </c>
      <c r="C265" s="6"/>
      <c r="D265" s="11"/>
      <c r="E265" s="6"/>
      <c r="F265" s="6"/>
      <c r="G265" s="6"/>
      <c r="H265" s="6"/>
      <c r="I265" s="6"/>
      <c r="J265" s="6"/>
      <c r="K265" s="6"/>
      <c r="L265" s="18" t="str">
        <f>IF(ISBLANK(SalesOrders_Log[[#This Row],[Product]]),"",SalesOrders_Log[[#This Row],[List Price]]*SalesOrders_Log[[#This Row],[QTY at List Price]]+SalesOrders_Log[[#This Row],[Discount Price]]*SalesOrders_Log[[#This Row],[QTY at Discount Price]])</f>
        <v/>
      </c>
      <c r="M265" s="6"/>
      <c r="N265" s="6"/>
      <c r="O265" s="18" t="str">
        <f>IFERROR(SalesOrders_Log[[#This Row],[Line Sub Total]]*SalesOrders_Log[[#This Row],[Zip Code Taxes]],"")</f>
        <v/>
      </c>
      <c r="P265" s="18">
        <f>SalesOrders_Log[[#This Row],[List Price]]-SalesOrders_Log[[#This Row],[Cost Price]]</f>
        <v>0</v>
      </c>
      <c r="Q26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65" s="93" t="str">
        <f>IFERROR(SalesOrders_Log[[#This Row],[QTY at List Price]]*SalesOrders_Log[[#This Row],[List Price]]/SalesOrders_Log[[#This Row],[Cost Price]]*SalesOrders_Log[[#This Row],[QTY at List Price]]-IF(SalesOrders_Log[[#This Row],[QTY at List Price]]="","",1),"")</f>
        <v/>
      </c>
      <c r="S265" s="93" t="str">
        <f>IFERROR( SalesOrders_Log[[#This Row],[QTY at Discount Price]]*SalesOrders_Log[[#This Row],[Discount Price]]/SalesOrders_Log[[#This Row],[Cost Price]]*SalesOrders_Log[[#This Row],[QTY at Discount Price]]-IF(SalesOrders_Log[[#This Row],[QTY at Discount Price]]="","",1),"")</f>
        <v/>
      </c>
      <c r="T265" s="6"/>
      <c r="V265" s="18">
        <f>IF(SalesOrders_Log[[#This Row],[Date Invoiced]]=FY01_M01,SalesOrders_Log[[#This Row],[Line Sub Total]],0)</f>
        <v>0</v>
      </c>
      <c r="W265" s="18">
        <f>IF(SalesOrders_Log[[#This Row],[Date Invoiced]]=FY01_M02,SalesOrders_Log[[#This Row],[Line Sub Total]],0)</f>
        <v>0</v>
      </c>
      <c r="X265" s="18">
        <f>IF(SalesOrders_Log[[#This Row],[Date Invoiced]]=FY01_M03,SalesOrders_Log[[#This Row],[Line Sub Total]],0)</f>
        <v>0</v>
      </c>
      <c r="Y265" s="18">
        <f>IF(SalesOrders_Log[[#This Row],[Date Invoiced]]=FY01_M04,SalesOrders_Log[[#This Row],[Line Sub Total]],0)</f>
        <v>0</v>
      </c>
      <c r="Z265" s="18">
        <f>IF(SalesOrders_Log[[#This Row],[Date Invoiced]]=FY01_M05,SalesOrders_Log[[#This Row],[Line Sub Total]],0)</f>
        <v>0</v>
      </c>
      <c r="AA265" s="18">
        <f>IF(SalesOrders_Log[[#This Row],[Date Invoiced]]=FY01_M06,SalesOrders_Log[[#This Row],[Line Sub Total]],0)</f>
        <v>0</v>
      </c>
      <c r="AB265" s="18">
        <f>IF(SalesOrders_Log[[#This Row],[Date Invoiced]]=FY01_M07,SalesOrders_Log[[#This Row],[Line Sub Total]],0)</f>
        <v>0</v>
      </c>
      <c r="AC265" s="18">
        <f>IF(SalesOrders_Log[[#This Row],[Date Invoiced]]=FY01_M08,SalesOrders_Log[[#This Row],[Line Sub Total]],0)</f>
        <v>0</v>
      </c>
      <c r="AD265" s="18">
        <f>IF(SalesOrders_Log[[#This Row],[Date Invoiced]]=FY01_M09,SalesOrders_Log[[#This Row],[Line Sub Total]],0)</f>
        <v>0</v>
      </c>
      <c r="AE265" s="18">
        <f>IF(SalesOrders_Log[[#This Row],[Date Invoiced]]=FY01_M10,SalesOrders_Log[[#This Row],[Line Sub Total]],0)</f>
        <v>0</v>
      </c>
      <c r="AF265" s="18">
        <f>IF(SalesOrders_Log[[#This Row],[Date Invoiced]]=FY01_M11,SalesOrders_Log[[#This Row],[Line Sub Total]],0)</f>
        <v>0</v>
      </c>
      <c r="AG265" s="18">
        <f>IF(SalesOrders_Log[[#This Row],[Date Invoiced]]=FY01_M12,SalesOrders_Log[[#This Row],[Line Sub Total]],0)</f>
        <v>0</v>
      </c>
      <c r="AH265" s="18">
        <f>IF(SalesOrders_Log[[#This Row],[Date Invoiced]]=FY02_M01,SalesOrders_Log[[#This Row],[Line Sub Total]],0)</f>
        <v>0</v>
      </c>
      <c r="AI265" s="18">
        <f>IF(SalesOrders_Log[[#This Row],[Date Invoiced]]=FY02_M02,SalesOrders_Log[[#This Row],[Line Sub Total]],0)</f>
        <v>0</v>
      </c>
      <c r="AJ265" s="18">
        <f>IF(SalesOrders_Log[[#This Row],[Date Invoiced]]=FY02_M03,SalesOrders_Log[[#This Row],[Line Sub Total]],0)</f>
        <v>0</v>
      </c>
      <c r="AK265" s="18">
        <f>IF(SalesOrders_Log[[#This Row],[Date Invoiced]]=FY02_M04,SalesOrders_Log[[#This Row],[Line Sub Total]],0)</f>
        <v>0</v>
      </c>
      <c r="AL265" s="18">
        <f>IF(SalesOrders_Log[[#This Row],[Date Invoiced]]=FY02_M05,SalesOrders_Log[[#This Row],[Line Sub Total]],0)</f>
        <v>0</v>
      </c>
      <c r="AM265" s="18">
        <f>IF(SalesOrders_Log[[#This Row],[Date Invoiced]]=FY02_M06,SalesOrders_Log[[#This Row],[Line Sub Total]],0)</f>
        <v>0</v>
      </c>
      <c r="AN265" s="18">
        <f>IF(SalesOrders_Log[[#This Row],[Date Invoiced]]=FY02_M07,SalesOrders_Log[[#This Row],[Line Sub Total]],0)</f>
        <v>0</v>
      </c>
      <c r="AO265" s="18">
        <f>IF(SalesOrders_Log[[#This Row],[Date Invoiced]]=FY02_M08,SalesOrders_Log[[#This Row],[Line Sub Total]],0)</f>
        <v>0</v>
      </c>
      <c r="AP265" s="18">
        <f>IF(SalesOrders_Log[[#This Row],[Date Invoiced]]=FY02_M09,SalesOrders_Log[[#This Row],[Line Sub Total]],0)</f>
        <v>0</v>
      </c>
      <c r="AQ265" s="18">
        <f>IF(SalesOrders_Log[[#This Row],[Date Invoiced]]=FY02_M10,SalesOrders_Log[[#This Row],[Line Sub Total]],0)</f>
        <v>0</v>
      </c>
      <c r="AR265" s="18">
        <f>IF(SalesOrders_Log[[#This Row],[Date Invoiced]]=FY02_M11,SalesOrders_Log[[#This Row],[Line Sub Total]],0)</f>
        <v>0</v>
      </c>
      <c r="AS265" s="18">
        <f>IF(SalesOrders_Log[[#This Row],[Date Invoiced]]=FY02_M12,SalesOrders_Log[[#This Row],[Line Sub Total]],0)</f>
        <v>0</v>
      </c>
      <c r="AT265" s="18">
        <f>IF(SalesOrders_Log[[#This Row],[Date Invoiced]]=FY03_M01,SalesOrders_Log[[#This Row],[Line Sub Total]],0)</f>
        <v>0</v>
      </c>
      <c r="AU265" s="18">
        <f>IF(SalesOrders_Log[[#This Row],[Date Invoiced]]=FY03_M02,SalesOrders_Log[[#This Row],[Line Sub Total]],0)</f>
        <v>0</v>
      </c>
      <c r="AV265" s="18">
        <f>IF(SalesOrders_Log[[#This Row],[Date Invoiced]]=FY03_M03,SalesOrders_Log[[#This Row],[Line Sub Total]],0)</f>
        <v>0</v>
      </c>
      <c r="AW265" s="18">
        <f>IF(SalesOrders_Log[[#This Row],[Date Invoiced]]=FY03_M04,SalesOrders_Log[[#This Row],[Line Sub Total]],0)</f>
        <v>0</v>
      </c>
      <c r="AX265" s="18">
        <f>IF(SalesOrders_Log[[#This Row],[Date Invoiced]]=FY03_M05,SalesOrders_Log[[#This Row],[Line Sub Total]],0)</f>
        <v>0</v>
      </c>
      <c r="AY265" s="18">
        <f>IF(SalesOrders_Log[[#This Row],[Date Invoiced]]=FY03_M06,SalesOrders_Log[[#This Row],[Line Sub Total]],0)</f>
        <v>0</v>
      </c>
      <c r="AZ265" s="18">
        <f>IF(SalesOrders_Log[[#This Row],[Date Invoiced]]=FY03_M07,SalesOrders_Log[[#This Row],[Line Sub Total]],0)</f>
        <v>0</v>
      </c>
      <c r="BA265" s="18">
        <f>IF(SalesOrders_Log[[#This Row],[Date Invoiced]]=FY03_M08,SalesOrders_Log[[#This Row],[Line Sub Total]],0)</f>
        <v>0</v>
      </c>
      <c r="BB265" s="18">
        <f>IF(SalesOrders_Log[[#This Row],[Date Invoiced]]=FY03_M09,SalesOrders_Log[[#This Row],[Line Sub Total]],0)</f>
        <v>0</v>
      </c>
      <c r="BC265" s="18">
        <f>IF(SalesOrders_Log[[#This Row],[Date Invoiced]]=FY03_M10,SalesOrders_Log[[#This Row],[Line Sub Total]],0)</f>
        <v>0</v>
      </c>
      <c r="BD265" s="18">
        <f>IF(SalesOrders_Log[[#This Row],[Date Invoiced]]=FY03_M11,SalesOrders_Log[[#This Row],[Line Sub Total]],0)</f>
        <v>0</v>
      </c>
      <c r="BE265" s="18">
        <f>IF(SalesOrders_Log[[#This Row],[Date Invoiced]]=FY03_M12,SalesOrders_Log[[#This Row],[Line Sub Total]],0)</f>
        <v>0</v>
      </c>
      <c r="BF265" s="18">
        <f>IF(SalesOrders_Log[[#This Row],[Product]]=FY04_M01,SalesOrders_Log[[#This Row],[Date Invoiced]],0)</f>
        <v>0</v>
      </c>
      <c r="BG265" s="18">
        <f>IF(SalesOrders_Log[[#This Row],[Product]]=FY04_M02,SalesOrders_Log[[#This Row],[Date Invoiced]],0)</f>
        <v>0</v>
      </c>
      <c r="BH265" s="18">
        <f>IF(SalesOrders_Log[[#This Row],[Product]]=FY04_M03,SalesOrders_Log[[#This Row],[Date Invoiced]],0)</f>
        <v>0</v>
      </c>
      <c r="BI265" s="18">
        <f>IF(SalesOrders_Log[[#This Row],[Product]]=FY04_M04,SalesOrders_Log[[#This Row],[Date Invoiced]],0)</f>
        <v>0</v>
      </c>
      <c r="BJ265" s="18">
        <f>IF(SalesOrders_Log[[#This Row],[Product]]=FY04_M05,SalesOrders_Log[[#This Row],[Date Invoiced]],0)</f>
        <v>0</v>
      </c>
      <c r="BK265" s="18">
        <f>IF(SalesOrders_Log[[#This Row],[Product]]=FY04_M06,SalesOrders_Log[[#This Row],[Date Invoiced]],0)</f>
        <v>0</v>
      </c>
      <c r="BL265" s="18">
        <f>IF(SalesOrders_Log[[#This Row],[Product]]=FY04_M07,SalesOrders_Log[[#This Row],[Date Invoiced]],0)</f>
        <v>0</v>
      </c>
      <c r="BM265" s="18">
        <f>IF(SalesOrders_Log[[#This Row],[Product]]=FY04_M08,SalesOrders_Log[[#This Row],[Date Invoiced]],0)</f>
        <v>0</v>
      </c>
      <c r="BN265" s="18">
        <f>IF(SalesOrders_Log[[#This Row],[Product]]=FY04_M09,SalesOrders_Log[[#This Row],[Date Invoiced]],0)</f>
        <v>0</v>
      </c>
      <c r="BO265" s="18">
        <f>IF(SalesOrders_Log[[#This Row],[Product]]=FY04_M10,SalesOrders_Log[[#This Row],[Date Invoiced]],0)</f>
        <v>0</v>
      </c>
      <c r="BP265" s="18">
        <f>IF(SalesOrders_Log[[#This Row],[Product]]=FY04_M11,SalesOrders_Log[[#This Row],[Date Invoiced]],0)</f>
        <v>0</v>
      </c>
      <c r="BQ265" s="18">
        <f>IF(SalesOrders_Log[[#This Row],[Product]]=FY04_M12,SalesOrders_Log[[#This Row],[Date Invoiced]],0)</f>
        <v>0</v>
      </c>
      <c r="BR265" s="18">
        <f>IF(SalesOrders_Log[[#This Row],[Product]]=FY05_M01,SalesOrders_Log[[#This Row],[Date Invoiced]],0)</f>
        <v>0</v>
      </c>
      <c r="BS265" s="18">
        <f>IF(SalesOrders_Log[[#This Row],[Product]]=FY05_M02,SalesOrders_Log[[#This Row],[Date Invoiced]],0)</f>
        <v>0</v>
      </c>
      <c r="BT265" s="18">
        <f>IF(SalesOrders_Log[[#This Row],[Product]]=FY05_M03,SalesOrders_Log[[#This Row],[Date Invoiced]],0)</f>
        <v>0</v>
      </c>
      <c r="BU265" s="18">
        <f>IF(SalesOrders_Log[[#This Row],[Product]]=FY05_M04,SalesOrders_Log[[#This Row],[Date Invoiced]],0)</f>
        <v>0</v>
      </c>
      <c r="BV265" s="18">
        <f>IF(SalesOrders_Log[[#This Row],[Product]]=FY05_M05,SalesOrders_Log[[#This Row],[Date Invoiced]],0)</f>
        <v>0</v>
      </c>
      <c r="BW265" s="18">
        <f>IF(SalesOrders_Log[[#This Row],[Product]]=FY05_M06,SalesOrders_Log[[#This Row],[Date Invoiced]],0)</f>
        <v>0</v>
      </c>
      <c r="BX265" s="18">
        <f>IF(SalesOrders_Log[[#This Row],[Product]]=FY05_M07,SalesOrders_Log[[#This Row],[Date Invoiced]],0)</f>
        <v>0</v>
      </c>
      <c r="BY265" s="18">
        <f>IF(SalesOrders_Log[[#This Row],[Product]]=FY05_M08,SalesOrders_Log[[#This Row],[Date Invoiced]],0)</f>
        <v>0</v>
      </c>
      <c r="BZ265" s="18">
        <f>IF(SalesOrders_Log[[#This Row],[Product]]=FY05_M09,SalesOrders_Log[[#This Row],[Date Invoiced]],0)</f>
        <v>0</v>
      </c>
      <c r="CA265" s="18">
        <f>IF(SalesOrders_Log[[#This Row],[Product]]=FY05_M10,SalesOrders_Log[[#This Row],[Date Invoiced]],0)</f>
        <v>0</v>
      </c>
      <c r="CB265" s="18">
        <f>IF(SalesOrders_Log[[#This Row],[Product]]=FY05_M11,SalesOrders_Log[[#This Row],[Date Invoiced]],0)</f>
        <v>0</v>
      </c>
      <c r="CC265" s="18">
        <f>IF(SalesOrders_Log[[#This Row],[Product]]=FY05_M12,SalesOrders_Log[[#This Row],[Date Invoiced]],0)</f>
        <v>0</v>
      </c>
    </row>
    <row r="266" spans="2:81" x14ac:dyDescent="0.25">
      <c r="B266" s="6" t="s">
        <v>870</v>
      </c>
      <c r="C266" s="6"/>
      <c r="D266" s="11"/>
      <c r="E266" s="6"/>
      <c r="F266" s="6"/>
      <c r="G266" s="6"/>
      <c r="H266" s="6"/>
      <c r="I266" s="6"/>
      <c r="J266" s="6"/>
      <c r="K266" s="6"/>
      <c r="L266" s="18" t="str">
        <f>IF(ISBLANK(SalesOrders_Log[[#This Row],[Product]]),"",SalesOrders_Log[[#This Row],[List Price]]*SalesOrders_Log[[#This Row],[QTY at List Price]]+SalesOrders_Log[[#This Row],[Discount Price]]*SalesOrders_Log[[#This Row],[QTY at Discount Price]])</f>
        <v/>
      </c>
      <c r="M266" s="6"/>
      <c r="N266" s="6"/>
      <c r="O266" s="18" t="str">
        <f>IFERROR(SalesOrders_Log[[#This Row],[Line Sub Total]]*SalesOrders_Log[[#This Row],[Zip Code Taxes]],"")</f>
        <v/>
      </c>
      <c r="P266" s="18">
        <f>SalesOrders_Log[[#This Row],[List Price]]-SalesOrders_Log[[#This Row],[Cost Price]]</f>
        <v>0</v>
      </c>
      <c r="Q26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66" s="93" t="str">
        <f>IFERROR(SalesOrders_Log[[#This Row],[QTY at List Price]]*SalesOrders_Log[[#This Row],[List Price]]/SalesOrders_Log[[#This Row],[Cost Price]]*SalesOrders_Log[[#This Row],[QTY at List Price]]-IF(SalesOrders_Log[[#This Row],[QTY at List Price]]="","",1),"")</f>
        <v/>
      </c>
      <c r="S266" s="93" t="str">
        <f>IFERROR( SalesOrders_Log[[#This Row],[QTY at Discount Price]]*SalesOrders_Log[[#This Row],[Discount Price]]/SalesOrders_Log[[#This Row],[Cost Price]]*SalesOrders_Log[[#This Row],[QTY at Discount Price]]-IF(SalesOrders_Log[[#This Row],[QTY at Discount Price]]="","",1),"")</f>
        <v/>
      </c>
      <c r="T266" s="6"/>
      <c r="V266" s="18">
        <f>IF(SalesOrders_Log[[#This Row],[Date Invoiced]]=FY01_M01,SalesOrders_Log[[#This Row],[Line Sub Total]],0)</f>
        <v>0</v>
      </c>
      <c r="W266" s="18">
        <f>IF(SalesOrders_Log[[#This Row],[Date Invoiced]]=FY01_M02,SalesOrders_Log[[#This Row],[Line Sub Total]],0)</f>
        <v>0</v>
      </c>
      <c r="X266" s="18">
        <f>IF(SalesOrders_Log[[#This Row],[Date Invoiced]]=FY01_M03,SalesOrders_Log[[#This Row],[Line Sub Total]],0)</f>
        <v>0</v>
      </c>
      <c r="Y266" s="18">
        <f>IF(SalesOrders_Log[[#This Row],[Date Invoiced]]=FY01_M04,SalesOrders_Log[[#This Row],[Line Sub Total]],0)</f>
        <v>0</v>
      </c>
      <c r="Z266" s="18">
        <f>IF(SalesOrders_Log[[#This Row],[Date Invoiced]]=FY01_M05,SalesOrders_Log[[#This Row],[Line Sub Total]],0)</f>
        <v>0</v>
      </c>
      <c r="AA266" s="18">
        <f>IF(SalesOrders_Log[[#This Row],[Date Invoiced]]=FY01_M06,SalesOrders_Log[[#This Row],[Line Sub Total]],0)</f>
        <v>0</v>
      </c>
      <c r="AB266" s="18">
        <f>IF(SalesOrders_Log[[#This Row],[Date Invoiced]]=FY01_M07,SalesOrders_Log[[#This Row],[Line Sub Total]],0)</f>
        <v>0</v>
      </c>
      <c r="AC266" s="18">
        <f>IF(SalesOrders_Log[[#This Row],[Date Invoiced]]=FY01_M08,SalesOrders_Log[[#This Row],[Line Sub Total]],0)</f>
        <v>0</v>
      </c>
      <c r="AD266" s="18">
        <f>IF(SalesOrders_Log[[#This Row],[Date Invoiced]]=FY01_M09,SalesOrders_Log[[#This Row],[Line Sub Total]],0)</f>
        <v>0</v>
      </c>
      <c r="AE266" s="18">
        <f>IF(SalesOrders_Log[[#This Row],[Date Invoiced]]=FY01_M10,SalesOrders_Log[[#This Row],[Line Sub Total]],0)</f>
        <v>0</v>
      </c>
      <c r="AF266" s="18">
        <f>IF(SalesOrders_Log[[#This Row],[Date Invoiced]]=FY01_M11,SalesOrders_Log[[#This Row],[Line Sub Total]],0)</f>
        <v>0</v>
      </c>
      <c r="AG266" s="18">
        <f>IF(SalesOrders_Log[[#This Row],[Date Invoiced]]=FY01_M12,SalesOrders_Log[[#This Row],[Line Sub Total]],0)</f>
        <v>0</v>
      </c>
      <c r="AH266" s="18">
        <f>IF(SalesOrders_Log[[#This Row],[Date Invoiced]]=FY02_M01,SalesOrders_Log[[#This Row],[Line Sub Total]],0)</f>
        <v>0</v>
      </c>
      <c r="AI266" s="18">
        <f>IF(SalesOrders_Log[[#This Row],[Date Invoiced]]=FY02_M02,SalesOrders_Log[[#This Row],[Line Sub Total]],0)</f>
        <v>0</v>
      </c>
      <c r="AJ266" s="18">
        <f>IF(SalesOrders_Log[[#This Row],[Date Invoiced]]=FY02_M03,SalesOrders_Log[[#This Row],[Line Sub Total]],0)</f>
        <v>0</v>
      </c>
      <c r="AK266" s="18">
        <f>IF(SalesOrders_Log[[#This Row],[Date Invoiced]]=FY02_M04,SalesOrders_Log[[#This Row],[Line Sub Total]],0)</f>
        <v>0</v>
      </c>
      <c r="AL266" s="18">
        <f>IF(SalesOrders_Log[[#This Row],[Date Invoiced]]=FY02_M05,SalesOrders_Log[[#This Row],[Line Sub Total]],0)</f>
        <v>0</v>
      </c>
      <c r="AM266" s="18">
        <f>IF(SalesOrders_Log[[#This Row],[Date Invoiced]]=FY02_M06,SalesOrders_Log[[#This Row],[Line Sub Total]],0)</f>
        <v>0</v>
      </c>
      <c r="AN266" s="18">
        <f>IF(SalesOrders_Log[[#This Row],[Date Invoiced]]=FY02_M07,SalesOrders_Log[[#This Row],[Line Sub Total]],0)</f>
        <v>0</v>
      </c>
      <c r="AO266" s="18">
        <f>IF(SalesOrders_Log[[#This Row],[Date Invoiced]]=FY02_M08,SalesOrders_Log[[#This Row],[Line Sub Total]],0)</f>
        <v>0</v>
      </c>
      <c r="AP266" s="18">
        <f>IF(SalesOrders_Log[[#This Row],[Date Invoiced]]=FY02_M09,SalesOrders_Log[[#This Row],[Line Sub Total]],0)</f>
        <v>0</v>
      </c>
      <c r="AQ266" s="18">
        <f>IF(SalesOrders_Log[[#This Row],[Date Invoiced]]=FY02_M10,SalesOrders_Log[[#This Row],[Line Sub Total]],0)</f>
        <v>0</v>
      </c>
      <c r="AR266" s="18">
        <f>IF(SalesOrders_Log[[#This Row],[Date Invoiced]]=FY02_M11,SalesOrders_Log[[#This Row],[Line Sub Total]],0)</f>
        <v>0</v>
      </c>
      <c r="AS266" s="18">
        <f>IF(SalesOrders_Log[[#This Row],[Date Invoiced]]=FY02_M12,SalesOrders_Log[[#This Row],[Line Sub Total]],0)</f>
        <v>0</v>
      </c>
      <c r="AT266" s="18">
        <f>IF(SalesOrders_Log[[#This Row],[Date Invoiced]]=FY03_M01,SalesOrders_Log[[#This Row],[Line Sub Total]],0)</f>
        <v>0</v>
      </c>
      <c r="AU266" s="18">
        <f>IF(SalesOrders_Log[[#This Row],[Date Invoiced]]=FY03_M02,SalesOrders_Log[[#This Row],[Line Sub Total]],0)</f>
        <v>0</v>
      </c>
      <c r="AV266" s="18">
        <f>IF(SalesOrders_Log[[#This Row],[Date Invoiced]]=FY03_M03,SalesOrders_Log[[#This Row],[Line Sub Total]],0)</f>
        <v>0</v>
      </c>
      <c r="AW266" s="18">
        <f>IF(SalesOrders_Log[[#This Row],[Date Invoiced]]=FY03_M04,SalesOrders_Log[[#This Row],[Line Sub Total]],0)</f>
        <v>0</v>
      </c>
      <c r="AX266" s="18">
        <f>IF(SalesOrders_Log[[#This Row],[Date Invoiced]]=FY03_M05,SalesOrders_Log[[#This Row],[Line Sub Total]],0)</f>
        <v>0</v>
      </c>
      <c r="AY266" s="18">
        <f>IF(SalesOrders_Log[[#This Row],[Date Invoiced]]=FY03_M06,SalesOrders_Log[[#This Row],[Line Sub Total]],0)</f>
        <v>0</v>
      </c>
      <c r="AZ266" s="18">
        <f>IF(SalesOrders_Log[[#This Row],[Date Invoiced]]=FY03_M07,SalesOrders_Log[[#This Row],[Line Sub Total]],0)</f>
        <v>0</v>
      </c>
      <c r="BA266" s="18">
        <f>IF(SalesOrders_Log[[#This Row],[Date Invoiced]]=FY03_M08,SalesOrders_Log[[#This Row],[Line Sub Total]],0)</f>
        <v>0</v>
      </c>
      <c r="BB266" s="18">
        <f>IF(SalesOrders_Log[[#This Row],[Date Invoiced]]=FY03_M09,SalesOrders_Log[[#This Row],[Line Sub Total]],0)</f>
        <v>0</v>
      </c>
      <c r="BC266" s="18">
        <f>IF(SalesOrders_Log[[#This Row],[Date Invoiced]]=FY03_M10,SalesOrders_Log[[#This Row],[Line Sub Total]],0)</f>
        <v>0</v>
      </c>
      <c r="BD266" s="18">
        <f>IF(SalesOrders_Log[[#This Row],[Date Invoiced]]=FY03_M11,SalesOrders_Log[[#This Row],[Line Sub Total]],0)</f>
        <v>0</v>
      </c>
      <c r="BE266" s="18">
        <f>IF(SalesOrders_Log[[#This Row],[Date Invoiced]]=FY03_M12,SalesOrders_Log[[#This Row],[Line Sub Total]],0)</f>
        <v>0</v>
      </c>
      <c r="BF266" s="18">
        <f>IF(SalesOrders_Log[[#This Row],[Product]]=FY04_M01,SalesOrders_Log[[#This Row],[Date Invoiced]],0)</f>
        <v>0</v>
      </c>
      <c r="BG266" s="18">
        <f>IF(SalesOrders_Log[[#This Row],[Product]]=FY04_M02,SalesOrders_Log[[#This Row],[Date Invoiced]],0)</f>
        <v>0</v>
      </c>
      <c r="BH266" s="18">
        <f>IF(SalesOrders_Log[[#This Row],[Product]]=FY04_M03,SalesOrders_Log[[#This Row],[Date Invoiced]],0)</f>
        <v>0</v>
      </c>
      <c r="BI266" s="18">
        <f>IF(SalesOrders_Log[[#This Row],[Product]]=FY04_M04,SalesOrders_Log[[#This Row],[Date Invoiced]],0)</f>
        <v>0</v>
      </c>
      <c r="BJ266" s="18">
        <f>IF(SalesOrders_Log[[#This Row],[Product]]=FY04_M05,SalesOrders_Log[[#This Row],[Date Invoiced]],0)</f>
        <v>0</v>
      </c>
      <c r="BK266" s="18">
        <f>IF(SalesOrders_Log[[#This Row],[Product]]=FY04_M06,SalesOrders_Log[[#This Row],[Date Invoiced]],0)</f>
        <v>0</v>
      </c>
      <c r="BL266" s="18">
        <f>IF(SalesOrders_Log[[#This Row],[Product]]=FY04_M07,SalesOrders_Log[[#This Row],[Date Invoiced]],0)</f>
        <v>0</v>
      </c>
      <c r="BM266" s="18">
        <f>IF(SalesOrders_Log[[#This Row],[Product]]=FY04_M08,SalesOrders_Log[[#This Row],[Date Invoiced]],0)</f>
        <v>0</v>
      </c>
      <c r="BN266" s="18">
        <f>IF(SalesOrders_Log[[#This Row],[Product]]=FY04_M09,SalesOrders_Log[[#This Row],[Date Invoiced]],0)</f>
        <v>0</v>
      </c>
      <c r="BO266" s="18">
        <f>IF(SalesOrders_Log[[#This Row],[Product]]=FY04_M10,SalesOrders_Log[[#This Row],[Date Invoiced]],0)</f>
        <v>0</v>
      </c>
      <c r="BP266" s="18">
        <f>IF(SalesOrders_Log[[#This Row],[Product]]=FY04_M11,SalesOrders_Log[[#This Row],[Date Invoiced]],0)</f>
        <v>0</v>
      </c>
      <c r="BQ266" s="18">
        <f>IF(SalesOrders_Log[[#This Row],[Product]]=FY04_M12,SalesOrders_Log[[#This Row],[Date Invoiced]],0)</f>
        <v>0</v>
      </c>
      <c r="BR266" s="18">
        <f>IF(SalesOrders_Log[[#This Row],[Product]]=FY05_M01,SalesOrders_Log[[#This Row],[Date Invoiced]],0)</f>
        <v>0</v>
      </c>
      <c r="BS266" s="18">
        <f>IF(SalesOrders_Log[[#This Row],[Product]]=FY05_M02,SalesOrders_Log[[#This Row],[Date Invoiced]],0)</f>
        <v>0</v>
      </c>
      <c r="BT266" s="18">
        <f>IF(SalesOrders_Log[[#This Row],[Product]]=FY05_M03,SalesOrders_Log[[#This Row],[Date Invoiced]],0)</f>
        <v>0</v>
      </c>
      <c r="BU266" s="18">
        <f>IF(SalesOrders_Log[[#This Row],[Product]]=FY05_M04,SalesOrders_Log[[#This Row],[Date Invoiced]],0)</f>
        <v>0</v>
      </c>
      <c r="BV266" s="18">
        <f>IF(SalesOrders_Log[[#This Row],[Product]]=FY05_M05,SalesOrders_Log[[#This Row],[Date Invoiced]],0)</f>
        <v>0</v>
      </c>
      <c r="BW266" s="18">
        <f>IF(SalesOrders_Log[[#This Row],[Product]]=FY05_M06,SalesOrders_Log[[#This Row],[Date Invoiced]],0)</f>
        <v>0</v>
      </c>
      <c r="BX266" s="18">
        <f>IF(SalesOrders_Log[[#This Row],[Product]]=FY05_M07,SalesOrders_Log[[#This Row],[Date Invoiced]],0)</f>
        <v>0</v>
      </c>
      <c r="BY266" s="18">
        <f>IF(SalesOrders_Log[[#This Row],[Product]]=FY05_M08,SalesOrders_Log[[#This Row],[Date Invoiced]],0)</f>
        <v>0</v>
      </c>
      <c r="BZ266" s="18">
        <f>IF(SalesOrders_Log[[#This Row],[Product]]=FY05_M09,SalesOrders_Log[[#This Row],[Date Invoiced]],0)</f>
        <v>0</v>
      </c>
      <c r="CA266" s="18">
        <f>IF(SalesOrders_Log[[#This Row],[Product]]=FY05_M10,SalesOrders_Log[[#This Row],[Date Invoiced]],0)</f>
        <v>0</v>
      </c>
      <c r="CB266" s="18">
        <f>IF(SalesOrders_Log[[#This Row],[Product]]=FY05_M11,SalesOrders_Log[[#This Row],[Date Invoiced]],0)</f>
        <v>0</v>
      </c>
      <c r="CC266" s="18">
        <f>IF(SalesOrders_Log[[#This Row],[Product]]=FY05_M12,SalesOrders_Log[[#This Row],[Date Invoiced]],0)</f>
        <v>0</v>
      </c>
    </row>
    <row r="267" spans="2:81" x14ac:dyDescent="0.25">
      <c r="B267" s="6" t="s">
        <v>871</v>
      </c>
      <c r="C267" s="6"/>
      <c r="D267" s="11"/>
      <c r="E267" s="6"/>
      <c r="F267" s="6"/>
      <c r="G267" s="6"/>
      <c r="H267" s="6"/>
      <c r="I267" s="6"/>
      <c r="J267" s="6"/>
      <c r="K267" s="6"/>
      <c r="L267" s="18" t="str">
        <f>IF(ISBLANK(SalesOrders_Log[[#This Row],[Product]]),"",SalesOrders_Log[[#This Row],[List Price]]*SalesOrders_Log[[#This Row],[QTY at List Price]]+SalesOrders_Log[[#This Row],[Discount Price]]*SalesOrders_Log[[#This Row],[QTY at Discount Price]])</f>
        <v/>
      </c>
      <c r="M267" s="6"/>
      <c r="N267" s="6"/>
      <c r="O267" s="18" t="str">
        <f>IFERROR(SalesOrders_Log[[#This Row],[Line Sub Total]]*SalesOrders_Log[[#This Row],[Zip Code Taxes]],"")</f>
        <v/>
      </c>
      <c r="P267" s="18">
        <f>SalesOrders_Log[[#This Row],[List Price]]-SalesOrders_Log[[#This Row],[Cost Price]]</f>
        <v>0</v>
      </c>
      <c r="Q26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67" s="93" t="str">
        <f>IFERROR(SalesOrders_Log[[#This Row],[QTY at List Price]]*SalesOrders_Log[[#This Row],[List Price]]/SalesOrders_Log[[#This Row],[Cost Price]]*SalesOrders_Log[[#This Row],[QTY at List Price]]-IF(SalesOrders_Log[[#This Row],[QTY at List Price]]="","",1),"")</f>
        <v/>
      </c>
      <c r="S267" s="93" t="str">
        <f>IFERROR( SalesOrders_Log[[#This Row],[QTY at Discount Price]]*SalesOrders_Log[[#This Row],[Discount Price]]/SalesOrders_Log[[#This Row],[Cost Price]]*SalesOrders_Log[[#This Row],[QTY at Discount Price]]-IF(SalesOrders_Log[[#This Row],[QTY at Discount Price]]="","",1),"")</f>
        <v/>
      </c>
      <c r="T267" s="6"/>
      <c r="V267" s="18">
        <f>IF(SalesOrders_Log[[#This Row],[Date Invoiced]]=FY01_M01,SalesOrders_Log[[#This Row],[Line Sub Total]],0)</f>
        <v>0</v>
      </c>
      <c r="W267" s="18">
        <f>IF(SalesOrders_Log[[#This Row],[Date Invoiced]]=FY01_M02,SalesOrders_Log[[#This Row],[Line Sub Total]],0)</f>
        <v>0</v>
      </c>
      <c r="X267" s="18">
        <f>IF(SalesOrders_Log[[#This Row],[Date Invoiced]]=FY01_M03,SalesOrders_Log[[#This Row],[Line Sub Total]],0)</f>
        <v>0</v>
      </c>
      <c r="Y267" s="18">
        <f>IF(SalesOrders_Log[[#This Row],[Date Invoiced]]=FY01_M04,SalesOrders_Log[[#This Row],[Line Sub Total]],0)</f>
        <v>0</v>
      </c>
      <c r="Z267" s="18">
        <f>IF(SalesOrders_Log[[#This Row],[Date Invoiced]]=FY01_M05,SalesOrders_Log[[#This Row],[Line Sub Total]],0)</f>
        <v>0</v>
      </c>
      <c r="AA267" s="18">
        <f>IF(SalesOrders_Log[[#This Row],[Date Invoiced]]=FY01_M06,SalesOrders_Log[[#This Row],[Line Sub Total]],0)</f>
        <v>0</v>
      </c>
      <c r="AB267" s="18">
        <f>IF(SalesOrders_Log[[#This Row],[Date Invoiced]]=FY01_M07,SalesOrders_Log[[#This Row],[Line Sub Total]],0)</f>
        <v>0</v>
      </c>
      <c r="AC267" s="18">
        <f>IF(SalesOrders_Log[[#This Row],[Date Invoiced]]=FY01_M08,SalesOrders_Log[[#This Row],[Line Sub Total]],0)</f>
        <v>0</v>
      </c>
      <c r="AD267" s="18">
        <f>IF(SalesOrders_Log[[#This Row],[Date Invoiced]]=FY01_M09,SalesOrders_Log[[#This Row],[Line Sub Total]],0)</f>
        <v>0</v>
      </c>
      <c r="AE267" s="18">
        <f>IF(SalesOrders_Log[[#This Row],[Date Invoiced]]=FY01_M10,SalesOrders_Log[[#This Row],[Line Sub Total]],0)</f>
        <v>0</v>
      </c>
      <c r="AF267" s="18">
        <f>IF(SalesOrders_Log[[#This Row],[Date Invoiced]]=FY01_M11,SalesOrders_Log[[#This Row],[Line Sub Total]],0)</f>
        <v>0</v>
      </c>
      <c r="AG267" s="18">
        <f>IF(SalesOrders_Log[[#This Row],[Date Invoiced]]=FY01_M12,SalesOrders_Log[[#This Row],[Line Sub Total]],0)</f>
        <v>0</v>
      </c>
      <c r="AH267" s="18">
        <f>IF(SalesOrders_Log[[#This Row],[Date Invoiced]]=FY02_M01,SalesOrders_Log[[#This Row],[Line Sub Total]],0)</f>
        <v>0</v>
      </c>
      <c r="AI267" s="18">
        <f>IF(SalesOrders_Log[[#This Row],[Date Invoiced]]=FY02_M02,SalesOrders_Log[[#This Row],[Line Sub Total]],0)</f>
        <v>0</v>
      </c>
      <c r="AJ267" s="18">
        <f>IF(SalesOrders_Log[[#This Row],[Date Invoiced]]=FY02_M03,SalesOrders_Log[[#This Row],[Line Sub Total]],0)</f>
        <v>0</v>
      </c>
      <c r="AK267" s="18">
        <f>IF(SalesOrders_Log[[#This Row],[Date Invoiced]]=FY02_M04,SalesOrders_Log[[#This Row],[Line Sub Total]],0)</f>
        <v>0</v>
      </c>
      <c r="AL267" s="18">
        <f>IF(SalesOrders_Log[[#This Row],[Date Invoiced]]=FY02_M05,SalesOrders_Log[[#This Row],[Line Sub Total]],0)</f>
        <v>0</v>
      </c>
      <c r="AM267" s="18">
        <f>IF(SalesOrders_Log[[#This Row],[Date Invoiced]]=FY02_M06,SalesOrders_Log[[#This Row],[Line Sub Total]],0)</f>
        <v>0</v>
      </c>
      <c r="AN267" s="18">
        <f>IF(SalesOrders_Log[[#This Row],[Date Invoiced]]=FY02_M07,SalesOrders_Log[[#This Row],[Line Sub Total]],0)</f>
        <v>0</v>
      </c>
      <c r="AO267" s="18">
        <f>IF(SalesOrders_Log[[#This Row],[Date Invoiced]]=FY02_M08,SalesOrders_Log[[#This Row],[Line Sub Total]],0)</f>
        <v>0</v>
      </c>
      <c r="AP267" s="18">
        <f>IF(SalesOrders_Log[[#This Row],[Date Invoiced]]=FY02_M09,SalesOrders_Log[[#This Row],[Line Sub Total]],0)</f>
        <v>0</v>
      </c>
      <c r="AQ267" s="18">
        <f>IF(SalesOrders_Log[[#This Row],[Date Invoiced]]=FY02_M10,SalesOrders_Log[[#This Row],[Line Sub Total]],0)</f>
        <v>0</v>
      </c>
      <c r="AR267" s="18">
        <f>IF(SalesOrders_Log[[#This Row],[Date Invoiced]]=FY02_M11,SalesOrders_Log[[#This Row],[Line Sub Total]],0)</f>
        <v>0</v>
      </c>
      <c r="AS267" s="18">
        <f>IF(SalesOrders_Log[[#This Row],[Date Invoiced]]=FY02_M12,SalesOrders_Log[[#This Row],[Line Sub Total]],0)</f>
        <v>0</v>
      </c>
      <c r="AT267" s="18">
        <f>IF(SalesOrders_Log[[#This Row],[Date Invoiced]]=FY03_M01,SalesOrders_Log[[#This Row],[Line Sub Total]],0)</f>
        <v>0</v>
      </c>
      <c r="AU267" s="18">
        <f>IF(SalesOrders_Log[[#This Row],[Date Invoiced]]=FY03_M02,SalesOrders_Log[[#This Row],[Line Sub Total]],0)</f>
        <v>0</v>
      </c>
      <c r="AV267" s="18">
        <f>IF(SalesOrders_Log[[#This Row],[Date Invoiced]]=FY03_M03,SalesOrders_Log[[#This Row],[Line Sub Total]],0)</f>
        <v>0</v>
      </c>
      <c r="AW267" s="18">
        <f>IF(SalesOrders_Log[[#This Row],[Date Invoiced]]=FY03_M04,SalesOrders_Log[[#This Row],[Line Sub Total]],0)</f>
        <v>0</v>
      </c>
      <c r="AX267" s="18">
        <f>IF(SalesOrders_Log[[#This Row],[Date Invoiced]]=FY03_M05,SalesOrders_Log[[#This Row],[Line Sub Total]],0)</f>
        <v>0</v>
      </c>
      <c r="AY267" s="18">
        <f>IF(SalesOrders_Log[[#This Row],[Date Invoiced]]=FY03_M06,SalesOrders_Log[[#This Row],[Line Sub Total]],0)</f>
        <v>0</v>
      </c>
      <c r="AZ267" s="18">
        <f>IF(SalesOrders_Log[[#This Row],[Date Invoiced]]=FY03_M07,SalesOrders_Log[[#This Row],[Line Sub Total]],0)</f>
        <v>0</v>
      </c>
      <c r="BA267" s="18">
        <f>IF(SalesOrders_Log[[#This Row],[Date Invoiced]]=FY03_M08,SalesOrders_Log[[#This Row],[Line Sub Total]],0)</f>
        <v>0</v>
      </c>
      <c r="BB267" s="18">
        <f>IF(SalesOrders_Log[[#This Row],[Date Invoiced]]=FY03_M09,SalesOrders_Log[[#This Row],[Line Sub Total]],0)</f>
        <v>0</v>
      </c>
      <c r="BC267" s="18">
        <f>IF(SalesOrders_Log[[#This Row],[Date Invoiced]]=FY03_M10,SalesOrders_Log[[#This Row],[Line Sub Total]],0)</f>
        <v>0</v>
      </c>
      <c r="BD267" s="18">
        <f>IF(SalesOrders_Log[[#This Row],[Date Invoiced]]=FY03_M11,SalesOrders_Log[[#This Row],[Line Sub Total]],0)</f>
        <v>0</v>
      </c>
      <c r="BE267" s="18">
        <f>IF(SalesOrders_Log[[#This Row],[Date Invoiced]]=FY03_M12,SalesOrders_Log[[#This Row],[Line Sub Total]],0)</f>
        <v>0</v>
      </c>
      <c r="BF267" s="18">
        <f>IF(SalesOrders_Log[[#This Row],[Product]]=FY04_M01,SalesOrders_Log[[#This Row],[Date Invoiced]],0)</f>
        <v>0</v>
      </c>
      <c r="BG267" s="18">
        <f>IF(SalesOrders_Log[[#This Row],[Product]]=FY04_M02,SalesOrders_Log[[#This Row],[Date Invoiced]],0)</f>
        <v>0</v>
      </c>
      <c r="BH267" s="18">
        <f>IF(SalesOrders_Log[[#This Row],[Product]]=FY04_M03,SalesOrders_Log[[#This Row],[Date Invoiced]],0)</f>
        <v>0</v>
      </c>
      <c r="BI267" s="18">
        <f>IF(SalesOrders_Log[[#This Row],[Product]]=FY04_M04,SalesOrders_Log[[#This Row],[Date Invoiced]],0)</f>
        <v>0</v>
      </c>
      <c r="BJ267" s="18">
        <f>IF(SalesOrders_Log[[#This Row],[Product]]=FY04_M05,SalesOrders_Log[[#This Row],[Date Invoiced]],0)</f>
        <v>0</v>
      </c>
      <c r="BK267" s="18">
        <f>IF(SalesOrders_Log[[#This Row],[Product]]=FY04_M06,SalesOrders_Log[[#This Row],[Date Invoiced]],0)</f>
        <v>0</v>
      </c>
      <c r="BL267" s="18">
        <f>IF(SalesOrders_Log[[#This Row],[Product]]=FY04_M07,SalesOrders_Log[[#This Row],[Date Invoiced]],0)</f>
        <v>0</v>
      </c>
      <c r="BM267" s="18">
        <f>IF(SalesOrders_Log[[#This Row],[Product]]=FY04_M08,SalesOrders_Log[[#This Row],[Date Invoiced]],0)</f>
        <v>0</v>
      </c>
      <c r="BN267" s="18">
        <f>IF(SalesOrders_Log[[#This Row],[Product]]=FY04_M09,SalesOrders_Log[[#This Row],[Date Invoiced]],0)</f>
        <v>0</v>
      </c>
      <c r="BO267" s="18">
        <f>IF(SalesOrders_Log[[#This Row],[Product]]=FY04_M10,SalesOrders_Log[[#This Row],[Date Invoiced]],0)</f>
        <v>0</v>
      </c>
      <c r="BP267" s="18">
        <f>IF(SalesOrders_Log[[#This Row],[Product]]=FY04_M11,SalesOrders_Log[[#This Row],[Date Invoiced]],0)</f>
        <v>0</v>
      </c>
      <c r="BQ267" s="18">
        <f>IF(SalesOrders_Log[[#This Row],[Product]]=FY04_M12,SalesOrders_Log[[#This Row],[Date Invoiced]],0)</f>
        <v>0</v>
      </c>
      <c r="BR267" s="18">
        <f>IF(SalesOrders_Log[[#This Row],[Product]]=FY05_M01,SalesOrders_Log[[#This Row],[Date Invoiced]],0)</f>
        <v>0</v>
      </c>
      <c r="BS267" s="18">
        <f>IF(SalesOrders_Log[[#This Row],[Product]]=FY05_M02,SalesOrders_Log[[#This Row],[Date Invoiced]],0)</f>
        <v>0</v>
      </c>
      <c r="BT267" s="18">
        <f>IF(SalesOrders_Log[[#This Row],[Product]]=FY05_M03,SalesOrders_Log[[#This Row],[Date Invoiced]],0)</f>
        <v>0</v>
      </c>
      <c r="BU267" s="18">
        <f>IF(SalesOrders_Log[[#This Row],[Product]]=FY05_M04,SalesOrders_Log[[#This Row],[Date Invoiced]],0)</f>
        <v>0</v>
      </c>
      <c r="BV267" s="18">
        <f>IF(SalesOrders_Log[[#This Row],[Product]]=FY05_M05,SalesOrders_Log[[#This Row],[Date Invoiced]],0)</f>
        <v>0</v>
      </c>
      <c r="BW267" s="18">
        <f>IF(SalesOrders_Log[[#This Row],[Product]]=FY05_M06,SalesOrders_Log[[#This Row],[Date Invoiced]],0)</f>
        <v>0</v>
      </c>
      <c r="BX267" s="18">
        <f>IF(SalesOrders_Log[[#This Row],[Product]]=FY05_M07,SalesOrders_Log[[#This Row],[Date Invoiced]],0)</f>
        <v>0</v>
      </c>
      <c r="BY267" s="18">
        <f>IF(SalesOrders_Log[[#This Row],[Product]]=FY05_M08,SalesOrders_Log[[#This Row],[Date Invoiced]],0)</f>
        <v>0</v>
      </c>
      <c r="BZ267" s="18">
        <f>IF(SalesOrders_Log[[#This Row],[Product]]=FY05_M09,SalesOrders_Log[[#This Row],[Date Invoiced]],0)</f>
        <v>0</v>
      </c>
      <c r="CA267" s="18">
        <f>IF(SalesOrders_Log[[#This Row],[Product]]=FY05_M10,SalesOrders_Log[[#This Row],[Date Invoiced]],0)</f>
        <v>0</v>
      </c>
      <c r="CB267" s="18">
        <f>IF(SalesOrders_Log[[#This Row],[Product]]=FY05_M11,SalesOrders_Log[[#This Row],[Date Invoiced]],0)</f>
        <v>0</v>
      </c>
      <c r="CC267" s="18">
        <f>IF(SalesOrders_Log[[#This Row],[Product]]=FY05_M12,SalesOrders_Log[[#This Row],[Date Invoiced]],0)</f>
        <v>0</v>
      </c>
    </row>
    <row r="268" spans="2:81" x14ac:dyDescent="0.25">
      <c r="B268" s="6" t="s">
        <v>872</v>
      </c>
      <c r="C268" s="6"/>
      <c r="D268" s="11"/>
      <c r="E268" s="6"/>
      <c r="F268" s="6"/>
      <c r="G268" s="6"/>
      <c r="H268" s="6"/>
      <c r="I268" s="6"/>
      <c r="J268" s="6"/>
      <c r="K268" s="6"/>
      <c r="L268" s="18" t="str">
        <f>IF(ISBLANK(SalesOrders_Log[[#This Row],[Product]]),"",SalesOrders_Log[[#This Row],[List Price]]*SalesOrders_Log[[#This Row],[QTY at List Price]]+SalesOrders_Log[[#This Row],[Discount Price]]*SalesOrders_Log[[#This Row],[QTY at Discount Price]])</f>
        <v/>
      </c>
      <c r="M268" s="6"/>
      <c r="N268" s="6"/>
      <c r="O268" s="18" t="str">
        <f>IFERROR(SalesOrders_Log[[#This Row],[Line Sub Total]]*SalesOrders_Log[[#This Row],[Zip Code Taxes]],"")</f>
        <v/>
      </c>
      <c r="P268" s="18">
        <f>SalesOrders_Log[[#This Row],[List Price]]-SalesOrders_Log[[#This Row],[Cost Price]]</f>
        <v>0</v>
      </c>
      <c r="Q26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68" s="93" t="str">
        <f>IFERROR(SalesOrders_Log[[#This Row],[QTY at List Price]]*SalesOrders_Log[[#This Row],[List Price]]/SalesOrders_Log[[#This Row],[Cost Price]]*SalesOrders_Log[[#This Row],[QTY at List Price]]-IF(SalesOrders_Log[[#This Row],[QTY at List Price]]="","",1),"")</f>
        <v/>
      </c>
      <c r="S268" s="93" t="str">
        <f>IFERROR( SalesOrders_Log[[#This Row],[QTY at Discount Price]]*SalesOrders_Log[[#This Row],[Discount Price]]/SalesOrders_Log[[#This Row],[Cost Price]]*SalesOrders_Log[[#This Row],[QTY at Discount Price]]-IF(SalesOrders_Log[[#This Row],[QTY at Discount Price]]="","",1),"")</f>
        <v/>
      </c>
      <c r="T268" s="6"/>
      <c r="V268" s="18">
        <f>IF(SalesOrders_Log[[#This Row],[Date Invoiced]]=FY01_M01,SalesOrders_Log[[#This Row],[Line Sub Total]],0)</f>
        <v>0</v>
      </c>
      <c r="W268" s="18">
        <f>IF(SalesOrders_Log[[#This Row],[Date Invoiced]]=FY01_M02,SalesOrders_Log[[#This Row],[Line Sub Total]],0)</f>
        <v>0</v>
      </c>
      <c r="X268" s="18">
        <f>IF(SalesOrders_Log[[#This Row],[Date Invoiced]]=FY01_M03,SalesOrders_Log[[#This Row],[Line Sub Total]],0)</f>
        <v>0</v>
      </c>
      <c r="Y268" s="18">
        <f>IF(SalesOrders_Log[[#This Row],[Date Invoiced]]=FY01_M04,SalesOrders_Log[[#This Row],[Line Sub Total]],0)</f>
        <v>0</v>
      </c>
      <c r="Z268" s="18">
        <f>IF(SalesOrders_Log[[#This Row],[Date Invoiced]]=FY01_M05,SalesOrders_Log[[#This Row],[Line Sub Total]],0)</f>
        <v>0</v>
      </c>
      <c r="AA268" s="18">
        <f>IF(SalesOrders_Log[[#This Row],[Date Invoiced]]=FY01_M06,SalesOrders_Log[[#This Row],[Line Sub Total]],0)</f>
        <v>0</v>
      </c>
      <c r="AB268" s="18">
        <f>IF(SalesOrders_Log[[#This Row],[Date Invoiced]]=FY01_M07,SalesOrders_Log[[#This Row],[Line Sub Total]],0)</f>
        <v>0</v>
      </c>
      <c r="AC268" s="18">
        <f>IF(SalesOrders_Log[[#This Row],[Date Invoiced]]=FY01_M08,SalesOrders_Log[[#This Row],[Line Sub Total]],0)</f>
        <v>0</v>
      </c>
      <c r="AD268" s="18">
        <f>IF(SalesOrders_Log[[#This Row],[Date Invoiced]]=FY01_M09,SalesOrders_Log[[#This Row],[Line Sub Total]],0)</f>
        <v>0</v>
      </c>
      <c r="AE268" s="18">
        <f>IF(SalesOrders_Log[[#This Row],[Date Invoiced]]=FY01_M10,SalesOrders_Log[[#This Row],[Line Sub Total]],0)</f>
        <v>0</v>
      </c>
      <c r="AF268" s="18">
        <f>IF(SalesOrders_Log[[#This Row],[Date Invoiced]]=FY01_M11,SalesOrders_Log[[#This Row],[Line Sub Total]],0)</f>
        <v>0</v>
      </c>
      <c r="AG268" s="18">
        <f>IF(SalesOrders_Log[[#This Row],[Date Invoiced]]=FY01_M12,SalesOrders_Log[[#This Row],[Line Sub Total]],0)</f>
        <v>0</v>
      </c>
      <c r="AH268" s="18">
        <f>IF(SalesOrders_Log[[#This Row],[Date Invoiced]]=FY02_M01,SalesOrders_Log[[#This Row],[Line Sub Total]],0)</f>
        <v>0</v>
      </c>
      <c r="AI268" s="18">
        <f>IF(SalesOrders_Log[[#This Row],[Date Invoiced]]=FY02_M02,SalesOrders_Log[[#This Row],[Line Sub Total]],0)</f>
        <v>0</v>
      </c>
      <c r="AJ268" s="18">
        <f>IF(SalesOrders_Log[[#This Row],[Date Invoiced]]=FY02_M03,SalesOrders_Log[[#This Row],[Line Sub Total]],0)</f>
        <v>0</v>
      </c>
      <c r="AK268" s="18">
        <f>IF(SalesOrders_Log[[#This Row],[Date Invoiced]]=FY02_M04,SalesOrders_Log[[#This Row],[Line Sub Total]],0)</f>
        <v>0</v>
      </c>
      <c r="AL268" s="18">
        <f>IF(SalesOrders_Log[[#This Row],[Date Invoiced]]=FY02_M05,SalesOrders_Log[[#This Row],[Line Sub Total]],0)</f>
        <v>0</v>
      </c>
      <c r="AM268" s="18">
        <f>IF(SalesOrders_Log[[#This Row],[Date Invoiced]]=FY02_M06,SalesOrders_Log[[#This Row],[Line Sub Total]],0)</f>
        <v>0</v>
      </c>
      <c r="AN268" s="18">
        <f>IF(SalesOrders_Log[[#This Row],[Date Invoiced]]=FY02_M07,SalesOrders_Log[[#This Row],[Line Sub Total]],0)</f>
        <v>0</v>
      </c>
      <c r="AO268" s="18">
        <f>IF(SalesOrders_Log[[#This Row],[Date Invoiced]]=FY02_M08,SalesOrders_Log[[#This Row],[Line Sub Total]],0)</f>
        <v>0</v>
      </c>
      <c r="AP268" s="18">
        <f>IF(SalesOrders_Log[[#This Row],[Date Invoiced]]=FY02_M09,SalesOrders_Log[[#This Row],[Line Sub Total]],0)</f>
        <v>0</v>
      </c>
      <c r="AQ268" s="18">
        <f>IF(SalesOrders_Log[[#This Row],[Date Invoiced]]=FY02_M10,SalesOrders_Log[[#This Row],[Line Sub Total]],0)</f>
        <v>0</v>
      </c>
      <c r="AR268" s="18">
        <f>IF(SalesOrders_Log[[#This Row],[Date Invoiced]]=FY02_M11,SalesOrders_Log[[#This Row],[Line Sub Total]],0)</f>
        <v>0</v>
      </c>
      <c r="AS268" s="18">
        <f>IF(SalesOrders_Log[[#This Row],[Date Invoiced]]=FY02_M12,SalesOrders_Log[[#This Row],[Line Sub Total]],0)</f>
        <v>0</v>
      </c>
      <c r="AT268" s="18">
        <f>IF(SalesOrders_Log[[#This Row],[Date Invoiced]]=FY03_M01,SalesOrders_Log[[#This Row],[Line Sub Total]],0)</f>
        <v>0</v>
      </c>
      <c r="AU268" s="18">
        <f>IF(SalesOrders_Log[[#This Row],[Date Invoiced]]=FY03_M02,SalesOrders_Log[[#This Row],[Line Sub Total]],0)</f>
        <v>0</v>
      </c>
      <c r="AV268" s="18">
        <f>IF(SalesOrders_Log[[#This Row],[Date Invoiced]]=FY03_M03,SalesOrders_Log[[#This Row],[Line Sub Total]],0)</f>
        <v>0</v>
      </c>
      <c r="AW268" s="18">
        <f>IF(SalesOrders_Log[[#This Row],[Date Invoiced]]=FY03_M04,SalesOrders_Log[[#This Row],[Line Sub Total]],0)</f>
        <v>0</v>
      </c>
      <c r="AX268" s="18">
        <f>IF(SalesOrders_Log[[#This Row],[Date Invoiced]]=FY03_M05,SalesOrders_Log[[#This Row],[Line Sub Total]],0)</f>
        <v>0</v>
      </c>
      <c r="AY268" s="18">
        <f>IF(SalesOrders_Log[[#This Row],[Date Invoiced]]=FY03_M06,SalesOrders_Log[[#This Row],[Line Sub Total]],0)</f>
        <v>0</v>
      </c>
      <c r="AZ268" s="18">
        <f>IF(SalesOrders_Log[[#This Row],[Date Invoiced]]=FY03_M07,SalesOrders_Log[[#This Row],[Line Sub Total]],0)</f>
        <v>0</v>
      </c>
      <c r="BA268" s="18">
        <f>IF(SalesOrders_Log[[#This Row],[Date Invoiced]]=FY03_M08,SalesOrders_Log[[#This Row],[Line Sub Total]],0)</f>
        <v>0</v>
      </c>
      <c r="BB268" s="18">
        <f>IF(SalesOrders_Log[[#This Row],[Date Invoiced]]=FY03_M09,SalesOrders_Log[[#This Row],[Line Sub Total]],0)</f>
        <v>0</v>
      </c>
      <c r="BC268" s="18">
        <f>IF(SalesOrders_Log[[#This Row],[Date Invoiced]]=FY03_M10,SalesOrders_Log[[#This Row],[Line Sub Total]],0)</f>
        <v>0</v>
      </c>
      <c r="BD268" s="18">
        <f>IF(SalesOrders_Log[[#This Row],[Date Invoiced]]=FY03_M11,SalesOrders_Log[[#This Row],[Line Sub Total]],0)</f>
        <v>0</v>
      </c>
      <c r="BE268" s="18">
        <f>IF(SalesOrders_Log[[#This Row],[Date Invoiced]]=FY03_M12,SalesOrders_Log[[#This Row],[Line Sub Total]],0)</f>
        <v>0</v>
      </c>
      <c r="BF268" s="18">
        <f>IF(SalesOrders_Log[[#This Row],[Product]]=FY04_M01,SalesOrders_Log[[#This Row],[Date Invoiced]],0)</f>
        <v>0</v>
      </c>
      <c r="BG268" s="18">
        <f>IF(SalesOrders_Log[[#This Row],[Product]]=FY04_M02,SalesOrders_Log[[#This Row],[Date Invoiced]],0)</f>
        <v>0</v>
      </c>
      <c r="BH268" s="18">
        <f>IF(SalesOrders_Log[[#This Row],[Product]]=FY04_M03,SalesOrders_Log[[#This Row],[Date Invoiced]],0)</f>
        <v>0</v>
      </c>
      <c r="BI268" s="18">
        <f>IF(SalesOrders_Log[[#This Row],[Product]]=FY04_M04,SalesOrders_Log[[#This Row],[Date Invoiced]],0)</f>
        <v>0</v>
      </c>
      <c r="BJ268" s="18">
        <f>IF(SalesOrders_Log[[#This Row],[Product]]=FY04_M05,SalesOrders_Log[[#This Row],[Date Invoiced]],0)</f>
        <v>0</v>
      </c>
      <c r="BK268" s="18">
        <f>IF(SalesOrders_Log[[#This Row],[Product]]=FY04_M06,SalesOrders_Log[[#This Row],[Date Invoiced]],0)</f>
        <v>0</v>
      </c>
      <c r="BL268" s="18">
        <f>IF(SalesOrders_Log[[#This Row],[Product]]=FY04_M07,SalesOrders_Log[[#This Row],[Date Invoiced]],0)</f>
        <v>0</v>
      </c>
      <c r="BM268" s="18">
        <f>IF(SalesOrders_Log[[#This Row],[Product]]=FY04_M08,SalesOrders_Log[[#This Row],[Date Invoiced]],0)</f>
        <v>0</v>
      </c>
      <c r="BN268" s="18">
        <f>IF(SalesOrders_Log[[#This Row],[Product]]=FY04_M09,SalesOrders_Log[[#This Row],[Date Invoiced]],0)</f>
        <v>0</v>
      </c>
      <c r="BO268" s="18">
        <f>IF(SalesOrders_Log[[#This Row],[Product]]=FY04_M10,SalesOrders_Log[[#This Row],[Date Invoiced]],0)</f>
        <v>0</v>
      </c>
      <c r="BP268" s="18">
        <f>IF(SalesOrders_Log[[#This Row],[Product]]=FY04_M11,SalesOrders_Log[[#This Row],[Date Invoiced]],0)</f>
        <v>0</v>
      </c>
      <c r="BQ268" s="18">
        <f>IF(SalesOrders_Log[[#This Row],[Product]]=FY04_M12,SalesOrders_Log[[#This Row],[Date Invoiced]],0)</f>
        <v>0</v>
      </c>
      <c r="BR268" s="18">
        <f>IF(SalesOrders_Log[[#This Row],[Product]]=FY05_M01,SalesOrders_Log[[#This Row],[Date Invoiced]],0)</f>
        <v>0</v>
      </c>
      <c r="BS268" s="18">
        <f>IF(SalesOrders_Log[[#This Row],[Product]]=FY05_M02,SalesOrders_Log[[#This Row],[Date Invoiced]],0)</f>
        <v>0</v>
      </c>
      <c r="BT268" s="18">
        <f>IF(SalesOrders_Log[[#This Row],[Product]]=FY05_M03,SalesOrders_Log[[#This Row],[Date Invoiced]],0)</f>
        <v>0</v>
      </c>
      <c r="BU268" s="18">
        <f>IF(SalesOrders_Log[[#This Row],[Product]]=FY05_M04,SalesOrders_Log[[#This Row],[Date Invoiced]],0)</f>
        <v>0</v>
      </c>
      <c r="BV268" s="18">
        <f>IF(SalesOrders_Log[[#This Row],[Product]]=FY05_M05,SalesOrders_Log[[#This Row],[Date Invoiced]],0)</f>
        <v>0</v>
      </c>
      <c r="BW268" s="18">
        <f>IF(SalesOrders_Log[[#This Row],[Product]]=FY05_M06,SalesOrders_Log[[#This Row],[Date Invoiced]],0)</f>
        <v>0</v>
      </c>
      <c r="BX268" s="18">
        <f>IF(SalesOrders_Log[[#This Row],[Product]]=FY05_M07,SalesOrders_Log[[#This Row],[Date Invoiced]],0)</f>
        <v>0</v>
      </c>
      <c r="BY268" s="18">
        <f>IF(SalesOrders_Log[[#This Row],[Product]]=FY05_M08,SalesOrders_Log[[#This Row],[Date Invoiced]],0)</f>
        <v>0</v>
      </c>
      <c r="BZ268" s="18">
        <f>IF(SalesOrders_Log[[#This Row],[Product]]=FY05_M09,SalesOrders_Log[[#This Row],[Date Invoiced]],0)</f>
        <v>0</v>
      </c>
      <c r="CA268" s="18">
        <f>IF(SalesOrders_Log[[#This Row],[Product]]=FY05_M10,SalesOrders_Log[[#This Row],[Date Invoiced]],0)</f>
        <v>0</v>
      </c>
      <c r="CB268" s="18">
        <f>IF(SalesOrders_Log[[#This Row],[Product]]=FY05_M11,SalesOrders_Log[[#This Row],[Date Invoiced]],0)</f>
        <v>0</v>
      </c>
      <c r="CC268" s="18">
        <f>IF(SalesOrders_Log[[#This Row],[Product]]=FY05_M12,SalesOrders_Log[[#This Row],[Date Invoiced]],0)</f>
        <v>0</v>
      </c>
    </row>
    <row r="269" spans="2:81" x14ac:dyDescent="0.25">
      <c r="B269" s="6" t="s">
        <v>873</v>
      </c>
      <c r="C269" s="6"/>
      <c r="D269" s="11"/>
      <c r="E269" s="6"/>
      <c r="F269" s="6"/>
      <c r="G269" s="6"/>
      <c r="H269" s="6"/>
      <c r="I269" s="6"/>
      <c r="J269" s="6"/>
      <c r="K269" s="6"/>
      <c r="L269" s="18" t="str">
        <f>IF(ISBLANK(SalesOrders_Log[[#This Row],[Product]]),"",SalesOrders_Log[[#This Row],[List Price]]*SalesOrders_Log[[#This Row],[QTY at List Price]]+SalesOrders_Log[[#This Row],[Discount Price]]*SalesOrders_Log[[#This Row],[QTY at Discount Price]])</f>
        <v/>
      </c>
      <c r="M269" s="6"/>
      <c r="N269" s="6"/>
      <c r="O269" s="18" t="str">
        <f>IFERROR(SalesOrders_Log[[#This Row],[Line Sub Total]]*SalesOrders_Log[[#This Row],[Zip Code Taxes]],"")</f>
        <v/>
      </c>
      <c r="P269" s="18">
        <f>SalesOrders_Log[[#This Row],[List Price]]-SalesOrders_Log[[#This Row],[Cost Price]]</f>
        <v>0</v>
      </c>
      <c r="Q26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69" s="93" t="str">
        <f>IFERROR(SalesOrders_Log[[#This Row],[QTY at List Price]]*SalesOrders_Log[[#This Row],[List Price]]/SalesOrders_Log[[#This Row],[Cost Price]]*SalesOrders_Log[[#This Row],[QTY at List Price]]-IF(SalesOrders_Log[[#This Row],[QTY at List Price]]="","",1),"")</f>
        <v/>
      </c>
      <c r="S269" s="93" t="str">
        <f>IFERROR( SalesOrders_Log[[#This Row],[QTY at Discount Price]]*SalesOrders_Log[[#This Row],[Discount Price]]/SalesOrders_Log[[#This Row],[Cost Price]]*SalesOrders_Log[[#This Row],[QTY at Discount Price]]-IF(SalesOrders_Log[[#This Row],[QTY at Discount Price]]="","",1),"")</f>
        <v/>
      </c>
      <c r="T269" s="6"/>
      <c r="V269" s="18">
        <f>IF(SalesOrders_Log[[#This Row],[Date Invoiced]]=FY01_M01,SalesOrders_Log[[#This Row],[Line Sub Total]],0)</f>
        <v>0</v>
      </c>
      <c r="W269" s="18">
        <f>IF(SalesOrders_Log[[#This Row],[Date Invoiced]]=FY01_M02,SalesOrders_Log[[#This Row],[Line Sub Total]],0)</f>
        <v>0</v>
      </c>
      <c r="X269" s="18">
        <f>IF(SalesOrders_Log[[#This Row],[Date Invoiced]]=FY01_M03,SalesOrders_Log[[#This Row],[Line Sub Total]],0)</f>
        <v>0</v>
      </c>
      <c r="Y269" s="18">
        <f>IF(SalesOrders_Log[[#This Row],[Date Invoiced]]=FY01_M04,SalesOrders_Log[[#This Row],[Line Sub Total]],0)</f>
        <v>0</v>
      </c>
      <c r="Z269" s="18">
        <f>IF(SalesOrders_Log[[#This Row],[Date Invoiced]]=FY01_M05,SalesOrders_Log[[#This Row],[Line Sub Total]],0)</f>
        <v>0</v>
      </c>
      <c r="AA269" s="18">
        <f>IF(SalesOrders_Log[[#This Row],[Date Invoiced]]=FY01_M06,SalesOrders_Log[[#This Row],[Line Sub Total]],0)</f>
        <v>0</v>
      </c>
      <c r="AB269" s="18">
        <f>IF(SalesOrders_Log[[#This Row],[Date Invoiced]]=FY01_M07,SalesOrders_Log[[#This Row],[Line Sub Total]],0)</f>
        <v>0</v>
      </c>
      <c r="AC269" s="18">
        <f>IF(SalesOrders_Log[[#This Row],[Date Invoiced]]=FY01_M08,SalesOrders_Log[[#This Row],[Line Sub Total]],0)</f>
        <v>0</v>
      </c>
      <c r="AD269" s="18">
        <f>IF(SalesOrders_Log[[#This Row],[Date Invoiced]]=FY01_M09,SalesOrders_Log[[#This Row],[Line Sub Total]],0)</f>
        <v>0</v>
      </c>
      <c r="AE269" s="18">
        <f>IF(SalesOrders_Log[[#This Row],[Date Invoiced]]=FY01_M10,SalesOrders_Log[[#This Row],[Line Sub Total]],0)</f>
        <v>0</v>
      </c>
      <c r="AF269" s="18">
        <f>IF(SalesOrders_Log[[#This Row],[Date Invoiced]]=FY01_M11,SalesOrders_Log[[#This Row],[Line Sub Total]],0)</f>
        <v>0</v>
      </c>
      <c r="AG269" s="18">
        <f>IF(SalesOrders_Log[[#This Row],[Date Invoiced]]=FY01_M12,SalesOrders_Log[[#This Row],[Line Sub Total]],0)</f>
        <v>0</v>
      </c>
      <c r="AH269" s="18">
        <f>IF(SalesOrders_Log[[#This Row],[Date Invoiced]]=FY02_M01,SalesOrders_Log[[#This Row],[Line Sub Total]],0)</f>
        <v>0</v>
      </c>
      <c r="AI269" s="18">
        <f>IF(SalesOrders_Log[[#This Row],[Date Invoiced]]=FY02_M02,SalesOrders_Log[[#This Row],[Line Sub Total]],0)</f>
        <v>0</v>
      </c>
      <c r="AJ269" s="18">
        <f>IF(SalesOrders_Log[[#This Row],[Date Invoiced]]=FY02_M03,SalesOrders_Log[[#This Row],[Line Sub Total]],0)</f>
        <v>0</v>
      </c>
      <c r="AK269" s="18">
        <f>IF(SalesOrders_Log[[#This Row],[Date Invoiced]]=FY02_M04,SalesOrders_Log[[#This Row],[Line Sub Total]],0)</f>
        <v>0</v>
      </c>
      <c r="AL269" s="18">
        <f>IF(SalesOrders_Log[[#This Row],[Date Invoiced]]=FY02_M05,SalesOrders_Log[[#This Row],[Line Sub Total]],0)</f>
        <v>0</v>
      </c>
      <c r="AM269" s="18">
        <f>IF(SalesOrders_Log[[#This Row],[Date Invoiced]]=FY02_M06,SalesOrders_Log[[#This Row],[Line Sub Total]],0)</f>
        <v>0</v>
      </c>
      <c r="AN269" s="18">
        <f>IF(SalesOrders_Log[[#This Row],[Date Invoiced]]=FY02_M07,SalesOrders_Log[[#This Row],[Line Sub Total]],0)</f>
        <v>0</v>
      </c>
      <c r="AO269" s="18">
        <f>IF(SalesOrders_Log[[#This Row],[Date Invoiced]]=FY02_M08,SalesOrders_Log[[#This Row],[Line Sub Total]],0)</f>
        <v>0</v>
      </c>
      <c r="AP269" s="18">
        <f>IF(SalesOrders_Log[[#This Row],[Date Invoiced]]=FY02_M09,SalesOrders_Log[[#This Row],[Line Sub Total]],0)</f>
        <v>0</v>
      </c>
      <c r="AQ269" s="18">
        <f>IF(SalesOrders_Log[[#This Row],[Date Invoiced]]=FY02_M10,SalesOrders_Log[[#This Row],[Line Sub Total]],0)</f>
        <v>0</v>
      </c>
      <c r="AR269" s="18">
        <f>IF(SalesOrders_Log[[#This Row],[Date Invoiced]]=FY02_M11,SalesOrders_Log[[#This Row],[Line Sub Total]],0)</f>
        <v>0</v>
      </c>
      <c r="AS269" s="18">
        <f>IF(SalesOrders_Log[[#This Row],[Date Invoiced]]=FY02_M12,SalesOrders_Log[[#This Row],[Line Sub Total]],0)</f>
        <v>0</v>
      </c>
      <c r="AT269" s="18">
        <f>IF(SalesOrders_Log[[#This Row],[Date Invoiced]]=FY03_M01,SalesOrders_Log[[#This Row],[Line Sub Total]],0)</f>
        <v>0</v>
      </c>
      <c r="AU269" s="18">
        <f>IF(SalesOrders_Log[[#This Row],[Date Invoiced]]=FY03_M02,SalesOrders_Log[[#This Row],[Line Sub Total]],0)</f>
        <v>0</v>
      </c>
      <c r="AV269" s="18">
        <f>IF(SalesOrders_Log[[#This Row],[Date Invoiced]]=FY03_M03,SalesOrders_Log[[#This Row],[Line Sub Total]],0)</f>
        <v>0</v>
      </c>
      <c r="AW269" s="18">
        <f>IF(SalesOrders_Log[[#This Row],[Date Invoiced]]=FY03_M04,SalesOrders_Log[[#This Row],[Line Sub Total]],0)</f>
        <v>0</v>
      </c>
      <c r="AX269" s="18">
        <f>IF(SalesOrders_Log[[#This Row],[Date Invoiced]]=FY03_M05,SalesOrders_Log[[#This Row],[Line Sub Total]],0)</f>
        <v>0</v>
      </c>
      <c r="AY269" s="18">
        <f>IF(SalesOrders_Log[[#This Row],[Date Invoiced]]=FY03_M06,SalesOrders_Log[[#This Row],[Line Sub Total]],0)</f>
        <v>0</v>
      </c>
      <c r="AZ269" s="18">
        <f>IF(SalesOrders_Log[[#This Row],[Date Invoiced]]=FY03_M07,SalesOrders_Log[[#This Row],[Line Sub Total]],0)</f>
        <v>0</v>
      </c>
      <c r="BA269" s="18">
        <f>IF(SalesOrders_Log[[#This Row],[Date Invoiced]]=FY03_M08,SalesOrders_Log[[#This Row],[Line Sub Total]],0)</f>
        <v>0</v>
      </c>
      <c r="BB269" s="18">
        <f>IF(SalesOrders_Log[[#This Row],[Date Invoiced]]=FY03_M09,SalesOrders_Log[[#This Row],[Line Sub Total]],0)</f>
        <v>0</v>
      </c>
      <c r="BC269" s="18">
        <f>IF(SalesOrders_Log[[#This Row],[Date Invoiced]]=FY03_M10,SalesOrders_Log[[#This Row],[Line Sub Total]],0)</f>
        <v>0</v>
      </c>
      <c r="BD269" s="18">
        <f>IF(SalesOrders_Log[[#This Row],[Date Invoiced]]=FY03_M11,SalesOrders_Log[[#This Row],[Line Sub Total]],0)</f>
        <v>0</v>
      </c>
      <c r="BE269" s="18">
        <f>IF(SalesOrders_Log[[#This Row],[Date Invoiced]]=FY03_M12,SalesOrders_Log[[#This Row],[Line Sub Total]],0)</f>
        <v>0</v>
      </c>
      <c r="BF269" s="18">
        <f>IF(SalesOrders_Log[[#This Row],[Product]]=FY04_M01,SalesOrders_Log[[#This Row],[Date Invoiced]],0)</f>
        <v>0</v>
      </c>
      <c r="BG269" s="18">
        <f>IF(SalesOrders_Log[[#This Row],[Product]]=FY04_M02,SalesOrders_Log[[#This Row],[Date Invoiced]],0)</f>
        <v>0</v>
      </c>
      <c r="BH269" s="18">
        <f>IF(SalesOrders_Log[[#This Row],[Product]]=FY04_M03,SalesOrders_Log[[#This Row],[Date Invoiced]],0)</f>
        <v>0</v>
      </c>
      <c r="BI269" s="18">
        <f>IF(SalesOrders_Log[[#This Row],[Product]]=FY04_M04,SalesOrders_Log[[#This Row],[Date Invoiced]],0)</f>
        <v>0</v>
      </c>
      <c r="BJ269" s="18">
        <f>IF(SalesOrders_Log[[#This Row],[Product]]=FY04_M05,SalesOrders_Log[[#This Row],[Date Invoiced]],0)</f>
        <v>0</v>
      </c>
      <c r="BK269" s="18">
        <f>IF(SalesOrders_Log[[#This Row],[Product]]=FY04_M06,SalesOrders_Log[[#This Row],[Date Invoiced]],0)</f>
        <v>0</v>
      </c>
      <c r="BL269" s="18">
        <f>IF(SalesOrders_Log[[#This Row],[Product]]=FY04_M07,SalesOrders_Log[[#This Row],[Date Invoiced]],0)</f>
        <v>0</v>
      </c>
      <c r="BM269" s="18">
        <f>IF(SalesOrders_Log[[#This Row],[Product]]=FY04_M08,SalesOrders_Log[[#This Row],[Date Invoiced]],0)</f>
        <v>0</v>
      </c>
      <c r="BN269" s="18">
        <f>IF(SalesOrders_Log[[#This Row],[Product]]=FY04_M09,SalesOrders_Log[[#This Row],[Date Invoiced]],0)</f>
        <v>0</v>
      </c>
      <c r="BO269" s="18">
        <f>IF(SalesOrders_Log[[#This Row],[Product]]=FY04_M10,SalesOrders_Log[[#This Row],[Date Invoiced]],0)</f>
        <v>0</v>
      </c>
      <c r="BP269" s="18">
        <f>IF(SalesOrders_Log[[#This Row],[Product]]=FY04_M11,SalesOrders_Log[[#This Row],[Date Invoiced]],0)</f>
        <v>0</v>
      </c>
      <c r="BQ269" s="18">
        <f>IF(SalesOrders_Log[[#This Row],[Product]]=FY04_M12,SalesOrders_Log[[#This Row],[Date Invoiced]],0)</f>
        <v>0</v>
      </c>
      <c r="BR269" s="18">
        <f>IF(SalesOrders_Log[[#This Row],[Product]]=FY05_M01,SalesOrders_Log[[#This Row],[Date Invoiced]],0)</f>
        <v>0</v>
      </c>
      <c r="BS269" s="18">
        <f>IF(SalesOrders_Log[[#This Row],[Product]]=FY05_M02,SalesOrders_Log[[#This Row],[Date Invoiced]],0)</f>
        <v>0</v>
      </c>
      <c r="BT269" s="18">
        <f>IF(SalesOrders_Log[[#This Row],[Product]]=FY05_M03,SalesOrders_Log[[#This Row],[Date Invoiced]],0)</f>
        <v>0</v>
      </c>
      <c r="BU269" s="18">
        <f>IF(SalesOrders_Log[[#This Row],[Product]]=FY05_M04,SalesOrders_Log[[#This Row],[Date Invoiced]],0)</f>
        <v>0</v>
      </c>
      <c r="BV269" s="18">
        <f>IF(SalesOrders_Log[[#This Row],[Product]]=FY05_M05,SalesOrders_Log[[#This Row],[Date Invoiced]],0)</f>
        <v>0</v>
      </c>
      <c r="BW269" s="18">
        <f>IF(SalesOrders_Log[[#This Row],[Product]]=FY05_M06,SalesOrders_Log[[#This Row],[Date Invoiced]],0)</f>
        <v>0</v>
      </c>
      <c r="BX269" s="18">
        <f>IF(SalesOrders_Log[[#This Row],[Product]]=FY05_M07,SalesOrders_Log[[#This Row],[Date Invoiced]],0)</f>
        <v>0</v>
      </c>
      <c r="BY269" s="18">
        <f>IF(SalesOrders_Log[[#This Row],[Product]]=FY05_M08,SalesOrders_Log[[#This Row],[Date Invoiced]],0)</f>
        <v>0</v>
      </c>
      <c r="BZ269" s="18">
        <f>IF(SalesOrders_Log[[#This Row],[Product]]=FY05_M09,SalesOrders_Log[[#This Row],[Date Invoiced]],0)</f>
        <v>0</v>
      </c>
      <c r="CA269" s="18">
        <f>IF(SalesOrders_Log[[#This Row],[Product]]=FY05_M10,SalesOrders_Log[[#This Row],[Date Invoiced]],0)</f>
        <v>0</v>
      </c>
      <c r="CB269" s="18">
        <f>IF(SalesOrders_Log[[#This Row],[Product]]=FY05_M11,SalesOrders_Log[[#This Row],[Date Invoiced]],0)</f>
        <v>0</v>
      </c>
      <c r="CC269" s="18">
        <f>IF(SalesOrders_Log[[#This Row],[Product]]=FY05_M12,SalesOrders_Log[[#This Row],[Date Invoiced]],0)</f>
        <v>0</v>
      </c>
    </row>
    <row r="270" spans="2:81" x14ac:dyDescent="0.25">
      <c r="B270" s="6" t="s">
        <v>874</v>
      </c>
      <c r="C270" s="6"/>
      <c r="D270" s="11"/>
      <c r="E270" s="6"/>
      <c r="F270" s="6"/>
      <c r="G270" s="6"/>
      <c r="H270" s="6"/>
      <c r="I270" s="6"/>
      <c r="J270" s="6"/>
      <c r="K270" s="6"/>
      <c r="L270" s="18" t="str">
        <f>IF(ISBLANK(SalesOrders_Log[[#This Row],[Product]]),"",SalesOrders_Log[[#This Row],[List Price]]*SalesOrders_Log[[#This Row],[QTY at List Price]]+SalesOrders_Log[[#This Row],[Discount Price]]*SalesOrders_Log[[#This Row],[QTY at Discount Price]])</f>
        <v/>
      </c>
      <c r="M270" s="6"/>
      <c r="N270" s="6"/>
      <c r="O270" s="18" t="str">
        <f>IFERROR(SalesOrders_Log[[#This Row],[Line Sub Total]]*SalesOrders_Log[[#This Row],[Zip Code Taxes]],"")</f>
        <v/>
      </c>
      <c r="P270" s="18">
        <f>SalesOrders_Log[[#This Row],[List Price]]-SalesOrders_Log[[#This Row],[Cost Price]]</f>
        <v>0</v>
      </c>
      <c r="Q27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70" s="93" t="str">
        <f>IFERROR(SalesOrders_Log[[#This Row],[QTY at List Price]]*SalesOrders_Log[[#This Row],[List Price]]/SalesOrders_Log[[#This Row],[Cost Price]]*SalesOrders_Log[[#This Row],[QTY at List Price]]-IF(SalesOrders_Log[[#This Row],[QTY at List Price]]="","",1),"")</f>
        <v/>
      </c>
      <c r="S270" s="93" t="str">
        <f>IFERROR( SalesOrders_Log[[#This Row],[QTY at Discount Price]]*SalesOrders_Log[[#This Row],[Discount Price]]/SalesOrders_Log[[#This Row],[Cost Price]]*SalesOrders_Log[[#This Row],[QTY at Discount Price]]-IF(SalesOrders_Log[[#This Row],[QTY at Discount Price]]="","",1),"")</f>
        <v/>
      </c>
      <c r="T270" s="6"/>
      <c r="V270" s="18">
        <f>IF(SalesOrders_Log[[#This Row],[Date Invoiced]]=FY01_M01,SalesOrders_Log[[#This Row],[Line Sub Total]],0)</f>
        <v>0</v>
      </c>
      <c r="W270" s="18">
        <f>IF(SalesOrders_Log[[#This Row],[Date Invoiced]]=FY01_M02,SalesOrders_Log[[#This Row],[Line Sub Total]],0)</f>
        <v>0</v>
      </c>
      <c r="X270" s="18">
        <f>IF(SalesOrders_Log[[#This Row],[Date Invoiced]]=FY01_M03,SalesOrders_Log[[#This Row],[Line Sub Total]],0)</f>
        <v>0</v>
      </c>
      <c r="Y270" s="18">
        <f>IF(SalesOrders_Log[[#This Row],[Date Invoiced]]=FY01_M04,SalesOrders_Log[[#This Row],[Line Sub Total]],0)</f>
        <v>0</v>
      </c>
      <c r="Z270" s="18">
        <f>IF(SalesOrders_Log[[#This Row],[Date Invoiced]]=FY01_M05,SalesOrders_Log[[#This Row],[Line Sub Total]],0)</f>
        <v>0</v>
      </c>
      <c r="AA270" s="18">
        <f>IF(SalesOrders_Log[[#This Row],[Date Invoiced]]=FY01_M06,SalesOrders_Log[[#This Row],[Line Sub Total]],0)</f>
        <v>0</v>
      </c>
      <c r="AB270" s="18">
        <f>IF(SalesOrders_Log[[#This Row],[Date Invoiced]]=FY01_M07,SalesOrders_Log[[#This Row],[Line Sub Total]],0)</f>
        <v>0</v>
      </c>
      <c r="AC270" s="18">
        <f>IF(SalesOrders_Log[[#This Row],[Date Invoiced]]=FY01_M08,SalesOrders_Log[[#This Row],[Line Sub Total]],0)</f>
        <v>0</v>
      </c>
      <c r="AD270" s="18">
        <f>IF(SalesOrders_Log[[#This Row],[Date Invoiced]]=FY01_M09,SalesOrders_Log[[#This Row],[Line Sub Total]],0)</f>
        <v>0</v>
      </c>
      <c r="AE270" s="18">
        <f>IF(SalesOrders_Log[[#This Row],[Date Invoiced]]=FY01_M10,SalesOrders_Log[[#This Row],[Line Sub Total]],0)</f>
        <v>0</v>
      </c>
      <c r="AF270" s="18">
        <f>IF(SalesOrders_Log[[#This Row],[Date Invoiced]]=FY01_M11,SalesOrders_Log[[#This Row],[Line Sub Total]],0)</f>
        <v>0</v>
      </c>
      <c r="AG270" s="18">
        <f>IF(SalesOrders_Log[[#This Row],[Date Invoiced]]=FY01_M12,SalesOrders_Log[[#This Row],[Line Sub Total]],0)</f>
        <v>0</v>
      </c>
      <c r="AH270" s="18">
        <f>IF(SalesOrders_Log[[#This Row],[Date Invoiced]]=FY02_M01,SalesOrders_Log[[#This Row],[Line Sub Total]],0)</f>
        <v>0</v>
      </c>
      <c r="AI270" s="18">
        <f>IF(SalesOrders_Log[[#This Row],[Date Invoiced]]=FY02_M02,SalesOrders_Log[[#This Row],[Line Sub Total]],0)</f>
        <v>0</v>
      </c>
      <c r="AJ270" s="18">
        <f>IF(SalesOrders_Log[[#This Row],[Date Invoiced]]=FY02_M03,SalesOrders_Log[[#This Row],[Line Sub Total]],0)</f>
        <v>0</v>
      </c>
      <c r="AK270" s="18">
        <f>IF(SalesOrders_Log[[#This Row],[Date Invoiced]]=FY02_M04,SalesOrders_Log[[#This Row],[Line Sub Total]],0)</f>
        <v>0</v>
      </c>
      <c r="AL270" s="18">
        <f>IF(SalesOrders_Log[[#This Row],[Date Invoiced]]=FY02_M05,SalesOrders_Log[[#This Row],[Line Sub Total]],0)</f>
        <v>0</v>
      </c>
      <c r="AM270" s="18">
        <f>IF(SalesOrders_Log[[#This Row],[Date Invoiced]]=FY02_M06,SalesOrders_Log[[#This Row],[Line Sub Total]],0)</f>
        <v>0</v>
      </c>
      <c r="AN270" s="18">
        <f>IF(SalesOrders_Log[[#This Row],[Date Invoiced]]=FY02_M07,SalesOrders_Log[[#This Row],[Line Sub Total]],0)</f>
        <v>0</v>
      </c>
      <c r="AO270" s="18">
        <f>IF(SalesOrders_Log[[#This Row],[Date Invoiced]]=FY02_M08,SalesOrders_Log[[#This Row],[Line Sub Total]],0)</f>
        <v>0</v>
      </c>
      <c r="AP270" s="18">
        <f>IF(SalesOrders_Log[[#This Row],[Date Invoiced]]=FY02_M09,SalesOrders_Log[[#This Row],[Line Sub Total]],0)</f>
        <v>0</v>
      </c>
      <c r="AQ270" s="18">
        <f>IF(SalesOrders_Log[[#This Row],[Date Invoiced]]=FY02_M10,SalesOrders_Log[[#This Row],[Line Sub Total]],0)</f>
        <v>0</v>
      </c>
      <c r="AR270" s="18">
        <f>IF(SalesOrders_Log[[#This Row],[Date Invoiced]]=FY02_M11,SalesOrders_Log[[#This Row],[Line Sub Total]],0)</f>
        <v>0</v>
      </c>
      <c r="AS270" s="18">
        <f>IF(SalesOrders_Log[[#This Row],[Date Invoiced]]=FY02_M12,SalesOrders_Log[[#This Row],[Line Sub Total]],0)</f>
        <v>0</v>
      </c>
      <c r="AT270" s="18">
        <f>IF(SalesOrders_Log[[#This Row],[Date Invoiced]]=FY03_M01,SalesOrders_Log[[#This Row],[Line Sub Total]],0)</f>
        <v>0</v>
      </c>
      <c r="AU270" s="18">
        <f>IF(SalesOrders_Log[[#This Row],[Date Invoiced]]=FY03_M02,SalesOrders_Log[[#This Row],[Line Sub Total]],0)</f>
        <v>0</v>
      </c>
      <c r="AV270" s="18">
        <f>IF(SalesOrders_Log[[#This Row],[Date Invoiced]]=FY03_M03,SalesOrders_Log[[#This Row],[Line Sub Total]],0)</f>
        <v>0</v>
      </c>
      <c r="AW270" s="18">
        <f>IF(SalesOrders_Log[[#This Row],[Date Invoiced]]=FY03_M04,SalesOrders_Log[[#This Row],[Line Sub Total]],0)</f>
        <v>0</v>
      </c>
      <c r="AX270" s="18">
        <f>IF(SalesOrders_Log[[#This Row],[Date Invoiced]]=FY03_M05,SalesOrders_Log[[#This Row],[Line Sub Total]],0)</f>
        <v>0</v>
      </c>
      <c r="AY270" s="18">
        <f>IF(SalesOrders_Log[[#This Row],[Date Invoiced]]=FY03_M06,SalesOrders_Log[[#This Row],[Line Sub Total]],0)</f>
        <v>0</v>
      </c>
      <c r="AZ270" s="18">
        <f>IF(SalesOrders_Log[[#This Row],[Date Invoiced]]=FY03_M07,SalesOrders_Log[[#This Row],[Line Sub Total]],0)</f>
        <v>0</v>
      </c>
      <c r="BA270" s="18">
        <f>IF(SalesOrders_Log[[#This Row],[Date Invoiced]]=FY03_M08,SalesOrders_Log[[#This Row],[Line Sub Total]],0)</f>
        <v>0</v>
      </c>
      <c r="BB270" s="18">
        <f>IF(SalesOrders_Log[[#This Row],[Date Invoiced]]=FY03_M09,SalesOrders_Log[[#This Row],[Line Sub Total]],0)</f>
        <v>0</v>
      </c>
      <c r="BC270" s="18">
        <f>IF(SalesOrders_Log[[#This Row],[Date Invoiced]]=FY03_M10,SalesOrders_Log[[#This Row],[Line Sub Total]],0)</f>
        <v>0</v>
      </c>
      <c r="BD270" s="18">
        <f>IF(SalesOrders_Log[[#This Row],[Date Invoiced]]=FY03_M11,SalesOrders_Log[[#This Row],[Line Sub Total]],0)</f>
        <v>0</v>
      </c>
      <c r="BE270" s="18">
        <f>IF(SalesOrders_Log[[#This Row],[Date Invoiced]]=FY03_M12,SalesOrders_Log[[#This Row],[Line Sub Total]],0)</f>
        <v>0</v>
      </c>
      <c r="BF270" s="18">
        <f>IF(SalesOrders_Log[[#This Row],[Product]]=FY04_M01,SalesOrders_Log[[#This Row],[Date Invoiced]],0)</f>
        <v>0</v>
      </c>
      <c r="BG270" s="18">
        <f>IF(SalesOrders_Log[[#This Row],[Product]]=FY04_M02,SalesOrders_Log[[#This Row],[Date Invoiced]],0)</f>
        <v>0</v>
      </c>
      <c r="BH270" s="18">
        <f>IF(SalesOrders_Log[[#This Row],[Product]]=FY04_M03,SalesOrders_Log[[#This Row],[Date Invoiced]],0)</f>
        <v>0</v>
      </c>
      <c r="BI270" s="18">
        <f>IF(SalesOrders_Log[[#This Row],[Product]]=FY04_M04,SalesOrders_Log[[#This Row],[Date Invoiced]],0)</f>
        <v>0</v>
      </c>
      <c r="BJ270" s="18">
        <f>IF(SalesOrders_Log[[#This Row],[Product]]=FY04_M05,SalesOrders_Log[[#This Row],[Date Invoiced]],0)</f>
        <v>0</v>
      </c>
      <c r="BK270" s="18">
        <f>IF(SalesOrders_Log[[#This Row],[Product]]=FY04_M06,SalesOrders_Log[[#This Row],[Date Invoiced]],0)</f>
        <v>0</v>
      </c>
      <c r="BL270" s="18">
        <f>IF(SalesOrders_Log[[#This Row],[Product]]=FY04_M07,SalesOrders_Log[[#This Row],[Date Invoiced]],0)</f>
        <v>0</v>
      </c>
      <c r="BM270" s="18">
        <f>IF(SalesOrders_Log[[#This Row],[Product]]=FY04_M08,SalesOrders_Log[[#This Row],[Date Invoiced]],0)</f>
        <v>0</v>
      </c>
      <c r="BN270" s="18">
        <f>IF(SalesOrders_Log[[#This Row],[Product]]=FY04_M09,SalesOrders_Log[[#This Row],[Date Invoiced]],0)</f>
        <v>0</v>
      </c>
      <c r="BO270" s="18">
        <f>IF(SalesOrders_Log[[#This Row],[Product]]=FY04_M10,SalesOrders_Log[[#This Row],[Date Invoiced]],0)</f>
        <v>0</v>
      </c>
      <c r="BP270" s="18">
        <f>IF(SalesOrders_Log[[#This Row],[Product]]=FY04_M11,SalesOrders_Log[[#This Row],[Date Invoiced]],0)</f>
        <v>0</v>
      </c>
      <c r="BQ270" s="18">
        <f>IF(SalesOrders_Log[[#This Row],[Product]]=FY04_M12,SalesOrders_Log[[#This Row],[Date Invoiced]],0)</f>
        <v>0</v>
      </c>
      <c r="BR270" s="18">
        <f>IF(SalesOrders_Log[[#This Row],[Product]]=FY05_M01,SalesOrders_Log[[#This Row],[Date Invoiced]],0)</f>
        <v>0</v>
      </c>
      <c r="BS270" s="18">
        <f>IF(SalesOrders_Log[[#This Row],[Product]]=FY05_M02,SalesOrders_Log[[#This Row],[Date Invoiced]],0)</f>
        <v>0</v>
      </c>
      <c r="BT270" s="18">
        <f>IF(SalesOrders_Log[[#This Row],[Product]]=FY05_M03,SalesOrders_Log[[#This Row],[Date Invoiced]],0)</f>
        <v>0</v>
      </c>
      <c r="BU270" s="18">
        <f>IF(SalesOrders_Log[[#This Row],[Product]]=FY05_M04,SalesOrders_Log[[#This Row],[Date Invoiced]],0)</f>
        <v>0</v>
      </c>
      <c r="BV270" s="18">
        <f>IF(SalesOrders_Log[[#This Row],[Product]]=FY05_M05,SalesOrders_Log[[#This Row],[Date Invoiced]],0)</f>
        <v>0</v>
      </c>
      <c r="BW270" s="18">
        <f>IF(SalesOrders_Log[[#This Row],[Product]]=FY05_M06,SalesOrders_Log[[#This Row],[Date Invoiced]],0)</f>
        <v>0</v>
      </c>
      <c r="BX270" s="18">
        <f>IF(SalesOrders_Log[[#This Row],[Product]]=FY05_M07,SalesOrders_Log[[#This Row],[Date Invoiced]],0)</f>
        <v>0</v>
      </c>
      <c r="BY270" s="18">
        <f>IF(SalesOrders_Log[[#This Row],[Product]]=FY05_M08,SalesOrders_Log[[#This Row],[Date Invoiced]],0)</f>
        <v>0</v>
      </c>
      <c r="BZ270" s="18">
        <f>IF(SalesOrders_Log[[#This Row],[Product]]=FY05_M09,SalesOrders_Log[[#This Row],[Date Invoiced]],0)</f>
        <v>0</v>
      </c>
      <c r="CA270" s="18">
        <f>IF(SalesOrders_Log[[#This Row],[Product]]=FY05_M10,SalesOrders_Log[[#This Row],[Date Invoiced]],0)</f>
        <v>0</v>
      </c>
      <c r="CB270" s="18">
        <f>IF(SalesOrders_Log[[#This Row],[Product]]=FY05_M11,SalesOrders_Log[[#This Row],[Date Invoiced]],0)</f>
        <v>0</v>
      </c>
      <c r="CC270" s="18">
        <f>IF(SalesOrders_Log[[#This Row],[Product]]=FY05_M12,SalesOrders_Log[[#This Row],[Date Invoiced]],0)</f>
        <v>0</v>
      </c>
    </row>
    <row r="271" spans="2:81" x14ac:dyDescent="0.25">
      <c r="B271" s="6" t="s">
        <v>875</v>
      </c>
      <c r="C271" s="6"/>
      <c r="D271" s="11"/>
      <c r="E271" s="6"/>
      <c r="F271" s="6"/>
      <c r="G271" s="6"/>
      <c r="H271" s="6"/>
      <c r="I271" s="6"/>
      <c r="J271" s="6"/>
      <c r="K271" s="6"/>
      <c r="L271" s="18" t="str">
        <f>IF(ISBLANK(SalesOrders_Log[[#This Row],[Product]]),"",SalesOrders_Log[[#This Row],[List Price]]*SalesOrders_Log[[#This Row],[QTY at List Price]]+SalesOrders_Log[[#This Row],[Discount Price]]*SalesOrders_Log[[#This Row],[QTY at Discount Price]])</f>
        <v/>
      </c>
      <c r="M271" s="6"/>
      <c r="N271" s="6"/>
      <c r="O271" s="18" t="str">
        <f>IFERROR(SalesOrders_Log[[#This Row],[Line Sub Total]]*SalesOrders_Log[[#This Row],[Zip Code Taxes]],"")</f>
        <v/>
      </c>
      <c r="P271" s="18">
        <f>SalesOrders_Log[[#This Row],[List Price]]-SalesOrders_Log[[#This Row],[Cost Price]]</f>
        <v>0</v>
      </c>
      <c r="Q27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71" s="93" t="str">
        <f>IFERROR(SalesOrders_Log[[#This Row],[QTY at List Price]]*SalesOrders_Log[[#This Row],[List Price]]/SalesOrders_Log[[#This Row],[Cost Price]]*SalesOrders_Log[[#This Row],[QTY at List Price]]-IF(SalesOrders_Log[[#This Row],[QTY at List Price]]="","",1),"")</f>
        <v/>
      </c>
      <c r="S271" s="93" t="str">
        <f>IFERROR( SalesOrders_Log[[#This Row],[QTY at Discount Price]]*SalesOrders_Log[[#This Row],[Discount Price]]/SalesOrders_Log[[#This Row],[Cost Price]]*SalesOrders_Log[[#This Row],[QTY at Discount Price]]-IF(SalesOrders_Log[[#This Row],[QTY at Discount Price]]="","",1),"")</f>
        <v/>
      </c>
      <c r="T271" s="6"/>
      <c r="V271" s="18">
        <f>IF(SalesOrders_Log[[#This Row],[Date Invoiced]]=FY01_M01,SalesOrders_Log[[#This Row],[Line Sub Total]],0)</f>
        <v>0</v>
      </c>
      <c r="W271" s="18">
        <f>IF(SalesOrders_Log[[#This Row],[Date Invoiced]]=FY01_M02,SalesOrders_Log[[#This Row],[Line Sub Total]],0)</f>
        <v>0</v>
      </c>
      <c r="X271" s="18">
        <f>IF(SalesOrders_Log[[#This Row],[Date Invoiced]]=FY01_M03,SalesOrders_Log[[#This Row],[Line Sub Total]],0)</f>
        <v>0</v>
      </c>
      <c r="Y271" s="18">
        <f>IF(SalesOrders_Log[[#This Row],[Date Invoiced]]=FY01_M04,SalesOrders_Log[[#This Row],[Line Sub Total]],0)</f>
        <v>0</v>
      </c>
      <c r="Z271" s="18">
        <f>IF(SalesOrders_Log[[#This Row],[Date Invoiced]]=FY01_M05,SalesOrders_Log[[#This Row],[Line Sub Total]],0)</f>
        <v>0</v>
      </c>
      <c r="AA271" s="18">
        <f>IF(SalesOrders_Log[[#This Row],[Date Invoiced]]=FY01_M06,SalesOrders_Log[[#This Row],[Line Sub Total]],0)</f>
        <v>0</v>
      </c>
      <c r="AB271" s="18">
        <f>IF(SalesOrders_Log[[#This Row],[Date Invoiced]]=FY01_M07,SalesOrders_Log[[#This Row],[Line Sub Total]],0)</f>
        <v>0</v>
      </c>
      <c r="AC271" s="18">
        <f>IF(SalesOrders_Log[[#This Row],[Date Invoiced]]=FY01_M08,SalesOrders_Log[[#This Row],[Line Sub Total]],0)</f>
        <v>0</v>
      </c>
      <c r="AD271" s="18">
        <f>IF(SalesOrders_Log[[#This Row],[Date Invoiced]]=FY01_M09,SalesOrders_Log[[#This Row],[Line Sub Total]],0)</f>
        <v>0</v>
      </c>
      <c r="AE271" s="18">
        <f>IF(SalesOrders_Log[[#This Row],[Date Invoiced]]=FY01_M10,SalesOrders_Log[[#This Row],[Line Sub Total]],0)</f>
        <v>0</v>
      </c>
      <c r="AF271" s="18">
        <f>IF(SalesOrders_Log[[#This Row],[Date Invoiced]]=FY01_M11,SalesOrders_Log[[#This Row],[Line Sub Total]],0)</f>
        <v>0</v>
      </c>
      <c r="AG271" s="18">
        <f>IF(SalesOrders_Log[[#This Row],[Date Invoiced]]=FY01_M12,SalesOrders_Log[[#This Row],[Line Sub Total]],0)</f>
        <v>0</v>
      </c>
      <c r="AH271" s="18">
        <f>IF(SalesOrders_Log[[#This Row],[Date Invoiced]]=FY02_M01,SalesOrders_Log[[#This Row],[Line Sub Total]],0)</f>
        <v>0</v>
      </c>
      <c r="AI271" s="18">
        <f>IF(SalesOrders_Log[[#This Row],[Date Invoiced]]=FY02_M02,SalesOrders_Log[[#This Row],[Line Sub Total]],0)</f>
        <v>0</v>
      </c>
      <c r="AJ271" s="18">
        <f>IF(SalesOrders_Log[[#This Row],[Date Invoiced]]=FY02_M03,SalesOrders_Log[[#This Row],[Line Sub Total]],0)</f>
        <v>0</v>
      </c>
      <c r="AK271" s="18">
        <f>IF(SalesOrders_Log[[#This Row],[Date Invoiced]]=FY02_M04,SalesOrders_Log[[#This Row],[Line Sub Total]],0)</f>
        <v>0</v>
      </c>
      <c r="AL271" s="18">
        <f>IF(SalesOrders_Log[[#This Row],[Date Invoiced]]=FY02_M05,SalesOrders_Log[[#This Row],[Line Sub Total]],0)</f>
        <v>0</v>
      </c>
      <c r="AM271" s="18">
        <f>IF(SalesOrders_Log[[#This Row],[Date Invoiced]]=FY02_M06,SalesOrders_Log[[#This Row],[Line Sub Total]],0)</f>
        <v>0</v>
      </c>
      <c r="AN271" s="18">
        <f>IF(SalesOrders_Log[[#This Row],[Date Invoiced]]=FY02_M07,SalesOrders_Log[[#This Row],[Line Sub Total]],0)</f>
        <v>0</v>
      </c>
      <c r="AO271" s="18">
        <f>IF(SalesOrders_Log[[#This Row],[Date Invoiced]]=FY02_M08,SalesOrders_Log[[#This Row],[Line Sub Total]],0)</f>
        <v>0</v>
      </c>
      <c r="AP271" s="18">
        <f>IF(SalesOrders_Log[[#This Row],[Date Invoiced]]=FY02_M09,SalesOrders_Log[[#This Row],[Line Sub Total]],0)</f>
        <v>0</v>
      </c>
      <c r="AQ271" s="18">
        <f>IF(SalesOrders_Log[[#This Row],[Date Invoiced]]=FY02_M10,SalesOrders_Log[[#This Row],[Line Sub Total]],0)</f>
        <v>0</v>
      </c>
      <c r="AR271" s="18">
        <f>IF(SalesOrders_Log[[#This Row],[Date Invoiced]]=FY02_M11,SalesOrders_Log[[#This Row],[Line Sub Total]],0)</f>
        <v>0</v>
      </c>
      <c r="AS271" s="18">
        <f>IF(SalesOrders_Log[[#This Row],[Date Invoiced]]=FY02_M12,SalesOrders_Log[[#This Row],[Line Sub Total]],0)</f>
        <v>0</v>
      </c>
      <c r="AT271" s="18">
        <f>IF(SalesOrders_Log[[#This Row],[Date Invoiced]]=FY03_M01,SalesOrders_Log[[#This Row],[Line Sub Total]],0)</f>
        <v>0</v>
      </c>
      <c r="AU271" s="18">
        <f>IF(SalesOrders_Log[[#This Row],[Date Invoiced]]=FY03_M02,SalesOrders_Log[[#This Row],[Line Sub Total]],0)</f>
        <v>0</v>
      </c>
      <c r="AV271" s="18">
        <f>IF(SalesOrders_Log[[#This Row],[Date Invoiced]]=FY03_M03,SalesOrders_Log[[#This Row],[Line Sub Total]],0)</f>
        <v>0</v>
      </c>
      <c r="AW271" s="18">
        <f>IF(SalesOrders_Log[[#This Row],[Date Invoiced]]=FY03_M04,SalesOrders_Log[[#This Row],[Line Sub Total]],0)</f>
        <v>0</v>
      </c>
      <c r="AX271" s="18">
        <f>IF(SalesOrders_Log[[#This Row],[Date Invoiced]]=FY03_M05,SalesOrders_Log[[#This Row],[Line Sub Total]],0)</f>
        <v>0</v>
      </c>
      <c r="AY271" s="18">
        <f>IF(SalesOrders_Log[[#This Row],[Date Invoiced]]=FY03_M06,SalesOrders_Log[[#This Row],[Line Sub Total]],0)</f>
        <v>0</v>
      </c>
      <c r="AZ271" s="18">
        <f>IF(SalesOrders_Log[[#This Row],[Date Invoiced]]=FY03_M07,SalesOrders_Log[[#This Row],[Line Sub Total]],0)</f>
        <v>0</v>
      </c>
      <c r="BA271" s="18">
        <f>IF(SalesOrders_Log[[#This Row],[Date Invoiced]]=FY03_M08,SalesOrders_Log[[#This Row],[Line Sub Total]],0)</f>
        <v>0</v>
      </c>
      <c r="BB271" s="18">
        <f>IF(SalesOrders_Log[[#This Row],[Date Invoiced]]=FY03_M09,SalesOrders_Log[[#This Row],[Line Sub Total]],0)</f>
        <v>0</v>
      </c>
      <c r="BC271" s="18">
        <f>IF(SalesOrders_Log[[#This Row],[Date Invoiced]]=FY03_M10,SalesOrders_Log[[#This Row],[Line Sub Total]],0)</f>
        <v>0</v>
      </c>
      <c r="BD271" s="18">
        <f>IF(SalesOrders_Log[[#This Row],[Date Invoiced]]=FY03_M11,SalesOrders_Log[[#This Row],[Line Sub Total]],0)</f>
        <v>0</v>
      </c>
      <c r="BE271" s="18">
        <f>IF(SalesOrders_Log[[#This Row],[Date Invoiced]]=FY03_M12,SalesOrders_Log[[#This Row],[Line Sub Total]],0)</f>
        <v>0</v>
      </c>
      <c r="BF271" s="18">
        <f>IF(SalesOrders_Log[[#This Row],[Product]]=FY04_M01,SalesOrders_Log[[#This Row],[Date Invoiced]],0)</f>
        <v>0</v>
      </c>
      <c r="BG271" s="18">
        <f>IF(SalesOrders_Log[[#This Row],[Product]]=FY04_M02,SalesOrders_Log[[#This Row],[Date Invoiced]],0)</f>
        <v>0</v>
      </c>
      <c r="BH271" s="18">
        <f>IF(SalesOrders_Log[[#This Row],[Product]]=FY04_M03,SalesOrders_Log[[#This Row],[Date Invoiced]],0)</f>
        <v>0</v>
      </c>
      <c r="BI271" s="18">
        <f>IF(SalesOrders_Log[[#This Row],[Product]]=FY04_M04,SalesOrders_Log[[#This Row],[Date Invoiced]],0)</f>
        <v>0</v>
      </c>
      <c r="BJ271" s="18">
        <f>IF(SalesOrders_Log[[#This Row],[Product]]=FY04_M05,SalesOrders_Log[[#This Row],[Date Invoiced]],0)</f>
        <v>0</v>
      </c>
      <c r="BK271" s="18">
        <f>IF(SalesOrders_Log[[#This Row],[Product]]=FY04_M06,SalesOrders_Log[[#This Row],[Date Invoiced]],0)</f>
        <v>0</v>
      </c>
      <c r="BL271" s="18">
        <f>IF(SalesOrders_Log[[#This Row],[Product]]=FY04_M07,SalesOrders_Log[[#This Row],[Date Invoiced]],0)</f>
        <v>0</v>
      </c>
      <c r="BM271" s="18">
        <f>IF(SalesOrders_Log[[#This Row],[Product]]=FY04_M08,SalesOrders_Log[[#This Row],[Date Invoiced]],0)</f>
        <v>0</v>
      </c>
      <c r="BN271" s="18">
        <f>IF(SalesOrders_Log[[#This Row],[Product]]=FY04_M09,SalesOrders_Log[[#This Row],[Date Invoiced]],0)</f>
        <v>0</v>
      </c>
      <c r="BO271" s="18">
        <f>IF(SalesOrders_Log[[#This Row],[Product]]=FY04_M10,SalesOrders_Log[[#This Row],[Date Invoiced]],0)</f>
        <v>0</v>
      </c>
      <c r="BP271" s="18">
        <f>IF(SalesOrders_Log[[#This Row],[Product]]=FY04_M11,SalesOrders_Log[[#This Row],[Date Invoiced]],0)</f>
        <v>0</v>
      </c>
      <c r="BQ271" s="18">
        <f>IF(SalesOrders_Log[[#This Row],[Product]]=FY04_M12,SalesOrders_Log[[#This Row],[Date Invoiced]],0)</f>
        <v>0</v>
      </c>
      <c r="BR271" s="18">
        <f>IF(SalesOrders_Log[[#This Row],[Product]]=FY05_M01,SalesOrders_Log[[#This Row],[Date Invoiced]],0)</f>
        <v>0</v>
      </c>
      <c r="BS271" s="18">
        <f>IF(SalesOrders_Log[[#This Row],[Product]]=FY05_M02,SalesOrders_Log[[#This Row],[Date Invoiced]],0)</f>
        <v>0</v>
      </c>
      <c r="BT271" s="18">
        <f>IF(SalesOrders_Log[[#This Row],[Product]]=FY05_M03,SalesOrders_Log[[#This Row],[Date Invoiced]],0)</f>
        <v>0</v>
      </c>
      <c r="BU271" s="18">
        <f>IF(SalesOrders_Log[[#This Row],[Product]]=FY05_M04,SalesOrders_Log[[#This Row],[Date Invoiced]],0)</f>
        <v>0</v>
      </c>
      <c r="BV271" s="18">
        <f>IF(SalesOrders_Log[[#This Row],[Product]]=FY05_M05,SalesOrders_Log[[#This Row],[Date Invoiced]],0)</f>
        <v>0</v>
      </c>
      <c r="BW271" s="18">
        <f>IF(SalesOrders_Log[[#This Row],[Product]]=FY05_M06,SalesOrders_Log[[#This Row],[Date Invoiced]],0)</f>
        <v>0</v>
      </c>
      <c r="BX271" s="18">
        <f>IF(SalesOrders_Log[[#This Row],[Product]]=FY05_M07,SalesOrders_Log[[#This Row],[Date Invoiced]],0)</f>
        <v>0</v>
      </c>
      <c r="BY271" s="18">
        <f>IF(SalesOrders_Log[[#This Row],[Product]]=FY05_M08,SalesOrders_Log[[#This Row],[Date Invoiced]],0)</f>
        <v>0</v>
      </c>
      <c r="BZ271" s="18">
        <f>IF(SalesOrders_Log[[#This Row],[Product]]=FY05_M09,SalesOrders_Log[[#This Row],[Date Invoiced]],0)</f>
        <v>0</v>
      </c>
      <c r="CA271" s="18">
        <f>IF(SalesOrders_Log[[#This Row],[Product]]=FY05_M10,SalesOrders_Log[[#This Row],[Date Invoiced]],0)</f>
        <v>0</v>
      </c>
      <c r="CB271" s="18">
        <f>IF(SalesOrders_Log[[#This Row],[Product]]=FY05_M11,SalesOrders_Log[[#This Row],[Date Invoiced]],0)</f>
        <v>0</v>
      </c>
      <c r="CC271" s="18">
        <f>IF(SalesOrders_Log[[#This Row],[Product]]=FY05_M12,SalesOrders_Log[[#This Row],[Date Invoiced]],0)</f>
        <v>0</v>
      </c>
    </row>
    <row r="272" spans="2:81" x14ac:dyDescent="0.25">
      <c r="B272" s="6" t="s">
        <v>876</v>
      </c>
      <c r="C272" s="6"/>
      <c r="D272" s="11"/>
      <c r="E272" s="6"/>
      <c r="F272" s="6"/>
      <c r="G272" s="6"/>
      <c r="H272" s="6"/>
      <c r="I272" s="6"/>
      <c r="J272" s="6"/>
      <c r="K272" s="6"/>
      <c r="L272" s="18" t="str">
        <f>IF(ISBLANK(SalesOrders_Log[[#This Row],[Product]]),"",SalesOrders_Log[[#This Row],[List Price]]*SalesOrders_Log[[#This Row],[QTY at List Price]]+SalesOrders_Log[[#This Row],[Discount Price]]*SalesOrders_Log[[#This Row],[QTY at Discount Price]])</f>
        <v/>
      </c>
      <c r="M272" s="6"/>
      <c r="N272" s="6"/>
      <c r="O272" s="18" t="str">
        <f>IFERROR(SalesOrders_Log[[#This Row],[Line Sub Total]]*SalesOrders_Log[[#This Row],[Zip Code Taxes]],"")</f>
        <v/>
      </c>
      <c r="P272" s="18">
        <f>SalesOrders_Log[[#This Row],[List Price]]-SalesOrders_Log[[#This Row],[Cost Price]]</f>
        <v>0</v>
      </c>
      <c r="Q27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72" s="93" t="str">
        <f>IFERROR(SalesOrders_Log[[#This Row],[QTY at List Price]]*SalesOrders_Log[[#This Row],[List Price]]/SalesOrders_Log[[#This Row],[Cost Price]]*SalesOrders_Log[[#This Row],[QTY at List Price]]-IF(SalesOrders_Log[[#This Row],[QTY at List Price]]="","",1),"")</f>
        <v/>
      </c>
      <c r="S272" s="93" t="str">
        <f>IFERROR( SalesOrders_Log[[#This Row],[QTY at Discount Price]]*SalesOrders_Log[[#This Row],[Discount Price]]/SalesOrders_Log[[#This Row],[Cost Price]]*SalesOrders_Log[[#This Row],[QTY at Discount Price]]-IF(SalesOrders_Log[[#This Row],[QTY at Discount Price]]="","",1),"")</f>
        <v/>
      </c>
      <c r="T272" s="6"/>
      <c r="V272" s="18">
        <f>IF(SalesOrders_Log[[#This Row],[Date Invoiced]]=FY01_M01,SalesOrders_Log[[#This Row],[Line Sub Total]],0)</f>
        <v>0</v>
      </c>
      <c r="W272" s="18">
        <f>IF(SalesOrders_Log[[#This Row],[Date Invoiced]]=FY01_M02,SalesOrders_Log[[#This Row],[Line Sub Total]],0)</f>
        <v>0</v>
      </c>
      <c r="X272" s="18">
        <f>IF(SalesOrders_Log[[#This Row],[Date Invoiced]]=FY01_M03,SalesOrders_Log[[#This Row],[Line Sub Total]],0)</f>
        <v>0</v>
      </c>
      <c r="Y272" s="18">
        <f>IF(SalesOrders_Log[[#This Row],[Date Invoiced]]=FY01_M04,SalesOrders_Log[[#This Row],[Line Sub Total]],0)</f>
        <v>0</v>
      </c>
      <c r="Z272" s="18">
        <f>IF(SalesOrders_Log[[#This Row],[Date Invoiced]]=FY01_M05,SalesOrders_Log[[#This Row],[Line Sub Total]],0)</f>
        <v>0</v>
      </c>
      <c r="AA272" s="18">
        <f>IF(SalesOrders_Log[[#This Row],[Date Invoiced]]=FY01_M06,SalesOrders_Log[[#This Row],[Line Sub Total]],0)</f>
        <v>0</v>
      </c>
      <c r="AB272" s="18">
        <f>IF(SalesOrders_Log[[#This Row],[Date Invoiced]]=FY01_M07,SalesOrders_Log[[#This Row],[Line Sub Total]],0)</f>
        <v>0</v>
      </c>
      <c r="AC272" s="18">
        <f>IF(SalesOrders_Log[[#This Row],[Date Invoiced]]=FY01_M08,SalesOrders_Log[[#This Row],[Line Sub Total]],0)</f>
        <v>0</v>
      </c>
      <c r="AD272" s="18">
        <f>IF(SalesOrders_Log[[#This Row],[Date Invoiced]]=FY01_M09,SalesOrders_Log[[#This Row],[Line Sub Total]],0)</f>
        <v>0</v>
      </c>
      <c r="AE272" s="18">
        <f>IF(SalesOrders_Log[[#This Row],[Date Invoiced]]=FY01_M10,SalesOrders_Log[[#This Row],[Line Sub Total]],0)</f>
        <v>0</v>
      </c>
      <c r="AF272" s="18">
        <f>IF(SalesOrders_Log[[#This Row],[Date Invoiced]]=FY01_M11,SalesOrders_Log[[#This Row],[Line Sub Total]],0)</f>
        <v>0</v>
      </c>
      <c r="AG272" s="18">
        <f>IF(SalesOrders_Log[[#This Row],[Date Invoiced]]=FY01_M12,SalesOrders_Log[[#This Row],[Line Sub Total]],0)</f>
        <v>0</v>
      </c>
      <c r="AH272" s="18">
        <f>IF(SalesOrders_Log[[#This Row],[Date Invoiced]]=FY02_M01,SalesOrders_Log[[#This Row],[Line Sub Total]],0)</f>
        <v>0</v>
      </c>
      <c r="AI272" s="18">
        <f>IF(SalesOrders_Log[[#This Row],[Date Invoiced]]=FY02_M02,SalesOrders_Log[[#This Row],[Line Sub Total]],0)</f>
        <v>0</v>
      </c>
      <c r="AJ272" s="18">
        <f>IF(SalesOrders_Log[[#This Row],[Date Invoiced]]=FY02_M03,SalesOrders_Log[[#This Row],[Line Sub Total]],0)</f>
        <v>0</v>
      </c>
      <c r="AK272" s="18">
        <f>IF(SalesOrders_Log[[#This Row],[Date Invoiced]]=FY02_M04,SalesOrders_Log[[#This Row],[Line Sub Total]],0)</f>
        <v>0</v>
      </c>
      <c r="AL272" s="18">
        <f>IF(SalesOrders_Log[[#This Row],[Date Invoiced]]=FY02_M05,SalesOrders_Log[[#This Row],[Line Sub Total]],0)</f>
        <v>0</v>
      </c>
      <c r="AM272" s="18">
        <f>IF(SalesOrders_Log[[#This Row],[Date Invoiced]]=FY02_M06,SalesOrders_Log[[#This Row],[Line Sub Total]],0)</f>
        <v>0</v>
      </c>
      <c r="AN272" s="18">
        <f>IF(SalesOrders_Log[[#This Row],[Date Invoiced]]=FY02_M07,SalesOrders_Log[[#This Row],[Line Sub Total]],0)</f>
        <v>0</v>
      </c>
      <c r="AO272" s="18">
        <f>IF(SalesOrders_Log[[#This Row],[Date Invoiced]]=FY02_M08,SalesOrders_Log[[#This Row],[Line Sub Total]],0)</f>
        <v>0</v>
      </c>
      <c r="AP272" s="18">
        <f>IF(SalesOrders_Log[[#This Row],[Date Invoiced]]=FY02_M09,SalesOrders_Log[[#This Row],[Line Sub Total]],0)</f>
        <v>0</v>
      </c>
      <c r="AQ272" s="18">
        <f>IF(SalesOrders_Log[[#This Row],[Date Invoiced]]=FY02_M10,SalesOrders_Log[[#This Row],[Line Sub Total]],0)</f>
        <v>0</v>
      </c>
      <c r="AR272" s="18">
        <f>IF(SalesOrders_Log[[#This Row],[Date Invoiced]]=FY02_M11,SalesOrders_Log[[#This Row],[Line Sub Total]],0)</f>
        <v>0</v>
      </c>
      <c r="AS272" s="18">
        <f>IF(SalesOrders_Log[[#This Row],[Date Invoiced]]=FY02_M12,SalesOrders_Log[[#This Row],[Line Sub Total]],0)</f>
        <v>0</v>
      </c>
      <c r="AT272" s="18">
        <f>IF(SalesOrders_Log[[#This Row],[Date Invoiced]]=FY03_M01,SalesOrders_Log[[#This Row],[Line Sub Total]],0)</f>
        <v>0</v>
      </c>
      <c r="AU272" s="18">
        <f>IF(SalesOrders_Log[[#This Row],[Date Invoiced]]=FY03_M02,SalesOrders_Log[[#This Row],[Line Sub Total]],0)</f>
        <v>0</v>
      </c>
      <c r="AV272" s="18">
        <f>IF(SalesOrders_Log[[#This Row],[Date Invoiced]]=FY03_M03,SalesOrders_Log[[#This Row],[Line Sub Total]],0)</f>
        <v>0</v>
      </c>
      <c r="AW272" s="18">
        <f>IF(SalesOrders_Log[[#This Row],[Date Invoiced]]=FY03_M04,SalesOrders_Log[[#This Row],[Line Sub Total]],0)</f>
        <v>0</v>
      </c>
      <c r="AX272" s="18">
        <f>IF(SalesOrders_Log[[#This Row],[Date Invoiced]]=FY03_M05,SalesOrders_Log[[#This Row],[Line Sub Total]],0)</f>
        <v>0</v>
      </c>
      <c r="AY272" s="18">
        <f>IF(SalesOrders_Log[[#This Row],[Date Invoiced]]=FY03_M06,SalesOrders_Log[[#This Row],[Line Sub Total]],0)</f>
        <v>0</v>
      </c>
      <c r="AZ272" s="18">
        <f>IF(SalesOrders_Log[[#This Row],[Date Invoiced]]=FY03_M07,SalesOrders_Log[[#This Row],[Line Sub Total]],0)</f>
        <v>0</v>
      </c>
      <c r="BA272" s="18">
        <f>IF(SalesOrders_Log[[#This Row],[Date Invoiced]]=FY03_M08,SalesOrders_Log[[#This Row],[Line Sub Total]],0)</f>
        <v>0</v>
      </c>
      <c r="BB272" s="18">
        <f>IF(SalesOrders_Log[[#This Row],[Date Invoiced]]=FY03_M09,SalesOrders_Log[[#This Row],[Line Sub Total]],0)</f>
        <v>0</v>
      </c>
      <c r="BC272" s="18">
        <f>IF(SalesOrders_Log[[#This Row],[Date Invoiced]]=FY03_M10,SalesOrders_Log[[#This Row],[Line Sub Total]],0)</f>
        <v>0</v>
      </c>
      <c r="BD272" s="18">
        <f>IF(SalesOrders_Log[[#This Row],[Date Invoiced]]=FY03_M11,SalesOrders_Log[[#This Row],[Line Sub Total]],0)</f>
        <v>0</v>
      </c>
      <c r="BE272" s="18">
        <f>IF(SalesOrders_Log[[#This Row],[Date Invoiced]]=FY03_M12,SalesOrders_Log[[#This Row],[Line Sub Total]],0)</f>
        <v>0</v>
      </c>
      <c r="BF272" s="18">
        <f>IF(SalesOrders_Log[[#This Row],[Product]]=FY04_M01,SalesOrders_Log[[#This Row],[Date Invoiced]],0)</f>
        <v>0</v>
      </c>
      <c r="BG272" s="18">
        <f>IF(SalesOrders_Log[[#This Row],[Product]]=FY04_M02,SalesOrders_Log[[#This Row],[Date Invoiced]],0)</f>
        <v>0</v>
      </c>
      <c r="BH272" s="18">
        <f>IF(SalesOrders_Log[[#This Row],[Product]]=FY04_M03,SalesOrders_Log[[#This Row],[Date Invoiced]],0)</f>
        <v>0</v>
      </c>
      <c r="BI272" s="18">
        <f>IF(SalesOrders_Log[[#This Row],[Product]]=FY04_M04,SalesOrders_Log[[#This Row],[Date Invoiced]],0)</f>
        <v>0</v>
      </c>
      <c r="BJ272" s="18">
        <f>IF(SalesOrders_Log[[#This Row],[Product]]=FY04_M05,SalesOrders_Log[[#This Row],[Date Invoiced]],0)</f>
        <v>0</v>
      </c>
      <c r="BK272" s="18">
        <f>IF(SalesOrders_Log[[#This Row],[Product]]=FY04_M06,SalesOrders_Log[[#This Row],[Date Invoiced]],0)</f>
        <v>0</v>
      </c>
      <c r="BL272" s="18">
        <f>IF(SalesOrders_Log[[#This Row],[Product]]=FY04_M07,SalesOrders_Log[[#This Row],[Date Invoiced]],0)</f>
        <v>0</v>
      </c>
      <c r="BM272" s="18">
        <f>IF(SalesOrders_Log[[#This Row],[Product]]=FY04_M08,SalesOrders_Log[[#This Row],[Date Invoiced]],0)</f>
        <v>0</v>
      </c>
      <c r="BN272" s="18">
        <f>IF(SalesOrders_Log[[#This Row],[Product]]=FY04_M09,SalesOrders_Log[[#This Row],[Date Invoiced]],0)</f>
        <v>0</v>
      </c>
      <c r="BO272" s="18">
        <f>IF(SalesOrders_Log[[#This Row],[Product]]=FY04_M10,SalesOrders_Log[[#This Row],[Date Invoiced]],0)</f>
        <v>0</v>
      </c>
      <c r="BP272" s="18">
        <f>IF(SalesOrders_Log[[#This Row],[Product]]=FY04_M11,SalesOrders_Log[[#This Row],[Date Invoiced]],0)</f>
        <v>0</v>
      </c>
      <c r="BQ272" s="18">
        <f>IF(SalesOrders_Log[[#This Row],[Product]]=FY04_M12,SalesOrders_Log[[#This Row],[Date Invoiced]],0)</f>
        <v>0</v>
      </c>
      <c r="BR272" s="18">
        <f>IF(SalesOrders_Log[[#This Row],[Product]]=FY05_M01,SalesOrders_Log[[#This Row],[Date Invoiced]],0)</f>
        <v>0</v>
      </c>
      <c r="BS272" s="18">
        <f>IF(SalesOrders_Log[[#This Row],[Product]]=FY05_M02,SalesOrders_Log[[#This Row],[Date Invoiced]],0)</f>
        <v>0</v>
      </c>
      <c r="BT272" s="18">
        <f>IF(SalesOrders_Log[[#This Row],[Product]]=FY05_M03,SalesOrders_Log[[#This Row],[Date Invoiced]],0)</f>
        <v>0</v>
      </c>
      <c r="BU272" s="18">
        <f>IF(SalesOrders_Log[[#This Row],[Product]]=FY05_M04,SalesOrders_Log[[#This Row],[Date Invoiced]],0)</f>
        <v>0</v>
      </c>
      <c r="BV272" s="18">
        <f>IF(SalesOrders_Log[[#This Row],[Product]]=FY05_M05,SalesOrders_Log[[#This Row],[Date Invoiced]],0)</f>
        <v>0</v>
      </c>
      <c r="BW272" s="18">
        <f>IF(SalesOrders_Log[[#This Row],[Product]]=FY05_M06,SalesOrders_Log[[#This Row],[Date Invoiced]],0)</f>
        <v>0</v>
      </c>
      <c r="BX272" s="18">
        <f>IF(SalesOrders_Log[[#This Row],[Product]]=FY05_M07,SalesOrders_Log[[#This Row],[Date Invoiced]],0)</f>
        <v>0</v>
      </c>
      <c r="BY272" s="18">
        <f>IF(SalesOrders_Log[[#This Row],[Product]]=FY05_M08,SalesOrders_Log[[#This Row],[Date Invoiced]],0)</f>
        <v>0</v>
      </c>
      <c r="BZ272" s="18">
        <f>IF(SalesOrders_Log[[#This Row],[Product]]=FY05_M09,SalesOrders_Log[[#This Row],[Date Invoiced]],0)</f>
        <v>0</v>
      </c>
      <c r="CA272" s="18">
        <f>IF(SalesOrders_Log[[#This Row],[Product]]=FY05_M10,SalesOrders_Log[[#This Row],[Date Invoiced]],0)</f>
        <v>0</v>
      </c>
      <c r="CB272" s="18">
        <f>IF(SalesOrders_Log[[#This Row],[Product]]=FY05_M11,SalesOrders_Log[[#This Row],[Date Invoiced]],0)</f>
        <v>0</v>
      </c>
      <c r="CC272" s="18">
        <f>IF(SalesOrders_Log[[#This Row],[Product]]=FY05_M12,SalesOrders_Log[[#This Row],[Date Invoiced]],0)</f>
        <v>0</v>
      </c>
    </row>
    <row r="273" spans="2:81" x14ac:dyDescent="0.25">
      <c r="B273" s="6" t="s">
        <v>877</v>
      </c>
      <c r="C273" s="6"/>
      <c r="D273" s="11"/>
      <c r="E273" s="6"/>
      <c r="F273" s="6"/>
      <c r="G273" s="6"/>
      <c r="H273" s="6"/>
      <c r="I273" s="6"/>
      <c r="J273" s="6"/>
      <c r="K273" s="6"/>
      <c r="L273" s="18" t="str">
        <f>IF(ISBLANK(SalesOrders_Log[[#This Row],[Product]]),"",SalesOrders_Log[[#This Row],[List Price]]*SalesOrders_Log[[#This Row],[QTY at List Price]]+SalesOrders_Log[[#This Row],[Discount Price]]*SalesOrders_Log[[#This Row],[QTY at Discount Price]])</f>
        <v/>
      </c>
      <c r="M273" s="6"/>
      <c r="N273" s="6"/>
      <c r="O273" s="18" t="str">
        <f>IFERROR(SalesOrders_Log[[#This Row],[Line Sub Total]]*SalesOrders_Log[[#This Row],[Zip Code Taxes]],"")</f>
        <v/>
      </c>
      <c r="P273" s="18">
        <f>SalesOrders_Log[[#This Row],[List Price]]-SalesOrders_Log[[#This Row],[Cost Price]]</f>
        <v>0</v>
      </c>
      <c r="Q27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73" s="93" t="str">
        <f>IFERROR(SalesOrders_Log[[#This Row],[QTY at List Price]]*SalesOrders_Log[[#This Row],[List Price]]/SalesOrders_Log[[#This Row],[Cost Price]]*SalesOrders_Log[[#This Row],[QTY at List Price]]-IF(SalesOrders_Log[[#This Row],[QTY at List Price]]="","",1),"")</f>
        <v/>
      </c>
      <c r="S273" s="93" t="str">
        <f>IFERROR( SalesOrders_Log[[#This Row],[QTY at Discount Price]]*SalesOrders_Log[[#This Row],[Discount Price]]/SalesOrders_Log[[#This Row],[Cost Price]]*SalesOrders_Log[[#This Row],[QTY at Discount Price]]-IF(SalesOrders_Log[[#This Row],[QTY at Discount Price]]="","",1),"")</f>
        <v/>
      </c>
      <c r="T273" s="6"/>
      <c r="V273" s="18">
        <f>IF(SalesOrders_Log[[#This Row],[Date Invoiced]]=FY01_M01,SalesOrders_Log[[#This Row],[Line Sub Total]],0)</f>
        <v>0</v>
      </c>
      <c r="W273" s="18">
        <f>IF(SalesOrders_Log[[#This Row],[Date Invoiced]]=FY01_M02,SalesOrders_Log[[#This Row],[Line Sub Total]],0)</f>
        <v>0</v>
      </c>
      <c r="X273" s="18">
        <f>IF(SalesOrders_Log[[#This Row],[Date Invoiced]]=FY01_M03,SalesOrders_Log[[#This Row],[Line Sub Total]],0)</f>
        <v>0</v>
      </c>
      <c r="Y273" s="18">
        <f>IF(SalesOrders_Log[[#This Row],[Date Invoiced]]=FY01_M04,SalesOrders_Log[[#This Row],[Line Sub Total]],0)</f>
        <v>0</v>
      </c>
      <c r="Z273" s="18">
        <f>IF(SalesOrders_Log[[#This Row],[Date Invoiced]]=FY01_M05,SalesOrders_Log[[#This Row],[Line Sub Total]],0)</f>
        <v>0</v>
      </c>
      <c r="AA273" s="18">
        <f>IF(SalesOrders_Log[[#This Row],[Date Invoiced]]=FY01_M06,SalesOrders_Log[[#This Row],[Line Sub Total]],0)</f>
        <v>0</v>
      </c>
      <c r="AB273" s="18">
        <f>IF(SalesOrders_Log[[#This Row],[Date Invoiced]]=FY01_M07,SalesOrders_Log[[#This Row],[Line Sub Total]],0)</f>
        <v>0</v>
      </c>
      <c r="AC273" s="18">
        <f>IF(SalesOrders_Log[[#This Row],[Date Invoiced]]=FY01_M08,SalesOrders_Log[[#This Row],[Line Sub Total]],0)</f>
        <v>0</v>
      </c>
      <c r="AD273" s="18">
        <f>IF(SalesOrders_Log[[#This Row],[Date Invoiced]]=FY01_M09,SalesOrders_Log[[#This Row],[Line Sub Total]],0)</f>
        <v>0</v>
      </c>
      <c r="AE273" s="18">
        <f>IF(SalesOrders_Log[[#This Row],[Date Invoiced]]=FY01_M10,SalesOrders_Log[[#This Row],[Line Sub Total]],0)</f>
        <v>0</v>
      </c>
      <c r="AF273" s="18">
        <f>IF(SalesOrders_Log[[#This Row],[Date Invoiced]]=FY01_M11,SalesOrders_Log[[#This Row],[Line Sub Total]],0)</f>
        <v>0</v>
      </c>
      <c r="AG273" s="18">
        <f>IF(SalesOrders_Log[[#This Row],[Date Invoiced]]=FY01_M12,SalesOrders_Log[[#This Row],[Line Sub Total]],0)</f>
        <v>0</v>
      </c>
      <c r="AH273" s="18">
        <f>IF(SalesOrders_Log[[#This Row],[Date Invoiced]]=FY02_M01,SalesOrders_Log[[#This Row],[Line Sub Total]],0)</f>
        <v>0</v>
      </c>
      <c r="AI273" s="18">
        <f>IF(SalesOrders_Log[[#This Row],[Date Invoiced]]=FY02_M02,SalesOrders_Log[[#This Row],[Line Sub Total]],0)</f>
        <v>0</v>
      </c>
      <c r="AJ273" s="18">
        <f>IF(SalesOrders_Log[[#This Row],[Date Invoiced]]=FY02_M03,SalesOrders_Log[[#This Row],[Line Sub Total]],0)</f>
        <v>0</v>
      </c>
      <c r="AK273" s="18">
        <f>IF(SalesOrders_Log[[#This Row],[Date Invoiced]]=FY02_M04,SalesOrders_Log[[#This Row],[Line Sub Total]],0)</f>
        <v>0</v>
      </c>
      <c r="AL273" s="18">
        <f>IF(SalesOrders_Log[[#This Row],[Date Invoiced]]=FY02_M05,SalesOrders_Log[[#This Row],[Line Sub Total]],0)</f>
        <v>0</v>
      </c>
      <c r="AM273" s="18">
        <f>IF(SalesOrders_Log[[#This Row],[Date Invoiced]]=FY02_M06,SalesOrders_Log[[#This Row],[Line Sub Total]],0)</f>
        <v>0</v>
      </c>
      <c r="AN273" s="18">
        <f>IF(SalesOrders_Log[[#This Row],[Date Invoiced]]=FY02_M07,SalesOrders_Log[[#This Row],[Line Sub Total]],0)</f>
        <v>0</v>
      </c>
      <c r="AO273" s="18">
        <f>IF(SalesOrders_Log[[#This Row],[Date Invoiced]]=FY02_M08,SalesOrders_Log[[#This Row],[Line Sub Total]],0)</f>
        <v>0</v>
      </c>
      <c r="AP273" s="18">
        <f>IF(SalesOrders_Log[[#This Row],[Date Invoiced]]=FY02_M09,SalesOrders_Log[[#This Row],[Line Sub Total]],0)</f>
        <v>0</v>
      </c>
      <c r="AQ273" s="18">
        <f>IF(SalesOrders_Log[[#This Row],[Date Invoiced]]=FY02_M10,SalesOrders_Log[[#This Row],[Line Sub Total]],0)</f>
        <v>0</v>
      </c>
      <c r="AR273" s="18">
        <f>IF(SalesOrders_Log[[#This Row],[Date Invoiced]]=FY02_M11,SalesOrders_Log[[#This Row],[Line Sub Total]],0)</f>
        <v>0</v>
      </c>
      <c r="AS273" s="18">
        <f>IF(SalesOrders_Log[[#This Row],[Date Invoiced]]=FY02_M12,SalesOrders_Log[[#This Row],[Line Sub Total]],0)</f>
        <v>0</v>
      </c>
      <c r="AT273" s="18">
        <f>IF(SalesOrders_Log[[#This Row],[Date Invoiced]]=FY03_M01,SalesOrders_Log[[#This Row],[Line Sub Total]],0)</f>
        <v>0</v>
      </c>
      <c r="AU273" s="18">
        <f>IF(SalesOrders_Log[[#This Row],[Date Invoiced]]=FY03_M02,SalesOrders_Log[[#This Row],[Line Sub Total]],0)</f>
        <v>0</v>
      </c>
      <c r="AV273" s="18">
        <f>IF(SalesOrders_Log[[#This Row],[Date Invoiced]]=FY03_M03,SalesOrders_Log[[#This Row],[Line Sub Total]],0)</f>
        <v>0</v>
      </c>
      <c r="AW273" s="18">
        <f>IF(SalesOrders_Log[[#This Row],[Date Invoiced]]=FY03_M04,SalesOrders_Log[[#This Row],[Line Sub Total]],0)</f>
        <v>0</v>
      </c>
      <c r="AX273" s="18">
        <f>IF(SalesOrders_Log[[#This Row],[Date Invoiced]]=FY03_M05,SalesOrders_Log[[#This Row],[Line Sub Total]],0)</f>
        <v>0</v>
      </c>
      <c r="AY273" s="18">
        <f>IF(SalesOrders_Log[[#This Row],[Date Invoiced]]=FY03_M06,SalesOrders_Log[[#This Row],[Line Sub Total]],0)</f>
        <v>0</v>
      </c>
      <c r="AZ273" s="18">
        <f>IF(SalesOrders_Log[[#This Row],[Date Invoiced]]=FY03_M07,SalesOrders_Log[[#This Row],[Line Sub Total]],0)</f>
        <v>0</v>
      </c>
      <c r="BA273" s="18">
        <f>IF(SalesOrders_Log[[#This Row],[Date Invoiced]]=FY03_M08,SalesOrders_Log[[#This Row],[Line Sub Total]],0)</f>
        <v>0</v>
      </c>
      <c r="BB273" s="18">
        <f>IF(SalesOrders_Log[[#This Row],[Date Invoiced]]=FY03_M09,SalesOrders_Log[[#This Row],[Line Sub Total]],0)</f>
        <v>0</v>
      </c>
      <c r="BC273" s="18">
        <f>IF(SalesOrders_Log[[#This Row],[Date Invoiced]]=FY03_M10,SalesOrders_Log[[#This Row],[Line Sub Total]],0)</f>
        <v>0</v>
      </c>
      <c r="BD273" s="18">
        <f>IF(SalesOrders_Log[[#This Row],[Date Invoiced]]=FY03_M11,SalesOrders_Log[[#This Row],[Line Sub Total]],0)</f>
        <v>0</v>
      </c>
      <c r="BE273" s="18">
        <f>IF(SalesOrders_Log[[#This Row],[Date Invoiced]]=FY03_M12,SalesOrders_Log[[#This Row],[Line Sub Total]],0)</f>
        <v>0</v>
      </c>
      <c r="BF273" s="18">
        <f>IF(SalesOrders_Log[[#This Row],[Product]]=FY04_M01,SalesOrders_Log[[#This Row],[Date Invoiced]],0)</f>
        <v>0</v>
      </c>
      <c r="BG273" s="18">
        <f>IF(SalesOrders_Log[[#This Row],[Product]]=FY04_M02,SalesOrders_Log[[#This Row],[Date Invoiced]],0)</f>
        <v>0</v>
      </c>
      <c r="BH273" s="18">
        <f>IF(SalesOrders_Log[[#This Row],[Product]]=FY04_M03,SalesOrders_Log[[#This Row],[Date Invoiced]],0)</f>
        <v>0</v>
      </c>
      <c r="BI273" s="18">
        <f>IF(SalesOrders_Log[[#This Row],[Product]]=FY04_M04,SalesOrders_Log[[#This Row],[Date Invoiced]],0)</f>
        <v>0</v>
      </c>
      <c r="BJ273" s="18">
        <f>IF(SalesOrders_Log[[#This Row],[Product]]=FY04_M05,SalesOrders_Log[[#This Row],[Date Invoiced]],0)</f>
        <v>0</v>
      </c>
      <c r="BK273" s="18">
        <f>IF(SalesOrders_Log[[#This Row],[Product]]=FY04_M06,SalesOrders_Log[[#This Row],[Date Invoiced]],0)</f>
        <v>0</v>
      </c>
      <c r="BL273" s="18">
        <f>IF(SalesOrders_Log[[#This Row],[Product]]=FY04_M07,SalesOrders_Log[[#This Row],[Date Invoiced]],0)</f>
        <v>0</v>
      </c>
      <c r="BM273" s="18">
        <f>IF(SalesOrders_Log[[#This Row],[Product]]=FY04_M08,SalesOrders_Log[[#This Row],[Date Invoiced]],0)</f>
        <v>0</v>
      </c>
      <c r="BN273" s="18">
        <f>IF(SalesOrders_Log[[#This Row],[Product]]=FY04_M09,SalesOrders_Log[[#This Row],[Date Invoiced]],0)</f>
        <v>0</v>
      </c>
      <c r="BO273" s="18">
        <f>IF(SalesOrders_Log[[#This Row],[Product]]=FY04_M10,SalesOrders_Log[[#This Row],[Date Invoiced]],0)</f>
        <v>0</v>
      </c>
      <c r="BP273" s="18">
        <f>IF(SalesOrders_Log[[#This Row],[Product]]=FY04_M11,SalesOrders_Log[[#This Row],[Date Invoiced]],0)</f>
        <v>0</v>
      </c>
      <c r="BQ273" s="18">
        <f>IF(SalesOrders_Log[[#This Row],[Product]]=FY04_M12,SalesOrders_Log[[#This Row],[Date Invoiced]],0)</f>
        <v>0</v>
      </c>
      <c r="BR273" s="18">
        <f>IF(SalesOrders_Log[[#This Row],[Product]]=FY05_M01,SalesOrders_Log[[#This Row],[Date Invoiced]],0)</f>
        <v>0</v>
      </c>
      <c r="BS273" s="18">
        <f>IF(SalesOrders_Log[[#This Row],[Product]]=FY05_M02,SalesOrders_Log[[#This Row],[Date Invoiced]],0)</f>
        <v>0</v>
      </c>
      <c r="BT273" s="18">
        <f>IF(SalesOrders_Log[[#This Row],[Product]]=FY05_M03,SalesOrders_Log[[#This Row],[Date Invoiced]],0)</f>
        <v>0</v>
      </c>
      <c r="BU273" s="18">
        <f>IF(SalesOrders_Log[[#This Row],[Product]]=FY05_M04,SalesOrders_Log[[#This Row],[Date Invoiced]],0)</f>
        <v>0</v>
      </c>
      <c r="BV273" s="18">
        <f>IF(SalesOrders_Log[[#This Row],[Product]]=FY05_M05,SalesOrders_Log[[#This Row],[Date Invoiced]],0)</f>
        <v>0</v>
      </c>
      <c r="BW273" s="18">
        <f>IF(SalesOrders_Log[[#This Row],[Product]]=FY05_M06,SalesOrders_Log[[#This Row],[Date Invoiced]],0)</f>
        <v>0</v>
      </c>
      <c r="BX273" s="18">
        <f>IF(SalesOrders_Log[[#This Row],[Product]]=FY05_M07,SalesOrders_Log[[#This Row],[Date Invoiced]],0)</f>
        <v>0</v>
      </c>
      <c r="BY273" s="18">
        <f>IF(SalesOrders_Log[[#This Row],[Product]]=FY05_M08,SalesOrders_Log[[#This Row],[Date Invoiced]],0)</f>
        <v>0</v>
      </c>
      <c r="BZ273" s="18">
        <f>IF(SalesOrders_Log[[#This Row],[Product]]=FY05_M09,SalesOrders_Log[[#This Row],[Date Invoiced]],0)</f>
        <v>0</v>
      </c>
      <c r="CA273" s="18">
        <f>IF(SalesOrders_Log[[#This Row],[Product]]=FY05_M10,SalesOrders_Log[[#This Row],[Date Invoiced]],0)</f>
        <v>0</v>
      </c>
      <c r="CB273" s="18">
        <f>IF(SalesOrders_Log[[#This Row],[Product]]=FY05_M11,SalesOrders_Log[[#This Row],[Date Invoiced]],0)</f>
        <v>0</v>
      </c>
      <c r="CC273" s="18">
        <f>IF(SalesOrders_Log[[#This Row],[Product]]=FY05_M12,SalesOrders_Log[[#This Row],[Date Invoiced]],0)</f>
        <v>0</v>
      </c>
    </row>
    <row r="274" spans="2:81" x14ac:dyDescent="0.25">
      <c r="B274" s="6" t="s">
        <v>878</v>
      </c>
      <c r="C274" s="6"/>
      <c r="D274" s="11"/>
      <c r="E274" s="6"/>
      <c r="F274" s="6"/>
      <c r="G274" s="6"/>
      <c r="H274" s="6"/>
      <c r="I274" s="6"/>
      <c r="J274" s="6"/>
      <c r="K274" s="6"/>
      <c r="L274" s="18" t="str">
        <f>IF(ISBLANK(SalesOrders_Log[[#This Row],[Product]]),"",SalesOrders_Log[[#This Row],[List Price]]*SalesOrders_Log[[#This Row],[QTY at List Price]]+SalesOrders_Log[[#This Row],[Discount Price]]*SalesOrders_Log[[#This Row],[QTY at Discount Price]])</f>
        <v/>
      </c>
      <c r="M274" s="6"/>
      <c r="N274" s="6"/>
      <c r="O274" s="18" t="str">
        <f>IFERROR(SalesOrders_Log[[#This Row],[Line Sub Total]]*SalesOrders_Log[[#This Row],[Zip Code Taxes]],"")</f>
        <v/>
      </c>
      <c r="P274" s="18">
        <f>SalesOrders_Log[[#This Row],[List Price]]-SalesOrders_Log[[#This Row],[Cost Price]]</f>
        <v>0</v>
      </c>
      <c r="Q27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74" s="93" t="str">
        <f>IFERROR(SalesOrders_Log[[#This Row],[QTY at List Price]]*SalesOrders_Log[[#This Row],[List Price]]/SalesOrders_Log[[#This Row],[Cost Price]]*SalesOrders_Log[[#This Row],[QTY at List Price]]-IF(SalesOrders_Log[[#This Row],[QTY at List Price]]="","",1),"")</f>
        <v/>
      </c>
      <c r="S274" s="93" t="str">
        <f>IFERROR( SalesOrders_Log[[#This Row],[QTY at Discount Price]]*SalesOrders_Log[[#This Row],[Discount Price]]/SalesOrders_Log[[#This Row],[Cost Price]]*SalesOrders_Log[[#This Row],[QTY at Discount Price]]-IF(SalesOrders_Log[[#This Row],[QTY at Discount Price]]="","",1),"")</f>
        <v/>
      </c>
      <c r="T274" s="6"/>
      <c r="V274" s="18">
        <f>IF(SalesOrders_Log[[#This Row],[Date Invoiced]]=FY01_M01,SalesOrders_Log[[#This Row],[Line Sub Total]],0)</f>
        <v>0</v>
      </c>
      <c r="W274" s="18">
        <f>IF(SalesOrders_Log[[#This Row],[Date Invoiced]]=FY01_M02,SalesOrders_Log[[#This Row],[Line Sub Total]],0)</f>
        <v>0</v>
      </c>
      <c r="X274" s="18">
        <f>IF(SalesOrders_Log[[#This Row],[Date Invoiced]]=FY01_M03,SalesOrders_Log[[#This Row],[Line Sub Total]],0)</f>
        <v>0</v>
      </c>
      <c r="Y274" s="18">
        <f>IF(SalesOrders_Log[[#This Row],[Date Invoiced]]=FY01_M04,SalesOrders_Log[[#This Row],[Line Sub Total]],0)</f>
        <v>0</v>
      </c>
      <c r="Z274" s="18">
        <f>IF(SalesOrders_Log[[#This Row],[Date Invoiced]]=FY01_M05,SalesOrders_Log[[#This Row],[Line Sub Total]],0)</f>
        <v>0</v>
      </c>
      <c r="AA274" s="18">
        <f>IF(SalesOrders_Log[[#This Row],[Date Invoiced]]=FY01_M06,SalesOrders_Log[[#This Row],[Line Sub Total]],0)</f>
        <v>0</v>
      </c>
      <c r="AB274" s="18">
        <f>IF(SalesOrders_Log[[#This Row],[Date Invoiced]]=FY01_M07,SalesOrders_Log[[#This Row],[Line Sub Total]],0)</f>
        <v>0</v>
      </c>
      <c r="AC274" s="18">
        <f>IF(SalesOrders_Log[[#This Row],[Date Invoiced]]=FY01_M08,SalesOrders_Log[[#This Row],[Line Sub Total]],0)</f>
        <v>0</v>
      </c>
      <c r="AD274" s="18">
        <f>IF(SalesOrders_Log[[#This Row],[Date Invoiced]]=FY01_M09,SalesOrders_Log[[#This Row],[Line Sub Total]],0)</f>
        <v>0</v>
      </c>
      <c r="AE274" s="18">
        <f>IF(SalesOrders_Log[[#This Row],[Date Invoiced]]=FY01_M10,SalesOrders_Log[[#This Row],[Line Sub Total]],0)</f>
        <v>0</v>
      </c>
      <c r="AF274" s="18">
        <f>IF(SalesOrders_Log[[#This Row],[Date Invoiced]]=FY01_M11,SalesOrders_Log[[#This Row],[Line Sub Total]],0)</f>
        <v>0</v>
      </c>
      <c r="AG274" s="18">
        <f>IF(SalesOrders_Log[[#This Row],[Date Invoiced]]=FY01_M12,SalesOrders_Log[[#This Row],[Line Sub Total]],0)</f>
        <v>0</v>
      </c>
      <c r="AH274" s="18">
        <f>IF(SalesOrders_Log[[#This Row],[Date Invoiced]]=FY02_M01,SalesOrders_Log[[#This Row],[Line Sub Total]],0)</f>
        <v>0</v>
      </c>
      <c r="AI274" s="18">
        <f>IF(SalesOrders_Log[[#This Row],[Date Invoiced]]=FY02_M02,SalesOrders_Log[[#This Row],[Line Sub Total]],0)</f>
        <v>0</v>
      </c>
      <c r="AJ274" s="18">
        <f>IF(SalesOrders_Log[[#This Row],[Date Invoiced]]=FY02_M03,SalesOrders_Log[[#This Row],[Line Sub Total]],0)</f>
        <v>0</v>
      </c>
      <c r="AK274" s="18">
        <f>IF(SalesOrders_Log[[#This Row],[Date Invoiced]]=FY02_M04,SalesOrders_Log[[#This Row],[Line Sub Total]],0)</f>
        <v>0</v>
      </c>
      <c r="AL274" s="18">
        <f>IF(SalesOrders_Log[[#This Row],[Date Invoiced]]=FY02_M05,SalesOrders_Log[[#This Row],[Line Sub Total]],0)</f>
        <v>0</v>
      </c>
      <c r="AM274" s="18">
        <f>IF(SalesOrders_Log[[#This Row],[Date Invoiced]]=FY02_M06,SalesOrders_Log[[#This Row],[Line Sub Total]],0)</f>
        <v>0</v>
      </c>
      <c r="AN274" s="18">
        <f>IF(SalesOrders_Log[[#This Row],[Date Invoiced]]=FY02_M07,SalesOrders_Log[[#This Row],[Line Sub Total]],0)</f>
        <v>0</v>
      </c>
      <c r="AO274" s="18">
        <f>IF(SalesOrders_Log[[#This Row],[Date Invoiced]]=FY02_M08,SalesOrders_Log[[#This Row],[Line Sub Total]],0)</f>
        <v>0</v>
      </c>
      <c r="AP274" s="18">
        <f>IF(SalesOrders_Log[[#This Row],[Date Invoiced]]=FY02_M09,SalesOrders_Log[[#This Row],[Line Sub Total]],0)</f>
        <v>0</v>
      </c>
      <c r="AQ274" s="18">
        <f>IF(SalesOrders_Log[[#This Row],[Date Invoiced]]=FY02_M10,SalesOrders_Log[[#This Row],[Line Sub Total]],0)</f>
        <v>0</v>
      </c>
      <c r="AR274" s="18">
        <f>IF(SalesOrders_Log[[#This Row],[Date Invoiced]]=FY02_M11,SalesOrders_Log[[#This Row],[Line Sub Total]],0)</f>
        <v>0</v>
      </c>
      <c r="AS274" s="18">
        <f>IF(SalesOrders_Log[[#This Row],[Date Invoiced]]=FY02_M12,SalesOrders_Log[[#This Row],[Line Sub Total]],0)</f>
        <v>0</v>
      </c>
      <c r="AT274" s="18">
        <f>IF(SalesOrders_Log[[#This Row],[Date Invoiced]]=FY03_M01,SalesOrders_Log[[#This Row],[Line Sub Total]],0)</f>
        <v>0</v>
      </c>
      <c r="AU274" s="18">
        <f>IF(SalesOrders_Log[[#This Row],[Date Invoiced]]=FY03_M02,SalesOrders_Log[[#This Row],[Line Sub Total]],0)</f>
        <v>0</v>
      </c>
      <c r="AV274" s="18">
        <f>IF(SalesOrders_Log[[#This Row],[Date Invoiced]]=FY03_M03,SalesOrders_Log[[#This Row],[Line Sub Total]],0)</f>
        <v>0</v>
      </c>
      <c r="AW274" s="18">
        <f>IF(SalesOrders_Log[[#This Row],[Date Invoiced]]=FY03_M04,SalesOrders_Log[[#This Row],[Line Sub Total]],0)</f>
        <v>0</v>
      </c>
      <c r="AX274" s="18">
        <f>IF(SalesOrders_Log[[#This Row],[Date Invoiced]]=FY03_M05,SalesOrders_Log[[#This Row],[Line Sub Total]],0)</f>
        <v>0</v>
      </c>
      <c r="AY274" s="18">
        <f>IF(SalesOrders_Log[[#This Row],[Date Invoiced]]=FY03_M06,SalesOrders_Log[[#This Row],[Line Sub Total]],0)</f>
        <v>0</v>
      </c>
      <c r="AZ274" s="18">
        <f>IF(SalesOrders_Log[[#This Row],[Date Invoiced]]=FY03_M07,SalesOrders_Log[[#This Row],[Line Sub Total]],0)</f>
        <v>0</v>
      </c>
      <c r="BA274" s="18">
        <f>IF(SalesOrders_Log[[#This Row],[Date Invoiced]]=FY03_M08,SalesOrders_Log[[#This Row],[Line Sub Total]],0)</f>
        <v>0</v>
      </c>
      <c r="BB274" s="18">
        <f>IF(SalesOrders_Log[[#This Row],[Date Invoiced]]=FY03_M09,SalesOrders_Log[[#This Row],[Line Sub Total]],0)</f>
        <v>0</v>
      </c>
      <c r="BC274" s="18">
        <f>IF(SalesOrders_Log[[#This Row],[Date Invoiced]]=FY03_M10,SalesOrders_Log[[#This Row],[Line Sub Total]],0)</f>
        <v>0</v>
      </c>
      <c r="BD274" s="18">
        <f>IF(SalesOrders_Log[[#This Row],[Date Invoiced]]=FY03_M11,SalesOrders_Log[[#This Row],[Line Sub Total]],0)</f>
        <v>0</v>
      </c>
      <c r="BE274" s="18">
        <f>IF(SalesOrders_Log[[#This Row],[Date Invoiced]]=FY03_M12,SalesOrders_Log[[#This Row],[Line Sub Total]],0)</f>
        <v>0</v>
      </c>
      <c r="BF274" s="18">
        <f>IF(SalesOrders_Log[[#This Row],[Product]]=FY04_M01,SalesOrders_Log[[#This Row],[Date Invoiced]],0)</f>
        <v>0</v>
      </c>
      <c r="BG274" s="18">
        <f>IF(SalesOrders_Log[[#This Row],[Product]]=FY04_M02,SalesOrders_Log[[#This Row],[Date Invoiced]],0)</f>
        <v>0</v>
      </c>
      <c r="BH274" s="18">
        <f>IF(SalesOrders_Log[[#This Row],[Product]]=FY04_M03,SalesOrders_Log[[#This Row],[Date Invoiced]],0)</f>
        <v>0</v>
      </c>
      <c r="BI274" s="18">
        <f>IF(SalesOrders_Log[[#This Row],[Product]]=FY04_M04,SalesOrders_Log[[#This Row],[Date Invoiced]],0)</f>
        <v>0</v>
      </c>
      <c r="BJ274" s="18">
        <f>IF(SalesOrders_Log[[#This Row],[Product]]=FY04_M05,SalesOrders_Log[[#This Row],[Date Invoiced]],0)</f>
        <v>0</v>
      </c>
      <c r="BK274" s="18">
        <f>IF(SalesOrders_Log[[#This Row],[Product]]=FY04_M06,SalesOrders_Log[[#This Row],[Date Invoiced]],0)</f>
        <v>0</v>
      </c>
      <c r="BL274" s="18">
        <f>IF(SalesOrders_Log[[#This Row],[Product]]=FY04_M07,SalesOrders_Log[[#This Row],[Date Invoiced]],0)</f>
        <v>0</v>
      </c>
      <c r="BM274" s="18">
        <f>IF(SalesOrders_Log[[#This Row],[Product]]=FY04_M08,SalesOrders_Log[[#This Row],[Date Invoiced]],0)</f>
        <v>0</v>
      </c>
      <c r="BN274" s="18">
        <f>IF(SalesOrders_Log[[#This Row],[Product]]=FY04_M09,SalesOrders_Log[[#This Row],[Date Invoiced]],0)</f>
        <v>0</v>
      </c>
      <c r="BO274" s="18">
        <f>IF(SalesOrders_Log[[#This Row],[Product]]=FY04_M10,SalesOrders_Log[[#This Row],[Date Invoiced]],0)</f>
        <v>0</v>
      </c>
      <c r="BP274" s="18">
        <f>IF(SalesOrders_Log[[#This Row],[Product]]=FY04_M11,SalesOrders_Log[[#This Row],[Date Invoiced]],0)</f>
        <v>0</v>
      </c>
      <c r="BQ274" s="18">
        <f>IF(SalesOrders_Log[[#This Row],[Product]]=FY04_M12,SalesOrders_Log[[#This Row],[Date Invoiced]],0)</f>
        <v>0</v>
      </c>
      <c r="BR274" s="18">
        <f>IF(SalesOrders_Log[[#This Row],[Product]]=FY05_M01,SalesOrders_Log[[#This Row],[Date Invoiced]],0)</f>
        <v>0</v>
      </c>
      <c r="BS274" s="18">
        <f>IF(SalesOrders_Log[[#This Row],[Product]]=FY05_M02,SalesOrders_Log[[#This Row],[Date Invoiced]],0)</f>
        <v>0</v>
      </c>
      <c r="BT274" s="18">
        <f>IF(SalesOrders_Log[[#This Row],[Product]]=FY05_M03,SalesOrders_Log[[#This Row],[Date Invoiced]],0)</f>
        <v>0</v>
      </c>
      <c r="BU274" s="18">
        <f>IF(SalesOrders_Log[[#This Row],[Product]]=FY05_M04,SalesOrders_Log[[#This Row],[Date Invoiced]],0)</f>
        <v>0</v>
      </c>
      <c r="BV274" s="18">
        <f>IF(SalesOrders_Log[[#This Row],[Product]]=FY05_M05,SalesOrders_Log[[#This Row],[Date Invoiced]],0)</f>
        <v>0</v>
      </c>
      <c r="BW274" s="18">
        <f>IF(SalesOrders_Log[[#This Row],[Product]]=FY05_M06,SalesOrders_Log[[#This Row],[Date Invoiced]],0)</f>
        <v>0</v>
      </c>
      <c r="BX274" s="18">
        <f>IF(SalesOrders_Log[[#This Row],[Product]]=FY05_M07,SalesOrders_Log[[#This Row],[Date Invoiced]],0)</f>
        <v>0</v>
      </c>
      <c r="BY274" s="18">
        <f>IF(SalesOrders_Log[[#This Row],[Product]]=FY05_M08,SalesOrders_Log[[#This Row],[Date Invoiced]],0)</f>
        <v>0</v>
      </c>
      <c r="BZ274" s="18">
        <f>IF(SalesOrders_Log[[#This Row],[Product]]=FY05_M09,SalesOrders_Log[[#This Row],[Date Invoiced]],0)</f>
        <v>0</v>
      </c>
      <c r="CA274" s="18">
        <f>IF(SalesOrders_Log[[#This Row],[Product]]=FY05_M10,SalesOrders_Log[[#This Row],[Date Invoiced]],0)</f>
        <v>0</v>
      </c>
      <c r="CB274" s="18">
        <f>IF(SalesOrders_Log[[#This Row],[Product]]=FY05_M11,SalesOrders_Log[[#This Row],[Date Invoiced]],0)</f>
        <v>0</v>
      </c>
      <c r="CC274" s="18">
        <f>IF(SalesOrders_Log[[#This Row],[Product]]=FY05_M12,SalesOrders_Log[[#This Row],[Date Invoiced]],0)</f>
        <v>0</v>
      </c>
    </row>
    <row r="275" spans="2:81" x14ac:dyDescent="0.25">
      <c r="B275" s="6" t="s">
        <v>879</v>
      </c>
      <c r="C275" s="6"/>
      <c r="D275" s="11"/>
      <c r="E275" s="6"/>
      <c r="F275" s="6"/>
      <c r="G275" s="6"/>
      <c r="H275" s="6"/>
      <c r="I275" s="6"/>
      <c r="J275" s="6"/>
      <c r="K275" s="6"/>
      <c r="L275" s="18" t="str">
        <f>IF(ISBLANK(SalesOrders_Log[[#This Row],[Product]]),"",SalesOrders_Log[[#This Row],[List Price]]*SalesOrders_Log[[#This Row],[QTY at List Price]]+SalesOrders_Log[[#This Row],[Discount Price]]*SalesOrders_Log[[#This Row],[QTY at Discount Price]])</f>
        <v/>
      </c>
      <c r="M275" s="6"/>
      <c r="N275" s="6"/>
      <c r="O275" s="18" t="str">
        <f>IFERROR(SalesOrders_Log[[#This Row],[Line Sub Total]]*SalesOrders_Log[[#This Row],[Zip Code Taxes]],"")</f>
        <v/>
      </c>
      <c r="P275" s="18">
        <f>SalesOrders_Log[[#This Row],[List Price]]-SalesOrders_Log[[#This Row],[Cost Price]]</f>
        <v>0</v>
      </c>
      <c r="Q27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75" s="93" t="str">
        <f>IFERROR(SalesOrders_Log[[#This Row],[QTY at List Price]]*SalesOrders_Log[[#This Row],[List Price]]/SalesOrders_Log[[#This Row],[Cost Price]]*SalesOrders_Log[[#This Row],[QTY at List Price]]-IF(SalesOrders_Log[[#This Row],[QTY at List Price]]="","",1),"")</f>
        <v/>
      </c>
      <c r="S275" s="93" t="str">
        <f>IFERROR( SalesOrders_Log[[#This Row],[QTY at Discount Price]]*SalesOrders_Log[[#This Row],[Discount Price]]/SalesOrders_Log[[#This Row],[Cost Price]]*SalesOrders_Log[[#This Row],[QTY at Discount Price]]-IF(SalesOrders_Log[[#This Row],[QTY at Discount Price]]="","",1),"")</f>
        <v/>
      </c>
      <c r="T275" s="6"/>
      <c r="V275" s="18">
        <f>IF(SalesOrders_Log[[#This Row],[Date Invoiced]]=FY01_M01,SalesOrders_Log[[#This Row],[Line Sub Total]],0)</f>
        <v>0</v>
      </c>
      <c r="W275" s="18">
        <f>IF(SalesOrders_Log[[#This Row],[Date Invoiced]]=FY01_M02,SalesOrders_Log[[#This Row],[Line Sub Total]],0)</f>
        <v>0</v>
      </c>
      <c r="X275" s="18">
        <f>IF(SalesOrders_Log[[#This Row],[Date Invoiced]]=FY01_M03,SalesOrders_Log[[#This Row],[Line Sub Total]],0)</f>
        <v>0</v>
      </c>
      <c r="Y275" s="18">
        <f>IF(SalesOrders_Log[[#This Row],[Date Invoiced]]=FY01_M04,SalesOrders_Log[[#This Row],[Line Sub Total]],0)</f>
        <v>0</v>
      </c>
      <c r="Z275" s="18">
        <f>IF(SalesOrders_Log[[#This Row],[Date Invoiced]]=FY01_M05,SalesOrders_Log[[#This Row],[Line Sub Total]],0)</f>
        <v>0</v>
      </c>
      <c r="AA275" s="18">
        <f>IF(SalesOrders_Log[[#This Row],[Date Invoiced]]=FY01_M06,SalesOrders_Log[[#This Row],[Line Sub Total]],0)</f>
        <v>0</v>
      </c>
      <c r="AB275" s="18">
        <f>IF(SalesOrders_Log[[#This Row],[Date Invoiced]]=FY01_M07,SalesOrders_Log[[#This Row],[Line Sub Total]],0)</f>
        <v>0</v>
      </c>
      <c r="AC275" s="18">
        <f>IF(SalesOrders_Log[[#This Row],[Date Invoiced]]=FY01_M08,SalesOrders_Log[[#This Row],[Line Sub Total]],0)</f>
        <v>0</v>
      </c>
      <c r="AD275" s="18">
        <f>IF(SalesOrders_Log[[#This Row],[Date Invoiced]]=FY01_M09,SalesOrders_Log[[#This Row],[Line Sub Total]],0)</f>
        <v>0</v>
      </c>
      <c r="AE275" s="18">
        <f>IF(SalesOrders_Log[[#This Row],[Date Invoiced]]=FY01_M10,SalesOrders_Log[[#This Row],[Line Sub Total]],0)</f>
        <v>0</v>
      </c>
      <c r="AF275" s="18">
        <f>IF(SalesOrders_Log[[#This Row],[Date Invoiced]]=FY01_M11,SalesOrders_Log[[#This Row],[Line Sub Total]],0)</f>
        <v>0</v>
      </c>
      <c r="AG275" s="18">
        <f>IF(SalesOrders_Log[[#This Row],[Date Invoiced]]=FY01_M12,SalesOrders_Log[[#This Row],[Line Sub Total]],0)</f>
        <v>0</v>
      </c>
      <c r="AH275" s="18">
        <f>IF(SalesOrders_Log[[#This Row],[Date Invoiced]]=FY02_M01,SalesOrders_Log[[#This Row],[Line Sub Total]],0)</f>
        <v>0</v>
      </c>
      <c r="AI275" s="18">
        <f>IF(SalesOrders_Log[[#This Row],[Date Invoiced]]=FY02_M02,SalesOrders_Log[[#This Row],[Line Sub Total]],0)</f>
        <v>0</v>
      </c>
      <c r="AJ275" s="18">
        <f>IF(SalesOrders_Log[[#This Row],[Date Invoiced]]=FY02_M03,SalesOrders_Log[[#This Row],[Line Sub Total]],0)</f>
        <v>0</v>
      </c>
      <c r="AK275" s="18">
        <f>IF(SalesOrders_Log[[#This Row],[Date Invoiced]]=FY02_M04,SalesOrders_Log[[#This Row],[Line Sub Total]],0)</f>
        <v>0</v>
      </c>
      <c r="AL275" s="18">
        <f>IF(SalesOrders_Log[[#This Row],[Date Invoiced]]=FY02_M05,SalesOrders_Log[[#This Row],[Line Sub Total]],0)</f>
        <v>0</v>
      </c>
      <c r="AM275" s="18">
        <f>IF(SalesOrders_Log[[#This Row],[Date Invoiced]]=FY02_M06,SalesOrders_Log[[#This Row],[Line Sub Total]],0)</f>
        <v>0</v>
      </c>
      <c r="AN275" s="18">
        <f>IF(SalesOrders_Log[[#This Row],[Date Invoiced]]=FY02_M07,SalesOrders_Log[[#This Row],[Line Sub Total]],0)</f>
        <v>0</v>
      </c>
      <c r="AO275" s="18">
        <f>IF(SalesOrders_Log[[#This Row],[Date Invoiced]]=FY02_M08,SalesOrders_Log[[#This Row],[Line Sub Total]],0)</f>
        <v>0</v>
      </c>
      <c r="AP275" s="18">
        <f>IF(SalesOrders_Log[[#This Row],[Date Invoiced]]=FY02_M09,SalesOrders_Log[[#This Row],[Line Sub Total]],0)</f>
        <v>0</v>
      </c>
      <c r="AQ275" s="18">
        <f>IF(SalesOrders_Log[[#This Row],[Date Invoiced]]=FY02_M10,SalesOrders_Log[[#This Row],[Line Sub Total]],0)</f>
        <v>0</v>
      </c>
      <c r="AR275" s="18">
        <f>IF(SalesOrders_Log[[#This Row],[Date Invoiced]]=FY02_M11,SalesOrders_Log[[#This Row],[Line Sub Total]],0)</f>
        <v>0</v>
      </c>
      <c r="AS275" s="18">
        <f>IF(SalesOrders_Log[[#This Row],[Date Invoiced]]=FY02_M12,SalesOrders_Log[[#This Row],[Line Sub Total]],0)</f>
        <v>0</v>
      </c>
      <c r="AT275" s="18">
        <f>IF(SalesOrders_Log[[#This Row],[Date Invoiced]]=FY03_M01,SalesOrders_Log[[#This Row],[Line Sub Total]],0)</f>
        <v>0</v>
      </c>
      <c r="AU275" s="18">
        <f>IF(SalesOrders_Log[[#This Row],[Date Invoiced]]=FY03_M02,SalesOrders_Log[[#This Row],[Line Sub Total]],0)</f>
        <v>0</v>
      </c>
      <c r="AV275" s="18">
        <f>IF(SalesOrders_Log[[#This Row],[Date Invoiced]]=FY03_M03,SalesOrders_Log[[#This Row],[Line Sub Total]],0)</f>
        <v>0</v>
      </c>
      <c r="AW275" s="18">
        <f>IF(SalesOrders_Log[[#This Row],[Date Invoiced]]=FY03_M04,SalesOrders_Log[[#This Row],[Line Sub Total]],0)</f>
        <v>0</v>
      </c>
      <c r="AX275" s="18">
        <f>IF(SalesOrders_Log[[#This Row],[Date Invoiced]]=FY03_M05,SalesOrders_Log[[#This Row],[Line Sub Total]],0)</f>
        <v>0</v>
      </c>
      <c r="AY275" s="18">
        <f>IF(SalesOrders_Log[[#This Row],[Date Invoiced]]=FY03_M06,SalesOrders_Log[[#This Row],[Line Sub Total]],0)</f>
        <v>0</v>
      </c>
      <c r="AZ275" s="18">
        <f>IF(SalesOrders_Log[[#This Row],[Date Invoiced]]=FY03_M07,SalesOrders_Log[[#This Row],[Line Sub Total]],0)</f>
        <v>0</v>
      </c>
      <c r="BA275" s="18">
        <f>IF(SalesOrders_Log[[#This Row],[Date Invoiced]]=FY03_M08,SalesOrders_Log[[#This Row],[Line Sub Total]],0)</f>
        <v>0</v>
      </c>
      <c r="BB275" s="18">
        <f>IF(SalesOrders_Log[[#This Row],[Date Invoiced]]=FY03_M09,SalesOrders_Log[[#This Row],[Line Sub Total]],0)</f>
        <v>0</v>
      </c>
      <c r="BC275" s="18">
        <f>IF(SalesOrders_Log[[#This Row],[Date Invoiced]]=FY03_M10,SalesOrders_Log[[#This Row],[Line Sub Total]],0)</f>
        <v>0</v>
      </c>
      <c r="BD275" s="18">
        <f>IF(SalesOrders_Log[[#This Row],[Date Invoiced]]=FY03_M11,SalesOrders_Log[[#This Row],[Line Sub Total]],0)</f>
        <v>0</v>
      </c>
      <c r="BE275" s="18">
        <f>IF(SalesOrders_Log[[#This Row],[Date Invoiced]]=FY03_M12,SalesOrders_Log[[#This Row],[Line Sub Total]],0)</f>
        <v>0</v>
      </c>
      <c r="BF275" s="18">
        <f>IF(SalesOrders_Log[[#This Row],[Product]]=FY04_M01,SalesOrders_Log[[#This Row],[Date Invoiced]],0)</f>
        <v>0</v>
      </c>
      <c r="BG275" s="18">
        <f>IF(SalesOrders_Log[[#This Row],[Product]]=FY04_M02,SalesOrders_Log[[#This Row],[Date Invoiced]],0)</f>
        <v>0</v>
      </c>
      <c r="BH275" s="18">
        <f>IF(SalesOrders_Log[[#This Row],[Product]]=FY04_M03,SalesOrders_Log[[#This Row],[Date Invoiced]],0)</f>
        <v>0</v>
      </c>
      <c r="BI275" s="18">
        <f>IF(SalesOrders_Log[[#This Row],[Product]]=FY04_M04,SalesOrders_Log[[#This Row],[Date Invoiced]],0)</f>
        <v>0</v>
      </c>
      <c r="BJ275" s="18">
        <f>IF(SalesOrders_Log[[#This Row],[Product]]=FY04_M05,SalesOrders_Log[[#This Row],[Date Invoiced]],0)</f>
        <v>0</v>
      </c>
      <c r="BK275" s="18">
        <f>IF(SalesOrders_Log[[#This Row],[Product]]=FY04_M06,SalesOrders_Log[[#This Row],[Date Invoiced]],0)</f>
        <v>0</v>
      </c>
      <c r="BL275" s="18">
        <f>IF(SalesOrders_Log[[#This Row],[Product]]=FY04_M07,SalesOrders_Log[[#This Row],[Date Invoiced]],0)</f>
        <v>0</v>
      </c>
      <c r="BM275" s="18">
        <f>IF(SalesOrders_Log[[#This Row],[Product]]=FY04_M08,SalesOrders_Log[[#This Row],[Date Invoiced]],0)</f>
        <v>0</v>
      </c>
      <c r="BN275" s="18">
        <f>IF(SalesOrders_Log[[#This Row],[Product]]=FY04_M09,SalesOrders_Log[[#This Row],[Date Invoiced]],0)</f>
        <v>0</v>
      </c>
      <c r="BO275" s="18">
        <f>IF(SalesOrders_Log[[#This Row],[Product]]=FY04_M10,SalesOrders_Log[[#This Row],[Date Invoiced]],0)</f>
        <v>0</v>
      </c>
      <c r="BP275" s="18">
        <f>IF(SalesOrders_Log[[#This Row],[Product]]=FY04_M11,SalesOrders_Log[[#This Row],[Date Invoiced]],0)</f>
        <v>0</v>
      </c>
      <c r="BQ275" s="18">
        <f>IF(SalesOrders_Log[[#This Row],[Product]]=FY04_M12,SalesOrders_Log[[#This Row],[Date Invoiced]],0)</f>
        <v>0</v>
      </c>
      <c r="BR275" s="18">
        <f>IF(SalesOrders_Log[[#This Row],[Product]]=FY05_M01,SalesOrders_Log[[#This Row],[Date Invoiced]],0)</f>
        <v>0</v>
      </c>
      <c r="BS275" s="18">
        <f>IF(SalesOrders_Log[[#This Row],[Product]]=FY05_M02,SalesOrders_Log[[#This Row],[Date Invoiced]],0)</f>
        <v>0</v>
      </c>
      <c r="BT275" s="18">
        <f>IF(SalesOrders_Log[[#This Row],[Product]]=FY05_M03,SalesOrders_Log[[#This Row],[Date Invoiced]],0)</f>
        <v>0</v>
      </c>
      <c r="BU275" s="18">
        <f>IF(SalesOrders_Log[[#This Row],[Product]]=FY05_M04,SalesOrders_Log[[#This Row],[Date Invoiced]],0)</f>
        <v>0</v>
      </c>
      <c r="BV275" s="18">
        <f>IF(SalesOrders_Log[[#This Row],[Product]]=FY05_M05,SalesOrders_Log[[#This Row],[Date Invoiced]],0)</f>
        <v>0</v>
      </c>
      <c r="BW275" s="18">
        <f>IF(SalesOrders_Log[[#This Row],[Product]]=FY05_M06,SalesOrders_Log[[#This Row],[Date Invoiced]],0)</f>
        <v>0</v>
      </c>
      <c r="BX275" s="18">
        <f>IF(SalesOrders_Log[[#This Row],[Product]]=FY05_M07,SalesOrders_Log[[#This Row],[Date Invoiced]],0)</f>
        <v>0</v>
      </c>
      <c r="BY275" s="18">
        <f>IF(SalesOrders_Log[[#This Row],[Product]]=FY05_M08,SalesOrders_Log[[#This Row],[Date Invoiced]],0)</f>
        <v>0</v>
      </c>
      <c r="BZ275" s="18">
        <f>IF(SalesOrders_Log[[#This Row],[Product]]=FY05_M09,SalesOrders_Log[[#This Row],[Date Invoiced]],0)</f>
        <v>0</v>
      </c>
      <c r="CA275" s="18">
        <f>IF(SalesOrders_Log[[#This Row],[Product]]=FY05_M10,SalesOrders_Log[[#This Row],[Date Invoiced]],0)</f>
        <v>0</v>
      </c>
      <c r="CB275" s="18">
        <f>IF(SalesOrders_Log[[#This Row],[Product]]=FY05_M11,SalesOrders_Log[[#This Row],[Date Invoiced]],0)</f>
        <v>0</v>
      </c>
      <c r="CC275" s="18">
        <f>IF(SalesOrders_Log[[#This Row],[Product]]=FY05_M12,SalesOrders_Log[[#This Row],[Date Invoiced]],0)</f>
        <v>0</v>
      </c>
    </row>
    <row r="276" spans="2:81" x14ac:dyDescent="0.25">
      <c r="B276" s="6" t="s">
        <v>880</v>
      </c>
      <c r="C276" s="6"/>
      <c r="D276" s="11"/>
      <c r="E276" s="6"/>
      <c r="F276" s="6"/>
      <c r="G276" s="6"/>
      <c r="H276" s="6"/>
      <c r="I276" s="6"/>
      <c r="J276" s="6"/>
      <c r="K276" s="6"/>
      <c r="L276" s="18" t="str">
        <f>IF(ISBLANK(SalesOrders_Log[[#This Row],[Product]]),"",SalesOrders_Log[[#This Row],[List Price]]*SalesOrders_Log[[#This Row],[QTY at List Price]]+SalesOrders_Log[[#This Row],[Discount Price]]*SalesOrders_Log[[#This Row],[QTY at Discount Price]])</f>
        <v/>
      </c>
      <c r="M276" s="6"/>
      <c r="N276" s="6"/>
      <c r="O276" s="18" t="str">
        <f>IFERROR(SalesOrders_Log[[#This Row],[Line Sub Total]]*SalesOrders_Log[[#This Row],[Zip Code Taxes]],"")</f>
        <v/>
      </c>
      <c r="P276" s="18">
        <f>SalesOrders_Log[[#This Row],[List Price]]-SalesOrders_Log[[#This Row],[Cost Price]]</f>
        <v>0</v>
      </c>
      <c r="Q27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76" s="93" t="str">
        <f>IFERROR(SalesOrders_Log[[#This Row],[QTY at List Price]]*SalesOrders_Log[[#This Row],[List Price]]/SalesOrders_Log[[#This Row],[Cost Price]]*SalesOrders_Log[[#This Row],[QTY at List Price]]-IF(SalesOrders_Log[[#This Row],[QTY at List Price]]="","",1),"")</f>
        <v/>
      </c>
      <c r="S276" s="93" t="str">
        <f>IFERROR( SalesOrders_Log[[#This Row],[QTY at Discount Price]]*SalesOrders_Log[[#This Row],[Discount Price]]/SalesOrders_Log[[#This Row],[Cost Price]]*SalesOrders_Log[[#This Row],[QTY at Discount Price]]-IF(SalesOrders_Log[[#This Row],[QTY at Discount Price]]="","",1),"")</f>
        <v/>
      </c>
      <c r="T276" s="6"/>
      <c r="V276" s="18">
        <f>IF(SalesOrders_Log[[#This Row],[Date Invoiced]]=FY01_M01,SalesOrders_Log[[#This Row],[Line Sub Total]],0)</f>
        <v>0</v>
      </c>
      <c r="W276" s="18">
        <f>IF(SalesOrders_Log[[#This Row],[Date Invoiced]]=FY01_M02,SalesOrders_Log[[#This Row],[Line Sub Total]],0)</f>
        <v>0</v>
      </c>
      <c r="X276" s="18">
        <f>IF(SalesOrders_Log[[#This Row],[Date Invoiced]]=FY01_M03,SalesOrders_Log[[#This Row],[Line Sub Total]],0)</f>
        <v>0</v>
      </c>
      <c r="Y276" s="18">
        <f>IF(SalesOrders_Log[[#This Row],[Date Invoiced]]=FY01_M04,SalesOrders_Log[[#This Row],[Line Sub Total]],0)</f>
        <v>0</v>
      </c>
      <c r="Z276" s="18">
        <f>IF(SalesOrders_Log[[#This Row],[Date Invoiced]]=FY01_M05,SalesOrders_Log[[#This Row],[Line Sub Total]],0)</f>
        <v>0</v>
      </c>
      <c r="AA276" s="18">
        <f>IF(SalesOrders_Log[[#This Row],[Date Invoiced]]=FY01_M06,SalesOrders_Log[[#This Row],[Line Sub Total]],0)</f>
        <v>0</v>
      </c>
      <c r="AB276" s="18">
        <f>IF(SalesOrders_Log[[#This Row],[Date Invoiced]]=FY01_M07,SalesOrders_Log[[#This Row],[Line Sub Total]],0)</f>
        <v>0</v>
      </c>
      <c r="AC276" s="18">
        <f>IF(SalesOrders_Log[[#This Row],[Date Invoiced]]=FY01_M08,SalesOrders_Log[[#This Row],[Line Sub Total]],0)</f>
        <v>0</v>
      </c>
      <c r="AD276" s="18">
        <f>IF(SalesOrders_Log[[#This Row],[Date Invoiced]]=FY01_M09,SalesOrders_Log[[#This Row],[Line Sub Total]],0)</f>
        <v>0</v>
      </c>
      <c r="AE276" s="18">
        <f>IF(SalesOrders_Log[[#This Row],[Date Invoiced]]=FY01_M10,SalesOrders_Log[[#This Row],[Line Sub Total]],0)</f>
        <v>0</v>
      </c>
      <c r="AF276" s="18">
        <f>IF(SalesOrders_Log[[#This Row],[Date Invoiced]]=FY01_M11,SalesOrders_Log[[#This Row],[Line Sub Total]],0)</f>
        <v>0</v>
      </c>
      <c r="AG276" s="18">
        <f>IF(SalesOrders_Log[[#This Row],[Date Invoiced]]=FY01_M12,SalesOrders_Log[[#This Row],[Line Sub Total]],0)</f>
        <v>0</v>
      </c>
      <c r="AH276" s="18">
        <f>IF(SalesOrders_Log[[#This Row],[Date Invoiced]]=FY02_M01,SalesOrders_Log[[#This Row],[Line Sub Total]],0)</f>
        <v>0</v>
      </c>
      <c r="AI276" s="18">
        <f>IF(SalesOrders_Log[[#This Row],[Date Invoiced]]=FY02_M02,SalesOrders_Log[[#This Row],[Line Sub Total]],0)</f>
        <v>0</v>
      </c>
      <c r="AJ276" s="18">
        <f>IF(SalesOrders_Log[[#This Row],[Date Invoiced]]=FY02_M03,SalesOrders_Log[[#This Row],[Line Sub Total]],0)</f>
        <v>0</v>
      </c>
      <c r="AK276" s="18">
        <f>IF(SalesOrders_Log[[#This Row],[Date Invoiced]]=FY02_M04,SalesOrders_Log[[#This Row],[Line Sub Total]],0)</f>
        <v>0</v>
      </c>
      <c r="AL276" s="18">
        <f>IF(SalesOrders_Log[[#This Row],[Date Invoiced]]=FY02_M05,SalesOrders_Log[[#This Row],[Line Sub Total]],0)</f>
        <v>0</v>
      </c>
      <c r="AM276" s="18">
        <f>IF(SalesOrders_Log[[#This Row],[Date Invoiced]]=FY02_M06,SalesOrders_Log[[#This Row],[Line Sub Total]],0)</f>
        <v>0</v>
      </c>
      <c r="AN276" s="18">
        <f>IF(SalesOrders_Log[[#This Row],[Date Invoiced]]=FY02_M07,SalesOrders_Log[[#This Row],[Line Sub Total]],0)</f>
        <v>0</v>
      </c>
      <c r="AO276" s="18">
        <f>IF(SalesOrders_Log[[#This Row],[Date Invoiced]]=FY02_M08,SalesOrders_Log[[#This Row],[Line Sub Total]],0)</f>
        <v>0</v>
      </c>
      <c r="AP276" s="18">
        <f>IF(SalesOrders_Log[[#This Row],[Date Invoiced]]=FY02_M09,SalesOrders_Log[[#This Row],[Line Sub Total]],0)</f>
        <v>0</v>
      </c>
      <c r="AQ276" s="18">
        <f>IF(SalesOrders_Log[[#This Row],[Date Invoiced]]=FY02_M10,SalesOrders_Log[[#This Row],[Line Sub Total]],0)</f>
        <v>0</v>
      </c>
      <c r="AR276" s="18">
        <f>IF(SalesOrders_Log[[#This Row],[Date Invoiced]]=FY02_M11,SalesOrders_Log[[#This Row],[Line Sub Total]],0)</f>
        <v>0</v>
      </c>
      <c r="AS276" s="18">
        <f>IF(SalesOrders_Log[[#This Row],[Date Invoiced]]=FY02_M12,SalesOrders_Log[[#This Row],[Line Sub Total]],0)</f>
        <v>0</v>
      </c>
      <c r="AT276" s="18">
        <f>IF(SalesOrders_Log[[#This Row],[Date Invoiced]]=FY03_M01,SalesOrders_Log[[#This Row],[Line Sub Total]],0)</f>
        <v>0</v>
      </c>
      <c r="AU276" s="18">
        <f>IF(SalesOrders_Log[[#This Row],[Date Invoiced]]=FY03_M02,SalesOrders_Log[[#This Row],[Line Sub Total]],0)</f>
        <v>0</v>
      </c>
      <c r="AV276" s="18">
        <f>IF(SalesOrders_Log[[#This Row],[Date Invoiced]]=FY03_M03,SalesOrders_Log[[#This Row],[Line Sub Total]],0)</f>
        <v>0</v>
      </c>
      <c r="AW276" s="18">
        <f>IF(SalesOrders_Log[[#This Row],[Date Invoiced]]=FY03_M04,SalesOrders_Log[[#This Row],[Line Sub Total]],0)</f>
        <v>0</v>
      </c>
      <c r="AX276" s="18">
        <f>IF(SalesOrders_Log[[#This Row],[Date Invoiced]]=FY03_M05,SalesOrders_Log[[#This Row],[Line Sub Total]],0)</f>
        <v>0</v>
      </c>
      <c r="AY276" s="18">
        <f>IF(SalesOrders_Log[[#This Row],[Date Invoiced]]=FY03_M06,SalesOrders_Log[[#This Row],[Line Sub Total]],0)</f>
        <v>0</v>
      </c>
      <c r="AZ276" s="18">
        <f>IF(SalesOrders_Log[[#This Row],[Date Invoiced]]=FY03_M07,SalesOrders_Log[[#This Row],[Line Sub Total]],0)</f>
        <v>0</v>
      </c>
      <c r="BA276" s="18">
        <f>IF(SalesOrders_Log[[#This Row],[Date Invoiced]]=FY03_M08,SalesOrders_Log[[#This Row],[Line Sub Total]],0)</f>
        <v>0</v>
      </c>
      <c r="BB276" s="18">
        <f>IF(SalesOrders_Log[[#This Row],[Date Invoiced]]=FY03_M09,SalesOrders_Log[[#This Row],[Line Sub Total]],0)</f>
        <v>0</v>
      </c>
      <c r="BC276" s="18">
        <f>IF(SalesOrders_Log[[#This Row],[Date Invoiced]]=FY03_M10,SalesOrders_Log[[#This Row],[Line Sub Total]],0)</f>
        <v>0</v>
      </c>
      <c r="BD276" s="18">
        <f>IF(SalesOrders_Log[[#This Row],[Date Invoiced]]=FY03_M11,SalesOrders_Log[[#This Row],[Line Sub Total]],0)</f>
        <v>0</v>
      </c>
      <c r="BE276" s="18">
        <f>IF(SalesOrders_Log[[#This Row],[Date Invoiced]]=FY03_M12,SalesOrders_Log[[#This Row],[Line Sub Total]],0)</f>
        <v>0</v>
      </c>
      <c r="BF276" s="18">
        <f>IF(SalesOrders_Log[[#This Row],[Product]]=FY04_M01,SalesOrders_Log[[#This Row],[Date Invoiced]],0)</f>
        <v>0</v>
      </c>
      <c r="BG276" s="18">
        <f>IF(SalesOrders_Log[[#This Row],[Product]]=FY04_M02,SalesOrders_Log[[#This Row],[Date Invoiced]],0)</f>
        <v>0</v>
      </c>
      <c r="BH276" s="18">
        <f>IF(SalesOrders_Log[[#This Row],[Product]]=FY04_M03,SalesOrders_Log[[#This Row],[Date Invoiced]],0)</f>
        <v>0</v>
      </c>
      <c r="BI276" s="18">
        <f>IF(SalesOrders_Log[[#This Row],[Product]]=FY04_M04,SalesOrders_Log[[#This Row],[Date Invoiced]],0)</f>
        <v>0</v>
      </c>
      <c r="BJ276" s="18">
        <f>IF(SalesOrders_Log[[#This Row],[Product]]=FY04_M05,SalesOrders_Log[[#This Row],[Date Invoiced]],0)</f>
        <v>0</v>
      </c>
      <c r="BK276" s="18">
        <f>IF(SalesOrders_Log[[#This Row],[Product]]=FY04_M06,SalesOrders_Log[[#This Row],[Date Invoiced]],0)</f>
        <v>0</v>
      </c>
      <c r="BL276" s="18">
        <f>IF(SalesOrders_Log[[#This Row],[Product]]=FY04_M07,SalesOrders_Log[[#This Row],[Date Invoiced]],0)</f>
        <v>0</v>
      </c>
      <c r="BM276" s="18">
        <f>IF(SalesOrders_Log[[#This Row],[Product]]=FY04_M08,SalesOrders_Log[[#This Row],[Date Invoiced]],0)</f>
        <v>0</v>
      </c>
      <c r="BN276" s="18">
        <f>IF(SalesOrders_Log[[#This Row],[Product]]=FY04_M09,SalesOrders_Log[[#This Row],[Date Invoiced]],0)</f>
        <v>0</v>
      </c>
      <c r="BO276" s="18">
        <f>IF(SalesOrders_Log[[#This Row],[Product]]=FY04_M10,SalesOrders_Log[[#This Row],[Date Invoiced]],0)</f>
        <v>0</v>
      </c>
      <c r="BP276" s="18">
        <f>IF(SalesOrders_Log[[#This Row],[Product]]=FY04_M11,SalesOrders_Log[[#This Row],[Date Invoiced]],0)</f>
        <v>0</v>
      </c>
      <c r="BQ276" s="18">
        <f>IF(SalesOrders_Log[[#This Row],[Product]]=FY04_M12,SalesOrders_Log[[#This Row],[Date Invoiced]],0)</f>
        <v>0</v>
      </c>
      <c r="BR276" s="18">
        <f>IF(SalesOrders_Log[[#This Row],[Product]]=FY05_M01,SalesOrders_Log[[#This Row],[Date Invoiced]],0)</f>
        <v>0</v>
      </c>
      <c r="BS276" s="18">
        <f>IF(SalesOrders_Log[[#This Row],[Product]]=FY05_M02,SalesOrders_Log[[#This Row],[Date Invoiced]],0)</f>
        <v>0</v>
      </c>
      <c r="BT276" s="18">
        <f>IF(SalesOrders_Log[[#This Row],[Product]]=FY05_M03,SalesOrders_Log[[#This Row],[Date Invoiced]],0)</f>
        <v>0</v>
      </c>
      <c r="BU276" s="18">
        <f>IF(SalesOrders_Log[[#This Row],[Product]]=FY05_M04,SalesOrders_Log[[#This Row],[Date Invoiced]],0)</f>
        <v>0</v>
      </c>
      <c r="BV276" s="18">
        <f>IF(SalesOrders_Log[[#This Row],[Product]]=FY05_M05,SalesOrders_Log[[#This Row],[Date Invoiced]],0)</f>
        <v>0</v>
      </c>
      <c r="BW276" s="18">
        <f>IF(SalesOrders_Log[[#This Row],[Product]]=FY05_M06,SalesOrders_Log[[#This Row],[Date Invoiced]],0)</f>
        <v>0</v>
      </c>
      <c r="BX276" s="18">
        <f>IF(SalesOrders_Log[[#This Row],[Product]]=FY05_M07,SalesOrders_Log[[#This Row],[Date Invoiced]],0)</f>
        <v>0</v>
      </c>
      <c r="BY276" s="18">
        <f>IF(SalesOrders_Log[[#This Row],[Product]]=FY05_M08,SalesOrders_Log[[#This Row],[Date Invoiced]],0)</f>
        <v>0</v>
      </c>
      <c r="BZ276" s="18">
        <f>IF(SalesOrders_Log[[#This Row],[Product]]=FY05_M09,SalesOrders_Log[[#This Row],[Date Invoiced]],0)</f>
        <v>0</v>
      </c>
      <c r="CA276" s="18">
        <f>IF(SalesOrders_Log[[#This Row],[Product]]=FY05_M10,SalesOrders_Log[[#This Row],[Date Invoiced]],0)</f>
        <v>0</v>
      </c>
      <c r="CB276" s="18">
        <f>IF(SalesOrders_Log[[#This Row],[Product]]=FY05_M11,SalesOrders_Log[[#This Row],[Date Invoiced]],0)</f>
        <v>0</v>
      </c>
      <c r="CC276" s="18">
        <f>IF(SalesOrders_Log[[#This Row],[Product]]=FY05_M12,SalesOrders_Log[[#This Row],[Date Invoiced]],0)</f>
        <v>0</v>
      </c>
    </row>
    <row r="277" spans="2:81" x14ac:dyDescent="0.25">
      <c r="B277" s="6" t="s">
        <v>881</v>
      </c>
      <c r="C277" s="6"/>
      <c r="D277" s="11"/>
      <c r="E277" s="6"/>
      <c r="F277" s="6"/>
      <c r="G277" s="6"/>
      <c r="H277" s="6"/>
      <c r="I277" s="6"/>
      <c r="J277" s="6"/>
      <c r="K277" s="6"/>
      <c r="L277" s="18" t="str">
        <f>IF(ISBLANK(SalesOrders_Log[[#This Row],[Product]]),"",SalesOrders_Log[[#This Row],[List Price]]*SalesOrders_Log[[#This Row],[QTY at List Price]]+SalesOrders_Log[[#This Row],[Discount Price]]*SalesOrders_Log[[#This Row],[QTY at Discount Price]])</f>
        <v/>
      </c>
      <c r="M277" s="6"/>
      <c r="N277" s="6"/>
      <c r="O277" s="18" t="str">
        <f>IFERROR(SalesOrders_Log[[#This Row],[Line Sub Total]]*SalesOrders_Log[[#This Row],[Zip Code Taxes]],"")</f>
        <v/>
      </c>
      <c r="P277" s="18">
        <f>SalesOrders_Log[[#This Row],[List Price]]-SalesOrders_Log[[#This Row],[Cost Price]]</f>
        <v>0</v>
      </c>
      <c r="Q27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77" s="93" t="str">
        <f>IFERROR(SalesOrders_Log[[#This Row],[QTY at List Price]]*SalesOrders_Log[[#This Row],[List Price]]/SalesOrders_Log[[#This Row],[Cost Price]]*SalesOrders_Log[[#This Row],[QTY at List Price]]-IF(SalesOrders_Log[[#This Row],[QTY at List Price]]="","",1),"")</f>
        <v/>
      </c>
      <c r="S277" s="93" t="str">
        <f>IFERROR( SalesOrders_Log[[#This Row],[QTY at Discount Price]]*SalesOrders_Log[[#This Row],[Discount Price]]/SalesOrders_Log[[#This Row],[Cost Price]]*SalesOrders_Log[[#This Row],[QTY at Discount Price]]-IF(SalesOrders_Log[[#This Row],[QTY at Discount Price]]="","",1),"")</f>
        <v/>
      </c>
      <c r="T277" s="6"/>
      <c r="V277" s="18">
        <f>IF(SalesOrders_Log[[#This Row],[Date Invoiced]]=FY01_M01,SalesOrders_Log[[#This Row],[Line Sub Total]],0)</f>
        <v>0</v>
      </c>
      <c r="W277" s="18">
        <f>IF(SalesOrders_Log[[#This Row],[Date Invoiced]]=FY01_M02,SalesOrders_Log[[#This Row],[Line Sub Total]],0)</f>
        <v>0</v>
      </c>
      <c r="X277" s="18">
        <f>IF(SalesOrders_Log[[#This Row],[Date Invoiced]]=FY01_M03,SalesOrders_Log[[#This Row],[Line Sub Total]],0)</f>
        <v>0</v>
      </c>
      <c r="Y277" s="18">
        <f>IF(SalesOrders_Log[[#This Row],[Date Invoiced]]=FY01_M04,SalesOrders_Log[[#This Row],[Line Sub Total]],0)</f>
        <v>0</v>
      </c>
      <c r="Z277" s="18">
        <f>IF(SalesOrders_Log[[#This Row],[Date Invoiced]]=FY01_M05,SalesOrders_Log[[#This Row],[Line Sub Total]],0)</f>
        <v>0</v>
      </c>
      <c r="AA277" s="18">
        <f>IF(SalesOrders_Log[[#This Row],[Date Invoiced]]=FY01_M06,SalesOrders_Log[[#This Row],[Line Sub Total]],0)</f>
        <v>0</v>
      </c>
      <c r="AB277" s="18">
        <f>IF(SalesOrders_Log[[#This Row],[Date Invoiced]]=FY01_M07,SalesOrders_Log[[#This Row],[Line Sub Total]],0)</f>
        <v>0</v>
      </c>
      <c r="AC277" s="18">
        <f>IF(SalesOrders_Log[[#This Row],[Date Invoiced]]=FY01_M08,SalesOrders_Log[[#This Row],[Line Sub Total]],0)</f>
        <v>0</v>
      </c>
      <c r="AD277" s="18">
        <f>IF(SalesOrders_Log[[#This Row],[Date Invoiced]]=FY01_M09,SalesOrders_Log[[#This Row],[Line Sub Total]],0)</f>
        <v>0</v>
      </c>
      <c r="AE277" s="18">
        <f>IF(SalesOrders_Log[[#This Row],[Date Invoiced]]=FY01_M10,SalesOrders_Log[[#This Row],[Line Sub Total]],0)</f>
        <v>0</v>
      </c>
      <c r="AF277" s="18">
        <f>IF(SalesOrders_Log[[#This Row],[Date Invoiced]]=FY01_M11,SalesOrders_Log[[#This Row],[Line Sub Total]],0)</f>
        <v>0</v>
      </c>
      <c r="AG277" s="18">
        <f>IF(SalesOrders_Log[[#This Row],[Date Invoiced]]=FY01_M12,SalesOrders_Log[[#This Row],[Line Sub Total]],0)</f>
        <v>0</v>
      </c>
      <c r="AH277" s="18">
        <f>IF(SalesOrders_Log[[#This Row],[Date Invoiced]]=FY02_M01,SalesOrders_Log[[#This Row],[Line Sub Total]],0)</f>
        <v>0</v>
      </c>
      <c r="AI277" s="18">
        <f>IF(SalesOrders_Log[[#This Row],[Date Invoiced]]=FY02_M02,SalesOrders_Log[[#This Row],[Line Sub Total]],0)</f>
        <v>0</v>
      </c>
      <c r="AJ277" s="18">
        <f>IF(SalesOrders_Log[[#This Row],[Date Invoiced]]=FY02_M03,SalesOrders_Log[[#This Row],[Line Sub Total]],0)</f>
        <v>0</v>
      </c>
      <c r="AK277" s="18">
        <f>IF(SalesOrders_Log[[#This Row],[Date Invoiced]]=FY02_M04,SalesOrders_Log[[#This Row],[Line Sub Total]],0)</f>
        <v>0</v>
      </c>
      <c r="AL277" s="18">
        <f>IF(SalesOrders_Log[[#This Row],[Date Invoiced]]=FY02_M05,SalesOrders_Log[[#This Row],[Line Sub Total]],0)</f>
        <v>0</v>
      </c>
      <c r="AM277" s="18">
        <f>IF(SalesOrders_Log[[#This Row],[Date Invoiced]]=FY02_M06,SalesOrders_Log[[#This Row],[Line Sub Total]],0)</f>
        <v>0</v>
      </c>
      <c r="AN277" s="18">
        <f>IF(SalesOrders_Log[[#This Row],[Date Invoiced]]=FY02_M07,SalesOrders_Log[[#This Row],[Line Sub Total]],0)</f>
        <v>0</v>
      </c>
      <c r="AO277" s="18">
        <f>IF(SalesOrders_Log[[#This Row],[Date Invoiced]]=FY02_M08,SalesOrders_Log[[#This Row],[Line Sub Total]],0)</f>
        <v>0</v>
      </c>
      <c r="AP277" s="18">
        <f>IF(SalesOrders_Log[[#This Row],[Date Invoiced]]=FY02_M09,SalesOrders_Log[[#This Row],[Line Sub Total]],0)</f>
        <v>0</v>
      </c>
      <c r="AQ277" s="18">
        <f>IF(SalesOrders_Log[[#This Row],[Date Invoiced]]=FY02_M10,SalesOrders_Log[[#This Row],[Line Sub Total]],0)</f>
        <v>0</v>
      </c>
      <c r="AR277" s="18">
        <f>IF(SalesOrders_Log[[#This Row],[Date Invoiced]]=FY02_M11,SalesOrders_Log[[#This Row],[Line Sub Total]],0)</f>
        <v>0</v>
      </c>
      <c r="AS277" s="18">
        <f>IF(SalesOrders_Log[[#This Row],[Date Invoiced]]=FY02_M12,SalesOrders_Log[[#This Row],[Line Sub Total]],0)</f>
        <v>0</v>
      </c>
      <c r="AT277" s="18">
        <f>IF(SalesOrders_Log[[#This Row],[Date Invoiced]]=FY03_M01,SalesOrders_Log[[#This Row],[Line Sub Total]],0)</f>
        <v>0</v>
      </c>
      <c r="AU277" s="18">
        <f>IF(SalesOrders_Log[[#This Row],[Date Invoiced]]=FY03_M02,SalesOrders_Log[[#This Row],[Line Sub Total]],0)</f>
        <v>0</v>
      </c>
      <c r="AV277" s="18">
        <f>IF(SalesOrders_Log[[#This Row],[Date Invoiced]]=FY03_M03,SalesOrders_Log[[#This Row],[Line Sub Total]],0)</f>
        <v>0</v>
      </c>
      <c r="AW277" s="18">
        <f>IF(SalesOrders_Log[[#This Row],[Date Invoiced]]=FY03_M04,SalesOrders_Log[[#This Row],[Line Sub Total]],0)</f>
        <v>0</v>
      </c>
      <c r="AX277" s="18">
        <f>IF(SalesOrders_Log[[#This Row],[Date Invoiced]]=FY03_M05,SalesOrders_Log[[#This Row],[Line Sub Total]],0)</f>
        <v>0</v>
      </c>
      <c r="AY277" s="18">
        <f>IF(SalesOrders_Log[[#This Row],[Date Invoiced]]=FY03_M06,SalesOrders_Log[[#This Row],[Line Sub Total]],0)</f>
        <v>0</v>
      </c>
      <c r="AZ277" s="18">
        <f>IF(SalesOrders_Log[[#This Row],[Date Invoiced]]=FY03_M07,SalesOrders_Log[[#This Row],[Line Sub Total]],0)</f>
        <v>0</v>
      </c>
      <c r="BA277" s="18">
        <f>IF(SalesOrders_Log[[#This Row],[Date Invoiced]]=FY03_M08,SalesOrders_Log[[#This Row],[Line Sub Total]],0)</f>
        <v>0</v>
      </c>
      <c r="BB277" s="18">
        <f>IF(SalesOrders_Log[[#This Row],[Date Invoiced]]=FY03_M09,SalesOrders_Log[[#This Row],[Line Sub Total]],0)</f>
        <v>0</v>
      </c>
      <c r="BC277" s="18">
        <f>IF(SalesOrders_Log[[#This Row],[Date Invoiced]]=FY03_M10,SalesOrders_Log[[#This Row],[Line Sub Total]],0)</f>
        <v>0</v>
      </c>
      <c r="BD277" s="18">
        <f>IF(SalesOrders_Log[[#This Row],[Date Invoiced]]=FY03_M11,SalesOrders_Log[[#This Row],[Line Sub Total]],0)</f>
        <v>0</v>
      </c>
      <c r="BE277" s="18">
        <f>IF(SalesOrders_Log[[#This Row],[Date Invoiced]]=FY03_M12,SalesOrders_Log[[#This Row],[Line Sub Total]],0)</f>
        <v>0</v>
      </c>
      <c r="BF277" s="18">
        <f>IF(SalesOrders_Log[[#This Row],[Product]]=FY04_M01,SalesOrders_Log[[#This Row],[Date Invoiced]],0)</f>
        <v>0</v>
      </c>
      <c r="BG277" s="18">
        <f>IF(SalesOrders_Log[[#This Row],[Product]]=FY04_M02,SalesOrders_Log[[#This Row],[Date Invoiced]],0)</f>
        <v>0</v>
      </c>
      <c r="BH277" s="18">
        <f>IF(SalesOrders_Log[[#This Row],[Product]]=FY04_M03,SalesOrders_Log[[#This Row],[Date Invoiced]],0)</f>
        <v>0</v>
      </c>
      <c r="BI277" s="18">
        <f>IF(SalesOrders_Log[[#This Row],[Product]]=FY04_M04,SalesOrders_Log[[#This Row],[Date Invoiced]],0)</f>
        <v>0</v>
      </c>
      <c r="BJ277" s="18">
        <f>IF(SalesOrders_Log[[#This Row],[Product]]=FY04_M05,SalesOrders_Log[[#This Row],[Date Invoiced]],0)</f>
        <v>0</v>
      </c>
      <c r="BK277" s="18">
        <f>IF(SalesOrders_Log[[#This Row],[Product]]=FY04_M06,SalesOrders_Log[[#This Row],[Date Invoiced]],0)</f>
        <v>0</v>
      </c>
      <c r="BL277" s="18">
        <f>IF(SalesOrders_Log[[#This Row],[Product]]=FY04_M07,SalesOrders_Log[[#This Row],[Date Invoiced]],0)</f>
        <v>0</v>
      </c>
      <c r="BM277" s="18">
        <f>IF(SalesOrders_Log[[#This Row],[Product]]=FY04_M08,SalesOrders_Log[[#This Row],[Date Invoiced]],0)</f>
        <v>0</v>
      </c>
      <c r="BN277" s="18">
        <f>IF(SalesOrders_Log[[#This Row],[Product]]=FY04_M09,SalesOrders_Log[[#This Row],[Date Invoiced]],0)</f>
        <v>0</v>
      </c>
      <c r="BO277" s="18">
        <f>IF(SalesOrders_Log[[#This Row],[Product]]=FY04_M10,SalesOrders_Log[[#This Row],[Date Invoiced]],0)</f>
        <v>0</v>
      </c>
      <c r="BP277" s="18">
        <f>IF(SalesOrders_Log[[#This Row],[Product]]=FY04_M11,SalesOrders_Log[[#This Row],[Date Invoiced]],0)</f>
        <v>0</v>
      </c>
      <c r="BQ277" s="18">
        <f>IF(SalesOrders_Log[[#This Row],[Product]]=FY04_M12,SalesOrders_Log[[#This Row],[Date Invoiced]],0)</f>
        <v>0</v>
      </c>
      <c r="BR277" s="18">
        <f>IF(SalesOrders_Log[[#This Row],[Product]]=FY05_M01,SalesOrders_Log[[#This Row],[Date Invoiced]],0)</f>
        <v>0</v>
      </c>
      <c r="BS277" s="18">
        <f>IF(SalesOrders_Log[[#This Row],[Product]]=FY05_M02,SalesOrders_Log[[#This Row],[Date Invoiced]],0)</f>
        <v>0</v>
      </c>
      <c r="BT277" s="18">
        <f>IF(SalesOrders_Log[[#This Row],[Product]]=FY05_M03,SalesOrders_Log[[#This Row],[Date Invoiced]],0)</f>
        <v>0</v>
      </c>
      <c r="BU277" s="18">
        <f>IF(SalesOrders_Log[[#This Row],[Product]]=FY05_M04,SalesOrders_Log[[#This Row],[Date Invoiced]],0)</f>
        <v>0</v>
      </c>
      <c r="BV277" s="18">
        <f>IF(SalesOrders_Log[[#This Row],[Product]]=FY05_M05,SalesOrders_Log[[#This Row],[Date Invoiced]],0)</f>
        <v>0</v>
      </c>
      <c r="BW277" s="18">
        <f>IF(SalesOrders_Log[[#This Row],[Product]]=FY05_M06,SalesOrders_Log[[#This Row],[Date Invoiced]],0)</f>
        <v>0</v>
      </c>
      <c r="BX277" s="18">
        <f>IF(SalesOrders_Log[[#This Row],[Product]]=FY05_M07,SalesOrders_Log[[#This Row],[Date Invoiced]],0)</f>
        <v>0</v>
      </c>
      <c r="BY277" s="18">
        <f>IF(SalesOrders_Log[[#This Row],[Product]]=FY05_M08,SalesOrders_Log[[#This Row],[Date Invoiced]],0)</f>
        <v>0</v>
      </c>
      <c r="BZ277" s="18">
        <f>IF(SalesOrders_Log[[#This Row],[Product]]=FY05_M09,SalesOrders_Log[[#This Row],[Date Invoiced]],0)</f>
        <v>0</v>
      </c>
      <c r="CA277" s="18">
        <f>IF(SalesOrders_Log[[#This Row],[Product]]=FY05_M10,SalesOrders_Log[[#This Row],[Date Invoiced]],0)</f>
        <v>0</v>
      </c>
      <c r="CB277" s="18">
        <f>IF(SalesOrders_Log[[#This Row],[Product]]=FY05_M11,SalesOrders_Log[[#This Row],[Date Invoiced]],0)</f>
        <v>0</v>
      </c>
      <c r="CC277" s="18">
        <f>IF(SalesOrders_Log[[#This Row],[Product]]=FY05_M12,SalesOrders_Log[[#This Row],[Date Invoiced]],0)</f>
        <v>0</v>
      </c>
    </row>
    <row r="278" spans="2:81" x14ac:dyDescent="0.25">
      <c r="B278" s="6" t="s">
        <v>882</v>
      </c>
      <c r="C278" s="6"/>
      <c r="D278" s="11"/>
      <c r="E278" s="6"/>
      <c r="F278" s="6"/>
      <c r="G278" s="6"/>
      <c r="H278" s="6"/>
      <c r="I278" s="6"/>
      <c r="J278" s="6"/>
      <c r="K278" s="6"/>
      <c r="L278" s="18" t="str">
        <f>IF(ISBLANK(SalesOrders_Log[[#This Row],[Product]]),"",SalesOrders_Log[[#This Row],[List Price]]*SalesOrders_Log[[#This Row],[QTY at List Price]]+SalesOrders_Log[[#This Row],[Discount Price]]*SalesOrders_Log[[#This Row],[QTY at Discount Price]])</f>
        <v/>
      </c>
      <c r="M278" s="6"/>
      <c r="N278" s="6"/>
      <c r="O278" s="18" t="str">
        <f>IFERROR(SalesOrders_Log[[#This Row],[Line Sub Total]]*SalesOrders_Log[[#This Row],[Zip Code Taxes]],"")</f>
        <v/>
      </c>
      <c r="P278" s="18">
        <f>SalesOrders_Log[[#This Row],[List Price]]-SalesOrders_Log[[#This Row],[Cost Price]]</f>
        <v>0</v>
      </c>
      <c r="Q27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78" s="93" t="str">
        <f>IFERROR(SalesOrders_Log[[#This Row],[QTY at List Price]]*SalesOrders_Log[[#This Row],[List Price]]/SalesOrders_Log[[#This Row],[Cost Price]]*SalesOrders_Log[[#This Row],[QTY at List Price]]-IF(SalesOrders_Log[[#This Row],[QTY at List Price]]="","",1),"")</f>
        <v/>
      </c>
      <c r="S278" s="93" t="str">
        <f>IFERROR( SalesOrders_Log[[#This Row],[QTY at Discount Price]]*SalesOrders_Log[[#This Row],[Discount Price]]/SalesOrders_Log[[#This Row],[Cost Price]]*SalesOrders_Log[[#This Row],[QTY at Discount Price]]-IF(SalesOrders_Log[[#This Row],[QTY at Discount Price]]="","",1),"")</f>
        <v/>
      </c>
      <c r="T278" s="6"/>
      <c r="V278" s="18">
        <f>IF(SalesOrders_Log[[#This Row],[Date Invoiced]]=FY01_M01,SalesOrders_Log[[#This Row],[Line Sub Total]],0)</f>
        <v>0</v>
      </c>
      <c r="W278" s="18">
        <f>IF(SalesOrders_Log[[#This Row],[Date Invoiced]]=FY01_M02,SalesOrders_Log[[#This Row],[Line Sub Total]],0)</f>
        <v>0</v>
      </c>
      <c r="X278" s="18">
        <f>IF(SalesOrders_Log[[#This Row],[Date Invoiced]]=FY01_M03,SalesOrders_Log[[#This Row],[Line Sub Total]],0)</f>
        <v>0</v>
      </c>
      <c r="Y278" s="18">
        <f>IF(SalesOrders_Log[[#This Row],[Date Invoiced]]=FY01_M04,SalesOrders_Log[[#This Row],[Line Sub Total]],0)</f>
        <v>0</v>
      </c>
      <c r="Z278" s="18">
        <f>IF(SalesOrders_Log[[#This Row],[Date Invoiced]]=FY01_M05,SalesOrders_Log[[#This Row],[Line Sub Total]],0)</f>
        <v>0</v>
      </c>
      <c r="AA278" s="18">
        <f>IF(SalesOrders_Log[[#This Row],[Date Invoiced]]=FY01_M06,SalesOrders_Log[[#This Row],[Line Sub Total]],0)</f>
        <v>0</v>
      </c>
      <c r="AB278" s="18">
        <f>IF(SalesOrders_Log[[#This Row],[Date Invoiced]]=FY01_M07,SalesOrders_Log[[#This Row],[Line Sub Total]],0)</f>
        <v>0</v>
      </c>
      <c r="AC278" s="18">
        <f>IF(SalesOrders_Log[[#This Row],[Date Invoiced]]=FY01_M08,SalesOrders_Log[[#This Row],[Line Sub Total]],0)</f>
        <v>0</v>
      </c>
      <c r="AD278" s="18">
        <f>IF(SalesOrders_Log[[#This Row],[Date Invoiced]]=FY01_M09,SalesOrders_Log[[#This Row],[Line Sub Total]],0)</f>
        <v>0</v>
      </c>
      <c r="AE278" s="18">
        <f>IF(SalesOrders_Log[[#This Row],[Date Invoiced]]=FY01_M10,SalesOrders_Log[[#This Row],[Line Sub Total]],0)</f>
        <v>0</v>
      </c>
      <c r="AF278" s="18">
        <f>IF(SalesOrders_Log[[#This Row],[Date Invoiced]]=FY01_M11,SalesOrders_Log[[#This Row],[Line Sub Total]],0)</f>
        <v>0</v>
      </c>
      <c r="AG278" s="18">
        <f>IF(SalesOrders_Log[[#This Row],[Date Invoiced]]=FY01_M12,SalesOrders_Log[[#This Row],[Line Sub Total]],0)</f>
        <v>0</v>
      </c>
      <c r="AH278" s="18">
        <f>IF(SalesOrders_Log[[#This Row],[Date Invoiced]]=FY02_M01,SalesOrders_Log[[#This Row],[Line Sub Total]],0)</f>
        <v>0</v>
      </c>
      <c r="AI278" s="18">
        <f>IF(SalesOrders_Log[[#This Row],[Date Invoiced]]=FY02_M02,SalesOrders_Log[[#This Row],[Line Sub Total]],0)</f>
        <v>0</v>
      </c>
      <c r="AJ278" s="18">
        <f>IF(SalesOrders_Log[[#This Row],[Date Invoiced]]=FY02_M03,SalesOrders_Log[[#This Row],[Line Sub Total]],0)</f>
        <v>0</v>
      </c>
      <c r="AK278" s="18">
        <f>IF(SalesOrders_Log[[#This Row],[Date Invoiced]]=FY02_M04,SalesOrders_Log[[#This Row],[Line Sub Total]],0)</f>
        <v>0</v>
      </c>
      <c r="AL278" s="18">
        <f>IF(SalesOrders_Log[[#This Row],[Date Invoiced]]=FY02_M05,SalesOrders_Log[[#This Row],[Line Sub Total]],0)</f>
        <v>0</v>
      </c>
      <c r="AM278" s="18">
        <f>IF(SalesOrders_Log[[#This Row],[Date Invoiced]]=FY02_M06,SalesOrders_Log[[#This Row],[Line Sub Total]],0)</f>
        <v>0</v>
      </c>
      <c r="AN278" s="18">
        <f>IF(SalesOrders_Log[[#This Row],[Date Invoiced]]=FY02_M07,SalesOrders_Log[[#This Row],[Line Sub Total]],0)</f>
        <v>0</v>
      </c>
      <c r="AO278" s="18">
        <f>IF(SalesOrders_Log[[#This Row],[Date Invoiced]]=FY02_M08,SalesOrders_Log[[#This Row],[Line Sub Total]],0)</f>
        <v>0</v>
      </c>
      <c r="AP278" s="18">
        <f>IF(SalesOrders_Log[[#This Row],[Date Invoiced]]=FY02_M09,SalesOrders_Log[[#This Row],[Line Sub Total]],0)</f>
        <v>0</v>
      </c>
      <c r="AQ278" s="18">
        <f>IF(SalesOrders_Log[[#This Row],[Date Invoiced]]=FY02_M10,SalesOrders_Log[[#This Row],[Line Sub Total]],0)</f>
        <v>0</v>
      </c>
      <c r="AR278" s="18">
        <f>IF(SalesOrders_Log[[#This Row],[Date Invoiced]]=FY02_M11,SalesOrders_Log[[#This Row],[Line Sub Total]],0)</f>
        <v>0</v>
      </c>
      <c r="AS278" s="18">
        <f>IF(SalesOrders_Log[[#This Row],[Date Invoiced]]=FY02_M12,SalesOrders_Log[[#This Row],[Line Sub Total]],0)</f>
        <v>0</v>
      </c>
      <c r="AT278" s="18">
        <f>IF(SalesOrders_Log[[#This Row],[Date Invoiced]]=FY03_M01,SalesOrders_Log[[#This Row],[Line Sub Total]],0)</f>
        <v>0</v>
      </c>
      <c r="AU278" s="18">
        <f>IF(SalesOrders_Log[[#This Row],[Date Invoiced]]=FY03_M02,SalesOrders_Log[[#This Row],[Line Sub Total]],0)</f>
        <v>0</v>
      </c>
      <c r="AV278" s="18">
        <f>IF(SalesOrders_Log[[#This Row],[Date Invoiced]]=FY03_M03,SalesOrders_Log[[#This Row],[Line Sub Total]],0)</f>
        <v>0</v>
      </c>
      <c r="AW278" s="18">
        <f>IF(SalesOrders_Log[[#This Row],[Date Invoiced]]=FY03_M04,SalesOrders_Log[[#This Row],[Line Sub Total]],0)</f>
        <v>0</v>
      </c>
      <c r="AX278" s="18">
        <f>IF(SalesOrders_Log[[#This Row],[Date Invoiced]]=FY03_M05,SalesOrders_Log[[#This Row],[Line Sub Total]],0)</f>
        <v>0</v>
      </c>
      <c r="AY278" s="18">
        <f>IF(SalesOrders_Log[[#This Row],[Date Invoiced]]=FY03_M06,SalesOrders_Log[[#This Row],[Line Sub Total]],0)</f>
        <v>0</v>
      </c>
      <c r="AZ278" s="18">
        <f>IF(SalesOrders_Log[[#This Row],[Date Invoiced]]=FY03_M07,SalesOrders_Log[[#This Row],[Line Sub Total]],0)</f>
        <v>0</v>
      </c>
      <c r="BA278" s="18">
        <f>IF(SalesOrders_Log[[#This Row],[Date Invoiced]]=FY03_M08,SalesOrders_Log[[#This Row],[Line Sub Total]],0)</f>
        <v>0</v>
      </c>
      <c r="BB278" s="18">
        <f>IF(SalesOrders_Log[[#This Row],[Date Invoiced]]=FY03_M09,SalesOrders_Log[[#This Row],[Line Sub Total]],0)</f>
        <v>0</v>
      </c>
      <c r="BC278" s="18">
        <f>IF(SalesOrders_Log[[#This Row],[Date Invoiced]]=FY03_M10,SalesOrders_Log[[#This Row],[Line Sub Total]],0)</f>
        <v>0</v>
      </c>
      <c r="BD278" s="18">
        <f>IF(SalesOrders_Log[[#This Row],[Date Invoiced]]=FY03_M11,SalesOrders_Log[[#This Row],[Line Sub Total]],0)</f>
        <v>0</v>
      </c>
      <c r="BE278" s="18">
        <f>IF(SalesOrders_Log[[#This Row],[Date Invoiced]]=FY03_M12,SalesOrders_Log[[#This Row],[Line Sub Total]],0)</f>
        <v>0</v>
      </c>
      <c r="BF278" s="18">
        <f>IF(SalesOrders_Log[[#This Row],[Product]]=FY04_M01,SalesOrders_Log[[#This Row],[Date Invoiced]],0)</f>
        <v>0</v>
      </c>
      <c r="BG278" s="18">
        <f>IF(SalesOrders_Log[[#This Row],[Product]]=FY04_M02,SalesOrders_Log[[#This Row],[Date Invoiced]],0)</f>
        <v>0</v>
      </c>
      <c r="BH278" s="18">
        <f>IF(SalesOrders_Log[[#This Row],[Product]]=FY04_M03,SalesOrders_Log[[#This Row],[Date Invoiced]],0)</f>
        <v>0</v>
      </c>
      <c r="BI278" s="18">
        <f>IF(SalesOrders_Log[[#This Row],[Product]]=FY04_M04,SalesOrders_Log[[#This Row],[Date Invoiced]],0)</f>
        <v>0</v>
      </c>
      <c r="BJ278" s="18">
        <f>IF(SalesOrders_Log[[#This Row],[Product]]=FY04_M05,SalesOrders_Log[[#This Row],[Date Invoiced]],0)</f>
        <v>0</v>
      </c>
      <c r="BK278" s="18">
        <f>IF(SalesOrders_Log[[#This Row],[Product]]=FY04_M06,SalesOrders_Log[[#This Row],[Date Invoiced]],0)</f>
        <v>0</v>
      </c>
      <c r="BL278" s="18">
        <f>IF(SalesOrders_Log[[#This Row],[Product]]=FY04_M07,SalesOrders_Log[[#This Row],[Date Invoiced]],0)</f>
        <v>0</v>
      </c>
      <c r="BM278" s="18">
        <f>IF(SalesOrders_Log[[#This Row],[Product]]=FY04_M08,SalesOrders_Log[[#This Row],[Date Invoiced]],0)</f>
        <v>0</v>
      </c>
      <c r="BN278" s="18">
        <f>IF(SalesOrders_Log[[#This Row],[Product]]=FY04_M09,SalesOrders_Log[[#This Row],[Date Invoiced]],0)</f>
        <v>0</v>
      </c>
      <c r="BO278" s="18">
        <f>IF(SalesOrders_Log[[#This Row],[Product]]=FY04_M10,SalesOrders_Log[[#This Row],[Date Invoiced]],0)</f>
        <v>0</v>
      </c>
      <c r="BP278" s="18">
        <f>IF(SalesOrders_Log[[#This Row],[Product]]=FY04_M11,SalesOrders_Log[[#This Row],[Date Invoiced]],0)</f>
        <v>0</v>
      </c>
      <c r="BQ278" s="18">
        <f>IF(SalesOrders_Log[[#This Row],[Product]]=FY04_M12,SalesOrders_Log[[#This Row],[Date Invoiced]],0)</f>
        <v>0</v>
      </c>
      <c r="BR278" s="18">
        <f>IF(SalesOrders_Log[[#This Row],[Product]]=FY05_M01,SalesOrders_Log[[#This Row],[Date Invoiced]],0)</f>
        <v>0</v>
      </c>
      <c r="BS278" s="18">
        <f>IF(SalesOrders_Log[[#This Row],[Product]]=FY05_M02,SalesOrders_Log[[#This Row],[Date Invoiced]],0)</f>
        <v>0</v>
      </c>
      <c r="BT278" s="18">
        <f>IF(SalesOrders_Log[[#This Row],[Product]]=FY05_M03,SalesOrders_Log[[#This Row],[Date Invoiced]],0)</f>
        <v>0</v>
      </c>
      <c r="BU278" s="18">
        <f>IF(SalesOrders_Log[[#This Row],[Product]]=FY05_M04,SalesOrders_Log[[#This Row],[Date Invoiced]],0)</f>
        <v>0</v>
      </c>
      <c r="BV278" s="18">
        <f>IF(SalesOrders_Log[[#This Row],[Product]]=FY05_M05,SalesOrders_Log[[#This Row],[Date Invoiced]],0)</f>
        <v>0</v>
      </c>
      <c r="BW278" s="18">
        <f>IF(SalesOrders_Log[[#This Row],[Product]]=FY05_M06,SalesOrders_Log[[#This Row],[Date Invoiced]],0)</f>
        <v>0</v>
      </c>
      <c r="BX278" s="18">
        <f>IF(SalesOrders_Log[[#This Row],[Product]]=FY05_M07,SalesOrders_Log[[#This Row],[Date Invoiced]],0)</f>
        <v>0</v>
      </c>
      <c r="BY278" s="18">
        <f>IF(SalesOrders_Log[[#This Row],[Product]]=FY05_M08,SalesOrders_Log[[#This Row],[Date Invoiced]],0)</f>
        <v>0</v>
      </c>
      <c r="BZ278" s="18">
        <f>IF(SalesOrders_Log[[#This Row],[Product]]=FY05_M09,SalesOrders_Log[[#This Row],[Date Invoiced]],0)</f>
        <v>0</v>
      </c>
      <c r="CA278" s="18">
        <f>IF(SalesOrders_Log[[#This Row],[Product]]=FY05_M10,SalesOrders_Log[[#This Row],[Date Invoiced]],0)</f>
        <v>0</v>
      </c>
      <c r="CB278" s="18">
        <f>IF(SalesOrders_Log[[#This Row],[Product]]=FY05_M11,SalesOrders_Log[[#This Row],[Date Invoiced]],0)</f>
        <v>0</v>
      </c>
      <c r="CC278" s="18">
        <f>IF(SalesOrders_Log[[#This Row],[Product]]=FY05_M12,SalesOrders_Log[[#This Row],[Date Invoiced]],0)</f>
        <v>0</v>
      </c>
    </row>
    <row r="279" spans="2:81" x14ac:dyDescent="0.25">
      <c r="B279" s="6" t="s">
        <v>883</v>
      </c>
      <c r="C279" s="6"/>
      <c r="D279" s="11"/>
      <c r="E279" s="6"/>
      <c r="F279" s="6"/>
      <c r="G279" s="6"/>
      <c r="H279" s="6"/>
      <c r="I279" s="6"/>
      <c r="J279" s="6"/>
      <c r="K279" s="6"/>
      <c r="L279" s="18" t="str">
        <f>IF(ISBLANK(SalesOrders_Log[[#This Row],[Product]]),"",SalesOrders_Log[[#This Row],[List Price]]*SalesOrders_Log[[#This Row],[QTY at List Price]]+SalesOrders_Log[[#This Row],[Discount Price]]*SalesOrders_Log[[#This Row],[QTY at Discount Price]])</f>
        <v/>
      </c>
      <c r="M279" s="6"/>
      <c r="N279" s="6"/>
      <c r="O279" s="18" t="str">
        <f>IFERROR(SalesOrders_Log[[#This Row],[Line Sub Total]]*SalesOrders_Log[[#This Row],[Zip Code Taxes]],"")</f>
        <v/>
      </c>
      <c r="P279" s="18">
        <f>SalesOrders_Log[[#This Row],[List Price]]-SalesOrders_Log[[#This Row],[Cost Price]]</f>
        <v>0</v>
      </c>
      <c r="Q27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79" s="93" t="str">
        <f>IFERROR(SalesOrders_Log[[#This Row],[QTY at List Price]]*SalesOrders_Log[[#This Row],[List Price]]/SalesOrders_Log[[#This Row],[Cost Price]]*SalesOrders_Log[[#This Row],[QTY at List Price]]-IF(SalesOrders_Log[[#This Row],[QTY at List Price]]="","",1),"")</f>
        <v/>
      </c>
      <c r="S279" s="93" t="str">
        <f>IFERROR( SalesOrders_Log[[#This Row],[QTY at Discount Price]]*SalesOrders_Log[[#This Row],[Discount Price]]/SalesOrders_Log[[#This Row],[Cost Price]]*SalesOrders_Log[[#This Row],[QTY at Discount Price]]-IF(SalesOrders_Log[[#This Row],[QTY at Discount Price]]="","",1),"")</f>
        <v/>
      </c>
      <c r="T279" s="6"/>
      <c r="V279" s="18">
        <f>IF(SalesOrders_Log[[#This Row],[Date Invoiced]]=FY01_M01,SalesOrders_Log[[#This Row],[Line Sub Total]],0)</f>
        <v>0</v>
      </c>
      <c r="W279" s="18">
        <f>IF(SalesOrders_Log[[#This Row],[Date Invoiced]]=FY01_M02,SalesOrders_Log[[#This Row],[Line Sub Total]],0)</f>
        <v>0</v>
      </c>
      <c r="X279" s="18">
        <f>IF(SalesOrders_Log[[#This Row],[Date Invoiced]]=FY01_M03,SalesOrders_Log[[#This Row],[Line Sub Total]],0)</f>
        <v>0</v>
      </c>
      <c r="Y279" s="18">
        <f>IF(SalesOrders_Log[[#This Row],[Date Invoiced]]=FY01_M04,SalesOrders_Log[[#This Row],[Line Sub Total]],0)</f>
        <v>0</v>
      </c>
      <c r="Z279" s="18">
        <f>IF(SalesOrders_Log[[#This Row],[Date Invoiced]]=FY01_M05,SalesOrders_Log[[#This Row],[Line Sub Total]],0)</f>
        <v>0</v>
      </c>
      <c r="AA279" s="18">
        <f>IF(SalesOrders_Log[[#This Row],[Date Invoiced]]=FY01_M06,SalesOrders_Log[[#This Row],[Line Sub Total]],0)</f>
        <v>0</v>
      </c>
      <c r="AB279" s="18">
        <f>IF(SalesOrders_Log[[#This Row],[Date Invoiced]]=FY01_M07,SalesOrders_Log[[#This Row],[Line Sub Total]],0)</f>
        <v>0</v>
      </c>
      <c r="AC279" s="18">
        <f>IF(SalesOrders_Log[[#This Row],[Date Invoiced]]=FY01_M08,SalesOrders_Log[[#This Row],[Line Sub Total]],0)</f>
        <v>0</v>
      </c>
      <c r="AD279" s="18">
        <f>IF(SalesOrders_Log[[#This Row],[Date Invoiced]]=FY01_M09,SalesOrders_Log[[#This Row],[Line Sub Total]],0)</f>
        <v>0</v>
      </c>
      <c r="AE279" s="18">
        <f>IF(SalesOrders_Log[[#This Row],[Date Invoiced]]=FY01_M10,SalesOrders_Log[[#This Row],[Line Sub Total]],0)</f>
        <v>0</v>
      </c>
      <c r="AF279" s="18">
        <f>IF(SalesOrders_Log[[#This Row],[Date Invoiced]]=FY01_M11,SalesOrders_Log[[#This Row],[Line Sub Total]],0)</f>
        <v>0</v>
      </c>
      <c r="AG279" s="18">
        <f>IF(SalesOrders_Log[[#This Row],[Date Invoiced]]=FY01_M12,SalesOrders_Log[[#This Row],[Line Sub Total]],0)</f>
        <v>0</v>
      </c>
      <c r="AH279" s="18">
        <f>IF(SalesOrders_Log[[#This Row],[Date Invoiced]]=FY02_M01,SalesOrders_Log[[#This Row],[Line Sub Total]],0)</f>
        <v>0</v>
      </c>
      <c r="AI279" s="18">
        <f>IF(SalesOrders_Log[[#This Row],[Date Invoiced]]=FY02_M02,SalesOrders_Log[[#This Row],[Line Sub Total]],0)</f>
        <v>0</v>
      </c>
      <c r="AJ279" s="18">
        <f>IF(SalesOrders_Log[[#This Row],[Date Invoiced]]=FY02_M03,SalesOrders_Log[[#This Row],[Line Sub Total]],0)</f>
        <v>0</v>
      </c>
      <c r="AK279" s="18">
        <f>IF(SalesOrders_Log[[#This Row],[Date Invoiced]]=FY02_M04,SalesOrders_Log[[#This Row],[Line Sub Total]],0)</f>
        <v>0</v>
      </c>
      <c r="AL279" s="18">
        <f>IF(SalesOrders_Log[[#This Row],[Date Invoiced]]=FY02_M05,SalesOrders_Log[[#This Row],[Line Sub Total]],0)</f>
        <v>0</v>
      </c>
      <c r="AM279" s="18">
        <f>IF(SalesOrders_Log[[#This Row],[Date Invoiced]]=FY02_M06,SalesOrders_Log[[#This Row],[Line Sub Total]],0)</f>
        <v>0</v>
      </c>
      <c r="AN279" s="18">
        <f>IF(SalesOrders_Log[[#This Row],[Date Invoiced]]=FY02_M07,SalesOrders_Log[[#This Row],[Line Sub Total]],0)</f>
        <v>0</v>
      </c>
      <c r="AO279" s="18">
        <f>IF(SalesOrders_Log[[#This Row],[Date Invoiced]]=FY02_M08,SalesOrders_Log[[#This Row],[Line Sub Total]],0)</f>
        <v>0</v>
      </c>
      <c r="AP279" s="18">
        <f>IF(SalesOrders_Log[[#This Row],[Date Invoiced]]=FY02_M09,SalesOrders_Log[[#This Row],[Line Sub Total]],0)</f>
        <v>0</v>
      </c>
      <c r="AQ279" s="18">
        <f>IF(SalesOrders_Log[[#This Row],[Date Invoiced]]=FY02_M10,SalesOrders_Log[[#This Row],[Line Sub Total]],0)</f>
        <v>0</v>
      </c>
      <c r="AR279" s="18">
        <f>IF(SalesOrders_Log[[#This Row],[Date Invoiced]]=FY02_M11,SalesOrders_Log[[#This Row],[Line Sub Total]],0)</f>
        <v>0</v>
      </c>
      <c r="AS279" s="18">
        <f>IF(SalesOrders_Log[[#This Row],[Date Invoiced]]=FY02_M12,SalesOrders_Log[[#This Row],[Line Sub Total]],0)</f>
        <v>0</v>
      </c>
      <c r="AT279" s="18">
        <f>IF(SalesOrders_Log[[#This Row],[Date Invoiced]]=FY03_M01,SalesOrders_Log[[#This Row],[Line Sub Total]],0)</f>
        <v>0</v>
      </c>
      <c r="AU279" s="18">
        <f>IF(SalesOrders_Log[[#This Row],[Date Invoiced]]=FY03_M02,SalesOrders_Log[[#This Row],[Line Sub Total]],0)</f>
        <v>0</v>
      </c>
      <c r="AV279" s="18">
        <f>IF(SalesOrders_Log[[#This Row],[Date Invoiced]]=FY03_M03,SalesOrders_Log[[#This Row],[Line Sub Total]],0)</f>
        <v>0</v>
      </c>
      <c r="AW279" s="18">
        <f>IF(SalesOrders_Log[[#This Row],[Date Invoiced]]=FY03_M04,SalesOrders_Log[[#This Row],[Line Sub Total]],0)</f>
        <v>0</v>
      </c>
      <c r="AX279" s="18">
        <f>IF(SalesOrders_Log[[#This Row],[Date Invoiced]]=FY03_M05,SalesOrders_Log[[#This Row],[Line Sub Total]],0)</f>
        <v>0</v>
      </c>
      <c r="AY279" s="18">
        <f>IF(SalesOrders_Log[[#This Row],[Date Invoiced]]=FY03_M06,SalesOrders_Log[[#This Row],[Line Sub Total]],0)</f>
        <v>0</v>
      </c>
      <c r="AZ279" s="18">
        <f>IF(SalesOrders_Log[[#This Row],[Date Invoiced]]=FY03_M07,SalesOrders_Log[[#This Row],[Line Sub Total]],0)</f>
        <v>0</v>
      </c>
      <c r="BA279" s="18">
        <f>IF(SalesOrders_Log[[#This Row],[Date Invoiced]]=FY03_M08,SalesOrders_Log[[#This Row],[Line Sub Total]],0)</f>
        <v>0</v>
      </c>
      <c r="BB279" s="18">
        <f>IF(SalesOrders_Log[[#This Row],[Date Invoiced]]=FY03_M09,SalesOrders_Log[[#This Row],[Line Sub Total]],0)</f>
        <v>0</v>
      </c>
      <c r="BC279" s="18">
        <f>IF(SalesOrders_Log[[#This Row],[Date Invoiced]]=FY03_M10,SalesOrders_Log[[#This Row],[Line Sub Total]],0)</f>
        <v>0</v>
      </c>
      <c r="BD279" s="18">
        <f>IF(SalesOrders_Log[[#This Row],[Date Invoiced]]=FY03_M11,SalesOrders_Log[[#This Row],[Line Sub Total]],0)</f>
        <v>0</v>
      </c>
      <c r="BE279" s="18">
        <f>IF(SalesOrders_Log[[#This Row],[Date Invoiced]]=FY03_M12,SalesOrders_Log[[#This Row],[Line Sub Total]],0)</f>
        <v>0</v>
      </c>
      <c r="BF279" s="18">
        <f>IF(SalesOrders_Log[[#This Row],[Product]]=FY04_M01,SalesOrders_Log[[#This Row],[Date Invoiced]],0)</f>
        <v>0</v>
      </c>
      <c r="BG279" s="18">
        <f>IF(SalesOrders_Log[[#This Row],[Product]]=FY04_M02,SalesOrders_Log[[#This Row],[Date Invoiced]],0)</f>
        <v>0</v>
      </c>
      <c r="BH279" s="18">
        <f>IF(SalesOrders_Log[[#This Row],[Product]]=FY04_M03,SalesOrders_Log[[#This Row],[Date Invoiced]],0)</f>
        <v>0</v>
      </c>
      <c r="BI279" s="18">
        <f>IF(SalesOrders_Log[[#This Row],[Product]]=FY04_M04,SalesOrders_Log[[#This Row],[Date Invoiced]],0)</f>
        <v>0</v>
      </c>
      <c r="BJ279" s="18">
        <f>IF(SalesOrders_Log[[#This Row],[Product]]=FY04_M05,SalesOrders_Log[[#This Row],[Date Invoiced]],0)</f>
        <v>0</v>
      </c>
      <c r="BK279" s="18">
        <f>IF(SalesOrders_Log[[#This Row],[Product]]=FY04_M06,SalesOrders_Log[[#This Row],[Date Invoiced]],0)</f>
        <v>0</v>
      </c>
      <c r="BL279" s="18">
        <f>IF(SalesOrders_Log[[#This Row],[Product]]=FY04_M07,SalesOrders_Log[[#This Row],[Date Invoiced]],0)</f>
        <v>0</v>
      </c>
      <c r="BM279" s="18">
        <f>IF(SalesOrders_Log[[#This Row],[Product]]=FY04_M08,SalesOrders_Log[[#This Row],[Date Invoiced]],0)</f>
        <v>0</v>
      </c>
      <c r="BN279" s="18">
        <f>IF(SalesOrders_Log[[#This Row],[Product]]=FY04_M09,SalesOrders_Log[[#This Row],[Date Invoiced]],0)</f>
        <v>0</v>
      </c>
      <c r="BO279" s="18">
        <f>IF(SalesOrders_Log[[#This Row],[Product]]=FY04_M10,SalesOrders_Log[[#This Row],[Date Invoiced]],0)</f>
        <v>0</v>
      </c>
      <c r="BP279" s="18">
        <f>IF(SalesOrders_Log[[#This Row],[Product]]=FY04_M11,SalesOrders_Log[[#This Row],[Date Invoiced]],0)</f>
        <v>0</v>
      </c>
      <c r="BQ279" s="18">
        <f>IF(SalesOrders_Log[[#This Row],[Product]]=FY04_M12,SalesOrders_Log[[#This Row],[Date Invoiced]],0)</f>
        <v>0</v>
      </c>
      <c r="BR279" s="18">
        <f>IF(SalesOrders_Log[[#This Row],[Product]]=FY05_M01,SalesOrders_Log[[#This Row],[Date Invoiced]],0)</f>
        <v>0</v>
      </c>
      <c r="BS279" s="18">
        <f>IF(SalesOrders_Log[[#This Row],[Product]]=FY05_M02,SalesOrders_Log[[#This Row],[Date Invoiced]],0)</f>
        <v>0</v>
      </c>
      <c r="BT279" s="18">
        <f>IF(SalesOrders_Log[[#This Row],[Product]]=FY05_M03,SalesOrders_Log[[#This Row],[Date Invoiced]],0)</f>
        <v>0</v>
      </c>
      <c r="BU279" s="18">
        <f>IF(SalesOrders_Log[[#This Row],[Product]]=FY05_M04,SalesOrders_Log[[#This Row],[Date Invoiced]],0)</f>
        <v>0</v>
      </c>
      <c r="BV279" s="18">
        <f>IF(SalesOrders_Log[[#This Row],[Product]]=FY05_M05,SalesOrders_Log[[#This Row],[Date Invoiced]],0)</f>
        <v>0</v>
      </c>
      <c r="BW279" s="18">
        <f>IF(SalesOrders_Log[[#This Row],[Product]]=FY05_M06,SalesOrders_Log[[#This Row],[Date Invoiced]],0)</f>
        <v>0</v>
      </c>
      <c r="BX279" s="18">
        <f>IF(SalesOrders_Log[[#This Row],[Product]]=FY05_M07,SalesOrders_Log[[#This Row],[Date Invoiced]],0)</f>
        <v>0</v>
      </c>
      <c r="BY279" s="18">
        <f>IF(SalesOrders_Log[[#This Row],[Product]]=FY05_M08,SalesOrders_Log[[#This Row],[Date Invoiced]],0)</f>
        <v>0</v>
      </c>
      <c r="BZ279" s="18">
        <f>IF(SalesOrders_Log[[#This Row],[Product]]=FY05_M09,SalesOrders_Log[[#This Row],[Date Invoiced]],0)</f>
        <v>0</v>
      </c>
      <c r="CA279" s="18">
        <f>IF(SalesOrders_Log[[#This Row],[Product]]=FY05_M10,SalesOrders_Log[[#This Row],[Date Invoiced]],0)</f>
        <v>0</v>
      </c>
      <c r="CB279" s="18">
        <f>IF(SalesOrders_Log[[#This Row],[Product]]=FY05_M11,SalesOrders_Log[[#This Row],[Date Invoiced]],0)</f>
        <v>0</v>
      </c>
      <c r="CC279" s="18">
        <f>IF(SalesOrders_Log[[#This Row],[Product]]=FY05_M12,SalesOrders_Log[[#This Row],[Date Invoiced]],0)</f>
        <v>0</v>
      </c>
    </row>
    <row r="280" spans="2:81" x14ac:dyDescent="0.25">
      <c r="B280" s="6" t="s">
        <v>884</v>
      </c>
      <c r="C280" s="6"/>
      <c r="D280" s="11"/>
      <c r="E280" s="6"/>
      <c r="F280" s="6"/>
      <c r="G280" s="6"/>
      <c r="H280" s="6"/>
      <c r="I280" s="6"/>
      <c r="J280" s="6"/>
      <c r="K280" s="6"/>
      <c r="L280" s="18" t="str">
        <f>IF(ISBLANK(SalesOrders_Log[[#This Row],[Product]]),"",SalesOrders_Log[[#This Row],[List Price]]*SalesOrders_Log[[#This Row],[QTY at List Price]]+SalesOrders_Log[[#This Row],[Discount Price]]*SalesOrders_Log[[#This Row],[QTY at Discount Price]])</f>
        <v/>
      </c>
      <c r="M280" s="6"/>
      <c r="N280" s="6"/>
      <c r="O280" s="18" t="str">
        <f>IFERROR(SalesOrders_Log[[#This Row],[Line Sub Total]]*SalesOrders_Log[[#This Row],[Zip Code Taxes]],"")</f>
        <v/>
      </c>
      <c r="P280" s="18">
        <f>SalesOrders_Log[[#This Row],[List Price]]-SalesOrders_Log[[#This Row],[Cost Price]]</f>
        <v>0</v>
      </c>
      <c r="Q28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80" s="93" t="str">
        <f>IFERROR(SalesOrders_Log[[#This Row],[QTY at List Price]]*SalesOrders_Log[[#This Row],[List Price]]/SalesOrders_Log[[#This Row],[Cost Price]]*SalesOrders_Log[[#This Row],[QTY at List Price]]-IF(SalesOrders_Log[[#This Row],[QTY at List Price]]="","",1),"")</f>
        <v/>
      </c>
      <c r="S280" s="93" t="str">
        <f>IFERROR( SalesOrders_Log[[#This Row],[QTY at Discount Price]]*SalesOrders_Log[[#This Row],[Discount Price]]/SalesOrders_Log[[#This Row],[Cost Price]]*SalesOrders_Log[[#This Row],[QTY at Discount Price]]-IF(SalesOrders_Log[[#This Row],[QTY at Discount Price]]="","",1),"")</f>
        <v/>
      </c>
      <c r="T280" s="6"/>
      <c r="V280" s="18">
        <f>IF(SalesOrders_Log[[#This Row],[Date Invoiced]]=FY01_M01,SalesOrders_Log[[#This Row],[Line Sub Total]],0)</f>
        <v>0</v>
      </c>
      <c r="W280" s="18">
        <f>IF(SalesOrders_Log[[#This Row],[Date Invoiced]]=FY01_M02,SalesOrders_Log[[#This Row],[Line Sub Total]],0)</f>
        <v>0</v>
      </c>
      <c r="X280" s="18">
        <f>IF(SalesOrders_Log[[#This Row],[Date Invoiced]]=FY01_M03,SalesOrders_Log[[#This Row],[Line Sub Total]],0)</f>
        <v>0</v>
      </c>
      <c r="Y280" s="18">
        <f>IF(SalesOrders_Log[[#This Row],[Date Invoiced]]=FY01_M04,SalesOrders_Log[[#This Row],[Line Sub Total]],0)</f>
        <v>0</v>
      </c>
      <c r="Z280" s="18">
        <f>IF(SalesOrders_Log[[#This Row],[Date Invoiced]]=FY01_M05,SalesOrders_Log[[#This Row],[Line Sub Total]],0)</f>
        <v>0</v>
      </c>
      <c r="AA280" s="18">
        <f>IF(SalesOrders_Log[[#This Row],[Date Invoiced]]=FY01_M06,SalesOrders_Log[[#This Row],[Line Sub Total]],0)</f>
        <v>0</v>
      </c>
      <c r="AB280" s="18">
        <f>IF(SalesOrders_Log[[#This Row],[Date Invoiced]]=FY01_M07,SalesOrders_Log[[#This Row],[Line Sub Total]],0)</f>
        <v>0</v>
      </c>
      <c r="AC280" s="18">
        <f>IF(SalesOrders_Log[[#This Row],[Date Invoiced]]=FY01_M08,SalesOrders_Log[[#This Row],[Line Sub Total]],0)</f>
        <v>0</v>
      </c>
      <c r="AD280" s="18">
        <f>IF(SalesOrders_Log[[#This Row],[Date Invoiced]]=FY01_M09,SalesOrders_Log[[#This Row],[Line Sub Total]],0)</f>
        <v>0</v>
      </c>
      <c r="AE280" s="18">
        <f>IF(SalesOrders_Log[[#This Row],[Date Invoiced]]=FY01_M10,SalesOrders_Log[[#This Row],[Line Sub Total]],0)</f>
        <v>0</v>
      </c>
      <c r="AF280" s="18">
        <f>IF(SalesOrders_Log[[#This Row],[Date Invoiced]]=FY01_M11,SalesOrders_Log[[#This Row],[Line Sub Total]],0)</f>
        <v>0</v>
      </c>
      <c r="AG280" s="18">
        <f>IF(SalesOrders_Log[[#This Row],[Date Invoiced]]=FY01_M12,SalesOrders_Log[[#This Row],[Line Sub Total]],0)</f>
        <v>0</v>
      </c>
      <c r="AH280" s="18">
        <f>IF(SalesOrders_Log[[#This Row],[Date Invoiced]]=FY02_M01,SalesOrders_Log[[#This Row],[Line Sub Total]],0)</f>
        <v>0</v>
      </c>
      <c r="AI280" s="18">
        <f>IF(SalesOrders_Log[[#This Row],[Date Invoiced]]=FY02_M02,SalesOrders_Log[[#This Row],[Line Sub Total]],0)</f>
        <v>0</v>
      </c>
      <c r="AJ280" s="18">
        <f>IF(SalesOrders_Log[[#This Row],[Date Invoiced]]=FY02_M03,SalesOrders_Log[[#This Row],[Line Sub Total]],0)</f>
        <v>0</v>
      </c>
      <c r="AK280" s="18">
        <f>IF(SalesOrders_Log[[#This Row],[Date Invoiced]]=FY02_M04,SalesOrders_Log[[#This Row],[Line Sub Total]],0)</f>
        <v>0</v>
      </c>
      <c r="AL280" s="18">
        <f>IF(SalesOrders_Log[[#This Row],[Date Invoiced]]=FY02_M05,SalesOrders_Log[[#This Row],[Line Sub Total]],0)</f>
        <v>0</v>
      </c>
      <c r="AM280" s="18">
        <f>IF(SalesOrders_Log[[#This Row],[Date Invoiced]]=FY02_M06,SalesOrders_Log[[#This Row],[Line Sub Total]],0)</f>
        <v>0</v>
      </c>
      <c r="AN280" s="18">
        <f>IF(SalesOrders_Log[[#This Row],[Date Invoiced]]=FY02_M07,SalesOrders_Log[[#This Row],[Line Sub Total]],0)</f>
        <v>0</v>
      </c>
      <c r="AO280" s="18">
        <f>IF(SalesOrders_Log[[#This Row],[Date Invoiced]]=FY02_M08,SalesOrders_Log[[#This Row],[Line Sub Total]],0)</f>
        <v>0</v>
      </c>
      <c r="AP280" s="18">
        <f>IF(SalesOrders_Log[[#This Row],[Date Invoiced]]=FY02_M09,SalesOrders_Log[[#This Row],[Line Sub Total]],0)</f>
        <v>0</v>
      </c>
      <c r="AQ280" s="18">
        <f>IF(SalesOrders_Log[[#This Row],[Date Invoiced]]=FY02_M10,SalesOrders_Log[[#This Row],[Line Sub Total]],0)</f>
        <v>0</v>
      </c>
      <c r="AR280" s="18">
        <f>IF(SalesOrders_Log[[#This Row],[Date Invoiced]]=FY02_M11,SalesOrders_Log[[#This Row],[Line Sub Total]],0)</f>
        <v>0</v>
      </c>
      <c r="AS280" s="18">
        <f>IF(SalesOrders_Log[[#This Row],[Date Invoiced]]=FY02_M12,SalesOrders_Log[[#This Row],[Line Sub Total]],0)</f>
        <v>0</v>
      </c>
      <c r="AT280" s="18">
        <f>IF(SalesOrders_Log[[#This Row],[Date Invoiced]]=FY03_M01,SalesOrders_Log[[#This Row],[Line Sub Total]],0)</f>
        <v>0</v>
      </c>
      <c r="AU280" s="18">
        <f>IF(SalesOrders_Log[[#This Row],[Date Invoiced]]=FY03_M02,SalesOrders_Log[[#This Row],[Line Sub Total]],0)</f>
        <v>0</v>
      </c>
      <c r="AV280" s="18">
        <f>IF(SalesOrders_Log[[#This Row],[Date Invoiced]]=FY03_M03,SalesOrders_Log[[#This Row],[Line Sub Total]],0)</f>
        <v>0</v>
      </c>
      <c r="AW280" s="18">
        <f>IF(SalesOrders_Log[[#This Row],[Date Invoiced]]=FY03_M04,SalesOrders_Log[[#This Row],[Line Sub Total]],0)</f>
        <v>0</v>
      </c>
      <c r="AX280" s="18">
        <f>IF(SalesOrders_Log[[#This Row],[Date Invoiced]]=FY03_M05,SalesOrders_Log[[#This Row],[Line Sub Total]],0)</f>
        <v>0</v>
      </c>
      <c r="AY280" s="18">
        <f>IF(SalesOrders_Log[[#This Row],[Date Invoiced]]=FY03_M06,SalesOrders_Log[[#This Row],[Line Sub Total]],0)</f>
        <v>0</v>
      </c>
      <c r="AZ280" s="18">
        <f>IF(SalesOrders_Log[[#This Row],[Date Invoiced]]=FY03_M07,SalesOrders_Log[[#This Row],[Line Sub Total]],0)</f>
        <v>0</v>
      </c>
      <c r="BA280" s="18">
        <f>IF(SalesOrders_Log[[#This Row],[Date Invoiced]]=FY03_M08,SalesOrders_Log[[#This Row],[Line Sub Total]],0)</f>
        <v>0</v>
      </c>
      <c r="BB280" s="18">
        <f>IF(SalesOrders_Log[[#This Row],[Date Invoiced]]=FY03_M09,SalesOrders_Log[[#This Row],[Line Sub Total]],0)</f>
        <v>0</v>
      </c>
      <c r="BC280" s="18">
        <f>IF(SalesOrders_Log[[#This Row],[Date Invoiced]]=FY03_M10,SalesOrders_Log[[#This Row],[Line Sub Total]],0)</f>
        <v>0</v>
      </c>
      <c r="BD280" s="18">
        <f>IF(SalesOrders_Log[[#This Row],[Date Invoiced]]=FY03_M11,SalesOrders_Log[[#This Row],[Line Sub Total]],0)</f>
        <v>0</v>
      </c>
      <c r="BE280" s="18">
        <f>IF(SalesOrders_Log[[#This Row],[Date Invoiced]]=FY03_M12,SalesOrders_Log[[#This Row],[Line Sub Total]],0)</f>
        <v>0</v>
      </c>
      <c r="BF280" s="18">
        <f>IF(SalesOrders_Log[[#This Row],[Product]]=FY04_M01,SalesOrders_Log[[#This Row],[Date Invoiced]],0)</f>
        <v>0</v>
      </c>
      <c r="BG280" s="18">
        <f>IF(SalesOrders_Log[[#This Row],[Product]]=FY04_M02,SalesOrders_Log[[#This Row],[Date Invoiced]],0)</f>
        <v>0</v>
      </c>
      <c r="BH280" s="18">
        <f>IF(SalesOrders_Log[[#This Row],[Product]]=FY04_M03,SalesOrders_Log[[#This Row],[Date Invoiced]],0)</f>
        <v>0</v>
      </c>
      <c r="BI280" s="18">
        <f>IF(SalesOrders_Log[[#This Row],[Product]]=FY04_M04,SalesOrders_Log[[#This Row],[Date Invoiced]],0)</f>
        <v>0</v>
      </c>
      <c r="BJ280" s="18">
        <f>IF(SalesOrders_Log[[#This Row],[Product]]=FY04_M05,SalesOrders_Log[[#This Row],[Date Invoiced]],0)</f>
        <v>0</v>
      </c>
      <c r="BK280" s="18">
        <f>IF(SalesOrders_Log[[#This Row],[Product]]=FY04_M06,SalesOrders_Log[[#This Row],[Date Invoiced]],0)</f>
        <v>0</v>
      </c>
      <c r="BL280" s="18">
        <f>IF(SalesOrders_Log[[#This Row],[Product]]=FY04_M07,SalesOrders_Log[[#This Row],[Date Invoiced]],0)</f>
        <v>0</v>
      </c>
      <c r="BM280" s="18">
        <f>IF(SalesOrders_Log[[#This Row],[Product]]=FY04_M08,SalesOrders_Log[[#This Row],[Date Invoiced]],0)</f>
        <v>0</v>
      </c>
      <c r="BN280" s="18">
        <f>IF(SalesOrders_Log[[#This Row],[Product]]=FY04_M09,SalesOrders_Log[[#This Row],[Date Invoiced]],0)</f>
        <v>0</v>
      </c>
      <c r="BO280" s="18">
        <f>IF(SalesOrders_Log[[#This Row],[Product]]=FY04_M10,SalesOrders_Log[[#This Row],[Date Invoiced]],0)</f>
        <v>0</v>
      </c>
      <c r="BP280" s="18">
        <f>IF(SalesOrders_Log[[#This Row],[Product]]=FY04_M11,SalesOrders_Log[[#This Row],[Date Invoiced]],0)</f>
        <v>0</v>
      </c>
      <c r="BQ280" s="18">
        <f>IF(SalesOrders_Log[[#This Row],[Product]]=FY04_M12,SalesOrders_Log[[#This Row],[Date Invoiced]],0)</f>
        <v>0</v>
      </c>
      <c r="BR280" s="18">
        <f>IF(SalesOrders_Log[[#This Row],[Product]]=FY05_M01,SalesOrders_Log[[#This Row],[Date Invoiced]],0)</f>
        <v>0</v>
      </c>
      <c r="BS280" s="18">
        <f>IF(SalesOrders_Log[[#This Row],[Product]]=FY05_M02,SalesOrders_Log[[#This Row],[Date Invoiced]],0)</f>
        <v>0</v>
      </c>
      <c r="BT280" s="18">
        <f>IF(SalesOrders_Log[[#This Row],[Product]]=FY05_M03,SalesOrders_Log[[#This Row],[Date Invoiced]],0)</f>
        <v>0</v>
      </c>
      <c r="BU280" s="18">
        <f>IF(SalesOrders_Log[[#This Row],[Product]]=FY05_M04,SalesOrders_Log[[#This Row],[Date Invoiced]],0)</f>
        <v>0</v>
      </c>
      <c r="BV280" s="18">
        <f>IF(SalesOrders_Log[[#This Row],[Product]]=FY05_M05,SalesOrders_Log[[#This Row],[Date Invoiced]],0)</f>
        <v>0</v>
      </c>
      <c r="BW280" s="18">
        <f>IF(SalesOrders_Log[[#This Row],[Product]]=FY05_M06,SalesOrders_Log[[#This Row],[Date Invoiced]],0)</f>
        <v>0</v>
      </c>
      <c r="BX280" s="18">
        <f>IF(SalesOrders_Log[[#This Row],[Product]]=FY05_M07,SalesOrders_Log[[#This Row],[Date Invoiced]],0)</f>
        <v>0</v>
      </c>
      <c r="BY280" s="18">
        <f>IF(SalesOrders_Log[[#This Row],[Product]]=FY05_M08,SalesOrders_Log[[#This Row],[Date Invoiced]],0)</f>
        <v>0</v>
      </c>
      <c r="BZ280" s="18">
        <f>IF(SalesOrders_Log[[#This Row],[Product]]=FY05_M09,SalesOrders_Log[[#This Row],[Date Invoiced]],0)</f>
        <v>0</v>
      </c>
      <c r="CA280" s="18">
        <f>IF(SalesOrders_Log[[#This Row],[Product]]=FY05_M10,SalesOrders_Log[[#This Row],[Date Invoiced]],0)</f>
        <v>0</v>
      </c>
      <c r="CB280" s="18">
        <f>IF(SalesOrders_Log[[#This Row],[Product]]=FY05_M11,SalesOrders_Log[[#This Row],[Date Invoiced]],0)</f>
        <v>0</v>
      </c>
      <c r="CC280" s="18">
        <f>IF(SalesOrders_Log[[#This Row],[Product]]=FY05_M12,SalesOrders_Log[[#This Row],[Date Invoiced]],0)</f>
        <v>0</v>
      </c>
    </row>
    <row r="281" spans="2:81" x14ac:dyDescent="0.25">
      <c r="B281" s="6" t="s">
        <v>885</v>
      </c>
      <c r="C281" s="6"/>
      <c r="D281" s="11"/>
      <c r="E281" s="6"/>
      <c r="F281" s="6"/>
      <c r="G281" s="6"/>
      <c r="H281" s="6"/>
      <c r="I281" s="6"/>
      <c r="J281" s="6"/>
      <c r="K281" s="6"/>
      <c r="L281" s="18" t="str">
        <f>IF(ISBLANK(SalesOrders_Log[[#This Row],[Product]]),"",SalesOrders_Log[[#This Row],[List Price]]*SalesOrders_Log[[#This Row],[QTY at List Price]]+SalesOrders_Log[[#This Row],[Discount Price]]*SalesOrders_Log[[#This Row],[QTY at Discount Price]])</f>
        <v/>
      </c>
      <c r="M281" s="6"/>
      <c r="N281" s="6"/>
      <c r="O281" s="18" t="str">
        <f>IFERROR(SalesOrders_Log[[#This Row],[Line Sub Total]]*SalesOrders_Log[[#This Row],[Zip Code Taxes]],"")</f>
        <v/>
      </c>
      <c r="P281" s="18">
        <f>SalesOrders_Log[[#This Row],[List Price]]-SalesOrders_Log[[#This Row],[Cost Price]]</f>
        <v>0</v>
      </c>
      <c r="Q28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81" s="93" t="str">
        <f>IFERROR(SalesOrders_Log[[#This Row],[QTY at List Price]]*SalesOrders_Log[[#This Row],[List Price]]/SalesOrders_Log[[#This Row],[Cost Price]]*SalesOrders_Log[[#This Row],[QTY at List Price]]-IF(SalesOrders_Log[[#This Row],[QTY at List Price]]="","",1),"")</f>
        <v/>
      </c>
      <c r="S281" s="93" t="str">
        <f>IFERROR( SalesOrders_Log[[#This Row],[QTY at Discount Price]]*SalesOrders_Log[[#This Row],[Discount Price]]/SalesOrders_Log[[#This Row],[Cost Price]]*SalesOrders_Log[[#This Row],[QTY at Discount Price]]-IF(SalesOrders_Log[[#This Row],[QTY at Discount Price]]="","",1),"")</f>
        <v/>
      </c>
      <c r="T281" s="6"/>
      <c r="V281" s="18">
        <f>IF(SalesOrders_Log[[#This Row],[Date Invoiced]]=FY01_M01,SalesOrders_Log[[#This Row],[Line Sub Total]],0)</f>
        <v>0</v>
      </c>
      <c r="W281" s="18">
        <f>IF(SalesOrders_Log[[#This Row],[Date Invoiced]]=FY01_M02,SalesOrders_Log[[#This Row],[Line Sub Total]],0)</f>
        <v>0</v>
      </c>
      <c r="X281" s="18">
        <f>IF(SalesOrders_Log[[#This Row],[Date Invoiced]]=FY01_M03,SalesOrders_Log[[#This Row],[Line Sub Total]],0)</f>
        <v>0</v>
      </c>
      <c r="Y281" s="18">
        <f>IF(SalesOrders_Log[[#This Row],[Date Invoiced]]=FY01_M04,SalesOrders_Log[[#This Row],[Line Sub Total]],0)</f>
        <v>0</v>
      </c>
      <c r="Z281" s="18">
        <f>IF(SalesOrders_Log[[#This Row],[Date Invoiced]]=FY01_M05,SalesOrders_Log[[#This Row],[Line Sub Total]],0)</f>
        <v>0</v>
      </c>
      <c r="AA281" s="18">
        <f>IF(SalesOrders_Log[[#This Row],[Date Invoiced]]=FY01_M06,SalesOrders_Log[[#This Row],[Line Sub Total]],0)</f>
        <v>0</v>
      </c>
      <c r="AB281" s="18">
        <f>IF(SalesOrders_Log[[#This Row],[Date Invoiced]]=FY01_M07,SalesOrders_Log[[#This Row],[Line Sub Total]],0)</f>
        <v>0</v>
      </c>
      <c r="AC281" s="18">
        <f>IF(SalesOrders_Log[[#This Row],[Date Invoiced]]=FY01_M08,SalesOrders_Log[[#This Row],[Line Sub Total]],0)</f>
        <v>0</v>
      </c>
      <c r="AD281" s="18">
        <f>IF(SalesOrders_Log[[#This Row],[Date Invoiced]]=FY01_M09,SalesOrders_Log[[#This Row],[Line Sub Total]],0)</f>
        <v>0</v>
      </c>
      <c r="AE281" s="18">
        <f>IF(SalesOrders_Log[[#This Row],[Date Invoiced]]=FY01_M10,SalesOrders_Log[[#This Row],[Line Sub Total]],0)</f>
        <v>0</v>
      </c>
      <c r="AF281" s="18">
        <f>IF(SalesOrders_Log[[#This Row],[Date Invoiced]]=FY01_M11,SalesOrders_Log[[#This Row],[Line Sub Total]],0)</f>
        <v>0</v>
      </c>
      <c r="AG281" s="18">
        <f>IF(SalesOrders_Log[[#This Row],[Date Invoiced]]=FY01_M12,SalesOrders_Log[[#This Row],[Line Sub Total]],0)</f>
        <v>0</v>
      </c>
      <c r="AH281" s="18">
        <f>IF(SalesOrders_Log[[#This Row],[Date Invoiced]]=FY02_M01,SalesOrders_Log[[#This Row],[Line Sub Total]],0)</f>
        <v>0</v>
      </c>
      <c r="AI281" s="18">
        <f>IF(SalesOrders_Log[[#This Row],[Date Invoiced]]=FY02_M02,SalesOrders_Log[[#This Row],[Line Sub Total]],0)</f>
        <v>0</v>
      </c>
      <c r="AJ281" s="18">
        <f>IF(SalesOrders_Log[[#This Row],[Date Invoiced]]=FY02_M03,SalesOrders_Log[[#This Row],[Line Sub Total]],0)</f>
        <v>0</v>
      </c>
      <c r="AK281" s="18">
        <f>IF(SalesOrders_Log[[#This Row],[Date Invoiced]]=FY02_M04,SalesOrders_Log[[#This Row],[Line Sub Total]],0)</f>
        <v>0</v>
      </c>
      <c r="AL281" s="18">
        <f>IF(SalesOrders_Log[[#This Row],[Date Invoiced]]=FY02_M05,SalesOrders_Log[[#This Row],[Line Sub Total]],0)</f>
        <v>0</v>
      </c>
      <c r="AM281" s="18">
        <f>IF(SalesOrders_Log[[#This Row],[Date Invoiced]]=FY02_M06,SalesOrders_Log[[#This Row],[Line Sub Total]],0)</f>
        <v>0</v>
      </c>
      <c r="AN281" s="18">
        <f>IF(SalesOrders_Log[[#This Row],[Date Invoiced]]=FY02_M07,SalesOrders_Log[[#This Row],[Line Sub Total]],0)</f>
        <v>0</v>
      </c>
      <c r="AO281" s="18">
        <f>IF(SalesOrders_Log[[#This Row],[Date Invoiced]]=FY02_M08,SalesOrders_Log[[#This Row],[Line Sub Total]],0)</f>
        <v>0</v>
      </c>
      <c r="AP281" s="18">
        <f>IF(SalesOrders_Log[[#This Row],[Date Invoiced]]=FY02_M09,SalesOrders_Log[[#This Row],[Line Sub Total]],0)</f>
        <v>0</v>
      </c>
      <c r="AQ281" s="18">
        <f>IF(SalesOrders_Log[[#This Row],[Date Invoiced]]=FY02_M10,SalesOrders_Log[[#This Row],[Line Sub Total]],0)</f>
        <v>0</v>
      </c>
      <c r="AR281" s="18">
        <f>IF(SalesOrders_Log[[#This Row],[Date Invoiced]]=FY02_M11,SalesOrders_Log[[#This Row],[Line Sub Total]],0)</f>
        <v>0</v>
      </c>
      <c r="AS281" s="18">
        <f>IF(SalesOrders_Log[[#This Row],[Date Invoiced]]=FY02_M12,SalesOrders_Log[[#This Row],[Line Sub Total]],0)</f>
        <v>0</v>
      </c>
      <c r="AT281" s="18">
        <f>IF(SalesOrders_Log[[#This Row],[Date Invoiced]]=FY03_M01,SalesOrders_Log[[#This Row],[Line Sub Total]],0)</f>
        <v>0</v>
      </c>
      <c r="AU281" s="18">
        <f>IF(SalesOrders_Log[[#This Row],[Date Invoiced]]=FY03_M02,SalesOrders_Log[[#This Row],[Line Sub Total]],0)</f>
        <v>0</v>
      </c>
      <c r="AV281" s="18">
        <f>IF(SalesOrders_Log[[#This Row],[Date Invoiced]]=FY03_M03,SalesOrders_Log[[#This Row],[Line Sub Total]],0)</f>
        <v>0</v>
      </c>
      <c r="AW281" s="18">
        <f>IF(SalesOrders_Log[[#This Row],[Date Invoiced]]=FY03_M04,SalesOrders_Log[[#This Row],[Line Sub Total]],0)</f>
        <v>0</v>
      </c>
      <c r="AX281" s="18">
        <f>IF(SalesOrders_Log[[#This Row],[Date Invoiced]]=FY03_M05,SalesOrders_Log[[#This Row],[Line Sub Total]],0)</f>
        <v>0</v>
      </c>
      <c r="AY281" s="18">
        <f>IF(SalesOrders_Log[[#This Row],[Date Invoiced]]=FY03_M06,SalesOrders_Log[[#This Row],[Line Sub Total]],0)</f>
        <v>0</v>
      </c>
      <c r="AZ281" s="18">
        <f>IF(SalesOrders_Log[[#This Row],[Date Invoiced]]=FY03_M07,SalesOrders_Log[[#This Row],[Line Sub Total]],0)</f>
        <v>0</v>
      </c>
      <c r="BA281" s="18">
        <f>IF(SalesOrders_Log[[#This Row],[Date Invoiced]]=FY03_M08,SalesOrders_Log[[#This Row],[Line Sub Total]],0)</f>
        <v>0</v>
      </c>
      <c r="BB281" s="18">
        <f>IF(SalesOrders_Log[[#This Row],[Date Invoiced]]=FY03_M09,SalesOrders_Log[[#This Row],[Line Sub Total]],0)</f>
        <v>0</v>
      </c>
      <c r="BC281" s="18">
        <f>IF(SalesOrders_Log[[#This Row],[Date Invoiced]]=FY03_M10,SalesOrders_Log[[#This Row],[Line Sub Total]],0)</f>
        <v>0</v>
      </c>
      <c r="BD281" s="18">
        <f>IF(SalesOrders_Log[[#This Row],[Date Invoiced]]=FY03_M11,SalesOrders_Log[[#This Row],[Line Sub Total]],0)</f>
        <v>0</v>
      </c>
      <c r="BE281" s="18">
        <f>IF(SalesOrders_Log[[#This Row],[Date Invoiced]]=FY03_M12,SalesOrders_Log[[#This Row],[Line Sub Total]],0)</f>
        <v>0</v>
      </c>
      <c r="BF281" s="18">
        <f>IF(SalesOrders_Log[[#This Row],[Product]]=FY04_M01,SalesOrders_Log[[#This Row],[Date Invoiced]],0)</f>
        <v>0</v>
      </c>
      <c r="BG281" s="18">
        <f>IF(SalesOrders_Log[[#This Row],[Product]]=FY04_M02,SalesOrders_Log[[#This Row],[Date Invoiced]],0)</f>
        <v>0</v>
      </c>
      <c r="BH281" s="18">
        <f>IF(SalesOrders_Log[[#This Row],[Product]]=FY04_M03,SalesOrders_Log[[#This Row],[Date Invoiced]],0)</f>
        <v>0</v>
      </c>
      <c r="BI281" s="18">
        <f>IF(SalesOrders_Log[[#This Row],[Product]]=FY04_M04,SalesOrders_Log[[#This Row],[Date Invoiced]],0)</f>
        <v>0</v>
      </c>
      <c r="BJ281" s="18">
        <f>IF(SalesOrders_Log[[#This Row],[Product]]=FY04_M05,SalesOrders_Log[[#This Row],[Date Invoiced]],0)</f>
        <v>0</v>
      </c>
      <c r="BK281" s="18">
        <f>IF(SalesOrders_Log[[#This Row],[Product]]=FY04_M06,SalesOrders_Log[[#This Row],[Date Invoiced]],0)</f>
        <v>0</v>
      </c>
      <c r="BL281" s="18">
        <f>IF(SalesOrders_Log[[#This Row],[Product]]=FY04_M07,SalesOrders_Log[[#This Row],[Date Invoiced]],0)</f>
        <v>0</v>
      </c>
      <c r="BM281" s="18">
        <f>IF(SalesOrders_Log[[#This Row],[Product]]=FY04_M08,SalesOrders_Log[[#This Row],[Date Invoiced]],0)</f>
        <v>0</v>
      </c>
      <c r="BN281" s="18">
        <f>IF(SalesOrders_Log[[#This Row],[Product]]=FY04_M09,SalesOrders_Log[[#This Row],[Date Invoiced]],0)</f>
        <v>0</v>
      </c>
      <c r="BO281" s="18">
        <f>IF(SalesOrders_Log[[#This Row],[Product]]=FY04_M10,SalesOrders_Log[[#This Row],[Date Invoiced]],0)</f>
        <v>0</v>
      </c>
      <c r="BP281" s="18">
        <f>IF(SalesOrders_Log[[#This Row],[Product]]=FY04_M11,SalesOrders_Log[[#This Row],[Date Invoiced]],0)</f>
        <v>0</v>
      </c>
      <c r="BQ281" s="18">
        <f>IF(SalesOrders_Log[[#This Row],[Product]]=FY04_M12,SalesOrders_Log[[#This Row],[Date Invoiced]],0)</f>
        <v>0</v>
      </c>
      <c r="BR281" s="18">
        <f>IF(SalesOrders_Log[[#This Row],[Product]]=FY05_M01,SalesOrders_Log[[#This Row],[Date Invoiced]],0)</f>
        <v>0</v>
      </c>
      <c r="BS281" s="18">
        <f>IF(SalesOrders_Log[[#This Row],[Product]]=FY05_M02,SalesOrders_Log[[#This Row],[Date Invoiced]],0)</f>
        <v>0</v>
      </c>
      <c r="BT281" s="18">
        <f>IF(SalesOrders_Log[[#This Row],[Product]]=FY05_M03,SalesOrders_Log[[#This Row],[Date Invoiced]],0)</f>
        <v>0</v>
      </c>
      <c r="BU281" s="18">
        <f>IF(SalesOrders_Log[[#This Row],[Product]]=FY05_M04,SalesOrders_Log[[#This Row],[Date Invoiced]],0)</f>
        <v>0</v>
      </c>
      <c r="BV281" s="18">
        <f>IF(SalesOrders_Log[[#This Row],[Product]]=FY05_M05,SalesOrders_Log[[#This Row],[Date Invoiced]],0)</f>
        <v>0</v>
      </c>
      <c r="BW281" s="18">
        <f>IF(SalesOrders_Log[[#This Row],[Product]]=FY05_M06,SalesOrders_Log[[#This Row],[Date Invoiced]],0)</f>
        <v>0</v>
      </c>
      <c r="BX281" s="18">
        <f>IF(SalesOrders_Log[[#This Row],[Product]]=FY05_M07,SalesOrders_Log[[#This Row],[Date Invoiced]],0)</f>
        <v>0</v>
      </c>
      <c r="BY281" s="18">
        <f>IF(SalesOrders_Log[[#This Row],[Product]]=FY05_M08,SalesOrders_Log[[#This Row],[Date Invoiced]],0)</f>
        <v>0</v>
      </c>
      <c r="BZ281" s="18">
        <f>IF(SalesOrders_Log[[#This Row],[Product]]=FY05_M09,SalesOrders_Log[[#This Row],[Date Invoiced]],0)</f>
        <v>0</v>
      </c>
      <c r="CA281" s="18">
        <f>IF(SalesOrders_Log[[#This Row],[Product]]=FY05_M10,SalesOrders_Log[[#This Row],[Date Invoiced]],0)</f>
        <v>0</v>
      </c>
      <c r="CB281" s="18">
        <f>IF(SalesOrders_Log[[#This Row],[Product]]=FY05_M11,SalesOrders_Log[[#This Row],[Date Invoiced]],0)</f>
        <v>0</v>
      </c>
      <c r="CC281" s="18">
        <f>IF(SalesOrders_Log[[#This Row],[Product]]=FY05_M12,SalesOrders_Log[[#This Row],[Date Invoiced]],0)</f>
        <v>0</v>
      </c>
    </row>
    <row r="282" spans="2:81" x14ac:dyDescent="0.25">
      <c r="B282" s="6" t="s">
        <v>886</v>
      </c>
      <c r="C282" s="6"/>
      <c r="D282" s="11"/>
      <c r="E282" s="6"/>
      <c r="F282" s="6"/>
      <c r="G282" s="6"/>
      <c r="H282" s="6"/>
      <c r="I282" s="6"/>
      <c r="J282" s="6"/>
      <c r="K282" s="6"/>
      <c r="L282" s="18" t="str">
        <f>IF(ISBLANK(SalesOrders_Log[[#This Row],[Product]]),"",SalesOrders_Log[[#This Row],[List Price]]*SalesOrders_Log[[#This Row],[QTY at List Price]]+SalesOrders_Log[[#This Row],[Discount Price]]*SalesOrders_Log[[#This Row],[QTY at Discount Price]])</f>
        <v/>
      </c>
      <c r="M282" s="6"/>
      <c r="N282" s="6"/>
      <c r="O282" s="18" t="str">
        <f>IFERROR(SalesOrders_Log[[#This Row],[Line Sub Total]]*SalesOrders_Log[[#This Row],[Zip Code Taxes]],"")</f>
        <v/>
      </c>
      <c r="P282" s="18">
        <f>SalesOrders_Log[[#This Row],[List Price]]-SalesOrders_Log[[#This Row],[Cost Price]]</f>
        <v>0</v>
      </c>
      <c r="Q28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82" s="93" t="str">
        <f>IFERROR(SalesOrders_Log[[#This Row],[QTY at List Price]]*SalesOrders_Log[[#This Row],[List Price]]/SalesOrders_Log[[#This Row],[Cost Price]]*SalesOrders_Log[[#This Row],[QTY at List Price]]-IF(SalesOrders_Log[[#This Row],[QTY at List Price]]="","",1),"")</f>
        <v/>
      </c>
      <c r="S282" s="93" t="str">
        <f>IFERROR( SalesOrders_Log[[#This Row],[QTY at Discount Price]]*SalesOrders_Log[[#This Row],[Discount Price]]/SalesOrders_Log[[#This Row],[Cost Price]]*SalesOrders_Log[[#This Row],[QTY at Discount Price]]-IF(SalesOrders_Log[[#This Row],[QTY at Discount Price]]="","",1),"")</f>
        <v/>
      </c>
      <c r="T282" s="6"/>
      <c r="V282" s="18">
        <f>IF(SalesOrders_Log[[#This Row],[Date Invoiced]]=FY01_M01,SalesOrders_Log[[#This Row],[Line Sub Total]],0)</f>
        <v>0</v>
      </c>
      <c r="W282" s="18">
        <f>IF(SalesOrders_Log[[#This Row],[Date Invoiced]]=FY01_M02,SalesOrders_Log[[#This Row],[Line Sub Total]],0)</f>
        <v>0</v>
      </c>
      <c r="X282" s="18">
        <f>IF(SalesOrders_Log[[#This Row],[Date Invoiced]]=FY01_M03,SalesOrders_Log[[#This Row],[Line Sub Total]],0)</f>
        <v>0</v>
      </c>
      <c r="Y282" s="18">
        <f>IF(SalesOrders_Log[[#This Row],[Date Invoiced]]=FY01_M04,SalesOrders_Log[[#This Row],[Line Sub Total]],0)</f>
        <v>0</v>
      </c>
      <c r="Z282" s="18">
        <f>IF(SalesOrders_Log[[#This Row],[Date Invoiced]]=FY01_M05,SalesOrders_Log[[#This Row],[Line Sub Total]],0)</f>
        <v>0</v>
      </c>
      <c r="AA282" s="18">
        <f>IF(SalesOrders_Log[[#This Row],[Date Invoiced]]=FY01_M06,SalesOrders_Log[[#This Row],[Line Sub Total]],0)</f>
        <v>0</v>
      </c>
      <c r="AB282" s="18">
        <f>IF(SalesOrders_Log[[#This Row],[Date Invoiced]]=FY01_M07,SalesOrders_Log[[#This Row],[Line Sub Total]],0)</f>
        <v>0</v>
      </c>
      <c r="AC282" s="18">
        <f>IF(SalesOrders_Log[[#This Row],[Date Invoiced]]=FY01_M08,SalesOrders_Log[[#This Row],[Line Sub Total]],0)</f>
        <v>0</v>
      </c>
      <c r="AD282" s="18">
        <f>IF(SalesOrders_Log[[#This Row],[Date Invoiced]]=FY01_M09,SalesOrders_Log[[#This Row],[Line Sub Total]],0)</f>
        <v>0</v>
      </c>
      <c r="AE282" s="18">
        <f>IF(SalesOrders_Log[[#This Row],[Date Invoiced]]=FY01_M10,SalesOrders_Log[[#This Row],[Line Sub Total]],0)</f>
        <v>0</v>
      </c>
      <c r="AF282" s="18">
        <f>IF(SalesOrders_Log[[#This Row],[Date Invoiced]]=FY01_M11,SalesOrders_Log[[#This Row],[Line Sub Total]],0)</f>
        <v>0</v>
      </c>
      <c r="AG282" s="18">
        <f>IF(SalesOrders_Log[[#This Row],[Date Invoiced]]=FY01_M12,SalesOrders_Log[[#This Row],[Line Sub Total]],0)</f>
        <v>0</v>
      </c>
      <c r="AH282" s="18">
        <f>IF(SalesOrders_Log[[#This Row],[Date Invoiced]]=FY02_M01,SalesOrders_Log[[#This Row],[Line Sub Total]],0)</f>
        <v>0</v>
      </c>
      <c r="AI282" s="18">
        <f>IF(SalesOrders_Log[[#This Row],[Date Invoiced]]=FY02_M02,SalesOrders_Log[[#This Row],[Line Sub Total]],0)</f>
        <v>0</v>
      </c>
      <c r="AJ282" s="18">
        <f>IF(SalesOrders_Log[[#This Row],[Date Invoiced]]=FY02_M03,SalesOrders_Log[[#This Row],[Line Sub Total]],0)</f>
        <v>0</v>
      </c>
      <c r="AK282" s="18">
        <f>IF(SalesOrders_Log[[#This Row],[Date Invoiced]]=FY02_M04,SalesOrders_Log[[#This Row],[Line Sub Total]],0)</f>
        <v>0</v>
      </c>
      <c r="AL282" s="18">
        <f>IF(SalesOrders_Log[[#This Row],[Date Invoiced]]=FY02_M05,SalesOrders_Log[[#This Row],[Line Sub Total]],0)</f>
        <v>0</v>
      </c>
      <c r="AM282" s="18">
        <f>IF(SalesOrders_Log[[#This Row],[Date Invoiced]]=FY02_M06,SalesOrders_Log[[#This Row],[Line Sub Total]],0)</f>
        <v>0</v>
      </c>
      <c r="AN282" s="18">
        <f>IF(SalesOrders_Log[[#This Row],[Date Invoiced]]=FY02_M07,SalesOrders_Log[[#This Row],[Line Sub Total]],0)</f>
        <v>0</v>
      </c>
      <c r="AO282" s="18">
        <f>IF(SalesOrders_Log[[#This Row],[Date Invoiced]]=FY02_M08,SalesOrders_Log[[#This Row],[Line Sub Total]],0)</f>
        <v>0</v>
      </c>
      <c r="AP282" s="18">
        <f>IF(SalesOrders_Log[[#This Row],[Date Invoiced]]=FY02_M09,SalesOrders_Log[[#This Row],[Line Sub Total]],0)</f>
        <v>0</v>
      </c>
      <c r="AQ282" s="18">
        <f>IF(SalesOrders_Log[[#This Row],[Date Invoiced]]=FY02_M10,SalesOrders_Log[[#This Row],[Line Sub Total]],0)</f>
        <v>0</v>
      </c>
      <c r="AR282" s="18">
        <f>IF(SalesOrders_Log[[#This Row],[Date Invoiced]]=FY02_M11,SalesOrders_Log[[#This Row],[Line Sub Total]],0)</f>
        <v>0</v>
      </c>
      <c r="AS282" s="18">
        <f>IF(SalesOrders_Log[[#This Row],[Date Invoiced]]=FY02_M12,SalesOrders_Log[[#This Row],[Line Sub Total]],0)</f>
        <v>0</v>
      </c>
      <c r="AT282" s="18">
        <f>IF(SalesOrders_Log[[#This Row],[Date Invoiced]]=FY03_M01,SalesOrders_Log[[#This Row],[Line Sub Total]],0)</f>
        <v>0</v>
      </c>
      <c r="AU282" s="18">
        <f>IF(SalesOrders_Log[[#This Row],[Date Invoiced]]=FY03_M02,SalesOrders_Log[[#This Row],[Line Sub Total]],0)</f>
        <v>0</v>
      </c>
      <c r="AV282" s="18">
        <f>IF(SalesOrders_Log[[#This Row],[Date Invoiced]]=FY03_M03,SalesOrders_Log[[#This Row],[Line Sub Total]],0)</f>
        <v>0</v>
      </c>
      <c r="AW282" s="18">
        <f>IF(SalesOrders_Log[[#This Row],[Date Invoiced]]=FY03_M04,SalesOrders_Log[[#This Row],[Line Sub Total]],0)</f>
        <v>0</v>
      </c>
      <c r="AX282" s="18">
        <f>IF(SalesOrders_Log[[#This Row],[Date Invoiced]]=FY03_M05,SalesOrders_Log[[#This Row],[Line Sub Total]],0)</f>
        <v>0</v>
      </c>
      <c r="AY282" s="18">
        <f>IF(SalesOrders_Log[[#This Row],[Date Invoiced]]=FY03_M06,SalesOrders_Log[[#This Row],[Line Sub Total]],0)</f>
        <v>0</v>
      </c>
      <c r="AZ282" s="18">
        <f>IF(SalesOrders_Log[[#This Row],[Date Invoiced]]=FY03_M07,SalesOrders_Log[[#This Row],[Line Sub Total]],0)</f>
        <v>0</v>
      </c>
      <c r="BA282" s="18">
        <f>IF(SalesOrders_Log[[#This Row],[Date Invoiced]]=FY03_M08,SalesOrders_Log[[#This Row],[Line Sub Total]],0)</f>
        <v>0</v>
      </c>
      <c r="BB282" s="18">
        <f>IF(SalesOrders_Log[[#This Row],[Date Invoiced]]=FY03_M09,SalesOrders_Log[[#This Row],[Line Sub Total]],0)</f>
        <v>0</v>
      </c>
      <c r="BC282" s="18">
        <f>IF(SalesOrders_Log[[#This Row],[Date Invoiced]]=FY03_M10,SalesOrders_Log[[#This Row],[Line Sub Total]],0)</f>
        <v>0</v>
      </c>
      <c r="BD282" s="18">
        <f>IF(SalesOrders_Log[[#This Row],[Date Invoiced]]=FY03_M11,SalesOrders_Log[[#This Row],[Line Sub Total]],0)</f>
        <v>0</v>
      </c>
      <c r="BE282" s="18">
        <f>IF(SalesOrders_Log[[#This Row],[Date Invoiced]]=FY03_M12,SalesOrders_Log[[#This Row],[Line Sub Total]],0)</f>
        <v>0</v>
      </c>
      <c r="BF282" s="18">
        <f>IF(SalesOrders_Log[[#This Row],[Product]]=FY04_M01,SalesOrders_Log[[#This Row],[Date Invoiced]],0)</f>
        <v>0</v>
      </c>
      <c r="BG282" s="18">
        <f>IF(SalesOrders_Log[[#This Row],[Product]]=FY04_M02,SalesOrders_Log[[#This Row],[Date Invoiced]],0)</f>
        <v>0</v>
      </c>
      <c r="BH282" s="18">
        <f>IF(SalesOrders_Log[[#This Row],[Product]]=FY04_M03,SalesOrders_Log[[#This Row],[Date Invoiced]],0)</f>
        <v>0</v>
      </c>
      <c r="BI282" s="18">
        <f>IF(SalesOrders_Log[[#This Row],[Product]]=FY04_M04,SalesOrders_Log[[#This Row],[Date Invoiced]],0)</f>
        <v>0</v>
      </c>
      <c r="BJ282" s="18">
        <f>IF(SalesOrders_Log[[#This Row],[Product]]=FY04_M05,SalesOrders_Log[[#This Row],[Date Invoiced]],0)</f>
        <v>0</v>
      </c>
      <c r="BK282" s="18">
        <f>IF(SalesOrders_Log[[#This Row],[Product]]=FY04_M06,SalesOrders_Log[[#This Row],[Date Invoiced]],0)</f>
        <v>0</v>
      </c>
      <c r="BL282" s="18">
        <f>IF(SalesOrders_Log[[#This Row],[Product]]=FY04_M07,SalesOrders_Log[[#This Row],[Date Invoiced]],0)</f>
        <v>0</v>
      </c>
      <c r="BM282" s="18">
        <f>IF(SalesOrders_Log[[#This Row],[Product]]=FY04_M08,SalesOrders_Log[[#This Row],[Date Invoiced]],0)</f>
        <v>0</v>
      </c>
      <c r="BN282" s="18">
        <f>IF(SalesOrders_Log[[#This Row],[Product]]=FY04_M09,SalesOrders_Log[[#This Row],[Date Invoiced]],0)</f>
        <v>0</v>
      </c>
      <c r="BO282" s="18">
        <f>IF(SalesOrders_Log[[#This Row],[Product]]=FY04_M10,SalesOrders_Log[[#This Row],[Date Invoiced]],0)</f>
        <v>0</v>
      </c>
      <c r="BP282" s="18">
        <f>IF(SalesOrders_Log[[#This Row],[Product]]=FY04_M11,SalesOrders_Log[[#This Row],[Date Invoiced]],0)</f>
        <v>0</v>
      </c>
      <c r="BQ282" s="18">
        <f>IF(SalesOrders_Log[[#This Row],[Product]]=FY04_M12,SalesOrders_Log[[#This Row],[Date Invoiced]],0)</f>
        <v>0</v>
      </c>
      <c r="BR282" s="18">
        <f>IF(SalesOrders_Log[[#This Row],[Product]]=FY05_M01,SalesOrders_Log[[#This Row],[Date Invoiced]],0)</f>
        <v>0</v>
      </c>
      <c r="BS282" s="18">
        <f>IF(SalesOrders_Log[[#This Row],[Product]]=FY05_M02,SalesOrders_Log[[#This Row],[Date Invoiced]],0)</f>
        <v>0</v>
      </c>
      <c r="BT282" s="18">
        <f>IF(SalesOrders_Log[[#This Row],[Product]]=FY05_M03,SalesOrders_Log[[#This Row],[Date Invoiced]],0)</f>
        <v>0</v>
      </c>
      <c r="BU282" s="18">
        <f>IF(SalesOrders_Log[[#This Row],[Product]]=FY05_M04,SalesOrders_Log[[#This Row],[Date Invoiced]],0)</f>
        <v>0</v>
      </c>
      <c r="BV282" s="18">
        <f>IF(SalesOrders_Log[[#This Row],[Product]]=FY05_M05,SalesOrders_Log[[#This Row],[Date Invoiced]],0)</f>
        <v>0</v>
      </c>
      <c r="BW282" s="18">
        <f>IF(SalesOrders_Log[[#This Row],[Product]]=FY05_M06,SalesOrders_Log[[#This Row],[Date Invoiced]],0)</f>
        <v>0</v>
      </c>
      <c r="BX282" s="18">
        <f>IF(SalesOrders_Log[[#This Row],[Product]]=FY05_M07,SalesOrders_Log[[#This Row],[Date Invoiced]],0)</f>
        <v>0</v>
      </c>
      <c r="BY282" s="18">
        <f>IF(SalesOrders_Log[[#This Row],[Product]]=FY05_M08,SalesOrders_Log[[#This Row],[Date Invoiced]],0)</f>
        <v>0</v>
      </c>
      <c r="BZ282" s="18">
        <f>IF(SalesOrders_Log[[#This Row],[Product]]=FY05_M09,SalesOrders_Log[[#This Row],[Date Invoiced]],0)</f>
        <v>0</v>
      </c>
      <c r="CA282" s="18">
        <f>IF(SalesOrders_Log[[#This Row],[Product]]=FY05_M10,SalesOrders_Log[[#This Row],[Date Invoiced]],0)</f>
        <v>0</v>
      </c>
      <c r="CB282" s="18">
        <f>IF(SalesOrders_Log[[#This Row],[Product]]=FY05_M11,SalesOrders_Log[[#This Row],[Date Invoiced]],0)</f>
        <v>0</v>
      </c>
      <c r="CC282" s="18">
        <f>IF(SalesOrders_Log[[#This Row],[Product]]=FY05_M12,SalesOrders_Log[[#This Row],[Date Invoiced]],0)</f>
        <v>0</v>
      </c>
    </row>
    <row r="283" spans="2:81" x14ac:dyDescent="0.25">
      <c r="B283" s="6" t="s">
        <v>887</v>
      </c>
      <c r="C283" s="6"/>
      <c r="D283" s="11"/>
      <c r="E283" s="6"/>
      <c r="F283" s="6"/>
      <c r="G283" s="6"/>
      <c r="H283" s="6"/>
      <c r="I283" s="6"/>
      <c r="J283" s="6"/>
      <c r="K283" s="6"/>
      <c r="L283" s="18" t="str">
        <f>IF(ISBLANK(SalesOrders_Log[[#This Row],[Product]]),"",SalesOrders_Log[[#This Row],[List Price]]*SalesOrders_Log[[#This Row],[QTY at List Price]]+SalesOrders_Log[[#This Row],[Discount Price]]*SalesOrders_Log[[#This Row],[QTY at Discount Price]])</f>
        <v/>
      </c>
      <c r="M283" s="6"/>
      <c r="N283" s="6"/>
      <c r="O283" s="18" t="str">
        <f>IFERROR(SalesOrders_Log[[#This Row],[Line Sub Total]]*SalesOrders_Log[[#This Row],[Zip Code Taxes]],"")</f>
        <v/>
      </c>
      <c r="P283" s="18">
        <f>SalesOrders_Log[[#This Row],[List Price]]-SalesOrders_Log[[#This Row],[Cost Price]]</f>
        <v>0</v>
      </c>
      <c r="Q28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83" s="93" t="str">
        <f>IFERROR(SalesOrders_Log[[#This Row],[QTY at List Price]]*SalesOrders_Log[[#This Row],[List Price]]/SalesOrders_Log[[#This Row],[Cost Price]]*SalesOrders_Log[[#This Row],[QTY at List Price]]-IF(SalesOrders_Log[[#This Row],[QTY at List Price]]="","",1),"")</f>
        <v/>
      </c>
      <c r="S283" s="93" t="str">
        <f>IFERROR( SalesOrders_Log[[#This Row],[QTY at Discount Price]]*SalesOrders_Log[[#This Row],[Discount Price]]/SalesOrders_Log[[#This Row],[Cost Price]]*SalesOrders_Log[[#This Row],[QTY at Discount Price]]-IF(SalesOrders_Log[[#This Row],[QTY at Discount Price]]="","",1),"")</f>
        <v/>
      </c>
      <c r="T283" s="6"/>
      <c r="V283" s="18">
        <f>IF(SalesOrders_Log[[#This Row],[Date Invoiced]]=FY01_M01,SalesOrders_Log[[#This Row],[Line Sub Total]],0)</f>
        <v>0</v>
      </c>
      <c r="W283" s="18">
        <f>IF(SalesOrders_Log[[#This Row],[Date Invoiced]]=FY01_M02,SalesOrders_Log[[#This Row],[Line Sub Total]],0)</f>
        <v>0</v>
      </c>
      <c r="X283" s="18">
        <f>IF(SalesOrders_Log[[#This Row],[Date Invoiced]]=FY01_M03,SalesOrders_Log[[#This Row],[Line Sub Total]],0)</f>
        <v>0</v>
      </c>
      <c r="Y283" s="18">
        <f>IF(SalesOrders_Log[[#This Row],[Date Invoiced]]=FY01_M04,SalesOrders_Log[[#This Row],[Line Sub Total]],0)</f>
        <v>0</v>
      </c>
      <c r="Z283" s="18">
        <f>IF(SalesOrders_Log[[#This Row],[Date Invoiced]]=FY01_M05,SalesOrders_Log[[#This Row],[Line Sub Total]],0)</f>
        <v>0</v>
      </c>
      <c r="AA283" s="18">
        <f>IF(SalesOrders_Log[[#This Row],[Date Invoiced]]=FY01_M06,SalesOrders_Log[[#This Row],[Line Sub Total]],0)</f>
        <v>0</v>
      </c>
      <c r="AB283" s="18">
        <f>IF(SalesOrders_Log[[#This Row],[Date Invoiced]]=FY01_M07,SalesOrders_Log[[#This Row],[Line Sub Total]],0)</f>
        <v>0</v>
      </c>
      <c r="AC283" s="18">
        <f>IF(SalesOrders_Log[[#This Row],[Date Invoiced]]=FY01_M08,SalesOrders_Log[[#This Row],[Line Sub Total]],0)</f>
        <v>0</v>
      </c>
      <c r="AD283" s="18">
        <f>IF(SalesOrders_Log[[#This Row],[Date Invoiced]]=FY01_M09,SalesOrders_Log[[#This Row],[Line Sub Total]],0)</f>
        <v>0</v>
      </c>
      <c r="AE283" s="18">
        <f>IF(SalesOrders_Log[[#This Row],[Date Invoiced]]=FY01_M10,SalesOrders_Log[[#This Row],[Line Sub Total]],0)</f>
        <v>0</v>
      </c>
      <c r="AF283" s="18">
        <f>IF(SalesOrders_Log[[#This Row],[Date Invoiced]]=FY01_M11,SalesOrders_Log[[#This Row],[Line Sub Total]],0)</f>
        <v>0</v>
      </c>
      <c r="AG283" s="18">
        <f>IF(SalesOrders_Log[[#This Row],[Date Invoiced]]=FY01_M12,SalesOrders_Log[[#This Row],[Line Sub Total]],0)</f>
        <v>0</v>
      </c>
      <c r="AH283" s="18">
        <f>IF(SalesOrders_Log[[#This Row],[Date Invoiced]]=FY02_M01,SalesOrders_Log[[#This Row],[Line Sub Total]],0)</f>
        <v>0</v>
      </c>
      <c r="AI283" s="18">
        <f>IF(SalesOrders_Log[[#This Row],[Date Invoiced]]=FY02_M02,SalesOrders_Log[[#This Row],[Line Sub Total]],0)</f>
        <v>0</v>
      </c>
      <c r="AJ283" s="18">
        <f>IF(SalesOrders_Log[[#This Row],[Date Invoiced]]=FY02_M03,SalesOrders_Log[[#This Row],[Line Sub Total]],0)</f>
        <v>0</v>
      </c>
      <c r="AK283" s="18">
        <f>IF(SalesOrders_Log[[#This Row],[Date Invoiced]]=FY02_M04,SalesOrders_Log[[#This Row],[Line Sub Total]],0)</f>
        <v>0</v>
      </c>
      <c r="AL283" s="18">
        <f>IF(SalesOrders_Log[[#This Row],[Date Invoiced]]=FY02_M05,SalesOrders_Log[[#This Row],[Line Sub Total]],0)</f>
        <v>0</v>
      </c>
      <c r="AM283" s="18">
        <f>IF(SalesOrders_Log[[#This Row],[Date Invoiced]]=FY02_M06,SalesOrders_Log[[#This Row],[Line Sub Total]],0)</f>
        <v>0</v>
      </c>
      <c r="AN283" s="18">
        <f>IF(SalesOrders_Log[[#This Row],[Date Invoiced]]=FY02_M07,SalesOrders_Log[[#This Row],[Line Sub Total]],0)</f>
        <v>0</v>
      </c>
      <c r="AO283" s="18">
        <f>IF(SalesOrders_Log[[#This Row],[Date Invoiced]]=FY02_M08,SalesOrders_Log[[#This Row],[Line Sub Total]],0)</f>
        <v>0</v>
      </c>
      <c r="AP283" s="18">
        <f>IF(SalesOrders_Log[[#This Row],[Date Invoiced]]=FY02_M09,SalesOrders_Log[[#This Row],[Line Sub Total]],0)</f>
        <v>0</v>
      </c>
      <c r="AQ283" s="18">
        <f>IF(SalesOrders_Log[[#This Row],[Date Invoiced]]=FY02_M10,SalesOrders_Log[[#This Row],[Line Sub Total]],0)</f>
        <v>0</v>
      </c>
      <c r="AR283" s="18">
        <f>IF(SalesOrders_Log[[#This Row],[Date Invoiced]]=FY02_M11,SalesOrders_Log[[#This Row],[Line Sub Total]],0)</f>
        <v>0</v>
      </c>
      <c r="AS283" s="18">
        <f>IF(SalesOrders_Log[[#This Row],[Date Invoiced]]=FY02_M12,SalesOrders_Log[[#This Row],[Line Sub Total]],0)</f>
        <v>0</v>
      </c>
      <c r="AT283" s="18">
        <f>IF(SalesOrders_Log[[#This Row],[Date Invoiced]]=FY03_M01,SalesOrders_Log[[#This Row],[Line Sub Total]],0)</f>
        <v>0</v>
      </c>
      <c r="AU283" s="18">
        <f>IF(SalesOrders_Log[[#This Row],[Date Invoiced]]=FY03_M02,SalesOrders_Log[[#This Row],[Line Sub Total]],0)</f>
        <v>0</v>
      </c>
      <c r="AV283" s="18">
        <f>IF(SalesOrders_Log[[#This Row],[Date Invoiced]]=FY03_M03,SalesOrders_Log[[#This Row],[Line Sub Total]],0)</f>
        <v>0</v>
      </c>
      <c r="AW283" s="18">
        <f>IF(SalesOrders_Log[[#This Row],[Date Invoiced]]=FY03_M04,SalesOrders_Log[[#This Row],[Line Sub Total]],0)</f>
        <v>0</v>
      </c>
      <c r="AX283" s="18">
        <f>IF(SalesOrders_Log[[#This Row],[Date Invoiced]]=FY03_M05,SalesOrders_Log[[#This Row],[Line Sub Total]],0)</f>
        <v>0</v>
      </c>
      <c r="AY283" s="18">
        <f>IF(SalesOrders_Log[[#This Row],[Date Invoiced]]=FY03_M06,SalesOrders_Log[[#This Row],[Line Sub Total]],0)</f>
        <v>0</v>
      </c>
      <c r="AZ283" s="18">
        <f>IF(SalesOrders_Log[[#This Row],[Date Invoiced]]=FY03_M07,SalesOrders_Log[[#This Row],[Line Sub Total]],0)</f>
        <v>0</v>
      </c>
      <c r="BA283" s="18">
        <f>IF(SalesOrders_Log[[#This Row],[Date Invoiced]]=FY03_M08,SalesOrders_Log[[#This Row],[Line Sub Total]],0)</f>
        <v>0</v>
      </c>
      <c r="BB283" s="18">
        <f>IF(SalesOrders_Log[[#This Row],[Date Invoiced]]=FY03_M09,SalesOrders_Log[[#This Row],[Line Sub Total]],0)</f>
        <v>0</v>
      </c>
      <c r="BC283" s="18">
        <f>IF(SalesOrders_Log[[#This Row],[Date Invoiced]]=FY03_M10,SalesOrders_Log[[#This Row],[Line Sub Total]],0)</f>
        <v>0</v>
      </c>
      <c r="BD283" s="18">
        <f>IF(SalesOrders_Log[[#This Row],[Date Invoiced]]=FY03_M11,SalesOrders_Log[[#This Row],[Line Sub Total]],0)</f>
        <v>0</v>
      </c>
      <c r="BE283" s="18">
        <f>IF(SalesOrders_Log[[#This Row],[Date Invoiced]]=FY03_M12,SalesOrders_Log[[#This Row],[Line Sub Total]],0)</f>
        <v>0</v>
      </c>
      <c r="BF283" s="18">
        <f>IF(SalesOrders_Log[[#This Row],[Product]]=FY04_M01,SalesOrders_Log[[#This Row],[Date Invoiced]],0)</f>
        <v>0</v>
      </c>
      <c r="BG283" s="18">
        <f>IF(SalesOrders_Log[[#This Row],[Product]]=FY04_M02,SalesOrders_Log[[#This Row],[Date Invoiced]],0)</f>
        <v>0</v>
      </c>
      <c r="BH283" s="18">
        <f>IF(SalesOrders_Log[[#This Row],[Product]]=FY04_M03,SalesOrders_Log[[#This Row],[Date Invoiced]],0)</f>
        <v>0</v>
      </c>
      <c r="BI283" s="18">
        <f>IF(SalesOrders_Log[[#This Row],[Product]]=FY04_M04,SalesOrders_Log[[#This Row],[Date Invoiced]],0)</f>
        <v>0</v>
      </c>
      <c r="BJ283" s="18">
        <f>IF(SalesOrders_Log[[#This Row],[Product]]=FY04_M05,SalesOrders_Log[[#This Row],[Date Invoiced]],0)</f>
        <v>0</v>
      </c>
      <c r="BK283" s="18">
        <f>IF(SalesOrders_Log[[#This Row],[Product]]=FY04_M06,SalesOrders_Log[[#This Row],[Date Invoiced]],0)</f>
        <v>0</v>
      </c>
      <c r="BL283" s="18">
        <f>IF(SalesOrders_Log[[#This Row],[Product]]=FY04_M07,SalesOrders_Log[[#This Row],[Date Invoiced]],0)</f>
        <v>0</v>
      </c>
      <c r="BM283" s="18">
        <f>IF(SalesOrders_Log[[#This Row],[Product]]=FY04_M08,SalesOrders_Log[[#This Row],[Date Invoiced]],0)</f>
        <v>0</v>
      </c>
      <c r="BN283" s="18">
        <f>IF(SalesOrders_Log[[#This Row],[Product]]=FY04_M09,SalesOrders_Log[[#This Row],[Date Invoiced]],0)</f>
        <v>0</v>
      </c>
      <c r="BO283" s="18">
        <f>IF(SalesOrders_Log[[#This Row],[Product]]=FY04_M10,SalesOrders_Log[[#This Row],[Date Invoiced]],0)</f>
        <v>0</v>
      </c>
      <c r="BP283" s="18">
        <f>IF(SalesOrders_Log[[#This Row],[Product]]=FY04_M11,SalesOrders_Log[[#This Row],[Date Invoiced]],0)</f>
        <v>0</v>
      </c>
      <c r="BQ283" s="18">
        <f>IF(SalesOrders_Log[[#This Row],[Product]]=FY04_M12,SalesOrders_Log[[#This Row],[Date Invoiced]],0)</f>
        <v>0</v>
      </c>
      <c r="BR283" s="18">
        <f>IF(SalesOrders_Log[[#This Row],[Product]]=FY05_M01,SalesOrders_Log[[#This Row],[Date Invoiced]],0)</f>
        <v>0</v>
      </c>
      <c r="BS283" s="18">
        <f>IF(SalesOrders_Log[[#This Row],[Product]]=FY05_M02,SalesOrders_Log[[#This Row],[Date Invoiced]],0)</f>
        <v>0</v>
      </c>
      <c r="BT283" s="18">
        <f>IF(SalesOrders_Log[[#This Row],[Product]]=FY05_M03,SalesOrders_Log[[#This Row],[Date Invoiced]],0)</f>
        <v>0</v>
      </c>
      <c r="BU283" s="18">
        <f>IF(SalesOrders_Log[[#This Row],[Product]]=FY05_M04,SalesOrders_Log[[#This Row],[Date Invoiced]],0)</f>
        <v>0</v>
      </c>
      <c r="BV283" s="18">
        <f>IF(SalesOrders_Log[[#This Row],[Product]]=FY05_M05,SalesOrders_Log[[#This Row],[Date Invoiced]],0)</f>
        <v>0</v>
      </c>
      <c r="BW283" s="18">
        <f>IF(SalesOrders_Log[[#This Row],[Product]]=FY05_M06,SalesOrders_Log[[#This Row],[Date Invoiced]],0)</f>
        <v>0</v>
      </c>
      <c r="BX283" s="18">
        <f>IF(SalesOrders_Log[[#This Row],[Product]]=FY05_M07,SalesOrders_Log[[#This Row],[Date Invoiced]],0)</f>
        <v>0</v>
      </c>
      <c r="BY283" s="18">
        <f>IF(SalesOrders_Log[[#This Row],[Product]]=FY05_M08,SalesOrders_Log[[#This Row],[Date Invoiced]],0)</f>
        <v>0</v>
      </c>
      <c r="BZ283" s="18">
        <f>IF(SalesOrders_Log[[#This Row],[Product]]=FY05_M09,SalesOrders_Log[[#This Row],[Date Invoiced]],0)</f>
        <v>0</v>
      </c>
      <c r="CA283" s="18">
        <f>IF(SalesOrders_Log[[#This Row],[Product]]=FY05_M10,SalesOrders_Log[[#This Row],[Date Invoiced]],0)</f>
        <v>0</v>
      </c>
      <c r="CB283" s="18">
        <f>IF(SalesOrders_Log[[#This Row],[Product]]=FY05_M11,SalesOrders_Log[[#This Row],[Date Invoiced]],0)</f>
        <v>0</v>
      </c>
      <c r="CC283" s="18">
        <f>IF(SalesOrders_Log[[#This Row],[Product]]=FY05_M12,SalesOrders_Log[[#This Row],[Date Invoiced]],0)</f>
        <v>0</v>
      </c>
    </row>
    <row r="284" spans="2:81" x14ac:dyDescent="0.25">
      <c r="B284" s="6" t="s">
        <v>888</v>
      </c>
      <c r="C284" s="6"/>
      <c r="D284" s="11"/>
      <c r="E284" s="6"/>
      <c r="F284" s="6"/>
      <c r="G284" s="6"/>
      <c r="H284" s="6"/>
      <c r="I284" s="6"/>
      <c r="J284" s="6"/>
      <c r="K284" s="6"/>
      <c r="L284" s="18" t="str">
        <f>IF(ISBLANK(SalesOrders_Log[[#This Row],[Product]]),"",SalesOrders_Log[[#This Row],[List Price]]*SalesOrders_Log[[#This Row],[QTY at List Price]]+SalesOrders_Log[[#This Row],[Discount Price]]*SalesOrders_Log[[#This Row],[QTY at Discount Price]])</f>
        <v/>
      </c>
      <c r="M284" s="6"/>
      <c r="N284" s="6"/>
      <c r="O284" s="18" t="str">
        <f>IFERROR(SalesOrders_Log[[#This Row],[Line Sub Total]]*SalesOrders_Log[[#This Row],[Zip Code Taxes]],"")</f>
        <v/>
      </c>
      <c r="P284" s="18">
        <f>SalesOrders_Log[[#This Row],[List Price]]-SalesOrders_Log[[#This Row],[Cost Price]]</f>
        <v>0</v>
      </c>
      <c r="Q28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84" s="93" t="str">
        <f>IFERROR(SalesOrders_Log[[#This Row],[QTY at List Price]]*SalesOrders_Log[[#This Row],[List Price]]/SalesOrders_Log[[#This Row],[Cost Price]]*SalesOrders_Log[[#This Row],[QTY at List Price]]-IF(SalesOrders_Log[[#This Row],[QTY at List Price]]="","",1),"")</f>
        <v/>
      </c>
      <c r="S284" s="93" t="str">
        <f>IFERROR( SalesOrders_Log[[#This Row],[QTY at Discount Price]]*SalesOrders_Log[[#This Row],[Discount Price]]/SalesOrders_Log[[#This Row],[Cost Price]]*SalesOrders_Log[[#This Row],[QTY at Discount Price]]-IF(SalesOrders_Log[[#This Row],[QTY at Discount Price]]="","",1),"")</f>
        <v/>
      </c>
      <c r="T284" s="6"/>
      <c r="V284" s="18">
        <f>IF(SalesOrders_Log[[#This Row],[Date Invoiced]]=FY01_M01,SalesOrders_Log[[#This Row],[Line Sub Total]],0)</f>
        <v>0</v>
      </c>
      <c r="W284" s="18">
        <f>IF(SalesOrders_Log[[#This Row],[Date Invoiced]]=FY01_M02,SalesOrders_Log[[#This Row],[Line Sub Total]],0)</f>
        <v>0</v>
      </c>
      <c r="X284" s="18">
        <f>IF(SalesOrders_Log[[#This Row],[Date Invoiced]]=FY01_M03,SalesOrders_Log[[#This Row],[Line Sub Total]],0)</f>
        <v>0</v>
      </c>
      <c r="Y284" s="18">
        <f>IF(SalesOrders_Log[[#This Row],[Date Invoiced]]=FY01_M04,SalesOrders_Log[[#This Row],[Line Sub Total]],0)</f>
        <v>0</v>
      </c>
      <c r="Z284" s="18">
        <f>IF(SalesOrders_Log[[#This Row],[Date Invoiced]]=FY01_M05,SalesOrders_Log[[#This Row],[Line Sub Total]],0)</f>
        <v>0</v>
      </c>
      <c r="AA284" s="18">
        <f>IF(SalesOrders_Log[[#This Row],[Date Invoiced]]=FY01_M06,SalesOrders_Log[[#This Row],[Line Sub Total]],0)</f>
        <v>0</v>
      </c>
      <c r="AB284" s="18">
        <f>IF(SalesOrders_Log[[#This Row],[Date Invoiced]]=FY01_M07,SalesOrders_Log[[#This Row],[Line Sub Total]],0)</f>
        <v>0</v>
      </c>
      <c r="AC284" s="18">
        <f>IF(SalesOrders_Log[[#This Row],[Date Invoiced]]=FY01_M08,SalesOrders_Log[[#This Row],[Line Sub Total]],0)</f>
        <v>0</v>
      </c>
      <c r="AD284" s="18">
        <f>IF(SalesOrders_Log[[#This Row],[Date Invoiced]]=FY01_M09,SalesOrders_Log[[#This Row],[Line Sub Total]],0)</f>
        <v>0</v>
      </c>
      <c r="AE284" s="18">
        <f>IF(SalesOrders_Log[[#This Row],[Date Invoiced]]=FY01_M10,SalesOrders_Log[[#This Row],[Line Sub Total]],0)</f>
        <v>0</v>
      </c>
      <c r="AF284" s="18">
        <f>IF(SalesOrders_Log[[#This Row],[Date Invoiced]]=FY01_M11,SalesOrders_Log[[#This Row],[Line Sub Total]],0)</f>
        <v>0</v>
      </c>
      <c r="AG284" s="18">
        <f>IF(SalesOrders_Log[[#This Row],[Date Invoiced]]=FY01_M12,SalesOrders_Log[[#This Row],[Line Sub Total]],0)</f>
        <v>0</v>
      </c>
      <c r="AH284" s="18">
        <f>IF(SalesOrders_Log[[#This Row],[Date Invoiced]]=FY02_M01,SalesOrders_Log[[#This Row],[Line Sub Total]],0)</f>
        <v>0</v>
      </c>
      <c r="AI284" s="18">
        <f>IF(SalesOrders_Log[[#This Row],[Date Invoiced]]=FY02_M02,SalesOrders_Log[[#This Row],[Line Sub Total]],0)</f>
        <v>0</v>
      </c>
      <c r="AJ284" s="18">
        <f>IF(SalesOrders_Log[[#This Row],[Date Invoiced]]=FY02_M03,SalesOrders_Log[[#This Row],[Line Sub Total]],0)</f>
        <v>0</v>
      </c>
      <c r="AK284" s="18">
        <f>IF(SalesOrders_Log[[#This Row],[Date Invoiced]]=FY02_M04,SalesOrders_Log[[#This Row],[Line Sub Total]],0)</f>
        <v>0</v>
      </c>
      <c r="AL284" s="18">
        <f>IF(SalesOrders_Log[[#This Row],[Date Invoiced]]=FY02_M05,SalesOrders_Log[[#This Row],[Line Sub Total]],0)</f>
        <v>0</v>
      </c>
      <c r="AM284" s="18">
        <f>IF(SalesOrders_Log[[#This Row],[Date Invoiced]]=FY02_M06,SalesOrders_Log[[#This Row],[Line Sub Total]],0)</f>
        <v>0</v>
      </c>
      <c r="AN284" s="18">
        <f>IF(SalesOrders_Log[[#This Row],[Date Invoiced]]=FY02_M07,SalesOrders_Log[[#This Row],[Line Sub Total]],0)</f>
        <v>0</v>
      </c>
      <c r="AO284" s="18">
        <f>IF(SalesOrders_Log[[#This Row],[Date Invoiced]]=FY02_M08,SalesOrders_Log[[#This Row],[Line Sub Total]],0)</f>
        <v>0</v>
      </c>
      <c r="AP284" s="18">
        <f>IF(SalesOrders_Log[[#This Row],[Date Invoiced]]=FY02_M09,SalesOrders_Log[[#This Row],[Line Sub Total]],0)</f>
        <v>0</v>
      </c>
      <c r="AQ284" s="18">
        <f>IF(SalesOrders_Log[[#This Row],[Date Invoiced]]=FY02_M10,SalesOrders_Log[[#This Row],[Line Sub Total]],0)</f>
        <v>0</v>
      </c>
      <c r="AR284" s="18">
        <f>IF(SalesOrders_Log[[#This Row],[Date Invoiced]]=FY02_M11,SalesOrders_Log[[#This Row],[Line Sub Total]],0)</f>
        <v>0</v>
      </c>
      <c r="AS284" s="18">
        <f>IF(SalesOrders_Log[[#This Row],[Date Invoiced]]=FY02_M12,SalesOrders_Log[[#This Row],[Line Sub Total]],0)</f>
        <v>0</v>
      </c>
      <c r="AT284" s="18">
        <f>IF(SalesOrders_Log[[#This Row],[Date Invoiced]]=FY03_M01,SalesOrders_Log[[#This Row],[Line Sub Total]],0)</f>
        <v>0</v>
      </c>
      <c r="AU284" s="18">
        <f>IF(SalesOrders_Log[[#This Row],[Date Invoiced]]=FY03_M02,SalesOrders_Log[[#This Row],[Line Sub Total]],0)</f>
        <v>0</v>
      </c>
      <c r="AV284" s="18">
        <f>IF(SalesOrders_Log[[#This Row],[Date Invoiced]]=FY03_M03,SalesOrders_Log[[#This Row],[Line Sub Total]],0)</f>
        <v>0</v>
      </c>
      <c r="AW284" s="18">
        <f>IF(SalesOrders_Log[[#This Row],[Date Invoiced]]=FY03_M04,SalesOrders_Log[[#This Row],[Line Sub Total]],0)</f>
        <v>0</v>
      </c>
      <c r="AX284" s="18">
        <f>IF(SalesOrders_Log[[#This Row],[Date Invoiced]]=FY03_M05,SalesOrders_Log[[#This Row],[Line Sub Total]],0)</f>
        <v>0</v>
      </c>
      <c r="AY284" s="18">
        <f>IF(SalesOrders_Log[[#This Row],[Date Invoiced]]=FY03_M06,SalesOrders_Log[[#This Row],[Line Sub Total]],0)</f>
        <v>0</v>
      </c>
      <c r="AZ284" s="18">
        <f>IF(SalesOrders_Log[[#This Row],[Date Invoiced]]=FY03_M07,SalesOrders_Log[[#This Row],[Line Sub Total]],0)</f>
        <v>0</v>
      </c>
      <c r="BA284" s="18">
        <f>IF(SalesOrders_Log[[#This Row],[Date Invoiced]]=FY03_M08,SalesOrders_Log[[#This Row],[Line Sub Total]],0)</f>
        <v>0</v>
      </c>
      <c r="BB284" s="18">
        <f>IF(SalesOrders_Log[[#This Row],[Date Invoiced]]=FY03_M09,SalesOrders_Log[[#This Row],[Line Sub Total]],0)</f>
        <v>0</v>
      </c>
      <c r="BC284" s="18">
        <f>IF(SalesOrders_Log[[#This Row],[Date Invoiced]]=FY03_M10,SalesOrders_Log[[#This Row],[Line Sub Total]],0)</f>
        <v>0</v>
      </c>
      <c r="BD284" s="18">
        <f>IF(SalesOrders_Log[[#This Row],[Date Invoiced]]=FY03_M11,SalesOrders_Log[[#This Row],[Line Sub Total]],0)</f>
        <v>0</v>
      </c>
      <c r="BE284" s="18">
        <f>IF(SalesOrders_Log[[#This Row],[Date Invoiced]]=FY03_M12,SalesOrders_Log[[#This Row],[Line Sub Total]],0)</f>
        <v>0</v>
      </c>
      <c r="BF284" s="18">
        <f>IF(SalesOrders_Log[[#This Row],[Product]]=FY04_M01,SalesOrders_Log[[#This Row],[Date Invoiced]],0)</f>
        <v>0</v>
      </c>
      <c r="BG284" s="18">
        <f>IF(SalesOrders_Log[[#This Row],[Product]]=FY04_M02,SalesOrders_Log[[#This Row],[Date Invoiced]],0)</f>
        <v>0</v>
      </c>
      <c r="BH284" s="18">
        <f>IF(SalesOrders_Log[[#This Row],[Product]]=FY04_M03,SalesOrders_Log[[#This Row],[Date Invoiced]],0)</f>
        <v>0</v>
      </c>
      <c r="BI284" s="18">
        <f>IF(SalesOrders_Log[[#This Row],[Product]]=FY04_M04,SalesOrders_Log[[#This Row],[Date Invoiced]],0)</f>
        <v>0</v>
      </c>
      <c r="BJ284" s="18">
        <f>IF(SalesOrders_Log[[#This Row],[Product]]=FY04_M05,SalesOrders_Log[[#This Row],[Date Invoiced]],0)</f>
        <v>0</v>
      </c>
      <c r="BK284" s="18">
        <f>IF(SalesOrders_Log[[#This Row],[Product]]=FY04_M06,SalesOrders_Log[[#This Row],[Date Invoiced]],0)</f>
        <v>0</v>
      </c>
      <c r="BL284" s="18">
        <f>IF(SalesOrders_Log[[#This Row],[Product]]=FY04_M07,SalesOrders_Log[[#This Row],[Date Invoiced]],0)</f>
        <v>0</v>
      </c>
      <c r="BM284" s="18">
        <f>IF(SalesOrders_Log[[#This Row],[Product]]=FY04_M08,SalesOrders_Log[[#This Row],[Date Invoiced]],0)</f>
        <v>0</v>
      </c>
      <c r="BN284" s="18">
        <f>IF(SalesOrders_Log[[#This Row],[Product]]=FY04_M09,SalesOrders_Log[[#This Row],[Date Invoiced]],0)</f>
        <v>0</v>
      </c>
      <c r="BO284" s="18">
        <f>IF(SalesOrders_Log[[#This Row],[Product]]=FY04_M10,SalesOrders_Log[[#This Row],[Date Invoiced]],0)</f>
        <v>0</v>
      </c>
      <c r="BP284" s="18">
        <f>IF(SalesOrders_Log[[#This Row],[Product]]=FY04_M11,SalesOrders_Log[[#This Row],[Date Invoiced]],0)</f>
        <v>0</v>
      </c>
      <c r="BQ284" s="18">
        <f>IF(SalesOrders_Log[[#This Row],[Product]]=FY04_M12,SalesOrders_Log[[#This Row],[Date Invoiced]],0)</f>
        <v>0</v>
      </c>
      <c r="BR284" s="18">
        <f>IF(SalesOrders_Log[[#This Row],[Product]]=FY05_M01,SalesOrders_Log[[#This Row],[Date Invoiced]],0)</f>
        <v>0</v>
      </c>
      <c r="BS284" s="18">
        <f>IF(SalesOrders_Log[[#This Row],[Product]]=FY05_M02,SalesOrders_Log[[#This Row],[Date Invoiced]],0)</f>
        <v>0</v>
      </c>
      <c r="BT284" s="18">
        <f>IF(SalesOrders_Log[[#This Row],[Product]]=FY05_M03,SalesOrders_Log[[#This Row],[Date Invoiced]],0)</f>
        <v>0</v>
      </c>
      <c r="BU284" s="18">
        <f>IF(SalesOrders_Log[[#This Row],[Product]]=FY05_M04,SalesOrders_Log[[#This Row],[Date Invoiced]],0)</f>
        <v>0</v>
      </c>
      <c r="BV284" s="18">
        <f>IF(SalesOrders_Log[[#This Row],[Product]]=FY05_M05,SalesOrders_Log[[#This Row],[Date Invoiced]],0)</f>
        <v>0</v>
      </c>
      <c r="BW284" s="18">
        <f>IF(SalesOrders_Log[[#This Row],[Product]]=FY05_M06,SalesOrders_Log[[#This Row],[Date Invoiced]],0)</f>
        <v>0</v>
      </c>
      <c r="BX284" s="18">
        <f>IF(SalesOrders_Log[[#This Row],[Product]]=FY05_M07,SalesOrders_Log[[#This Row],[Date Invoiced]],0)</f>
        <v>0</v>
      </c>
      <c r="BY284" s="18">
        <f>IF(SalesOrders_Log[[#This Row],[Product]]=FY05_M08,SalesOrders_Log[[#This Row],[Date Invoiced]],0)</f>
        <v>0</v>
      </c>
      <c r="BZ284" s="18">
        <f>IF(SalesOrders_Log[[#This Row],[Product]]=FY05_M09,SalesOrders_Log[[#This Row],[Date Invoiced]],0)</f>
        <v>0</v>
      </c>
      <c r="CA284" s="18">
        <f>IF(SalesOrders_Log[[#This Row],[Product]]=FY05_M10,SalesOrders_Log[[#This Row],[Date Invoiced]],0)</f>
        <v>0</v>
      </c>
      <c r="CB284" s="18">
        <f>IF(SalesOrders_Log[[#This Row],[Product]]=FY05_M11,SalesOrders_Log[[#This Row],[Date Invoiced]],0)</f>
        <v>0</v>
      </c>
      <c r="CC284" s="18">
        <f>IF(SalesOrders_Log[[#This Row],[Product]]=FY05_M12,SalesOrders_Log[[#This Row],[Date Invoiced]],0)</f>
        <v>0</v>
      </c>
    </row>
    <row r="285" spans="2:81" x14ac:dyDescent="0.25">
      <c r="B285" s="6" t="s">
        <v>889</v>
      </c>
      <c r="C285" s="6"/>
      <c r="D285" s="11"/>
      <c r="E285" s="6"/>
      <c r="F285" s="6"/>
      <c r="G285" s="6"/>
      <c r="H285" s="6"/>
      <c r="I285" s="6"/>
      <c r="J285" s="6"/>
      <c r="K285" s="6"/>
      <c r="L285" s="18" t="str">
        <f>IF(ISBLANK(SalesOrders_Log[[#This Row],[Product]]),"",SalesOrders_Log[[#This Row],[List Price]]*SalesOrders_Log[[#This Row],[QTY at List Price]]+SalesOrders_Log[[#This Row],[Discount Price]]*SalesOrders_Log[[#This Row],[QTY at Discount Price]])</f>
        <v/>
      </c>
      <c r="M285" s="6"/>
      <c r="N285" s="6"/>
      <c r="O285" s="18" t="str">
        <f>IFERROR(SalesOrders_Log[[#This Row],[Line Sub Total]]*SalesOrders_Log[[#This Row],[Zip Code Taxes]],"")</f>
        <v/>
      </c>
      <c r="P285" s="18">
        <f>SalesOrders_Log[[#This Row],[List Price]]-SalesOrders_Log[[#This Row],[Cost Price]]</f>
        <v>0</v>
      </c>
      <c r="Q28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85" s="93" t="str">
        <f>IFERROR(SalesOrders_Log[[#This Row],[QTY at List Price]]*SalesOrders_Log[[#This Row],[List Price]]/SalesOrders_Log[[#This Row],[Cost Price]]*SalesOrders_Log[[#This Row],[QTY at List Price]]-IF(SalesOrders_Log[[#This Row],[QTY at List Price]]="","",1),"")</f>
        <v/>
      </c>
      <c r="S285" s="93" t="str">
        <f>IFERROR( SalesOrders_Log[[#This Row],[QTY at Discount Price]]*SalesOrders_Log[[#This Row],[Discount Price]]/SalesOrders_Log[[#This Row],[Cost Price]]*SalesOrders_Log[[#This Row],[QTY at Discount Price]]-IF(SalesOrders_Log[[#This Row],[QTY at Discount Price]]="","",1),"")</f>
        <v/>
      </c>
      <c r="T285" s="6"/>
      <c r="V285" s="18">
        <f>IF(SalesOrders_Log[[#This Row],[Date Invoiced]]=FY01_M01,SalesOrders_Log[[#This Row],[Line Sub Total]],0)</f>
        <v>0</v>
      </c>
      <c r="W285" s="18">
        <f>IF(SalesOrders_Log[[#This Row],[Date Invoiced]]=FY01_M02,SalesOrders_Log[[#This Row],[Line Sub Total]],0)</f>
        <v>0</v>
      </c>
      <c r="X285" s="18">
        <f>IF(SalesOrders_Log[[#This Row],[Date Invoiced]]=FY01_M03,SalesOrders_Log[[#This Row],[Line Sub Total]],0)</f>
        <v>0</v>
      </c>
      <c r="Y285" s="18">
        <f>IF(SalesOrders_Log[[#This Row],[Date Invoiced]]=FY01_M04,SalesOrders_Log[[#This Row],[Line Sub Total]],0)</f>
        <v>0</v>
      </c>
      <c r="Z285" s="18">
        <f>IF(SalesOrders_Log[[#This Row],[Date Invoiced]]=FY01_M05,SalesOrders_Log[[#This Row],[Line Sub Total]],0)</f>
        <v>0</v>
      </c>
      <c r="AA285" s="18">
        <f>IF(SalesOrders_Log[[#This Row],[Date Invoiced]]=FY01_M06,SalesOrders_Log[[#This Row],[Line Sub Total]],0)</f>
        <v>0</v>
      </c>
      <c r="AB285" s="18">
        <f>IF(SalesOrders_Log[[#This Row],[Date Invoiced]]=FY01_M07,SalesOrders_Log[[#This Row],[Line Sub Total]],0)</f>
        <v>0</v>
      </c>
      <c r="AC285" s="18">
        <f>IF(SalesOrders_Log[[#This Row],[Date Invoiced]]=FY01_M08,SalesOrders_Log[[#This Row],[Line Sub Total]],0)</f>
        <v>0</v>
      </c>
      <c r="AD285" s="18">
        <f>IF(SalesOrders_Log[[#This Row],[Date Invoiced]]=FY01_M09,SalesOrders_Log[[#This Row],[Line Sub Total]],0)</f>
        <v>0</v>
      </c>
      <c r="AE285" s="18">
        <f>IF(SalesOrders_Log[[#This Row],[Date Invoiced]]=FY01_M10,SalesOrders_Log[[#This Row],[Line Sub Total]],0)</f>
        <v>0</v>
      </c>
      <c r="AF285" s="18">
        <f>IF(SalesOrders_Log[[#This Row],[Date Invoiced]]=FY01_M11,SalesOrders_Log[[#This Row],[Line Sub Total]],0)</f>
        <v>0</v>
      </c>
      <c r="AG285" s="18">
        <f>IF(SalesOrders_Log[[#This Row],[Date Invoiced]]=FY01_M12,SalesOrders_Log[[#This Row],[Line Sub Total]],0)</f>
        <v>0</v>
      </c>
      <c r="AH285" s="18">
        <f>IF(SalesOrders_Log[[#This Row],[Date Invoiced]]=FY02_M01,SalesOrders_Log[[#This Row],[Line Sub Total]],0)</f>
        <v>0</v>
      </c>
      <c r="AI285" s="18">
        <f>IF(SalesOrders_Log[[#This Row],[Date Invoiced]]=FY02_M02,SalesOrders_Log[[#This Row],[Line Sub Total]],0)</f>
        <v>0</v>
      </c>
      <c r="AJ285" s="18">
        <f>IF(SalesOrders_Log[[#This Row],[Date Invoiced]]=FY02_M03,SalesOrders_Log[[#This Row],[Line Sub Total]],0)</f>
        <v>0</v>
      </c>
      <c r="AK285" s="18">
        <f>IF(SalesOrders_Log[[#This Row],[Date Invoiced]]=FY02_M04,SalesOrders_Log[[#This Row],[Line Sub Total]],0)</f>
        <v>0</v>
      </c>
      <c r="AL285" s="18">
        <f>IF(SalesOrders_Log[[#This Row],[Date Invoiced]]=FY02_M05,SalesOrders_Log[[#This Row],[Line Sub Total]],0)</f>
        <v>0</v>
      </c>
      <c r="AM285" s="18">
        <f>IF(SalesOrders_Log[[#This Row],[Date Invoiced]]=FY02_M06,SalesOrders_Log[[#This Row],[Line Sub Total]],0)</f>
        <v>0</v>
      </c>
      <c r="AN285" s="18">
        <f>IF(SalesOrders_Log[[#This Row],[Date Invoiced]]=FY02_M07,SalesOrders_Log[[#This Row],[Line Sub Total]],0)</f>
        <v>0</v>
      </c>
      <c r="AO285" s="18">
        <f>IF(SalesOrders_Log[[#This Row],[Date Invoiced]]=FY02_M08,SalesOrders_Log[[#This Row],[Line Sub Total]],0)</f>
        <v>0</v>
      </c>
      <c r="AP285" s="18">
        <f>IF(SalesOrders_Log[[#This Row],[Date Invoiced]]=FY02_M09,SalesOrders_Log[[#This Row],[Line Sub Total]],0)</f>
        <v>0</v>
      </c>
      <c r="AQ285" s="18">
        <f>IF(SalesOrders_Log[[#This Row],[Date Invoiced]]=FY02_M10,SalesOrders_Log[[#This Row],[Line Sub Total]],0)</f>
        <v>0</v>
      </c>
      <c r="AR285" s="18">
        <f>IF(SalesOrders_Log[[#This Row],[Date Invoiced]]=FY02_M11,SalesOrders_Log[[#This Row],[Line Sub Total]],0)</f>
        <v>0</v>
      </c>
      <c r="AS285" s="18">
        <f>IF(SalesOrders_Log[[#This Row],[Date Invoiced]]=FY02_M12,SalesOrders_Log[[#This Row],[Line Sub Total]],0)</f>
        <v>0</v>
      </c>
      <c r="AT285" s="18">
        <f>IF(SalesOrders_Log[[#This Row],[Date Invoiced]]=FY03_M01,SalesOrders_Log[[#This Row],[Line Sub Total]],0)</f>
        <v>0</v>
      </c>
      <c r="AU285" s="18">
        <f>IF(SalesOrders_Log[[#This Row],[Date Invoiced]]=FY03_M02,SalesOrders_Log[[#This Row],[Line Sub Total]],0)</f>
        <v>0</v>
      </c>
      <c r="AV285" s="18">
        <f>IF(SalesOrders_Log[[#This Row],[Date Invoiced]]=FY03_M03,SalesOrders_Log[[#This Row],[Line Sub Total]],0)</f>
        <v>0</v>
      </c>
      <c r="AW285" s="18">
        <f>IF(SalesOrders_Log[[#This Row],[Date Invoiced]]=FY03_M04,SalesOrders_Log[[#This Row],[Line Sub Total]],0)</f>
        <v>0</v>
      </c>
      <c r="AX285" s="18">
        <f>IF(SalesOrders_Log[[#This Row],[Date Invoiced]]=FY03_M05,SalesOrders_Log[[#This Row],[Line Sub Total]],0)</f>
        <v>0</v>
      </c>
      <c r="AY285" s="18">
        <f>IF(SalesOrders_Log[[#This Row],[Date Invoiced]]=FY03_M06,SalesOrders_Log[[#This Row],[Line Sub Total]],0)</f>
        <v>0</v>
      </c>
      <c r="AZ285" s="18">
        <f>IF(SalesOrders_Log[[#This Row],[Date Invoiced]]=FY03_M07,SalesOrders_Log[[#This Row],[Line Sub Total]],0)</f>
        <v>0</v>
      </c>
      <c r="BA285" s="18">
        <f>IF(SalesOrders_Log[[#This Row],[Date Invoiced]]=FY03_M08,SalesOrders_Log[[#This Row],[Line Sub Total]],0)</f>
        <v>0</v>
      </c>
      <c r="BB285" s="18">
        <f>IF(SalesOrders_Log[[#This Row],[Date Invoiced]]=FY03_M09,SalesOrders_Log[[#This Row],[Line Sub Total]],0)</f>
        <v>0</v>
      </c>
      <c r="BC285" s="18">
        <f>IF(SalesOrders_Log[[#This Row],[Date Invoiced]]=FY03_M10,SalesOrders_Log[[#This Row],[Line Sub Total]],0)</f>
        <v>0</v>
      </c>
      <c r="BD285" s="18">
        <f>IF(SalesOrders_Log[[#This Row],[Date Invoiced]]=FY03_M11,SalesOrders_Log[[#This Row],[Line Sub Total]],0)</f>
        <v>0</v>
      </c>
      <c r="BE285" s="18">
        <f>IF(SalesOrders_Log[[#This Row],[Date Invoiced]]=FY03_M12,SalesOrders_Log[[#This Row],[Line Sub Total]],0)</f>
        <v>0</v>
      </c>
      <c r="BF285" s="18">
        <f>IF(SalesOrders_Log[[#This Row],[Product]]=FY04_M01,SalesOrders_Log[[#This Row],[Date Invoiced]],0)</f>
        <v>0</v>
      </c>
      <c r="BG285" s="18">
        <f>IF(SalesOrders_Log[[#This Row],[Product]]=FY04_M02,SalesOrders_Log[[#This Row],[Date Invoiced]],0)</f>
        <v>0</v>
      </c>
      <c r="BH285" s="18">
        <f>IF(SalesOrders_Log[[#This Row],[Product]]=FY04_M03,SalesOrders_Log[[#This Row],[Date Invoiced]],0)</f>
        <v>0</v>
      </c>
      <c r="BI285" s="18">
        <f>IF(SalesOrders_Log[[#This Row],[Product]]=FY04_M04,SalesOrders_Log[[#This Row],[Date Invoiced]],0)</f>
        <v>0</v>
      </c>
      <c r="BJ285" s="18">
        <f>IF(SalesOrders_Log[[#This Row],[Product]]=FY04_M05,SalesOrders_Log[[#This Row],[Date Invoiced]],0)</f>
        <v>0</v>
      </c>
      <c r="BK285" s="18">
        <f>IF(SalesOrders_Log[[#This Row],[Product]]=FY04_M06,SalesOrders_Log[[#This Row],[Date Invoiced]],0)</f>
        <v>0</v>
      </c>
      <c r="BL285" s="18">
        <f>IF(SalesOrders_Log[[#This Row],[Product]]=FY04_M07,SalesOrders_Log[[#This Row],[Date Invoiced]],0)</f>
        <v>0</v>
      </c>
      <c r="BM285" s="18">
        <f>IF(SalesOrders_Log[[#This Row],[Product]]=FY04_M08,SalesOrders_Log[[#This Row],[Date Invoiced]],0)</f>
        <v>0</v>
      </c>
      <c r="BN285" s="18">
        <f>IF(SalesOrders_Log[[#This Row],[Product]]=FY04_M09,SalesOrders_Log[[#This Row],[Date Invoiced]],0)</f>
        <v>0</v>
      </c>
      <c r="BO285" s="18">
        <f>IF(SalesOrders_Log[[#This Row],[Product]]=FY04_M10,SalesOrders_Log[[#This Row],[Date Invoiced]],0)</f>
        <v>0</v>
      </c>
      <c r="BP285" s="18">
        <f>IF(SalesOrders_Log[[#This Row],[Product]]=FY04_M11,SalesOrders_Log[[#This Row],[Date Invoiced]],0)</f>
        <v>0</v>
      </c>
      <c r="BQ285" s="18">
        <f>IF(SalesOrders_Log[[#This Row],[Product]]=FY04_M12,SalesOrders_Log[[#This Row],[Date Invoiced]],0)</f>
        <v>0</v>
      </c>
      <c r="BR285" s="18">
        <f>IF(SalesOrders_Log[[#This Row],[Product]]=FY05_M01,SalesOrders_Log[[#This Row],[Date Invoiced]],0)</f>
        <v>0</v>
      </c>
      <c r="BS285" s="18">
        <f>IF(SalesOrders_Log[[#This Row],[Product]]=FY05_M02,SalesOrders_Log[[#This Row],[Date Invoiced]],0)</f>
        <v>0</v>
      </c>
      <c r="BT285" s="18">
        <f>IF(SalesOrders_Log[[#This Row],[Product]]=FY05_M03,SalesOrders_Log[[#This Row],[Date Invoiced]],0)</f>
        <v>0</v>
      </c>
      <c r="BU285" s="18">
        <f>IF(SalesOrders_Log[[#This Row],[Product]]=FY05_M04,SalesOrders_Log[[#This Row],[Date Invoiced]],0)</f>
        <v>0</v>
      </c>
      <c r="BV285" s="18">
        <f>IF(SalesOrders_Log[[#This Row],[Product]]=FY05_M05,SalesOrders_Log[[#This Row],[Date Invoiced]],0)</f>
        <v>0</v>
      </c>
      <c r="BW285" s="18">
        <f>IF(SalesOrders_Log[[#This Row],[Product]]=FY05_M06,SalesOrders_Log[[#This Row],[Date Invoiced]],0)</f>
        <v>0</v>
      </c>
      <c r="BX285" s="18">
        <f>IF(SalesOrders_Log[[#This Row],[Product]]=FY05_M07,SalesOrders_Log[[#This Row],[Date Invoiced]],0)</f>
        <v>0</v>
      </c>
      <c r="BY285" s="18">
        <f>IF(SalesOrders_Log[[#This Row],[Product]]=FY05_M08,SalesOrders_Log[[#This Row],[Date Invoiced]],0)</f>
        <v>0</v>
      </c>
      <c r="BZ285" s="18">
        <f>IF(SalesOrders_Log[[#This Row],[Product]]=FY05_M09,SalesOrders_Log[[#This Row],[Date Invoiced]],0)</f>
        <v>0</v>
      </c>
      <c r="CA285" s="18">
        <f>IF(SalesOrders_Log[[#This Row],[Product]]=FY05_M10,SalesOrders_Log[[#This Row],[Date Invoiced]],0)</f>
        <v>0</v>
      </c>
      <c r="CB285" s="18">
        <f>IF(SalesOrders_Log[[#This Row],[Product]]=FY05_M11,SalesOrders_Log[[#This Row],[Date Invoiced]],0)</f>
        <v>0</v>
      </c>
      <c r="CC285" s="18">
        <f>IF(SalesOrders_Log[[#This Row],[Product]]=FY05_M12,SalesOrders_Log[[#This Row],[Date Invoiced]],0)</f>
        <v>0</v>
      </c>
    </row>
    <row r="286" spans="2:81" x14ac:dyDescent="0.25">
      <c r="B286" s="6" t="s">
        <v>890</v>
      </c>
      <c r="C286" s="6"/>
      <c r="D286" s="11"/>
      <c r="E286" s="6"/>
      <c r="F286" s="6"/>
      <c r="G286" s="6"/>
      <c r="H286" s="6"/>
      <c r="I286" s="6"/>
      <c r="J286" s="6"/>
      <c r="K286" s="6"/>
      <c r="L286" s="18" t="str">
        <f>IF(ISBLANK(SalesOrders_Log[[#This Row],[Product]]),"",SalesOrders_Log[[#This Row],[List Price]]*SalesOrders_Log[[#This Row],[QTY at List Price]]+SalesOrders_Log[[#This Row],[Discount Price]]*SalesOrders_Log[[#This Row],[QTY at Discount Price]])</f>
        <v/>
      </c>
      <c r="M286" s="6"/>
      <c r="N286" s="6"/>
      <c r="O286" s="18" t="str">
        <f>IFERROR(SalesOrders_Log[[#This Row],[Line Sub Total]]*SalesOrders_Log[[#This Row],[Zip Code Taxes]],"")</f>
        <v/>
      </c>
      <c r="P286" s="18">
        <f>SalesOrders_Log[[#This Row],[List Price]]-SalesOrders_Log[[#This Row],[Cost Price]]</f>
        <v>0</v>
      </c>
      <c r="Q28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86" s="93" t="str">
        <f>IFERROR(SalesOrders_Log[[#This Row],[QTY at List Price]]*SalesOrders_Log[[#This Row],[List Price]]/SalesOrders_Log[[#This Row],[Cost Price]]*SalesOrders_Log[[#This Row],[QTY at List Price]]-IF(SalesOrders_Log[[#This Row],[QTY at List Price]]="","",1),"")</f>
        <v/>
      </c>
      <c r="S286" s="93" t="str">
        <f>IFERROR( SalesOrders_Log[[#This Row],[QTY at Discount Price]]*SalesOrders_Log[[#This Row],[Discount Price]]/SalesOrders_Log[[#This Row],[Cost Price]]*SalesOrders_Log[[#This Row],[QTY at Discount Price]]-IF(SalesOrders_Log[[#This Row],[QTY at Discount Price]]="","",1),"")</f>
        <v/>
      </c>
      <c r="T286" s="6"/>
      <c r="V286" s="18">
        <f>IF(SalesOrders_Log[[#This Row],[Date Invoiced]]=FY01_M01,SalesOrders_Log[[#This Row],[Line Sub Total]],0)</f>
        <v>0</v>
      </c>
      <c r="W286" s="18">
        <f>IF(SalesOrders_Log[[#This Row],[Date Invoiced]]=FY01_M02,SalesOrders_Log[[#This Row],[Line Sub Total]],0)</f>
        <v>0</v>
      </c>
      <c r="X286" s="18">
        <f>IF(SalesOrders_Log[[#This Row],[Date Invoiced]]=FY01_M03,SalesOrders_Log[[#This Row],[Line Sub Total]],0)</f>
        <v>0</v>
      </c>
      <c r="Y286" s="18">
        <f>IF(SalesOrders_Log[[#This Row],[Date Invoiced]]=FY01_M04,SalesOrders_Log[[#This Row],[Line Sub Total]],0)</f>
        <v>0</v>
      </c>
      <c r="Z286" s="18">
        <f>IF(SalesOrders_Log[[#This Row],[Date Invoiced]]=FY01_M05,SalesOrders_Log[[#This Row],[Line Sub Total]],0)</f>
        <v>0</v>
      </c>
      <c r="AA286" s="18">
        <f>IF(SalesOrders_Log[[#This Row],[Date Invoiced]]=FY01_M06,SalesOrders_Log[[#This Row],[Line Sub Total]],0)</f>
        <v>0</v>
      </c>
      <c r="AB286" s="18">
        <f>IF(SalesOrders_Log[[#This Row],[Date Invoiced]]=FY01_M07,SalesOrders_Log[[#This Row],[Line Sub Total]],0)</f>
        <v>0</v>
      </c>
      <c r="AC286" s="18">
        <f>IF(SalesOrders_Log[[#This Row],[Date Invoiced]]=FY01_M08,SalesOrders_Log[[#This Row],[Line Sub Total]],0)</f>
        <v>0</v>
      </c>
      <c r="AD286" s="18">
        <f>IF(SalesOrders_Log[[#This Row],[Date Invoiced]]=FY01_M09,SalesOrders_Log[[#This Row],[Line Sub Total]],0)</f>
        <v>0</v>
      </c>
      <c r="AE286" s="18">
        <f>IF(SalesOrders_Log[[#This Row],[Date Invoiced]]=FY01_M10,SalesOrders_Log[[#This Row],[Line Sub Total]],0)</f>
        <v>0</v>
      </c>
      <c r="AF286" s="18">
        <f>IF(SalesOrders_Log[[#This Row],[Date Invoiced]]=FY01_M11,SalesOrders_Log[[#This Row],[Line Sub Total]],0)</f>
        <v>0</v>
      </c>
      <c r="AG286" s="18">
        <f>IF(SalesOrders_Log[[#This Row],[Date Invoiced]]=FY01_M12,SalesOrders_Log[[#This Row],[Line Sub Total]],0)</f>
        <v>0</v>
      </c>
      <c r="AH286" s="18">
        <f>IF(SalesOrders_Log[[#This Row],[Date Invoiced]]=FY02_M01,SalesOrders_Log[[#This Row],[Line Sub Total]],0)</f>
        <v>0</v>
      </c>
      <c r="AI286" s="18">
        <f>IF(SalesOrders_Log[[#This Row],[Date Invoiced]]=FY02_M02,SalesOrders_Log[[#This Row],[Line Sub Total]],0)</f>
        <v>0</v>
      </c>
      <c r="AJ286" s="18">
        <f>IF(SalesOrders_Log[[#This Row],[Date Invoiced]]=FY02_M03,SalesOrders_Log[[#This Row],[Line Sub Total]],0)</f>
        <v>0</v>
      </c>
      <c r="AK286" s="18">
        <f>IF(SalesOrders_Log[[#This Row],[Date Invoiced]]=FY02_M04,SalesOrders_Log[[#This Row],[Line Sub Total]],0)</f>
        <v>0</v>
      </c>
      <c r="AL286" s="18">
        <f>IF(SalesOrders_Log[[#This Row],[Date Invoiced]]=FY02_M05,SalesOrders_Log[[#This Row],[Line Sub Total]],0)</f>
        <v>0</v>
      </c>
      <c r="AM286" s="18">
        <f>IF(SalesOrders_Log[[#This Row],[Date Invoiced]]=FY02_M06,SalesOrders_Log[[#This Row],[Line Sub Total]],0)</f>
        <v>0</v>
      </c>
      <c r="AN286" s="18">
        <f>IF(SalesOrders_Log[[#This Row],[Date Invoiced]]=FY02_M07,SalesOrders_Log[[#This Row],[Line Sub Total]],0)</f>
        <v>0</v>
      </c>
      <c r="AO286" s="18">
        <f>IF(SalesOrders_Log[[#This Row],[Date Invoiced]]=FY02_M08,SalesOrders_Log[[#This Row],[Line Sub Total]],0)</f>
        <v>0</v>
      </c>
      <c r="AP286" s="18">
        <f>IF(SalesOrders_Log[[#This Row],[Date Invoiced]]=FY02_M09,SalesOrders_Log[[#This Row],[Line Sub Total]],0)</f>
        <v>0</v>
      </c>
      <c r="AQ286" s="18">
        <f>IF(SalesOrders_Log[[#This Row],[Date Invoiced]]=FY02_M10,SalesOrders_Log[[#This Row],[Line Sub Total]],0)</f>
        <v>0</v>
      </c>
      <c r="AR286" s="18">
        <f>IF(SalesOrders_Log[[#This Row],[Date Invoiced]]=FY02_M11,SalesOrders_Log[[#This Row],[Line Sub Total]],0)</f>
        <v>0</v>
      </c>
      <c r="AS286" s="18">
        <f>IF(SalesOrders_Log[[#This Row],[Date Invoiced]]=FY02_M12,SalesOrders_Log[[#This Row],[Line Sub Total]],0)</f>
        <v>0</v>
      </c>
      <c r="AT286" s="18">
        <f>IF(SalesOrders_Log[[#This Row],[Date Invoiced]]=FY03_M01,SalesOrders_Log[[#This Row],[Line Sub Total]],0)</f>
        <v>0</v>
      </c>
      <c r="AU286" s="18">
        <f>IF(SalesOrders_Log[[#This Row],[Date Invoiced]]=FY03_M02,SalesOrders_Log[[#This Row],[Line Sub Total]],0)</f>
        <v>0</v>
      </c>
      <c r="AV286" s="18">
        <f>IF(SalesOrders_Log[[#This Row],[Date Invoiced]]=FY03_M03,SalesOrders_Log[[#This Row],[Line Sub Total]],0)</f>
        <v>0</v>
      </c>
      <c r="AW286" s="18">
        <f>IF(SalesOrders_Log[[#This Row],[Date Invoiced]]=FY03_M04,SalesOrders_Log[[#This Row],[Line Sub Total]],0)</f>
        <v>0</v>
      </c>
      <c r="AX286" s="18">
        <f>IF(SalesOrders_Log[[#This Row],[Date Invoiced]]=FY03_M05,SalesOrders_Log[[#This Row],[Line Sub Total]],0)</f>
        <v>0</v>
      </c>
      <c r="AY286" s="18">
        <f>IF(SalesOrders_Log[[#This Row],[Date Invoiced]]=FY03_M06,SalesOrders_Log[[#This Row],[Line Sub Total]],0)</f>
        <v>0</v>
      </c>
      <c r="AZ286" s="18">
        <f>IF(SalesOrders_Log[[#This Row],[Date Invoiced]]=FY03_M07,SalesOrders_Log[[#This Row],[Line Sub Total]],0)</f>
        <v>0</v>
      </c>
      <c r="BA286" s="18">
        <f>IF(SalesOrders_Log[[#This Row],[Date Invoiced]]=FY03_M08,SalesOrders_Log[[#This Row],[Line Sub Total]],0)</f>
        <v>0</v>
      </c>
      <c r="BB286" s="18">
        <f>IF(SalesOrders_Log[[#This Row],[Date Invoiced]]=FY03_M09,SalesOrders_Log[[#This Row],[Line Sub Total]],0)</f>
        <v>0</v>
      </c>
      <c r="BC286" s="18">
        <f>IF(SalesOrders_Log[[#This Row],[Date Invoiced]]=FY03_M10,SalesOrders_Log[[#This Row],[Line Sub Total]],0)</f>
        <v>0</v>
      </c>
      <c r="BD286" s="18">
        <f>IF(SalesOrders_Log[[#This Row],[Date Invoiced]]=FY03_M11,SalesOrders_Log[[#This Row],[Line Sub Total]],0)</f>
        <v>0</v>
      </c>
      <c r="BE286" s="18">
        <f>IF(SalesOrders_Log[[#This Row],[Date Invoiced]]=FY03_M12,SalesOrders_Log[[#This Row],[Line Sub Total]],0)</f>
        <v>0</v>
      </c>
      <c r="BF286" s="18">
        <f>IF(SalesOrders_Log[[#This Row],[Product]]=FY04_M01,SalesOrders_Log[[#This Row],[Date Invoiced]],0)</f>
        <v>0</v>
      </c>
      <c r="BG286" s="18">
        <f>IF(SalesOrders_Log[[#This Row],[Product]]=FY04_M02,SalesOrders_Log[[#This Row],[Date Invoiced]],0)</f>
        <v>0</v>
      </c>
      <c r="BH286" s="18">
        <f>IF(SalesOrders_Log[[#This Row],[Product]]=FY04_M03,SalesOrders_Log[[#This Row],[Date Invoiced]],0)</f>
        <v>0</v>
      </c>
      <c r="BI286" s="18">
        <f>IF(SalesOrders_Log[[#This Row],[Product]]=FY04_M04,SalesOrders_Log[[#This Row],[Date Invoiced]],0)</f>
        <v>0</v>
      </c>
      <c r="BJ286" s="18">
        <f>IF(SalesOrders_Log[[#This Row],[Product]]=FY04_M05,SalesOrders_Log[[#This Row],[Date Invoiced]],0)</f>
        <v>0</v>
      </c>
      <c r="BK286" s="18">
        <f>IF(SalesOrders_Log[[#This Row],[Product]]=FY04_M06,SalesOrders_Log[[#This Row],[Date Invoiced]],0)</f>
        <v>0</v>
      </c>
      <c r="BL286" s="18">
        <f>IF(SalesOrders_Log[[#This Row],[Product]]=FY04_M07,SalesOrders_Log[[#This Row],[Date Invoiced]],0)</f>
        <v>0</v>
      </c>
      <c r="BM286" s="18">
        <f>IF(SalesOrders_Log[[#This Row],[Product]]=FY04_M08,SalesOrders_Log[[#This Row],[Date Invoiced]],0)</f>
        <v>0</v>
      </c>
      <c r="BN286" s="18">
        <f>IF(SalesOrders_Log[[#This Row],[Product]]=FY04_M09,SalesOrders_Log[[#This Row],[Date Invoiced]],0)</f>
        <v>0</v>
      </c>
      <c r="BO286" s="18">
        <f>IF(SalesOrders_Log[[#This Row],[Product]]=FY04_M10,SalesOrders_Log[[#This Row],[Date Invoiced]],0)</f>
        <v>0</v>
      </c>
      <c r="BP286" s="18">
        <f>IF(SalesOrders_Log[[#This Row],[Product]]=FY04_M11,SalesOrders_Log[[#This Row],[Date Invoiced]],0)</f>
        <v>0</v>
      </c>
      <c r="BQ286" s="18">
        <f>IF(SalesOrders_Log[[#This Row],[Product]]=FY04_M12,SalesOrders_Log[[#This Row],[Date Invoiced]],0)</f>
        <v>0</v>
      </c>
      <c r="BR286" s="18">
        <f>IF(SalesOrders_Log[[#This Row],[Product]]=FY05_M01,SalesOrders_Log[[#This Row],[Date Invoiced]],0)</f>
        <v>0</v>
      </c>
      <c r="BS286" s="18">
        <f>IF(SalesOrders_Log[[#This Row],[Product]]=FY05_M02,SalesOrders_Log[[#This Row],[Date Invoiced]],0)</f>
        <v>0</v>
      </c>
      <c r="BT286" s="18">
        <f>IF(SalesOrders_Log[[#This Row],[Product]]=FY05_M03,SalesOrders_Log[[#This Row],[Date Invoiced]],0)</f>
        <v>0</v>
      </c>
      <c r="BU286" s="18">
        <f>IF(SalesOrders_Log[[#This Row],[Product]]=FY05_M04,SalesOrders_Log[[#This Row],[Date Invoiced]],0)</f>
        <v>0</v>
      </c>
      <c r="BV286" s="18">
        <f>IF(SalesOrders_Log[[#This Row],[Product]]=FY05_M05,SalesOrders_Log[[#This Row],[Date Invoiced]],0)</f>
        <v>0</v>
      </c>
      <c r="BW286" s="18">
        <f>IF(SalesOrders_Log[[#This Row],[Product]]=FY05_M06,SalesOrders_Log[[#This Row],[Date Invoiced]],0)</f>
        <v>0</v>
      </c>
      <c r="BX286" s="18">
        <f>IF(SalesOrders_Log[[#This Row],[Product]]=FY05_M07,SalesOrders_Log[[#This Row],[Date Invoiced]],0)</f>
        <v>0</v>
      </c>
      <c r="BY286" s="18">
        <f>IF(SalesOrders_Log[[#This Row],[Product]]=FY05_M08,SalesOrders_Log[[#This Row],[Date Invoiced]],0)</f>
        <v>0</v>
      </c>
      <c r="BZ286" s="18">
        <f>IF(SalesOrders_Log[[#This Row],[Product]]=FY05_M09,SalesOrders_Log[[#This Row],[Date Invoiced]],0)</f>
        <v>0</v>
      </c>
      <c r="CA286" s="18">
        <f>IF(SalesOrders_Log[[#This Row],[Product]]=FY05_M10,SalesOrders_Log[[#This Row],[Date Invoiced]],0)</f>
        <v>0</v>
      </c>
      <c r="CB286" s="18">
        <f>IF(SalesOrders_Log[[#This Row],[Product]]=FY05_M11,SalesOrders_Log[[#This Row],[Date Invoiced]],0)</f>
        <v>0</v>
      </c>
      <c r="CC286" s="18">
        <f>IF(SalesOrders_Log[[#This Row],[Product]]=FY05_M12,SalesOrders_Log[[#This Row],[Date Invoiced]],0)</f>
        <v>0</v>
      </c>
    </row>
    <row r="287" spans="2:81" x14ac:dyDescent="0.25">
      <c r="B287" s="6" t="s">
        <v>891</v>
      </c>
      <c r="C287" s="6"/>
      <c r="D287" s="11"/>
      <c r="E287" s="6"/>
      <c r="F287" s="6"/>
      <c r="G287" s="6"/>
      <c r="H287" s="6"/>
      <c r="I287" s="6"/>
      <c r="J287" s="6"/>
      <c r="K287" s="6"/>
      <c r="L287" s="18" t="str">
        <f>IF(ISBLANK(SalesOrders_Log[[#This Row],[Product]]),"",SalesOrders_Log[[#This Row],[List Price]]*SalesOrders_Log[[#This Row],[QTY at List Price]]+SalesOrders_Log[[#This Row],[Discount Price]]*SalesOrders_Log[[#This Row],[QTY at Discount Price]])</f>
        <v/>
      </c>
      <c r="M287" s="6"/>
      <c r="N287" s="6"/>
      <c r="O287" s="18" t="str">
        <f>IFERROR(SalesOrders_Log[[#This Row],[Line Sub Total]]*SalesOrders_Log[[#This Row],[Zip Code Taxes]],"")</f>
        <v/>
      </c>
      <c r="P287" s="18">
        <f>SalesOrders_Log[[#This Row],[List Price]]-SalesOrders_Log[[#This Row],[Cost Price]]</f>
        <v>0</v>
      </c>
      <c r="Q28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87" s="93" t="str">
        <f>IFERROR(SalesOrders_Log[[#This Row],[QTY at List Price]]*SalesOrders_Log[[#This Row],[List Price]]/SalesOrders_Log[[#This Row],[Cost Price]]*SalesOrders_Log[[#This Row],[QTY at List Price]]-IF(SalesOrders_Log[[#This Row],[QTY at List Price]]="","",1),"")</f>
        <v/>
      </c>
      <c r="S287" s="93" t="str">
        <f>IFERROR( SalesOrders_Log[[#This Row],[QTY at Discount Price]]*SalesOrders_Log[[#This Row],[Discount Price]]/SalesOrders_Log[[#This Row],[Cost Price]]*SalesOrders_Log[[#This Row],[QTY at Discount Price]]-IF(SalesOrders_Log[[#This Row],[QTY at Discount Price]]="","",1),"")</f>
        <v/>
      </c>
      <c r="T287" s="6"/>
      <c r="V287" s="18">
        <f>IF(SalesOrders_Log[[#This Row],[Date Invoiced]]=FY01_M01,SalesOrders_Log[[#This Row],[Line Sub Total]],0)</f>
        <v>0</v>
      </c>
      <c r="W287" s="18">
        <f>IF(SalesOrders_Log[[#This Row],[Date Invoiced]]=FY01_M02,SalesOrders_Log[[#This Row],[Line Sub Total]],0)</f>
        <v>0</v>
      </c>
      <c r="X287" s="18">
        <f>IF(SalesOrders_Log[[#This Row],[Date Invoiced]]=FY01_M03,SalesOrders_Log[[#This Row],[Line Sub Total]],0)</f>
        <v>0</v>
      </c>
      <c r="Y287" s="18">
        <f>IF(SalesOrders_Log[[#This Row],[Date Invoiced]]=FY01_M04,SalesOrders_Log[[#This Row],[Line Sub Total]],0)</f>
        <v>0</v>
      </c>
      <c r="Z287" s="18">
        <f>IF(SalesOrders_Log[[#This Row],[Date Invoiced]]=FY01_M05,SalesOrders_Log[[#This Row],[Line Sub Total]],0)</f>
        <v>0</v>
      </c>
      <c r="AA287" s="18">
        <f>IF(SalesOrders_Log[[#This Row],[Date Invoiced]]=FY01_M06,SalesOrders_Log[[#This Row],[Line Sub Total]],0)</f>
        <v>0</v>
      </c>
      <c r="AB287" s="18">
        <f>IF(SalesOrders_Log[[#This Row],[Date Invoiced]]=FY01_M07,SalesOrders_Log[[#This Row],[Line Sub Total]],0)</f>
        <v>0</v>
      </c>
      <c r="AC287" s="18">
        <f>IF(SalesOrders_Log[[#This Row],[Date Invoiced]]=FY01_M08,SalesOrders_Log[[#This Row],[Line Sub Total]],0)</f>
        <v>0</v>
      </c>
      <c r="AD287" s="18">
        <f>IF(SalesOrders_Log[[#This Row],[Date Invoiced]]=FY01_M09,SalesOrders_Log[[#This Row],[Line Sub Total]],0)</f>
        <v>0</v>
      </c>
      <c r="AE287" s="18">
        <f>IF(SalesOrders_Log[[#This Row],[Date Invoiced]]=FY01_M10,SalesOrders_Log[[#This Row],[Line Sub Total]],0)</f>
        <v>0</v>
      </c>
      <c r="AF287" s="18">
        <f>IF(SalesOrders_Log[[#This Row],[Date Invoiced]]=FY01_M11,SalesOrders_Log[[#This Row],[Line Sub Total]],0)</f>
        <v>0</v>
      </c>
      <c r="AG287" s="18">
        <f>IF(SalesOrders_Log[[#This Row],[Date Invoiced]]=FY01_M12,SalesOrders_Log[[#This Row],[Line Sub Total]],0)</f>
        <v>0</v>
      </c>
      <c r="AH287" s="18">
        <f>IF(SalesOrders_Log[[#This Row],[Date Invoiced]]=FY02_M01,SalesOrders_Log[[#This Row],[Line Sub Total]],0)</f>
        <v>0</v>
      </c>
      <c r="AI287" s="18">
        <f>IF(SalesOrders_Log[[#This Row],[Date Invoiced]]=FY02_M02,SalesOrders_Log[[#This Row],[Line Sub Total]],0)</f>
        <v>0</v>
      </c>
      <c r="AJ287" s="18">
        <f>IF(SalesOrders_Log[[#This Row],[Date Invoiced]]=FY02_M03,SalesOrders_Log[[#This Row],[Line Sub Total]],0)</f>
        <v>0</v>
      </c>
      <c r="AK287" s="18">
        <f>IF(SalesOrders_Log[[#This Row],[Date Invoiced]]=FY02_M04,SalesOrders_Log[[#This Row],[Line Sub Total]],0)</f>
        <v>0</v>
      </c>
      <c r="AL287" s="18">
        <f>IF(SalesOrders_Log[[#This Row],[Date Invoiced]]=FY02_M05,SalesOrders_Log[[#This Row],[Line Sub Total]],0)</f>
        <v>0</v>
      </c>
      <c r="AM287" s="18">
        <f>IF(SalesOrders_Log[[#This Row],[Date Invoiced]]=FY02_M06,SalesOrders_Log[[#This Row],[Line Sub Total]],0)</f>
        <v>0</v>
      </c>
      <c r="AN287" s="18">
        <f>IF(SalesOrders_Log[[#This Row],[Date Invoiced]]=FY02_M07,SalesOrders_Log[[#This Row],[Line Sub Total]],0)</f>
        <v>0</v>
      </c>
      <c r="AO287" s="18">
        <f>IF(SalesOrders_Log[[#This Row],[Date Invoiced]]=FY02_M08,SalesOrders_Log[[#This Row],[Line Sub Total]],0)</f>
        <v>0</v>
      </c>
      <c r="AP287" s="18">
        <f>IF(SalesOrders_Log[[#This Row],[Date Invoiced]]=FY02_M09,SalesOrders_Log[[#This Row],[Line Sub Total]],0)</f>
        <v>0</v>
      </c>
      <c r="AQ287" s="18">
        <f>IF(SalesOrders_Log[[#This Row],[Date Invoiced]]=FY02_M10,SalesOrders_Log[[#This Row],[Line Sub Total]],0)</f>
        <v>0</v>
      </c>
      <c r="AR287" s="18">
        <f>IF(SalesOrders_Log[[#This Row],[Date Invoiced]]=FY02_M11,SalesOrders_Log[[#This Row],[Line Sub Total]],0)</f>
        <v>0</v>
      </c>
      <c r="AS287" s="18">
        <f>IF(SalesOrders_Log[[#This Row],[Date Invoiced]]=FY02_M12,SalesOrders_Log[[#This Row],[Line Sub Total]],0)</f>
        <v>0</v>
      </c>
      <c r="AT287" s="18">
        <f>IF(SalesOrders_Log[[#This Row],[Date Invoiced]]=FY03_M01,SalesOrders_Log[[#This Row],[Line Sub Total]],0)</f>
        <v>0</v>
      </c>
      <c r="AU287" s="18">
        <f>IF(SalesOrders_Log[[#This Row],[Date Invoiced]]=FY03_M02,SalesOrders_Log[[#This Row],[Line Sub Total]],0)</f>
        <v>0</v>
      </c>
      <c r="AV287" s="18">
        <f>IF(SalesOrders_Log[[#This Row],[Date Invoiced]]=FY03_M03,SalesOrders_Log[[#This Row],[Line Sub Total]],0)</f>
        <v>0</v>
      </c>
      <c r="AW287" s="18">
        <f>IF(SalesOrders_Log[[#This Row],[Date Invoiced]]=FY03_M04,SalesOrders_Log[[#This Row],[Line Sub Total]],0)</f>
        <v>0</v>
      </c>
      <c r="AX287" s="18">
        <f>IF(SalesOrders_Log[[#This Row],[Date Invoiced]]=FY03_M05,SalesOrders_Log[[#This Row],[Line Sub Total]],0)</f>
        <v>0</v>
      </c>
      <c r="AY287" s="18">
        <f>IF(SalesOrders_Log[[#This Row],[Date Invoiced]]=FY03_M06,SalesOrders_Log[[#This Row],[Line Sub Total]],0)</f>
        <v>0</v>
      </c>
      <c r="AZ287" s="18">
        <f>IF(SalesOrders_Log[[#This Row],[Date Invoiced]]=FY03_M07,SalesOrders_Log[[#This Row],[Line Sub Total]],0)</f>
        <v>0</v>
      </c>
      <c r="BA287" s="18">
        <f>IF(SalesOrders_Log[[#This Row],[Date Invoiced]]=FY03_M08,SalesOrders_Log[[#This Row],[Line Sub Total]],0)</f>
        <v>0</v>
      </c>
      <c r="BB287" s="18">
        <f>IF(SalesOrders_Log[[#This Row],[Date Invoiced]]=FY03_M09,SalesOrders_Log[[#This Row],[Line Sub Total]],0)</f>
        <v>0</v>
      </c>
      <c r="BC287" s="18">
        <f>IF(SalesOrders_Log[[#This Row],[Date Invoiced]]=FY03_M10,SalesOrders_Log[[#This Row],[Line Sub Total]],0)</f>
        <v>0</v>
      </c>
      <c r="BD287" s="18">
        <f>IF(SalesOrders_Log[[#This Row],[Date Invoiced]]=FY03_M11,SalesOrders_Log[[#This Row],[Line Sub Total]],0)</f>
        <v>0</v>
      </c>
      <c r="BE287" s="18">
        <f>IF(SalesOrders_Log[[#This Row],[Date Invoiced]]=FY03_M12,SalesOrders_Log[[#This Row],[Line Sub Total]],0)</f>
        <v>0</v>
      </c>
      <c r="BF287" s="18">
        <f>IF(SalesOrders_Log[[#This Row],[Product]]=FY04_M01,SalesOrders_Log[[#This Row],[Date Invoiced]],0)</f>
        <v>0</v>
      </c>
      <c r="BG287" s="18">
        <f>IF(SalesOrders_Log[[#This Row],[Product]]=FY04_M02,SalesOrders_Log[[#This Row],[Date Invoiced]],0)</f>
        <v>0</v>
      </c>
      <c r="BH287" s="18">
        <f>IF(SalesOrders_Log[[#This Row],[Product]]=FY04_M03,SalesOrders_Log[[#This Row],[Date Invoiced]],0)</f>
        <v>0</v>
      </c>
      <c r="BI287" s="18">
        <f>IF(SalesOrders_Log[[#This Row],[Product]]=FY04_M04,SalesOrders_Log[[#This Row],[Date Invoiced]],0)</f>
        <v>0</v>
      </c>
      <c r="BJ287" s="18">
        <f>IF(SalesOrders_Log[[#This Row],[Product]]=FY04_M05,SalesOrders_Log[[#This Row],[Date Invoiced]],0)</f>
        <v>0</v>
      </c>
      <c r="BK287" s="18">
        <f>IF(SalesOrders_Log[[#This Row],[Product]]=FY04_M06,SalesOrders_Log[[#This Row],[Date Invoiced]],0)</f>
        <v>0</v>
      </c>
      <c r="BL287" s="18">
        <f>IF(SalesOrders_Log[[#This Row],[Product]]=FY04_M07,SalesOrders_Log[[#This Row],[Date Invoiced]],0)</f>
        <v>0</v>
      </c>
      <c r="BM287" s="18">
        <f>IF(SalesOrders_Log[[#This Row],[Product]]=FY04_M08,SalesOrders_Log[[#This Row],[Date Invoiced]],0)</f>
        <v>0</v>
      </c>
      <c r="BN287" s="18">
        <f>IF(SalesOrders_Log[[#This Row],[Product]]=FY04_M09,SalesOrders_Log[[#This Row],[Date Invoiced]],0)</f>
        <v>0</v>
      </c>
      <c r="BO287" s="18">
        <f>IF(SalesOrders_Log[[#This Row],[Product]]=FY04_M10,SalesOrders_Log[[#This Row],[Date Invoiced]],0)</f>
        <v>0</v>
      </c>
      <c r="BP287" s="18">
        <f>IF(SalesOrders_Log[[#This Row],[Product]]=FY04_M11,SalesOrders_Log[[#This Row],[Date Invoiced]],0)</f>
        <v>0</v>
      </c>
      <c r="BQ287" s="18">
        <f>IF(SalesOrders_Log[[#This Row],[Product]]=FY04_M12,SalesOrders_Log[[#This Row],[Date Invoiced]],0)</f>
        <v>0</v>
      </c>
      <c r="BR287" s="18">
        <f>IF(SalesOrders_Log[[#This Row],[Product]]=FY05_M01,SalesOrders_Log[[#This Row],[Date Invoiced]],0)</f>
        <v>0</v>
      </c>
      <c r="BS287" s="18">
        <f>IF(SalesOrders_Log[[#This Row],[Product]]=FY05_M02,SalesOrders_Log[[#This Row],[Date Invoiced]],0)</f>
        <v>0</v>
      </c>
      <c r="BT287" s="18">
        <f>IF(SalesOrders_Log[[#This Row],[Product]]=FY05_M03,SalesOrders_Log[[#This Row],[Date Invoiced]],0)</f>
        <v>0</v>
      </c>
      <c r="BU287" s="18">
        <f>IF(SalesOrders_Log[[#This Row],[Product]]=FY05_M04,SalesOrders_Log[[#This Row],[Date Invoiced]],0)</f>
        <v>0</v>
      </c>
      <c r="BV287" s="18">
        <f>IF(SalesOrders_Log[[#This Row],[Product]]=FY05_M05,SalesOrders_Log[[#This Row],[Date Invoiced]],0)</f>
        <v>0</v>
      </c>
      <c r="BW287" s="18">
        <f>IF(SalesOrders_Log[[#This Row],[Product]]=FY05_M06,SalesOrders_Log[[#This Row],[Date Invoiced]],0)</f>
        <v>0</v>
      </c>
      <c r="BX287" s="18">
        <f>IF(SalesOrders_Log[[#This Row],[Product]]=FY05_M07,SalesOrders_Log[[#This Row],[Date Invoiced]],0)</f>
        <v>0</v>
      </c>
      <c r="BY287" s="18">
        <f>IF(SalesOrders_Log[[#This Row],[Product]]=FY05_M08,SalesOrders_Log[[#This Row],[Date Invoiced]],0)</f>
        <v>0</v>
      </c>
      <c r="BZ287" s="18">
        <f>IF(SalesOrders_Log[[#This Row],[Product]]=FY05_M09,SalesOrders_Log[[#This Row],[Date Invoiced]],0)</f>
        <v>0</v>
      </c>
      <c r="CA287" s="18">
        <f>IF(SalesOrders_Log[[#This Row],[Product]]=FY05_M10,SalesOrders_Log[[#This Row],[Date Invoiced]],0)</f>
        <v>0</v>
      </c>
      <c r="CB287" s="18">
        <f>IF(SalesOrders_Log[[#This Row],[Product]]=FY05_M11,SalesOrders_Log[[#This Row],[Date Invoiced]],0)</f>
        <v>0</v>
      </c>
      <c r="CC287" s="18">
        <f>IF(SalesOrders_Log[[#This Row],[Product]]=FY05_M12,SalesOrders_Log[[#This Row],[Date Invoiced]],0)</f>
        <v>0</v>
      </c>
    </row>
    <row r="288" spans="2:81" x14ac:dyDescent="0.25">
      <c r="B288" s="6" t="s">
        <v>892</v>
      </c>
      <c r="C288" s="6"/>
      <c r="D288" s="11"/>
      <c r="E288" s="6"/>
      <c r="F288" s="6"/>
      <c r="G288" s="6"/>
      <c r="H288" s="6"/>
      <c r="I288" s="6"/>
      <c r="J288" s="6"/>
      <c r="K288" s="6"/>
      <c r="L288" s="18" t="str">
        <f>IF(ISBLANK(SalesOrders_Log[[#This Row],[Product]]),"",SalesOrders_Log[[#This Row],[List Price]]*SalesOrders_Log[[#This Row],[QTY at List Price]]+SalesOrders_Log[[#This Row],[Discount Price]]*SalesOrders_Log[[#This Row],[QTY at Discount Price]])</f>
        <v/>
      </c>
      <c r="M288" s="6"/>
      <c r="N288" s="6"/>
      <c r="O288" s="18" t="str">
        <f>IFERROR(SalesOrders_Log[[#This Row],[Line Sub Total]]*SalesOrders_Log[[#This Row],[Zip Code Taxes]],"")</f>
        <v/>
      </c>
      <c r="P288" s="18">
        <f>SalesOrders_Log[[#This Row],[List Price]]-SalesOrders_Log[[#This Row],[Cost Price]]</f>
        <v>0</v>
      </c>
      <c r="Q28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88" s="93" t="str">
        <f>IFERROR(SalesOrders_Log[[#This Row],[QTY at List Price]]*SalesOrders_Log[[#This Row],[List Price]]/SalesOrders_Log[[#This Row],[Cost Price]]*SalesOrders_Log[[#This Row],[QTY at List Price]]-IF(SalesOrders_Log[[#This Row],[QTY at List Price]]="","",1),"")</f>
        <v/>
      </c>
      <c r="S288" s="93" t="str">
        <f>IFERROR( SalesOrders_Log[[#This Row],[QTY at Discount Price]]*SalesOrders_Log[[#This Row],[Discount Price]]/SalesOrders_Log[[#This Row],[Cost Price]]*SalesOrders_Log[[#This Row],[QTY at Discount Price]]-IF(SalesOrders_Log[[#This Row],[QTY at Discount Price]]="","",1),"")</f>
        <v/>
      </c>
      <c r="T288" s="6"/>
      <c r="V288" s="18">
        <f>IF(SalesOrders_Log[[#This Row],[Date Invoiced]]=FY01_M01,SalesOrders_Log[[#This Row],[Line Sub Total]],0)</f>
        <v>0</v>
      </c>
      <c r="W288" s="18">
        <f>IF(SalesOrders_Log[[#This Row],[Date Invoiced]]=FY01_M02,SalesOrders_Log[[#This Row],[Line Sub Total]],0)</f>
        <v>0</v>
      </c>
      <c r="X288" s="18">
        <f>IF(SalesOrders_Log[[#This Row],[Date Invoiced]]=FY01_M03,SalesOrders_Log[[#This Row],[Line Sub Total]],0)</f>
        <v>0</v>
      </c>
      <c r="Y288" s="18">
        <f>IF(SalesOrders_Log[[#This Row],[Date Invoiced]]=FY01_M04,SalesOrders_Log[[#This Row],[Line Sub Total]],0)</f>
        <v>0</v>
      </c>
      <c r="Z288" s="18">
        <f>IF(SalesOrders_Log[[#This Row],[Date Invoiced]]=FY01_M05,SalesOrders_Log[[#This Row],[Line Sub Total]],0)</f>
        <v>0</v>
      </c>
      <c r="AA288" s="18">
        <f>IF(SalesOrders_Log[[#This Row],[Date Invoiced]]=FY01_M06,SalesOrders_Log[[#This Row],[Line Sub Total]],0)</f>
        <v>0</v>
      </c>
      <c r="AB288" s="18">
        <f>IF(SalesOrders_Log[[#This Row],[Date Invoiced]]=FY01_M07,SalesOrders_Log[[#This Row],[Line Sub Total]],0)</f>
        <v>0</v>
      </c>
      <c r="AC288" s="18">
        <f>IF(SalesOrders_Log[[#This Row],[Date Invoiced]]=FY01_M08,SalesOrders_Log[[#This Row],[Line Sub Total]],0)</f>
        <v>0</v>
      </c>
      <c r="AD288" s="18">
        <f>IF(SalesOrders_Log[[#This Row],[Date Invoiced]]=FY01_M09,SalesOrders_Log[[#This Row],[Line Sub Total]],0)</f>
        <v>0</v>
      </c>
      <c r="AE288" s="18">
        <f>IF(SalesOrders_Log[[#This Row],[Date Invoiced]]=FY01_M10,SalesOrders_Log[[#This Row],[Line Sub Total]],0)</f>
        <v>0</v>
      </c>
      <c r="AF288" s="18">
        <f>IF(SalesOrders_Log[[#This Row],[Date Invoiced]]=FY01_M11,SalesOrders_Log[[#This Row],[Line Sub Total]],0)</f>
        <v>0</v>
      </c>
      <c r="AG288" s="18">
        <f>IF(SalesOrders_Log[[#This Row],[Date Invoiced]]=FY01_M12,SalesOrders_Log[[#This Row],[Line Sub Total]],0)</f>
        <v>0</v>
      </c>
      <c r="AH288" s="18">
        <f>IF(SalesOrders_Log[[#This Row],[Date Invoiced]]=FY02_M01,SalesOrders_Log[[#This Row],[Line Sub Total]],0)</f>
        <v>0</v>
      </c>
      <c r="AI288" s="18">
        <f>IF(SalesOrders_Log[[#This Row],[Date Invoiced]]=FY02_M02,SalesOrders_Log[[#This Row],[Line Sub Total]],0)</f>
        <v>0</v>
      </c>
      <c r="AJ288" s="18">
        <f>IF(SalesOrders_Log[[#This Row],[Date Invoiced]]=FY02_M03,SalesOrders_Log[[#This Row],[Line Sub Total]],0)</f>
        <v>0</v>
      </c>
      <c r="AK288" s="18">
        <f>IF(SalesOrders_Log[[#This Row],[Date Invoiced]]=FY02_M04,SalesOrders_Log[[#This Row],[Line Sub Total]],0)</f>
        <v>0</v>
      </c>
      <c r="AL288" s="18">
        <f>IF(SalesOrders_Log[[#This Row],[Date Invoiced]]=FY02_M05,SalesOrders_Log[[#This Row],[Line Sub Total]],0)</f>
        <v>0</v>
      </c>
      <c r="AM288" s="18">
        <f>IF(SalesOrders_Log[[#This Row],[Date Invoiced]]=FY02_M06,SalesOrders_Log[[#This Row],[Line Sub Total]],0)</f>
        <v>0</v>
      </c>
      <c r="AN288" s="18">
        <f>IF(SalesOrders_Log[[#This Row],[Date Invoiced]]=FY02_M07,SalesOrders_Log[[#This Row],[Line Sub Total]],0)</f>
        <v>0</v>
      </c>
      <c r="AO288" s="18">
        <f>IF(SalesOrders_Log[[#This Row],[Date Invoiced]]=FY02_M08,SalesOrders_Log[[#This Row],[Line Sub Total]],0)</f>
        <v>0</v>
      </c>
      <c r="AP288" s="18">
        <f>IF(SalesOrders_Log[[#This Row],[Date Invoiced]]=FY02_M09,SalesOrders_Log[[#This Row],[Line Sub Total]],0)</f>
        <v>0</v>
      </c>
      <c r="AQ288" s="18">
        <f>IF(SalesOrders_Log[[#This Row],[Date Invoiced]]=FY02_M10,SalesOrders_Log[[#This Row],[Line Sub Total]],0)</f>
        <v>0</v>
      </c>
      <c r="AR288" s="18">
        <f>IF(SalesOrders_Log[[#This Row],[Date Invoiced]]=FY02_M11,SalesOrders_Log[[#This Row],[Line Sub Total]],0)</f>
        <v>0</v>
      </c>
      <c r="AS288" s="18">
        <f>IF(SalesOrders_Log[[#This Row],[Date Invoiced]]=FY02_M12,SalesOrders_Log[[#This Row],[Line Sub Total]],0)</f>
        <v>0</v>
      </c>
      <c r="AT288" s="18">
        <f>IF(SalesOrders_Log[[#This Row],[Date Invoiced]]=FY03_M01,SalesOrders_Log[[#This Row],[Line Sub Total]],0)</f>
        <v>0</v>
      </c>
      <c r="AU288" s="18">
        <f>IF(SalesOrders_Log[[#This Row],[Date Invoiced]]=FY03_M02,SalesOrders_Log[[#This Row],[Line Sub Total]],0)</f>
        <v>0</v>
      </c>
      <c r="AV288" s="18">
        <f>IF(SalesOrders_Log[[#This Row],[Date Invoiced]]=FY03_M03,SalesOrders_Log[[#This Row],[Line Sub Total]],0)</f>
        <v>0</v>
      </c>
      <c r="AW288" s="18">
        <f>IF(SalesOrders_Log[[#This Row],[Date Invoiced]]=FY03_M04,SalesOrders_Log[[#This Row],[Line Sub Total]],0)</f>
        <v>0</v>
      </c>
      <c r="AX288" s="18">
        <f>IF(SalesOrders_Log[[#This Row],[Date Invoiced]]=FY03_M05,SalesOrders_Log[[#This Row],[Line Sub Total]],0)</f>
        <v>0</v>
      </c>
      <c r="AY288" s="18">
        <f>IF(SalesOrders_Log[[#This Row],[Date Invoiced]]=FY03_M06,SalesOrders_Log[[#This Row],[Line Sub Total]],0)</f>
        <v>0</v>
      </c>
      <c r="AZ288" s="18">
        <f>IF(SalesOrders_Log[[#This Row],[Date Invoiced]]=FY03_M07,SalesOrders_Log[[#This Row],[Line Sub Total]],0)</f>
        <v>0</v>
      </c>
      <c r="BA288" s="18">
        <f>IF(SalesOrders_Log[[#This Row],[Date Invoiced]]=FY03_M08,SalesOrders_Log[[#This Row],[Line Sub Total]],0)</f>
        <v>0</v>
      </c>
      <c r="BB288" s="18">
        <f>IF(SalesOrders_Log[[#This Row],[Date Invoiced]]=FY03_M09,SalesOrders_Log[[#This Row],[Line Sub Total]],0)</f>
        <v>0</v>
      </c>
      <c r="BC288" s="18">
        <f>IF(SalesOrders_Log[[#This Row],[Date Invoiced]]=FY03_M10,SalesOrders_Log[[#This Row],[Line Sub Total]],0)</f>
        <v>0</v>
      </c>
      <c r="BD288" s="18">
        <f>IF(SalesOrders_Log[[#This Row],[Date Invoiced]]=FY03_M11,SalesOrders_Log[[#This Row],[Line Sub Total]],0)</f>
        <v>0</v>
      </c>
      <c r="BE288" s="18">
        <f>IF(SalesOrders_Log[[#This Row],[Date Invoiced]]=FY03_M12,SalesOrders_Log[[#This Row],[Line Sub Total]],0)</f>
        <v>0</v>
      </c>
      <c r="BF288" s="18">
        <f>IF(SalesOrders_Log[[#This Row],[Product]]=FY04_M01,SalesOrders_Log[[#This Row],[Date Invoiced]],0)</f>
        <v>0</v>
      </c>
      <c r="BG288" s="18">
        <f>IF(SalesOrders_Log[[#This Row],[Product]]=FY04_M02,SalesOrders_Log[[#This Row],[Date Invoiced]],0)</f>
        <v>0</v>
      </c>
      <c r="BH288" s="18">
        <f>IF(SalesOrders_Log[[#This Row],[Product]]=FY04_M03,SalesOrders_Log[[#This Row],[Date Invoiced]],0)</f>
        <v>0</v>
      </c>
      <c r="BI288" s="18">
        <f>IF(SalesOrders_Log[[#This Row],[Product]]=FY04_M04,SalesOrders_Log[[#This Row],[Date Invoiced]],0)</f>
        <v>0</v>
      </c>
      <c r="BJ288" s="18">
        <f>IF(SalesOrders_Log[[#This Row],[Product]]=FY04_M05,SalesOrders_Log[[#This Row],[Date Invoiced]],0)</f>
        <v>0</v>
      </c>
      <c r="BK288" s="18">
        <f>IF(SalesOrders_Log[[#This Row],[Product]]=FY04_M06,SalesOrders_Log[[#This Row],[Date Invoiced]],0)</f>
        <v>0</v>
      </c>
      <c r="BL288" s="18">
        <f>IF(SalesOrders_Log[[#This Row],[Product]]=FY04_M07,SalesOrders_Log[[#This Row],[Date Invoiced]],0)</f>
        <v>0</v>
      </c>
      <c r="BM288" s="18">
        <f>IF(SalesOrders_Log[[#This Row],[Product]]=FY04_M08,SalesOrders_Log[[#This Row],[Date Invoiced]],0)</f>
        <v>0</v>
      </c>
      <c r="BN288" s="18">
        <f>IF(SalesOrders_Log[[#This Row],[Product]]=FY04_M09,SalesOrders_Log[[#This Row],[Date Invoiced]],0)</f>
        <v>0</v>
      </c>
      <c r="BO288" s="18">
        <f>IF(SalesOrders_Log[[#This Row],[Product]]=FY04_M10,SalesOrders_Log[[#This Row],[Date Invoiced]],0)</f>
        <v>0</v>
      </c>
      <c r="BP288" s="18">
        <f>IF(SalesOrders_Log[[#This Row],[Product]]=FY04_M11,SalesOrders_Log[[#This Row],[Date Invoiced]],0)</f>
        <v>0</v>
      </c>
      <c r="BQ288" s="18">
        <f>IF(SalesOrders_Log[[#This Row],[Product]]=FY04_M12,SalesOrders_Log[[#This Row],[Date Invoiced]],0)</f>
        <v>0</v>
      </c>
      <c r="BR288" s="18">
        <f>IF(SalesOrders_Log[[#This Row],[Product]]=FY05_M01,SalesOrders_Log[[#This Row],[Date Invoiced]],0)</f>
        <v>0</v>
      </c>
      <c r="BS288" s="18">
        <f>IF(SalesOrders_Log[[#This Row],[Product]]=FY05_M02,SalesOrders_Log[[#This Row],[Date Invoiced]],0)</f>
        <v>0</v>
      </c>
      <c r="BT288" s="18">
        <f>IF(SalesOrders_Log[[#This Row],[Product]]=FY05_M03,SalesOrders_Log[[#This Row],[Date Invoiced]],0)</f>
        <v>0</v>
      </c>
      <c r="BU288" s="18">
        <f>IF(SalesOrders_Log[[#This Row],[Product]]=FY05_M04,SalesOrders_Log[[#This Row],[Date Invoiced]],0)</f>
        <v>0</v>
      </c>
      <c r="BV288" s="18">
        <f>IF(SalesOrders_Log[[#This Row],[Product]]=FY05_M05,SalesOrders_Log[[#This Row],[Date Invoiced]],0)</f>
        <v>0</v>
      </c>
      <c r="BW288" s="18">
        <f>IF(SalesOrders_Log[[#This Row],[Product]]=FY05_M06,SalesOrders_Log[[#This Row],[Date Invoiced]],0)</f>
        <v>0</v>
      </c>
      <c r="BX288" s="18">
        <f>IF(SalesOrders_Log[[#This Row],[Product]]=FY05_M07,SalesOrders_Log[[#This Row],[Date Invoiced]],0)</f>
        <v>0</v>
      </c>
      <c r="BY288" s="18">
        <f>IF(SalesOrders_Log[[#This Row],[Product]]=FY05_M08,SalesOrders_Log[[#This Row],[Date Invoiced]],0)</f>
        <v>0</v>
      </c>
      <c r="BZ288" s="18">
        <f>IF(SalesOrders_Log[[#This Row],[Product]]=FY05_M09,SalesOrders_Log[[#This Row],[Date Invoiced]],0)</f>
        <v>0</v>
      </c>
      <c r="CA288" s="18">
        <f>IF(SalesOrders_Log[[#This Row],[Product]]=FY05_M10,SalesOrders_Log[[#This Row],[Date Invoiced]],0)</f>
        <v>0</v>
      </c>
      <c r="CB288" s="18">
        <f>IF(SalesOrders_Log[[#This Row],[Product]]=FY05_M11,SalesOrders_Log[[#This Row],[Date Invoiced]],0)</f>
        <v>0</v>
      </c>
      <c r="CC288" s="18">
        <f>IF(SalesOrders_Log[[#This Row],[Product]]=FY05_M12,SalesOrders_Log[[#This Row],[Date Invoiced]],0)</f>
        <v>0</v>
      </c>
    </row>
    <row r="289" spans="2:81" x14ac:dyDescent="0.25">
      <c r="B289" s="6" t="s">
        <v>893</v>
      </c>
      <c r="C289" s="6"/>
      <c r="D289" s="11"/>
      <c r="E289" s="6"/>
      <c r="F289" s="6"/>
      <c r="G289" s="6"/>
      <c r="H289" s="6"/>
      <c r="I289" s="6"/>
      <c r="J289" s="6"/>
      <c r="K289" s="6"/>
      <c r="L289" s="18" t="str">
        <f>IF(ISBLANK(SalesOrders_Log[[#This Row],[Product]]),"",SalesOrders_Log[[#This Row],[List Price]]*SalesOrders_Log[[#This Row],[QTY at List Price]]+SalesOrders_Log[[#This Row],[Discount Price]]*SalesOrders_Log[[#This Row],[QTY at Discount Price]])</f>
        <v/>
      </c>
      <c r="M289" s="6"/>
      <c r="N289" s="6"/>
      <c r="O289" s="18" t="str">
        <f>IFERROR(SalesOrders_Log[[#This Row],[Line Sub Total]]*SalesOrders_Log[[#This Row],[Zip Code Taxes]],"")</f>
        <v/>
      </c>
      <c r="P289" s="18">
        <f>SalesOrders_Log[[#This Row],[List Price]]-SalesOrders_Log[[#This Row],[Cost Price]]</f>
        <v>0</v>
      </c>
      <c r="Q28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89" s="93" t="str">
        <f>IFERROR(SalesOrders_Log[[#This Row],[QTY at List Price]]*SalesOrders_Log[[#This Row],[List Price]]/SalesOrders_Log[[#This Row],[Cost Price]]*SalesOrders_Log[[#This Row],[QTY at List Price]]-IF(SalesOrders_Log[[#This Row],[QTY at List Price]]="","",1),"")</f>
        <v/>
      </c>
      <c r="S289" s="93" t="str">
        <f>IFERROR( SalesOrders_Log[[#This Row],[QTY at Discount Price]]*SalesOrders_Log[[#This Row],[Discount Price]]/SalesOrders_Log[[#This Row],[Cost Price]]*SalesOrders_Log[[#This Row],[QTY at Discount Price]]-IF(SalesOrders_Log[[#This Row],[QTY at Discount Price]]="","",1),"")</f>
        <v/>
      </c>
      <c r="T289" s="6"/>
      <c r="V289" s="18">
        <f>IF(SalesOrders_Log[[#This Row],[Date Invoiced]]=FY01_M01,SalesOrders_Log[[#This Row],[Line Sub Total]],0)</f>
        <v>0</v>
      </c>
      <c r="W289" s="18">
        <f>IF(SalesOrders_Log[[#This Row],[Date Invoiced]]=FY01_M02,SalesOrders_Log[[#This Row],[Line Sub Total]],0)</f>
        <v>0</v>
      </c>
      <c r="X289" s="18">
        <f>IF(SalesOrders_Log[[#This Row],[Date Invoiced]]=FY01_M03,SalesOrders_Log[[#This Row],[Line Sub Total]],0)</f>
        <v>0</v>
      </c>
      <c r="Y289" s="18">
        <f>IF(SalesOrders_Log[[#This Row],[Date Invoiced]]=FY01_M04,SalesOrders_Log[[#This Row],[Line Sub Total]],0)</f>
        <v>0</v>
      </c>
      <c r="Z289" s="18">
        <f>IF(SalesOrders_Log[[#This Row],[Date Invoiced]]=FY01_M05,SalesOrders_Log[[#This Row],[Line Sub Total]],0)</f>
        <v>0</v>
      </c>
      <c r="AA289" s="18">
        <f>IF(SalesOrders_Log[[#This Row],[Date Invoiced]]=FY01_M06,SalesOrders_Log[[#This Row],[Line Sub Total]],0)</f>
        <v>0</v>
      </c>
      <c r="AB289" s="18">
        <f>IF(SalesOrders_Log[[#This Row],[Date Invoiced]]=FY01_M07,SalesOrders_Log[[#This Row],[Line Sub Total]],0)</f>
        <v>0</v>
      </c>
      <c r="AC289" s="18">
        <f>IF(SalesOrders_Log[[#This Row],[Date Invoiced]]=FY01_M08,SalesOrders_Log[[#This Row],[Line Sub Total]],0)</f>
        <v>0</v>
      </c>
      <c r="AD289" s="18">
        <f>IF(SalesOrders_Log[[#This Row],[Date Invoiced]]=FY01_M09,SalesOrders_Log[[#This Row],[Line Sub Total]],0)</f>
        <v>0</v>
      </c>
      <c r="AE289" s="18">
        <f>IF(SalesOrders_Log[[#This Row],[Date Invoiced]]=FY01_M10,SalesOrders_Log[[#This Row],[Line Sub Total]],0)</f>
        <v>0</v>
      </c>
      <c r="AF289" s="18">
        <f>IF(SalesOrders_Log[[#This Row],[Date Invoiced]]=FY01_M11,SalesOrders_Log[[#This Row],[Line Sub Total]],0)</f>
        <v>0</v>
      </c>
      <c r="AG289" s="18">
        <f>IF(SalesOrders_Log[[#This Row],[Date Invoiced]]=FY01_M12,SalesOrders_Log[[#This Row],[Line Sub Total]],0)</f>
        <v>0</v>
      </c>
      <c r="AH289" s="18">
        <f>IF(SalesOrders_Log[[#This Row],[Date Invoiced]]=FY02_M01,SalesOrders_Log[[#This Row],[Line Sub Total]],0)</f>
        <v>0</v>
      </c>
      <c r="AI289" s="18">
        <f>IF(SalesOrders_Log[[#This Row],[Date Invoiced]]=FY02_M02,SalesOrders_Log[[#This Row],[Line Sub Total]],0)</f>
        <v>0</v>
      </c>
      <c r="AJ289" s="18">
        <f>IF(SalesOrders_Log[[#This Row],[Date Invoiced]]=FY02_M03,SalesOrders_Log[[#This Row],[Line Sub Total]],0)</f>
        <v>0</v>
      </c>
      <c r="AK289" s="18">
        <f>IF(SalesOrders_Log[[#This Row],[Date Invoiced]]=FY02_M04,SalesOrders_Log[[#This Row],[Line Sub Total]],0)</f>
        <v>0</v>
      </c>
      <c r="AL289" s="18">
        <f>IF(SalesOrders_Log[[#This Row],[Date Invoiced]]=FY02_M05,SalesOrders_Log[[#This Row],[Line Sub Total]],0)</f>
        <v>0</v>
      </c>
      <c r="AM289" s="18">
        <f>IF(SalesOrders_Log[[#This Row],[Date Invoiced]]=FY02_M06,SalesOrders_Log[[#This Row],[Line Sub Total]],0)</f>
        <v>0</v>
      </c>
      <c r="AN289" s="18">
        <f>IF(SalesOrders_Log[[#This Row],[Date Invoiced]]=FY02_M07,SalesOrders_Log[[#This Row],[Line Sub Total]],0)</f>
        <v>0</v>
      </c>
      <c r="AO289" s="18">
        <f>IF(SalesOrders_Log[[#This Row],[Date Invoiced]]=FY02_M08,SalesOrders_Log[[#This Row],[Line Sub Total]],0)</f>
        <v>0</v>
      </c>
      <c r="AP289" s="18">
        <f>IF(SalesOrders_Log[[#This Row],[Date Invoiced]]=FY02_M09,SalesOrders_Log[[#This Row],[Line Sub Total]],0)</f>
        <v>0</v>
      </c>
      <c r="AQ289" s="18">
        <f>IF(SalesOrders_Log[[#This Row],[Date Invoiced]]=FY02_M10,SalesOrders_Log[[#This Row],[Line Sub Total]],0)</f>
        <v>0</v>
      </c>
      <c r="AR289" s="18">
        <f>IF(SalesOrders_Log[[#This Row],[Date Invoiced]]=FY02_M11,SalesOrders_Log[[#This Row],[Line Sub Total]],0)</f>
        <v>0</v>
      </c>
      <c r="AS289" s="18">
        <f>IF(SalesOrders_Log[[#This Row],[Date Invoiced]]=FY02_M12,SalesOrders_Log[[#This Row],[Line Sub Total]],0)</f>
        <v>0</v>
      </c>
      <c r="AT289" s="18">
        <f>IF(SalesOrders_Log[[#This Row],[Date Invoiced]]=FY03_M01,SalesOrders_Log[[#This Row],[Line Sub Total]],0)</f>
        <v>0</v>
      </c>
      <c r="AU289" s="18">
        <f>IF(SalesOrders_Log[[#This Row],[Date Invoiced]]=FY03_M02,SalesOrders_Log[[#This Row],[Line Sub Total]],0)</f>
        <v>0</v>
      </c>
      <c r="AV289" s="18">
        <f>IF(SalesOrders_Log[[#This Row],[Date Invoiced]]=FY03_M03,SalesOrders_Log[[#This Row],[Line Sub Total]],0)</f>
        <v>0</v>
      </c>
      <c r="AW289" s="18">
        <f>IF(SalesOrders_Log[[#This Row],[Date Invoiced]]=FY03_M04,SalesOrders_Log[[#This Row],[Line Sub Total]],0)</f>
        <v>0</v>
      </c>
      <c r="AX289" s="18">
        <f>IF(SalesOrders_Log[[#This Row],[Date Invoiced]]=FY03_M05,SalesOrders_Log[[#This Row],[Line Sub Total]],0)</f>
        <v>0</v>
      </c>
      <c r="AY289" s="18">
        <f>IF(SalesOrders_Log[[#This Row],[Date Invoiced]]=FY03_M06,SalesOrders_Log[[#This Row],[Line Sub Total]],0)</f>
        <v>0</v>
      </c>
      <c r="AZ289" s="18">
        <f>IF(SalesOrders_Log[[#This Row],[Date Invoiced]]=FY03_M07,SalesOrders_Log[[#This Row],[Line Sub Total]],0)</f>
        <v>0</v>
      </c>
      <c r="BA289" s="18">
        <f>IF(SalesOrders_Log[[#This Row],[Date Invoiced]]=FY03_M08,SalesOrders_Log[[#This Row],[Line Sub Total]],0)</f>
        <v>0</v>
      </c>
      <c r="BB289" s="18">
        <f>IF(SalesOrders_Log[[#This Row],[Date Invoiced]]=FY03_M09,SalesOrders_Log[[#This Row],[Line Sub Total]],0)</f>
        <v>0</v>
      </c>
      <c r="BC289" s="18">
        <f>IF(SalesOrders_Log[[#This Row],[Date Invoiced]]=FY03_M10,SalesOrders_Log[[#This Row],[Line Sub Total]],0)</f>
        <v>0</v>
      </c>
      <c r="BD289" s="18">
        <f>IF(SalesOrders_Log[[#This Row],[Date Invoiced]]=FY03_M11,SalesOrders_Log[[#This Row],[Line Sub Total]],0)</f>
        <v>0</v>
      </c>
      <c r="BE289" s="18">
        <f>IF(SalesOrders_Log[[#This Row],[Date Invoiced]]=FY03_M12,SalesOrders_Log[[#This Row],[Line Sub Total]],0)</f>
        <v>0</v>
      </c>
      <c r="BF289" s="18">
        <f>IF(SalesOrders_Log[[#This Row],[Product]]=FY04_M01,SalesOrders_Log[[#This Row],[Date Invoiced]],0)</f>
        <v>0</v>
      </c>
      <c r="BG289" s="18">
        <f>IF(SalesOrders_Log[[#This Row],[Product]]=FY04_M02,SalesOrders_Log[[#This Row],[Date Invoiced]],0)</f>
        <v>0</v>
      </c>
      <c r="BH289" s="18">
        <f>IF(SalesOrders_Log[[#This Row],[Product]]=FY04_M03,SalesOrders_Log[[#This Row],[Date Invoiced]],0)</f>
        <v>0</v>
      </c>
      <c r="BI289" s="18">
        <f>IF(SalesOrders_Log[[#This Row],[Product]]=FY04_M04,SalesOrders_Log[[#This Row],[Date Invoiced]],0)</f>
        <v>0</v>
      </c>
      <c r="BJ289" s="18">
        <f>IF(SalesOrders_Log[[#This Row],[Product]]=FY04_M05,SalesOrders_Log[[#This Row],[Date Invoiced]],0)</f>
        <v>0</v>
      </c>
      <c r="BK289" s="18">
        <f>IF(SalesOrders_Log[[#This Row],[Product]]=FY04_M06,SalesOrders_Log[[#This Row],[Date Invoiced]],0)</f>
        <v>0</v>
      </c>
      <c r="BL289" s="18">
        <f>IF(SalesOrders_Log[[#This Row],[Product]]=FY04_M07,SalesOrders_Log[[#This Row],[Date Invoiced]],0)</f>
        <v>0</v>
      </c>
      <c r="BM289" s="18">
        <f>IF(SalesOrders_Log[[#This Row],[Product]]=FY04_M08,SalesOrders_Log[[#This Row],[Date Invoiced]],0)</f>
        <v>0</v>
      </c>
      <c r="BN289" s="18">
        <f>IF(SalesOrders_Log[[#This Row],[Product]]=FY04_M09,SalesOrders_Log[[#This Row],[Date Invoiced]],0)</f>
        <v>0</v>
      </c>
      <c r="BO289" s="18">
        <f>IF(SalesOrders_Log[[#This Row],[Product]]=FY04_M10,SalesOrders_Log[[#This Row],[Date Invoiced]],0)</f>
        <v>0</v>
      </c>
      <c r="BP289" s="18">
        <f>IF(SalesOrders_Log[[#This Row],[Product]]=FY04_M11,SalesOrders_Log[[#This Row],[Date Invoiced]],0)</f>
        <v>0</v>
      </c>
      <c r="BQ289" s="18">
        <f>IF(SalesOrders_Log[[#This Row],[Product]]=FY04_M12,SalesOrders_Log[[#This Row],[Date Invoiced]],0)</f>
        <v>0</v>
      </c>
      <c r="BR289" s="18">
        <f>IF(SalesOrders_Log[[#This Row],[Product]]=FY05_M01,SalesOrders_Log[[#This Row],[Date Invoiced]],0)</f>
        <v>0</v>
      </c>
      <c r="BS289" s="18">
        <f>IF(SalesOrders_Log[[#This Row],[Product]]=FY05_M02,SalesOrders_Log[[#This Row],[Date Invoiced]],0)</f>
        <v>0</v>
      </c>
      <c r="BT289" s="18">
        <f>IF(SalesOrders_Log[[#This Row],[Product]]=FY05_M03,SalesOrders_Log[[#This Row],[Date Invoiced]],0)</f>
        <v>0</v>
      </c>
      <c r="BU289" s="18">
        <f>IF(SalesOrders_Log[[#This Row],[Product]]=FY05_M04,SalesOrders_Log[[#This Row],[Date Invoiced]],0)</f>
        <v>0</v>
      </c>
      <c r="BV289" s="18">
        <f>IF(SalesOrders_Log[[#This Row],[Product]]=FY05_M05,SalesOrders_Log[[#This Row],[Date Invoiced]],0)</f>
        <v>0</v>
      </c>
      <c r="BW289" s="18">
        <f>IF(SalesOrders_Log[[#This Row],[Product]]=FY05_M06,SalesOrders_Log[[#This Row],[Date Invoiced]],0)</f>
        <v>0</v>
      </c>
      <c r="BX289" s="18">
        <f>IF(SalesOrders_Log[[#This Row],[Product]]=FY05_M07,SalesOrders_Log[[#This Row],[Date Invoiced]],0)</f>
        <v>0</v>
      </c>
      <c r="BY289" s="18">
        <f>IF(SalesOrders_Log[[#This Row],[Product]]=FY05_M08,SalesOrders_Log[[#This Row],[Date Invoiced]],0)</f>
        <v>0</v>
      </c>
      <c r="BZ289" s="18">
        <f>IF(SalesOrders_Log[[#This Row],[Product]]=FY05_M09,SalesOrders_Log[[#This Row],[Date Invoiced]],0)</f>
        <v>0</v>
      </c>
      <c r="CA289" s="18">
        <f>IF(SalesOrders_Log[[#This Row],[Product]]=FY05_M10,SalesOrders_Log[[#This Row],[Date Invoiced]],0)</f>
        <v>0</v>
      </c>
      <c r="CB289" s="18">
        <f>IF(SalesOrders_Log[[#This Row],[Product]]=FY05_M11,SalesOrders_Log[[#This Row],[Date Invoiced]],0)</f>
        <v>0</v>
      </c>
      <c r="CC289" s="18">
        <f>IF(SalesOrders_Log[[#This Row],[Product]]=FY05_M12,SalesOrders_Log[[#This Row],[Date Invoiced]],0)</f>
        <v>0</v>
      </c>
    </row>
    <row r="290" spans="2:81" x14ac:dyDescent="0.25">
      <c r="B290" s="6" t="s">
        <v>894</v>
      </c>
      <c r="C290" s="6"/>
      <c r="D290" s="11"/>
      <c r="E290" s="6"/>
      <c r="F290" s="6"/>
      <c r="G290" s="6"/>
      <c r="H290" s="6"/>
      <c r="I290" s="6"/>
      <c r="J290" s="6"/>
      <c r="K290" s="6"/>
      <c r="L290" s="18" t="str">
        <f>IF(ISBLANK(SalesOrders_Log[[#This Row],[Product]]),"",SalesOrders_Log[[#This Row],[List Price]]*SalesOrders_Log[[#This Row],[QTY at List Price]]+SalesOrders_Log[[#This Row],[Discount Price]]*SalesOrders_Log[[#This Row],[QTY at Discount Price]])</f>
        <v/>
      </c>
      <c r="M290" s="6"/>
      <c r="N290" s="6"/>
      <c r="O290" s="18" t="str">
        <f>IFERROR(SalesOrders_Log[[#This Row],[Line Sub Total]]*SalesOrders_Log[[#This Row],[Zip Code Taxes]],"")</f>
        <v/>
      </c>
      <c r="P290" s="18">
        <f>SalesOrders_Log[[#This Row],[List Price]]-SalesOrders_Log[[#This Row],[Cost Price]]</f>
        <v>0</v>
      </c>
      <c r="Q29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90" s="93" t="str">
        <f>IFERROR(SalesOrders_Log[[#This Row],[QTY at List Price]]*SalesOrders_Log[[#This Row],[List Price]]/SalesOrders_Log[[#This Row],[Cost Price]]*SalesOrders_Log[[#This Row],[QTY at List Price]]-IF(SalesOrders_Log[[#This Row],[QTY at List Price]]="","",1),"")</f>
        <v/>
      </c>
      <c r="S290" s="93" t="str">
        <f>IFERROR( SalesOrders_Log[[#This Row],[QTY at Discount Price]]*SalesOrders_Log[[#This Row],[Discount Price]]/SalesOrders_Log[[#This Row],[Cost Price]]*SalesOrders_Log[[#This Row],[QTY at Discount Price]]-IF(SalesOrders_Log[[#This Row],[QTY at Discount Price]]="","",1),"")</f>
        <v/>
      </c>
      <c r="T290" s="6"/>
      <c r="V290" s="18">
        <f>IF(SalesOrders_Log[[#This Row],[Date Invoiced]]=FY01_M01,SalesOrders_Log[[#This Row],[Line Sub Total]],0)</f>
        <v>0</v>
      </c>
      <c r="W290" s="18">
        <f>IF(SalesOrders_Log[[#This Row],[Date Invoiced]]=FY01_M02,SalesOrders_Log[[#This Row],[Line Sub Total]],0)</f>
        <v>0</v>
      </c>
      <c r="X290" s="18">
        <f>IF(SalesOrders_Log[[#This Row],[Date Invoiced]]=FY01_M03,SalesOrders_Log[[#This Row],[Line Sub Total]],0)</f>
        <v>0</v>
      </c>
      <c r="Y290" s="18">
        <f>IF(SalesOrders_Log[[#This Row],[Date Invoiced]]=FY01_M04,SalesOrders_Log[[#This Row],[Line Sub Total]],0)</f>
        <v>0</v>
      </c>
      <c r="Z290" s="18">
        <f>IF(SalesOrders_Log[[#This Row],[Date Invoiced]]=FY01_M05,SalesOrders_Log[[#This Row],[Line Sub Total]],0)</f>
        <v>0</v>
      </c>
      <c r="AA290" s="18">
        <f>IF(SalesOrders_Log[[#This Row],[Date Invoiced]]=FY01_M06,SalesOrders_Log[[#This Row],[Line Sub Total]],0)</f>
        <v>0</v>
      </c>
      <c r="AB290" s="18">
        <f>IF(SalesOrders_Log[[#This Row],[Date Invoiced]]=FY01_M07,SalesOrders_Log[[#This Row],[Line Sub Total]],0)</f>
        <v>0</v>
      </c>
      <c r="AC290" s="18">
        <f>IF(SalesOrders_Log[[#This Row],[Date Invoiced]]=FY01_M08,SalesOrders_Log[[#This Row],[Line Sub Total]],0)</f>
        <v>0</v>
      </c>
      <c r="AD290" s="18">
        <f>IF(SalesOrders_Log[[#This Row],[Date Invoiced]]=FY01_M09,SalesOrders_Log[[#This Row],[Line Sub Total]],0)</f>
        <v>0</v>
      </c>
      <c r="AE290" s="18">
        <f>IF(SalesOrders_Log[[#This Row],[Date Invoiced]]=FY01_M10,SalesOrders_Log[[#This Row],[Line Sub Total]],0)</f>
        <v>0</v>
      </c>
      <c r="AF290" s="18">
        <f>IF(SalesOrders_Log[[#This Row],[Date Invoiced]]=FY01_M11,SalesOrders_Log[[#This Row],[Line Sub Total]],0)</f>
        <v>0</v>
      </c>
      <c r="AG290" s="18">
        <f>IF(SalesOrders_Log[[#This Row],[Date Invoiced]]=FY01_M12,SalesOrders_Log[[#This Row],[Line Sub Total]],0)</f>
        <v>0</v>
      </c>
      <c r="AH290" s="18">
        <f>IF(SalesOrders_Log[[#This Row],[Date Invoiced]]=FY02_M01,SalesOrders_Log[[#This Row],[Line Sub Total]],0)</f>
        <v>0</v>
      </c>
      <c r="AI290" s="18">
        <f>IF(SalesOrders_Log[[#This Row],[Date Invoiced]]=FY02_M02,SalesOrders_Log[[#This Row],[Line Sub Total]],0)</f>
        <v>0</v>
      </c>
      <c r="AJ290" s="18">
        <f>IF(SalesOrders_Log[[#This Row],[Date Invoiced]]=FY02_M03,SalesOrders_Log[[#This Row],[Line Sub Total]],0)</f>
        <v>0</v>
      </c>
      <c r="AK290" s="18">
        <f>IF(SalesOrders_Log[[#This Row],[Date Invoiced]]=FY02_M04,SalesOrders_Log[[#This Row],[Line Sub Total]],0)</f>
        <v>0</v>
      </c>
      <c r="AL290" s="18">
        <f>IF(SalesOrders_Log[[#This Row],[Date Invoiced]]=FY02_M05,SalesOrders_Log[[#This Row],[Line Sub Total]],0)</f>
        <v>0</v>
      </c>
      <c r="AM290" s="18">
        <f>IF(SalesOrders_Log[[#This Row],[Date Invoiced]]=FY02_M06,SalesOrders_Log[[#This Row],[Line Sub Total]],0)</f>
        <v>0</v>
      </c>
      <c r="AN290" s="18">
        <f>IF(SalesOrders_Log[[#This Row],[Date Invoiced]]=FY02_M07,SalesOrders_Log[[#This Row],[Line Sub Total]],0)</f>
        <v>0</v>
      </c>
      <c r="AO290" s="18">
        <f>IF(SalesOrders_Log[[#This Row],[Date Invoiced]]=FY02_M08,SalesOrders_Log[[#This Row],[Line Sub Total]],0)</f>
        <v>0</v>
      </c>
      <c r="AP290" s="18">
        <f>IF(SalesOrders_Log[[#This Row],[Date Invoiced]]=FY02_M09,SalesOrders_Log[[#This Row],[Line Sub Total]],0)</f>
        <v>0</v>
      </c>
      <c r="AQ290" s="18">
        <f>IF(SalesOrders_Log[[#This Row],[Date Invoiced]]=FY02_M10,SalesOrders_Log[[#This Row],[Line Sub Total]],0)</f>
        <v>0</v>
      </c>
      <c r="AR290" s="18">
        <f>IF(SalesOrders_Log[[#This Row],[Date Invoiced]]=FY02_M11,SalesOrders_Log[[#This Row],[Line Sub Total]],0)</f>
        <v>0</v>
      </c>
      <c r="AS290" s="18">
        <f>IF(SalesOrders_Log[[#This Row],[Date Invoiced]]=FY02_M12,SalesOrders_Log[[#This Row],[Line Sub Total]],0)</f>
        <v>0</v>
      </c>
      <c r="AT290" s="18">
        <f>IF(SalesOrders_Log[[#This Row],[Date Invoiced]]=FY03_M01,SalesOrders_Log[[#This Row],[Line Sub Total]],0)</f>
        <v>0</v>
      </c>
      <c r="AU290" s="18">
        <f>IF(SalesOrders_Log[[#This Row],[Date Invoiced]]=FY03_M02,SalesOrders_Log[[#This Row],[Line Sub Total]],0)</f>
        <v>0</v>
      </c>
      <c r="AV290" s="18">
        <f>IF(SalesOrders_Log[[#This Row],[Date Invoiced]]=FY03_M03,SalesOrders_Log[[#This Row],[Line Sub Total]],0)</f>
        <v>0</v>
      </c>
      <c r="AW290" s="18">
        <f>IF(SalesOrders_Log[[#This Row],[Date Invoiced]]=FY03_M04,SalesOrders_Log[[#This Row],[Line Sub Total]],0)</f>
        <v>0</v>
      </c>
      <c r="AX290" s="18">
        <f>IF(SalesOrders_Log[[#This Row],[Date Invoiced]]=FY03_M05,SalesOrders_Log[[#This Row],[Line Sub Total]],0)</f>
        <v>0</v>
      </c>
      <c r="AY290" s="18">
        <f>IF(SalesOrders_Log[[#This Row],[Date Invoiced]]=FY03_M06,SalesOrders_Log[[#This Row],[Line Sub Total]],0)</f>
        <v>0</v>
      </c>
      <c r="AZ290" s="18">
        <f>IF(SalesOrders_Log[[#This Row],[Date Invoiced]]=FY03_M07,SalesOrders_Log[[#This Row],[Line Sub Total]],0)</f>
        <v>0</v>
      </c>
      <c r="BA290" s="18">
        <f>IF(SalesOrders_Log[[#This Row],[Date Invoiced]]=FY03_M08,SalesOrders_Log[[#This Row],[Line Sub Total]],0)</f>
        <v>0</v>
      </c>
      <c r="BB290" s="18">
        <f>IF(SalesOrders_Log[[#This Row],[Date Invoiced]]=FY03_M09,SalesOrders_Log[[#This Row],[Line Sub Total]],0)</f>
        <v>0</v>
      </c>
      <c r="BC290" s="18">
        <f>IF(SalesOrders_Log[[#This Row],[Date Invoiced]]=FY03_M10,SalesOrders_Log[[#This Row],[Line Sub Total]],0)</f>
        <v>0</v>
      </c>
      <c r="BD290" s="18">
        <f>IF(SalesOrders_Log[[#This Row],[Date Invoiced]]=FY03_M11,SalesOrders_Log[[#This Row],[Line Sub Total]],0)</f>
        <v>0</v>
      </c>
      <c r="BE290" s="18">
        <f>IF(SalesOrders_Log[[#This Row],[Date Invoiced]]=FY03_M12,SalesOrders_Log[[#This Row],[Line Sub Total]],0)</f>
        <v>0</v>
      </c>
      <c r="BF290" s="18">
        <f>IF(SalesOrders_Log[[#This Row],[Product]]=FY04_M01,SalesOrders_Log[[#This Row],[Date Invoiced]],0)</f>
        <v>0</v>
      </c>
      <c r="BG290" s="18">
        <f>IF(SalesOrders_Log[[#This Row],[Product]]=FY04_M02,SalesOrders_Log[[#This Row],[Date Invoiced]],0)</f>
        <v>0</v>
      </c>
      <c r="BH290" s="18">
        <f>IF(SalesOrders_Log[[#This Row],[Product]]=FY04_M03,SalesOrders_Log[[#This Row],[Date Invoiced]],0)</f>
        <v>0</v>
      </c>
      <c r="BI290" s="18">
        <f>IF(SalesOrders_Log[[#This Row],[Product]]=FY04_M04,SalesOrders_Log[[#This Row],[Date Invoiced]],0)</f>
        <v>0</v>
      </c>
      <c r="BJ290" s="18">
        <f>IF(SalesOrders_Log[[#This Row],[Product]]=FY04_M05,SalesOrders_Log[[#This Row],[Date Invoiced]],0)</f>
        <v>0</v>
      </c>
      <c r="BK290" s="18">
        <f>IF(SalesOrders_Log[[#This Row],[Product]]=FY04_M06,SalesOrders_Log[[#This Row],[Date Invoiced]],0)</f>
        <v>0</v>
      </c>
      <c r="BL290" s="18">
        <f>IF(SalesOrders_Log[[#This Row],[Product]]=FY04_M07,SalesOrders_Log[[#This Row],[Date Invoiced]],0)</f>
        <v>0</v>
      </c>
      <c r="BM290" s="18">
        <f>IF(SalesOrders_Log[[#This Row],[Product]]=FY04_M08,SalesOrders_Log[[#This Row],[Date Invoiced]],0)</f>
        <v>0</v>
      </c>
      <c r="BN290" s="18">
        <f>IF(SalesOrders_Log[[#This Row],[Product]]=FY04_M09,SalesOrders_Log[[#This Row],[Date Invoiced]],0)</f>
        <v>0</v>
      </c>
      <c r="BO290" s="18">
        <f>IF(SalesOrders_Log[[#This Row],[Product]]=FY04_M10,SalesOrders_Log[[#This Row],[Date Invoiced]],0)</f>
        <v>0</v>
      </c>
      <c r="BP290" s="18">
        <f>IF(SalesOrders_Log[[#This Row],[Product]]=FY04_M11,SalesOrders_Log[[#This Row],[Date Invoiced]],0)</f>
        <v>0</v>
      </c>
      <c r="BQ290" s="18">
        <f>IF(SalesOrders_Log[[#This Row],[Product]]=FY04_M12,SalesOrders_Log[[#This Row],[Date Invoiced]],0)</f>
        <v>0</v>
      </c>
      <c r="BR290" s="18">
        <f>IF(SalesOrders_Log[[#This Row],[Product]]=FY05_M01,SalesOrders_Log[[#This Row],[Date Invoiced]],0)</f>
        <v>0</v>
      </c>
      <c r="BS290" s="18">
        <f>IF(SalesOrders_Log[[#This Row],[Product]]=FY05_M02,SalesOrders_Log[[#This Row],[Date Invoiced]],0)</f>
        <v>0</v>
      </c>
      <c r="BT290" s="18">
        <f>IF(SalesOrders_Log[[#This Row],[Product]]=FY05_M03,SalesOrders_Log[[#This Row],[Date Invoiced]],0)</f>
        <v>0</v>
      </c>
      <c r="BU290" s="18">
        <f>IF(SalesOrders_Log[[#This Row],[Product]]=FY05_M04,SalesOrders_Log[[#This Row],[Date Invoiced]],0)</f>
        <v>0</v>
      </c>
      <c r="BV290" s="18">
        <f>IF(SalesOrders_Log[[#This Row],[Product]]=FY05_M05,SalesOrders_Log[[#This Row],[Date Invoiced]],0)</f>
        <v>0</v>
      </c>
      <c r="BW290" s="18">
        <f>IF(SalesOrders_Log[[#This Row],[Product]]=FY05_M06,SalesOrders_Log[[#This Row],[Date Invoiced]],0)</f>
        <v>0</v>
      </c>
      <c r="BX290" s="18">
        <f>IF(SalesOrders_Log[[#This Row],[Product]]=FY05_M07,SalesOrders_Log[[#This Row],[Date Invoiced]],0)</f>
        <v>0</v>
      </c>
      <c r="BY290" s="18">
        <f>IF(SalesOrders_Log[[#This Row],[Product]]=FY05_M08,SalesOrders_Log[[#This Row],[Date Invoiced]],0)</f>
        <v>0</v>
      </c>
      <c r="BZ290" s="18">
        <f>IF(SalesOrders_Log[[#This Row],[Product]]=FY05_M09,SalesOrders_Log[[#This Row],[Date Invoiced]],0)</f>
        <v>0</v>
      </c>
      <c r="CA290" s="18">
        <f>IF(SalesOrders_Log[[#This Row],[Product]]=FY05_M10,SalesOrders_Log[[#This Row],[Date Invoiced]],0)</f>
        <v>0</v>
      </c>
      <c r="CB290" s="18">
        <f>IF(SalesOrders_Log[[#This Row],[Product]]=FY05_M11,SalesOrders_Log[[#This Row],[Date Invoiced]],0)</f>
        <v>0</v>
      </c>
      <c r="CC290" s="18">
        <f>IF(SalesOrders_Log[[#This Row],[Product]]=FY05_M12,SalesOrders_Log[[#This Row],[Date Invoiced]],0)</f>
        <v>0</v>
      </c>
    </row>
    <row r="291" spans="2:81" x14ac:dyDescent="0.25">
      <c r="B291" s="6" t="s">
        <v>895</v>
      </c>
      <c r="C291" s="6"/>
      <c r="D291" s="11"/>
      <c r="E291" s="6"/>
      <c r="F291" s="6"/>
      <c r="G291" s="6"/>
      <c r="H291" s="6"/>
      <c r="I291" s="6"/>
      <c r="J291" s="6"/>
      <c r="K291" s="6"/>
      <c r="L291" s="18" t="str">
        <f>IF(ISBLANK(SalesOrders_Log[[#This Row],[Product]]),"",SalesOrders_Log[[#This Row],[List Price]]*SalesOrders_Log[[#This Row],[QTY at List Price]]+SalesOrders_Log[[#This Row],[Discount Price]]*SalesOrders_Log[[#This Row],[QTY at Discount Price]])</f>
        <v/>
      </c>
      <c r="M291" s="6"/>
      <c r="N291" s="6"/>
      <c r="O291" s="18" t="str">
        <f>IFERROR(SalesOrders_Log[[#This Row],[Line Sub Total]]*SalesOrders_Log[[#This Row],[Zip Code Taxes]],"")</f>
        <v/>
      </c>
      <c r="P291" s="18">
        <f>SalesOrders_Log[[#This Row],[List Price]]-SalesOrders_Log[[#This Row],[Cost Price]]</f>
        <v>0</v>
      </c>
      <c r="Q29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91" s="93" t="str">
        <f>IFERROR(SalesOrders_Log[[#This Row],[QTY at List Price]]*SalesOrders_Log[[#This Row],[List Price]]/SalesOrders_Log[[#This Row],[Cost Price]]*SalesOrders_Log[[#This Row],[QTY at List Price]]-IF(SalesOrders_Log[[#This Row],[QTY at List Price]]="","",1),"")</f>
        <v/>
      </c>
      <c r="S291" s="93" t="str">
        <f>IFERROR( SalesOrders_Log[[#This Row],[QTY at Discount Price]]*SalesOrders_Log[[#This Row],[Discount Price]]/SalesOrders_Log[[#This Row],[Cost Price]]*SalesOrders_Log[[#This Row],[QTY at Discount Price]]-IF(SalesOrders_Log[[#This Row],[QTY at Discount Price]]="","",1),"")</f>
        <v/>
      </c>
      <c r="T291" s="6"/>
      <c r="V291" s="18">
        <f>IF(SalesOrders_Log[[#This Row],[Date Invoiced]]=FY01_M01,SalesOrders_Log[[#This Row],[Line Sub Total]],0)</f>
        <v>0</v>
      </c>
      <c r="W291" s="18">
        <f>IF(SalesOrders_Log[[#This Row],[Date Invoiced]]=FY01_M02,SalesOrders_Log[[#This Row],[Line Sub Total]],0)</f>
        <v>0</v>
      </c>
      <c r="X291" s="18">
        <f>IF(SalesOrders_Log[[#This Row],[Date Invoiced]]=FY01_M03,SalesOrders_Log[[#This Row],[Line Sub Total]],0)</f>
        <v>0</v>
      </c>
      <c r="Y291" s="18">
        <f>IF(SalesOrders_Log[[#This Row],[Date Invoiced]]=FY01_M04,SalesOrders_Log[[#This Row],[Line Sub Total]],0)</f>
        <v>0</v>
      </c>
      <c r="Z291" s="18">
        <f>IF(SalesOrders_Log[[#This Row],[Date Invoiced]]=FY01_M05,SalesOrders_Log[[#This Row],[Line Sub Total]],0)</f>
        <v>0</v>
      </c>
      <c r="AA291" s="18">
        <f>IF(SalesOrders_Log[[#This Row],[Date Invoiced]]=FY01_M06,SalesOrders_Log[[#This Row],[Line Sub Total]],0)</f>
        <v>0</v>
      </c>
      <c r="AB291" s="18">
        <f>IF(SalesOrders_Log[[#This Row],[Date Invoiced]]=FY01_M07,SalesOrders_Log[[#This Row],[Line Sub Total]],0)</f>
        <v>0</v>
      </c>
      <c r="AC291" s="18">
        <f>IF(SalesOrders_Log[[#This Row],[Date Invoiced]]=FY01_M08,SalesOrders_Log[[#This Row],[Line Sub Total]],0)</f>
        <v>0</v>
      </c>
      <c r="AD291" s="18">
        <f>IF(SalesOrders_Log[[#This Row],[Date Invoiced]]=FY01_M09,SalesOrders_Log[[#This Row],[Line Sub Total]],0)</f>
        <v>0</v>
      </c>
      <c r="AE291" s="18">
        <f>IF(SalesOrders_Log[[#This Row],[Date Invoiced]]=FY01_M10,SalesOrders_Log[[#This Row],[Line Sub Total]],0)</f>
        <v>0</v>
      </c>
      <c r="AF291" s="18">
        <f>IF(SalesOrders_Log[[#This Row],[Date Invoiced]]=FY01_M11,SalesOrders_Log[[#This Row],[Line Sub Total]],0)</f>
        <v>0</v>
      </c>
      <c r="AG291" s="18">
        <f>IF(SalesOrders_Log[[#This Row],[Date Invoiced]]=FY01_M12,SalesOrders_Log[[#This Row],[Line Sub Total]],0)</f>
        <v>0</v>
      </c>
      <c r="AH291" s="18">
        <f>IF(SalesOrders_Log[[#This Row],[Date Invoiced]]=FY02_M01,SalesOrders_Log[[#This Row],[Line Sub Total]],0)</f>
        <v>0</v>
      </c>
      <c r="AI291" s="18">
        <f>IF(SalesOrders_Log[[#This Row],[Date Invoiced]]=FY02_M02,SalesOrders_Log[[#This Row],[Line Sub Total]],0)</f>
        <v>0</v>
      </c>
      <c r="AJ291" s="18">
        <f>IF(SalesOrders_Log[[#This Row],[Date Invoiced]]=FY02_M03,SalesOrders_Log[[#This Row],[Line Sub Total]],0)</f>
        <v>0</v>
      </c>
      <c r="AK291" s="18">
        <f>IF(SalesOrders_Log[[#This Row],[Date Invoiced]]=FY02_M04,SalesOrders_Log[[#This Row],[Line Sub Total]],0)</f>
        <v>0</v>
      </c>
      <c r="AL291" s="18">
        <f>IF(SalesOrders_Log[[#This Row],[Date Invoiced]]=FY02_M05,SalesOrders_Log[[#This Row],[Line Sub Total]],0)</f>
        <v>0</v>
      </c>
      <c r="AM291" s="18">
        <f>IF(SalesOrders_Log[[#This Row],[Date Invoiced]]=FY02_M06,SalesOrders_Log[[#This Row],[Line Sub Total]],0)</f>
        <v>0</v>
      </c>
      <c r="AN291" s="18">
        <f>IF(SalesOrders_Log[[#This Row],[Date Invoiced]]=FY02_M07,SalesOrders_Log[[#This Row],[Line Sub Total]],0)</f>
        <v>0</v>
      </c>
      <c r="AO291" s="18">
        <f>IF(SalesOrders_Log[[#This Row],[Date Invoiced]]=FY02_M08,SalesOrders_Log[[#This Row],[Line Sub Total]],0)</f>
        <v>0</v>
      </c>
      <c r="AP291" s="18">
        <f>IF(SalesOrders_Log[[#This Row],[Date Invoiced]]=FY02_M09,SalesOrders_Log[[#This Row],[Line Sub Total]],0)</f>
        <v>0</v>
      </c>
      <c r="AQ291" s="18">
        <f>IF(SalesOrders_Log[[#This Row],[Date Invoiced]]=FY02_M10,SalesOrders_Log[[#This Row],[Line Sub Total]],0)</f>
        <v>0</v>
      </c>
      <c r="AR291" s="18">
        <f>IF(SalesOrders_Log[[#This Row],[Date Invoiced]]=FY02_M11,SalesOrders_Log[[#This Row],[Line Sub Total]],0)</f>
        <v>0</v>
      </c>
      <c r="AS291" s="18">
        <f>IF(SalesOrders_Log[[#This Row],[Date Invoiced]]=FY02_M12,SalesOrders_Log[[#This Row],[Line Sub Total]],0)</f>
        <v>0</v>
      </c>
      <c r="AT291" s="18">
        <f>IF(SalesOrders_Log[[#This Row],[Date Invoiced]]=FY03_M01,SalesOrders_Log[[#This Row],[Line Sub Total]],0)</f>
        <v>0</v>
      </c>
      <c r="AU291" s="18">
        <f>IF(SalesOrders_Log[[#This Row],[Date Invoiced]]=FY03_M02,SalesOrders_Log[[#This Row],[Line Sub Total]],0)</f>
        <v>0</v>
      </c>
      <c r="AV291" s="18">
        <f>IF(SalesOrders_Log[[#This Row],[Date Invoiced]]=FY03_M03,SalesOrders_Log[[#This Row],[Line Sub Total]],0)</f>
        <v>0</v>
      </c>
      <c r="AW291" s="18">
        <f>IF(SalesOrders_Log[[#This Row],[Date Invoiced]]=FY03_M04,SalesOrders_Log[[#This Row],[Line Sub Total]],0)</f>
        <v>0</v>
      </c>
      <c r="AX291" s="18">
        <f>IF(SalesOrders_Log[[#This Row],[Date Invoiced]]=FY03_M05,SalesOrders_Log[[#This Row],[Line Sub Total]],0)</f>
        <v>0</v>
      </c>
      <c r="AY291" s="18">
        <f>IF(SalesOrders_Log[[#This Row],[Date Invoiced]]=FY03_M06,SalesOrders_Log[[#This Row],[Line Sub Total]],0)</f>
        <v>0</v>
      </c>
      <c r="AZ291" s="18">
        <f>IF(SalesOrders_Log[[#This Row],[Date Invoiced]]=FY03_M07,SalesOrders_Log[[#This Row],[Line Sub Total]],0)</f>
        <v>0</v>
      </c>
      <c r="BA291" s="18">
        <f>IF(SalesOrders_Log[[#This Row],[Date Invoiced]]=FY03_M08,SalesOrders_Log[[#This Row],[Line Sub Total]],0)</f>
        <v>0</v>
      </c>
      <c r="BB291" s="18">
        <f>IF(SalesOrders_Log[[#This Row],[Date Invoiced]]=FY03_M09,SalesOrders_Log[[#This Row],[Line Sub Total]],0)</f>
        <v>0</v>
      </c>
      <c r="BC291" s="18">
        <f>IF(SalesOrders_Log[[#This Row],[Date Invoiced]]=FY03_M10,SalesOrders_Log[[#This Row],[Line Sub Total]],0)</f>
        <v>0</v>
      </c>
      <c r="BD291" s="18">
        <f>IF(SalesOrders_Log[[#This Row],[Date Invoiced]]=FY03_M11,SalesOrders_Log[[#This Row],[Line Sub Total]],0)</f>
        <v>0</v>
      </c>
      <c r="BE291" s="18">
        <f>IF(SalesOrders_Log[[#This Row],[Date Invoiced]]=FY03_M12,SalesOrders_Log[[#This Row],[Line Sub Total]],0)</f>
        <v>0</v>
      </c>
      <c r="BF291" s="18">
        <f>IF(SalesOrders_Log[[#This Row],[Product]]=FY04_M01,SalesOrders_Log[[#This Row],[Date Invoiced]],0)</f>
        <v>0</v>
      </c>
      <c r="BG291" s="18">
        <f>IF(SalesOrders_Log[[#This Row],[Product]]=FY04_M02,SalesOrders_Log[[#This Row],[Date Invoiced]],0)</f>
        <v>0</v>
      </c>
      <c r="BH291" s="18">
        <f>IF(SalesOrders_Log[[#This Row],[Product]]=FY04_M03,SalesOrders_Log[[#This Row],[Date Invoiced]],0)</f>
        <v>0</v>
      </c>
      <c r="BI291" s="18">
        <f>IF(SalesOrders_Log[[#This Row],[Product]]=FY04_M04,SalesOrders_Log[[#This Row],[Date Invoiced]],0)</f>
        <v>0</v>
      </c>
      <c r="BJ291" s="18">
        <f>IF(SalesOrders_Log[[#This Row],[Product]]=FY04_M05,SalesOrders_Log[[#This Row],[Date Invoiced]],0)</f>
        <v>0</v>
      </c>
      <c r="BK291" s="18">
        <f>IF(SalesOrders_Log[[#This Row],[Product]]=FY04_M06,SalesOrders_Log[[#This Row],[Date Invoiced]],0)</f>
        <v>0</v>
      </c>
      <c r="BL291" s="18">
        <f>IF(SalesOrders_Log[[#This Row],[Product]]=FY04_M07,SalesOrders_Log[[#This Row],[Date Invoiced]],0)</f>
        <v>0</v>
      </c>
      <c r="BM291" s="18">
        <f>IF(SalesOrders_Log[[#This Row],[Product]]=FY04_M08,SalesOrders_Log[[#This Row],[Date Invoiced]],0)</f>
        <v>0</v>
      </c>
      <c r="BN291" s="18">
        <f>IF(SalesOrders_Log[[#This Row],[Product]]=FY04_M09,SalesOrders_Log[[#This Row],[Date Invoiced]],0)</f>
        <v>0</v>
      </c>
      <c r="BO291" s="18">
        <f>IF(SalesOrders_Log[[#This Row],[Product]]=FY04_M10,SalesOrders_Log[[#This Row],[Date Invoiced]],0)</f>
        <v>0</v>
      </c>
      <c r="BP291" s="18">
        <f>IF(SalesOrders_Log[[#This Row],[Product]]=FY04_M11,SalesOrders_Log[[#This Row],[Date Invoiced]],0)</f>
        <v>0</v>
      </c>
      <c r="BQ291" s="18">
        <f>IF(SalesOrders_Log[[#This Row],[Product]]=FY04_M12,SalesOrders_Log[[#This Row],[Date Invoiced]],0)</f>
        <v>0</v>
      </c>
      <c r="BR291" s="18">
        <f>IF(SalesOrders_Log[[#This Row],[Product]]=FY05_M01,SalesOrders_Log[[#This Row],[Date Invoiced]],0)</f>
        <v>0</v>
      </c>
      <c r="BS291" s="18">
        <f>IF(SalesOrders_Log[[#This Row],[Product]]=FY05_M02,SalesOrders_Log[[#This Row],[Date Invoiced]],0)</f>
        <v>0</v>
      </c>
      <c r="BT291" s="18">
        <f>IF(SalesOrders_Log[[#This Row],[Product]]=FY05_M03,SalesOrders_Log[[#This Row],[Date Invoiced]],0)</f>
        <v>0</v>
      </c>
      <c r="BU291" s="18">
        <f>IF(SalesOrders_Log[[#This Row],[Product]]=FY05_M04,SalesOrders_Log[[#This Row],[Date Invoiced]],0)</f>
        <v>0</v>
      </c>
      <c r="BV291" s="18">
        <f>IF(SalesOrders_Log[[#This Row],[Product]]=FY05_M05,SalesOrders_Log[[#This Row],[Date Invoiced]],0)</f>
        <v>0</v>
      </c>
      <c r="BW291" s="18">
        <f>IF(SalesOrders_Log[[#This Row],[Product]]=FY05_M06,SalesOrders_Log[[#This Row],[Date Invoiced]],0)</f>
        <v>0</v>
      </c>
      <c r="BX291" s="18">
        <f>IF(SalesOrders_Log[[#This Row],[Product]]=FY05_M07,SalesOrders_Log[[#This Row],[Date Invoiced]],0)</f>
        <v>0</v>
      </c>
      <c r="BY291" s="18">
        <f>IF(SalesOrders_Log[[#This Row],[Product]]=FY05_M08,SalesOrders_Log[[#This Row],[Date Invoiced]],0)</f>
        <v>0</v>
      </c>
      <c r="BZ291" s="18">
        <f>IF(SalesOrders_Log[[#This Row],[Product]]=FY05_M09,SalesOrders_Log[[#This Row],[Date Invoiced]],0)</f>
        <v>0</v>
      </c>
      <c r="CA291" s="18">
        <f>IF(SalesOrders_Log[[#This Row],[Product]]=FY05_M10,SalesOrders_Log[[#This Row],[Date Invoiced]],0)</f>
        <v>0</v>
      </c>
      <c r="CB291" s="18">
        <f>IF(SalesOrders_Log[[#This Row],[Product]]=FY05_M11,SalesOrders_Log[[#This Row],[Date Invoiced]],0)</f>
        <v>0</v>
      </c>
      <c r="CC291" s="18">
        <f>IF(SalesOrders_Log[[#This Row],[Product]]=FY05_M12,SalesOrders_Log[[#This Row],[Date Invoiced]],0)</f>
        <v>0</v>
      </c>
    </row>
    <row r="292" spans="2:81" x14ac:dyDescent="0.25">
      <c r="B292" s="6" t="s">
        <v>896</v>
      </c>
      <c r="C292" s="6"/>
      <c r="D292" s="11"/>
      <c r="E292" s="6"/>
      <c r="F292" s="6"/>
      <c r="G292" s="6"/>
      <c r="H292" s="6"/>
      <c r="I292" s="6"/>
      <c r="J292" s="6"/>
      <c r="K292" s="6"/>
      <c r="L292" s="18" t="str">
        <f>IF(ISBLANK(SalesOrders_Log[[#This Row],[Product]]),"",SalesOrders_Log[[#This Row],[List Price]]*SalesOrders_Log[[#This Row],[QTY at List Price]]+SalesOrders_Log[[#This Row],[Discount Price]]*SalesOrders_Log[[#This Row],[QTY at Discount Price]])</f>
        <v/>
      </c>
      <c r="M292" s="6"/>
      <c r="N292" s="6"/>
      <c r="O292" s="18" t="str">
        <f>IFERROR(SalesOrders_Log[[#This Row],[Line Sub Total]]*SalesOrders_Log[[#This Row],[Zip Code Taxes]],"")</f>
        <v/>
      </c>
      <c r="P292" s="18">
        <f>SalesOrders_Log[[#This Row],[List Price]]-SalesOrders_Log[[#This Row],[Cost Price]]</f>
        <v>0</v>
      </c>
      <c r="Q29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92" s="93" t="str">
        <f>IFERROR(SalesOrders_Log[[#This Row],[QTY at List Price]]*SalesOrders_Log[[#This Row],[List Price]]/SalesOrders_Log[[#This Row],[Cost Price]]*SalesOrders_Log[[#This Row],[QTY at List Price]]-IF(SalesOrders_Log[[#This Row],[QTY at List Price]]="","",1),"")</f>
        <v/>
      </c>
      <c r="S292" s="93" t="str">
        <f>IFERROR( SalesOrders_Log[[#This Row],[QTY at Discount Price]]*SalesOrders_Log[[#This Row],[Discount Price]]/SalesOrders_Log[[#This Row],[Cost Price]]*SalesOrders_Log[[#This Row],[QTY at Discount Price]]-IF(SalesOrders_Log[[#This Row],[QTY at Discount Price]]="","",1),"")</f>
        <v/>
      </c>
      <c r="T292" s="6"/>
      <c r="V292" s="18">
        <f>IF(SalesOrders_Log[[#This Row],[Date Invoiced]]=FY01_M01,SalesOrders_Log[[#This Row],[Line Sub Total]],0)</f>
        <v>0</v>
      </c>
      <c r="W292" s="18">
        <f>IF(SalesOrders_Log[[#This Row],[Date Invoiced]]=FY01_M02,SalesOrders_Log[[#This Row],[Line Sub Total]],0)</f>
        <v>0</v>
      </c>
      <c r="X292" s="18">
        <f>IF(SalesOrders_Log[[#This Row],[Date Invoiced]]=FY01_M03,SalesOrders_Log[[#This Row],[Line Sub Total]],0)</f>
        <v>0</v>
      </c>
      <c r="Y292" s="18">
        <f>IF(SalesOrders_Log[[#This Row],[Date Invoiced]]=FY01_M04,SalesOrders_Log[[#This Row],[Line Sub Total]],0)</f>
        <v>0</v>
      </c>
      <c r="Z292" s="18">
        <f>IF(SalesOrders_Log[[#This Row],[Date Invoiced]]=FY01_M05,SalesOrders_Log[[#This Row],[Line Sub Total]],0)</f>
        <v>0</v>
      </c>
      <c r="AA292" s="18">
        <f>IF(SalesOrders_Log[[#This Row],[Date Invoiced]]=FY01_M06,SalesOrders_Log[[#This Row],[Line Sub Total]],0)</f>
        <v>0</v>
      </c>
      <c r="AB292" s="18">
        <f>IF(SalesOrders_Log[[#This Row],[Date Invoiced]]=FY01_M07,SalesOrders_Log[[#This Row],[Line Sub Total]],0)</f>
        <v>0</v>
      </c>
      <c r="AC292" s="18">
        <f>IF(SalesOrders_Log[[#This Row],[Date Invoiced]]=FY01_M08,SalesOrders_Log[[#This Row],[Line Sub Total]],0)</f>
        <v>0</v>
      </c>
      <c r="AD292" s="18">
        <f>IF(SalesOrders_Log[[#This Row],[Date Invoiced]]=FY01_M09,SalesOrders_Log[[#This Row],[Line Sub Total]],0)</f>
        <v>0</v>
      </c>
      <c r="AE292" s="18">
        <f>IF(SalesOrders_Log[[#This Row],[Date Invoiced]]=FY01_M10,SalesOrders_Log[[#This Row],[Line Sub Total]],0)</f>
        <v>0</v>
      </c>
      <c r="AF292" s="18">
        <f>IF(SalesOrders_Log[[#This Row],[Date Invoiced]]=FY01_M11,SalesOrders_Log[[#This Row],[Line Sub Total]],0)</f>
        <v>0</v>
      </c>
      <c r="AG292" s="18">
        <f>IF(SalesOrders_Log[[#This Row],[Date Invoiced]]=FY01_M12,SalesOrders_Log[[#This Row],[Line Sub Total]],0)</f>
        <v>0</v>
      </c>
      <c r="AH292" s="18">
        <f>IF(SalesOrders_Log[[#This Row],[Date Invoiced]]=FY02_M01,SalesOrders_Log[[#This Row],[Line Sub Total]],0)</f>
        <v>0</v>
      </c>
      <c r="AI292" s="18">
        <f>IF(SalesOrders_Log[[#This Row],[Date Invoiced]]=FY02_M02,SalesOrders_Log[[#This Row],[Line Sub Total]],0)</f>
        <v>0</v>
      </c>
      <c r="AJ292" s="18">
        <f>IF(SalesOrders_Log[[#This Row],[Date Invoiced]]=FY02_M03,SalesOrders_Log[[#This Row],[Line Sub Total]],0)</f>
        <v>0</v>
      </c>
      <c r="AK292" s="18">
        <f>IF(SalesOrders_Log[[#This Row],[Date Invoiced]]=FY02_M04,SalesOrders_Log[[#This Row],[Line Sub Total]],0)</f>
        <v>0</v>
      </c>
      <c r="AL292" s="18">
        <f>IF(SalesOrders_Log[[#This Row],[Date Invoiced]]=FY02_M05,SalesOrders_Log[[#This Row],[Line Sub Total]],0)</f>
        <v>0</v>
      </c>
      <c r="AM292" s="18">
        <f>IF(SalesOrders_Log[[#This Row],[Date Invoiced]]=FY02_M06,SalesOrders_Log[[#This Row],[Line Sub Total]],0)</f>
        <v>0</v>
      </c>
      <c r="AN292" s="18">
        <f>IF(SalesOrders_Log[[#This Row],[Date Invoiced]]=FY02_M07,SalesOrders_Log[[#This Row],[Line Sub Total]],0)</f>
        <v>0</v>
      </c>
      <c r="AO292" s="18">
        <f>IF(SalesOrders_Log[[#This Row],[Date Invoiced]]=FY02_M08,SalesOrders_Log[[#This Row],[Line Sub Total]],0)</f>
        <v>0</v>
      </c>
      <c r="AP292" s="18">
        <f>IF(SalesOrders_Log[[#This Row],[Date Invoiced]]=FY02_M09,SalesOrders_Log[[#This Row],[Line Sub Total]],0)</f>
        <v>0</v>
      </c>
      <c r="AQ292" s="18">
        <f>IF(SalesOrders_Log[[#This Row],[Date Invoiced]]=FY02_M10,SalesOrders_Log[[#This Row],[Line Sub Total]],0)</f>
        <v>0</v>
      </c>
      <c r="AR292" s="18">
        <f>IF(SalesOrders_Log[[#This Row],[Date Invoiced]]=FY02_M11,SalesOrders_Log[[#This Row],[Line Sub Total]],0)</f>
        <v>0</v>
      </c>
      <c r="AS292" s="18">
        <f>IF(SalesOrders_Log[[#This Row],[Date Invoiced]]=FY02_M12,SalesOrders_Log[[#This Row],[Line Sub Total]],0)</f>
        <v>0</v>
      </c>
      <c r="AT292" s="18">
        <f>IF(SalesOrders_Log[[#This Row],[Date Invoiced]]=FY03_M01,SalesOrders_Log[[#This Row],[Line Sub Total]],0)</f>
        <v>0</v>
      </c>
      <c r="AU292" s="18">
        <f>IF(SalesOrders_Log[[#This Row],[Date Invoiced]]=FY03_M02,SalesOrders_Log[[#This Row],[Line Sub Total]],0)</f>
        <v>0</v>
      </c>
      <c r="AV292" s="18">
        <f>IF(SalesOrders_Log[[#This Row],[Date Invoiced]]=FY03_M03,SalesOrders_Log[[#This Row],[Line Sub Total]],0)</f>
        <v>0</v>
      </c>
      <c r="AW292" s="18">
        <f>IF(SalesOrders_Log[[#This Row],[Date Invoiced]]=FY03_M04,SalesOrders_Log[[#This Row],[Line Sub Total]],0)</f>
        <v>0</v>
      </c>
      <c r="AX292" s="18">
        <f>IF(SalesOrders_Log[[#This Row],[Date Invoiced]]=FY03_M05,SalesOrders_Log[[#This Row],[Line Sub Total]],0)</f>
        <v>0</v>
      </c>
      <c r="AY292" s="18">
        <f>IF(SalesOrders_Log[[#This Row],[Date Invoiced]]=FY03_M06,SalesOrders_Log[[#This Row],[Line Sub Total]],0)</f>
        <v>0</v>
      </c>
      <c r="AZ292" s="18">
        <f>IF(SalesOrders_Log[[#This Row],[Date Invoiced]]=FY03_M07,SalesOrders_Log[[#This Row],[Line Sub Total]],0)</f>
        <v>0</v>
      </c>
      <c r="BA292" s="18">
        <f>IF(SalesOrders_Log[[#This Row],[Date Invoiced]]=FY03_M08,SalesOrders_Log[[#This Row],[Line Sub Total]],0)</f>
        <v>0</v>
      </c>
      <c r="BB292" s="18">
        <f>IF(SalesOrders_Log[[#This Row],[Date Invoiced]]=FY03_M09,SalesOrders_Log[[#This Row],[Line Sub Total]],0)</f>
        <v>0</v>
      </c>
      <c r="BC292" s="18">
        <f>IF(SalesOrders_Log[[#This Row],[Date Invoiced]]=FY03_M10,SalesOrders_Log[[#This Row],[Line Sub Total]],0)</f>
        <v>0</v>
      </c>
      <c r="BD292" s="18">
        <f>IF(SalesOrders_Log[[#This Row],[Date Invoiced]]=FY03_M11,SalesOrders_Log[[#This Row],[Line Sub Total]],0)</f>
        <v>0</v>
      </c>
      <c r="BE292" s="18">
        <f>IF(SalesOrders_Log[[#This Row],[Date Invoiced]]=FY03_M12,SalesOrders_Log[[#This Row],[Line Sub Total]],0)</f>
        <v>0</v>
      </c>
      <c r="BF292" s="18">
        <f>IF(SalesOrders_Log[[#This Row],[Product]]=FY04_M01,SalesOrders_Log[[#This Row],[Date Invoiced]],0)</f>
        <v>0</v>
      </c>
      <c r="BG292" s="18">
        <f>IF(SalesOrders_Log[[#This Row],[Product]]=FY04_M02,SalesOrders_Log[[#This Row],[Date Invoiced]],0)</f>
        <v>0</v>
      </c>
      <c r="BH292" s="18">
        <f>IF(SalesOrders_Log[[#This Row],[Product]]=FY04_M03,SalesOrders_Log[[#This Row],[Date Invoiced]],0)</f>
        <v>0</v>
      </c>
      <c r="BI292" s="18">
        <f>IF(SalesOrders_Log[[#This Row],[Product]]=FY04_M04,SalesOrders_Log[[#This Row],[Date Invoiced]],0)</f>
        <v>0</v>
      </c>
      <c r="BJ292" s="18">
        <f>IF(SalesOrders_Log[[#This Row],[Product]]=FY04_M05,SalesOrders_Log[[#This Row],[Date Invoiced]],0)</f>
        <v>0</v>
      </c>
      <c r="BK292" s="18">
        <f>IF(SalesOrders_Log[[#This Row],[Product]]=FY04_M06,SalesOrders_Log[[#This Row],[Date Invoiced]],0)</f>
        <v>0</v>
      </c>
      <c r="BL292" s="18">
        <f>IF(SalesOrders_Log[[#This Row],[Product]]=FY04_M07,SalesOrders_Log[[#This Row],[Date Invoiced]],0)</f>
        <v>0</v>
      </c>
      <c r="BM292" s="18">
        <f>IF(SalesOrders_Log[[#This Row],[Product]]=FY04_M08,SalesOrders_Log[[#This Row],[Date Invoiced]],0)</f>
        <v>0</v>
      </c>
      <c r="BN292" s="18">
        <f>IF(SalesOrders_Log[[#This Row],[Product]]=FY04_M09,SalesOrders_Log[[#This Row],[Date Invoiced]],0)</f>
        <v>0</v>
      </c>
      <c r="BO292" s="18">
        <f>IF(SalesOrders_Log[[#This Row],[Product]]=FY04_M10,SalesOrders_Log[[#This Row],[Date Invoiced]],0)</f>
        <v>0</v>
      </c>
      <c r="BP292" s="18">
        <f>IF(SalesOrders_Log[[#This Row],[Product]]=FY04_M11,SalesOrders_Log[[#This Row],[Date Invoiced]],0)</f>
        <v>0</v>
      </c>
      <c r="BQ292" s="18">
        <f>IF(SalesOrders_Log[[#This Row],[Product]]=FY04_M12,SalesOrders_Log[[#This Row],[Date Invoiced]],0)</f>
        <v>0</v>
      </c>
      <c r="BR292" s="18">
        <f>IF(SalesOrders_Log[[#This Row],[Product]]=FY05_M01,SalesOrders_Log[[#This Row],[Date Invoiced]],0)</f>
        <v>0</v>
      </c>
      <c r="BS292" s="18">
        <f>IF(SalesOrders_Log[[#This Row],[Product]]=FY05_M02,SalesOrders_Log[[#This Row],[Date Invoiced]],0)</f>
        <v>0</v>
      </c>
      <c r="BT292" s="18">
        <f>IF(SalesOrders_Log[[#This Row],[Product]]=FY05_M03,SalesOrders_Log[[#This Row],[Date Invoiced]],0)</f>
        <v>0</v>
      </c>
      <c r="BU292" s="18">
        <f>IF(SalesOrders_Log[[#This Row],[Product]]=FY05_M04,SalesOrders_Log[[#This Row],[Date Invoiced]],0)</f>
        <v>0</v>
      </c>
      <c r="BV292" s="18">
        <f>IF(SalesOrders_Log[[#This Row],[Product]]=FY05_M05,SalesOrders_Log[[#This Row],[Date Invoiced]],0)</f>
        <v>0</v>
      </c>
      <c r="BW292" s="18">
        <f>IF(SalesOrders_Log[[#This Row],[Product]]=FY05_M06,SalesOrders_Log[[#This Row],[Date Invoiced]],0)</f>
        <v>0</v>
      </c>
      <c r="BX292" s="18">
        <f>IF(SalesOrders_Log[[#This Row],[Product]]=FY05_M07,SalesOrders_Log[[#This Row],[Date Invoiced]],0)</f>
        <v>0</v>
      </c>
      <c r="BY292" s="18">
        <f>IF(SalesOrders_Log[[#This Row],[Product]]=FY05_M08,SalesOrders_Log[[#This Row],[Date Invoiced]],0)</f>
        <v>0</v>
      </c>
      <c r="BZ292" s="18">
        <f>IF(SalesOrders_Log[[#This Row],[Product]]=FY05_M09,SalesOrders_Log[[#This Row],[Date Invoiced]],0)</f>
        <v>0</v>
      </c>
      <c r="CA292" s="18">
        <f>IF(SalesOrders_Log[[#This Row],[Product]]=FY05_M10,SalesOrders_Log[[#This Row],[Date Invoiced]],0)</f>
        <v>0</v>
      </c>
      <c r="CB292" s="18">
        <f>IF(SalesOrders_Log[[#This Row],[Product]]=FY05_M11,SalesOrders_Log[[#This Row],[Date Invoiced]],0)</f>
        <v>0</v>
      </c>
      <c r="CC292" s="18">
        <f>IF(SalesOrders_Log[[#This Row],[Product]]=FY05_M12,SalesOrders_Log[[#This Row],[Date Invoiced]],0)</f>
        <v>0</v>
      </c>
    </row>
    <row r="293" spans="2:81" x14ac:dyDescent="0.25">
      <c r="B293" s="6" t="s">
        <v>897</v>
      </c>
      <c r="C293" s="6"/>
      <c r="D293" s="11"/>
      <c r="E293" s="6"/>
      <c r="F293" s="6"/>
      <c r="G293" s="6"/>
      <c r="H293" s="6"/>
      <c r="I293" s="6"/>
      <c r="J293" s="6"/>
      <c r="K293" s="6"/>
      <c r="L293" s="18" t="str">
        <f>IF(ISBLANK(SalesOrders_Log[[#This Row],[Product]]),"",SalesOrders_Log[[#This Row],[List Price]]*SalesOrders_Log[[#This Row],[QTY at List Price]]+SalesOrders_Log[[#This Row],[Discount Price]]*SalesOrders_Log[[#This Row],[QTY at Discount Price]])</f>
        <v/>
      </c>
      <c r="M293" s="6"/>
      <c r="N293" s="6"/>
      <c r="O293" s="18" t="str">
        <f>IFERROR(SalesOrders_Log[[#This Row],[Line Sub Total]]*SalesOrders_Log[[#This Row],[Zip Code Taxes]],"")</f>
        <v/>
      </c>
      <c r="P293" s="18">
        <f>SalesOrders_Log[[#This Row],[List Price]]-SalesOrders_Log[[#This Row],[Cost Price]]</f>
        <v>0</v>
      </c>
      <c r="Q29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93" s="93" t="str">
        <f>IFERROR(SalesOrders_Log[[#This Row],[QTY at List Price]]*SalesOrders_Log[[#This Row],[List Price]]/SalesOrders_Log[[#This Row],[Cost Price]]*SalesOrders_Log[[#This Row],[QTY at List Price]]-IF(SalesOrders_Log[[#This Row],[QTY at List Price]]="","",1),"")</f>
        <v/>
      </c>
      <c r="S293" s="93" t="str">
        <f>IFERROR( SalesOrders_Log[[#This Row],[QTY at Discount Price]]*SalesOrders_Log[[#This Row],[Discount Price]]/SalesOrders_Log[[#This Row],[Cost Price]]*SalesOrders_Log[[#This Row],[QTY at Discount Price]]-IF(SalesOrders_Log[[#This Row],[QTY at Discount Price]]="","",1),"")</f>
        <v/>
      </c>
      <c r="T293" s="6"/>
      <c r="V293" s="18">
        <f>IF(SalesOrders_Log[[#This Row],[Date Invoiced]]=FY01_M01,SalesOrders_Log[[#This Row],[Line Sub Total]],0)</f>
        <v>0</v>
      </c>
      <c r="W293" s="18">
        <f>IF(SalesOrders_Log[[#This Row],[Date Invoiced]]=FY01_M02,SalesOrders_Log[[#This Row],[Line Sub Total]],0)</f>
        <v>0</v>
      </c>
      <c r="X293" s="18">
        <f>IF(SalesOrders_Log[[#This Row],[Date Invoiced]]=FY01_M03,SalesOrders_Log[[#This Row],[Line Sub Total]],0)</f>
        <v>0</v>
      </c>
      <c r="Y293" s="18">
        <f>IF(SalesOrders_Log[[#This Row],[Date Invoiced]]=FY01_M04,SalesOrders_Log[[#This Row],[Line Sub Total]],0)</f>
        <v>0</v>
      </c>
      <c r="Z293" s="18">
        <f>IF(SalesOrders_Log[[#This Row],[Date Invoiced]]=FY01_M05,SalesOrders_Log[[#This Row],[Line Sub Total]],0)</f>
        <v>0</v>
      </c>
      <c r="AA293" s="18">
        <f>IF(SalesOrders_Log[[#This Row],[Date Invoiced]]=FY01_M06,SalesOrders_Log[[#This Row],[Line Sub Total]],0)</f>
        <v>0</v>
      </c>
      <c r="AB293" s="18">
        <f>IF(SalesOrders_Log[[#This Row],[Date Invoiced]]=FY01_M07,SalesOrders_Log[[#This Row],[Line Sub Total]],0)</f>
        <v>0</v>
      </c>
      <c r="AC293" s="18">
        <f>IF(SalesOrders_Log[[#This Row],[Date Invoiced]]=FY01_M08,SalesOrders_Log[[#This Row],[Line Sub Total]],0)</f>
        <v>0</v>
      </c>
      <c r="AD293" s="18">
        <f>IF(SalesOrders_Log[[#This Row],[Date Invoiced]]=FY01_M09,SalesOrders_Log[[#This Row],[Line Sub Total]],0)</f>
        <v>0</v>
      </c>
      <c r="AE293" s="18">
        <f>IF(SalesOrders_Log[[#This Row],[Date Invoiced]]=FY01_M10,SalesOrders_Log[[#This Row],[Line Sub Total]],0)</f>
        <v>0</v>
      </c>
      <c r="AF293" s="18">
        <f>IF(SalesOrders_Log[[#This Row],[Date Invoiced]]=FY01_M11,SalesOrders_Log[[#This Row],[Line Sub Total]],0)</f>
        <v>0</v>
      </c>
      <c r="AG293" s="18">
        <f>IF(SalesOrders_Log[[#This Row],[Date Invoiced]]=FY01_M12,SalesOrders_Log[[#This Row],[Line Sub Total]],0)</f>
        <v>0</v>
      </c>
      <c r="AH293" s="18">
        <f>IF(SalesOrders_Log[[#This Row],[Date Invoiced]]=FY02_M01,SalesOrders_Log[[#This Row],[Line Sub Total]],0)</f>
        <v>0</v>
      </c>
      <c r="AI293" s="18">
        <f>IF(SalesOrders_Log[[#This Row],[Date Invoiced]]=FY02_M02,SalesOrders_Log[[#This Row],[Line Sub Total]],0)</f>
        <v>0</v>
      </c>
      <c r="AJ293" s="18">
        <f>IF(SalesOrders_Log[[#This Row],[Date Invoiced]]=FY02_M03,SalesOrders_Log[[#This Row],[Line Sub Total]],0)</f>
        <v>0</v>
      </c>
      <c r="AK293" s="18">
        <f>IF(SalesOrders_Log[[#This Row],[Date Invoiced]]=FY02_M04,SalesOrders_Log[[#This Row],[Line Sub Total]],0)</f>
        <v>0</v>
      </c>
      <c r="AL293" s="18">
        <f>IF(SalesOrders_Log[[#This Row],[Date Invoiced]]=FY02_M05,SalesOrders_Log[[#This Row],[Line Sub Total]],0)</f>
        <v>0</v>
      </c>
      <c r="AM293" s="18">
        <f>IF(SalesOrders_Log[[#This Row],[Date Invoiced]]=FY02_M06,SalesOrders_Log[[#This Row],[Line Sub Total]],0)</f>
        <v>0</v>
      </c>
      <c r="AN293" s="18">
        <f>IF(SalesOrders_Log[[#This Row],[Date Invoiced]]=FY02_M07,SalesOrders_Log[[#This Row],[Line Sub Total]],0)</f>
        <v>0</v>
      </c>
      <c r="AO293" s="18">
        <f>IF(SalesOrders_Log[[#This Row],[Date Invoiced]]=FY02_M08,SalesOrders_Log[[#This Row],[Line Sub Total]],0)</f>
        <v>0</v>
      </c>
      <c r="AP293" s="18">
        <f>IF(SalesOrders_Log[[#This Row],[Date Invoiced]]=FY02_M09,SalesOrders_Log[[#This Row],[Line Sub Total]],0)</f>
        <v>0</v>
      </c>
      <c r="AQ293" s="18">
        <f>IF(SalesOrders_Log[[#This Row],[Date Invoiced]]=FY02_M10,SalesOrders_Log[[#This Row],[Line Sub Total]],0)</f>
        <v>0</v>
      </c>
      <c r="AR293" s="18">
        <f>IF(SalesOrders_Log[[#This Row],[Date Invoiced]]=FY02_M11,SalesOrders_Log[[#This Row],[Line Sub Total]],0)</f>
        <v>0</v>
      </c>
      <c r="AS293" s="18">
        <f>IF(SalesOrders_Log[[#This Row],[Date Invoiced]]=FY02_M12,SalesOrders_Log[[#This Row],[Line Sub Total]],0)</f>
        <v>0</v>
      </c>
      <c r="AT293" s="18">
        <f>IF(SalesOrders_Log[[#This Row],[Date Invoiced]]=FY03_M01,SalesOrders_Log[[#This Row],[Line Sub Total]],0)</f>
        <v>0</v>
      </c>
      <c r="AU293" s="18">
        <f>IF(SalesOrders_Log[[#This Row],[Date Invoiced]]=FY03_M02,SalesOrders_Log[[#This Row],[Line Sub Total]],0)</f>
        <v>0</v>
      </c>
      <c r="AV293" s="18">
        <f>IF(SalesOrders_Log[[#This Row],[Date Invoiced]]=FY03_M03,SalesOrders_Log[[#This Row],[Line Sub Total]],0)</f>
        <v>0</v>
      </c>
      <c r="AW293" s="18">
        <f>IF(SalesOrders_Log[[#This Row],[Date Invoiced]]=FY03_M04,SalesOrders_Log[[#This Row],[Line Sub Total]],0)</f>
        <v>0</v>
      </c>
      <c r="AX293" s="18">
        <f>IF(SalesOrders_Log[[#This Row],[Date Invoiced]]=FY03_M05,SalesOrders_Log[[#This Row],[Line Sub Total]],0)</f>
        <v>0</v>
      </c>
      <c r="AY293" s="18">
        <f>IF(SalesOrders_Log[[#This Row],[Date Invoiced]]=FY03_M06,SalesOrders_Log[[#This Row],[Line Sub Total]],0)</f>
        <v>0</v>
      </c>
      <c r="AZ293" s="18">
        <f>IF(SalesOrders_Log[[#This Row],[Date Invoiced]]=FY03_M07,SalesOrders_Log[[#This Row],[Line Sub Total]],0)</f>
        <v>0</v>
      </c>
      <c r="BA293" s="18">
        <f>IF(SalesOrders_Log[[#This Row],[Date Invoiced]]=FY03_M08,SalesOrders_Log[[#This Row],[Line Sub Total]],0)</f>
        <v>0</v>
      </c>
      <c r="BB293" s="18">
        <f>IF(SalesOrders_Log[[#This Row],[Date Invoiced]]=FY03_M09,SalesOrders_Log[[#This Row],[Line Sub Total]],0)</f>
        <v>0</v>
      </c>
      <c r="BC293" s="18">
        <f>IF(SalesOrders_Log[[#This Row],[Date Invoiced]]=FY03_M10,SalesOrders_Log[[#This Row],[Line Sub Total]],0)</f>
        <v>0</v>
      </c>
      <c r="BD293" s="18">
        <f>IF(SalesOrders_Log[[#This Row],[Date Invoiced]]=FY03_M11,SalesOrders_Log[[#This Row],[Line Sub Total]],0)</f>
        <v>0</v>
      </c>
      <c r="BE293" s="18">
        <f>IF(SalesOrders_Log[[#This Row],[Date Invoiced]]=FY03_M12,SalesOrders_Log[[#This Row],[Line Sub Total]],0)</f>
        <v>0</v>
      </c>
      <c r="BF293" s="18">
        <f>IF(SalesOrders_Log[[#This Row],[Product]]=FY04_M01,SalesOrders_Log[[#This Row],[Date Invoiced]],0)</f>
        <v>0</v>
      </c>
      <c r="BG293" s="18">
        <f>IF(SalesOrders_Log[[#This Row],[Product]]=FY04_M02,SalesOrders_Log[[#This Row],[Date Invoiced]],0)</f>
        <v>0</v>
      </c>
      <c r="BH293" s="18">
        <f>IF(SalesOrders_Log[[#This Row],[Product]]=FY04_M03,SalesOrders_Log[[#This Row],[Date Invoiced]],0)</f>
        <v>0</v>
      </c>
      <c r="BI293" s="18">
        <f>IF(SalesOrders_Log[[#This Row],[Product]]=FY04_M04,SalesOrders_Log[[#This Row],[Date Invoiced]],0)</f>
        <v>0</v>
      </c>
      <c r="BJ293" s="18">
        <f>IF(SalesOrders_Log[[#This Row],[Product]]=FY04_M05,SalesOrders_Log[[#This Row],[Date Invoiced]],0)</f>
        <v>0</v>
      </c>
      <c r="BK293" s="18">
        <f>IF(SalesOrders_Log[[#This Row],[Product]]=FY04_M06,SalesOrders_Log[[#This Row],[Date Invoiced]],0)</f>
        <v>0</v>
      </c>
      <c r="BL293" s="18">
        <f>IF(SalesOrders_Log[[#This Row],[Product]]=FY04_M07,SalesOrders_Log[[#This Row],[Date Invoiced]],0)</f>
        <v>0</v>
      </c>
      <c r="BM293" s="18">
        <f>IF(SalesOrders_Log[[#This Row],[Product]]=FY04_M08,SalesOrders_Log[[#This Row],[Date Invoiced]],0)</f>
        <v>0</v>
      </c>
      <c r="BN293" s="18">
        <f>IF(SalesOrders_Log[[#This Row],[Product]]=FY04_M09,SalesOrders_Log[[#This Row],[Date Invoiced]],0)</f>
        <v>0</v>
      </c>
      <c r="BO293" s="18">
        <f>IF(SalesOrders_Log[[#This Row],[Product]]=FY04_M10,SalesOrders_Log[[#This Row],[Date Invoiced]],0)</f>
        <v>0</v>
      </c>
      <c r="BP293" s="18">
        <f>IF(SalesOrders_Log[[#This Row],[Product]]=FY04_M11,SalesOrders_Log[[#This Row],[Date Invoiced]],0)</f>
        <v>0</v>
      </c>
      <c r="BQ293" s="18">
        <f>IF(SalesOrders_Log[[#This Row],[Product]]=FY04_M12,SalesOrders_Log[[#This Row],[Date Invoiced]],0)</f>
        <v>0</v>
      </c>
      <c r="BR293" s="18">
        <f>IF(SalesOrders_Log[[#This Row],[Product]]=FY05_M01,SalesOrders_Log[[#This Row],[Date Invoiced]],0)</f>
        <v>0</v>
      </c>
      <c r="BS293" s="18">
        <f>IF(SalesOrders_Log[[#This Row],[Product]]=FY05_M02,SalesOrders_Log[[#This Row],[Date Invoiced]],0)</f>
        <v>0</v>
      </c>
      <c r="BT293" s="18">
        <f>IF(SalesOrders_Log[[#This Row],[Product]]=FY05_M03,SalesOrders_Log[[#This Row],[Date Invoiced]],0)</f>
        <v>0</v>
      </c>
      <c r="BU293" s="18">
        <f>IF(SalesOrders_Log[[#This Row],[Product]]=FY05_M04,SalesOrders_Log[[#This Row],[Date Invoiced]],0)</f>
        <v>0</v>
      </c>
      <c r="BV293" s="18">
        <f>IF(SalesOrders_Log[[#This Row],[Product]]=FY05_M05,SalesOrders_Log[[#This Row],[Date Invoiced]],0)</f>
        <v>0</v>
      </c>
      <c r="BW293" s="18">
        <f>IF(SalesOrders_Log[[#This Row],[Product]]=FY05_M06,SalesOrders_Log[[#This Row],[Date Invoiced]],0)</f>
        <v>0</v>
      </c>
      <c r="BX293" s="18">
        <f>IF(SalesOrders_Log[[#This Row],[Product]]=FY05_M07,SalesOrders_Log[[#This Row],[Date Invoiced]],0)</f>
        <v>0</v>
      </c>
      <c r="BY293" s="18">
        <f>IF(SalesOrders_Log[[#This Row],[Product]]=FY05_M08,SalesOrders_Log[[#This Row],[Date Invoiced]],0)</f>
        <v>0</v>
      </c>
      <c r="BZ293" s="18">
        <f>IF(SalesOrders_Log[[#This Row],[Product]]=FY05_M09,SalesOrders_Log[[#This Row],[Date Invoiced]],0)</f>
        <v>0</v>
      </c>
      <c r="CA293" s="18">
        <f>IF(SalesOrders_Log[[#This Row],[Product]]=FY05_M10,SalesOrders_Log[[#This Row],[Date Invoiced]],0)</f>
        <v>0</v>
      </c>
      <c r="CB293" s="18">
        <f>IF(SalesOrders_Log[[#This Row],[Product]]=FY05_M11,SalesOrders_Log[[#This Row],[Date Invoiced]],0)</f>
        <v>0</v>
      </c>
      <c r="CC293" s="18">
        <f>IF(SalesOrders_Log[[#This Row],[Product]]=FY05_M12,SalesOrders_Log[[#This Row],[Date Invoiced]],0)</f>
        <v>0</v>
      </c>
    </row>
    <row r="294" spans="2:81" x14ac:dyDescent="0.25">
      <c r="B294" s="6" t="s">
        <v>898</v>
      </c>
      <c r="C294" s="6"/>
      <c r="D294" s="11"/>
      <c r="E294" s="6"/>
      <c r="F294" s="6"/>
      <c r="G294" s="6"/>
      <c r="H294" s="6"/>
      <c r="I294" s="6"/>
      <c r="J294" s="6"/>
      <c r="K294" s="6"/>
      <c r="L294" s="18" t="str">
        <f>IF(ISBLANK(SalesOrders_Log[[#This Row],[Product]]),"",SalesOrders_Log[[#This Row],[List Price]]*SalesOrders_Log[[#This Row],[QTY at List Price]]+SalesOrders_Log[[#This Row],[Discount Price]]*SalesOrders_Log[[#This Row],[QTY at Discount Price]])</f>
        <v/>
      </c>
      <c r="M294" s="6"/>
      <c r="N294" s="6"/>
      <c r="O294" s="18" t="str">
        <f>IFERROR(SalesOrders_Log[[#This Row],[Line Sub Total]]*SalesOrders_Log[[#This Row],[Zip Code Taxes]],"")</f>
        <v/>
      </c>
      <c r="P294" s="18">
        <f>SalesOrders_Log[[#This Row],[List Price]]-SalesOrders_Log[[#This Row],[Cost Price]]</f>
        <v>0</v>
      </c>
      <c r="Q29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94" s="93" t="str">
        <f>IFERROR(SalesOrders_Log[[#This Row],[QTY at List Price]]*SalesOrders_Log[[#This Row],[List Price]]/SalesOrders_Log[[#This Row],[Cost Price]]*SalesOrders_Log[[#This Row],[QTY at List Price]]-IF(SalesOrders_Log[[#This Row],[QTY at List Price]]="","",1),"")</f>
        <v/>
      </c>
      <c r="S294" s="93" t="str">
        <f>IFERROR( SalesOrders_Log[[#This Row],[QTY at Discount Price]]*SalesOrders_Log[[#This Row],[Discount Price]]/SalesOrders_Log[[#This Row],[Cost Price]]*SalesOrders_Log[[#This Row],[QTY at Discount Price]]-IF(SalesOrders_Log[[#This Row],[QTY at Discount Price]]="","",1),"")</f>
        <v/>
      </c>
      <c r="T294" s="6"/>
      <c r="V294" s="18">
        <f>IF(SalesOrders_Log[[#This Row],[Date Invoiced]]=FY01_M01,SalesOrders_Log[[#This Row],[Line Sub Total]],0)</f>
        <v>0</v>
      </c>
      <c r="W294" s="18">
        <f>IF(SalesOrders_Log[[#This Row],[Date Invoiced]]=FY01_M02,SalesOrders_Log[[#This Row],[Line Sub Total]],0)</f>
        <v>0</v>
      </c>
      <c r="X294" s="18">
        <f>IF(SalesOrders_Log[[#This Row],[Date Invoiced]]=FY01_M03,SalesOrders_Log[[#This Row],[Line Sub Total]],0)</f>
        <v>0</v>
      </c>
      <c r="Y294" s="18">
        <f>IF(SalesOrders_Log[[#This Row],[Date Invoiced]]=FY01_M04,SalesOrders_Log[[#This Row],[Line Sub Total]],0)</f>
        <v>0</v>
      </c>
      <c r="Z294" s="18">
        <f>IF(SalesOrders_Log[[#This Row],[Date Invoiced]]=FY01_M05,SalesOrders_Log[[#This Row],[Line Sub Total]],0)</f>
        <v>0</v>
      </c>
      <c r="AA294" s="18">
        <f>IF(SalesOrders_Log[[#This Row],[Date Invoiced]]=FY01_M06,SalesOrders_Log[[#This Row],[Line Sub Total]],0)</f>
        <v>0</v>
      </c>
      <c r="AB294" s="18">
        <f>IF(SalesOrders_Log[[#This Row],[Date Invoiced]]=FY01_M07,SalesOrders_Log[[#This Row],[Line Sub Total]],0)</f>
        <v>0</v>
      </c>
      <c r="AC294" s="18">
        <f>IF(SalesOrders_Log[[#This Row],[Date Invoiced]]=FY01_M08,SalesOrders_Log[[#This Row],[Line Sub Total]],0)</f>
        <v>0</v>
      </c>
      <c r="AD294" s="18">
        <f>IF(SalesOrders_Log[[#This Row],[Date Invoiced]]=FY01_M09,SalesOrders_Log[[#This Row],[Line Sub Total]],0)</f>
        <v>0</v>
      </c>
      <c r="AE294" s="18">
        <f>IF(SalesOrders_Log[[#This Row],[Date Invoiced]]=FY01_M10,SalesOrders_Log[[#This Row],[Line Sub Total]],0)</f>
        <v>0</v>
      </c>
      <c r="AF294" s="18">
        <f>IF(SalesOrders_Log[[#This Row],[Date Invoiced]]=FY01_M11,SalesOrders_Log[[#This Row],[Line Sub Total]],0)</f>
        <v>0</v>
      </c>
      <c r="AG294" s="18">
        <f>IF(SalesOrders_Log[[#This Row],[Date Invoiced]]=FY01_M12,SalesOrders_Log[[#This Row],[Line Sub Total]],0)</f>
        <v>0</v>
      </c>
      <c r="AH294" s="18">
        <f>IF(SalesOrders_Log[[#This Row],[Date Invoiced]]=FY02_M01,SalesOrders_Log[[#This Row],[Line Sub Total]],0)</f>
        <v>0</v>
      </c>
      <c r="AI294" s="18">
        <f>IF(SalesOrders_Log[[#This Row],[Date Invoiced]]=FY02_M02,SalesOrders_Log[[#This Row],[Line Sub Total]],0)</f>
        <v>0</v>
      </c>
      <c r="AJ294" s="18">
        <f>IF(SalesOrders_Log[[#This Row],[Date Invoiced]]=FY02_M03,SalesOrders_Log[[#This Row],[Line Sub Total]],0)</f>
        <v>0</v>
      </c>
      <c r="AK294" s="18">
        <f>IF(SalesOrders_Log[[#This Row],[Date Invoiced]]=FY02_M04,SalesOrders_Log[[#This Row],[Line Sub Total]],0)</f>
        <v>0</v>
      </c>
      <c r="AL294" s="18">
        <f>IF(SalesOrders_Log[[#This Row],[Date Invoiced]]=FY02_M05,SalesOrders_Log[[#This Row],[Line Sub Total]],0)</f>
        <v>0</v>
      </c>
      <c r="AM294" s="18">
        <f>IF(SalesOrders_Log[[#This Row],[Date Invoiced]]=FY02_M06,SalesOrders_Log[[#This Row],[Line Sub Total]],0)</f>
        <v>0</v>
      </c>
      <c r="AN294" s="18">
        <f>IF(SalesOrders_Log[[#This Row],[Date Invoiced]]=FY02_M07,SalesOrders_Log[[#This Row],[Line Sub Total]],0)</f>
        <v>0</v>
      </c>
      <c r="AO294" s="18">
        <f>IF(SalesOrders_Log[[#This Row],[Date Invoiced]]=FY02_M08,SalesOrders_Log[[#This Row],[Line Sub Total]],0)</f>
        <v>0</v>
      </c>
      <c r="AP294" s="18">
        <f>IF(SalesOrders_Log[[#This Row],[Date Invoiced]]=FY02_M09,SalesOrders_Log[[#This Row],[Line Sub Total]],0)</f>
        <v>0</v>
      </c>
      <c r="AQ294" s="18">
        <f>IF(SalesOrders_Log[[#This Row],[Date Invoiced]]=FY02_M10,SalesOrders_Log[[#This Row],[Line Sub Total]],0)</f>
        <v>0</v>
      </c>
      <c r="AR294" s="18">
        <f>IF(SalesOrders_Log[[#This Row],[Date Invoiced]]=FY02_M11,SalesOrders_Log[[#This Row],[Line Sub Total]],0)</f>
        <v>0</v>
      </c>
      <c r="AS294" s="18">
        <f>IF(SalesOrders_Log[[#This Row],[Date Invoiced]]=FY02_M12,SalesOrders_Log[[#This Row],[Line Sub Total]],0)</f>
        <v>0</v>
      </c>
      <c r="AT294" s="18">
        <f>IF(SalesOrders_Log[[#This Row],[Date Invoiced]]=FY03_M01,SalesOrders_Log[[#This Row],[Line Sub Total]],0)</f>
        <v>0</v>
      </c>
      <c r="AU294" s="18">
        <f>IF(SalesOrders_Log[[#This Row],[Date Invoiced]]=FY03_M02,SalesOrders_Log[[#This Row],[Line Sub Total]],0)</f>
        <v>0</v>
      </c>
      <c r="AV294" s="18">
        <f>IF(SalesOrders_Log[[#This Row],[Date Invoiced]]=FY03_M03,SalesOrders_Log[[#This Row],[Line Sub Total]],0)</f>
        <v>0</v>
      </c>
      <c r="AW294" s="18">
        <f>IF(SalesOrders_Log[[#This Row],[Date Invoiced]]=FY03_M04,SalesOrders_Log[[#This Row],[Line Sub Total]],0)</f>
        <v>0</v>
      </c>
      <c r="AX294" s="18">
        <f>IF(SalesOrders_Log[[#This Row],[Date Invoiced]]=FY03_M05,SalesOrders_Log[[#This Row],[Line Sub Total]],0)</f>
        <v>0</v>
      </c>
      <c r="AY294" s="18">
        <f>IF(SalesOrders_Log[[#This Row],[Date Invoiced]]=FY03_M06,SalesOrders_Log[[#This Row],[Line Sub Total]],0)</f>
        <v>0</v>
      </c>
      <c r="AZ294" s="18">
        <f>IF(SalesOrders_Log[[#This Row],[Date Invoiced]]=FY03_M07,SalesOrders_Log[[#This Row],[Line Sub Total]],0)</f>
        <v>0</v>
      </c>
      <c r="BA294" s="18">
        <f>IF(SalesOrders_Log[[#This Row],[Date Invoiced]]=FY03_M08,SalesOrders_Log[[#This Row],[Line Sub Total]],0)</f>
        <v>0</v>
      </c>
      <c r="BB294" s="18">
        <f>IF(SalesOrders_Log[[#This Row],[Date Invoiced]]=FY03_M09,SalesOrders_Log[[#This Row],[Line Sub Total]],0)</f>
        <v>0</v>
      </c>
      <c r="BC294" s="18">
        <f>IF(SalesOrders_Log[[#This Row],[Date Invoiced]]=FY03_M10,SalesOrders_Log[[#This Row],[Line Sub Total]],0)</f>
        <v>0</v>
      </c>
      <c r="BD294" s="18">
        <f>IF(SalesOrders_Log[[#This Row],[Date Invoiced]]=FY03_M11,SalesOrders_Log[[#This Row],[Line Sub Total]],0)</f>
        <v>0</v>
      </c>
      <c r="BE294" s="18">
        <f>IF(SalesOrders_Log[[#This Row],[Date Invoiced]]=FY03_M12,SalesOrders_Log[[#This Row],[Line Sub Total]],0)</f>
        <v>0</v>
      </c>
      <c r="BF294" s="18">
        <f>IF(SalesOrders_Log[[#This Row],[Product]]=FY04_M01,SalesOrders_Log[[#This Row],[Date Invoiced]],0)</f>
        <v>0</v>
      </c>
      <c r="BG294" s="18">
        <f>IF(SalesOrders_Log[[#This Row],[Product]]=FY04_M02,SalesOrders_Log[[#This Row],[Date Invoiced]],0)</f>
        <v>0</v>
      </c>
      <c r="BH294" s="18">
        <f>IF(SalesOrders_Log[[#This Row],[Product]]=FY04_M03,SalesOrders_Log[[#This Row],[Date Invoiced]],0)</f>
        <v>0</v>
      </c>
      <c r="BI294" s="18">
        <f>IF(SalesOrders_Log[[#This Row],[Product]]=FY04_M04,SalesOrders_Log[[#This Row],[Date Invoiced]],0)</f>
        <v>0</v>
      </c>
      <c r="BJ294" s="18">
        <f>IF(SalesOrders_Log[[#This Row],[Product]]=FY04_M05,SalesOrders_Log[[#This Row],[Date Invoiced]],0)</f>
        <v>0</v>
      </c>
      <c r="BK294" s="18">
        <f>IF(SalesOrders_Log[[#This Row],[Product]]=FY04_M06,SalesOrders_Log[[#This Row],[Date Invoiced]],0)</f>
        <v>0</v>
      </c>
      <c r="BL294" s="18">
        <f>IF(SalesOrders_Log[[#This Row],[Product]]=FY04_M07,SalesOrders_Log[[#This Row],[Date Invoiced]],0)</f>
        <v>0</v>
      </c>
      <c r="BM294" s="18">
        <f>IF(SalesOrders_Log[[#This Row],[Product]]=FY04_M08,SalesOrders_Log[[#This Row],[Date Invoiced]],0)</f>
        <v>0</v>
      </c>
      <c r="BN294" s="18">
        <f>IF(SalesOrders_Log[[#This Row],[Product]]=FY04_M09,SalesOrders_Log[[#This Row],[Date Invoiced]],0)</f>
        <v>0</v>
      </c>
      <c r="BO294" s="18">
        <f>IF(SalesOrders_Log[[#This Row],[Product]]=FY04_M10,SalesOrders_Log[[#This Row],[Date Invoiced]],0)</f>
        <v>0</v>
      </c>
      <c r="BP294" s="18">
        <f>IF(SalesOrders_Log[[#This Row],[Product]]=FY04_M11,SalesOrders_Log[[#This Row],[Date Invoiced]],0)</f>
        <v>0</v>
      </c>
      <c r="BQ294" s="18">
        <f>IF(SalesOrders_Log[[#This Row],[Product]]=FY04_M12,SalesOrders_Log[[#This Row],[Date Invoiced]],0)</f>
        <v>0</v>
      </c>
      <c r="BR294" s="18">
        <f>IF(SalesOrders_Log[[#This Row],[Product]]=FY05_M01,SalesOrders_Log[[#This Row],[Date Invoiced]],0)</f>
        <v>0</v>
      </c>
      <c r="BS294" s="18">
        <f>IF(SalesOrders_Log[[#This Row],[Product]]=FY05_M02,SalesOrders_Log[[#This Row],[Date Invoiced]],0)</f>
        <v>0</v>
      </c>
      <c r="BT294" s="18">
        <f>IF(SalesOrders_Log[[#This Row],[Product]]=FY05_M03,SalesOrders_Log[[#This Row],[Date Invoiced]],0)</f>
        <v>0</v>
      </c>
      <c r="BU294" s="18">
        <f>IF(SalesOrders_Log[[#This Row],[Product]]=FY05_M04,SalesOrders_Log[[#This Row],[Date Invoiced]],0)</f>
        <v>0</v>
      </c>
      <c r="BV294" s="18">
        <f>IF(SalesOrders_Log[[#This Row],[Product]]=FY05_M05,SalesOrders_Log[[#This Row],[Date Invoiced]],0)</f>
        <v>0</v>
      </c>
      <c r="BW294" s="18">
        <f>IF(SalesOrders_Log[[#This Row],[Product]]=FY05_M06,SalesOrders_Log[[#This Row],[Date Invoiced]],0)</f>
        <v>0</v>
      </c>
      <c r="BX294" s="18">
        <f>IF(SalesOrders_Log[[#This Row],[Product]]=FY05_M07,SalesOrders_Log[[#This Row],[Date Invoiced]],0)</f>
        <v>0</v>
      </c>
      <c r="BY294" s="18">
        <f>IF(SalesOrders_Log[[#This Row],[Product]]=FY05_M08,SalesOrders_Log[[#This Row],[Date Invoiced]],0)</f>
        <v>0</v>
      </c>
      <c r="BZ294" s="18">
        <f>IF(SalesOrders_Log[[#This Row],[Product]]=FY05_M09,SalesOrders_Log[[#This Row],[Date Invoiced]],0)</f>
        <v>0</v>
      </c>
      <c r="CA294" s="18">
        <f>IF(SalesOrders_Log[[#This Row],[Product]]=FY05_M10,SalesOrders_Log[[#This Row],[Date Invoiced]],0)</f>
        <v>0</v>
      </c>
      <c r="CB294" s="18">
        <f>IF(SalesOrders_Log[[#This Row],[Product]]=FY05_M11,SalesOrders_Log[[#This Row],[Date Invoiced]],0)</f>
        <v>0</v>
      </c>
      <c r="CC294" s="18">
        <f>IF(SalesOrders_Log[[#This Row],[Product]]=FY05_M12,SalesOrders_Log[[#This Row],[Date Invoiced]],0)</f>
        <v>0</v>
      </c>
    </row>
    <row r="295" spans="2:81" x14ac:dyDescent="0.25">
      <c r="B295" s="6" t="s">
        <v>899</v>
      </c>
      <c r="C295" s="6"/>
      <c r="D295" s="11"/>
      <c r="E295" s="6"/>
      <c r="F295" s="6"/>
      <c r="G295" s="6"/>
      <c r="H295" s="6"/>
      <c r="I295" s="6"/>
      <c r="J295" s="6"/>
      <c r="K295" s="6"/>
      <c r="L295" s="18" t="str">
        <f>IF(ISBLANK(SalesOrders_Log[[#This Row],[Product]]),"",SalesOrders_Log[[#This Row],[List Price]]*SalesOrders_Log[[#This Row],[QTY at List Price]]+SalesOrders_Log[[#This Row],[Discount Price]]*SalesOrders_Log[[#This Row],[QTY at Discount Price]])</f>
        <v/>
      </c>
      <c r="M295" s="6"/>
      <c r="N295" s="6"/>
      <c r="O295" s="18" t="str">
        <f>IFERROR(SalesOrders_Log[[#This Row],[Line Sub Total]]*SalesOrders_Log[[#This Row],[Zip Code Taxes]],"")</f>
        <v/>
      </c>
      <c r="P295" s="18">
        <f>SalesOrders_Log[[#This Row],[List Price]]-SalesOrders_Log[[#This Row],[Cost Price]]</f>
        <v>0</v>
      </c>
      <c r="Q29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95" s="93" t="str">
        <f>IFERROR(SalesOrders_Log[[#This Row],[QTY at List Price]]*SalesOrders_Log[[#This Row],[List Price]]/SalesOrders_Log[[#This Row],[Cost Price]]*SalesOrders_Log[[#This Row],[QTY at List Price]]-IF(SalesOrders_Log[[#This Row],[QTY at List Price]]="","",1),"")</f>
        <v/>
      </c>
      <c r="S295" s="93" t="str">
        <f>IFERROR( SalesOrders_Log[[#This Row],[QTY at Discount Price]]*SalesOrders_Log[[#This Row],[Discount Price]]/SalesOrders_Log[[#This Row],[Cost Price]]*SalesOrders_Log[[#This Row],[QTY at Discount Price]]-IF(SalesOrders_Log[[#This Row],[QTY at Discount Price]]="","",1),"")</f>
        <v/>
      </c>
      <c r="T295" s="6"/>
      <c r="V295" s="18">
        <f>IF(SalesOrders_Log[[#This Row],[Date Invoiced]]=FY01_M01,SalesOrders_Log[[#This Row],[Line Sub Total]],0)</f>
        <v>0</v>
      </c>
      <c r="W295" s="18">
        <f>IF(SalesOrders_Log[[#This Row],[Date Invoiced]]=FY01_M02,SalesOrders_Log[[#This Row],[Line Sub Total]],0)</f>
        <v>0</v>
      </c>
      <c r="X295" s="18">
        <f>IF(SalesOrders_Log[[#This Row],[Date Invoiced]]=FY01_M03,SalesOrders_Log[[#This Row],[Line Sub Total]],0)</f>
        <v>0</v>
      </c>
      <c r="Y295" s="18">
        <f>IF(SalesOrders_Log[[#This Row],[Date Invoiced]]=FY01_M04,SalesOrders_Log[[#This Row],[Line Sub Total]],0)</f>
        <v>0</v>
      </c>
      <c r="Z295" s="18">
        <f>IF(SalesOrders_Log[[#This Row],[Date Invoiced]]=FY01_M05,SalesOrders_Log[[#This Row],[Line Sub Total]],0)</f>
        <v>0</v>
      </c>
      <c r="AA295" s="18">
        <f>IF(SalesOrders_Log[[#This Row],[Date Invoiced]]=FY01_M06,SalesOrders_Log[[#This Row],[Line Sub Total]],0)</f>
        <v>0</v>
      </c>
      <c r="AB295" s="18">
        <f>IF(SalesOrders_Log[[#This Row],[Date Invoiced]]=FY01_M07,SalesOrders_Log[[#This Row],[Line Sub Total]],0)</f>
        <v>0</v>
      </c>
      <c r="AC295" s="18">
        <f>IF(SalesOrders_Log[[#This Row],[Date Invoiced]]=FY01_M08,SalesOrders_Log[[#This Row],[Line Sub Total]],0)</f>
        <v>0</v>
      </c>
      <c r="AD295" s="18">
        <f>IF(SalesOrders_Log[[#This Row],[Date Invoiced]]=FY01_M09,SalesOrders_Log[[#This Row],[Line Sub Total]],0)</f>
        <v>0</v>
      </c>
      <c r="AE295" s="18">
        <f>IF(SalesOrders_Log[[#This Row],[Date Invoiced]]=FY01_M10,SalesOrders_Log[[#This Row],[Line Sub Total]],0)</f>
        <v>0</v>
      </c>
      <c r="AF295" s="18">
        <f>IF(SalesOrders_Log[[#This Row],[Date Invoiced]]=FY01_M11,SalesOrders_Log[[#This Row],[Line Sub Total]],0)</f>
        <v>0</v>
      </c>
      <c r="AG295" s="18">
        <f>IF(SalesOrders_Log[[#This Row],[Date Invoiced]]=FY01_M12,SalesOrders_Log[[#This Row],[Line Sub Total]],0)</f>
        <v>0</v>
      </c>
      <c r="AH295" s="18">
        <f>IF(SalesOrders_Log[[#This Row],[Date Invoiced]]=FY02_M01,SalesOrders_Log[[#This Row],[Line Sub Total]],0)</f>
        <v>0</v>
      </c>
      <c r="AI295" s="18">
        <f>IF(SalesOrders_Log[[#This Row],[Date Invoiced]]=FY02_M02,SalesOrders_Log[[#This Row],[Line Sub Total]],0)</f>
        <v>0</v>
      </c>
      <c r="AJ295" s="18">
        <f>IF(SalesOrders_Log[[#This Row],[Date Invoiced]]=FY02_M03,SalesOrders_Log[[#This Row],[Line Sub Total]],0)</f>
        <v>0</v>
      </c>
      <c r="AK295" s="18">
        <f>IF(SalesOrders_Log[[#This Row],[Date Invoiced]]=FY02_M04,SalesOrders_Log[[#This Row],[Line Sub Total]],0)</f>
        <v>0</v>
      </c>
      <c r="AL295" s="18">
        <f>IF(SalesOrders_Log[[#This Row],[Date Invoiced]]=FY02_M05,SalesOrders_Log[[#This Row],[Line Sub Total]],0)</f>
        <v>0</v>
      </c>
      <c r="AM295" s="18">
        <f>IF(SalesOrders_Log[[#This Row],[Date Invoiced]]=FY02_M06,SalesOrders_Log[[#This Row],[Line Sub Total]],0)</f>
        <v>0</v>
      </c>
      <c r="AN295" s="18">
        <f>IF(SalesOrders_Log[[#This Row],[Date Invoiced]]=FY02_M07,SalesOrders_Log[[#This Row],[Line Sub Total]],0)</f>
        <v>0</v>
      </c>
      <c r="AO295" s="18">
        <f>IF(SalesOrders_Log[[#This Row],[Date Invoiced]]=FY02_M08,SalesOrders_Log[[#This Row],[Line Sub Total]],0)</f>
        <v>0</v>
      </c>
      <c r="AP295" s="18">
        <f>IF(SalesOrders_Log[[#This Row],[Date Invoiced]]=FY02_M09,SalesOrders_Log[[#This Row],[Line Sub Total]],0)</f>
        <v>0</v>
      </c>
      <c r="AQ295" s="18">
        <f>IF(SalesOrders_Log[[#This Row],[Date Invoiced]]=FY02_M10,SalesOrders_Log[[#This Row],[Line Sub Total]],0)</f>
        <v>0</v>
      </c>
      <c r="AR295" s="18">
        <f>IF(SalesOrders_Log[[#This Row],[Date Invoiced]]=FY02_M11,SalesOrders_Log[[#This Row],[Line Sub Total]],0)</f>
        <v>0</v>
      </c>
      <c r="AS295" s="18">
        <f>IF(SalesOrders_Log[[#This Row],[Date Invoiced]]=FY02_M12,SalesOrders_Log[[#This Row],[Line Sub Total]],0)</f>
        <v>0</v>
      </c>
      <c r="AT295" s="18">
        <f>IF(SalesOrders_Log[[#This Row],[Date Invoiced]]=FY03_M01,SalesOrders_Log[[#This Row],[Line Sub Total]],0)</f>
        <v>0</v>
      </c>
      <c r="AU295" s="18">
        <f>IF(SalesOrders_Log[[#This Row],[Date Invoiced]]=FY03_M02,SalesOrders_Log[[#This Row],[Line Sub Total]],0)</f>
        <v>0</v>
      </c>
      <c r="AV295" s="18">
        <f>IF(SalesOrders_Log[[#This Row],[Date Invoiced]]=FY03_M03,SalesOrders_Log[[#This Row],[Line Sub Total]],0)</f>
        <v>0</v>
      </c>
      <c r="AW295" s="18">
        <f>IF(SalesOrders_Log[[#This Row],[Date Invoiced]]=FY03_M04,SalesOrders_Log[[#This Row],[Line Sub Total]],0)</f>
        <v>0</v>
      </c>
      <c r="AX295" s="18">
        <f>IF(SalesOrders_Log[[#This Row],[Date Invoiced]]=FY03_M05,SalesOrders_Log[[#This Row],[Line Sub Total]],0)</f>
        <v>0</v>
      </c>
      <c r="AY295" s="18">
        <f>IF(SalesOrders_Log[[#This Row],[Date Invoiced]]=FY03_M06,SalesOrders_Log[[#This Row],[Line Sub Total]],0)</f>
        <v>0</v>
      </c>
      <c r="AZ295" s="18">
        <f>IF(SalesOrders_Log[[#This Row],[Date Invoiced]]=FY03_M07,SalesOrders_Log[[#This Row],[Line Sub Total]],0)</f>
        <v>0</v>
      </c>
      <c r="BA295" s="18">
        <f>IF(SalesOrders_Log[[#This Row],[Date Invoiced]]=FY03_M08,SalesOrders_Log[[#This Row],[Line Sub Total]],0)</f>
        <v>0</v>
      </c>
      <c r="BB295" s="18">
        <f>IF(SalesOrders_Log[[#This Row],[Date Invoiced]]=FY03_M09,SalesOrders_Log[[#This Row],[Line Sub Total]],0)</f>
        <v>0</v>
      </c>
      <c r="BC295" s="18">
        <f>IF(SalesOrders_Log[[#This Row],[Date Invoiced]]=FY03_M10,SalesOrders_Log[[#This Row],[Line Sub Total]],0)</f>
        <v>0</v>
      </c>
      <c r="BD295" s="18">
        <f>IF(SalesOrders_Log[[#This Row],[Date Invoiced]]=FY03_M11,SalesOrders_Log[[#This Row],[Line Sub Total]],0)</f>
        <v>0</v>
      </c>
      <c r="BE295" s="18">
        <f>IF(SalesOrders_Log[[#This Row],[Date Invoiced]]=FY03_M12,SalesOrders_Log[[#This Row],[Line Sub Total]],0)</f>
        <v>0</v>
      </c>
      <c r="BF295" s="18">
        <f>IF(SalesOrders_Log[[#This Row],[Product]]=FY04_M01,SalesOrders_Log[[#This Row],[Date Invoiced]],0)</f>
        <v>0</v>
      </c>
      <c r="BG295" s="18">
        <f>IF(SalesOrders_Log[[#This Row],[Product]]=FY04_M02,SalesOrders_Log[[#This Row],[Date Invoiced]],0)</f>
        <v>0</v>
      </c>
      <c r="BH295" s="18">
        <f>IF(SalesOrders_Log[[#This Row],[Product]]=FY04_M03,SalesOrders_Log[[#This Row],[Date Invoiced]],0)</f>
        <v>0</v>
      </c>
      <c r="BI295" s="18">
        <f>IF(SalesOrders_Log[[#This Row],[Product]]=FY04_M04,SalesOrders_Log[[#This Row],[Date Invoiced]],0)</f>
        <v>0</v>
      </c>
      <c r="BJ295" s="18">
        <f>IF(SalesOrders_Log[[#This Row],[Product]]=FY04_M05,SalesOrders_Log[[#This Row],[Date Invoiced]],0)</f>
        <v>0</v>
      </c>
      <c r="BK295" s="18">
        <f>IF(SalesOrders_Log[[#This Row],[Product]]=FY04_M06,SalesOrders_Log[[#This Row],[Date Invoiced]],0)</f>
        <v>0</v>
      </c>
      <c r="BL295" s="18">
        <f>IF(SalesOrders_Log[[#This Row],[Product]]=FY04_M07,SalesOrders_Log[[#This Row],[Date Invoiced]],0)</f>
        <v>0</v>
      </c>
      <c r="BM295" s="18">
        <f>IF(SalesOrders_Log[[#This Row],[Product]]=FY04_M08,SalesOrders_Log[[#This Row],[Date Invoiced]],0)</f>
        <v>0</v>
      </c>
      <c r="BN295" s="18">
        <f>IF(SalesOrders_Log[[#This Row],[Product]]=FY04_M09,SalesOrders_Log[[#This Row],[Date Invoiced]],0)</f>
        <v>0</v>
      </c>
      <c r="BO295" s="18">
        <f>IF(SalesOrders_Log[[#This Row],[Product]]=FY04_M10,SalesOrders_Log[[#This Row],[Date Invoiced]],0)</f>
        <v>0</v>
      </c>
      <c r="BP295" s="18">
        <f>IF(SalesOrders_Log[[#This Row],[Product]]=FY04_M11,SalesOrders_Log[[#This Row],[Date Invoiced]],0)</f>
        <v>0</v>
      </c>
      <c r="BQ295" s="18">
        <f>IF(SalesOrders_Log[[#This Row],[Product]]=FY04_M12,SalesOrders_Log[[#This Row],[Date Invoiced]],0)</f>
        <v>0</v>
      </c>
      <c r="BR295" s="18">
        <f>IF(SalesOrders_Log[[#This Row],[Product]]=FY05_M01,SalesOrders_Log[[#This Row],[Date Invoiced]],0)</f>
        <v>0</v>
      </c>
      <c r="BS295" s="18">
        <f>IF(SalesOrders_Log[[#This Row],[Product]]=FY05_M02,SalesOrders_Log[[#This Row],[Date Invoiced]],0)</f>
        <v>0</v>
      </c>
      <c r="BT295" s="18">
        <f>IF(SalesOrders_Log[[#This Row],[Product]]=FY05_M03,SalesOrders_Log[[#This Row],[Date Invoiced]],0)</f>
        <v>0</v>
      </c>
      <c r="BU295" s="18">
        <f>IF(SalesOrders_Log[[#This Row],[Product]]=FY05_M04,SalesOrders_Log[[#This Row],[Date Invoiced]],0)</f>
        <v>0</v>
      </c>
      <c r="BV295" s="18">
        <f>IF(SalesOrders_Log[[#This Row],[Product]]=FY05_M05,SalesOrders_Log[[#This Row],[Date Invoiced]],0)</f>
        <v>0</v>
      </c>
      <c r="BW295" s="18">
        <f>IF(SalesOrders_Log[[#This Row],[Product]]=FY05_M06,SalesOrders_Log[[#This Row],[Date Invoiced]],0)</f>
        <v>0</v>
      </c>
      <c r="BX295" s="18">
        <f>IF(SalesOrders_Log[[#This Row],[Product]]=FY05_M07,SalesOrders_Log[[#This Row],[Date Invoiced]],0)</f>
        <v>0</v>
      </c>
      <c r="BY295" s="18">
        <f>IF(SalesOrders_Log[[#This Row],[Product]]=FY05_M08,SalesOrders_Log[[#This Row],[Date Invoiced]],0)</f>
        <v>0</v>
      </c>
      <c r="BZ295" s="18">
        <f>IF(SalesOrders_Log[[#This Row],[Product]]=FY05_M09,SalesOrders_Log[[#This Row],[Date Invoiced]],0)</f>
        <v>0</v>
      </c>
      <c r="CA295" s="18">
        <f>IF(SalesOrders_Log[[#This Row],[Product]]=FY05_M10,SalesOrders_Log[[#This Row],[Date Invoiced]],0)</f>
        <v>0</v>
      </c>
      <c r="CB295" s="18">
        <f>IF(SalesOrders_Log[[#This Row],[Product]]=FY05_M11,SalesOrders_Log[[#This Row],[Date Invoiced]],0)</f>
        <v>0</v>
      </c>
      <c r="CC295" s="18">
        <f>IF(SalesOrders_Log[[#This Row],[Product]]=FY05_M12,SalesOrders_Log[[#This Row],[Date Invoiced]],0)</f>
        <v>0</v>
      </c>
    </row>
    <row r="296" spans="2:81" x14ac:dyDescent="0.25">
      <c r="B296" s="6" t="s">
        <v>900</v>
      </c>
      <c r="C296" s="6"/>
      <c r="D296" s="11"/>
      <c r="E296" s="6"/>
      <c r="F296" s="6"/>
      <c r="G296" s="6"/>
      <c r="H296" s="6"/>
      <c r="I296" s="6"/>
      <c r="J296" s="6"/>
      <c r="K296" s="6"/>
      <c r="L296" s="18" t="str">
        <f>IF(ISBLANK(SalesOrders_Log[[#This Row],[Product]]),"",SalesOrders_Log[[#This Row],[List Price]]*SalesOrders_Log[[#This Row],[QTY at List Price]]+SalesOrders_Log[[#This Row],[Discount Price]]*SalesOrders_Log[[#This Row],[QTY at Discount Price]])</f>
        <v/>
      </c>
      <c r="M296" s="6"/>
      <c r="N296" s="6"/>
      <c r="O296" s="18" t="str">
        <f>IFERROR(SalesOrders_Log[[#This Row],[Line Sub Total]]*SalesOrders_Log[[#This Row],[Zip Code Taxes]],"")</f>
        <v/>
      </c>
      <c r="P296" s="18">
        <f>SalesOrders_Log[[#This Row],[List Price]]-SalesOrders_Log[[#This Row],[Cost Price]]</f>
        <v>0</v>
      </c>
      <c r="Q29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96" s="93" t="str">
        <f>IFERROR(SalesOrders_Log[[#This Row],[QTY at List Price]]*SalesOrders_Log[[#This Row],[List Price]]/SalesOrders_Log[[#This Row],[Cost Price]]*SalesOrders_Log[[#This Row],[QTY at List Price]]-IF(SalesOrders_Log[[#This Row],[QTY at List Price]]="","",1),"")</f>
        <v/>
      </c>
      <c r="S296" s="93" t="str">
        <f>IFERROR( SalesOrders_Log[[#This Row],[QTY at Discount Price]]*SalesOrders_Log[[#This Row],[Discount Price]]/SalesOrders_Log[[#This Row],[Cost Price]]*SalesOrders_Log[[#This Row],[QTY at Discount Price]]-IF(SalesOrders_Log[[#This Row],[QTY at Discount Price]]="","",1),"")</f>
        <v/>
      </c>
      <c r="T296" s="6"/>
      <c r="V296" s="18">
        <f>IF(SalesOrders_Log[[#This Row],[Date Invoiced]]=FY01_M01,SalesOrders_Log[[#This Row],[Line Sub Total]],0)</f>
        <v>0</v>
      </c>
      <c r="W296" s="18">
        <f>IF(SalesOrders_Log[[#This Row],[Date Invoiced]]=FY01_M02,SalesOrders_Log[[#This Row],[Line Sub Total]],0)</f>
        <v>0</v>
      </c>
      <c r="X296" s="18">
        <f>IF(SalesOrders_Log[[#This Row],[Date Invoiced]]=FY01_M03,SalesOrders_Log[[#This Row],[Line Sub Total]],0)</f>
        <v>0</v>
      </c>
      <c r="Y296" s="18">
        <f>IF(SalesOrders_Log[[#This Row],[Date Invoiced]]=FY01_M04,SalesOrders_Log[[#This Row],[Line Sub Total]],0)</f>
        <v>0</v>
      </c>
      <c r="Z296" s="18">
        <f>IF(SalesOrders_Log[[#This Row],[Date Invoiced]]=FY01_M05,SalesOrders_Log[[#This Row],[Line Sub Total]],0)</f>
        <v>0</v>
      </c>
      <c r="AA296" s="18">
        <f>IF(SalesOrders_Log[[#This Row],[Date Invoiced]]=FY01_M06,SalesOrders_Log[[#This Row],[Line Sub Total]],0)</f>
        <v>0</v>
      </c>
      <c r="AB296" s="18">
        <f>IF(SalesOrders_Log[[#This Row],[Date Invoiced]]=FY01_M07,SalesOrders_Log[[#This Row],[Line Sub Total]],0)</f>
        <v>0</v>
      </c>
      <c r="AC296" s="18">
        <f>IF(SalesOrders_Log[[#This Row],[Date Invoiced]]=FY01_M08,SalesOrders_Log[[#This Row],[Line Sub Total]],0)</f>
        <v>0</v>
      </c>
      <c r="AD296" s="18">
        <f>IF(SalesOrders_Log[[#This Row],[Date Invoiced]]=FY01_M09,SalesOrders_Log[[#This Row],[Line Sub Total]],0)</f>
        <v>0</v>
      </c>
      <c r="AE296" s="18">
        <f>IF(SalesOrders_Log[[#This Row],[Date Invoiced]]=FY01_M10,SalesOrders_Log[[#This Row],[Line Sub Total]],0)</f>
        <v>0</v>
      </c>
      <c r="AF296" s="18">
        <f>IF(SalesOrders_Log[[#This Row],[Date Invoiced]]=FY01_M11,SalesOrders_Log[[#This Row],[Line Sub Total]],0)</f>
        <v>0</v>
      </c>
      <c r="AG296" s="18">
        <f>IF(SalesOrders_Log[[#This Row],[Date Invoiced]]=FY01_M12,SalesOrders_Log[[#This Row],[Line Sub Total]],0)</f>
        <v>0</v>
      </c>
      <c r="AH296" s="18">
        <f>IF(SalesOrders_Log[[#This Row],[Date Invoiced]]=FY02_M01,SalesOrders_Log[[#This Row],[Line Sub Total]],0)</f>
        <v>0</v>
      </c>
      <c r="AI296" s="18">
        <f>IF(SalesOrders_Log[[#This Row],[Date Invoiced]]=FY02_M02,SalesOrders_Log[[#This Row],[Line Sub Total]],0)</f>
        <v>0</v>
      </c>
      <c r="AJ296" s="18">
        <f>IF(SalesOrders_Log[[#This Row],[Date Invoiced]]=FY02_M03,SalesOrders_Log[[#This Row],[Line Sub Total]],0)</f>
        <v>0</v>
      </c>
      <c r="AK296" s="18">
        <f>IF(SalesOrders_Log[[#This Row],[Date Invoiced]]=FY02_M04,SalesOrders_Log[[#This Row],[Line Sub Total]],0)</f>
        <v>0</v>
      </c>
      <c r="AL296" s="18">
        <f>IF(SalesOrders_Log[[#This Row],[Date Invoiced]]=FY02_M05,SalesOrders_Log[[#This Row],[Line Sub Total]],0)</f>
        <v>0</v>
      </c>
      <c r="AM296" s="18">
        <f>IF(SalesOrders_Log[[#This Row],[Date Invoiced]]=FY02_M06,SalesOrders_Log[[#This Row],[Line Sub Total]],0)</f>
        <v>0</v>
      </c>
      <c r="AN296" s="18">
        <f>IF(SalesOrders_Log[[#This Row],[Date Invoiced]]=FY02_M07,SalesOrders_Log[[#This Row],[Line Sub Total]],0)</f>
        <v>0</v>
      </c>
      <c r="AO296" s="18">
        <f>IF(SalesOrders_Log[[#This Row],[Date Invoiced]]=FY02_M08,SalesOrders_Log[[#This Row],[Line Sub Total]],0)</f>
        <v>0</v>
      </c>
      <c r="AP296" s="18">
        <f>IF(SalesOrders_Log[[#This Row],[Date Invoiced]]=FY02_M09,SalesOrders_Log[[#This Row],[Line Sub Total]],0)</f>
        <v>0</v>
      </c>
      <c r="AQ296" s="18">
        <f>IF(SalesOrders_Log[[#This Row],[Date Invoiced]]=FY02_M10,SalesOrders_Log[[#This Row],[Line Sub Total]],0)</f>
        <v>0</v>
      </c>
      <c r="AR296" s="18">
        <f>IF(SalesOrders_Log[[#This Row],[Date Invoiced]]=FY02_M11,SalesOrders_Log[[#This Row],[Line Sub Total]],0)</f>
        <v>0</v>
      </c>
      <c r="AS296" s="18">
        <f>IF(SalesOrders_Log[[#This Row],[Date Invoiced]]=FY02_M12,SalesOrders_Log[[#This Row],[Line Sub Total]],0)</f>
        <v>0</v>
      </c>
      <c r="AT296" s="18">
        <f>IF(SalesOrders_Log[[#This Row],[Date Invoiced]]=FY03_M01,SalesOrders_Log[[#This Row],[Line Sub Total]],0)</f>
        <v>0</v>
      </c>
      <c r="AU296" s="18">
        <f>IF(SalesOrders_Log[[#This Row],[Date Invoiced]]=FY03_M02,SalesOrders_Log[[#This Row],[Line Sub Total]],0)</f>
        <v>0</v>
      </c>
      <c r="AV296" s="18">
        <f>IF(SalesOrders_Log[[#This Row],[Date Invoiced]]=FY03_M03,SalesOrders_Log[[#This Row],[Line Sub Total]],0)</f>
        <v>0</v>
      </c>
      <c r="AW296" s="18">
        <f>IF(SalesOrders_Log[[#This Row],[Date Invoiced]]=FY03_M04,SalesOrders_Log[[#This Row],[Line Sub Total]],0)</f>
        <v>0</v>
      </c>
      <c r="AX296" s="18">
        <f>IF(SalesOrders_Log[[#This Row],[Date Invoiced]]=FY03_M05,SalesOrders_Log[[#This Row],[Line Sub Total]],0)</f>
        <v>0</v>
      </c>
      <c r="AY296" s="18">
        <f>IF(SalesOrders_Log[[#This Row],[Date Invoiced]]=FY03_M06,SalesOrders_Log[[#This Row],[Line Sub Total]],0)</f>
        <v>0</v>
      </c>
      <c r="AZ296" s="18">
        <f>IF(SalesOrders_Log[[#This Row],[Date Invoiced]]=FY03_M07,SalesOrders_Log[[#This Row],[Line Sub Total]],0)</f>
        <v>0</v>
      </c>
      <c r="BA296" s="18">
        <f>IF(SalesOrders_Log[[#This Row],[Date Invoiced]]=FY03_M08,SalesOrders_Log[[#This Row],[Line Sub Total]],0)</f>
        <v>0</v>
      </c>
      <c r="BB296" s="18">
        <f>IF(SalesOrders_Log[[#This Row],[Date Invoiced]]=FY03_M09,SalesOrders_Log[[#This Row],[Line Sub Total]],0)</f>
        <v>0</v>
      </c>
      <c r="BC296" s="18">
        <f>IF(SalesOrders_Log[[#This Row],[Date Invoiced]]=FY03_M10,SalesOrders_Log[[#This Row],[Line Sub Total]],0)</f>
        <v>0</v>
      </c>
      <c r="BD296" s="18">
        <f>IF(SalesOrders_Log[[#This Row],[Date Invoiced]]=FY03_M11,SalesOrders_Log[[#This Row],[Line Sub Total]],0)</f>
        <v>0</v>
      </c>
      <c r="BE296" s="18">
        <f>IF(SalesOrders_Log[[#This Row],[Date Invoiced]]=FY03_M12,SalesOrders_Log[[#This Row],[Line Sub Total]],0)</f>
        <v>0</v>
      </c>
      <c r="BF296" s="18">
        <f>IF(SalesOrders_Log[[#This Row],[Product]]=FY04_M01,SalesOrders_Log[[#This Row],[Date Invoiced]],0)</f>
        <v>0</v>
      </c>
      <c r="BG296" s="18">
        <f>IF(SalesOrders_Log[[#This Row],[Product]]=FY04_M02,SalesOrders_Log[[#This Row],[Date Invoiced]],0)</f>
        <v>0</v>
      </c>
      <c r="BH296" s="18">
        <f>IF(SalesOrders_Log[[#This Row],[Product]]=FY04_M03,SalesOrders_Log[[#This Row],[Date Invoiced]],0)</f>
        <v>0</v>
      </c>
      <c r="BI296" s="18">
        <f>IF(SalesOrders_Log[[#This Row],[Product]]=FY04_M04,SalesOrders_Log[[#This Row],[Date Invoiced]],0)</f>
        <v>0</v>
      </c>
      <c r="BJ296" s="18">
        <f>IF(SalesOrders_Log[[#This Row],[Product]]=FY04_M05,SalesOrders_Log[[#This Row],[Date Invoiced]],0)</f>
        <v>0</v>
      </c>
      <c r="BK296" s="18">
        <f>IF(SalesOrders_Log[[#This Row],[Product]]=FY04_M06,SalesOrders_Log[[#This Row],[Date Invoiced]],0)</f>
        <v>0</v>
      </c>
      <c r="BL296" s="18">
        <f>IF(SalesOrders_Log[[#This Row],[Product]]=FY04_M07,SalesOrders_Log[[#This Row],[Date Invoiced]],0)</f>
        <v>0</v>
      </c>
      <c r="BM296" s="18">
        <f>IF(SalesOrders_Log[[#This Row],[Product]]=FY04_M08,SalesOrders_Log[[#This Row],[Date Invoiced]],0)</f>
        <v>0</v>
      </c>
      <c r="BN296" s="18">
        <f>IF(SalesOrders_Log[[#This Row],[Product]]=FY04_M09,SalesOrders_Log[[#This Row],[Date Invoiced]],0)</f>
        <v>0</v>
      </c>
      <c r="BO296" s="18">
        <f>IF(SalesOrders_Log[[#This Row],[Product]]=FY04_M10,SalesOrders_Log[[#This Row],[Date Invoiced]],0)</f>
        <v>0</v>
      </c>
      <c r="BP296" s="18">
        <f>IF(SalesOrders_Log[[#This Row],[Product]]=FY04_M11,SalesOrders_Log[[#This Row],[Date Invoiced]],0)</f>
        <v>0</v>
      </c>
      <c r="BQ296" s="18">
        <f>IF(SalesOrders_Log[[#This Row],[Product]]=FY04_M12,SalesOrders_Log[[#This Row],[Date Invoiced]],0)</f>
        <v>0</v>
      </c>
      <c r="BR296" s="18">
        <f>IF(SalesOrders_Log[[#This Row],[Product]]=FY05_M01,SalesOrders_Log[[#This Row],[Date Invoiced]],0)</f>
        <v>0</v>
      </c>
      <c r="BS296" s="18">
        <f>IF(SalesOrders_Log[[#This Row],[Product]]=FY05_M02,SalesOrders_Log[[#This Row],[Date Invoiced]],0)</f>
        <v>0</v>
      </c>
      <c r="BT296" s="18">
        <f>IF(SalesOrders_Log[[#This Row],[Product]]=FY05_M03,SalesOrders_Log[[#This Row],[Date Invoiced]],0)</f>
        <v>0</v>
      </c>
      <c r="BU296" s="18">
        <f>IF(SalesOrders_Log[[#This Row],[Product]]=FY05_M04,SalesOrders_Log[[#This Row],[Date Invoiced]],0)</f>
        <v>0</v>
      </c>
      <c r="BV296" s="18">
        <f>IF(SalesOrders_Log[[#This Row],[Product]]=FY05_M05,SalesOrders_Log[[#This Row],[Date Invoiced]],0)</f>
        <v>0</v>
      </c>
      <c r="BW296" s="18">
        <f>IF(SalesOrders_Log[[#This Row],[Product]]=FY05_M06,SalesOrders_Log[[#This Row],[Date Invoiced]],0)</f>
        <v>0</v>
      </c>
      <c r="BX296" s="18">
        <f>IF(SalesOrders_Log[[#This Row],[Product]]=FY05_M07,SalesOrders_Log[[#This Row],[Date Invoiced]],0)</f>
        <v>0</v>
      </c>
      <c r="BY296" s="18">
        <f>IF(SalesOrders_Log[[#This Row],[Product]]=FY05_M08,SalesOrders_Log[[#This Row],[Date Invoiced]],0)</f>
        <v>0</v>
      </c>
      <c r="BZ296" s="18">
        <f>IF(SalesOrders_Log[[#This Row],[Product]]=FY05_M09,SalesOrders_Log[[#This Row],[Date Invoiced]],0)</f>
        <v>0</v>
      </c>
      <c r="CA296" s="18">
        <f>IF(SalesOrders_Log[[#This Row],[Product]]=FY05_M10,SalesOrders_Log[[#This Row],[Date Invoiced]],0)</f>
        <v>0</v>
      </c>
      <c r="CB296" s="18">
        <f>IF(SalesOrders_Log[[#This Row],[Product]]=FY05_M11,SalesOrders_Log[[#This Row],[Date Invoiced]],0)</f>
        <v>0</v>
      </c>
      <c r="CC296" s="18">
        <f>IF(SalesOrders_Log[[#This Row],[Product]]=FY05_M12,SalesOrders_Log[[#This Row],[Date Invoiced]],0)</f>
        <v>0</v>
      </c>
    </row>
    <row r="297" spans="2:81" x14ac:dyDescent="0.25">
      <c r="B297" s="6" t="s">
        <v>901</v>
      </c>
      <c r="C297" s="6"/>
      <c r="D297" s="11"/>
      <c r="E297" s="6"/>
      <c r="F297" s="6"/>
      <c r="G297" s="6"/>
      <c r="H297" s="6"/>
      <c r="I297" s="6"/>
      <c r="J297" s="6"/>
      <c r="K297" s="6"/>
      <c r="L297" s="18" t="str">
        <f>IF(ISBLANK(SalesOrders_Log[[#This Row],[Product]]),"",SalesOrders_Log[[#This Row],[List Price]]*SalesOrders_Log[[#This Row],[QTY at List Price]]+SalesOrders_Log[[#This Row],[Discount Price]]*SalesOrders_Log[[#This Row],[QTY at Discount Price]])</f>
        <v/>
      </c>
      <c r="M297" s="6"/>
      <c r="N297" s="6"/>
      <c r="O297" s="18" t="str">
        <f>IFERROR(SalesOrders_Log[[#This Row],[Line Sub Total]]*SalesOrders_Log[[#This Row],[Zip Code Taxes]],"")</f>
        <v/>
      </c>
      <c r="P297" s="18">
        <f>SalesOrders_Log[[#This Row],[List Price]]-SalesOrders_Log[[#This Row],[Cost Price]]</f>
        <v>0</v>
      </c>
      <c r="Q29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97" s="93" t="str">
        <f>IFERROR(SalesOrders_Log[[#This Row],[QTY at List Price]]*SalesOrders_Log[[#This Row],[List Price]]/SalesOrders_Log[[#This Row],[Cost Price]]*SalesOrders_Log[[#This Row],[QTY at List Price]]-IF(SalesOrders_Log[[#This Row],[QTY at List Price]]="","",1),"")</f>
        <v/>
      </c>
      <c r="S297" s="93" t="str">
        <f>IFERROR( SalesOrders_Log[[#This Row],[QTY at Discount Price]]*SalesOrders_Log[[#This Row],[Discount Price]]/SalesOrders_Log[[#This Row],[Cost Price]]*SalesOrders_Log[[#This Row],[QTY at Discount Price]]-IF(SalesOrders_Log[[#This Row],[QTY at Discount Price]]="","",1),"")</f>
        <v/>
      </c>
      <c r="T297" s="6"/>
      <c r="V297" s="18">
        <f>IF(SalesOrders_Log[[#This Row],[Date Invoiced]]=FY01_M01,SalesOrders_Log[[#This Row],[Line Sub Total]],0)</f>
        <v>0</v>
      </c>
      <c r="W297" s="18">
        <f>IF(SalesOrders_Log[[#This Row],[Date Invoiced]]=FY01_M02,SalesOrders_Log[[#This Row],[Line Sub Total]],0)</f>
        <v>0</v>
      </c>
      <c r="X297" s="18">
        <f>IF(SalesOrders_Log[[#This Row],[Date Invoiced]]=FY01_M03,SalesOrders_Log[[#This Row],[Line Sub Total]],0)</f>
        <v>0</v>
      </c>
      <c r="Y297" s="18">
        <f>IF(SalesOrders_Log[[#This Row],[Date Invoiced]]=FY01_M04,SalesOrders_Log[[#This Row],[Line Sub Total]],0)</f>
        <v>0</v>
      </c>
      <c r="Z297" s="18">
        <f>IF(SalesOrders_Log[[#This Row],[Date Invoiced]]=FY01_M05,SalesOrders_Log[[#This Row],[Line Sub Total]],0)</f>
        <v>0</v>
      </c>
      <c r="AA297" s="18">
        <f>IF(SalesOrders_Log[[#This Row],[Date Invoiced]]=FY01_M06,SalesOrders_Log[[#This Row],[Line Sub Total]],0)</f>
        <v>0</v>
      </c>
      <c r="AB297" s="18">
        <f>IF(SalesOrders_Log[[#This Row],[Date Invoiced]]=FY01_M07,SalesOrders_Log[[#This Row],[Line Sub Total]],0)</f>
        <v>0</v>
      </c>
      <c r="AC297" s="18">
        <f>IF(SalesOrders_Log[[#This Row],[Date Invoiced]]=FY01_M08,SalesOrders_Log[[#This Row],[Line Sub Total]],0)</f>
        <v>0</v>
      </c>
      <c r="AD297" s="18">
        <f>IF(SalesOrders_Log[[#This Row],[Date Invoiced]]=FY01_M09,SalesOrders_Log[[#This Row],[Line Sub Total]],0)</f>
        <v>0</v>
      </c>
      <c r="AE297" s="18">
        <f>IF(SalesOrders_Log[[#This Row],[Date Invoiced]]=FY01_M10,SalesOrders_Log[[#This Row],[Line Sub Total]],0)</f>
        <v>0</v>
      </c>
      <c r="AF297" s="18">
        <f>IF(SalesOrders_Log[[#This Row],[Date Invoiced]]=FY01_M11,SalesOrders_Log[[#This Row],[Line Sub Total]],0)</f>
        <v>0</v>
      </c>
      <c r="AG297" s="18">
        <f>IF(SalesOrders_Log[[#This Row],[Date Invoiced]]=FY01_M12,SalesOrders_Log[[#This Row],[Line Sub Total]],0)</f>
        <v>0</v>
      </c>
      <c r="AH297" s="18">
        <f>IF(SalesOrders_Log[[#This Row],[Date Invoiced]]=FY02_M01,SalesOrders_Log[[#This Row],[Line Sub Total]],0)</f>
        <v>0</v>
      </c>
      <c r="AI297" s="18">
        <f>IF(SalesOrders_Log[[#This Row],[Date Invoiced]]=FY02_M02,SalesOrders_Log[[#This Row],[Line Sub Total]],0)</f>
        <v>0</v>
      </c>
      <c r="AJ297" s="18">
        <f>IF(SalesOrders_Log[[#This Row],[Date Invoiced]]=FY02_M03,SalesOrders_Log[[#This Row],[Line Sub Total]],0)</f>
        <v>0</v>
      </c>
      <c r="AK297" s="18">
        <f>IF(SalesOrders_Log[[#This Row],[Date Invoiced]]=FY02_M04,SalesOrders_Log[[#This Row],[Line Sub Total]],0)</f>
        <v>0</v>
      </c>
      <c r="AL297" s="18">
        <f>IF(SalesOrders_Log[[#This Row],[Date Invoiced]]=FY02_M05,SalesOrders_Log[[#This Row],[Line Sub Total]],0)</f>
        <v>0</v>
      </c>
      <c r="AM297" s="18">
        <f>IF(SalesOrders_Log[[#This Row],[Date Invoiced]]=FY02_M06,SalesOrders_Log[[#This Row],[Line Sub Total]],0)</f>
        <v>0</v>
      </c>
      <c r="AN297" s="18">
        <f>IF(SalesOrders_Log[[#This Row],[Date Invoiced]]=FY02_M07,SalesOrders_Log[[#This Row],[Line Sub Total]],0)</f>
        <v>0</v>
      </c>
      <c r="AO297" s="18">
        <f>IF(SalesOrders_Log[[#This Row],[Date Invoiced]]=FY02_M08,SalesOrders_Log[[#This Row],[Line Sub Total]],0)</f>
        <v>0</v>
      </c>
      <c r="AP297" s="18">
        <f>IF(SalesOrders_Log[[#This Row],[Date Invoiced]]=FY02_M09,SalesOrders_Log[[#This Row],[Line Sub Total]],0)</f>
        <v>0</v>
      </c>
      <c r="AQ297" s="18">
        <f>IF(SalesOrders_Log[[#This Row],[Date Invoiced]]=FY02_M10,SalesOrders_Log[[#This Row],[Line Sub Total]],0)</f>
        <v>0</v>
      </c>
      <c r="AR297" s="18">
        <f>IF(SalesOrders_Log[[#This Row],[Date Invoiced]]=FY02_M11,SalesOrders_Log[[#This Row],[Line Sub Total]],0)</f>
        <v>0</v>
      </c>
      <c r="AS297" s="18">
        <f>IF(SalesOrders_Log[[#This Row],[Date Invoiced]]=FY02_M12,SalesOrders_Log[[#This Row],[Line Sub Total]],0)</f>
        <v>0</v>
      </c>
      <c r="AT297" s="18">
        <f>IF(SalesOrders_Log[[#This Row],[Date Invoiced]]=FY03_M01,SalesOrders_Log[[#This Row],[Line Sub Total]],0)</f>
        <v>0</v>
      </c>
      <c r="AU297" s="18">
        <f>IF(SalesOrders_Log[[#This Row],[Date Invoiced]]=FY03_M02,SalesOrders_Log[[#This Row],[Line Sub Total]],0)</f>
        <v>0</v>
      </c>
      <c r="AV297" s="18">
        <f>IF(SalesOrders_Log[[#This Row],[Date Invoiced]]=FY03_M03,SalesOrders_Log[[#This Row],[Line Sub Total]],0)</f>
        <v>0</v>
      </c>
      <c r="AW297" s="18">
        <f>IF(SalesOrders_Log[[#This Row],[Date Invoiced]]=FY03_M04,SalesOrders_Log[[#This Row],[Line Sub Total]],0)</f>
        <v>0</v>
      </c>
      <c r="AX297" s="18">
        <f>IF(SalesOrders_Log[[#This Row],[Date Invoiced]]=FY03_M05,SalesOrders_Log[[#This Row],[Line Sub Total]],0)</f>
        <v>0</v>
      </c>
      <c r="AY297" s="18">
        <f>IF(SalesOrders_Log[[#This Row],[Date Invoiced]]=FY03_M06,SalesOrders_Log[[#This Row],[Line Sub Total]],0)</f>
        <v>0</v>
      </c>
      <c r="AZ297" s="18">
        <f>IF(SalesOrders_Log[[#This Row],[Date Invoiced]]=FY03_M07,SalesOrders_Log[[#This Row],[Line Sub Total]],0)</f>
        <v>0</v>
      </c>
      <c r="BA297" s="18">
        <f>IF(SalesOrders_Log[[#This Row],[Date Invoiced]]=FY03_M08,SalesOrders_Log[[#This Row],[Line Sub Total]],0)</f>
        <v>0</v>
      </c>
      <c r="BB297" s="18">
        <f>IF(SalesOrders_Log[[#This Row],[Date Invoiced]]=FY03_M09,SalesOrders_Log[[#This Row],[Line Sub Total]],0)</f>
        <v>0</v>
      </c>
      <c r="BC297" s="18">
        <f>IF(SalesOrders_Log[[#This Row],[Date Invoiced]]=FY03_M10,SalesOrders_Log[[#This Row],[Line Sub Total]],0)</f>
        <v>0</v>
      </c>
      <c r="BD297" s="18">
        <f>IF(SalesOrders_Log[[#This Row],[Date Invoiced]]=FY03_M11,SalesOrders_Log[[#This Row],[Line Sub Total]],0)</f>
        <v>0</v>
      </c>
      <c r="BE297" s="18">
        <f>IF(SalesOrders_Log[[#This Row],[Date Invoiced]]=FY03_M12,SalesOrders_Log[[#This Row],[Line Sub Total]],0)</f>
        <v>0</v>
      </c>
      <c r="BF297" s="18">
        <f>IF(SalesOrders_Log[[#This Row],[Product]]=FY04_M01,SalesOrders_Log[[#This Row],[Date Invoiced]],0)</f>
        <v>0</v>
      </c>
      <c r="BG297" s="18">
        <f>IF(SalesOrders_Log[[#This Row],[Product]]=FY04_M02,SalesOrders_Log[[#This Row],[Date Invoiced]],0)</f>
        <v>0</v>
      </c>
      <c r="BH297" s="18">
        <f>IF(SalesOrders_Log[[#This Row],[Product]]=FY04_M03,SalesOrders_Log[[#This Row],[Date Invoiced]],0)</f>
        <v>0</v>
      </c>
      <c r="BI297" s="18">
        <f>IF(SalesOrders_Log[[#This Row],[Product]]=FY04_M04,SalesOrders_Log[[#This Row],[Date Invoiced]],0)</f>
        <v>0</v>
      </c>
      <c r="BJ297" s="18">
        <f>IF(SalesOrders_Log[[#This Row],[Product]]=FY04_M05,SalesOrders_Log[[#This Row],[Date Invoiced]],0)</f>
        <v>0</v>
      </c>
      <c r="BK297" s="18">
        <f>IF(SalesOrders_Log[[#This Row],[Product]]=FY04_M06,SalesOrders_Log[[#This Row],[Date Invoiced]],0)</f>
        <v>0</v>
      </c>
      <c r="BL297" s="18">
        <f>IF(SalesOrders_Log[[#This Row],[Product]]=FY04_M07,SalesOrders_Log[[#This Row],[Date Invoiced]],0)</f>
        <v>0</v>
      </c>
      <c r="BM297" s="18">
        <f>IF(SalesOrders_Log[[#This Row],[Product]]=FY04_M08,SalesOrders_Log[[#This Row],[Date Invoiced]],0)</f>
        <v>0</v>
      </c>
      <c r="BN297" s="18">
        <f>IF(SalesOrders_Log[[#This Row],[Product]]=FY04_M09,SalesOrders_Log[[#This Row],[Date Invoiced]],0)</f>
        <v>0</v>
      </c>
      <c r="BO297" s="18">
        <f>IF(SalesOrders_Log[[#This Row],[Product]]=FY04_M10,SalesOrders_Log[[#This Row],[Date Invoiced]],0)</f>
        <v>0</v>
      </c>
      <c r="BP297" s="18">
        <f>IF(SalesOrders_Log[[#This Row],[Product]]=FY04_M11,SalesOrders_Log[[#This Row],[Date Invoiced]],0)</f>
        <v>0</v>
      </c>
      <c r="BQ297" s="18">
        <f>IF(SalesOrders_Log[[#This Row],[Product]]=FY04_M12,SalesOrders_Log[[#This Row],[Date Invoiced]],0)</f>
        <v>0</v>
      </c>
      <c r="BR297" s="18">
        <f>IF(SalesOrders_Log[[#This Row],[Product]]=FY05_M01,SalesOrders_Log[[#This Row],[Date Invoiced]],0)</f>
        <v>0</v>
      </c>
      <c r="BS297" s="18">
        <f>IF(SalesOrders_Log[[#This Row],[Product]]=FY05_M02,SalesOrders_Log[[#This Row],[Date Invoiced]],0)</f>
        <v>0</v>
      </c>
      <c r="BT297" s="18">
        <f>IF(SalesOrders_Log[[#This Row],[Product]]=FY05_M03,SalesOrders_Log[[#This Row],[Date Invoiced]],0)</f>
        <v>0</v>
      </c>
      <c r="BU297" s="18">
        <f>IF(SalesOrders_Log[[#This Row],[Product]]=FY05_M04,SalesOrders_Log[[#This Row],[Date Invoiced]],0)</f>
        <v>0</v>
      </c>
      <c r="BV297" s="18">
        <f>IF(SalesOrders_Log[[#This Row],[Product]]=FY05_M05,SalesOrders_Log[[#This Row],[Date Invoiced]],0)</f>
        <v>0</v>
      </c>
      <c r="BW297" s="18">
        <f>IF(SalesOrders_Log[[#This Row],[Product]]=FY05_M06,SalesOrders_Log[[#This Row],[Date Invoiced]],0)</f>
        <v>0</v>
      </c>
      <c r="BX297" s="18">
        <f>IF(SalesOrders_Log[[#This Row],[Product]]=FY05_M07,SalesOrders_Log[[#This Row],[Date Invoiced]],0)</f>
        <v>0</v>
      </c>
      <c r="BY297" s="18">
        <f>IF(SalesOrders_Log[[#This Row],[Product]]=FY05_M08,SalesOrders_Log[[#This Row],[Date Invoiced]],0)</f>
        <v>0</v>
      </c>
      <c r="BZ297" s="18">
        <f>IF(SalesOrders_Log[[#This Row],[Product]]=FY05_M09,SalesOrders_Log[[#This Row],[Date Invoiced]],0)</f>
        <v>0</v>
      </c>
      <c r="CA297" s="18">
        <f>IF(SalesOrders_Log[[#This Row],[Product]]=FY05_M10,SalesOrders_Log[[#This Row],[Date Invoiced]],0)</f>
        <v>0</v>
      </c>
      <c r="CB297" s="18">
        <f>IF(SalesOrders_Log[[#This Row],[Product]]=FY05_M11,SalesOrders_Log[[#This Row],[Date Invoiced]],0)</f>
        <v>0</v>
      </c>
      <c r="CC297" s="18">
        <f>IF(SalesOrders_Log[[#This Row],[Product]]=FY05_M12,SalesOrders_Log[[#This Row],[Date Invoiced]],0)</f>
        <v>0</v>
      </c>
    </row>
    <row r="298" spans="2:81" x14ac:dyDescent="0.25">
      <c r="B298" s="6" t="s">
        <v>902</v>
      </c>
      <c r="C298" s="6"/>
      <c r="D298" s="11"/>
      <c r="E298" s="6"/>
      <c r="F298" s="6"/>
      <c r="G298" s="6"/>
      <c r="H298" s="6"/>
      <c r="I298" s="6"/>
      <c r="J298" s="6"/>
      <c r="K298" s="6"/>
      <c r="L298" s="18" t="str">
        <f>IF(ISBLANK(SalesOrders_Log[[#This Row],[Product]]),"",SalesOrders_Log[[#This Row],[List Price]]*SalesOrders_Log[[#This Row],[QTY at List Price]]+SalesOrders_Log[[#This Row],[Discount Price]]*SalesOrders_Log[[#This Row],[QTY at Discount Price]])</f>
        <v/>
      </c>
      <c r="M298" s="6"/>
      <c r="N298" s="6"/>
      <c r="O298" s="18" t="str">
        <f>IFERROR(SalesOrders_Log[[#This Row],[Line Sub Total]]*SalesOrders_Log[[#This Row],[Zip Code Taxes]],"")</f>
        <v/>
      </c>
      <c r="P298" s="18">
        <f>SalesOrders_Log[[#This Row],[List Price]]-SalesOrders_Log[[#This Row],[Cost Price]]</f>
        <v>0</v>
      </c>
      <c r="Q29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98" s="93" t="str">
        <f>IFERROR(SalesOrders_Log[[#This Row],[QTY at List Price]]*SalesOrders_Log[[#This Row],[List Price]]/SalesOrders_Log[[#This Row],[Cost Price]]*SalesOrders_Log[[#This Row],[QTY at List Price]]-IF(SalesOrders_Log[[#This Row],[QTY at List Price]]="","",1),"")</f>
        <v/>
      </c>
      <c r="S298" s="93" t="str">
        <f>IFERROR( SalesOrders_Log[[#This Row],[QTY at Discount Price]]*SalesOrders_Log[[#This Row],[Discount Price]]/SalesOrders_Log[[#This Row],[Cost Price]]*SalesOrders_Log[[#This Row],[QTY at Discount Price]]-IF(SalesOrders_Log[[#This Row],[QTY at Discount Price]]="","",1),"")</f>
        <v/>
      </c>
      <c r="T298" s="6"/>
      <c r="V298" s="18">
        <f>IF(SalesOrders_Log[[#This Row],[Date Invoiced]]=FY01_M01,SalesOrders_Log[[#This Row],[Line Sub Total]],0)</f>
        <v>0</v>
      </c>
      <c r="W298" s="18">
        <f>IF(SalesOrders_Log[[#This Row],[Date Invoiced]]=FY01_M02,SalesOrders_Log[[#This Row],[Line Sub Total]],0)</f>
        <v>0</v>
      </c>
      <c r="X298" s="18">
        <f>IF(SalesOrders_Log[[#This Row],[Date Invoiced]]=FY01_M03,SalesOrders_Log[[#This Row],[Line Sub Total]],0)</f>
        <v>0</v>
      </c>
      <c r="Y298" s="18">
        <f>IF(SalesOrders_Log[[#This Row],[Date Invoiced]]=FY01_M04,SalesOrders_Log[[#This Row],[Line Sub Total]],0)</f>
        <v>0</v>
      </c>
      <c r="Z298" s="18">
        <f>IF(SalesOrders_Log[[#This Row],[Date Invoiced]]=FY01_M05,SalesOrders_Log[[#This Row],[Line Sub Total]],0)</f>
        <v>0</v>
      </c>
      <c r="AA298" s="18">
        <f>IF(SalesOrders_Log[[#This Row],[Date Invoiced]]=FY01_M06,SalesOrders_Log[[#This Row],[Line Sub Total]],0)</f>
        <v>0</v>
      </c>
      <c r="AB298" s="18">
        <f>IF(SalesOrders_Log[[#This Row],[Date Invoiced]]=FY01_M07,SalesOrders_Log[[#This Row],[Line Sub Total]],0)</f>
        <v>0</v>
      </c>
      <c r="AC298" s="18">
        <f>IF(SalesOrders_Log[[#This Row],[Date Invoiced]]=FY01_M08,SalesOrders_Log[[#This Row],[Line Sub Total]],0)</f>
        <v>0</v>
      </c>
      <c r="AD298" s="18">
        <f>IF(SalesOrders_Log[[#This Row],[Date Invoiced]]=FY01_M09,SalesOrders_Log[[#This Row],[Line Sub Total]],0)</f>
        <v>0</v>
      </c>
      <c r="AE298" s="18">
        <f>IF(SalesOrders_Log[[#This Row],[Date Invoiced]]=FY01_M10,SalesOrders_Log[[#This Row],[Line Sub Total]],0)</f>
        <v>0</v>
      </c>
      <c r="AF298" s="18">
        <f>IF(SalesOrders_Log[[#This Row],[Date Invoiced]]=FY01_M11,SalesOrders_Log[[#This Row],[Line Sub Total]],0)</f>
        <v>0</v>
      </c>
      <c r="AG298" s="18">
        <f>IF(SalesOrders_Log[[#This Row],[Date Invoiced]]=FY01_M12,SalesOrders_Log[[#This Row],[Line Sub Total]],0)</f>
        <v>0</v>
      </c>
      <c r="AH298" s="18">
        <f>IF(SalesOrders_Log[[#This Row],[Date Invoiced]]=FY02_M01,SalesOrders_Log[[#This Row],[Line Sub Total]],0)</f>
        <v>0</v>
      </c>
      <c r="AI298" s="18">
        <f>IF(SalesOrders_Log[[#This Row],[Date Invoiced]]=FY02_M02,SalesOrders_Log[[#This Row],[Line Sub Total]],0)</f>
        <v>0</v>
      </c>
      <c r="AJ298" s="18">
        <f>IF(SalesOrders_Log[[#This Row],[Date Invoiced]]=FY02_M03,SalesOrders_Log[[#This Row],[Line Sub Total]],0)</f>
        <v>0</v>
      </c>
      <c r="AK298" s="18">
        <f>IF(SalesOrders_Log[[#This Row],[Date Invoiced]]=FY02_M04,SalesOrders_Log[[#This Row],[Line Sub Total]],0)</f>
        <v>0</v>
      </c>
      <c r="AL298" s="18">
        <f>IF(SalesOrders_Log[[#This Row],[Date Invoiced]]=FY02_M05,SalesOrders_Log[[#This Row],[Line Sub Total]],0)</f>
        <v>0</v>
      </c>
      <c r="AM298" s="18">
        <f>IF(SalesOrders_Log[[#This Row],[Date Invoiced]]=FY02_M06,SalesOrders_Log[[#This Row],[Line Sub Total]],0)</f>
        <v>0</v>
      </c>
      <c r="AN298" s="18">
        <f>IF(SalesOrders_Log[[#This Row],[Date Invoiced]]=FY02_M07,SalesOrders_Log[[#This Row],[Line Sub Total]],0)</f>
        <v>0</v>
      </c>
      <c r="AO298" s="18">
        <f>IF(SalesOrders_Log[[#This Row],[Date Invoiced]]=FY02_M08,SalesOrders_Log[[#This Row],[Line Sub Total]],0)</f>
        <v>0</v>
      </c>
      <c r="AP298" s="18">
        <f>IF(SalesOrders_Log[[#This Row],[Date Invoiced]]=FY02_M09,SalesOrders_Log[[#This Row],[Line Sub Total]],0)</f>
        <v>0</v>
      </c>
      <c r="AQ298" s="18">
        <f>IF(SalesOrders_Log[[#This Row],[Date Invoiced]]=FY02_M10,SalesOrders_Log[[#This Row],[Line Sub Total]],0)</f>
        <v>0</v>
      </c>
      <c r="AR298" s="18">
        <f>IF(SalesOrders_Log[[#This Row],[Date Invoiced]]=FY02_M11,SalesOrders_Log[[#This Row],[Line Sub Total]],0)</f>
        <v>0</v>
      </c>
      <c r="AS298" s="18">
        <f>IF(SalesOrders_Log[[#This Row],[Date Invoiced]]=FY02_M12,SalesOrders_Log[[#This Row],[Line Sub Total]],0)</f>
        <v>0</v>
      </c>
      <c r="AT298" s="18">
        <f>IF(SalesOrders_Log[[#This Row],[Date Invoiced]]=FY03_M01,SalesOrders_Log[[#This Row],[Line Sub Total]],0)</f>
        <v>0</v>
      </c>
      <c r="AU298" s="18">
        <f>IF(SalesOrders_Log[[#This Row],[Date Invoiced]]=FY03_M02,SalesOrders_Log[[#This Row],[Line Sub Total]],0)</f>
        <v>0</v>
      </c>
      <c r="AV298" s="18">
        <f>IF(SalesOrders_Log[[#This Row],[Date Invoiced]]=FY03_M03,SalesOrders_Log[[#This Row],[Line Sub Total]],0)</f>
        <v>0</v>
      </c>
      <c r="AW298" s="18">
        <f>IF(SalesOrders_Log[[#This Row],[Date Invoiced]]=FY03_M04,SalesOrders_Log[[#This Row],[Line Sub Total]],0)</f>
        <v>0</v>
      </c>
      <c r="AX298" s="18">
        <f>IF(SalesOrders_Log[[#This Row],[Date Invoiced]]=FY03_M05,SalesOrders_Log[[#This Row],[Line Sub Total]],0)</f>
        <v>0</v>
      </c>
      <c r="AY298" s="18">
        <f>IF(SalesOrders_Log[[#This Row],[Date Invoiced]]=FY03_M06,SalesOrders_Log[[#This Row],[Line Sub Total]],0)</f>
        <v>0</v>
      </c>
      <c r="AZ298" s="18">
        <f>IF(SalesOrders_Log[[#This Row],[Date Invoiced]]=FY03_M07,SalesOrders_Log[[#This Row],[Line Sub Total]],0)</f>
        <v>0</v>
      </c>
      <c r="BA298" s="18">
        <f>IF(SalesOrders_Log[[#This Row],[Date Invoiced]]=FY03_M08,SalesOrders_Log[[#This Row],[Line Sub Total]],0)</f>
        <v>0</v>
      </c>
      <c r="BB298" s="18">
        <f>IF(SalesOrders_Log[[#This Row],[Date Invoiced]]=FY03_M09,SalesOrders_Log[[#This Row],[Line Sub Total]],0)</f>
        <v>0</v>
      </c>
      <c r="BC298" s="18">
        <f>IF(SalesOrders_Log[[#This Row],[Date Invoiced]]=FY03_M10,SalesOrders_Log[[#This Row],[Line Sub Total]],0)</f>
        <v>0</v>
      </c>
      <c r="BD298" s="18">
        <f>IF(SalesOrders_Log[[#This Row],[Date Invoiced]]=FY03_M11,SalesOrders_Log[[#This Row],[Line Sub Total]],0)</f>
        <v>0</v>
      </c>
      <c r="BE298" s="18">
        <f>IF(SalesOrders_Log[[#This Row],[Date Invoiced]]=FY03_M12,SalesOrders_Log[[#This Row],[Line Sub Total]],0)</f>
        <v>0</v>
      </c>
      <c r="BF298" s="18">
        <f>IF(SalesOrders_Log[[#This Row],[Product]]=FY04_M01,SalesOrders_Log[[#This Row],[Date Invoiced]],0)</f>
        <v>0</v>
      </c>
      <c r="BG298" s="18">
        <f>IF(SalesOrders_Log[[#This Row],[Product]]=FY04_M02,SalesOrders_Log[[#This Row],[Date Invoiced]],0)</f>
        <v>0</v>
      </c>
      <c r="BH298" s="18">
        <f>IF(SalesOrders_Log[[#This Row],[Product]]=FY04_M03,SalesOrders_Log[[#This Row],[Date Invoiced]],0)</f>
        <v>0</v>
      </c>
      <c r="BI298" s="18">
        <f>IF(SalesOrders_Log[[#This Row],[Product]]=FY04_M04,SalesOrders_Log[[#This Row],[Date Invoiced]],0)</f>
        <v>0</v>
      </c>
      <c r="BJ298" s="18">
        <f>IF(SalesOrders_Log[[#This Row],[Product]]=FY04_M05,SalesOrders_Log[[#This Row],[Date Invoiced]],0)</f>
        <v>0</v>
      </c>
      <c r="BK298" s="18">
        <f>IF(SalesOrders_Log[[#This Row],[Product]]=FY04_M06,SalesOrders_Log[[#This Row],[Date Invoiced]],0)</f>
        <v>0</v>
      </c>
      <c r="BL298" s="18">
        <f>IF(SalesOrders_Log[[#This Row],[Product]]=FY04_M07,SalesOrders_Log[[#This Row],[Date Invoiced]],0)</f>
        <v>0</v>
      </c>
      <c r="BM298" s="18">
        <f>IF(SalesOrders_Log[[#This Row],[Product]]=FY04_M08,SalesOrders_Log[[#This Row],[Date Invoiced]],0)</f>
        <v>0</v>
      </c>
      <c r="BN298" s="18">
        <f>IF(SalesOrders_Log[[#This Row],[Product]]=FY04_M09,SalesOrders_Log[[#This Row],[Date Invoiced]],0)</f>
        <v>0</v>
      </c>
      <c r="BO298" s="18">
        <f>IF(SalesOrders_Log[[#This Row],[Product]]=FY04_M10,SalesOrders_Log[[#This Row],[Date Invoiced]],0)</f>
        <v>0</v>
      </c>
      <c r="BP298" s="18">
        <f>IF(SalesOrders_Log[[#This Row],[Product]]=FY04_M11,SalesOrders_Log[[#This Row],[Date Invoiced]],0)</f>
        <v>0</v>
      </c>
      <c r="BQ298" s="18">
        <f>IF(SalesOrders_Log[[#This Row],[Product]]=FY04_M12,SalesOrders_Log[[#This Row],[Date Invoiced]],0)</f>
        <v>0</v>
      </c>
      <c r="BR298" s="18">
        <f>IF(SalesOrders_Log[[#This Row],[Product]]=FY05_M01,SalesOrders_Log[[#This Row],[Date Invoiced]],0)</f>
        <v>0</v>
      </c>
      <c r="BS298" s="18">
        <f>IF(SalesOrders_Log[[#This Row],[Product]]=FY05_M02,SalesOrders_Log[[#This Row],[Date Invoiced]],0)</f>
        <v>0</v>
      </c>
      <c r="BT298" s="18">
        <f>IF(SalesOrders_Log[[#This Row],[Product]]=FY05_M03,SalesOrders_Log[[#This Row],[Date Invoiced]],0)</f>
        <v>0</v>
      </c>
      <c r="BU298" s="18">
        <f>IF(SalesOrders_Log[[#This Row],[Product]]=FY05_M04,SalesOrders_Log[[#This Row],[Date Invoiced]],0)</f>
        <v>0</v>
      </c>
      <c r="BV298" s="18">
        <f>IF(SalesOrders_Log[[#This Row],[Product]]=FY05_M05,SalesOrders_Log[[#This Row],[Date Invoiced]],0)</f>
        <v>0</v>
      </c>
      <c r="BW298" s="18">
        <f>IF(SalesOrders_Log[[#This Row],[Product]]=FY05_M06,SalesOrders_Log[[#This Row],[Date Invoiced]],0)</f>
        <v>0</v>
      </c>
      <c r="BX298" s="18">
        <f>IF(SalesOrders_Log[[#This Row],[Product]]=FY05_M07,SalesOrders_Log[[#This Row],[Date Invoiced]],0)</f>
        <v>0</v>
      </c>
      <c r="BY298" s="18">
        <f>IF(SalesOrders_Log[[#This Row],[Product]]=FY05_M08,SalesOrders_Log[[#This Row],[Date Invoiced]],0)</f>
        <v>0</v>
      </c>
      <c r="BZ298" s="18">
        <f>IF(SalesOrders_Log[[#This Row],[Product]]=FY05_M09,SalesOrders_Log[[#This Row],[Date Invoiced]],0)</f>
        <v>0</v>
      </c>
      <c r="CA298" s="18">
        <f>IF(SalesOrders_Log[[#This Row],[Product]]=FY05_M10,SalesOrders_Log[[#This Row],[Date Invoiced]],0)</f>
        <v>0</v>
      </c>
      <c r="CB298" s="18">
        <f>IF(SalesOrders_Log[[#This Row],[Product]]=FY05_M11,SalesOrders_Log[[#This Row],[Date Invoiced]],0)</f>
        <v>0</v>
      </c>
      <c r="CC298" s="18">
        <f>IF(SalesOrders_Log[[#This Row],[Product]]=FY05_M12,SalesOrders_Log[[#This Row],[Date Invoiced]],0)</f>
        <v>0</v>
      </c>
    </row>
    <row r="299" spans="2:81" x14ac:dyDescent="0.25">
      <c r="B299" s="6" t="s">
        <v>903</v>
      </c>
      <c r="C299" s="6"/>
      <c r="D299" s="11"/>
      <c r="E299" s="6"/>
      <c r="F299" s="6"/>
      <c r="G299" s="6"/>
      <c r="H299" s="6"/>
      <c r="I299" s="6"/>
      <c r="J299" s="6"/>
      <c r="K299" s="6"/>
      <c r="L299" s="18" t="str">
        <f>IF(ISBLANK(SalesOrders_Log[[#This Row],[Product]]),"",SalesOrders_Log[[#This Row],[List Price]]*SalesOrders_Log[[#This Row],[QTY at List Price]]+SalesOrders_Log[[#This Row],[Discount Price]]*SalesOrders_Log[[#This Row],[QTY at Discount Price]])</f>
        <v/>
      </c>
      <c r="M299" s="6"/>
      <c r="N299" s="6"/>
      <c r="O299" s="18" t="str">
        <f>IFERROR(SalesOrders_Log[[#This Row],[Line Sub Total]]*SalesOrders_Log[[#This Row],[Zip Code Taxes]],"")</f>
        <v/>
      </c>
      <c r="P299" s="18">
        <f>SalesOrders_Log[[#This Row],[List Price]]-SalesOrders_Log[[#This Row],[Cost Price]]</f>
        <v>0</v>
      </c>
      <c r="Q29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299" s="93" t="str">
        <f>IFERROR(SalesOrders_Log[[#This Row],[QTY at List Price]]*SalesOrders_Log[[#This Row],[List Price]]/SalesOrders_Log[[#This Row],[Cost Price]]*SalesOrders_Log[[#This Row],[QTY at List Price]]-IF(SalesOrders_Log[[#This Row],[QTY at List Price]]="","",1),"")</f>
        <v/>
      </c>
      <c r="S299" s="93" t="str">
        <f>IFERROR( SalesOrders_Log[[#This Row],[QTY at Discount Price]]*SalesOrders_Log[[#This Row],[Discount Price]]/SalesOrders_Log[[#This Row],[Cost Price]]*SalesOrders_Log[[#This Row],[QTY at Discount Price]]-IF(SalesOrders_Log[[#This Row],[QTY at Discount Price]]="","",1),"")</f>
        <v/>
      </c>
      <c r="T299" s="6"/>
      <c r="V299" s="18">
        <f>IF(SalesOrders_Log[[#This Row],[Date Invoiced]]=FY01_M01,SalesOrders_Log[[#This Row],[Line Sub Total]],0)</f>
        <v>0</v>
      </c>
      <c r="W299" s="18">
        <f>IF(SalesOrders_Log[[#This Row],[Date Invoiced]]=FY01_M02,SalesOrders_Log[[#This Row],[Line Sub Total]],0)</f>
        <v>0</v>
      </c>
      <c r="X299" s="18">
        <f>IF(SalesOrders_Log[[#This Row],[Date Invoiced]]=FY01_M03,SalesOrders_Log[[#This Row],[Line Sub Total]],0)</f>
        <v>0</v>
      </c>
      <c r="Y299" s="18">
        <f>IF(SalesOrders_Log[[#This Row],[Date Invoiced]]=FY01_M04,SalesOrders_Log[[#This Row],[Line Sub Total]],0)</f>
        <v>0</v>
      </c>
      <c r="Z299" s="18">
        <f>IF(SalesOrders_Log[[#This Row],[Date Invoiced]]=FY01_M05,SalesOrders_Log[[#This Row],[Line Sub Total]],0)</f>
        <v>0</v>
      </c>
      <c r="AA299" s="18">
        <f>IF(SalesOrders_Log[[#This Row],[Date Invoiced]]=FY01_M06,SalesOrders_Log[[#This Row],[Line Sub Total]],0)</f>
        <v>0</v>
      </c>
      <c r="AB299" s="18">
        <f>IF(SalesOrders_Log[[#This Row],[Date Invoiced]]=FY01_M07,SalesOrders_Log[[#This Row],[Line Sub Total]],0)</f>
        <v>0</v>
      </c>
      <c r="AC299" s="18">
        <f>IF(SalesOrders_Log[[#This Row],[Date Invoiced]]=FY01_M08,SalesOrders_Log[[#This Row],[Line Sub Total]],0)</f>
        <v>0</v>
      </c>
      <c r="AD299" s="18">
        <f>IF(SalesOrders_Log[[#This Row],[Date Invoiced]]=FY01_M09,SalesOrders_Log[[#This Row],[Line Sub Total]],0)</f>
        <v>0</v>
      </c>
      <c r="AE299" s="18">
        <f>IF(SalesOrders_Log[[#This Row],[Date Invoiced]]=FY01_M10,SalesOrders_Log[[#This Row],[Line Sub Total]],0)</f>
        <v>0</v>
      </c>
      <c r="AF299" s="18">
        <f>IF(SalesOrders_Log[[#This Row],[Date Invoiced]]=FY01_M11,SalesOrders_Log[[#This Row],[Line Sub Total]],0)</f>
        <v>0</v>
      </c>
      <c r="AG299" s="18">
        <f>IF(SalesOrders_Log[[#This Row],[Date Invoiced]]=FY01_M12,SalesOrders_Log[[#This Row],[Line Sub Total]],0)</f>
        <v>0</v>
      </c>
      <c r="AH299" s="18">
        <f>IF(SalesOrders_Log[[#This Row],[Date Invoiced]]=FY02_M01,SalesOrders_Log[[#This Row],[Line Sub Total]],0)</f>
        <v>0</v>
      </c>
      <c r="AI299" s="18">
        <f>IF(SalesOrders_Log[[#This Row],[Date Invoiced]]=FY02_M02,SalesOrders_Log[[#This Row],[Line Sub Total]],0)</f>
        <v>0</v>
      </c>
      <c r="AJ299" s="18">
        <f>IF(SalesOrders_Log[[#This Row],[Date Invoiced]]=FY02_M03,SalesOrders_Log[[#This Row],[Line Sub Total]],0)</f>
        <v>0</v>
      </c>
      <c r="AK299" s="18">
        <f>IF(SalesOrders_Log[[#This Row],[Date Invoiced]]=FY02_M04,SalesOrders_Log[[#This Row],[Line Sub Total]],0)</f>
        <v>0</v>
      </c>
      <c r="AL299" s="18">
        <f>IF(SalesOrders_Log[[#This Row],[Date Invoiced]]=FY02_M05,SalesOrders_Log[[#This Row],[Line Sub Total]],0)</f>
        <v>0</v>
      </c>
      <c r="AM299" s="18">
        <f>IF(SalesOrders_Log[[#This Row],[Date Invoiced]]=FY02_M06,SalesOrders_Log[[#This Row],[Line Sub Total]],0)</f>
        <v>0</v>
      </c>
      <c r="AN299" s="18">
        <f>IF(SalesOrders_Log[[#This Row],[Date Invoiced]]=FY02_M07,SalesOrders_Log[[#This Row],[Line Sub Total]],0)</f>
        <v>0</v>
      </c>
      <c r="AO299" s="18">
        <f>IF(SalesOrders_Log[[#This Row],[Date Invoiced]]=FY02_M08,SalesOrders_Log[[#This Row],[Line Sub Total]],0)</f>
        <v>0</v>
      </c>
      <c r="AP299" s="18">
        <f>IF(SalesOrders_Log[[#This Row],[Date Invoiced]]=FY02_M09,SalesOrders_Log[[#This Row],[Line Sub Total]],0)</f>
        <v>0</v>
      </c>
      <c r="AQ299" s="18">
        <f>IF(SalesOrders_Log[[#This Row],[Date Invoiced]]=FY02_M10,SalesOrders_Log[[#This Row],[Line Sub Total]],0)</f>
        <v>0</v>
      </c>
      <c r="AR299" s="18">
        <f>IF(SalesOrders_Log[[#This Row],[Date Invoiced]]=FY02_M11,SalesOrders_Log[[#This Row],[Line Sub Total]],0)</f>
        <v>0</v>
      </c>
      <c r="AS299" s="18">
        <f>IF(SalesOrders_Log[[#This Row],[Date Invoiced]]=FY02_M12,SalesOrders_Log[[#This Row],[Line Sub Total]],0)</f>
        <v>0</v>
      </c>
      <c r="AT299" s="18">
        <f>IF(SalesOrders_Log[[#This Row],[Date Invoiced]]=FY03_M01,SalesOrders_Log[[#This Row],[Line Sub Total]],0)</f>
        <v>0</v>
      </c>
      <c r="AU299" s="18">
        <f>IF(SalesOrders_Log[[#This Row],[Date Invoiced]]=FY03_M02,SalesOrders_Log[[#This Row],[Line Sub Total]],0)</f>
        <v>0</v>
      </c>
      <c r="AV299" s="18">
        <f>IF(SalesOrders_Log[[#This Row],[Date Invoiced]]=FY03_M03,SalesOrders_Log[[#This Row],[Line Sub Total]],0)</f>
        <v>0</v>
      </c>
      <c r="AW299" s="18">
        <f>IF(SalesOrders_Log[[#This Row],[Date Invoiced]]=FY03_M04,SalesOrders_Log[[#This Row],[Line Sub Total]],0)</f>
        <v>0</v>
      </c>
      <c r="AX299" s="18">
        <f>IF(SalesOrders_Log[[#This Row],[Date Invoiced]]=FY03_M05,SalesOrders_Log[[#This Row],[Line Sub Total]],0)</f>
        <v>0</v>
      </c>
      <c r="AY299" s="18">
        <f>IF(SalesOrders_Log[[#This Row],[Date Invoiced]]=FY03_M06,SalesOrders_Log[[#This Row],[Line Sub Total]],0)</f>
        <v>0</v>
      </c>
      <c r="AZ299" s="18">
        <f>IF(SalesOrders_Log[[#This Row],[Date Invoiced]]=FY03_M07,SalesOrders_Log[[#This Row],[Line Sub Total]],0)</f>
        <v>0</v>
      </c>
      <c r="BA299" s="18">
        <f>IF(SalesOrders_Log[[#This Row],[Date Invoiced]]=FY03_M08,SalesOrders_Log[[#This Row],[Line Sub Total]],0)</f>
        <v>0</v>
      </c>
      <c r="BB299" s="18">
        <f>IF(SalesOrders_Log[[#This Row],[Date Invoiced]]=FY03_M09,SalesOrders_Log[[#This Row],[Line Sub Total]],0)</f>
        <v>0</v>
      </c>
      <c r="BC299" s="18">
        <f>IF(SalesOrders_Log[[#This Row],[Date Invoiced]]=FY03_M10,SalesOrders_Log[[#This Row],[Line Sub Total]],0)</f>
        <v>0</v>
      </c>
      <c r="BD299" s="18">
        <f>IF(SalesOrders_Log[[#This Row],[Date Invoiced]]=FY03_M11,SalesOrders_Log[[#This Row],[Line Sub Total]],0)</f>
        <v>0</v>
      </c>
      <c r="BE299" s="18">
        <f>IF(SalesOrders_Log[[#This Row],[Date Invoiced]]=FY03_M12,SalesOrders_Log[[#This Row],[Line Sub Total]],0)</f>
        <v>0</v>
      </c>
      <c r="BF299" s="18">
        <f>IF(SalesOrders_Log[[#This Row],[Product]]=FY04_M01,SalesOrders_Log[[#This Row],[Date Invoiced]],0)</f>
        <v>0</v>
      </c>
      <c r="BG299" s="18">
        <f>IF(SalesOrders_Log[[#This Row],[Product]]=FY04_M02,SalesOrders_Log[[#This Row],[Date Invoiced]],0)</f>
        <v>0</v>
      </c>
      <c r="BH299" s="18">
        <f>IF(SalesOrders_Log[[#This Row],[Product]]=FY04_M03,SalesOrders_Log[[#This Row],[Date Invoiced]],0)</f>
        <v>0</v>
      </c>
      <c r="BI299" s="18">
        <f>IF(SalesOrders_Log[[#This Row],[Product]]=FY04_M04,SalesOrders_Log[[#This Row],[Date Invoiced]],0)</f>
        <v>0</v>
      </c>
      <c r="BJ299" s="18">
        <f>IF(SalesOrders_Log[[#This Row],[Product]]=FY04_M05,SalesOrders_Log[[#This Row],[Date Invoiced]],0)</f>
        <v>0</v>
      </c>
      <c r="BK299" s="18">
        <f>IF(SalesOrders_Log[[#This Row],[Product]]=FY04_M06,SalesOrders_Log[[#This Row],[Date Invoiced]],0)</f>
        <v>0</v>
      </c>
      <c r="BL299" s="18">
        <f>IF(SalesOrders_Log[[#This Row],[Product]]=FY04_M07,SalesOrders_Log[[#This Row],[Date Invoiced]],0)</f>
        <v>0</v>
      </c>
      <c r="BM299" s="18">
        <f>IF(SalesOrders_Log[[#This Row],[Product]]=FY04_M08,SalesOrders_Log[[#This Row],[Date Invoiced]],0)</f>
        <v>0</v>
      </c>
      <c r="BN299" s="18">
        <f>IF(SalesOrders_Log[[#This Row],[Product]]=FY04_M09,SalesOrders_Log[[#This Row],[Date Invoiced]],0)</f>
        <v>0</v>
      </c>
      <c r="BO299" s="18">
        <f>IF(SalesOrders_Log[[#This Row],[Product]]=FY04_M10,SalesOrders_Log[[#This Row],[Date Invoiced]],0)</f>
        <v>0</v>
      </c>
      <c r="BP299" s="18">
        <f>IF(SalesOrders_Log[[#This Row],[Product]]=FY04_M11,SalesOrders_Log[[#This Row],[Date Invoiced]],0)</f>
        <v>0</v>
      </c>
      <c r="BQ299" s="18">
        <f>IF(SalesOrders_Log[[#This Row],[Product]]=FY04_M12,SalesOrders_Log[[#This Row],[Date Invoiced]],0)</f>
        <v>0</v>
      </c>
      <c r="BR299" s="18">
        <f>IF(SalesOrders_Log[[#This Row],[Product]]=FY05_M01,SalesOrders_Log[[#This Row],[Date Invoiced]],0)</f>
        <v>0</v>
      </c>
      <c r="BS299" s="18">
        <f>IF(SalesOrders_Log[[#This Row],[Product]]=FY05_M02,SalesOrders_Log[[#This Row],[Date Invoiced]],0)</f>
        <v>0</v>
      </c>
      <c r="BT299" s="18">
        <f>IF(SalesOrders_Log[[#This Row],[Product]]=FY05_M03,SalesOrders_Log[[#This Row],[Date Invoiced]],0)</f>
        <v>0</v>
      </c>
      <c r="BU299" s="18">
        <f>IF(SalesOrders_Log[[#This Row],[Product]]=FY05_M04,SalesOrders_Log[[#This Row],[Date Invoiced]],0)</f>
        <v>0</v>
      </c>
      <c r="BV299" s="18">
        <f>IF(SalesOrders_Log[[#This Row],[Product]]=FY05_M05,SalesOrders_Log[[#This Row],[Date Invoiced]],0)</f>
        <v>0</v>
      </c>
      <c r="BW299" s="18">
        <f>IF(SalesOrders_Log[[#This Row],[Product]]=FY05_M06,SalesOrders_Log[[#This Row],[Date Invoiced]],0)</f>
        <v>0</v>
      </c>
      <c r="BX299" s="18">
        <f>IF(SalesOrders_Log[[#This Row],[Product]]=FY05_M07,SalesOrders_Log[[#This Row],[Date Invoiced]],0)</f>
        <v>0</v>
      </c>
      <c r="BY299" s="18">
        <f>IF(SalesOrders_Log[[#This Row],[Product]]=FY05_M08,SalesOrders_Log[[#This Row],[Date Invoiced]],0)</f>
        <v>0</v>
      </c>
      <c r="BZ299" s="18">
        <f>IF(SalesOrders_Log[[#This Row],[Product]]=FY05_M09,SalesOrders_Log[[#This Row],[Date Invoiced]],0)</f>
        <v>0</v>
      </c>
      <c r="CA299" s="18">
        <f>IF(SalesOrders_Log[[#This Row],[Product]]=FY05_M10,SalesOrders_Log[[#This Row],[Date Invoiced]],0)</f>
        <v>0</v>
      </c>
      <c r="CB299" s="18">
        <f>IF(SalesOrders_Log[[#This Row],[Product]]=FY05_M11,SalesOrders_Log[[#This Row],[Date Invoiced]],0)</f>
        <v>0</v>
      </c>
      <c r="CC299" s="18">
        <f>IF(SalesOrders_Log[[#This Row],[Product]]=FY05_M12,SalesOrders_Log[[#This Row],[Date Invoiced]],0)</f>
        <v>0</v>
      </c>
    </row>
    <row r="300" spans="2:81" x14ac:dyDescent="0.25">
      <c r="B300" s="6" t="s">
        <v>904</v>
      </c>
      <c r="C300" s="6"/>
      <c r="D300" s="11"/>
      <c r="E300" s="6"/>
      <c r="F300" s="6"/>
      <c r="G300" s="6"/>
      <c r="H300" s="6"/>
      <c r="I300" s="6"/>
      <c r="J300" s="6"/>
      <c r="K300" s="6"/>
      <c r="L300" s="18" t="str">
        <f>IF(ISBLANK(SalesOrders_Log[[#This Row],[Product]]),"",SalesOrders_Log[[#This Row],[List Price]]*SalesOrders_Log[[#This Row],[QTY at List Price]]+SalesOrders_Log[[#This Row],[Discount Price]]*SalesOrders_Log[[#This Row],[QTY at Discount Price]])</f>
        <v/>
      </c>
      <c r="M300" s="6"/>
      <c r="N300" s="6"/>
      <c r="O300" s="18" t="str">
        <f>IFERROR(SalesOrders_Log[[#This Row],[Line Sub Total]]*SalesOrders_Log[[#This Row],[Zip Code Taxes]],"")</f>
        <v/>
      </c>
      <c r="P300" s="18">
        <f>SalesOrders_Log[[#This Row],[List Price]]-SalesOrders_Log[[#This Row],[Cost Price]]</f>
        <v>0</v>
      </c>
      <c r="Q30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00" s="93" t="str">
        <f>IFERROR(SalesOrders_Log[[#This Row],[QTY at List Price]]*SalesOrders_Log[[#This Row],[List Price]]/SalesOrders_Log[[#This Row],[Cost Price]]*SalesOrders_Log[[#This Row],[QTY at List Price]]-IF(SalesOrders_Log[[#This Row],[QTY at List Price]]="","",1),"")</f>
        <v/>
      </c>
      <c r="S300" s="93" t="str">
        <f>IFERROR( SalesOrders_Log[[#This Row],[QTY at Discount Price]]*SalesOrders_Log[[#This Row],[Discount Price]]/SalesOrders_Log[[#This Row],[Cost Price]]*SalesOrders_Log[[#This Row],[QTY at Discount Price]]-IF(SalesOrders_Log[[#This Row],[QTY at Discount Price]]="","",1),"")</f>
        <v/>
      </c>
      <c r="T300" s="6"/>
      <c r="V300" s="18">
        <f>IF(SalesOrders_Log[[#This Row],[Date Invoiced]]=FY01_M01,SalesOrders_Log[[#This Row],[Line Sub Total]],0)</f>
        <v>0</v>
      </c>
      <c r="W300" s="18">
        <f>IF(SalesOrders_Log[[#This Row],[Date Invoiced]]=FY01_M02,SalesOrders_Log[[#This Row],[Line Sub Total]],0)</f>
        <v>0</v>
      </c>
      <c r="X300" s="18">
        <f>IF(SalesOrders_Log[[#This Row],[Date Invoiced]]=FY01_M03,SalesOrders_Log[[#This Row],[Line Sub Total]],0)</f>
        <v>0</v>
      </c>
      <c r="Y300" s="18">
        <f>IF(SalesOrders_Log[[#This Row],[Date Invoiced]]=FY01_M04,SalesOrders_Log[[#This Row],[Line Sub Total]],0)</f>
        <v>0</v>
      </c>
      <c r="Z300" s="18">
        <f>IF(SalesOrders_Log[[#This Row],[Date Invoiced]]=FY01_M05,SalesOrders_Log[[#This Row],[Line Sub Total]],0)</f>
        <v>0</v>
      </c>
      <c r="AA300" s="18">
        <f>IF(SalesOrders_Log[[#This Row],[Date Invoiced]]=FY01_M06,SalesOrders_Log[[#This Row],[Line Sub Total]],0)</f>
        <v>0</v>
      </c>
      <c r="AB300" s="18">
        <f>IF(SalesOrders_Log[[#This Row],[Date Invoiced]]=FY01_M07,SalesOrders_Log[[#This Row],[Line Sub Total]],0)</f>
        <v>0</v>
      </c>
      <c r="AC300" s="18">
        <f>IF(SalesOrders_Log[[#This Row],[Date Invoiced]]=FY01_M08,SalesOrders_Log[[#This Row],[Line Sub Total]],0)</f>
        <v>0</v>
      </c>
      <c r="AD300" s="18">
        <f>IF(SalesOrders_Log[[#This Row],[Date Invoiced]]=FY01_M09,SalesOrders_Log[[#This Row],[Line Sub Total]],0)</f>
        <v>0</v>
      </c>
      <c r="AE300" s="18">
        <f>IF(SalesOrders_Log[[#This Row],[Date Invoiced]]=FY01_M10,SalesOrders_Log[[#This Row],[Line Sub Total]],0)</f>
        <v>0</v>
      </c>
      <c r="AF300" s="18">
        <f>IF(SalesOrders_Log[[#This Row],[Date Invoiced]]=FY01_M11,SalesOrders_Log[[#This Row],[Line Sub Total]],0)</f>
        <v>0</v>
      </c>
      <c r="AG300" s="18">
        <f>IF(SalesOrders_Log[[#This Row],[Date Invoiced]]=FY01_M12,SalesOrders_Log[[#This Row],[Line Sub Total]],0)</f>
        <v>0</v>
      </c>
      <c r="AH300" s="18">
        <f>IF(SalesOrders_Log[[#This Row],[Date Invoiced]]=FY02_M01,SalesOrders_Log[[#This Row],[Line Sub Total]],0)</f>
        <v>0</v>
      </c>
      <c r="AI300" s="18">
        <f>IF(SalesOrders_Log[[#This Row],[Date Invoiced]]=FY02_M02,SalesOrders_Log[[#This Row],[Line Sub Total]],0)</f>
        <v>0</v>
      </c>
      <c r="AJ300" s="18">
        <f>IF(SalesOrders_Log[[#This Row],[Date Invoiced]]=FY02_M03,SalesOrders_Log[[#This Row],[Line Sub Total]],0)</f>
        <v>0</v>
      </c>
      <c r="AK300" s="18">
        <f>IF(SalesOrders_Log[[#This Row],[Date Invoiced]]=FY02_M04,SalesOrders_Log[[#This Row],[Line Sub Total]],0)</f>
        <v>0</v>
      </c>
      <c r="AL300" s="18">
        <f>IF(SalesOrders_Log[[#This Row],[Date Invoiced]]=FY02_M05,SalesOrders_Log[[#This Row],[Line Sub Total]],0)</f>
        <v>0</v>
      </c>
      <c r="AM300" s="18">
        <f>IF(SalesOrders_Log[[#This Row],[Date Invoiced]]=FY02_M06,SalesOrders_Log[[#This Row],[Line Sub Total]],0)</f>
        <v>0</v>
      </c>
      <c r="AN300" s="18">
        <f>IF(SalesOrders_Log[[#This Row],[Date Invoiced]]=FY02_M07,SalesOrders_Log[[#This Row],[Line Sub Total]],0)</f>
        <v>0</v>
      </c>
      <c r="AO300" s="18">
        <f>IF(SalesOrders_Log[[#This Row],[Date Invoiced]]=FY02_M08,SalesOrders_Log[[#This Row],[Line Sub Total]],0)</f>
        <v>0</v>
      </c>
      <c r="AP300" s="18">
        <f>IF(SalesOrders_Log[[#This Row],[Date Invoiced]]=FY02_M09,SalesOrders_Log[[#This Row],[Line Sub Total]],0)</f>
        <v>0</v>
      </c>
      <c r="AQ300" s="18">
        <f>IF(SalesOrders_Log[[#This Row],[Date Invoiced]]=FY02_M10,SalesOrders_Log[[#This Row],[Line Sub Total]],0)</f>
        <v>0</v>
      </c>
      <c r="AR300" s="18">
        <f>IF(SalesOrders_Log[[#This Row],[Date Invoiced]]=FY02_M11,SalesOrders_Log[[#This Row],[Line Sub Total]],0)</f>
        <v>0</v>
      </c>
      <c r="AS300" s="18">
        <f>IF(SalesOrders_Log[[#This Row],[Date Invoiced]]=FY02_M12,SalesOrders_Log[[#This Row],[Line Sub Total]],0)</f>
        <v>0</v>
      </c>
      <c r="AT300" s="18">
        <f>IF(SalesOrders_Log[[#This Row],[Date Invoiced]]=FY03_M01,SalesOrders_Log[[#This Row],[Line Sub Total]],0)</f>
        <v>0</v>
      </c>
      <c r="AU300" s="18">
        <f>IF(SalesOrders_Log[[#This Row],[Date Invoiced]]=FY03_M02,SalesOrders_Log[[#This Row],[Line Sub Total]],0)</f>
        <v>0</v>
      </c>
      <c r="AV300" s="18">
        <f>IF(SalesOrders_Log[[#This Row],[Date Invoiced]]=FY03_M03,SalesOrders_Log[[#This Row],[Line Sub Total]],0)</f>
        <v>0</v>
      </c>
      <c r="AW300" s="18">
        <f>IF(SalesOrders_Log[[#This Row],[Date Invoiced]]=FY03_M04,SalesOrders_Log[[#This Row],[Line Sub Total]],0)</f>
        <v>0</v>
      </c>
      <c r="AX300" s="18">
        <f>IF(SalesOrders_Log[[#This Row],[Date Invoiced]]=FY03_M05,SalesOrders_Log[[#This Row],[Line Sub Total]],0)</f>
        <v>0</v>
      </c>
      <c r="AY300" s="18">
        <f>IF(SalesOrders_Log[[#This Row],[Date Invoiced]]=FY03_M06,SalesOrders_Log[[#This Row],[Line Sub Total]],0)</f>
        <v>0</v>
      </c>
      <c r="AZ300" s="18">
        <f>IF(SalesOrders_Log[[#This Row],[Date Invoiced]]=FY03_M07,SalesOrders_Log[[#This Row],[Line Sub Total]],0)</f>
        <v>0</v>
      </c>
      <c r="BA300" s="18">
        <f>IF(SalesOrders_Log[[#This Row],[Date Invoiced]]=FY03_M08,SalesOrders_Log[[#This Row],[Line Sub Total]],0)</f>
        <v>0</v>
      </c>
      <c r="BB300" s="18">
        <f>IF(SalesOrders_Log[[#This Row],[Date Invoiced]]=FY03_M09,SalesOrders_Log[[#This Row],[Line Sub Total]],0)</f>
        <v>0</v>
      </c>
      <c r="BC300" s="18">
        <f>IF(SalesOrders_Log[[#This Row],[Date Invoiced]]=FY03_M10,SalesOrders_Log[[#This Row],[Line Sub Total]],0)</f>
        <v>0</v>
      </c>
      <c r="BD300" s="18">
        <f>IF(SalesOrders_Log[[#This Row],[Date Invoiced]]=FY03_M11,SalesOrders_Log[[#This Row],[Line Sub Total]],0)</f>
        <v>0</v>
      </c>
      <c r="BE300" s="18">
        <f>IF(SalesOrders_Log[[#This Row],[Date Invoiced]]=FY03_M12,SalesOrders_Log[[#This Row],[Line Sub Total]],0)</f>
        <v>0</v>
      </c>
      <c r="BF300" s="18">
        <f>IF(SalesOrders_Log[[#This Row],[Product]]=FY04_M01,SalesOrders_Log[[#This Row],[Date Invoiced]],0)</f>
        <v>0</v>
      </c>
      <c r="BG300" s="18">
        <f>IF(SalesOrders_Log[[#This Row],[Product]]=FY04_M02,SalesOrders_Log[[#This Row],[Date Invoiced]],0)</f>
        <v>0</v>
      </c>
      <c r="BH300" s="18">
        <f>IF(SalesOrders_Log[[#This Row],[Product]]=FY04_M03,SalesOrders_Log[[#This Row],[Date Invoiced]],0)</f>
        <v>0</v>
      </c>
      <c r="BI300" s="18">
        <f>IF(SalesOrders_Log[[#This Row],[Product]]=FY04_M04,SalesOrders_Log[[#This Row],[Date Invoiced]],0)</f>
        <v>0</v>
      </c>
      <c r="BJ300" s="18">
        <f>IF(SalesOrders_Log[[#This Row],[Product]]=FY04_M05,SalesOrders_Log[[#This Row],[Date Invoiced]],0)</f>
        <v>0</v>
      </c>
      <c r="BK300" s="18">
        <f>IF(SalesOrders_Log[[#This Row],[Product]]=FY04_M06,SalesOrders_Log[[#This Row],[Date Invoiced]],0)</f>
        <v>0</v>
      </c>
      <c r="BL300" s="18">
        <f>IF(SalesOrders_Log[[#This Row],[Product]]=FY04_M07,SalesOrders_Log[[#This Row],[Date Invoiced]],0)</f>
        <v>0</v>
      </c>
      <c r="BM300" s="18">
        <f>IF(SalesOrders_Log[[#This Row],[Product]]=FY04_M08,SalesOrders_Log[[#This Row],[Date Invoiced]],0)</f>
        <v>0</v>
      </c>
      <c r="BN300" s="18">
        <f>IF(SalesOrders_Log[[#This Row],[Product]]=FY04_M09,SalesOrders_Log[[#This Row],[Date Invoiced]],0)</f>
        <v>0</v>
      </c>
      <c r="BO300" s="18">
        <f>IF(SalesOrders_Log[[#This Row],[Product]]=FY04_M10,SalesOrders_Log[[#This Row],[Date Invoiced]],0)</f>
        <v>0</v>
      </c>
      <c r="BP300" s="18">
        <f>IF(SalesOrders_Log[[#This Row],[Product]]=FY04_M11,SalesOrders_Log[[#This Row],[Date Invoiced]],0)</f>
        <v>0</v>
      </c>
      <c r="BQ300" s="18">
        <f>IF(SalesOrders_Log[[#This Row],[Product]]=FY04_M12,SalesOrders_Log[[#This Row],[Date Invoiced]],0)</f>
        <v>0</v>
      </c>
      <c r="BR300" s="18">
        <f>IF(SalesOrders_Log[[#This Row],[Product]]=FY05_M01,SalesOrders_Log[[#This Row],[Date Invoiced]],0)</f>
        <v>0</v>
      </c>
      <c r="BS300" s="18">
        <f>IF(SalesOrders_Log[[#This Row],[Product]]=FY05_M02,SalesOrders_Log[[#This Row],[Date Invoiced]],0)</f>
        <v>0</v>
      </c>
      <c r="BT300" s="18">
        <f>IF(SalesOrders_Log[[#This Row],[Product]]=FY05_M03,SalesOrders_Log[[#This Row],[Date Invoiced]],0)</f>
        <v>0</v>
      </c>
      <c r="BU300" s="18">
        <f>IF(SalesOrders_Log[[#This Row],[Product]]=FY05_M04,SalesOrders_Log[[#This Row],[Date Invoiced]],0)</f>
        <v>0</v>
      </c>
      <c r="BV300" s="18">
        <f>IF(SalesOrders_Log[[#This Row],[Product]]=FY05_M05,SalesOrders_Log[[#This Row],[Date Invoiced]],0)</f>
        <v>0</v>
      </c>
      <c r="BW300" s="18">
        <f>IF(SalesOrders_Log[[#This Row],[Product]]=FY05_M06,SalesOrders_Log[[#This Row],[Date Invoiced]],0)</f>
        <v>0</v>
      </c>
      <c r="BX300" s="18">
        <f>IF(SalesOrders_Log[[#This Row],[Product]]=FY05_M07,SalesOrders_Log[[#This Row],[Date Invoiced]],0)</f>
        <v>0</v>
      </c>
      <c r="BY300" s="18">
        <f>IF(SalesOrders_Log[[#This Row],[Product]]=FY05_M08,SalesOrders_Log[[#This Row],[Date Invoiced]],0)</f>
        <v>0</v>
      </c>
      <c r="BZ300" s="18">
        <f>IF(SalesOrders_Log[[#This Row],[Product]]=FY05_M09,SalesOrders_Log[[#This Row],[Date Invoiced]],0)</f>
        <v>0</v>
      </c>
      <c r="CA300" s="18">
        <f>IF(SalesOrders_Log[[#This Row],[Product]]=FY05_M10,SalesOrders_Log[[#This Row],[Date Invoiced]],0)</f>
        <v>0</v>
      </c>
      <c r="CB300" s="18">
        <f>IF(SalesOrders_Log[[#This Row],[Product]]=FY05_M11,SalesOrders_Log[[#This Row],[Date Invoiced]],0)</f>
        <v>0</v>
      </c>
      <c r="CC300" s="18">
        <f>IF(SalesOrders_Log[[#This Row],[Product]]=FY05_M12,SalesOrders_Log[[#This Row],[Date Invoiced]],0)</f>
        <v>0</v>
      </c>
    </row>
    <row r="301" spans="2:81" x14ac:dyDescent="0.25">
      <c r="B301" s="6" t="s">
        <v>905</v>
      </c>
      <c r="C301" s="6"/>
      <c r="D301" s="11"/>
      <c r="E301" s="6"/>
      <c r="F301" s="6"/>
      <c r="G301" s="6"/>
      <c r="H301" s="6"/>
      <c r="I301" s="6"/>
      <c r="J301" s="6"/>
      <c r="K301" s="6"/>
      <c r="L301" s="18" t="str">
        <f>IF(ISBLANK(SalesOrders_Log[[#This Row],[Product]]),"",SalesOrders_Log[[#This Row],[List Price]]*SalesOrders_Log[[#This Row],[QTY at List Price]]+SalesOrders_Log[[#This Row],[Discount Price]]*SalesOrders_Log[[#This Row],[QTY at Discount Price]])</f>
        <v/>
      </c>
      <c r="M301" s="6"/>
      <c r="N301" s="6"/>
      <c r="O301" s="18" t="str">
        <f>IFERROR(SalesOrders_Log[[#This Row],[Line Sub Total]]*SalesOrders_Log[[#This Row],[Zip Code Taxes]],"")</f>
        <v/>
      </c>
      <c r="P301" s="18">
        <f>SalesOrders_Log[[#This Row],[List Price]]-SalesOrders_Log[[#This Row],[Cost Price]]</f>
        <v>0</v>
      </c>
      <c r="Q30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01" s="93" t="str">
        <f>IFERROR(SalesOrders_Log[[#This Row],[QTY at List Price]]*SalesOrders_Log[[#This Row],[List Price]]/SalesOrders_Log[[#This Row],[Cost Price]]*SalesOrders_Log[[#This Row],[QTY at List Price]]-IF(SalesOrders_Log[[#This Row],[QTY at List Price]]="","",1),"")</f>
        <v/>
      </c>
      <c r="S301" s="93" t="str">
        <f>IFERROR( SalesOrders_Log[[#This Row],[QTY at Discount Price]]*SalesOrders_Log[[#This Row],[Discount Price]]/SalesOrders_Log[[#This Row],[Cost Price]]*SalesOrders_Log[[#This Row],[QTY at Discount Price]]-IF(SalesOrders_Log[[#This Row],[QTY at Discount Price]]="","",1),"")</f>
        <v/>
      </c>
      <c r="T301" s="6"/>
      <c r="V301" s="18">
        <f>IF(SalesOrders_Log[[#This Row],[Date Invoiced]]=FY01_M01,SalesOrders_Log[[#This Row],[Line Sub Total]],0)</f>
        <v>0</v>
      </c>
      <c r="W301" s="18">
        <f>IF(SalesOrders_Log[[#This Row],[Date Invoiced]]=FY01_M02,SalesOrders_Log[[#This Row],[Line Sub Total]],0)</f>
        <v>0</v>
      </c>
      <c r="X301" s="18">
        <f>IF(SalesOrders_Log[[#This Row],[Date Invoiced]]=FY01_M03,SalesOrders_Log[[#This Row],[Line Sub Total]],0)</f>
        <v>0</v>
      </c>
      <c r="Y301" s="18">
        <f>IF(SalesOrders_Log[[#This Row],[Date Invoiced]]=FY01_M04,SalesOrders_Log[[#This Row],[Line Sub Total]],0)</f>
        <v>0</v>
      </c>
      <c r="Z301" s="18">
        <f>IF(SalesOrders_Log[[#This Row],[Date Invoiced]]=FY01_M05,SalesOrders_Log[[#This Row],[Line Sub Total]],0)</f>
        <v>0</v>
      </c>
      <c r="AA301" s="18">
        <f>IF(SalesOrders_Log[[#This Row],[Date Invoiced]]=FY01_M06,SalesOrders_Log[[#This Row],[Line Sub Total]],0)</f>
        <v>0</v>
      </c>
      <c r="AB301" s="18">
        <f>IF(SalesOrders_Log[[#This Row],[Date Invoiced]]=FY01_M07,SalesOrders_Log[[#This Row],[Line Sub Total]],0)</f>
        <v>0</v>
      </c>
      <c r="AC301" s="18">
        <f>IF(SalesOrders_Log[[#This Row],[Date Invoiced]]=FY01_M08,SalesOrders_Log[[#This Row],[Line Sub Total]],0)</f>
        <v>0</v>
      </c>
      <c r="AD301" s="18">
        <f>IF(SalesOrders_Log[[#This Row],[Date Invoiced]]=FY01_M09,SalesOrders_Log[[#This Row],[Line Sub Total]],0)</f>
        <v>0</v>
      </c>
      <c r="AE301" s="18">
        <f>IF(SalesOrders_Log[[#This Row],[Date Invoiced]]=FY01_M10,SalesOrders_Log[[#This Row],[Line Sub Total]],0)</f>
        <v>0</v>
      </c>
      <c r="AF301" s="18">
        <f>IF(SalesOrders_Log[[#This Row],[Date Invoiced]]=FY01_M11,SalesOrders_Log[[#This Row],[Line Sub Total]],0)</f>
        <v>0</v>
      </c>
      <c r="AG301" s="18">
        <f>IF(SalesOrders_Log[[#This Row],[Date Invoiced]]=FY01_M12,SalesOrders_Log[[#This Row],[Line Sub Total]],0)</f>
        <v>0</v>
      </c>
      <c r="AH301" s="18">
        <f>IF(SalesOrders_Log[[#This Row],[Date Invoiced]]=FY02_M01,SalesOrders_Log[[#This Row],[Line Sub Total]],0)</f>
        <v>0</v>
      </c>
      <c r="AI301" s="18">
        <f>IF(SalesOrders_Log[[#This Row],[Date Invoiced]]=FY02_M02,SalesOrders_Log[[#This Row],[Line Sub Total]],0)</f>
        <v>0</v>
      </c>
      <c r="AJ301" s="18">
        <f>IF(SalesOrders_Log[[#This Row],[Date Invoiced]]=FY02_M03,SalesOrders_Log[[#This Row],[Line Sub Total]],0)</f>
        <v>0</v>
      </c>
      <c r="AK301" s="18">
        <f>IF(SalesOrders_Log[[#This Row],[Date Invoiced]]=FY02_M04,SalesOrders_Log[[#This Row],[Line Sub Total]],0)</f>
        <v>0</v>
      </c>
      <c r="AL301" s="18">
        <f>IF(SalesOrders_Log[[#This Row],[Date Invoiced]]=FY02_M05,SalesOrders_Log[[#This Row],[Line Sub Total]],0)</f>
        <v>0</v>
      </c>
      <c r="AM301" s="18">
        <f>IF(SalesOrders_Log[[#This Row],[Date Invoiced]]=FY02_M06,SalesOrders_Log[[#This Row],[Line Sub Total]],0)</f>
        <v>0</v>
      </c>
      <c r="AN301" s="18">
        <f>IF(SalesOrders_Log[[#This Row],[Date Invoiced]]=FY02_M07,SalesOrders_Log[[#This Row],[Line Sub Total]],0)</f>
        <v>0</v>
      </c>
      <c r="AO301" s="18">
        <f>IF(SalesOrders_Log[[#This Row],[Date Invoiced]]=FY02_M08,SalesOrders_Log[[#This Row],[Line Sub Total]],0)</f>
        <v>0</v>
      </c>
      <c r="AP301" s="18">
        <f>IF(SalesOrders_Log[[#This Row],[Date Invoiced]]=FY02_M09,SalesOrders_Log[[#This Row],[Line Sub Total]],0)</f>
        <v>0</v>
      </c>
      <c r="AQ301" s="18">
        <f>IF(SalesOrders_Log[[#This Row],[Date Invoiced]]=FY02_M10,SalesOrders_Log[[#This Row],[Line Sub Total]],0)</f>
        <v>0</v>
      </c>
      <c r="AR301" s="18">
        <f>IF(SalesOrders_Log[[#This Row],[Date Invoiced]]=FY02_M11,SalesOrders_Log[[#This Row],[Line Sub Total]],0)</f>
        <v>0</v>
      </c>
      <c r="AS301" s="18">
        <f>IF(SalesOrders_Log[[#This Row],[Date Invoiced]]=FY02_M12,SalesOrders_Log[[#This Row],[Line Sub Total]],0)</f>
        <v>0</v>
      </c>
      <c r="AT301" s="18">
        <f>IF(SalesOrders_Log[[#This Row],[Date Invoiced]]=FY03_M01,SalesOrders_Log[[#This Row],[Line Sub Total]],0)</f>
        <v>0</v>
      </c>
      <c r="AU301" s="18">
        <f>IF(SalesOrders_Log[[#This Row],[Date Invoiced]]=FY03_M02,SalesOrders_Log[[#This Row],[Line Sub Total]],0)</f>
        <v>0</v>
      </c>
      <c r="AV301" s="18">
        <f>IF(SalesOrders_Log[[#This Row],[Date Invoiced]]=FY03_M03,SalesOrders_Log[[#This Row],[Line Sub Total]],0)</f>
        <v>0</v>
      </c>
      <c r="AW301" s="18">
        <f>IF(SalesOrders_Log[[#This Row],[Date Invoiced]]=FY03_M04,SalesOrders_Log[[#This Row],[Line Sub Total]],0)</f>
        <v>0</v>
      </c>
      <c r="AX301" s="18">
        <f>IF(SalesOrders_Log[[#This Row],[Date Invoiced]]=FY03_M05,SalesOrders_Log[[#This Row],[Line Sub Total]],0)</f>
        <v>0</v>
      </c>
      <c r="AY301" s="18">
        <f>IF(SalesOrders_Log[[#This Row],[Date Invoiced]]=FY03_M06,SalesOrders_Log[[#This Row],[Line Sub Total]],0)</f>
        <v>0</v>
      </c>
      <c r="AZ301" s="18">
        <f>IF(SalesOrders_Log[[#This Row],[Date Invoiced]]=FY03_M07,SalesOrders_Log[[#This Row],[Line Sub Total]],0)</f>
        <v>0</v>
      </c>
      <c r="BA301" s="18">
        <f>IF(SalesOrders_Log[[#This Row],[Date Invoiced]]=FY03_M08,SalesOrders_Log[[#This Row],[Line Sub Total]],0)</f>
        <v>0</v>
      </c>
      <c r="BB301" s="18">
        <f>IF(SalesOrders_Log[[#This Row],[Date Invoiced]]=FY03_M09,SalesOrders_Log[[#This Row],[Line Sub Total]],0)</f>
        <v>0</v>
      </c>
      <c r="BC301" s="18">
        <f>IF(SalesOrders_Log[[#This Row],[Date Invoiced]]=FY03_M10,SalesOrders_Log[[#This Row],[Line Sub Total]],0)</f>
        <v>0</v>
      </c>
      <c r="BD301" s="18">
        <f>IF(SalesOrders_Log[[#This Row],[Date Invoiced]]=FY03_M11,SalesOrders_Log[[#This Row],[Line Sub Total]],0)</f>
        <v>0</v>
      </c>
      <c r="BE301" s="18">
        <f>IF(SalesOrders_Log[[#This Row],[Date Invoiced]]=FY03_M12,SalesOrders_Log[[#This Row],[Line Sub Total]],0)</f>
        <v>0</v>
      </c>
      <c r="BF301" s="18">
        <f>IF(SalesOrders_Log[[#This Row],[Product]]=FY04_M01,SalesOrders_Log[[#This Row],[Date Invoiced]],0)</f>
        <v>0</v>
      </c>
      <c r="BG301" s="18">
        <f>IF(SalesOrders_Log[[#This Row],[Product]]=FY04_M02,SalesOrders_Log[[#This Row],[Date Invoiced]],0)</f>
        <v>0</v>
      </c>
      <c r="BH301" s="18">
        <f>IF(SalesOrders_Log[[#This Row],[Product]]=FY04_M03,SalesOrders_Log[[#This Row],[Date Invoiced]],0)</f>
        <v>0</v>
      </c>
      <c r="BI301" s="18">
        <f>IF(SalesOrders_Log[[#This Row],[Product]]=FY04_M04,SalesOrders_Log[[#This Row],[Date Invoiced]],0)</f>
        <v>0</v>
      </c>
      <c r="BJ301" s="18">
        <f>IF(SalesOrders_Log[[#This Row],[Product]]=FY04_M05,SalesOrders_Log[[#This Row],[Date Invoiced]],0)</f>
        <v>0</v>
      </c>
      <c r="BK301" s="18">
        <f>IF(SalesOrders_Log[[#This Row],[Product]]=FY04_M06,SalesOrders_Log[[#This Row],[Date Invoiced]],0)</f>
        <v>0</v>
      </c>
      <c r="BL301" s="18">
        <f>IF(SalesOrders_Log[[#This Row],[Product]]=FY04_M07,SalesOrders_Log[[#This Row],[Date Invoiced]],0)</f>
        <v>0</v>
      </c>
      <c r="BM301" s="18">
        <f>IF(SalesOrders_Log[[#This Row],[Product]]=FY04_M08,SalesOrders_Log[[#This Row],[Date Invoiced]],0)</f>
        <v>0</v>
      </c>
      <c r="BN301" s="18">
        <f>IF(SalesOrders_Log[[#This Row],[Product]]=FY04_M09,SalesOrders_Log[[#This Row],[Date Invoiced]],0)</f>
        <v>0</v>
      </c>
      <c r="BO301" s="18">
        <f>IF(SalesOrders_Log[[#This Row],[Product]]=FY04_M10,SalesOrders_Log[[#This Row],[Date Invoiced]],0)</f>
        <v>0</v>
      </c>
      <c r="BP301" s="18">
        <f>IF(SalesOrders_Log[[#This Row],[Product]]=FY04_M11,SalesOrders_Log[[#This Row],[Date Invoiced]],0)</f>
        <v>0</v>
      </c>
      <c r="BQ301" s="18">
        <f>IF(SalesOrders_Log[[#This Row],[Product]]=FY04_M12,SalesOrders_Log[[#This Row],[Date Invoiced]],0)</f>
        <v>0</v>
      </c>
      <c r="BR301" s="18">
        <f>IF(SalesOrders_Log[[#This Row],[Product]]=FY05_M01,SalesOrders_Log[[#This Row],[Date Invoiced]],0)</f>
        <v>0</v>
      </c>
      <c r="BS301" s="18">
        <f>IF(SalesOrders_Log[[#This Row],[Product]]=FY05_M02,SalesOrders_Log[[#This Row],[Date Invoiced]],0)</f>
        <v>0</v>
      </c>
      <c r="BT301" s="18">
        <f>IF(SalesOrders_Log[[#This Row],[Product]]=FY05_M03,SalesOrders_Log[[#This Row],[Date Invoiced]],0)</f>
        <v>0</v>
      </c>
      <c r="BU301" s="18">
        <f>IF(SalesOrders_Log[[#This Row],[Product]]=FY05_M04,SalesOrders_Log[[#This Row],[Date Invoiced]],0)</f>
        <v>0</v>
      </c>
      <c r="BV301" s="18">
        <f>IF(SalesOrders_Log[[#This Row],[Product]]=FY05_M05,SalesOrders_Log[[#This Row],[Date Invoiced]],0)</f>
        <v>0</v>
      </c>
      <c r="BW301" s="18">
        <f>IF(SalesOrders_Log[[#This Row],[Product]]=FY05_M06,SalesOrders_Log[[#This Row],[Date Invoiced]],0)</f>
        <v>0</v>
      </c>
      <c r="BX301" s="18">
        <f>IF(SalesOrders_Log[[#This Row],[Product]]=FY05_M07,SalesOrders_Log[[#This Row],[Date Invoiced]],0)</f>
        <v>0</v>
      </c>
      <c r="BY301" s="18">
        <f>IF(SalesOrders_Log[[#This Row],[Product]]=FY05_M08,SalesOrders_Log[[#This Row],[Date Invoiced]],0)</f>
        <v>0</v>
      </c>
      <c r="BZ301" s="18">
        <f>IF(SalesOrders_Log[[#This Row],[Product]]=FY05_M09,SalesOrders_Log[[#This Row],[Date Invoiced]],0)</f>
        <v>0</v>
      </c>
      <c r="CA301" s="18">
        <f>IF(SalesOrders_Log[[#This Row],[Product]]=FY05_M10,SalesOrders_Log[[#This Row],[Date Invoiced]],0)</f>
        <v>0</v>
      </c>
      <c r="CB301" s="18">
        <f>IF(SalesOrders_Log[[#This Row],[Product]]=FY05_M11,SalesOrders_Log[[#This Row],[Date Invoiced]],0)</f>
        <v>0</v>
      </c>
      <c r="CC301" s="18">
        <f>IF(SalesOrders_Log[[#This Row],[Product]]=FY05_M12,SalesOrders_Log[[#This Row],[Date Invoiced]],0)</f>
        <v>0</v>
      </c>
    </row>
    <row r="302" spans="2:81" x14ac:dyDescent="0.25">
      <c r="B302" s="6" t="s">
        <v>906</v>
      </c>
      <c r="C302" s="6"/>
      <c r="D302" s="11"/>
      <c r="E302" s="6"/>
      <c r="F302" s="6"/>
      <c r="G302" s="6"/>
      <c r="H302" s="6"/>
      <c r="I302" s="6"/>
      <c r="J302" s="6"/>
      <c r="K302" s="6"/>
      <c r="L302" s="18" t="str">
        <f>IF(ISBLANK(SalesOrders_Log[[#This Row],[Product]]),"",SalesOrders_Log[[#This Row],[List Price]]*SalesOrders_Log[[#This Row],[QTY at List Price]]+SalesOrders_Log[[#This Row],[Discount Price]]*SalesOrders_Log[[#This Row],[QTY at Discount Price]])</f>
        <v/>
      </c>
      <c r="M302" s="6"/>
      <c r="N302" s="6"/>
      <c r="O302" s="18" t="str">
        <f>IFERROR(SalesOrders_Log[[#This Row],[Line Sub Total]]*SalesOrders_Log[[#This Row],[Zip Code Taxes]],"")</f>
        <v/>
      </c>
      <c r="P302" s="18">
        <f>SalesOrders_Log[[#This Row],[List Price]]-SalesOrders_Log[[#This Row],[Cost Price]]</f>
        <v>0</v>
      </c>
      <c r="Q30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02" s="93" t="str">
        <f>IFERROR(SalesOrders_Log[[#This Row],[QTY at List Price]]*SalesOrders_Log[[#This Row],[List Price]]/SalesOrders_Log[[#This Row],[Cost Price]]*SalesOrders_Log[[#This Row],[QTY at List Price]]-IF(SalesOrders_Log[[#This Row],[QTY at List Price]]="","",1),"")</f>
        <v/>
      </c>
      <c r="S302" s="93" t="str">
        <f>IFERROR( SalesOrders_Log[[#This Row],[QTY at Discount Price]]*SalesOrders_Log[[#This Row],[Discount Price]]/SalesOrders_Log[[#This Row],[Cost Price]]*SalesOrders_Log[[#This Row],[QTY at Discount Price]]-IF(SalesOrders_Log[[#This Row],[QTY at Discount Price]]="","",1),"")</f>
        <v/>
      </c>
      <c r="T302" s="6"/>
      <c r="V302" s="18">
        <f>IF(SalesOrders_Log[[#This Row],[Date Invoiced]]=FY01_M01,SalesOrders_Log[[#This Row],[Line Sub Total]],0)</f>
        <v>0</v>
      </c>
      <c r="W302" s="18">
        <f>IF(SalesOrders_Log[[#This Row],[Date Invoiced]]=FY01_M02,SalesOrders_Log[[#This Row],[Line Sub Total]],0)</f>
        <v>0</v>
      </c>
      <c r="X302" s="18">
        <f>IF(SalesOrders_Log[[#This Row],[Date Invoiced]]=FY01_M03,SalesOrders_Log[[#This Row],[Line Sub Total]],0)</f>
        <v>0</v>
      </c>
      <c r="Y302" s="18">
        <f>IF(SalesOrders_Log[[#This Row],[Date Invoiced]]=FY01_M04,SalesOrders_Log[[#This Row],[Line Sub Total]],0)</f>
        <v>0</v>
      </c>
      <c r="Z302" s="18">
        <f>IF(SalesOrders_Log[[#This Row],[Date Invoiced]]=FY01_M05,SalesOrders_Log[[#This Row],[Line Sub Total]],0)</f>
        <v>0</v>
      </c>
      <c r="AA302" s="18">
        <f>IF(SalesOrders_Log[[#This Row],[Date Invoiced]]=FY01_M06,SalesOrders_Log[[#This Row],[Line Sub Total]],0)</f>
        <v>0</v>
      </c>
      <c r="AB302" s="18">
        <f>IF(SalesOrders_Log[[#This Row],[Date Invoiced]]=FY01_M07,SalesOrders_Log[[#This Row],[Line Sub Total]],0)</f>
        <v>0</v>
      </c>
      <c r="AC302" s="18">
        <f>IF(SalesOrders_Log[[#This Row],[Date Invoiced]]=FY01_M08,SalesOrders_Log[[#This Row],[Line Sub Total]],0)</f>
        <v>0</v>
      </c>
      <c r="AD302" s="18">
        <f>IF(SalesOrders_Log[[#This Row],[Date Invoiced]]=FY01_M09,SalesOrders_Log[[#This Row],[Line Sub Total]],0)</f>
        <v>0</v>
      </c>
      <c r="AE302" s="18">
        <f>IF(SalesOrders_Log[[#This Row],[Date Invoiced]]=FY01_M10,SalesOrders_Log[[#This Row],[Line Sub Total]],0)</f>
        <v>0</v>
      </c>
      <c r="AF302" s="18">
        <f>IF(SalesOrders_Log[[#This Row],[Date Invoiced]]=FY01_M11,SalesOrders_Log[[#This Row],[Line Sub Total]],0)</f>
        <v>0</v>
      </c>
      <c r="AG302" s="18">
        <f>IF(SalesOrders_Log[[#This Row],[Date Invoiced]]=FY01_M12,SalesOrders_Log[[#This Row],[Line Sub Total]],0)</f>
        <v>0</v>
      </c>
      <c r="AH302" s="18">
        <f>IF(SalesOrders_Log[[#This Row],[Date Invoiced]]=FY02_M01,SalesOrders_Log[[#This Row],[Line Sub Total]],0)</f>
        <v>0</v>
      </c>
      <c r="AI302" s="18">
        <f>IF(SalesOrders_Log[[#This Row],[Date Invoiced]]=FY02_M02,SalesOrders_Log[[#This Row],[Line Sub Total]],0)</f>
        <v>0</v>
      </c>
      <c r="AJ302" s="18">
        <f>IF(SalesOrders_Log[[#This Row],[Date Invoiced]]=FY02_M03,SalesOrders_Log[[#This Row],[Line Sub Total]],0)</f>
        <v>0</v>
      </c>
      <c r="AK302" s="18">
        <f>IF(SalesOrders_Log[[#This Row],[Date Invoiced]]=FY02_M04,SalesOrders_Log[[#This Row],[Line Sub Total]],0)</f>
        <v>0</v>
      </c>
      <c r="AL302" s="18">
        <f>IF(SalesOrders_Log[[#This Row],[Date Invoiced]]=FY02_M05,SalesOrders_Log[[#This Row],[Line Sub Total]],0)</f>
        <v>0</v>
      </c>
      <c r="AM302" s="18">
        <f>IF(SalesOrders_Log[[#This Row],[Date Invoiced]]=FY02_M06,SalesOrders_Log[[#This Row],[Line Sub Total]],0)</f>
        <v>0</v>
      </c>
      <c r="AN302" s="18">
        <f>IF(SalesOrders_Log[[#This Row],[Date Invoiced]]=FY02_M07,SalesOrders_Log[[#This Row],[Line Sub Total]],0)</f>
        <v>0</v>
      </c>
      <c r="AO302" s="18">
        <f>IF(SalesOrders_Log[[#This Row],[Date Invoiced]]=FY02_M08,SalesOrders_Log[[#This Row],[Line Sub Total]],0)</f>
        <v>0</v>
      </c>
      <c r="AP302" s="18">
        <f>IF(SalesOrders_Log[[#This Row],[Date Invoiced]]=FY02_M09,SalesOrders_Log[[#This Row],[Line Sub Total]],0)</f>
        <v>0</v>
      </c>
      <c r="AQ302" s="18">
        <f>IF(SalesOrders_Log[[#This Row],[Date Invoiced]]=FY02_M10,SalesOrders_Log[[#This Row],[Line Sub Total]],0)</f>
        <v>0</v>
      </c>
      <c r="AR302" s="18">
        <f>IF(SalesOrders_Log[[#This Row],[Date Invoiced]]=FY02_M11,SalesOrders_Log[[#This Row],[Line Sub Total]],0)</f>
        <v>0</v>
      </c>
      <c r="AS302" s="18">
        <f>IF(SalesOrders_Log[[#This Row],[Date Invoiced]]=FY02_M12,SalesOrders_Log[[#This Row],[Line Sub Total]],0)</f>
        <v>0</v>
      </c>
      <c r="AT302" s="18">
        <f>IF(SalesOrders_Log[[#This Row],[Date Invoiced]]=FY03_M01,SalesOrders_Log[[#This Row],[Line Sub Total]],0)</f>
        <v>0</v>
      </c>
      <c r="AU302" s="18">
        <f>IF(SalesOrders_Log[[#This Row],[Date Invoiced]]=FY03_M02,SalesOrders_Log[[#This Row],[Line Sub Total]],0)</f>
        <v>0</v>
      </c>
      <c r="AV302" s="18">
        <f>IF(SalesOrders_Log[[#This Row],[Date Invoiced]]=FY03_M03,SalesOrders_Log[[#This Row],[Line Sub Total]],0)</f>
        <v>0</v>
      </c>
      <c r="AW302" s="18">
        <f>IF(SalesOrders_Log[[#This Row],[Date Invoiced]]=FY03_M04,SalesOrders_Log[[#This Row],[Line Sub Total]],0)</f>
        <v>0</v>
      </c>
      <c r="AX302" s="18">
        <f>IF(SalesOrders_Log[[#This Row],[Date Invoiced]]=FY03_M05,SalesOrders_Log[[#This Row],[Line Sub Total]],0)</f>
        <v>0</v>
      </c>
      <c r="AY302" s="18">
        <f>IF(SalesOrders_Log[[#This Row],[Date Invoiced]]=FY03_M06,SalesOrders_Log[[#This Row],[Line Sub Total]],0)</f>
        <v>0</v>
      </c>
      <c r="AZ302" s="18">
        <f>IF(SalesOrders_Log[[#This Row],[Date Invoiced]]=FY03_M07,SalesOrders_Log[[#This Row],[Line Sub Total]],0)</f>
        <v>0</v>
      </c>
      <c r="BA302" s="18">
        <f>IF(SalesOrders_Log[[#This Row],[Date Invoiced]]=FY03_M08,SalesOrders_Log[[#This Row],[Line Sub Total]],0)</f>
        <v>0</v>
      </c>
      <c r="BB302" s="18">
        <f>IF(SalesOrders_Log[[#This Row],[Date Invoiced]]=FY03_M09,SalesOrders_Log[[#This Row],[Line Sub Total]],0)</f>
        <v>0</v>
      </c>
      <c r="BC302" s="18">
        <f>IF(SalesOrders_Log[[#This Row],[Date Invoiced]]=FY03_M10,SalesOrders_Log[[#This Row],[Line Sub Total]],0)</f>
        <v>0</v>
      </c>
      <c r="BD302" s="18">
        <f>IF(SalesOrders_Log[[#This Row],[Date Invoiced]]=FY03_M11,SalesOrders_Log[[#This Row],[Line Sub Total]],0)</f>
        <v>0</v>
      </c>
      <c r="BE302" s="18">
        <f>IF(SalesOrders_Log[[#This Row],[Date Invoiced]]=FY03_M12,SalesOrders_Log[[#This Row],[Line Sub Total]],0)</f>
        <v>0</v>
      </c>
      <c r="BF302" s="18">
        <f>IF(SalesOrders_Log[[#This Row],[Product]]=FY04_M01,SalesOrders_Log[[#This Row],[Date Invoiced]],0)</f>
        <v>0</v>
      </c>
      <c r="BG302" s="18">
        <f>IF(SalesOrders_Log[[#This Row],[Product]]=FY04_M02,SalesOrders_Log[[#This Row],[Date Invoiced]],0)</f>
        <v>0</v>
      </c>
      <c r="BH302" s="18">
        <f>IF(SalesOrders_Log[[#This Row],[Product]]=FY04_M03,SalesOrders_Log[[#This Row],[Date Invoiced]],0)</f>
        <v>0</v>
      </c>
      <c r="BI302" s="18">
        <f>IF(SalesOrders_Log[[#This Row],[Product]]=FY04_M04,SalesOrders_Log[[#This Row],[Date Invoiced]],0)</f>
        <v>0</v>
      </c>
      <c r="BJ302" s="18">
        <f>IF(SalesOrders_Log[[#This Row],[Product]]=FY04_M05,SalesOrders_Log[[#This Row],[Date Invoiced]],0)</f>
        <v>0</v>
      </c>
      <c r="BK302" s="18">
        <f>IF(SalesOrders_Log[[#This Row],[Product]]=FY04_M06,SalesOrders_Log[[#This Row],[Date Invoiced]],0)</f>
        <v>0</v>
      </c>
      <c r="BL302" s="18">
        <f>IF(SalesOrders_Log[[#This Row],[Product]]=FY04_M07,SalesOrders_Log[[#This Row],[Date Invoiced]],0)</f>
        <v>0</v>
      </c>
      <c r="BM302" s="18">
        <f>IF(SalesOrders_Log[[#This Row],[Product]]=FY04_M08,SalesOrders_Log[[#This Row],[Date Invoiced]],0)</f>
        <v>0</v>
      </c>
      <c r="BN302" s="18">
        <f>IF(SalesOrders_Log[[#This Row],[Product]]=FY04_M09,SalesOrders_Log[[#This Row],[Date Invoiced]],0)</f>
        <v>0</v>
      </c>
      <c r="BO302" s="18">
        <f>IF(SalesOrders_Log[[#This Row],[Product]]=FY04_M10,SalesOrders_Log[[#This Row],[Date Invoiced]],0)</f>
        <v>0</v>
      </c>
      <c r="BP302" s="18">
        <f>IF(SalesOrders_Log[[#This Row],[Product]]=FY04_M11,SalesOrders_Log[[#This Row],[Date Invoiced]],0)</f>
        <v>0</v>
      </c>
      <c r="BQ302" s="18">
        <f>IF(SalesOrders_Log[[#This Row],[Product]]=FY04_M12,SalesOrders_Log[[#This Row],[Date Invoiced]],0)</f>
        <v>0</v>
      </c>
      <c r="BR302" s="18">
        <f>IF(SalesOrders_Log[[#This Row],[Product]]=FY05_M01,SalesOrders_Log[[#This Row],[Date Invoiced]],0)</f>
        <v>0</v>
      </c>
      <c r="BS302" s="18">
        <f>IF(SalesOrders_Log[[#This Row],[Product]]=FY05_M02,SalesOrders_Log[[#This Row],[Date Invoiced]],0)</f>
        <v>0</v>
      </c>
      <c r="BT302" s="18">
        <f>IF(SalesOrders_Log[[#This Row],[Product]]=FY05_M03,SalesOrders_Log[[#This Row],[Date Invoiced]],0)</f>
        <v>0</v>
      </c>
      <c r="BU302" s="18">
        <f>IF(SalesOrders_Log[[#This Row],[Product]]=FY05_M04,SalesOrders_Log[[#This Row],[Date Invoiced]],0)</f>
        <v>0</v>
      </c>
      <c r="BV302" s="18">
        <f>IF(SalesOrders_Log[[#This Row],[Product]]=FY05_M05,SalesOrders_Log[[#This Row],[Date Invoiced]],0)</f>
        <v>0</v>
      </c>
      <c r="BW302" s="18">
        <f>IF(SalesOrders_Log[[#This Row],[Product]]=FY05_M06,SalesOrders_Log[[#This Row],[Date Invoiced]],0)</f>
        <v>0</v>
      </c>
      <c r="BX302" s="18">
        <f>IF(SalesOrders_Log[[#This Row],[Product]]=FY05_M07,SalesOrders_Log[[#This Row],[Date Invoiced]],0)</f>
        <v>0</v>
      </c>
      <c r="BY302" s="18">
        <f>IF(SalesOrders_Log[[#This Row],[Product]]=FY05_M08,SalesOrders_Log[[#This Row],[Date Invoiced]],0)</f>
        <v>0</v>
      </c>
      <c r="BZ302" s="18">
        <f>IF(SalesOrders_Log[[#This Row],[Product]]=FY05_M09,SalesOrders_Log[[#This Row],[Date Invoiced]],0)</f>
        <v>0</v>
      </c>
      <c r="CA302" s="18">
        <f>IF(SalesOrders_Log[[#This Row],[Product]]=FY05_M10,SalesOrders_Log[[#This Row],[Date Invoiced]],0)</f>
        <v>0</v>
      </c>
      <c r="CB302" s="18">
        <f>IF(SalesOrders_Log[[#This Row],[Product]]=FY05_M11,SalesOrders_Log[[#This Row],[Date Invoiced]],0)</f>
        <v>0</v>
      </c>
      <c r="CC302" s="18">
        <f>IF(SalesOrders_Log[[#This Row],[Product]]=FY05_M12,SalesOrders_Log[[#This Row],[Date Invoiced]],0)</f>
        <v>0</v>
      </c>
    </row>
    <row r="303" spans="2:81" x14ac:dyDescent="0.25">
      <c r="B303" s="6" t="s">
        <v>907</v>
      </c>
      <c r="C303" s="6"/>
      <c r="D303" s="11"/>
      <c r="E303" s="6"/>
      <c r="F303" s="6"/>
      <c r="G303" s="6"/>
      <c r="H303" s="6"/>
      <c r="I303" s="6"/>
      <c r="J303" s="6"/>
      <c r="K303" s="6"/>
      <c r="L303" s="18" t="str">
        <f>IF(ISBLANK(SalesOrders_Log[[#This Row],[Product]]),"",SalesOrders_Log[[#This Row],[List Price]]*SalesOrders_Log[[#This Row],[QTY at List Price]]+SalesOrders_Log[[#This Row],[Discount Price]]*SalesOrders_Log[[#This Row],[QTY at Discount Price]])</f>
        <v/>
      </c>
      <c r="M303" s="6"/>
      <c r="N303" s="6"/>
      <c r="O303" s="18" t="str">
        <f>IFERROR(SalesOrders_Log[[#This Row],[Line Sub Total]]*SalesOrders_Log[[#This Row],[Zip Code Taxes]],"")</f>
        <v/>
      </c>
      <c r="P303" s="18">
        <f>SalesOrders_Log[[#This Row],[List Price]]-SalesOrders_Log[[#This Row],[Cost Price]]</f>
        <v>0</v>
      </c>
      <c r="Q30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03" s="93" t="str">
        <f>IFERROR(SalesOrders_Log[[#This Row],[QTY at List Price]]*SalesOrders_Log[[#This Row],[List Price]]/SalesOrders_Log[[#This Row],[Cost Price]]*SalesOrders_Log[[#This Row],[QTY at List Price]]-IF(SalesOrders_Log[[#This Row],[QTY at List Price]]="","",1),"")</f>
        <v/>
      </c>
      <c r="S303" s="93" t="str">
        <f>IFERROR( SalesOrders_Log[[#This Row],[QTY at Discount Price]]*SalesOrders_Log[[#This Row],[Discount Price]]/SalesOrders_Log[[#This Row],[Cost Price]]*SalesOrders_Log[[#This Row],[QTY at Discount Price]]-IF(SalesOrders_Log[[#This Row],[QTY at Discount Price]]="","",1),"")</f>
        <v/>
      </c>
      <c r="T303" s="6"/>
      <c r="V303" s="18">
        <f>IF(SalesOrders_Log[[#This Row],[Date Invoiced]]=FY01_M01,SalesOrders_Log[[#This Row],[Line Sub Total]],0)</f>
        <v>0</v>
      </c>
      <c r="W303" s="18">
        <f>IF(SalesOrders_Log[[#This Row],[Date Invoiced]]=FY01_M02,SalesOrders_Log[[#This Row],[Line Sub Total]],0)</f>
        <v>0</v>
      </c>
      <c r="X303" s="18">
        <f>IF(SalesOrders_Log[[#This Row],[Date Invoiced]]=FY01_M03,SalesOrders_Log[[#This Row],[Line Sub Total]],0)</f>
        <v>0</v>
      </c>
      <c r="Y303" s="18">
        <f>IF(SalesOrders_Log[[#This Row],[Date Invoiced]]=FY01_M04,SalesOrders_Log[[#This Row],[Line Sub Total]],0)</f>
        <v>0</v>
      </c>
      <c r="Z303" s="18">
        <f>IF(SalesOrders_Log[[#This Row],[Date Invoiced]]=FY01_M05,SalesOrders_Log[[#This Row],[Line Sub Total]],0)</f>
        <v>0</v>
      </c>
      <c r="AA303" s="18">
        <f>IF(SalesOrders_Log[[#This Row],[Date Invoiced]]=FY01_M06,SalesOrders_Log[[#This Row],[Line Sub Total]],0)</f>
        <v>0</v>
      </c>
      <c r="AB303" s="18">
        <f>IF(SalesOrders_Log[[#This Row],[Date Invoiced]]=FY01_M07,SalesOrders_Log[[#This Row],[Line Sub Total]],0)</f>
        <v>0</v>
      </c>
      <c r="AC303" s="18">
        <f>IF(SalesOrders_Log[[#This Row],[Date Invoiced]]=FY01_M08,SalesOrders_Log[[#This Row],[Line Sub Total]],0)</f>
        <v>0</v>
      </c>
      <c r="AD303" s="18">
        <f>IF(SalesOrders_Log[[#This Row],[Date Invoiced]]=FY01_M09,SalesOrders_Log[[#This Row],[Line Sub Total]],0)</f>
        <v>0</v>
      </c>
      <c r="AE303" s="18">
        <f>IF(SalesOrders_Log[[#This Row],[Date Invoiced]]=FY01_M10,SalesOrders_Log[[#This Row],[Line Sub Total]],0)</f>
        <v>0</v>
      </c>
      <c r="AF303" s="18">
        <f>IF(SalesOrders_Log[[#This Row],[Date Invoiced]]=FY01_M11,SalesOrders_Log[[#This Row],[Line Sub Total]],0)</f>
        <v>0</v>
      </c>
      <c r="AG303" s="18">
        <f>IF(SalesOrders_Log[[#This Row],[Date Invoiced]]=FY01_M12,SalesOrders_Log[[#This Row],[Line Sub Total]],0)</f>
        <v>0</v>
      </c>
      <c r="AH303" s="18">
        <f>IF(SalesOrders_Log[[#This Row],[Date Invoiced]]=FY02_M01,SalesOrders_Log[[#This Row],[Line Sub Total]],0)</f>
        <v>0</v>
      </c>
      <c r="AI303" s="18">
        <f>IF(SalesOrders_Log[[#This Row],[Date Invoiced]]=FY02_M02,SalesOrders_Log[[#This Row],[Line Sub Total]],0)</f>
        <v>0</v>
      </c>
      <c r="AJ303" s="18">
        <f>IF(SalesOrders_Log[[#This Row],[Date Invoiced]]=FY02_M03,SalesOrders_Log[[#This Row],[Line Sub Total]],0)</f>
        <v>0</v>
      </c>
      <c r="AK303" s="18">
        <f>IF(SalesOrders_Log[[#This Row],[Date Invoiced]]=FY02_M04,SalesOrders_Log[[#This Row],[Line Sub Total]],0)</f>
        <v>0</v>
      </c>
      <c r="AL303" s="18">
        <f>IF(SalesOrders_Log[[#This Row],[Date Invoiced]]=FY02_M05,SalesOrders_Log[[#This Row],[Line Sub Total]],0)</f>
        <v>0</v>
      </c>
      <c r="AM303" s="18">
        <f>IF(SalesOrders_Log[[#This Row],[Date Invoiced]]=FY02_M06,SalesOrders_Log[[#This Row],[Line Sub Total]],0)</f>
        <v>0</v>
      </c>
      <c r="AN303" s="18">
        <f>IF(SalesOrders_Log[[#This Row],[Date Invoiced]]=FY02_M07,SalesOrders_Log[[#This Row],[Line Sub Total]],0)</f>
        <v>0</v>
      </c>
      <c r="AO303" s="18">
        <f>IF(SalesOrders_Log[[#This Row],[Date Invoiced]]=FY02_M08,SalesOrders_Log[[#This Row],[Line Sub Total]],0)</f>
        <v>0</v>
      </c>
      <c r="AP303" s="18">
        <f>IF(SalesOrders_Log[[#This Row],[Date Invoiced]]=FY02_M09,SalesOrders_Log[[#This Row],[Line Sub Total]],0)</f>
        <v>0</v>
      </c>
      <c r="AQ303" s="18">
        <f>IF(SalesOrders_Log[[#This Row],[Date Invoiced]]=FY02_M10,SalesOrders_Log[[#This Row],[Line Sub Total]],0)</f>
        <v>0</v>
      </c>
      <c r="AR303" s="18">
        <f>IF(SalesOrders_Log[[#This Row],[Date Invoiced]]=FY02_M11,SalesOrders_Log[[#This Row],[Line Sub Total]],0)</f>
        <v>0</v>
      </c>
      <c r="AS303" s="18">
        <f>IF(SalesOrders_Log[[#This Row],[Date Invoiced]]=FY02_M12,SalesOrders_Log[[#This Row],[Line Sub Total]],0)</f>
        <v>0</v>
      </c>
      <c r="AT303" s="18">
        <f>IF(SalesOrders_Log[[#This Row],[Date Invoiced]]=FY03_M01,SalesOrders_Log[[#This Row],[Line Sub Total]],0)</f>
        <v>0</v>
      </c>
      <c r="AU303" s="18">
        <f>IF(SalesOrders_Log[[#This Row],[Date Invoiced]]=FY03_M02,SalesOrders_Log[[#This Row],[Line Sub Total]],0)</f>
        <v>0</v>
      </c>
      <c r="AV303" s="18">
        <f>IF(SalesOrders_Log[[#This Row],[Date Invoiced]]=FY03_M03,SalesOrders_Log[[#This Row],[Line Sub Total]],0)</f>
        <v>0</v>
      </c>
      <c r="AW303" s="18">
        <f>IF(SalesOrders_Log[[#This Row],[Date Invoiced]]=FY03_M04,SalesOrders_Log[[#This Row],[Line Sub Total]],0)</f>
        <v>0</v>
      </c>
      <c r="AX303" s="18">
        <f>IF(SalesOrders_Log[[#This Row],[Date Invoiced]]=FY03_M05,SalesOrders_Log[[#This Row],[Line Sub Total]],0)</f>
        <v>0</v>
      </c>
      <c r="AY303" s="18">
        <f>IF(SalesOrders_Log[[#This Row],[Date Invoiced]]=FY03_M06,SalesOrders_Log[[#This Row],[Line Sub Total]],0)</f>
        <v>0</v>
      </c>
      <c r="AZ303" s="18">
        <f>IF(SalesOrders_Log[[#This Row],[Date Invoiced]]=FY03_M07,SalesOrders_Log[[#This Row],[Line Sub Total]],0)</f>
        <v>0</v>
      </c>
      <c r="BA303" s="18">
        <f>IF(SalesOrders_Log[[#This Row],[Date Invoiced]]=FY03_M08,SalesOrders_Log[[#This Row],[Line Sub Total]],0)</f>
        <v>0</v>
      </c>
      <c r="BB303" s="18">
        <f>IF(SalesOrders_Log[[#This Row],[Date Invoiced]]=FY03_M09,SalesOrders_Log[[#This Row],[Line Sub Total]],0)</f>
        <v>0</v>
      </c>
      <c r="BC303" s="18">
        <f>IF(SalesOrders_Log[[#This Row],[Date Invoiced]]=FY03_M10,SalesOrders_Log[[#This Row],[Line Sub Total]],0)</f>
        <v>0</v>
      </c>
      <c r="BD303" s="18">
        <f>IF(SalesOrders_Log[[#This Row],[Date Invoiced]]=FY03_M11,SalesOrders_Log[[#This Row],[Line Sub Total]],0)</f>
        <v>0</v>
      </c>
      <c r="BE303" s="18">
        <f>IF(SalesOrders_Log[[#This Row],[Date Invoiced]]=FY03_M12,SalesOrders_Log[[#This Row],[Line Sub Total]],0)</f>
        <v>0</v>
      </c>
      <c r="BF303" s="18">
        <f>IF(SalesOrders_Log[[#This Row],[Product]]=FY04_M01,SalesOrders_Log[[#This Row],[Date Invoiced]],0)</f>
        <v>0</v>
      </c>
      <c r="BG303" s="18">
        <f>IF(SalesOrders_Log[[#This Row],[Product]]=FY04_M02,SalesOrders_Log[[#This Row],[Date Invoiced]],0)</f>
        <v>0</v>
      </c>
      <c r="BH303" s="18">
        <f>IF(SalesOrders_Log[[#This Row],[Product]]=FY04_M03,SalesOrders_Log[[#This Row],[Date Invoiced]],0)</f>
        <v>0</v>
      </c>
      <c r="BI303" s="18">
        <f>IF(SalesOrders_Log[[#This Row],[Product]]=FY04_M04,SalesOrders_Log[[#This Row],[Date Invoiced]],0)</f>
        <v>0</v>
      </c>
      <c r="BJ303" s="18">
        <f>IF(SalesOrders_Log[[#This Row],[Product]]=FY04_M05,SalesOrders_Log[[#This Row],[Date Invoiced]],0)</f>
        <v>0</v>
      </c>
      <c r="BK303" s="18">
        <f>IF(SalesOrders_Log[[#This Row],[Product]]=FY04_M06,SalesOrders_Log[[#This Row],[Date Invoiced]],0)</f>
        <v>0</v>
      </c>
      <c r="BL303" s="18">
        <f>IF(SalesOrders_Log[[#This Row],[Product]]=FY04_M07,SalesOrders_Log[[#This Row],[Date Invoiced]],0)</f>
        <v>0</v>
      </c>
      <c r="BM303" s="18">
        <f>IF(SalesOrders_Log[[#This Row],[Product]]=FY04_M08,SalesOrders_Log[[#This Row],[Date Invoiced]],0)</f>
        <v>0</v>
      </c>
      <c r="BN303" s="18">
        <f>IF(SalesOrders_Log[[#This Row],[Product]]=FY04_M09,SalesOrders_Log[[#This Row],[Date Invoiced]],0)</f>
        <v>0</v>
      </c>
      <c r="BO303" s="18">
        <f>IF(SalesOrders_Log[[#This Row],[Product]]=FY04_M10,SalesOrders_Log[[#This Row],[Date Invoiced]],0)</f>
        <v>0</v>
      </c>
      <c r="BP303" s="18">
        <f>IF(SalesOrders_Log[[#This Row],[Product]]=FY04_M11,SalesOrders_Log[[#This Row],[Date Invoiced]],0)</f>
        <v>0</v>
      </c>
      <c r="BQ303" s="18">
        <f>IF(SalesOrders_Log[[#This Row],[Product]]=FY04_M12,SalesOrders_Log[[#This Row],[Date Invoiced]],0)</f>
        <v>0</v>
      </c>
      <c r="BR303" s="18">
        <f>IF(SalesOrders_Log[[#This Row],[Product]]=FY05_M01,SalesOrders_Log[[#This Row],[Date Invoiced]],0)</f>
        <v>0</v>
      </c>
      <c r="BS303" s="18">
        <f>IF(SalesOrders_Log[[#This Row],[Product]]=FY05_M02,SalesOrders_Log[[#This Row],[Date Invoiced]],0)</f>
        <v>0</v>
      </c>
      <c r="BT303" s="18">
        <f>IF(SalesOrders_Log[[#This Row],[Product]]=FY05_M03,SalesOrders_Log[[#This Row],[Date Invoiced]],0)</f>
        <v>0</v>
      </c>
      <c r="BU303" s="18">
        <f>IF(SalesOrders_Log[[#This Row],[Product]]=FY05_M04,SalesOrders_Log[[#This Row],[Date Invoiced]],0)</f>
        <v>0</v>
      </c>
      <c r="BV303" s="18">
        <f>IF(SalesOrders_Log[[#This Row],[Product]]=FY05_M05,SalesOrders_Log[[#This Row],[Date Invoiced]],0)</f>
        <v>0</v>
      </c>
      <c r="BW303" s="18">
        <f>IF(SalesOrders_Log[[#This Row],[Product]]=FY05_M06,SalesOrders_Log[[#This Row],[Date Invoiced]],0)</f>
        <v>0</v>
      </c>
      <c r="BX303" s="18">
        <f>IF(SalesOrders_Log[[#This Row],[Product]]=FY05_M07,SalesOrders_Log[[#This Row],[Date Invoiced]],0)</f>
        <v>0</v>
      </c>
      <c r="BY303" s="18">
        <f>IF(SalesOrders_Log[[#This Row],[Product]]=FY05_M08,SalesOrders_Log[[#This Row],[Date Invoiced]],0)</f>
        <v>0</v>
      </c>
      <c r="BZ303" s="18">
        <f>IF(SalesOrders_Log[[#This Row],[Product]]=FY05_M09,SalesOrders_Log[[#This Row],[Date Invoiced]],0)</f>
        <v>0</v>
      </c>
      <c r="CA303" s="18">
        <f>IF(SalesOrders_Log[[#This Row],[Product]]=FY05_M10,SalesOrders_Log[[#This Row],[Date Invoiced]],0)</f>
        <v>0</v>
      </c>
      <c r="CB303" s="18">
        <f>IF(SalesOrders_Log[[#This Row],[Product]]=FY05_M11,SalesOrders_Log[[#This Row],[Date Invoiced]],0)</f>
        <v>0</v>
      </c>
      <c r="CC303" s="18">
        <f>IF(SalesOrders_Log[[#This Row],[Product]]=FY05_M12,SalesOrders_Log[[#This Row],[Date Invoiced]],0)</f>
        <v>0</v>
      </c>
    </row>
    <row r="304" spans="2:81" x14ac:dyDescent="0.25">
      <c r="B304" s="6" t="s">
        <v>908</v>
      </c>
      <c r="C304" s="6"/>
      <c r="D304" s="11"/>
      <c r="E304" s="6"/>
      <c r="F304" s="6"/>
      <c r="G304" s="6"/>
      <c r="H304" s="6"/>
      <c r="I304" s="6"/>
      <c r="J304" s="6"/>
      <c r="K304" s="6"/>
      <c r="L304" s="18" t="str">
        <f>IF(ISBLANK(SalesOrders_Log[[#This Row],[Product]]),"",SalesOrders_Log[[#This Row],[List Price]]*SalesOrders_Log[[#This Row],[QTY at List Price]]+SalesOrders_Log[[#This Row],[Discount Price]]*SalesOrders_Log[[#This Row],[QTY at Discount Price]])</f>
        <v/>
      </c>
      <c r="M304" s="6"/>
      <c r="N304" s="6"/>
      <c r="O304" s="18" t="str">
        <f>IFERROR(SalesOrders_Log[[#This Row],[Line Sub Total]]*SalesOrders_Log[[#This Row],[Zip Code Taxes]],"")</f>
        <v/>
      </c>
      <c r="P304" s="18">
        <f>SalesOrders_Log[[#This Row],[List Price]]-SalesOrders_Log[[#This Row],[Cost Price]]</f>
        <v>0</v>
      </c>
      <c r="Q30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04" s="93" t="str">
        <f>IFERROR(SalesOrders_Log[[#This Row],[QTY at List Price]]*SalesOrders_Log[[#This Row],[List Price]]/SalesOrders_Log[[#This Row],[Cost Price]]*SalesOrders_Log[[#This Row],[QTY at List Price]]-IF(SalesOrders_Log[[#This Row],[QTY at List Price]]="","",1),"")</f>
        <v/>
      </c>
      <c r="S304" s="93" t="str">
        <f>IFERROR( SalesOrders_Log[[#This Row],[QTY at Discount Price]]*SalesOrders_Log[[#This Row],[Discount Price]]/SalesOrders_Log[[#This Row],[Cost Price]]*SalesOrders_Log[[#This Row],[QTY at Discount Price]]-IF(SalesOrders_Log[[#This Row],[QTY at Discount Price]]="","",1),"")</f>
        <v/>
      </c>
      <c r="T304" s="6"/>
      <c r="V304" s="18">
        <f>IF(SalesOrders_Log[[#This Row],[Date Invoiced]]=FY01_M01,SalesOrders_Log[[#This Row],[Line Sub Total]],0)</f>
        <v>0</v>
      </c>
      <c r="W304" s="18">
        <f>IF(SalesOrders_Log[[#This Row],[Date Invoiced]]=FY01_M02,SalesOrders_Log[[#This Row],[Line Sub Total]],0)</f>
        <v>0</v>
      </c>
      <c r="X304" s="18">
        <f>IF(SalesOrders_Log[[#This Row],[Date Invoiced]]=FY01_M03,SalesOrders_Log[[#This Row],[Line Sub Total]],0)</f>
        <v>0</v>
      </c>
      <c r="Y304" s="18">
        <f>IF(SalesOrders_Log[[#This Row],[Date Invoiced]]=FY01_M04,SalesOrders_Log[[#This Row],[Line Sub Total]],0)</f>
        <v>0</v>
      </c>
      <c r="Z304" s="18">
        <f>IF(SalesOrders_Log[[#This Row],[Date Invoiced]]=FY01_M05,SalesOrders_Log[[#This Row],[Line Sub Total]],0)</f>
        <v>0</v>
      </c>
      <c r="AA304" s="18">
        <f>IF(SalesOrders_Log[[#This Row],[Date Invoiced]]=FY01_M06,SalesOrders_Log[[#This Row],[Line Sub Total]],0)</f>
        <v>0</v>
      </c>
      <c r="AB304" s="18">
        <f>IF(SalesOrders_Log[[#This Row],[Date Invoiced]]=FY01_M07,SalesOrders_Log[[#This Row],[Line Sub Total]],0)</f>
        <v>0</v>
      </c>
      <c r="AC304" s="18">
        <f>IF(SalesOrders_Log[[#This Row],[Date Invoiced]]=FY01_M08,SalesOrders_Log[[#This Row],[Line Sub Total]],0)</f>
        <v>0</v>
      </c>
      <c r="AD304" s="18">
        <f>IF(SalesOrders_Log[[#This Row],[Date Invoiced]]=FY01_M09,SalesOrders_Log[[#This Row],[Line Sub Total]],0)</f>
        <v>0</v>
      </c>
      <c r="AE304" s="18">
        <f>IF(SalesOrders_Log[[#This Row],[Date Invoiced]]=FY01_M10,SalesOrders_Log[[#This Row],[Line Sub Total]],0)</f>
        <v>0</v>
      </c>
      <c r="AF304" s="18">
        <f>IF(SalesOrders_Log[[#This Row],[Date Invoiced]]=FY01_M11,SalesOrders_Log[[#This Row],[Line Sub Total]],0)</f>
        <v>0</v>
      </c>
      <c r="AG304" s="18">
        <f>IF(SalesOrders_Log[[#This Row],[Date Invoiced]]=FY01_M12,SalesOrders_Log[[#This Row],[Line Sub Total]],0)</f>
        <v>0</v>
      </c>
      <c r="AH304" s="18">
        <f>IF(SalesOrders_Log[[#This Row],[Date Invoiced]]=FY02_M01,SalesOrders_Log[[#This Row],[Line Sub Total]],0)</f>
        <v>0</v>
      </c>
      <c r="AI304" s="18">
        <f>IF(SalesOrders_Log[[#This Row],[Date Invoiced]]=FY02_M02,SalesOrders_Log[[#This Row],[Line Sub Total]],0)</f>
        <v>0</v>
      </c>
      <c r="AJ304" s="18">
        <f>IF(SalesOrders_Log[[#This Row],[Date Invoiced]]=FY02_M03,SalesOrders_Log[[#This Row],[Line Sub Total]],0)</f>
        <v>0</v>
      </c>
      <c r="AK304" s="18">
        <f>IF(SalesOrders_Log[[#This Row],[Date Invoiced]]=FY02_M04,SalesOrders_Log[[#This Row],[Line Sub Total]],0)</f>
        <v>0</v>
      </c>
      <c r="AL304" s="18">
        <f>IF(SalesOrders_Log[[#This Row],[Date Invoiced]]=FY02_M05,SalesOrders_Log[[#This Row],[Line Sub Total]],0)</f>
        <v>0</v>
      </c>
      <c r="AM304" s="18">
        <f>IF(SalesOrders_Log[[#This Row],[Date Invoiced]]=FY02_M06,SalesOrders_Log[[#This Row],[Line Sub Total]],0)</f>
        <v>0</v>
      </c>
      <c r="AN304" s="18">
        <f>IF(SalesOrders_Log[[#This Row],[Date Invoiced]]=FY02_M07,SalesOrders_Log[[#This Row],[Line Sub Total]],0)</f>
        <v>0</v>
      </c>
      <c r="AO304" s="18">
        <f>IF(SalesOrders_Log[[#This Row],[Date Invoiced]]=FY02_M08,SalesOrders_Log[[#This Row],[Line Sub Total]],0)</f>
        <v>0</v>
      </c>
      <c r="AP304" s="18">
        <f>IF(SalesOrders_Log[[#This Row],[Date Invoiced]]=FY02_M09,SalesOrders_Log[[#This Row],[Line Sub Total]],0)</f>
        <v>0</v>
      </c>
      <c r="AQ304" s="18">
        <f>IF(SalesOrders_Log[[#This Row],[Date Invoiced]]=FY02_M10,SalesOrders_Log[[#This Row],[Line Sub Total]],0)</f>
        <v>0</v>
      </c>
      <c r="AR304" s="18">
        <f>IF(SalesOrders_Log[[#This Row],[Date Invoiced]]=FY02_M11,SalesOrders_Log[[#This Row],[Line Sub Total]],0)</f>
        <v>0</v>
      </c>
      <c r="AS304" s="18">
        <f>IF(SalesOrders_Log[[#This Row],[Date Invoiced]]=FY02_M12,SalesOrders_Log[[#This Row],[Line Sub Total]],0)</f>
        <v>0</v>
      </c>
      <c r="AT304" s="18">
        <f>IF(SalesOrders_Log[[#This Row],[Date Invoiced]]=FY03_M01,SalesOrders_Log[[#This Row],[Line Sub Total]],0)</f>
        <v>0</v>
      </c>
      <c r="AU304" s="18">
        <f>IF(SalesOrders_Log[[#This Row],[Date Invoiced]]=FY03_M02,SalesOrders_Log[[#This Row],[Line Sub Total]],0)</f>
        <v>0</v>
      </c>
      <c r="AV304" s="18">
        <f>IF(SalesOrders_Log[[#This Row],[Date Invoiced]]=FY03_M03,SalesOrders_Log[[#This Row],[Line Sub Total]],0)</f>
        <v>0</v>
      </c>
      <c r="AW304" s="18">
        <f>IF(SalesOrders_Log[[#This Row],[Date Invoiced]]=FY03_M04,SalesOrders_Log[[#This Row],[Line Sub Total]],0)</f>
        <v>0</v>
      </c>
      <c r="AX304" s="18">
        <f>IF(SalesOrders_Log[[#This Row],[Date Invoiced]]=FY03_M05,SalesOrders_Log[[#This Row],[Line Sub Total]],0)</f>
        <v>0</v>
      </c>
      <c r="AY304" s="18">
        <f>IF(SalesOrders_Log[[#This Row],[Date Invoiced]]=FY03_M06,SalesOrders_Log[[#This Row],[Line Sub Total]],0)</f>
        <v>0</v>
      </c>
      <c r="AZ304" s="18">
        <f>IF(SalesOrders_Log[[#This Row],[Date Invoiced]]=FY03_M07,SalesOrders_Log[[#This Row],[Line Sub Total]],0)</f>
        <v>0</v>
      </c>
      <c r="BA304" s="18">
        <f>IF(SalesOrders_Log[[#This Row],[Date Invoiced]]=FY03_M08,SalesOrders_Log[[#This Row],[Line Sub Total]],0)</f>
        <v>0</v>
      </c>
      <c r="BB304" s="18">
        <f>IF(SalesOrders_Log[[#This Row],[Date Invoiced]]=FY03_M09,SalesOrders_Log[[#This Row],[Line Sub Total]],0)</f>
        <v>0</v>
      </c>
      <c r="BC304" s="18">
        <f>IF(SalesOrders_Log[[#This Row],[Date Invoiced]]=FY03_M10,SalesOrders_Log[[#This Row],[Line Sub Total]],0)</f>
        <v>0</v>
      </c>
      <c r="BD304" s="18">
        <f>IF(SalesOrders_Log[[#This Row],[Date Invoiced]]=FY03_M11,SalesOrders_Log[[#This Row],[Line Sub Total]],0)</f>
        <v>0</v>
      </c>
      <c r="BE304" s="18">
        <f>IF(SalesOrders_Log[[#This Row],[Date Invoiced]]=FY03_M12,SalesOrders_Log[[#This Row],[Line Sub Total]],0)</f>
        <v>0</v>
      </c>
      <c r="BF304" s="18">
        <f>IF(SalesOrders_Log[[#This Row],[Product]]=FY04_M01,SalesOrders_Log[[#This Row],[Date Invoiced]],0)</f>
        <v>0</v>
      </c>
      <c r="BG304" s="18">
        <f>IF(SalesOrders_Log[[#This Row],[Product]]=FY04_M02,SalesOrders_Log[[#This Row],[Date Invoiced]],0)</f>
        <v>0</v>
      </c>
      <c r="BH304" s="18">
        <f>IF(SalesOrders_Log[[#This Row],[Product]]=FY04_M03,SalesOrders_Log[[#This Row],[Date Invoiced]],0)</f>
        <v>0</v>
      </c>
      <c r="BI304" s="18">
        <f>IF(SalesOrders_Log[[#This Row],[Product]]=FY04_M04,SalesOrders_Log[[#This Row],[Date Invoiced]],0)</f>
        <v>0</v>
      </c>
      <c r="BJ304" s="18">
        <f>IF(SalesOrders_Log[[#This Row],[Product]]=FY04_M05,SalesOrders_Log[[#This Row],[Date Invoiced]],0)</f>
        <v>0</v>
      </c>
      <c r="BK304" s="18">
        <f>IF(SalesOrders_Log[[#This Row],[Product]]=FY04_M06,SalesOrders_Log[[#This Row],[Date Invoiced]],0)</f>
        <v>0</v>
      </c>
      <c r="BL304" s="18">
        <f>IF(SalesOrders_Log[[#This Row],[Product]]=FY04_M07,SalesOrders_Log[[#This Row],[Date Invoiced]],0)</f>
        <v>0</v>
      </c>
      <c r="BM304" s="18">
        <f>IF(SalesOrders_Log[[#This Row],[Product]]=FY04_M08,SalesOrders_Log[[#This Row],[Date Invoiced]],0)</f>
        <v>0</v>
      </c>
      <c r="BN304" s="18">
        <f>IF(SalesOrders_Log[[#This Row],[Product]]=FY04_M09,SalesOrders_Log[[#This Row],[Date Invoiced]],0)</f>
        <v>0</v>
      </c>
      <c r="BO304" s="18">
        <f>IF(SalesOrders_Log[[#This Row],[Product]]=FY04_M10,SalesOrders_Log[[#This Row],[Date Invoiced]],0)</f>
        <v>0</v>
      </c>
      <c r="BP304" s="18">
        <f>IF(SalesOrders_Log[[#This Row],[Product]]=FY04_M11,SalesOrders_Log[[#This Row],[Date Invoiced]],0)</f>
        <v>0</v>
      </c>
      <c r="BQ304" s="18">
        <f>IF(SalesOrders_Log[[#This Row],[Product]]=FY04_M12,SalesOrders_Log[[#This Row],[Date Invoiced]],0)</f>
        <v>0</v>
      </c>
      <c r="BR304" s="18">
        <f>IF(SalesOrders_Log[[#This Row],[Product]]=FY05_M01,SalesOrders_Log[[#This Row],[Date Invoiced]],0)</f>
        <v>0</v>
      </c>
      <c r="BS304" s="18">
        <f>IF(SalesOrders_Log[[#This Row],[Product]]=FY05_M02,SalesOrders_Log[[#This Row],[Date Invoiced]],0)</f>
        <v>0</v>
      </c>
      <c r="BT304" s="18">
        <f>IF(SalesOrders_Log[[#This Row],[Product]]=FY05_M03,SalesOrders_Log[[#This Row],[Date Invoiced]],0)</f>
        <v>0</v>
      </c>
      <c r="BU304" s="18">
        <f>IF(SalesOrders_Log[[#This Row],[Product]]=FY05_M04,SalesOrders_Log[[#This Row],[Date Invoiced]],0)</f>
        <v>0</v>
      </c>
      <c r="BV304" s="18">
        <f>IF(SalesOrders_Log[[#This Row],[Product]]=FY05_M05,SalesOrders_Log[[#This Row],[Date Invoiced]],0)</f>
        <v>0</v>
      </c>
      <c r="BW304" s="18">
        <f>IF(SalesOrders_Log[[#This Row],[Product]]=FY05_M06,SalesOrders_Log[[#This Row],[Date Invoiced]],0)</f>
        <v>0</v>
      </c>
      <c r="BX304" s="18">
        <f>IF(SalesOrders_Log[[#This Row],[Product]]=FY05_M07,SalesOrders_Log[[#This Row],[Date Invoiced]],0)</f>
        <v>0</v>
      </c>
      <c r="BY304" s="18">
        <f>IF(SalesOrders_Log[[#This Row],[Product]]=FY05_M08,SalesOrders_Log[[#This Row],[Date Invoiced]],0)</f>
        <v>0</v>
      </c>
      <c r="BZ304" s="18">
        <f>IF(SalesOrders_Log[[#This Row],[Product]]=FY05_M09,SalesOrders_Log[[#This Row],[Date Invoiced]],0)</f>
        <v>0</v>
      </c>
      <c r="CA304" s="18">
        <f>IF(SalesOrders_Log[[#This Row],[Product]]=FY05_M10,SalesOrders_Log[[#This Row],[Date Invoiced]],0)</f>
        <v>0</v>
      </c>
      <c r="CB304" s="18">
        <f>IF(SalesOrders_Log[[#This Row],[Product]]=FY05_M11,SalesOrders_Log[[#This Row],[Date Invoiced]],0)</f>
        <v>0</v>
      </c>
      <c r="CC304" s="18">
        <f>IF(SalesOrders_Log[[#This Row],[Product]]=FY05_M12,SalesOrders_Log[[#This Row],[Date Invoiced]],0)</f>
        <v>0</v>
      </c>
    </row>
    <row r="305" spans="2:81" x14ac:dyDescent="0.25">
      <c r="B305" s="6" t="s">
        <v>909</v>
      </c>
      <c r="C305" s="6"/>
      <c r="D305" s="11"/>
      <c r="E305" s="6"/>
      <c r="F305" s="6"/>
      <c r="G305" s="6"/>
      <c r="H305" s="6"/>
      <c r="I305" s="6"/>
      <c r="J305" s="6"/>
      <c r="K305" s="6"/>
      <c r="L305" s="18" t="str">
        <f>IF(ISBLANK(SalesOrders_Log[[#This Row],[Product]]),"",SalesOrders_Log[[#This Row],[List Price]]*SalesOrders_Log[[#This Row],[QTY at List Price]]+SalesOrders_Log[[#This Row],[Discount Price]]*SalesOrders_Log[[#This Row],[QTY at Discount Price]])</f>
        <v/>
      </c>
      <c r="M305" s="6"/>
      <c r="N305" s="6"/>
      <c r="O305" s="18" t="str">
        <f>IFERROR(SalesOrders_Log[[#This Row],[Line Sub Total]]*SalesOrders_Log[[#This Row],[Zip Code Taxes]],"")</f>
        <v/>
      </c>
      <c r="P305" s="18">
        <f>SalesOrders_Log[[#This Row],[List Price]]-SalesOrders_Log[[#This Row],[Cost Price]]</f>
        <v>0</v>
      </c>
      <c r="Q30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05" s="93" t="str">
        <f>IFERROR(SalesOrders_Log[[#This Row],[QTY at List Price]]*SalesOrders_Log[[#This Row],[List Price]]/SalesOrders_Log[[#This Row],[Cost Price]]*SalesOrders_Log[[#This Row],[QTY at List Price]]-IF(SalesOrders_Log[[#This Row],[QTY at List Price]]="","",1),"")</f>
        <v/>
      </c>
      <c r="S305" s="93" t="str">
        <f>IFERROR( SalesOrders_Log[[#This Row],[QTY at Discount Price]]*SalesOrders_Log[[#This Row],[Discount Price]]/SalesOrders_Log[[#This Row],[Cost Price]]*SalesOrders_Log[[#This Row],[QTY at Discount Price]]-IF(SalesOrders_Log[[#This Row],[QTY at Discount Price]]="","",1),"")</f>
        <v/>
      </c>
      <c r="T305" s="6"/>
      <c r="V305" s="18">
        <f>IF(SalesOrders_Log[[#This Row],[Date Invoiced]]=FY01_M01,SalesOrders_Log[[#This Row],[Line Sub Total]],0)</f>
        <v>0</v>
      </c>
      <c r="W305" s="18">
        <f>IF(SalesOrders_Log[[#This Row],[Date Invoiced]]=FY01_M02,SalesOrders_Log[[#This Row],[Line Sub Total]],0)</f>
        <v>0</v>
      </c>
      <c r="X305" s="18">
        <f>IF(SalesOrders_Log[[#This Row],[Date Invoiced]]=FY01_M03,SalesOrders_Log[[#This Row],[Line Sub Total]],0)</f>
        <v>0</v>
      </c>
      <c r="Y305" s="18">
        <f>IF(SalesOrders_Log[[#This Row],[Date Invoiced]]=FY01_M04,SalesOrders_Log[[#This Row],[Line Sub Total]],0)</f>
        <v>0</v>
      </c>
      <c r="Z305" s="18">
        <f>IF(SalesOrders_Log[[#This Row],[Date Invoiced]]=FY01_M05,SalesOrders_Log[[#This Row],[Line Sub Total]],0)</f>
        <v>0</v>
      </c>
      <c r="AA305" s="18">
        <f>IF(SalesOrders_Log[[#This Row],[Date Invoiced]]=FY01_M06,SalesOrders_Log[[#This Row],[Line Sub Total]],0)</f>
        <v>0</v>
      </c>
      <c r="AB305" s="18">
        <f>IF(SalesOrders_Log[[#This Row],[Date Invoiced]]=FY01_M07,SalesOrders_Log[[#This Row],[Line Sub Total]],0)</f>
        <v>0</v>
      </c>
      <c r="AC305" s="18">
        <f>IF(SalesOrders_Log[[#This Row],[Date Invoiced]]=FY01_M08,SalesOrders_Log[[#This Row],[Line Sub Total]],0)</f>
        <v>0</v>
      </c>
      <c r="AD305" s="18">
        <f>IF(SalesOrders_Log[[#This Row],[Date Invoiced]]=FY01_M09,SalesOrders_Log[[#This Row],[Line Sub Total]],0)</f>
        <v>0</v>
      </c>
      <c r="AE305" s="18">
        <f>IF(SalesOrders_Log[[#This Row],[Date Invoiced]]=FY01_M10,SalesOrders_Log[[#This Row],[Line Sub Total]],0)</f>
        <v>0</v>
      </c>
      <c r="AF305" s="18">
        <f>IF(SalesOrders_Log[[#This Row],[Date Invoiced]]=FY01_M11,SalesOrders_Log[[#This Row],[Line Sub Total]],0)</f>
        <v>0</v>
      </c>
      <c r="AG305" s="18">
        <f>IF(SalesOrders_Log[[#This Row],[Date Invoiced]]=FY01_M12,SalesOrders_Log[[#This Row],[Line Sub Total]],0)</f>
        <v>0</v>
      </c>
      <c r="AH305" s="18">
        <f>IF(SalesOrders_Log[[#This Row],[Date Invoiced]]=FY02_M01,SalesOrders_Log[[#This Row],[Line Sub Total]],0)</f>
        <v>0</v>
      </c>
      <c r="AI305" s="18">
        <f>IF(SalesOrders_Log[[#This Row],[Date Invoiced]]=FY02_M02,SalesOrders_Log[[#This Row],[Line Sub Total]],0)</f>
        <v>0</v>
      </c>
      <c r="AJ305" s="18">
        <f>IF(SalesOrders_Log[[#This Row],[Date Invoiced]]=FY02_M03,SalesOrders_Log[[#This Row],[Line Sub Total]],0)</f>
        <v>0</v>
      </c>
      <c r="AK305" s="18">
        <f>IF(SalesOrders_Log[[#This Row],[Date Invoiced]]=FY02_M04,SalesOrders_Log[[#This Row],[Line Sub Total]],0)</f>
        <v>0</v>
      </c>
      <c r="AL305" s="18">
        <f>IF(SalesOrders_Log[[#This Row],[Date Invoiced]]=FY02_M05,SalesOrders_Log[[#This Row],[Line Sub Total]],0)</f>
        <v>0</v>
      </c>
      <c r="AM305" s="18">
        <f>IF(SalesOrders_Log[[#This Row],[Date Invoiced]]=FY02_M06,SalesOrders_Log[[#This Row],[Line Sub Total]],0)</f>
        <v>0</v>
      </c>
      <c r="AN305" s="18">
        <f>IF(SalesOrders_Log[[#This Row],[Date Invoiced]]=FY02_M07,SalesOrders_Log[[#This Row],[Line Sub Total]],0)</f>
        <v>0</v>
      </c>
      <c r="AO305" s="18">
        <f>IF(SalesOrders_Log[[#This Row],[Date Invoiced]]=FY02_M08,SalesOrders_Log[[#This Row],[Line Sub Total]],0)</f>
        <v>0</v>
      </c>
      <c r="AP305" s="18">
        <f>IF(SalesOrders_Log[[#This Row],[Date Invoiced]]=FY02_M09,SalesOrders_Log[[#This Row],[Line Sub Total]],0)</f>
        <v>0</v>
      </c>
      <c r="AQ305" s="18">
        <f>IF(SalesOrders_Log[[#This Row],[Date Invoiced]]=FY02_M10,SalesOrders_Log[[#This Row],[Line Sub Total]],0)</f>
        <v>0</v>
      </c>
      <c r="AR305" s="18">
        <f>IF(SalesOrders_Log[[#This Row],[Date Invoiced]]=FY02_M11,SalesOrders_Log[[#This Row],[Line Sub Total]],0)</f>
        <v>0</v>
      </c>
      <c r="AS305" s="18">
        <f>IF(SalesOrders_Log[[#This Row],[Date Invoiced]]=FY02_M12,SalesOrders_Log[[#This Row],[Line Sub Total]],0)</f>
        <v>0</v>
      </c>
      <c r="AT305" s="18">
        <f>IF(SalesOrders_Log[[#This Row],[Date Invoiced]]=FY03_M01,SalesOrders_Log[[#This Row],[Line Sub Total]],0)</f>
        <v>0</v>
      </c>
      <c r="AU305" s="18">
        <f>IF(SalesOrders_Log[[#This Row],[Date Invoiced]]=FY03_M02,SalesOrders_Log[[#This Row],[Line Sub Total]],0)</f>
        <v>0</v>
      </c>
      <c r="AV305" s="18">
        <f>IF(SalesOrders_Log[[#This Row],[Date Invoiced]]=FY03_M03,SalesOrders_Log[[#This Row],[Line Sub Total]],0)</f>
        <v>0</v>
      </c>
      <c r="AW305" s="18">
        <f>IF(SalesOrders_Log[[#This Row],[Date Invoiced]]=FY03_M04,SalesOrders_Log[[#This Row],[Line Sub Total]],0)</f>
        <v>0</v>
      </c>
      <c r="AX305" s="18">
        <f>IF(SalesOrders_Log[[#This Row],[Date Invoiced]]=FY03_M05,SalesOrders_Log[[#This Row],[Line Sub Total]],0)</f>
        <v>0</v>
      </c>
      <c r="AY305" s="18">
        <f>IF(SalesOrders_Log[[#This Row],[Date Invoiced]]=FY03_M06,SalesOrders_Log[[#This Row],[Line Sub Total]],0)</f>
        <v>0</v>
      </c>
      <c r="AZ305" s="18">
        <f>IF(SalesOrders_Log[[#This Row],[Date Invoiced]]=FY03_M07,SalesOrders_Log[[#This Row],[Line Sub Total]],0)</f>
        <v>0</v>
      </c>
      <c r="BA305" s="18">
        <f>IF(SalesOrders_Log[[#This Row],[Date Invoiced]]=FY03_M08,SalesOrders_Log[[#This Row],[Line Sub Total]],0)</f>
        <v>0</v>
      </c>
      <c r="BB305" s="18">
        <f>IF(SalesOrders_Log[[#This Row],[Date Invoiced]]=FY03_M09,SalesOrders_Log[[#This Row],[Line Sub Total]],0)</f>
        <v>0</v>
      </c>
      <c r="BC305" s="18">
        <f>IF(SalesOrders_Log[[#This Row],[Date Invoiced]]=FY03_M10,SalesOrders_Log[[#This Row],[Line Sub Total]],0)</f>
        <v>0</v>
      </c>
      <c r="BD305" s="18">
        <f>IF(SalesOrders_Log[[#This Row],[Date Invoiced]]=FY03_M11,SalesOrders_Log[[#This Row],[Line Sub Total]],0)</f>
        <v>0</v>
      </c>
      <c r="BE305" s="18">
        <f>IF(SalesOrders_Log[[#This Row],[Date Invoiced]]=FY03_M12,SalesOrders_Log[[#This Row],[Line Sub Total]],0)</f>
        <v>0</v>
      </c>
      <c r="BF305" s="18">
        <f>IF(SalesOrders_Log[[#This Row],[Product]]=FY04_M01,SalesOrders_Log[[#This Row],[Date Invoiced]],0)</f>
        <v>0</v>
      </c>
      <c r="BG305" s="18">
        <f>IF(SalesOrders_Log[[#This Row],[Product]]=FY04_M02,SalesOrders_Log[[#This Row],[Date Invoiced]],0)</f>
        <v>0</v>
      </c>
      <c r="BH305" s="18">
        <f>IF(SalesOrders_Log[[#This Row],[Product]]=FY04_M03,SalesOrders_Log[[#This Row],[Date Invoiced]],0)</f>
        <v>0</v>
      </c>
      <c r="BI305" s="18">
        <f>IF(SalesOrders_Log[[#This Row],[Product]]=FY04_M04,SalesOrders_Log[[#This Row],[Date Invoiced]],0)</f>
        <v>0</v>
      </c>
      <c r="BJ305" s="18">
        <f>IF(SalesOrders_Log[[#This Row],[Product]]=FY04_M05,SalesOrders_Log[[#This Row],[Date Invoiced]],0)</f>
        <v>0</v>
      </c>
      <c r="BK305" s="18">
        <f>IF(SalesOrders_Log[[#This Row],[Product]]=FY04_M06,SalesOrders_Log[[#This Row],[Date Invoiced]],0)</f>
        <v>0</v>
      </c>
      <c r="BL305" s="18">
        <f>IF(SalesOrders_Log[[#This Row],[Product]]=FY04_M07,SalesOrders_Log[[#This Row],[Date Invoiced]],0)</f>
        <v>0</v>
      </c>
      <c r="BM305" s="18">
        <f>IF(SalesOrders_Log[[#This Row],[Product]]=FY04_M08,SalesOrders_Log[[#This Row],[Date Invoiced]],0)</f>
        <v>0</v>
      </c>
      <c r="BN305" s="18">
        <f>IF(SalesOrders_Log[[#This Row],[Product]]=FY04_M09,SalesOrders_Log[[#This Row],[Date Invoiced]],0)</f>
        <v>0</v>
      </c>
      <c r="BO305" s="18">
        <f>IF(SalesOrders_Log[[#This Row],[Product]]=FY04_M10,SalesOrders_Log[[#This Row],[Date Invoiced]],0)</f>
        <v>0</v>
      </c>
      <c r="BP305" s="18">
        <f>IF(SalesOrders_Log[[#This Row],[Product]]=FY04_M11,SalesOrders_Log[[#This Row],[Date Invoiced]],0)</f>
        <v>0</v>
      </c>
      <c r="BQ305" s="18">
        <f>IF(SalesOrders_Log[[#This Row],[Product]]=FY04_M12,SalesOrders_Log[[#This Row],[Date Invoiced]],0)</f>
        <v>0</v>
      </c>
      <c r="BR305" s="18">
        <f>IF(SalesOrders_Log[[#This Row],[Product]]=FY05_M01,SalesOrders_Log[[#This Row],[Date Invoiced]],0)</f>
        <v>0</v>
      </c>
      <c r="BS305" s="18">
        <f>IF(SalesOrders_Log[[#This Row],[Product]]=FY05_M02,SalesOrders_Log[[#This Row],[Date Invoiced]],0)</f>
        <v>0</v>
      </c>
      <c r="BT305" s="18">
        <f>IF(SalesOrders_Log[[#This Row],[Product]]=FY05_M03,SalesOrders_Log[[#This Row],[Date Invoiced]],0)</f>
        <v>0</v>
      </c>
      <c r="BU305" s="18">
        <f>IF(SalesOrders_Log[[#This Row],[Product]]=FY05_M04,SalesOrders_Log[[#This Row],[Date Invoiced]],0)</f>
        <v>0</v>
      </c>
      <c r="BV305" s="18">
        <f>IF(SalesOrders_Log[[#This Row],[Product]]=FY05_M05,SalesOrders_Log[[#This Row],[Date Invoiced]],0)</f>
        <v>0</v>
      </c>
      <c r="BW305" s="18">
        <f>IF(SalesOrders_Log[[#This Row],[Product]]=FY05_M06,SalesOrders_Log[[#This Row],[Date Invoiced]],0)</f>
        <v>0</v>
      </c>
      <c r="BX305" s="18">
        <f>IF(SalesOrders_Log[[#This Row],[Product]]=FY05_M07,SalesOrders_Log[[#This Row],[Date Invoiced]],0)</f>
        <v>0</v>
      </c>
      <c r="BY305" s="18">
        <f>IF(SalesOrders_Log[[#This Row],[Product]]=FY05_M08,SalesOrders_Log[[#This Row],[Date Invoiced]],0)</f>
        <v>0</v>
      </c>
      <c r="BZ305" s="18">
        <f>IF(SalesOrders_Log[[#This Row],[Product]]=FY05_M09,SalesOrders_Log[[#This Row],[Date Invoiced]],0)</f>
        <v>0</v>
      </c>
      <c r="CA305" s="18">
        <f>IF(SalesOrders_Log[[#This Row],[Product]]=FY05_M10,SalesOrders_Log[[#This Row],[Date Invoiced]],0)</f>
        <v>0</v>
      </c>
      <c r="CB305" s="18">
        <f>IF(SalesOrders_Log[[#This Row],[Product]]=FY05_M11,SalesOrders_Log[[#This Row],[Date Invoiced]],0)</f>
        <v>0</v>
      </c>
      <c r="CC305" s="18">
        <f>IF(SalesOrders_Log[[#This Row],[Product]]=FY05_M12,SalesOrders_Log[[#This Row],[Date Invoiced]],0)</f>
        <v>0</v>
      </c>
    </row>
    <row r="306" spans="2:81" x14ac:dyDescent="0.25">
      <c r="B306" s="6" t="s">
        <v>910</v>
      </c>
      <c r="C306" s="6"/>
      <c r="D306" s="11"/>
      <c r="E306" s="6"/>
      <c r="F306" s="6"/>
      <c r="G306" s="6"/>
      <c r="H306" s="6"/>
      <c r="I306" s="6"/>
      <c r="J306" s="6"/>
      <c r="K306" s="6"/>
      <c r="L306" s="18" t="str">
        <f>IF(ISBLANK(SalesOrders_Log[[#This Row],[Product]]),"",SalesOrders_Log[[#This Row],[List Price]]*SalesOrders_Log[[#This Row],[QTY at List Price]]+SalesOrders_Log[[#This Row],[Discount Price]]*SalesOrders_Log[[#This Row],[QTY at Discount Price]])</f>
        <v/>
      </c>
      <c r="M306" s="6"/>
      <c r="N306" s="6"/>
      <c r="O306" s="18" t="str">
        <f>IFERROR(SalesOrders_Log[[#This Row],[Line Sub Total]]*SalesOrders_Log[[#This Row],[Zip Code Taxes]],"")</f>
        <v/>
      </c>
      <c r="P306" s="18">
        <f>SalesOrders_Log[[#This Row],[List Price]]-SalesOrders_Log[[#This Row],[Cost Price]]</f>
        <v>0</v>
      </c>
      <c r="Q30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06" s="93" t="str">
        <f>IFERROR(SalesOrders_Log[[#This Row],[QTY at List Price]]*SalesOrders_Log[[#This Row],[List Price]]/SalesOrders_Log[[#This Row],[Cost Price]]*SalesOrders_Log[[#This Row],[QTY at List Price]]-IF(SalesOrders_Log[[#This Row],[QTY at List Price]]="","",1),"")</f>
        <v/>
      </c>
      <c r="S306" s="93" t="str">
        <f>IFERROR( SalesOrders_Log[[#This Row],[QTY at Discount Price]]*SalesOrders_Log[[#This Row],[Discount Price]]/SalesOrders_Log[[#This Row],[Cost Price]]*SalesOrders_Log[[#This Row],[QTY at Discount Price]]-IF(SalesOrders_Log[[#This Row],[QTY at Discount Price]]="","",1),"")</f>
        <v/>
      </c>
      <c r="T306" s="6"/>
      <c r="V306" s="18">
        <f>IF(SalesOrders_Log[[#This Row],[Date Invoiced]]=FY01_M01,SalesOrders_Log[[#This Row],[Line Sub Total]],0)</f>
        <v>0</v>
      </c>
      <c r="W306" s="18">
        <f>IF(SalesOrders_Log[[#This Row],[Date Invoiced]]=FY01_M02,SalesOrders_Log[[#This Row],[Line Sub Total]],0)</f>
        <v>0</v>
      </c>
      <c r="X306" s="18">
        <f>IF(SalesOrders_Log[[#This Row],[Date Invoiced]]=FY01_M03,SalesOrders_Log[[#This Row],[Line Sub Total]],0)</f>
        <v>0</v>
      </c>
      <c r="Y306" s="18">
        <f>IF(SalesOrders_Log[[#This Row],[Date Invoiced]]=FY01_M04,SalesOrders_Log[[#This Row],[Line Sub Total]],0)</f>
        <v>0</v>
      </c>
      <c r="Z306" s="18">
        <f>IF(SalesOrders_Log[[#This Row],[Date Invoiced]]=FY01_M05,SalesOrders_Log[[#This Row],[Line Sub Total]],0)</f>
        <v>0</v>
      </c>
      <c r="AA306" s="18">
        <f>IF(SalesOrders_Log[[#This Row],[Date Invoiced]]=FY01_M06,SalesOrders_Log[[#This Row],[Line Sub Total]],0)</f>
        <v>0</v>
      </c>
      <c r="AB306" s="18">
        <f>IF(SalesOrders_Log[[#This Row],[Date Invoiced]]=FY01_M07,SalesOrders_Log[[#This Row],[Line Sub Total]],0)</f>
        <v>0</v>
      </c>
      <c r="AC306" s="18">
        <f>IF(SalesOrders_Log[[#This Row],[Date Invoiced]]=FY01_M08,SalesOrders_Log[[#This Row],[Line Sub Total]],0)</f>
        <v>0</v>
      </c>
      <c r="AD306" s="18">
        <f>IF(SalesOrders_Log[[#This Row],[Date Invoiced]]=FY01_M09,SalesOrders_Log[[#This Row],[Line Sub Total]],0)</f>
        <v>0</v>
      </c>
      <c r="AE306" s="18">
        <f>IF(SalesOrders_Log[[#This Row],[Date Invoiced]]=FY01_M10,SalesOrders_Log[[#This Row],[Line Sub Total]],0)</f>
        <v>0</v>
      </c>
      <c r="AF306" s="18">
        <f>IF(SalesOrders_Log[[#This Row],[Date Invoiced]]=FY01_M11,SalesOrders_Log[[#This Row],[Line Sub Total]],0)</f>
        <v>0</v>
      </c>
      <c r="AG306" s="18">
        <f>IF(SalesOrders_Log[[#This Row],[Date Invoiced]]=FY01_M12,SalesOrders_Log[[#This Row],[Line Sub Total]],0)</f>
        <v>0</v>
      </c>
      <c r="AH306" s="18">
        <f>IF(SalesOrders_Log[[#This Row],[Date Invoiced]]=FY02_M01,SalesOrders_Log[[#This Row],[Line Sub Total]],0)</f>
        <v>0</v>
      </c>
      <c r="AI306" s="18">
        <f>IF(SalesOrders_Log[[#This Row],[Date Invoiced]]=FY02_M02,SalesOrders_Log[[#This Row],[Line Sub Total]],0)</f>
        <v>0</v>
      </c>
      <c r="AJ306" s="18">
        <f>IF(SalesOrders_Log[[#This Row],[Date Invoiced]]=FY02_M03,SalesOrders_Log[[#This Row],[Line Sub Total]],0)</f>
        <v>0</v>
      </c>
      <c r="AK306" s="18">
        <f>IF(SalesOrders_Log[[#This Row],[Date Invoiced]]=FY02_M04,SalesOrders_Log[[#This Row],[Line Sub Total]],0)</f>
        <v>0</v>
      </c>
      <c r="AL306" s="18">
        <f>IF(SalesOrders_Log[[#This Row],[Date Invoiced]]=FY02_M05,SalesOrders_Log[[#This Row],[Line Sub Total]],0)</f>
        <v>0</v>
      </c>
      <c r="AM306" s="18">
        <f>IF(SalesOrders_Log[[#This Row],[Date Invoiced]]=FY02_M06,SalesOrders_Log[[#This Row],[Line Sub Total]],0)</f>
        <v>0</v>
      </c>
      <c r="AN306" s="18">
        <f>IF(SalesOrders_Log[[#This Row],[Date Invoiced]]=FY02_M07,SalesOrders_Log[[#This Row],[Line Sub Total]],0)</f>
        <v>0</v>
      </c>
      <c r="AO306" s="18">
        <f>IF(SalesOrders_Log[[#This Row],[Date Invoiced]]=FY02_M08,SalesOrders_Log[[#This Row],[Line Sub Total]],0)</f>
        <v>0</v>
      </c>
      <c r="AP306" s="18">
        <f>IF(SalesOrders_Log[[#This Row],[Date Invoiced]]=FY02_M09,SalesOrders_Log[[#This Row],[Line Sub Total]],0)</f>
        <v>0</v>
      </c>
      <c r="AQ306" s="18">
        <f>IF(SalesOrders_Log[[#This Row],[Date Invoiced]]=FY02_M10,SalesOrders_Log[[#This Row],[Line Sub Total]],0)</f>
        <v>0</v>
      </c>
      <c r="AR306" s="18">
        <f>IF(SalesOrders_Log[[#This Row],[Date Invoiced]]=FY02_M11,SalesOrders_Log[[#This Row],[Line Sub Total]],0)</f>
        <v>0</v>
      </c>
      <c r="AS306" s="18">
        <f>IF(SalesOrders_Log[[#This Row],[Date Invoiced]]=FY02_M12,SalesOrders_Log[[#This Row],[Line Sub Total]],0)</f>
        <v>0</v>
      </c>
      <c r="AT306" s="18">
        <f>IF(SalesOrders_Log[[#This Row],[Date Invoiced]]=FY03_M01,SalesOrders_Log[[#This Row],[Line Sub Total]],0)</f>
        <v>0</v>
      </c>
      <c r="AU306" s="18">
        <f>IF(SalesOrders_Log[[#This Row],[Date Invoiced]]=FY03_M02,SalesOrders_Log[[#This Row],[Line Sub Total]],0)</f>
        <v>0</v>
      </c>
      <c r="AV306" s="18">
        <f>IF(SalesOrders_Log[[#This Row],[Date Invoiced]]=FY03_M03,SalesOrders_Log[[#This Row],[Line Sub Total]],0)</f>
        <v>0</v>
      </c>
      <c r="AW306" s="18">
        <f>IF(SalesOrders_Log[[#This Row],[Date Invoiced]]=FY03_M04,SalesOrders_Log[[#This Row],[Line Sub Total]],0)</f>
        <v>0</v>
      </c>
      <c r="AX306" s="18">
        <f>IF(SalesOrders_Log[[#This Row],[Date Invoiced]]=FY03_M05,SalesOrders_Log[[#This Row],[Line Sub Total]],0)</f>
        <v>0</v>
      </c>
      <c r="AY306" s="18">
        <f>IF(SalesOrders_Log[[#This Row],[Date Invoiced]]=FY03_M06,SalesOrders_Log[[#This Row],[Line Sub Total]],0)</f>
        <v>0</v>
      </c>
      <c r="AZ306" s="18">
        <f>IF(SalesOrders_Log[[#This Row],[Date Invoiced]]=FY03_M07,SalesOrders_Log[[#This Row],[Line Sub Total]],0)</f>
        <v>0</v>
      </c>
      <c r="BA306" s="18">
        <f>IF(SalesOrders_Log[[#This Row],[Date Invoiced]]=FY03_M08,SalesOrders_Log[[#This Row],[Line Sub Total]],0)</f>
        <v>0</v>
      </c>
      <c r="BB306" s="18">
        <f>IF(SalesOrders_Log[[#This Row],[Date Invoiced]]=FY03_M09,SalesOrders_Log[[#This Row],[Line Sub Total]],0)</f>
        <v>0</v>
      </c>
      <c r="BC306" s="18">
        <f>IF(SalesOrders_Log[[#This Row],[Date Invoiced]]=FY03_M10,SalesOrders_Log[[#This Row],[Line Sub Total]],0)</f>
        <v>0</v>
      </c>
      <c r="BD306" s="18">
        <f>IF(SalesOrders_Log[[#This Row],[Date Invoiced]]=FY03_M11,SalesOrders_Log[[#This Row],[Line Sub Total]],0)</f>
        <v>0</v>
      </c>
      <c r="BE306" s="18">
        <f>IF(SalesOrders_Log[[#This Row],[Date Invoiced]]=FY03_M12,SalesOrders_Log[[#This Row],[Line Sub Total]],0)</f>
        <v>0</v>
      </c>
      <c r="BF306" s="18">
        <f>IF(SalesOrders_Log[[#This Row],[Product]]=FY04_M01,SalesOrders_Log[[#This Row],[Date Invoiced]],0)</f>
        <v>0</v>
      </c>
      <c r="BG306" s="18">
        <f>IF(SalesOrders_Log[[#This Row],[Product]]=FY04_M02,SalesOrders_Log[[#This Row],[Date Invoiced]],0)</f>
        <v>0</v>
      </c>
      <c r="BH306" s="18">
        <f>IF(SalesOrders_Log[[#This Row],[Product]]=FY04_M03,SalesOrders_Log[[#This Row],[Date Invoiced]],0)</f>
        <v>0</v>
      </c>
      <c r="BI306" s="18">
        <f>IF(SalesOrders_Log[[#This Row],[Product]]=FY04_M04,SalesOrders_Log[[#This Row],[Date Invoiced]],0)</f>
        <v>0</v>
      </c>
      <c r="BJ306" s="18">
        <f>IF(SalesOrders_Log[[#This Row],[Product]]=FY04_M05,SalesOrders_Log[[#This Row],[Date Invoiced]],0)</f>
        <v>0</v>
      </c>
      <c r="BK306" s="18">
        <f>IF(SalesOrders_Log[[#This Row],[Product]]=FY04_M06,SalesOrders_Log[[#This Row],[Date Invoiced]],0)</f>
        <v>0</v>
      </c>
      <c r="BL306" s="18">
        <f>IF(SalesOrders_Log[[#This Row],[Product]]=FY04_M07,SalesOrders_Log[[#This Row],[Date Invoiced]],0)</f>
        <v>0</v>
      </c>
      <c r="BM306" s="18">
        <f>IF(SalesOrders_Log[[#This Row],[Product]]=FY04_M08,SalesOrders_Log[[#This Row],[Date Invoiced]],0)</f>
        <v>0</v>
      </c>
      <c r="BN306" s="18">
        <f>IF(SalesOrders_Log[[#This Row],[Product]]=FY04_M09,SalesOrders_Log[[#This Row],[Date Invoiced]],0)</f>
        <v>0</v>
      </c>
      <c r="BO306" s="18">
        <f>IF(SalesOrders_Log[[#This Row],[Product]]=FY04_M10,SalesOrders_Log[[#This Row],[Date Invoiced]],0)</f>
        <v>0</v>
      </c>
      <c r="BP306" s="18">
        <f>IF(SalesOrders_Log[[#This Row],[Product]]=FY04_M11,SalesOrders_Log[[#This Row],[Date Invoiced]],0)</f>
        <v>0</v>
      </c>
      <c r="BQ306" s="18">
        <f>IF(SalesOrders_Log[[#This Row],[Product]]=FY04_M12,SalesOrders_Log[[#This Row],[Date Invoiced]],0)</f>
        <v>0</v>
      </c>
      <c r="BR306" s="18">
        <f>IF(SalesOrders_Log[[#This Row],[Product]]=FY05_M01,SalesOrders_Log[[#This Row],[Date Invoiced]],0)</f>
        <v>0</v>
      </c>
      <c r="BS306" s="18">
        <f>IF(SalesOrders_Log[[#This Row],[Product]]=FY05_M02,SalesOrders_Log[[#This Row],[Date Invoiced]],0)</f>
        <v>0</v>
      </c>
      <c r="BT306" s="18">
        <f>IF(SalesOrders_Log[[#This Row],[Product]]=FY05_M03,SalesOrders_Log[[#This Row],[Date Invoiced]],0)</f>
        <v>0</v>
      </c>
      <c r="BU306" s="18">
        <f>IF(SalesOrders_Log[[#This Row],[Product]]=FY05_M04,SalesOrders_Log[[#This Row],[Date Invoiced]],0)</f>
        <v>0</v>
      </c>
      <c r="BV306" s="18">
        <f>IF(SalesOrders_Log[[#This Row],[Product]]=FY05_M05,SalesOrders_Log[[#This Row],[Date Invoiced]],0)</f>
        <v>0</v>
      </c>
      <c r="BW306" s="18">
        <f>IF(SalesOrders_Log[[#This Row],[Product]]=FY05_M06,SalesOrders_Log[[#This Row],[Date Invoiced]],0)</f>
        <v>0</v>
      </c>
      <c r="BX306" s="18">
        <f>IF(SalesOrders_Log[[#This Row],[Product]]=FY05_M07,SalesOrders_Log[[#This Row],[Date Invoiced]],0)</f>
        <v>0</v>
      </c>
      <c r="BY306" s="18">
        <f>IF(SalesOrders_Log[[#This Row],[Product]]=FY05_M08,SalesOrders_Log[[#This Row],[Date Invoiced]],0)</f>
        <v>0</v>
      </c>
      <c r="BZ306" s="18">
        <f>IF(SalesOrders_Log[[#This Row],[Product]]=FY05_M09,SalesOrders_Log[[#This Row],[Date Invoiced]],0)</f>
        <v>0</v>
      </c>
      <c r="CA306" s="18">
        <f>IF(SalesOrders_Log[[#This Row],[Product]]=FY05_M10,SalesOrders_Log[[#This Row],[Date Invoiced]],0)</f>
        <v>0</v>
      </c>
      <c r="CB306" s="18">
        <f>IF(SalesOrders_Log[[#This Row],[Product]]=FY05_M11,SalesOrders_Log[[#This Row],[Date Invoiced]],0)</f>
        <v>0</v>
      </c>
      <c r="CC306" s="18">
        <f>IF(SalesOrders_Log[[#This Row],[Product]]=FY05_M12,SalesOrders_Log[[#This Row],[Date Invoiced]],0)</f>
        <v>0</v>
      </c>
    </row>
    <row r="307" spans="2:81" x14ac:dyDescent="0.25">
      <c r="B307" s="6" t="s">
        <v>911</v>
      </c>
      <c r="C307" s="6"/>
      <c r="D307" s="11"/>
      <c r="E307" s="6"/>
      <c r="F307" s="6"/>
      <c r="G307" s="6"/>
      <c r="H307" s="6"/>
      <c r="I307" s="6"/>
      <c r="J307" s="6"/>
      <c r="K307" s="6"/>
      <c r="L307" s="18" t="str">
        <f>IF(ISBLANK(SalesOrders_Log[[#This Row],[Product]]),"",SalesOrders_Log[[#This Row],[List Price]]*SalesOrders_Log[[#This Row],[QTY at List Price]]+SalesOrders_Log[[#This Row],[Discount Price]]*SalesOrders_Log[[#This Row],[QTY at Discount Price]])</f>
        <v/>
      </c>
      <c r="M307" s="6"/>
      <c r="N307" s="6"/>
      <c r="O307" s="18" t="str">
        <f>IFERROR(SalesOrders_Log[[#This Row],[Line Sub Total]]*SalesOrders_Log[[#This Row],[Zip Code Taxes]],"")</f>
        <v/>
      </c>
      <c r="P307" s="18">
        <f>SalesOrders_Log[[#This Row],[List Price]]-SalesOrders_Log[[#This Row],[Cost Price]]</f>
        <v>0</v>
      </c>
      <c r="Q30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07" s="93" t="str">
        <f>IFERROR(SalesOrders_Log[[#This Row],[QTY at List Price]]*SalesOrders_Log[[#This Row],[List Price]]/SalesOrders_Log[[#This Row],[Cost Price]]*SalesOrders_Log[[#This Row],[QTY at List Price]]-IF(SalesOrders_Log[[#This Row],[QTY at List Price]]="","",1),"")</f>
        <v/>
      </c>
      <c r="S307" s="93" t="str">
        <f>IFERROR( SalesOrders_Log[[#This Row],[QTY at Discount Price]]*SalesOrders_Log[[#This Row],[Discount Price]]/SalesOrders_Log[[#This Row],[Cost Price]]*SalesOrders_Log[[#This Row],[QTY at Discount Price]]-IF(SalesOrders_Log[[#This Row],[QTY at Discount Price]]="","",1),"")</f>
        <v/>
      </c>
      <c r="T307" s="6"/>
      <c r="V307" s="18">
        <f>IF(SalesOrders_Log[[#This Row],[Date Invoiced]]=FY01_M01,SalesOrders_Log[[#This Row],[Line Sub Total]],0)</f>
        <v>0</v>
      </c>
      <c r="W307" s="18">
        <f>IF(SalesOrders_Log[[#This Row],[Date Invoiced]]=FY01_M02,SalesOrders_Log[[#This Row],[Line Sub Total]],0)</f>
        <v>0</v>
      </c>
      <c r="X307" s="18">
        <f>IF(SalesOrders_Log[[#This Row],[Date Invoiced]]=FY01_M03,SalesOrders_Log[[#This Row],[Line Sub Total]],0)</f>
        <v>0</v>
      </c>
      <c r="Y307" s="18">
        <f>IF(SalesOrders_Log[[#This Row],[Date Invoiced]]=FY01_M04,SalesOrders_Log[[#This Row],[Line Sub Total]],0)</f>
        <v>0</v>
      </c>
      <c r="Z307" s="18">
        <f>IF(SalesOrders_Log[[#This Row],[Date Invoiced]]=FY01_M05,SalesOrders_Log[[#This Row],[Line Sub Total]],0)</f>
        <v>0</v>
      </c>
      <c r="AA307" s="18">
        <f>IF(SalesOrders_Log[[#This Row],[Date Invoiced]]=FY01_M06,SalesOrders_Log[[#This Row],[Line Sub Total]],0)</f>
        <v>0</v>
      </c>
      <c r="AB307" s="18">
        <f>IF(SalesOrders_Log[[#This Row],[Date Invoiced]]=FY01_M07,SalesOrders_Log[[#This Row],[Line Sub Total]],0)</f>
        <v>0</v>
      </c>
      <c r="AC307" s="18">
        <f>IF(SalesOrders_Log[[#This Row],[Date Invoiced]]=FY01_M08,SalesOrders_Log[[#This Row],[Line Sub Total]],0)</f>
        <v>0</v>
      </c>
      <c r="AD307" s="18">
        <f>IF(SalesOrders_Log[[#This Row],[Date Invoiced]]=FY01_M09,SalesOrders_Log[[#This Row],[Line Sub Total]],0)</f>
        <v>0</v>
      </c>
      <c r="AE307" s="18">
        <f>IF(SalesOrders_Log[[#This Row],[Date Invoiced]]=FY01_M10,SalesOrders_Log[[#This Row],[Line Sub Total]],0)</f>
        <v>0</v>
      </c>
      <c r="AF307" s="18">
        <f>IF(SalesOrders_Log[[#This Row],[Date Invoiced]]=FY01_M11,SalesOrders_Log[[#This Row],[Line Sub Total]],0)</f>
        <v>0</v>
      </c>
      <c r="AG307" s="18">
        <f>IF(SalesOrders_Log[[#This Row],[Date Invoiced]]=FY01_M12,SalesOrders_Log[[#This Row],[Line Sub Total]],0)</f>
        <v>0</v>
      </c>
      <c r="AH307" s="18">
        <f>IF(SalesOrders_Log[[#This Row],[Date Invoiced]]=FY02_M01,SalesOrders_Log[[#This Row],[Line Sub Total]],0)</f>
        <v>0</v>
      </c>
      <c r="AI307" s="18">
        <f>IF(SalesOrders_Log[[#This Row],[Date Invoiced]]=FY02_M02,SalesOrders_Log[[#This Row],[Line Sub Total]],0)</f>
        <v>0</v>
      </c>
      <c r="AJ307" s="18">
        <f>IF(SalesOrders_Log[[#This Row],[Date Invoiced]]=FY02_M03,SalesOrders_Log[[#This Row],[Line Sub Total]],0)</f>
        <v>0</v>
      </c>
      <c r="AK307" s="18">
        <f>IF(SalesOrders_Log[[#This Row],[Date Invoiced]]=FY02_M04,SalesOrders_Log[[#This Row],[Line Sub Total]],0)</f>
        <v>0</v>
      </c>
      <c r="AL307" s="18">
        <f>IF(SalesOrders_Log[[#This Row],[Date Invoiced]]=FY02_M05,SalesOrders_Log[[#This Row],[Line Sub Total]],0)</f>
        <v>0</v>
      </c>
      <c r="AM307" s="18">
        <f>IF(SalesOrders_Log[[#This Row],[Date Invoiced]]=FY02_M06,SalesOrders_Log[[#This Row],[Line Sub Total]],0)</f>
        <v>0</v>
      </c>
      <c r="AN307" s="18">
        <f>IF(SalesOrders_Log[[#This Row],[Date Invoiced]]=FY02_M07,SalesOrders_Log[[#This Row],[Line Sub Total]],0)</f>
        <v>0</v>
      </c>
      <c r="AO307" s="18">
        <f>IF(SalesOrders_Log[[#This Row],[Date Invoiced]]=FY02_M08,SalesOrders_Log[[#This Row],[Line Sub Total]],0)</f>
        <v>0</v>
      </c>
      <c r="AP307" s="18">
        <f>IF(SalesOrders_Log[[#This Row],[Date Invoiced]]=FY02_M09,SalesOrders_Log[[#This Row],[Line Sub Total]],0)</f>
        <v>0</v>
      </c>
      <c r="AQ307" s="18">
        <f>IF(SalesOrders_Log[[#This Row],[Date Invoiced]]=FY02_M10,SalesOrders_Log[[#This Row],[Line Sub Total]],0)</f>
        <v>0</v>
      </c>
      <c r="AR307" s="18">
        <f>IF(SalesOrders_Log[[#This Row],[Date Invoiced]]=FY02_M11,SalesOrders_Log[[#This Row],[Line Sub Total]],0)</f>
        <v>0</v>
      </c>
      <c r="AS307" s="18">
        <f>IF(SalesOrders_Log[[#This Row],[Date Invoiced]]=FY02_M12,SalesOrders_Log[[#This Row],[Line Sub Total]],0)</f>
        <v>0</v>
      </c>
      <c r="AT307" s="18">
        <f>IF(SalesOrders_Log[[#This Row],[Date Invoiced]]=FY03_M01,SalesOrders_Log[[#This Row],[Line Sub Total]],0)</f>
        <v>0</v>
      </c>
      <c r="AU307" s="18">
        <f>IF(SalesOrders_Log[[#This Row],[Date Invoiced]]=FY03_M02,SalesOrders_Log[[#This Row],[Line Sub Total]],0)</f>
        <v>0</v>
      </c>
      <c r="AV307" s="18">
        <f>IF(SalesOrders_Log[[#This Row],[Date Invoiced]]=FY03_M03,SalesOrders_Log[[#This Row],[Line Sub Total]],0)</f>
        <v>0</v>
      </c>
      <c r="AW307" s="18">
        <f>IF(SalesOrders_Log[[#This Row],[Date Invoiced]]=FY03_M04,SalesOrders_Log[[#This Row],[Line Sub Total]],0)</f>
        <v>0</v>
      </c>
      <c r="AX307" s="18">
        <f>IF(SalesOrders_Log[[#This Row],[Date Invoiced]]=FY03_M05,SalesOrders_Log[[#This Row],[Line Sub Total]],0)</f>
        <v>0</v>
      </c>
      <c r="AY307" s="18">
        <f>IF(SalesOrders_Log[[#This Row],[Date Invoiced]]=FY03_M06,SalesOrders_Log[[#This Row],[Line Sub Total]],0)</f>
        <v>0</v>
      </c>
      <c r="AZ307" s="18">
        <f>IF(SalesOrders_Log[[#This Row],[Date Invoiced]]=FY03_M07,SalesOrders_Log[[#This Row],[Line Sub Total]],0)</f>
        <v>0</v>
      </c>
      <c r="BA307" s="18">
        <f>IF(SalesOrders_Log[[#This Row],[Date Invoiced]]=FY03_M08,SalesOrders_Log[[#This Row],[Line Sub Total]],0)</f>
        <v>0</v>
      </c>
      <c r="BB307" s="18">
        <f>IF(SalesOrders_Log[[#This Row],[Date Invoiced]]=FY03_M09,SalesOrders_Log[[#This Row],[Line Sub Total]],0)</f>
        <v>0</v>
      </c>
      <c r="BC307" s="18">
        <f>IF(SalesOrders_Log[[#This Row],[Date Invoiced]]=FY03_M10,SalesOrders_Log[[#This Row],[Line Sub Total]],0)</f>
        <v>0</v>
      </c>
      <c r="BD307" s="18">
        <f>IF(SalesOrders_Log[[#This Row],[Date Invoiced]]=FY03_M11,SalesOrders_Log[[#This Row],[Line Sub Total]],0)</f>
        <v>0</v>
      </c>
      <c r="BE307" s="18">
        <f>IF(SalesOrders_Log[[#This Row],[Date Invoiced]]=FY03_M12,SalesOrders_Log[[#This Row],[Line Sub Total]],0)</f>
        <v>0</v>
      </c>
      <c r="BF307" s="18">
        <f>IF(SalesOrders_Log[[#This Row],[Product]]=FY04_M01,SalesOrders_Log[[#This Row],[Date Invoiced]],0)</f>
        <v>0</v>
      </c>
      <c r="BG307" s="18">
        <f>IF(SalesOrders_Log[[#This Row],[Product]]=FY04_M02,SalesOrders_Log[[#This Row],[Date Invoiced]],0)</f>
        <v>0</v>
      </c>
      <c r="BH307" s="18">
        <f>IF(SalesOrders_Log[[#This Row],[Product]]=FY04_M03,SalesOrders_Log[[#This Row],[Date Invoiced]],0)</f>
        <v>0</v>
      </c>
      <c r="BI307" s="18">
        <f>IF(SalesOrders_Log[[#This Row],[Product]]=FY04_M04,SalesOrders_Log[[#This Row],[Date Invoiced]],0)</f>
        <v>0</v>
      </c>
      <c r="BJ307" s="18">
        <f>IF(SalesOrders_Log[[#This Row],[Product]]=FY04_M05,SalesOrders_Log[[#This Row],[Date Invoiced]],0)</f>
        <v>0</v>
      </c>
      <c r="BK307" s="18">
        <f>IF(SalesOrders_Log[[#This Row],[Product]]=FY04_M06,SalesOrders_Log[[#This Row],[Date Invoiced]],0)</f>
        <v>0</v>
      </c>
      <c r="BL307" s="18">
        <f>IF(SalesOrders_Log[[#This Row],[Product]]=FY04_M07,SalesOrders_Log[[#This Row],[Date Invoiced]],0)</f>
        <v>0</v>
      </c>
      <c r="BM307" s="18">
        <f>IF(SalesOrders_Log[[#This Row],[Product]]=FY04_M08,SalesOrders_Log[[#This Row],[Date Invoiced]],0)</f>
        <v>0</v>
      </c>
      <c r="BN307" s="18">
        <f>IF(SalesOrders_Log[[#This Row],[Product]]=FY04_M09,SalesOrders_Log[[#This Row],[Date Invoiced]],0)</f>
        <v>0</v>
      </c>
      <c r="BO307" s="18">
        <f>IF(SalesOrders_Log[[#This Row],[Product]]=FY04_M10,SalesOrders_Log[[#This Row],[Date Invoiced]],0)</f>
        <v>0</v>
      </c>
      <c r="BP307" s="18">
        <f>IF(SalesOrders_Log[[#This Row],[Product]]=FY04_M11,SalesOrders_Log[[#This Row],[Date Invoiced]],0)</f>
        <v>0</v>
      </c>
      <c r="BQ307" s="18">
        <f>IF(SalesOrders_Log[[#This Row],[Product]]=FY04_M12,SalesOrders_Log[[#This Row],[Date Invoiced]],0)</f>
        <v>0</v>
      </c>
      <c r="BR307" s="18">
        <f>IF(SalesOrders_Log[[#This Row],[Product]]=FY05_M01,SalesOrders_Log[[#This Row],[Date Invoiced]],0)</f>
        <v>0</v>
      </c>
      <c r="BS307" s="18">
        <f>IF(SalesOrders_Log[[#This Row],[Product]]=FY05_M02,SalesOrders_Log[[#This Row],[Date Invoiced]],0)</f>
        <v>0</v>
      </c>
      <c r="BT307" s="18">
        <f>IF(SalesOrders_Log[[#This Row],[Product]]=FY05_M03,SalesOrders_Log[[#This Row],[Date Invoiced]],0)</f>
        <v>0</v>
      </c>
      <c r="BU307" s="18">
        <f>IF(SalesOrders_Log[[#This Row],[Product]]=FY05_M04,SalesOrders_Log[[#This Row],[Date Invoiced]],0)</f>
        <v>0</v>
      </c>
      <c r="BV307" s="18">
        <f>IF(SalesOrders_Log[[#This Row],[Product]]=FY05_M05,SalesOrders_Log[[#This Row],[Date Invoiced]],0)</f>
        <v>0</v>
      </c>
      <c r="BW307" s="18">
        <f>IF(SalesOrders_Log[[#This Row],[Product]]=FY05_M06,SalesOrders_Log[[#This Row],[Date Invoiced]],0)</f>
        <v>0</v>
      </c>
      <c r="BX307" s="18">
        <f>IF(SalesOrders_Log[[#This Row],[Product]]=FY05_M07,SalesOrders_Log[[#This Row],[Date Invoiced]],0)</f>
        <v>0</v>
      </c>
      <c r="BY307" s="18">
        <f>IF(SalesOrders_Log[[#This Row],[Product]]=FY05_M08,SalesOrders_Log[[#This Row],[Date Invoiced]],0)</f>
        <v>0</v>
      </c>
      <c r="BZ307" s="18">
        <f>IF(SalesOrders_Log[[#This Row],[Product]]=FY05_M09,SalesOrders_Log[[#This Row],[Date Invoiced]],0)</f>
        <v>0</v>
      </c>
      <c r="CA307" s="18">
        <f>IF(SalesOrders_Log[[#This Row],[Product]]=FY05_M10,SalesOrders_Log[[#This Row],[Date Invoiced]],0)</f>
        <v>0</v>
      </c>
      <c r="CB307" s="18">
        <f>IF(SalesOrders_Log[[#This Row],[Product]]=FY05_M11,SalesOrders_Log[[#This Row],[Date Invoiced]],0)</f>
        <v>0</v>
      </c>
      <c r="CC307" s="18">
        <f>IF(SalesOrders_Log[[#This Row],[Product]]=FY05_M12,SalesOrders_Log[[#This Row],[Date Invoiced]],0)</f>
        <v>0</v>
      </c>
    </row>
    <row r="308" spans="2:81" x14ac:dyDescent="0.25">
      <c r="B308" s="6" t="s">
        <v>912</v>
      </c>
      <c r="C308" s="6"/>
      <c r="D308" s="11"/>
      <c r="E308" s="6"/>
      <c r="F308" s="6"/>
      <c r="G308" s="6"/>
      <c r="H308" s="6"/>
      <c r="I308" s="6"/>
      <c r="J308" s="6"/>
      <c r="K308" s="6"/>
      <c r="L308" s="18" t="str">
        <f>IF(ISBLANK(SalesOrders_Log[[#This Row],[Product]]),"",SalesOrders_Log[[#This Row],[List Price]]*SalesOrders_Log[[#This Row],[QTY at List Price]]+SalesOrders_Log[[#This Row],[Discount Price]]*SalesOrders_Log[[#This Row],[QTY at Discount Price]])</f>
        <v/>
      </c>
      <c r="M308" s="6"/>
      <c r="N308" s="6"/>
      <c r="O308" s="18" t="str">
        <f>IFERROR(SalesOrders_Log[[#This Row],[Line Sub Total]]*SalesOrders_Log[[#This Row],[Zip Code Taxes]],"")</f>
        <v/>
      </c>
      <c r="P308" s="18">
        <f>SalesOrders_Log[[#This Row],[List Price]]-SalesOrders_Log[[#This Row],[Cost Price]]</f>
        <v>0</v>
      </c>
      <c r="Q30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08" s="93" t="str">
        <f>IFERROR(SalesOrders_Log[[#This Row],[QTY at List Price]]*SalesOrders_Log[[#This Row],[List Price]]/SalesOrders_Log[[#This Row],[Cost Price]]*SalesOrders_Log[[#This Row],[QTY at List Price]]-IF(SalesOrders_Log[[#This Row],[QTY at List Price]]="","",1),"")</f>
        <v/>
      </c>
      <c r="S308" s="93" t="str">
        <f>IFERROR( SalesOrders_Log[[#This Row],[QTY at Discount Price]]*SalesOrders_Log[[#This Row],[Discount Price]]/SalesOrders_Log[[#This Row],[Cost Price]]*SalesOrders_Log[[#This Row],[QTY at Discount Price]]-IF(SalesOrders_Log[[#This Row],[QTY at Discount Price]]="","",1),"")</f>
        <v/>
      </c>
      <c r="T308" s="6"/>
      <c r="V308" s="18">
        <f>IF(SalesOrders_Log[[#This Row],[Date Invoiced]]=FY01_M01,SalesOrders_Log[[#This Row],[Line Sub Total]],0)</f>
        <v>0</v>
      </c>
      <c r="W308" s="18">
        <f>IF(SalesOrders_Log[[#This Row],[Date Invoiced]]=FY01_M02,SalesOrders_Log[[#This Row],[Line Sub Total]],0)</f>
        <v>0</v>
      </c>
      <c r="X308" s="18">
        <f>IF(SalesOrders_Log[[#This Row],[Date Invoiced]]=FY01_M03,SalesOrders_Log[[#This Row],[Line Sub Total]],0)</f>
        <v>0</v>
      </c>
      <c r="Y308" s="18">
        <f>IF(SalesOrders_Log[[#This Row],[Date Invoiced]]=FY01_M04,SalesOrders_Log[[#This Row],[Line Sub Total]],0)</f>
        <v>0</v>
      </c>
      <c r="Z308" s="18">
        <f>IF(SalesOrders_Log[[#This Row],[Date Invoiced]]=FY01_M05,SalesOrders_Log[[#This Row],[Line Sub Total]],0)</f>
        <v>0</v>
      </c>
      <c r="AA308" s="18">
        <f>IF(SalesOrders_Log[[#This Row],[Date Invoiced]]=FY01_M06,SalesOrders_Log[[#This Row],[Line Sub Total]],0)</f>
        <v>0</v>
      </c>
      <c r="AB308" s="18">
        <f>IF(SalesOrders_Log[[#This Row],[Date Invoiced]]=FY01_M07,SalesOrders_Log[[#This Row],[Line Sub Total]],0)</f>
        <v>0</v>
      </c>
      <c r="AC308" s="18">
        <f>IF(SalesOrders_Log[[#This Row],[Date Invoiced]]=FY01_M08,SalesOrders_Log[[#This Row],[Line Sub Total]],0)</f>
        <v>0</v>
      </c>
      <c r="AD308" s="18">
        <f>IF(SalesOrders_Log[[#This Row],[Date Invoiced]]=FY01_M09,SalesOrders_Log[[#This Row],[Line Sub Total]],0)</f>
        <v>0</v>
      </c>
      <c r="AE308" s="18">
        <f>IF(SalesOrders_Log[[#This Row],[Date Invoiced]]=FY01_M10,SalesOrders_Log[[#This Row],[Line Sub Total]],0)</f>
        <v>0</v>
      </c>
      <c r="AF308" s="18">
        <f>IF(SalesOrders_Log[[#This Row],[Date Invoiced]]=FY01_M11,SalesOrders_Log[[#This Row],[Line Sub Total]],0)</f>
        <v>0</v>
      </c>
      <c r="AG308" s="18">
        <f>IF(SalesOrders_Log[[#This Row],[Date Invoiced]]=FY01_M12,SalesOrders_Log[[#This Row],[Line Sub Total]],0)</f>
        <v>0</v>
      </c>
      <c r="AH308" s="18">
        <f>IF(SalesOrders_Log[[#This Row],[Date Invoiced]]=FY02_M01,SalesOrders_Log[[#This Row],[Line Sub Total]],0)</f>
        <v>0</v>
      </c>
      <c r="AI308" s="18">
        <f>IF(SalesOrders_Log[[#This Row],[Date Invoiced]]=FY02_M02,SalesOrders_Log[[#This Row],[Line Sub Total]],0)</f>
        <v>0</v>
      </c>
      <c r="AJ308" s="18">
        <f>IF(SalesOrders_Log[[#This Row],[Date Invoiced]]=FY02_M03,SalesOrders_Log[[#This Row],[Line Sub Total]],0)</f>
        <v>0</v>
      </c>
      <c r="AK308" s="18">
        <f>IF(SalesOrders_Log[[#This Row],[Date Invoiced]]=FY02_M04,SalesOrders_Log[[#This Row],[Line Sub Total]],0)</f>
        <v>0</v>
      </c>
      <c r="AL308" s="18">
        <f>IF(SalesOrders_Log[[#This Row],[Date Invoiced]]=FY02_M05,SalesOrders_Log[[#This Row],[Line Sub Total]],0)</f>
        <v>0</v>
      </c>
      <c r="AM308" s="18">
        <f>IF(SalesOrders_Log[[#This Row],[Date Invoiced]]=FY02_M06,SalesOrders_Log[[#This Row],[Line Sub Total]],0)</f>
        <v>0</v>
      </c>
      <c r="AN308" s="18">
        <f>IF(SalesOrders_Log[[#This Row],[Date Invoiced]]=FY02_M07,SalesOrders_Log[[#This Row],[Line Sub Total]],0)</f>
        <v>0</v>
      </c>
      <c r="AO308" s="18">
        <f>IF(SalesOrders_Log[[#This Row],[Date Invoiced]]=FY02_M08,SalesOrders_Log[[#This Row],[Line Sub Total]],0)</f>
        <v>0</v>
      </c>
      <c r="AP308" s="18">
        <f>IF(SalesOrders_Log[[#This Row],[Date Invoiced]]=FY02_M09,SalesOrders_Log[[#This Row],[Line Sub Total]],0)</f>
        <v>0</v>
      </c>
      <c r="AQ308" s="18">
        <f>IF(SalesOrders_Log[[#This Row],[Date Invoiced]]=FY02_M10,SalesOrders_Log[[#This Row],[Line Sub Total]],0)</f>
        <v>0</v>
      </c>
      <c r="AR308" s="18">
        <f>IF(SalesOrders_Log[[#This Row],[Date Invoiced]]=FY02_M11,SalesOrders_Log[[#This Row],[Line Sub Total]],0)</f>
        <v>0</v>
      </c>
      <c r="AS308" s="18">
        <f>IF(SalesOrders_Log[[#This Row],[Date Invoiced]]=FY02_M12,SalesOrders_Log[[#This Row],[Line Sub Total]],0)</f>
        <v>0</v>
      </c>
      <c r="AT308" s="18">
        <f>IF(SalesOrders_Log[[#This Row],[Date Invoiced]]=FY03_M01,SalesOrders_Log[[#This Row],[Line Sub Total]],0)</f>
        <v>0</v>
      </c>
      <c r="AU308" s="18">
        <f>IF(SalesOrders_Log[[#This Row],[Date Invoiced]]=FY03_M02,SalesOrders_Log[[#This Row],[Line Sub Total]],0)</f>
        <v>0</v>
      </c>
      <c r="AV308" s="18">
        <f>IF(SalesOrders_Log[[#This Row],[Date Invoiced]]=FY03_M03,SalesOrders_Log[[#This Row],[Line Sub Total]],0)</f>
        <v>0</v>
      </c>
      <c r="AW308" s="18">
        <f>IF(SalesOrders_Log[[#This Row],[Date Invoiced]]=FY03_M04,SalesOrders_Log[[#This Row],[Line Sub Total]],0)</f>
        <v>0</v>
      </c>
      <c r="AX308" s="18">
        <f>IF(SalesOrders_Log[[#This Row],[Date Invoiced]]=FY03_M05,SalesOrders_Log[[#This Row],[Line Sub Total]],0)</f>
        <v>0</v>
      </c>
      <c r="AY308" s="18">
        <f>IF(SalesOrders_Log[[#This Row],[Date Invoiced]]=FY03_M06,SalesOrders_Log[[#This Row],[Line Sub Total]],0)</f>
        <v>0</v>
      </c>
      <c r="AZ308" s="18">
        <f>IF(SalesOrders_Log[[#This Row],[Date Invoiced]]=FY03_M07,SalesOrders_Log[[#This Row],[Line Sub Total]],0)</f>
        <v>0</v>
      </c>
      <c r="BA308" s="18">
        <f>IF(SalesOrders_Log[[#This Row],[Date Invoiced]]=FY03_M08,SalesOrders_Log[[#This Row],[Line Sub Total]],0)</f>
        <v>0</v>
      </c>
      <c r="BB308" s="18">
        <f>IF(SalesOrders_Log[[#This Row],[Date Invoiced]]=FY03_M09,SalesOrders_Log[[#This Row],[Line Sub Total]],0)</f>
        <v>0</v>
      </c>
      <c r="BC308" s="18">
        <f>IF(SalesOrders_Log[[#This Row],[Date Invoiced]]=FY03_M10,SalesOrders_Log[[#This Row],[Line Sub Total]],0)</f>
        <v>0</v>
      </c>
      <c r="BD308" s="18">
        <f>IF(SalesOrders_Log[[#This Row],[Date Invoiced]]=FY03_M11,SalesOrders_Log[[#This Row],[Line Sub Total]],0)</f>
        <v>0</v>
      </c>
      <c r="BE308" s="18">
        <f>IF(SalesOrders_Log[[#This Row],[Date Invoiced]]=FY03_M12,SalesOrders_Log[[#This Row],[Line Sub Total]],0)</f>
        <v>0</v>
      </c>
      <c r="BF308" s="18">
        <f>IF(SalesOrders_Log[[#This Row],[Product]]=FY04_M01,SalesOrders_Log[[#This Row],[Date Invoiced]],0)</f>
        <v>0</v>
      </c>
      <c r="BG308" s="18">
        <f>IF(SalesOrders_Log[[#This Row],[Product]]=FY04_M02,SalesOrders_Log[[#This Row],[Date Invoiced]],0)</f>
        <v>0</v>
      </c>
      <c r="BH308" s="18">
        <f>IF(SalesOrders_Log[[#This Row],[Product]]=FY04_M03,SalesOrders_Log[[#This Row],[Date Invoiced]],0)</f>
        <v>0</v>
      </c>
      <c r="BI308" s="18">
        <f>IF(SalesOrders_Log[[#This Row],[Product]]=FY04_M04,SalesOrders_Log[[#This Row],[Date Invoiced]],0)</f>
        <v>0</v>
      </c>
      <c r="BJ308" s="18">
        <f>IF(SalesOrders_Log[[#This Row],[Product]]=FY04_M05,SalesOrders_Log[[#This Row],[Date Invoiced]],0)</f>
        <v>0</v>
      </c>
      <c r="BK308" s="18">
        <f>IF(SalesOrders_Log[[#This Row],[Product]]=FY04_M06,SalesOrders_Log[[#This Row],[Date Invoiced]],0)</f>
        <v>0</v>
      </c>
      <c r="BL308" s="18">
        <f>IF(SalesOrders_Log[[#This Row],[Product]]=FY04_M07,SalesOrders_Log[[#This Row],[Date Invoiced]],0)</f>
        <v>0</v>
      </c>
      <c r="BM308" s="18">
        <f>IF(SalesOrders_Log[[#This Row],[Product]]=FY04_M08,SalesOrders_Log[[#This Row],[Date Invoiced]],0)</f>
        <v>0</v>
      </c>
      <c r="BN308" s="18">
        <f>IF(SalesOrders_Log[[#This Row],[Product]]=FY04_M09,SalesOrders_Log[[#This Row],[Date Invoiced]],0)</f>
        <v>0</v>
      </c>
      <c r="BO308" s="18">
        <f>IF(SalesOrders_Log[[#This Row],[Product]]=FY04_M10,SalesOrders_Log[[#This Row],[Date Invoiced]],0)</f>
        <v>0</v>
      </c>
      <c r="BP308" s="18">
        <f>IF(SalesOrders_Log[[#This Row],[Product]]=FY04_M11,SalesOrders_Log[[#This Row],[Date Invoiced]],0)</f>
        <v>0</v>
      </c>
      <c r="BQ308" s="18">
        <f>IF(SalesOrders_Log[[#This Row],[Product]]=FY04_M12,SalesOrders_Log[[#This Row],[Date Invoiced]],0)</f>
        <v>0</v>
      </c>
      <c r="BR308" s="18">
        <f>IF(SalesOrders_Log[[#This Row],[Product]]=FY05_M01,SalesOrders_Log[[#This Row],[Date Invoiced]],0)</f>
        <v>0</v>
      </c>
      <c r="BS308" s="18">
        <f>IF(SalesOrders_Log[[#This Row],[Product]]=FY05_M02,SalesOrders_Log[[#This Row],[Date Invoiced]],0)</f>
        <v>0</v>
      </c>
      <c r="BT308" s="18">
        <f>IF(SalesOrders_Log[[#This Row],[Product]]=FY05_M03,SalesOrders_Log[[#This Row],[Date Invoiced]],0)</f>
        <v>0</v>
      </c>
      <c r="BU308" s="18">
        <f>IF(SalesOrders_Log[[#This Row],[Product]]=FY05_M04,SalesOrders_Log[[#This Row],[Date Invoiced]],0)</f>
        <v>0</v>
      </c>
      <c r="BV308" s="18">
        <f>IF(SalesOrders_Log[[#This Row],[Product]]=FY05_M05,SalesOrders_Log[[#This Row],[Date Invoiced]],0)</f>
        <v>0</v>
      </c>
      <c r="BW308" s="18">
        <f>IF(SalesOrders_Log[[#This Row],[Product]]=FY05_M06,SalesOrders_Log[[#This Row],[Date Invoiced]],0)</f>
        <v>0</v>
      </c>
      <c r="BX308" s="18">
        <f>IF(SalesOrders_Log[[#This Row],[Product]]=FY05_M07,SalesOrders_Log[[#This Row],[Date Invoiced]],0)</f>
        <v>0</v>
      </c>
      <c r="BY308" s="18">
        <f>IF(SalesOrders_Log[[#This Row],[Product]]=FY05_M08,SalesOrders_Log[[#This Row],[Date Invoiced]],0)</f>
        <v>0</v>
      </c>
      <c r="BZ308" s="18">
        <f>IF(SalesOrders_Log[[#This Row],[Product]]=FY05_M09,SalesOrders_Log[[#This Row],[Date Invoiced]],0)</f>
        <v>0</v>
      </c>
      <c r="CA308" s="18">
        <f>IF(SalesOrders_Log[[#This Row],[Product]]=FY05_M10,SalesOrders_Log[[#This Row],[Date Invoiced]],0)</f>
        <v>0</v>
      </c>
      <c r="CB308" s="18">
        <f>IF(SalesOrders_Log[[#This Row],[Product]]=FY05_M11,SalesOrders_Log[[#This Row],[Date Invoiced]],0)</f>
        <v>0</v>
      </c>
      <c r="CC308" s="18">
        <f>IF(SalesOrders_Log[[#This Row],[Product]]=FY05_M12,SalesOrders_Log[[#This Row],[Date Invoiced]],0)</f>
        <v>0</v>
      </c>
    </row>
    <row r="309" spans="2:81" x14ac:dyDescent="0.25">
      <c r="B309" s="6" t="s">
        <v>913</v>
      </c>
      <c r="C309" s="6"/>
      <c r="D309" s="11"/>
      <c r="E309" s="6"/>
      <c r="F309" s="6"/>
      <c r="G309" s="6"/>
      <c r="H309" s="6"/>
      <c r="I309" s="6"/>
      <c r="J309" s="6"/>
      <c r="K309" s="6"/>
      <c r="L309" s="18" t="str">
        <f>IF(ISBLANK(SalesOrders_Log[[#This Row],[Product]]),"",SalesOrders_Log[[#This Row],[List Price]]*SalesOrders_Log[[#This Row],[QTY at List Price]]+SalesOrders_Log[[#This Row],[Discount Price]]*SalesOrders_Log[[#This Row],[QTY at Discount Price]])</f>
        <v/>
      </c>
      <c r="M309" s="6"/>
      <c r="N309" s="6"/>
      <c r="O309" s="18" t="str">
        <f>IFERROR(SalesOrders_Log[[#This Row],[Line Sub Total]]*SalesOrders_Log[[#This Row],[Zip Code Taxes]],"")</f>
        <v/>
      </c>
      <c r="P309" s="18">
        <f>SalesOrders_Log[[#This Row],[List Price]]-SalesOrders_Log[[#This Row],[Cost Price]]</f>
        <v>0</v>
      </c>
      <c r="Q30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09" s="93" t="str">
        <f>IFERROR(SalesOrders_Log[[#This Row],[QTY at List Price]]*SalesOrders_Log[[#This Row],[List Price]]/SalesOrders_Log[[#This Row],[Cost Price]]*SalesOrders_Log[[#This Row],[QTY at List Price]]-IF(SalesOrders_Log[[#This Row],[QTY at List Price]]="","",1),"")</f>
        <v/>
      </c>
      <c r="S309" s="93" t="str">
        <f>IFERROR( SalesOrders_Log[[#This Row],[QTY at Discount Price]]*SalesOrders_Log[[#This Row],[Discount Price]]/SalesOrders_Log[[#This Row],[Cost Price]]*SalesOrders_Log[[#This Row],[QTY at Discount Price]]-IF(SalesOrders_Log[[#This Row],[QTY at Discount Price]]="","",1),"")</f>
        <v/>
      </c>
      <c r="T309" s="6"/>
      <c r="V309" s="18">
        <f>IF(SalesOrders_Log[[#This Row],[Date Invoiced]]=FY01_M01,SalesOrders_Log[[#This Row],[Line Sub Total]],0)</f>
        <v>0</v>
      </c>
      <c r="W309" s="18">
        <f>IF(SalesOrders_Log[[#This Row],[Date Invoiced]]=FY01_M02,SalesOrders_Log[[#This Row],[Line Sub Total]],0)</f>
        <v>0</v>
      </c>
      <c r="X309" s="18">
        <f>IF(SalesOrders_Log[[#This Row],[Date Invoiced]]=FY01_M03,SalesOrders_Log[[#This Row],[Line Sub Total]],0)</f>
        <v>0</v>
      </c>
      <c r="Y309" s="18">
        <f>IF(SalesOrders_Log[[#This Row],[Date Invoiced]]=FY01_M04,SalesOrders_Log[[#This Row],[Line Sub Total]],0)</f>
        <v>0</v>
      </c>
      <c r="Z309" s="18">
        <f>IF(SalesOrders_Log[[#This Row],[Date Invoiced]]=FY01_M05,SalesOrders_Log[[#This Row],[Line Sub Total]],0)</f>
        <v>0</v>
      </c>
      <c r="AA309" s="18">
        <f>IF(SalesOrders_Log[[#This Row],[Date Invoiced]]=FY01_M06,SalesOrders_Log[[#This Row],[Line Sub Total]],0)</f>
        <v>0</v>
      </c>
      <c r="AB309" s="18">
        <f>IF(SalesOrders_Log[[#This Row],[Date Invoiced]]=FY01_M07,SalesOrders_Log[[#This Row],[Line Sub Total]],0)</f>
        <v>0</v>
      </c>
      <c r="AC309" s="18">
        <f>IF(SalesOrders_Log[[#This Row],[Date Invoiced]]=FY01_M08,SalesOrders_Log[[#This Row],[Line Sub Total]],0)</f>
        <v>0</v>
      </c>
      <c r="AD309" s="18">
        <f>IF(SalesOrders_Log[[#This Row],[Date Invoiced]]=FY01_M09,SalesOrders_Log[[#This Row],[Line Sub Total]],0)</f>
        <v>0</v>
      </c>
      <c r="AE309" s="18">
        <f>IF(SalesOrders_Log[[#This Row],[Date Invoiced]]=FY01_M10,SalesOrders_Log[[#This Row],[Line Sub Total]],0)</f>
        <v>0</v>
      </c>
      <c r="AF309" s="18">
        <f>IF(SalesOrders_Log[[#This Row],[Date Invoiced]]=FY01_M11,SalesOrders_Log[[#This Row],[Line Sub Total]],0)</f>
        <v>0</v>
      </c>
      <c r="AG309" s="18">
        <f>IF(SalesOrders_Log[[#This Row],[Date Invoiced]]=FY01_M12,SalesOrders_Log[[#This Row],[Line Sub Total]],0)</f>
        <v>0</v>
      </c>
      <c r="AH309" s="18">
        <f>IF(SalesOrders_Log[[#This Row],[Date Invoiced]]=FY02_M01,SalesOrders_Log[[#This Row],[Line Sub Total]],0)</f>
        <v>0</v>
      </c>
      <c r="AI309" s="18">
        <f>IF(SalesOrders_Log[[#This Row],[Date Invoiced]]=FY02_M02,SalesOrders_Log[[#This Row],[Line Sub Total]],0)</f>
        <v>0</v>
      </c>
      <c r="AJ309" s="18">
        <f>IF(SalesOrders_Log[[#This Row],[Date Invoiced]]=FY02_M03,SalesOrders_Log[[#This Row],[Line Sub Total]],0)</f>
        <v>0</v>
      </c>
      <c r="AK309" s="18">
        <f>IF(SalesOrders_Log[[#This Row],[Date Invoiced]]=FY02_M04,SalesOrders_Log[[#This Row],[Line Sub Total]],0)</f>
        <v>0</v>
      </c>
      <c r="AL309" s="18">
        <f>IF(SalesOrders_Log[[#This Row],[Date Invoiced]]=FY02_M05,SalesOrders_Log[[#This Row],[Line Sub Total]],0)</f>
        <v>0</v>
      </c>
      <c r="AM309" s="18">
        <f>IF(SalesOrders_Log[[#This Row],[Date Invoiced]]=FY02_M06,SalesOrders_Log[[#This Row],[Line Sub Total]],0)</f>
        <v>0</v>
      </c>
      <c r="AN309" s="18">
        <f>IF(SalesOrders_Log[[#This Row],[Date Invoiced]]=FY02_M07,SalesOrders_Log[[#This Row],[Line Sub Total]],0)</f>
        <v>0</v>
      </c>
      <c r="AO309" s="18">
        <f>IF(SalesOrders_Log[[#This Row],[Date Invoiced]]=FY02_M08,SalesOrders_Log[[#This Row],[Line Sub Total]],0)</f>
        <v>0</v>
      </c>
      <c r="AP309" s="18">
        <f>IF(SalesOrders_Log[[#This Row],[Date Invoiced]]=FY02_M09,SalesOrders_Log[[#This Row],[Line Sub Total]],0)</f>
        <v>0</v>
      </c>
      <c r="AQ309" s="18">
        <f>IF(SalesOrders_Log[[#This Row],[Date Invoiced]]=FY02_M10,SalesOrders_Log[[#This Row],[Line Sub Total]],0)</f>
        <v>0</v>
      </c>
      <c r="AR309" s="18">
        <f>IF(SalesOrders_Log[[#This Row],[Date Invoiced]]=FY02_M11,SalesOrders_Log[[#This Row],[Line Sub Total]],0)</f>
        <v>0</v>
      </c>
      <c r="AS309" s="18">
        <f>IF(SalesOrders_Log[[#This Row],[Date Invoiced]]=FY02_M12,SalesOrders_Log[[#This Row],[Line Sub Total]],0)</f>
        <v>0</v>
      </c>
      <c r="AT309" s="18">
        <f>IF(SalesOrders_Log[[#This Row],[Date Invoiced]]=FY03_M01,SalesOrders_Log[[#This Row],[Line Sub Total]],0)</f>
        <v>0</v>
      </c>
      <c r="AU309" s="18">
        <f>IF(SalesOrders_Log[[#This Row],[Date Invoiced]]=FY03_M02,SalesOrders_Log[[#This Row],[Line Sub Total]],0)</f>
        <v>0</v>
      </c>
      <c r="AV309" s="18">
        <f>IF(SalesOrders_Log[[#This Row],[Date Invoiced]]=FY03_M03,SalesOrders_Log[[#This Row],[Line Sub Total]],0)</f>
        <v>0</v>
      </c>
      <c r="AW309" s="18">
        <f>IF(SalesOrders_Log[[#This Row],[Date Invoiced]]=FY03_M04,SalesOrders_Log[[#This Row],[Line Sub Total]],0)</f>
        <v>0</v>
      </c>
      <c r="AX309" s="18">
        <f>IF(SalesOrders_Log[[#This Row],[Date Invoiced]]=FY03_M05,SalesOrders_Log[[#This Row],[Line Sub Total]],0)</f>
        <v>0</v>
      </c>
      <c r="AY309" s="18">
        <f>IF(SalesOrders_Log[[#This Row],[Date Invoiced]]=FY03_M06,SalesOrders_Log[[#This Row],[Line Sub Total]],0)</f>
        <v>0</v>
      </c>
      <c r="AZ309" s="18">
        <f>IF(SalesOrders_Log[[#This Row],[Date Invoiced]]=FY03_M07,SalesOrders_Log[[#This Row],[Line Sub Total]],0)</f>
        <v>0</v>
      </c>
      <c r="BA309" s="18">
        <f>IF(SalesOrders_Log[[#This Row],[Date Invoiced]]=FY03_M08,SalesOrders_Log[[#This Row],[Line Sub Total]],0)</f>
        <v>0</v>
      </c>
      <c r="BB309" s="18">
        <f>IF(SalesOrders_Log[[#This Row],[Date Invoiced]]=FY03_M09,SalesOrders_Log[[#This Row],[Line Sub Total]],0)</f>
        <v>0</v>
      </c>
      <c r="BC309" s="18">
        <f>IF(SalesOrders_Log[[#This Row],[Date Invoiced]]=FY03_M10,SalesOrders_Log[[#This Row],[Line Sub Total]],0)</f>
        <v>0</v>
      </c>
      <c r="BD309" s="18">
        <f>IF(SalesOrders_Log[[#This Row],[Date Invoiced]]=FY03_M11,SalesOrders_Log[[#This Row],[Line Sub Total]],0)</f>
        <v>0</v>
      </c>
      <c r="BE309" s="18">
        <f>IF(SalesOrders_Log[[#This Row],[Date Invoiced]]=FY03_M12,SalesOrders_Log[[#This Row],[Line Sub Total]],0)</f>
        <v>0</v>
      </c>
      <c r="BF309" s="18">
        <f>IF(SalesOrders_Log[[#This Row],[Product]]=FY04_M01,SalesOrders_Log[[#This Row],[Date Invoiced]],0)</f>
        <v>0</v>
      </c>
      <c r="BG309" s="18">
        <f>IF(SalesOrders_Log[[#This Row],[Product]]=FY04_M02,SalesOrders_Log[[#This Row],[Date Invoiced]],0)</f>
        <v>0</v>
      </c>
      <c r="BH309" s="18">
        <f>IF(SalesOrders_Log[[#This Row],[Product]]=FY04_M03,SalesOrders_Log[[#This Row],[Date Invoiced]],0)</f>
        <v>0</v>
      </c>
      <c r="BI309" s="18">
        <f>IF(SalesOrders_Log[[#This Row],[Product]]=FY04_M04,SalesOrders_Log[[#This Row],[Date Invoiced]],0)</f>
        <v>0</v>
      </c>
      <c r="BJ309" s="18">
        <f>IF(SalesOrders_Log[[#This Row],[Product]]=FY04_M05,SalesOrders_Log[[#This Row],[Date Invoiced]],0)</f>
        <v>0</v>
      </c>
      <c r="BK309" s="18">
        <f>IF(SalesOrders_Log[[#This Row],[Product]]=FY04_M06,SalesOrders_Log[[#This Row],[Date Invoiced]],0)</f>
        <v>0</v>
      </c>
      <c r="BL309" s="18">
        <f>IF(SalesOrders_Log[[#This Row],[Product]]=FY04_M07,SalesOrders_Log[[#This Row],[Date Invoiced]],0)</f>
        <v>0</v>
      </c>
      <c r="BM309" s="18">
        <f>IF(SalesOrders_Log[[#This Row],[Product]]=FY04_M08,SalesOrders_Log[[#This Row],[Date Invoiced]],0)</f>
        <v>0</v>
      </c>
      <c r="BN309" s="18">
        <f>IF(SalesOrders_Log[[#This Row],[Product]]=FY04_M09,SalesOrders_Log[[#This Row],[Date Invoiced]],0)</f>
        <v>0</v>
      </c>
      <c r="BO309" s="18">
        <f>IF(SalesOrders_Log[[#This Row],[Product]]=FY04_M10,SalesOrders_Log[[#This Row],[Date Invoiced]],0)</f>
        <v>0</v>
      </c>
      <c r="BP309" s="18">
        <f>IF(SalesOrders_Log[[#This Row],[Product]]=FY04_M11,SalesOrders_Log[[#This Row],[Date Invoiced]],0)</f>
        <v>0</v>
      </c>
      <c r="BQ309" s="18">
        <f>IF(SalesOrders_Log[[#This Row],[Product]]=FY04_M12,SalesOrders_Log[[#This Row],[Date Invoiced]],0)</f>
        <v>0</v>
      </c>
      <c r="BR309" s="18">
        <f>IF(SalesOrders_Log[[#This Row],[Product]]=FY05_M01,SalesOrders_Log[[#This Row],[Date Invoiced]],0)</f>
        <v>0</v>
      </c>
      <c r="BS309" s="18">
        <f>IF(SalesOrders_Log[[#This Row],[Product]]=FY05_M02,SalesOrders_Log[[#This Row],[Date Invoiced]],0)</f>
        <v>0</v>
      </c>
      <c r="BT309" s="18">
        <f>IF(SalesOrders_Log[[#This Row],[Product]]=FY05_M03,SalesOrders_Log[[#This Row],[Date Invoiced]],0)</f>
        <v>0</v>
      </c>
      <c r="BU309" s="18">
        <f>IF(SalesOrders_Log[[#This Row],[Product]]=FY05_M04,SalesOrders_Log[[#This Row],[Date Invoiced]],0)</f>
        <v>0</v>
      </c>
      <c r="BV309" s="18">
        <f>IF(SalesOrders_Log[[#This Row],[Product]]=FY05_M05,SalesOrders_Log[[#This Row],[Date Invoiced]],0)</f>
        <v>0</v>
      </c>
      <c r="BW309" s="18">
        <f>IF(SalesOrders_Log[[#This Row],[Product]]=FY05_M06,SalesOrders_Log[[#This Row],[Date Invoiced]],0)</f>
        <v>0</v>
      </c>
      <c r="BX309" s="18">
        <f>IF(SalesOrders_Log[[#This Row],[Product]]=FY05_M07,SalesOrders_Log[[#This Row],[Date Invoiced]],0)</f>
        <v>0</v>
      </c>
      <c r="BY309" s="18">
        <f>IF(SalesOrders_Log[[#This Row],[Product]]=FY05_M08,SalesOrders_Log[[#This Row],[Date Invoiced]],0)</f>
        <v>0</v>
      </c>
      <c r="BZ309" s="18">
        <f>IF(SalesOrders_Log[[#This Row],[Product]]=FY05_M09,SalesOrders_Log[[#This Row],[Date Invoiced]],0)</f>
        <v>0</v>
      </c>
      <c r="CA309" s="18">
        <f>IF(SalesOrders_Log[[#This Row],[Product]]=FY05_M10,SalesOrders_Log[[#This Row],[Date Invoiced]],0)</f>
        <v>0</v>
      </c>
      <c r="CB309" s="18">
        <f>IF(SalesOrders_Log[[#This Row],[Product]]=FY05_M11,SalesOrders_Log[[#This Row],[Date Invoiced]],0)</f>
        <v>0</v>
      </c>
      <c r="CC309" s="18">
        <f>IF(SalesOrders_Log[[#This Row],[Product]]=FY05_M12,SalesOrders_Log[[#This Row],[Date Invoiced]],0)</f>
        <v>0</v>
      </c>
    </row>
    <row r="310" spans="2:81" x14ac:dyDescent="0.25">
      <c r="B310" s="6" t="s">
        <v>914</v>
      </c>
      <c r="C310" s="6"/>
      <c r="D310" s="11"/>
      <c r="E310" s="6"/>
      <c r="F310" s="6"/>
      <c r="G310" s="6"/>
      <c r="H310" s="6"/>
      <c r="I310" s="6"/>
      <c r="J310" s="6"/>
      <c r="K310" s="6"/>
      <c r="L310" s="18" t="str">
        <f>IF(ISBLANK(SalesOrders_Log[[#This Row],[Product]]),"",SalesOrders_Log[[#This Row],[List Price]]*SalesOrders_Log[[#This Row],[QTY at List Price]]+SalesOrders_Log[[#This Row],[Discount Price]]*SalesOrders_Log[[#This Row],[QTY at Discount Price]])</f>
        <v/>
      </c>
      <c r="M310" s="6"/>
      <c r="N310" s="6"/>
      <c r="O310" s="18" t="str">
        <f>IFERROR(SalesOrders_Log[[#This Row],[Line Sub Total]]*SalesOrders_Log[[#This Row],[Zip Code Taxes]],"")</f>
        <v/>
      </c>
      <c r="P310" s="18">
        <f>SalesOrders_Log[[#This Row],[List Price]]-SalesOrders_Log[[#This Row],[Cost Price]]</f>
        <v>0</v>
      </c>
      <c r="Q31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10" s="93" t="str">
        <f>IFERROR(SalesOrders_Log[[#This Row],[QTY at List Price]]*SalesOrders_Log[[#This Row],[List Price]]/SalesOrders_Log[[#This Row],[Cost Price]]*SalesOrders_Log[[#This Row],[QTY at List Price]]-IF(SalesOrders_Log[[#This Row],[QTY at List Price]]="","",1),"")</f>
        <v/>
      </c>
      <c r="S310" s="93" t="str">
        <f>IFERROR( SalesOrders_Log[[#This Row],[QTY at Discount Price]]*SalesOrders_Log[[#This Row],[Discount Price]]/SalesOrders_Log[[#This Row],[Cost Price]]*SalesOrders_Log[[#This Row],[QTY at Discount Price]]-IF(SalesOrders_Log[[#This Row],[QTY at Discount Price]]="","",1),"")</f>
        <v/>
      </c>
      <c r="T310" s="6"/>
      <c r="V310" s="18">
        <f>IF(SalesOrders_Log[[#This Row],[Date Invoiced]]=FY01_M01,SalesOrders_Log[[#This Row],[Line Sub Total]],0)</f>
        <v>0</v>
      </c>
      <c r="W310" s="18">
        <f>IF(SalesOrders_Log[[#This Row],[Date Invoiced]]=FY01_M02,SalesOrders_Log[[#This Row],[Line Sub Total]],0)</f>
        <v>0</v>
      </c>
      <c r="X310" s="18">
        <f>IF(SalesOrders_Log[[#This Row],[Date Invoiced]]=FY01_M03,SalesOrders_Log[[#This Row],[Line Sub Total]],0)</f>
        <v>0</v>
      </c>
      <c r="Y310" s="18">
        <f>IF(SalesOrders_Log[[#This Row],[Date Invoiced]]=FY01_M04,SalesOrders_Log[[#This Row],[Line Sub Total]],0)</f>
        <v>0</v>
      </c>
      <c r="Z310" s="18">
        <f>IF(SalesOrders_Log[[#This Row],[Date Invoiced]]=FY01_M05,SalesOrders_Log[[#This Row],[Line Sub Total]],0)</f>
        <v>0</v>
      </c>
      <c r="AA310" s="18">
        <f>IF(SalesOrders_Log[[#This Row],[Date Invoiced]]=FY01_M06,SalesOrders_Log[[#This Row],[Line Sub Total]],0)</f>
        <v>0</v>
      </c>
      <c r="AB310" s="18">
        <f>IF(SalesOrders_Log[[#This Row],[Date Invoiced]]=FY01_M07,SalesOrders_Log[[#This Row],[Line Sub Total]],0)</f>
        <v>0</v>
      </c>
      <c r="AC310" s="18">
        <f>IF(SalesOrders_Log[[#This Row],[Date Invoiced]]=FY01_M08,SalesOrders_Log[[#This Row],[Line Sub Total]],0)</f>
        <v>0</v>
      </c>
      <c r="AD310" s="18">
        <f>IF(SalesOrders_Log[[#This Row],[Date Invoiced]]=FY01_M09,SalesOrders_Log[[#This Row],[Line Sub Total]],0)</f>
        <v>0</v>
      </c>
      <c r="AE310" s="18">
        <f>IF(SalesOrders_Log[[#This Row],[Date Invoiced]]=FY01_M10,SalesOrders_Log[[#This Row],[Line Sub Total]],0)</f>
        <v>0</v>
      </c>
      <c r="AF310" s="18">
        <f>IF(SalesOrders_Log[[#This Row],[Date Invoiced]]=FY01_M11,SalesOrders_Log[[#This Row],[Line Sub Total]],0)</f>
        <v>0</v>
      </c>
      <c r="AG310" s="18">
        <f>IF(SalesOrders_Log[[#This Row],[Date Invoiced]]=FY01_M12,SalesOrders_Log[[#This Row],[Line Sub Total]],0)</f>
        <v>0</v>
      </c>
      <c r="AH310" s="18">
        <f>IF(SalesOrders_Log[[#This Row],[Date Invoiced]]=FY02_M01,SalesOrders_Log[[#This Row],[Line Sub Total]],0)</f>
        <v>0</v>
      </c>
      <c r="AI310" s="18">
        <f>IF(SalesOrders_Log[[#This Row],[Date Invoiced]]=FY02_M02,SalesOrders_Log[[#This Row],[Line Sub Total]],0)</f>
        <v>0</v>
      </c>
      <c r="AJ310" s="18">
        <f>IF(SalesOrders_Log[[#This Row],[Date Invoiced]]=FY02_M03,SalesOrders_Log[[#This Row],[Line Sub Total]],0)</f>
        <v>0</v>
      </c>
      <c r="AK310" s="18">
        <f>IF(SalesOrders_Log[[#This Row],[Date Invoiced]]=FY02_M04,SalesOrders_Log[[#This Row],[Line Sub Total]],0)</f>
        <v>0</v>
      </c>
      <c r="AL310" s="18">
        <f>IF(SalesOrders_Log[[#This Row],[Date Invoiced]]=FY02_M05,SalesOrders_Log[[#This Row],[Line Sub Total]],0)</f>
        <v>0</v>
      </c>
      <c r="AM310" s="18">
        <f>IF(SalesOrders_Log[[#This Row],[Date Invoiced]]=FY02_M06,SalesOrders_Log[[#This Row],[Line Sub Total]],0)</f>
        <v>0</v>
      </c>
      <c r="AN310" s="18">
        <f>IF(SalesOrders_Log[[#This Row],[Date Invoiced]]=FY02_M07,SalesOrders_Log[[#This Row],[Line Sub Total]],0)</f>
        <v>0</v>
      </c>
      <c r="AO310" s="18">
        <f>IF(SalesOrders_Log[[#This Row],[Date Invoiced]]=FY02_M08,SalesOrders_Log[[#This Row],[Line Sub Total]],0)</f>
        <v>0</v>
      </c>
      <c r="AP310" s="18">
        <f>IF(SalesOrders_Log[[#This Row],[Date Invoiced]]=FY02_M09,SalesOrders_Log[[#This Row],[Line Sub Total]],0)</f>
        <v>0</v>
      </c>
      <c r="AQ310" s="18">
        <f>IF(SalesOrders_Log[[#This Row],[Date Invoiced]]=FY02_M10,SalesOrders_Log[[#This Row],[Line Sub Total]],0)</f>
        <v>0</v>
      </c>
      <c r="AR310" s="18">
        <f>IF(SalesOrders_Log[[#This Row],[Date Invoiced]]=FY02_M11,SalesOrders_Log[[#This Row],[Line Sub Total]],0)</f>
        <v>0</v>
      </c>
      <c r="AS310" s="18">
        <f>IF(SalesOrders_Log[[#This Row],[Date Invoiced]]=FY02_M12,SalesOrders_Log[[#This Row],[Line Sub Total]],0)</f>
        <v>0</v>
      </c>
      <c r="AT310" s="18">
        <f>IF(SalesOrders_Log[[#This Row],[Date Invoiced]]=FY03_M01,SalesOrders_Log[[#This Row],[Line Sub Total]],0)</f>
        <v>0</v>
      </c>
      <c r="AU310" s="18">
        <f>IF(SalesOrders_Log[[#This Row],[Date Invoiced]]=FY03_M02,SalesOrders_Log[[#This Row],[Line Sub Total]],0)</f>
        <v>0</v>
      </c>
      <c r="AV310" s="18">
        <f>IF(SalesOrders_Log[[#This Row],[Date Invoiced]]=FY03_M03,SalesOrders_Log[[#This Row],[Line Sub Total]],0)</f>
        <v>0</v>
      </c>
      <c r="AW310" s="18">
        <f>IF(SalesOrders_Log[[#This Row],[Date Invoiced]]=FY03_M04,SalesOrders_Log[[#This Row],[Line Sub Total]],0)</f>
        <v>0</v>
      </c>
      <c r="AX310" s="18">
        <f>IF(SalesOrders_Log[[#This Row],[Date Invoiced]]=FY03_M05,SalesOrders_Log[[#This Row],[Line Sub Total]],0)</f>
        <v>0</v>
      </c>
      <c r="AY310" s="18">
        <f>IF(SalesOrders_Log[[#This Row],[Date Invoiced]]=FY03_M06,SalesOrders_Log[[#This Row],[Line Sub Total]],0)</f>
        <v>0</v>
      </c>
      <c r="AZ310" s="18">
        <f>IF(SalesOrders_Log[[#This Row],[Date Invoiced]]=FY03_M07,SalesOrders_Log[[#This Row],[Line Sub Total]],0)</f>
        <v>0</v>
      </c>
      <c r="BA310" s="18">
        <f>IF(SalesOrders_Log[[#This Row],[Date Invoiced]]=FY03_M08,SalesOrders_Log[[#This Row],[Line Sub Total]],0)</f>
        <v>0</v>
      </c>
      <c r="BB310" s="18">
        <f>IF(SalesOrders_Log[[#This Row],[Date Invoiced]]=FY03_M09,SalesOrders_Log[[#This Row],[Line Sub Total]],0)</f>
        <v>0</v>
      </c>
      <c r="BC310" s="18">
        <f>IF(SalesOrders_Log[[#This Row],[Date Invoiced]]=FY03_M10,SalesOrders_Log[[#This Row],[Line Sub Total]],0)</f>
        <v>0</v>
      </c>
      <c r="BD310" s="18">
        <f>IF(SalesOrders_Log[[#This Row],[Date Invoiced]]=FY03_M11,SalesOrders_Log[[#This Row],[Line Sub Total]],0)</f>
        <v>0</v>
      </c>
      <c r="BE310" s="18">
        <f>IF(SalesOrders_Log[[#This Row],[Date Invoiced]]=FY03_M12,SalesOrders_Log[[#This Row],[Line Sub Total]],0)</f>
        <v>0</v>
      </c>
      <c r="BF310" s="18">
        <f>IF(SalesOrders_Log[[#This Row],[Product]]=FY04_M01,SalesOrders_Log[[#This Row],[Date Invoiced]],0)</f>
        <v>0</v>
      </c>
      <c r="BG310" s="18">
        <f>IF(SalesOrders_Log[[#This Row],[Product]]=FY04_M02,SalesOrders_Log[[#This Row],[Date Invoiced]],0)</f>
        <v>0</v>
      </c>
      <c r="BH310" s="18">
        <f>IF(SalesOrders_Log[[#This Row],[Product]]=FY04_M03,SalesOrders_Log[[#This Row],[Date Invoiced]],0)</f>
        <v>0</v>
      </c>
      <c r="BI310" s="18">
        <f>IF(SalesOrders_Log[[#This Row],[Product]]=FY04_M04,SalesOrders_Log[[#This Row],[Date Invoiced]],0)</f>
        <v>0</v>
      </c>
      <c r="BJ310" s="18">
        <f>IF(SalesOrders_Log[[#This Row],[Product]]=FY04_M05,SalesOrders_Log[[#This Row],[Date Invoiced]],0)</f>
        <v>0</v>
      </c>
      <c r="BK310" s="18">
        <f>IF(SalesOrders_Log[[#This Row],[Product]]=FY04_M06,SalesOrders_Log[[#This Row],[Date Invoiced]],0)</f>
        <v>0</v>
      </c>
      <c r="BL310" s="18">
        <f>IF(SalesOrders_Log[[#This Row],[Product]]=FY04_M07,SalesOrders_Log[[#This Row],[Date Invoiced]],0)</f>
        <v>0</v>
      </c>
      <c r="BM310" s="18">
        <f>IF(SalesOrders_Log[[#This Row],[Product]]=FY04_M08,SalesOrders_Log[[#This Row],[Date Invoiced]],0)</f>
        <v>0</v>
      </c>
      <c r="BN310" s="18">
        <f>IF(SalesOrders_Log[[#This Row],[Product]]=FY04_M09,SalesOrders_Log[[#This Row],[Date Invoiced]],0)</f>
        <v>0</v>
      </c>
      <c r="BO310" s="18">
        <f>IF(SalesOrders_Log[[#This Row],[Product]]=FY04_M10,SalesOrders_Log[[#This Row],[Date Invoiced]],0)</f>
        <v>0</v>
      </c>
      <c r="BP310" s="18">
        <f>IF(SalesOrders_Log[[#This Row],[Product]]=FY04_M11,SalesOrders_Log[[#This Row],[Date Invoiced]],0)</f>
        <v>0</v>
      </c>
      <c r="BQ310" s="18">
        <f>IF(SalesOrders_Log[[#This Row],[Product]]=FY04_M12,SalesOrders_Log[[#This Row],[Date Invoiced]],0)</f>
        <v>0</v>
      </c>
      <c r="BR310" s="18">
        <f>IF(SalesOrders_Log[[#This Row],[Product]]=FY05_M01,SalesOrders_Log[[#This Row],[Date Invoiced]],0)</f>
        <v>0</v>
      </c>
      <c r="BS310" s="18">
        <f>IF(SalesOrders_Log[[#This Row],[Product]]=FY05_M02,SalesOrders_Log[[#This Row],[Date Invoiced]],0)</f>
        <v>0</v>
      </c>
      <c r="BT310" s="18">
        <f>IF(SalesOrders_Log[[#This Row],[Product]]=FY05_M03,SalesOrders_Log[[#This Row],[Date Invoiced]],0)</f>
        <v>0</v>
      </c>
      <c r="BU310" s="18">
        <f>IF(SalesOrders_Log[[#This Row],[Product]]=FY05_M04,SalesOrders_Log[[#This Row],[Date Invoiced]],0)</f>
        <v>0</v>
      </c>
      <c r="BV310" s="18">
        <f>IF(SalesOrders_Log[[#This Row],[Product]]=FY05_M05,SalesOrders_Log[[#This Row],[Date Invoiced]],0)</f>
        <v>0</v>
      </c>
      <c r="BW310" s="18">
        <f>IF(SalesOrders_Log[[#This Row],[Product]]=FY05_M06,SalesOrders_Log[[#This Row],[Date Invoiced]],0)</f>
        <v>0</v>
      </c>
      <c r="BX310" s="18">
        <f>IF(SalesOrders_Log[[#This Row],[Product]]=FY05_M07,SalesOrders_Log[[#This Row],[Date Invoiced]],0)</f>
        <v>0</v>
      </c>
      <c r="BY310" s="18">
        <f>IF(SalesOrders_Log[[#This Row],[Product]]=FY05_M08,SalesOrders_Log[[#This Row],[Date Invoiced]],0)</f>
        <v>0</v>
      </c>
      <c r="BZ310" s="18">
        <f>IF(SalesOrders_Log[[#This Row],[Product]]=FY05_M09,SalesOrders_Log[[#This Row],[Date Invoiced]],0)</f>
        <v>0</v>
      </c>
      <c r="CA310" s="18">
        <f>IF(SalesOrders_Log[[#This Row],[Product]]=FY05_M10,SalesOrders_Log[[#This Row],[Date Invoiced]],0)</f>
        <v>0</v>
      </c>
      <c r="CB310" s="18">
        <f>IF(SalesOrders_Log[[#This Row],[Product]]=FY05_M11,SalesOrders_Log[[#This Row],[Date Invoiced]],0)</f>
        <v>0</v>
      </c>
      <c r="CC310" s="18">
        <f>IF(SalesOrders_Log[[#This Row],[Product]]=FY05_M12,SalesOrders_Log[[#This Row],[Date Invoiced]],0)</f>
        <v>0</v>
      </c>
    </row>
    <row r="311" spans="2:81" x14ac:dyDescent="0.25">
      <c r="B311" s="6" t="s">
        <v>915</v>
      </c>
      <c r="C311" s="6"/>
      <c r="D311" s="11"/>
      <c r="E311" s="6"/>
      <c r="F311" s="6"/>
      <c r="G311" s="6"/>
      <c r="H311" s="6"/>
      <c r="I311" s="6"/>
      <c r="J311" s="6"/>
      <c r="K311" s="6"/>
      <c r="L311" s="18" t="str">
        <f>IF(ISBLANK(SalesOrders_Log[[#This Row],[Product]]),"",SalesOrders_Log[[#This Row],[List Price]]*SalesOrders_Log[[#This Row],[QTY at List Price]]+SalesOrders_Log[[#This Row],[Discount Price]]*SalesOrders_Log[[#This Row],[QTY at Discount Price]])</f>
        <v/>
      </c>
      <c r="M311" s="6"/>
      <c r="N311" s="6"/>
      <c r="O311" s="18" t="str">
        <f>IFERROR(SalesOrders_Log[[#This Row],[Line Sub Total]]*SalesOrders_Log[[#This Row],[Zip Code Taxes]],"")</f>
        <v/>
      </c>
      <c r="P311" s="18">
        <f>SalesOrders_Log[[#This Row],[List Price]]-SalesOrders_Log[[#This Row],[Cost Price]]</f>
        <v>0</v>
      </c>
      <c r="Q31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11" s="93" t="str">
        <f>IFERROR(SalesOrders_Log[[#This Row],[QTY at List Price]]*SalesOrders_Log[[#This Row],[List Price]]/SalesOrders_Log[[#This Row],[Cost Price]]*SalesOrders_Log[[#This Row],[QTY at List Price]]-IF(SalesOrders_Log[[#This Row],[QTY at List Price]]="","",1),"")</f>
        <v/>
      </c>
      <c r="S311" s="93" t="str">
        <f>IFERROR( SalesOrders_Log[[#This Row],[QTY at Discount Price]]*SalesOrders_Log[[#This Row],[Discount Price]]/SalesOrders_Log[[#This Row],[Cost Price]]*SalesOrders_Log[[#This Row],[QTY at Discount Price]]-IF(SalesOrders_Log[[#This Row],[QTY at Discount Price]]="","",1),"")</f>
        <v/>
      </c>
      <c r="T311" s="6"/>
      <c r="V311" s="18">
        <f>IF(SalesOrders_Log[[#This Row],[Date Invoiced]]=FY01_M01,SalesOrders_Log[[#This Row],[Line Sub Total]],0)</f>
        <v>0</v>
      </c>
      <c r="W311" s="18">
        <f>IF(SalesOrders_Log[[#This Row],[Date Invoiced]]=FY01_M02,SalesOrders_Log[[#This Row],[Line Sub Total]],0)</f>
        <v>0</v>
      </c>
      <c r="X311" s="18">
        <f>IF(SalesOrders_Log[[#This Row],[Date Invoiced]]=FY01_M03,SalesOrders_Log[[#This Row],[Line Sub Total]],0)</f>
        <v>0</v>
      </c>
      <c r="Y311" s="18">
        <f>IF(SalesOrders_Log[[#This Row],[Date Invoiced]]=FY01_M04,SalesOrders_Log[[#This Row],[Line Sub Total]],0)</f>
        <v>0</v>
      </c>
      <c r="Z311" s="18">
        <f>IF(SalesOrders_Log[[#This Row],[Date Invoiced]]=FY01_M05,SalesOrders_Log[[#This Row],[Line Sub Total]],0)</f>
        <v>0</v>
      </c>
      <c r="AA311" s="18">
        <f>IF(SalesOrders_Log[[#This Row],[Date Invoiced]]=FY01_M06,SalesOrders_Log[[#This Row],[Line Sub Total]],0)</f>
        <v>0</v>
      </c>
      <c r="AB311" s="18">
        <f>IF(SalesOrders_Log[[#This Row],[Date Invoiced]]=FY01_M07,SalesOrders_Log[[#This Row],[Line Sub Total]],0)</f>
        <v>0</v>
      </c>
      <c r="AC311" s="18">
        <f>IF(SalesOrders_Log[[#This Row],[Date Invoiced]]=FY01_M08,SalesOrders_Log[[#This Row],[Line Sub Total]],0)</f>
        <v>0</v>
      </c>
      <c r="AD311" s="18">
        <f>IF(SalesOrders_Log[[#This Row],[Date Invoiced]]=FY01_M09,SalesOrders_Log[[#This Row],[Line Sub Total]],0)</f>
        <v>0</v>
      </c>
      <c r="AE311" s="18">
        <f>IF(SalesOrders_Log[[#This Row],[Date Invoiced]]=FY01_M10,SalesOrders_Log[[#This Row],[Line Sub Total]],0)</f>
        <v>0</v>
      </c>
      <c r="AF311" s="18">
        <f>IF(SalesOrders_Log[[#This Row],[Date Invoiced]]=FY01_M11,SalesOrders_Log[[#This Row],[Line Sub Total]],0)</f>
        <v>0</v>
      </c>
      <c r="AG311" s="18">
        <f>IF(SalesOrders_Log[[#This Row],[Date Invoiced]]=FY01_M12,SalesOrders_Log[[#This Row],[Line Sub Total]],0)</f>
        <v>0</v>
      </c>
      <c r="AH311" s="18">
        <f>IF(SalesOrders_Log[[#This Row],[Date Invoiced]]=FY02_M01,SalesOrders_Log[[#This Row],[Line Sub Total]],0)</f>
        <v>0</v>
      </c>
      <c r="AI311" s="18">
        <f>IF(SalesOrders_Log[[#This Row],[Date Invoiced]]=FY02_M02,SalesOrders_Log[[#This Row],[Line Sub Total]],0)</f>
        <v>0</v>
      </c>
      <c r="AJ311" s="18">
        <f>IF(SalesOrders_Log[[#This Row],[Date Invoiced]]=FY02_M03,SalesOrders_Log[[#This Row],[Line Sub Total]],0)</f>
        <v>0</v>
      </c>
      <c r="AK311" s="18">
        <f>IF(SalesOrders_Log[[#This Row],[Date Invoiced]]=FY02_M04,SalesOrders_Log[[#This Row],[Line Sub Total]],0)</f>
        <v>0</v>
      </c>
      <c r="AL311" s="18">
        <f>IF(SalesOrders_Log[[#This Row],[Date Invoiced]]=FY02_M05,SalesOrders_Log[[#This Row],[Line Sub Total]],0)</f>
        <v>0</v>
      </c>
      <c r="AM311" s="18">
        <f>IF(SalesOrders_Log[[#This Row],[Date Invoiced]]=FY02_M06,SalesOrders_Log[[#This Row],[Line Sub Total]],0)</f>
        <v>0</v>
      </c>
      <c r="AN311" s="18">
        <f>IF(SalesOrders_Log[[#This Row],[Date Invoiced]]=FY02_M07,SalesOrders_Log[[#This Row],[Line Sub Total]],0)</f>
        <v>0</v>
      </c>
      <c r="AO311" s="18">
        <f>IF(SalesOrders_Log[[#This Row],[Date Invoiced]]=FY02_M08,SalesOrders_Log[[#This Row],[Line Sub Total]],0)</f>
        <v>0</v>
      </c>
      <c r="AP311" s="18">
        <f>IF(SalesOrders_Log[[#This Row],[Date Invoiced]]=FY02_M09,SalesOrders_Log[[#This Row],[Line Sub Total]],0)</f>
        <v>0</v>
      </c>
      <c r="AQ311" s="18">
        <f>IF(SalesOrders_Log[[#This Row],[Date Invoiced]]=FY02_M10,SalesOrders_Log[[#This Row],[Line Sub Total]],0)</f>
        <v>0</v>
      </c>
      <c r="AR311" s="18">
        <f>IF(SalesOrders_Log[[#This Row],[Date Invoiced]]=FY02_M11,SalesOrders_Log[[#This Row],[Line Sub Total]],0)</f>
        <v>0</v>
      </c>
      <c r="AS311" s="18">
        <f>IF(SalesOrders_Log[[#This Row],[Date Invoiced]]=FY02_M12,SalesOrders_Log[[#This Row],[Line Sub Total]],0)</f>
        <v>0</v>
      </c>
      <c r="AT311" s="18">
        <f>IF(SalesOrders_Log[[#This Row],[Date Invoiced]]=FY03_M01,SalesOrders_Log[[#This Row],[Line Sub Total]],0)</f>
        <v>0</v>
      </c>
      <c r="AU311" s="18">
        <f>IF(SalesOrders_Log[[#This Row],[Date Invoiced]]=FY03_M02,SalesOrders_Log[[#This Row],[Line Sub Total]],0)</f>
        <v>0</v>
      </c>
      <c r="AV311" s="18">
        <f>IF(SalesOrders_Log[[#This Row],[Date Invoiced]]=FY03_M03,SalesOrders_Log[[#This Row],[Line Sub Total]],0)</f>
        <v>0</v>
      </c>
      <c r="AW311" s="18">
        <f>IF(SalesOrders_Log[[#This Row],[Date Invoiced]]=FY03_M04,SalesOrders_Log[[#This Row],[Line Sub Total]],0)</f>
        <v>0</v>
      </c>
      <c r="AX311" s="18">
        <f>IF(SalesOrders_Log[[#This Row],[Date Invoiced]]=FY03_M05,SalesOrders_Log[[#This Row],[Line Sub Total]],0)</f>
        <v>0</v>
      </c>
      <c r="AY311" s="18">
        <f>IF(SalesOrders_Log[[#This Row],[Date Invoiced]]=FY03_M06,SalesOrders_Log[[#This Row],[Line Sub Total]],0)</f>
        <v>0</v>
      </c>
      <c r="AZ311" s="18">
        <f>IF(SalesOrders_Log[[#This Row],[Date Invoiced]]=FY03_M07,SalesOrders_Log[[#This Row],[Line Sub Total]],0)</f>
        <v>0</v>
      </c>
      <c r="BA311" s="18">
        <f>IF(SalesOrders_Log[[#This Row],[Date Invoiced]]=FY03_M08,SalesOrders_Log[[#This Row],[Line Sub Total]],0)</f>
        <v>0</v>
      </c>
      <c r="BB311" s="18">
        <f>IF(SalesOrders_Log[[#This Row],[Date Invoiced]]=FY03_M09,SalesOrders_Log[[#This Row],[Line Sub Total]],0)</f>
        <v>0</v>
      </c>
      <c r="BC311" s="18">
        <f>IF(SalesOrders_Log[[#This Row],[Date Invoiced]]=FY03_M10,SalesOrders_Log[[#This Row],[Line Sub Total]],0)</f>
        <v>0</v>
      </c>
      <c r="BD311" s="18">
        <f>IF(SalesOrders_Log[[#This Row],[Date Invoiced]]=FY03_M11,SalesOrders_Log[[#This Row],[Line Sub Total]],0)</f>
        <v>0</v>
      </c>
      <c r="BE311" s="18">
        <f>IF(SalesOrders_Log[[#This Row],[Date Invoiced]]=FY03_M12,SalesOrders_Log[[#This Row],[Line Sub Total]],0)</f>
        <v>0</v>
      </c>
      <c r="BF311" s="18">
        <f>IF(SalesOrders_Log[[#This Row],[Product]]=FY04_M01,SalesOrders_Log[[#This Row],[Date Invoiced]],0)</f>
        <v>0</v>
      </c>
      <c r="BG311" s="18">
        <f>IF(SalesOrders_Log[[#This Row],[Product]]=FY04_M02,SalesOrders_Log[[#This Row],[Date Invoiced]],0)</f>
        <v>0</v>
      </c>
      <c r="BH311" s="18">
        <f>IF(SalesOrders_Log[[#This Row],[Product]]=FY04_M03,SalesOrders_Log[[#This Row],[Date Invoiced]],0)</f>
        <v>0</v>
      </c>
      <c r="BI311" s="18">
        <f>IF(SalesOrders_Log[[#This Row],[Product]]=FY04_M04,SalesOrders_Log[[#This Row],[Date Invoiced]],0)</f>
        <v>0</v>
      </c>
      <c r="BJ311" s="18">
        <f>IF(SalesOrders_Log[[#This Row],[Product]]=FY04_M05,SalesOrders_Log[[#This Row],[Date Invoiced]],0)</f>
        <v>0</v>
      </c>
      <c r="BK311" s="18">
        <f>IF(SalesOrders_Log[[#This Row],[Product]]=FY04_M06,SalesOrders_Log[[#This Row],[Date Invoiced]],0)</f>
        <v>0</v>
      </c>
      <c r="BL311" s="18">
        <f>IF(SalesOrders_Log[[#This Row],[Product]]=FY04_M07,SalesOrders_Log[[#This Row],[Date Invoiced]],0)</f>
        <v>0</v>
      </c>
      <c r="BM311" s="18">
        <f>IF(SalesOrders_Log[[#This Row],[Product]]=FY04_M08,SalesOrders_Log[[#This Row],[Date Invoiced]],0)</f>
        <v>0</v>
      </c>
      <c r="BN311" s="18">
        <f>IF(SalesOrders_Log[[#This Row],[Product]]=FY04_M09,SalesOrders_Log[[#This Row],[Date Invoiced]],0)</f>
        <v>0</v>
      </c>
      <c r="BO311" s="18">
        <f>IF(SalesOrders_Log[[#This Row],[Product]]=FY04_M10,SalesOrders_Log[[#This Row],[Date Invoiced]],0)</f>
        <v>0</v>
      </c>
      <c r="BP311" s="18">
        <f>IF(SalesOrders_Log[[#This Row],[Product]]=FY04_M11,SalesOrders_Log[[#This Row],[Date Invoiced]],0)</f>
        <v>0</v>
      </c>
      <c r="BQ311" s="18">
        <f>IF(SalesOrders_Log[[#This Row],[Product]]=FY04_M12,SalesOrders_Log[[#This Row],[Date Invoiced]],0)</f>
        <v>0</v>
      </c>
      <c r="BR311" s="18">
        <f>IF(SalesOrders_Log[[#This Row],[Product]]=FY05_M01,SalesOrders_Log[[#This Row],[Date Invoiced]],0)</f>
        <v>0</v>
      </c>
      <c r="BS311" s="18">
        <f>IF(SalesOrders_Log[[#This Row],[Product]]=FY05_M02,SalesOrders_Log[[#This Row],[Date Invoiced]],0)</f>
        <v>0</v>
      </c>
      <c r="BT311" s="18">
        <f>IF(SalesOrders_Log[[#This Row],[Product]]=FY05_M03,SalesOrders_Log[[#This Row],[Date Invoiced]],0)</f>
        <v>0</v>
      </c>
      <c r="BU311" s="18">
        <f>IF(SalesOrders_Log[[#This Row],[Product]]=FY05_M04,SalesOrders_Log[[#This Row],[Date Invoiced]],0)</f>
        <v>0</v>
      </c>
      <c r="BV311" s="18">
        <f>IF(SalesOrders_Log[[#This Row],[Product]]=FY05_M05,SalesOrders_Log[[#This Row],[Date Invoiced]],0)</f>
        <v>0</v>
      </c>
      <c r="BW311" s="18">
        <f>IF(SalesOrders_Log[[#This Row],[Product]]=FY05_M06,SalesOrders_Log[[#This Row],[Date Invoiced]],0)</f>
        <v>0</v>
      </c>
      <c r="BX311" s="18">
        <f>IF(SalesOrders_Log[[#This Row],[Product]]=FY05_M07,SalesOrders_Log[[#This Row],[Date Invoiced]],0)</f>
        <v>0</v>
      </c>
      <c r="BY311" s="18">
        <f>IF(SalesOrders_Log[[#This Row],[Product]]=FY05_M08,SalesOrders_Log[[#This Row],[Date Invoiced]],0)</f>
        <v>0</v>
      </c>
      <c r="BZ311" s="18">
        <f>IF(SalesOrders_Log[[#This Row],[Product]]=FY05_M09,SalesOrders_Log[[#This Row],[Date Invoiced]],0)</f>
        <v>0</v>
      </c>
      <c r="CA311" s="18">
        <f>IF(SalesOrders_Log[[#This Row],[Product]]=FY05_M10,SalesOrders_Log[[#This Row],[Date Invoiced]],0)</f>
        <v>0</v>
      </c>
      <c r="CB311" s="18">
        <f>IF(SalesOrders_Log[[#This Row],[Product]]=FY05_M11,SalesOrders_Log[[#This Row],[Date Invoiced]],0)</f>
        <v>0</v>
      </c>
      <c r="CC311" s="18">
        <f>IF(SalesOrders_Log[[#This Row],[Product]]=FY05_M12,SalesOrders_Log[[#This Row],[Date Invoiced]],0)</f>
        <v>0</v>
      </c>
    </row>
    <row r="312" spans="2:81" x14ac:dyDescent="0.25">
      <c r="B312" s="6" t="s">
        <v>916</v>
      </c>
      <c r="C312" s="6"/>
      <c r="D312" s="11"/>
      <c r="E312" s="6"/>
      <c r="F312" s="6"/>
      <c r="G312" s="6"/>
      <c r="H312" s="6"/>
      <c r="I312" s="6"/>
      <c r="J312" s="6"/>
      <c r="K312" s="6"/>
      <c r="L312" s="18" t="str">
        <f>IF(ISBLANK(SalesOrders_Log[[#This Row],[Product]]),"",SalesOrders_Log[[#This Row],[List Price]]*SalesOrders_Log[[#This Row],[QTY at List Price]]+SalesOrders_Log[[#This Row],[Discount Price]]*SalesOrders_Log[[#This Row],[QTY at Discount Price]])</f>
        <v/>
      </c>
      <c r="M312" s="6"/>
      <c r="N312" s="6"/>
      <c r="O312" s="18" t="str">
        <f>IFERROR(SalesOrders_Log[[#This Row],[Line Sub Total]]*SalesOrders_Log[[#This Row],[Zip Code Taxes]],"")</f>
        <v/>
      </c>
      <c r="P312" s="18">
        <f>SalesOrders_Log[[#This Row],[List Price]]-SalesOrders_Log[[#This Row],[Cost Price]]</f>
        <v>0</v>
      </c>
      <c r="Q31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12" s="93" t="str">
        <f>IFERROR(SalesOrders_Log[[#This Row],[QTY at List Price]]*SalesOrders_Log[[#This Row],[List Price]]/SalesOrders_Log[[#This Row],[Cost Price]]*SalesOrders_Log[[#This Row],[QTY at List Price]]-IF(SalesOrders_Log[[#This Row],[QTY at List Price]]="","",1),"")</f>
        <v/>
      </c>
      <c r="S312" s="93" t="str">
        <f>IFERROR( SalesOrders_Log[[#This Row],[QTY at Discount Price]]*SalesOrders_Log[[#This Row],[Discount Price]]/SalesOrders_Log[[#This Row],[Cost Price]]*SalesOrders_Log[[#This Row],[QTY at Discount Price]]-IF(SalesOrders_Log[[#This Row],[QTY at Discount Price]]="","",1),"")</f>
        <v/>
      </c>
      <c r="T312" s="6"/>
      <c r="V312" s="18">
        <f>IF(SalesOrders_Log[[#This Row],[Date Invoiced]]=FY01_M01,SalesOrders_Log[[#This Row],[Line Sub Total]],0)</f>
        <v>0</v>
      </c>
      <c r="W312" s="18">
        <f>IF(SalesOrders_Log[[#This Row],[Date Invoiced]]=FY01_M02,SalesOrders_Log[[#This Row],[Line Sub Total]],0)</f>
        <v>0</v>
      </c>
      <c r="X312" s="18">
        <f>IF(SalesOrders_Log[[#This Row],[Date Invoiced]]=FY01_M03,SalesOrders_Log[[#This Row],[Line Sub Total]],0)</f>
        <v>0</v>
      </c>
      <c r="Y312" s="18">
        <f>IF(SalesOrders_Log[[#This Row],[Date Invoiced]]=FY01_M04,SalesOrders_Log[[#This Row],[Line Sub Total]],0)</f>
        <v>0</v>
      </c>
      <c r="Z312" s="18">
        <f>IF(SalesOrders_Log[[#This Row],[Date Invoiced]]=FY01_M05,SalesOrders_Log[[#This Row],[Line Sub Total]],0)</f>
        <v>0</v>
      </c>
      <c r="AA312" s="18">
        <f>IF(SalesOrders_Log[[#This Row],[Date Invoiced]]=FY01_M06,SalesOrders_Log[[#This Row],[Line Sub Total]],0)</f>
        <v>0</v>
      </c>
      <c r="AB312" s="18">
        <f>IF(SalesOrders_Log[[#This Row],[Date Invoiced]]=FY01_M07,SalesOrders_Log[[#This Row],[Line Sub Total]],0)</f>
        <v>0</v>
      </c>
      <c r="AC312" s="18">
        <f>IF(SalesOrders_Log[[#This Row],[Date Invoiced]]=FY01_M08,SalesOrders_Log[[#This Row],[Line Sub Total]],0)</f>
        <v>0</v>
      </c>
      <c r="AD312" s="18">
        <f>IF(SalesOrders_Log[[#This Row],[Date Invoiced]]=FY01_M09,SalesOrders_Log[[#This Row],[Line Sub Total]],0)</f>
        <v>0</v>
      </c>
      <c r="AE312" s="18">
        <f>IF(SalesOrders_Log[[#This Row],[Date Invoiced]]=FY01_M10,SalesOrders_Log[[#This Row],[Line Sub Total]],0)</f>
        <v>0</v>
      </c>
      <c r="AF312" s="18">
        <f>IF(SalesOrders_Log[[#This Row],[Date Invoiced]]=FY01_M11,SalesOrders_Log[[#This Row],[Line Sub Total]],0)</f>
        <v>0</v>
      </c>
      <c r="AG312" s="18">
        <f>IF(SalesOrders_Log[[#This Row],[Date Invoiced]]=FY01_M12,SalesOrders_Log[[#This Row],[Line Sub Total]],0)</f>
        <v>0</v>
      </c>
      <c r="AH312" s="18">
        <f>IF(SalesOrders_Log[[#This Row],[Date Invoiced]]=FY02_M01,SalesOrders_Log[[#This Row],[Line Sub Total]],0)</f>
        <v>0</v>
      </c>
      <c r="AI312" s="18">
        <f>IF(SalesOrders_Log[[#This Row],[Date Invoiced]]=FY02_M02,SalesOrders_Log[[#This Row],[Line Sub Total]],0)</f>
        <v>0</v>
      </c>
      <c r="AJ312" s="18">
        <f>IF(SalesOrders_Log[[#This Row],[Date Invoiced]]=FY02_M03,SalesOrders_Log[[#This Row],[Line Sub Total]],0)</f>
        <v>0</v>
      </c>
      <c r="AK312" s="18">
        <f>IF(SalesOrders_Log[[#This Row],[Date Invoiced]]=FY02_M04,SalesOrders_Log[[#This Row],[Line Sub Total]],0)</f>
        <v>0</v>
      </c>
      <c r="AL312" s="18">
        <f>IF(SalesOrders_Log[[#This Row],[Date Invoiced]]=FY02_M05,SalesOrders_Log[[#This Row],[Line Sub Total]],0)</f>
        <v>0</v>
      </c>
      <c r="AM312" s="18">
        <f>IF(SalesOrders_Log[[#This Row],[Date Invoiced]]=FY02_M06,SalesOrders_Log[[#This Row],[Line Sub Total]],0)</f>
        <v>0</v>
      </c>
      <c r="AN312" s="18">
        <f>IF(SalesOrders_Log[[#This Row],[Date Invoiced]]=FY02_M07,SalesOrders_Log[[#This Row],[Line Sub Total]],0)</f>
        <v>0</v>
      </c>
      <c r="AO312" s="18">
        <f>IF(SalesOrders_Log[[#This Row],[Date Invoiced]]=FY02_M08,SalesOrders_Log[[#This Row],[Line Sub Total]],0)</f>
        <v>0</v>
      </c>
      <c r="AP312" s="18">
        <f>IF(SalesOrders_Log[[#This Row],[Date Invoiced]]=FY02_M09,SalesOrders_Log[[#This Row],[Line Sub Total]],0)</f>
        <v>0</v>
      </c>
      <c r="AQ312" s="18">
        <f>IF(SalesOrders_Log[[#This Row],[Date Invoiced]]=FY02_M10,SalesOrders_Log[[#This Row],[Line Sub Total]],0)</f>
        <v>0</v>
      </c>
      <c r="AR312" s="18">
        <f>IF(SalesOrders_Log[[#This Row],[Date Invoiced]]=FY02_M11,SalesOrders_Log[[#This Row],[Line Sub Total]],0)</f>
        <v>0</v>
      </c>
      <c r="AS312" s="18">
        <f>IF(SalesOrders_Log[[#This Row],[Date Invoiced]]=FY02_M12,SalesOrders_Log[[#This Row],[Line Sub Total]],0)</f>
        <v>0</v>
      </c>
      <c r="AT312" s="18">
        <f>IF(SalesOrders_Log[[#This Row],[Date Invoiced]]=FY03_M01,SalesOrders_Log[[#This Row],[Line Sub Total]],0)</f>
        <v>0</v>
      </c>
      <c r="AU312" s="18">
        <f>IF(SalesOrders_Log[[#This Row],[Date Invoiced]]=FY03_M02,SalesOrders_Log[[#This Row],[Line Sub Total]],0)</f>
        <v>0</v>
      </c>
      <c r="AV312" s="18">
        <f>IF(SalesOrders_Log[[#This Row],[Date Invoiced]]=FY03_M03,SalesOrders_Log[[#This Row],[Line Sub Total]],0)</f>
        <v>0</v>
      </c>
      <c r="AW312" s="18">
        <f>IF(SalesOrders_Log[[#This Row],[Date Invoiced]]=FY03_M04,SalesOrders_Log[[#This Row],[Line Sub Total]],0)</f>
        <v>0</v>
      </c>
      <c r="AX312" s="18">
        <f>IF(SalesOrders_Log[[#This Row],[Date Invoiced]]=FY03_M05,SalesOrders_Log[[#This Row],[Line Sub Total]],0)</f>
        <v>0</v>
      </c>
      <c r="AY312" s="18">
        <f>IF(SalesOrders_Log[[#This Row],[Date Invoiced]]=FY03_M06,SalesOrders_Log[[#This Row],[Line Sub Total]],0)</f>
        <v>0</v>
      </c>
      <c r="AZ312" s="18">
        <f>IF(SalesOrders_Log[[#This Row],[Date Invoiced]]=FY03_M07,SalesOrders_Log[[#This Row],[Line Sub Total]],0)</f>
        <v>0</v>
      </c>
      <c r="BA312" s="18">
        <f>IF(SalesOrders_Log[[#This Row],[Date Invoiced]]=FY03_M08,SalesOrders_Log[[#This Row],[Line Sub Total]],0)</f>
        <v>0</v>
      </c>
      <c r="BB312" s="18">
        <f>IF(SalesOrders_Log[[#This Row],[Date Invoiced]]=FY03_M09,SalesOrders_Log[[#This Row],[Line Sub Total]],0)</f>
        <v>0</v>
      </c>
      <c r="BC312" s="18">
        <f>IF(SalesOrders_Log[[#This Row],[Date Invoiced]]=FY03_M10,SalesOrders_Log[[#This Row],[Line Sub Total]],0)</f>
        <v>0</v>
      </c>
      <c r="BD312" s="18">
        <f>IF(SalesOrders_Log[[#This Row],[Date Invoiced]]=FY03_M11,SalesOrders_Log[[#This Row],[Line Sub Total]],0)</f>
        <v>0</v>
      </c>
      <c r="BE312" s="18">
        <f>IF(SalesOrders_Log[[#This Row],[Date Invoiced]]=FY03_M12,SalesOrders_Log[[#This Row],[Line Sub Total]],0)</f>
        <v>0</v>
      </c>
      <c r="BF312" s="18">
        <f>IF(SalesOrders_Log[[#This Row],[Product]]=FY04_M01,SalesOrders_Log[[#This Row],[Date Invoiced]],0)</f>
        <v>0</v>
      </c>
      <c r="BG312" s="18">
        <f>IF(SalesOrders_Log[[#This Row],[Product]]=FY04_M02,SalesOrders_Log[[#This Row],[Date Invoiced]],0)</f>
        <v>0</v>
      </c>
      <c r="BH312" s="18">
        <f>IF(SalesOrders_Log[[#This Row],[Product]]=FY04_M03,SalesOrders_Log[[#This Row],[Date Invoiced]],0)</f>
        <v>0</v>
      </c>
      <c r="BI312" s="18">
        <f>IF(SalesOrders_Log[[#This Row],[Product]]=FY04_M04,SalesOrders_Log[[#This Row],[Date Invoiced]],0)</f>
        <v>0</v>
      </c>
      <c r="BJ312" s="18">
        <f>IF(SalesOrders_Log[[#This Row],[Product]]=FY04_M05,SalesOrders_Log[[#This Row],[Date Invoiced]],0)</f>
        <v>0</v>
      </c>
      <c r="BK312" s="18">
        <f>IF(SalesOrders_Log[[#This Row],[Product]]=FY04_M06,SalesOrders_Log[[#This Row],[Date Invoiced]],0)</f>
        <v>0</v>
      </c>
      <c r="BL312" s="18">
        <f>IF(SalesOrders_Log[[#This Row],[Product]]=FY04_M07,SalesOrders_Log[[#This Row],[Date Invoiced]],0)</f>
        <v>0</v>
      </c>
      <c r="BM312" s="18">
        <f>IF(SalesOrders_Log[[#This Row],[Product]]=FY04_M08,SalesOrders_Log[[#This Row],[Date Invoiced]],0)</f>
        <v>0</v>
      </c>
      <c r="BN312" s="18">
        <f>IF(SalesOrders_Log[[#This Row],[Product]]=FY04_M09,SalesOrders_Log[[#This Row],[Date Invoiced]],0)</f>
        <v>0</v>
      </c>
      <c r="BO312" s="18">
        <f>IF(SalesOrders_Log[[#This Row],[Product]]=FY04_M10,SalesOrders_Log[[#This Row],[Date Invoiced]],0)</f>
        <v>0</v>
      </c>
      <c r="BP312" s="18">
        <f>IF(SalesOrders_Log[[#This Row],[Product]]=FY04_M11,SalesOrders_Log[[#This Row],[Date Invoiced]],0)</f>
        <v>0</v>
      </c>
      <c r="BQ312" s="18">
        <f>IF(SalesOrders_Log[[#This Row],[Product]]=FY04_M12,SalesOrders_Log[[#This Row],[Date Invoiced]],0)</f>
        <v>0</v>
      </c>
      <c r="BR312" s="18">
        <f>IF(SalesOrders_Log[[#This Row],[Product]]=FY05_M01,SalesOrders_Log[[#This Row],[Date Invoiced]],0)</f>
        <v>0</v>
      </c>
      <c r="BS312" s="18">
        <f>IF(SalesOrders_Log[[#This Row],[Product]]=FY05_M02,SalesOrders_Log[[#This Row],[Date Invoiced]],0)</f>
        <v>0</v>
      </c>
      <c r="BT312" s="18">
        <f>IF(SalesOrders_Log[[#This Row],[Product]]=FY05_M03,SalesOrders_Log[[#This Row],[Date Invoiced]],0)</f>
        <v>0</v>
      </c>
      <c r="BU312" s="18">
        <f>IF(SalesOrders_Log[[#This Row],[Product]]=FY05_M04,SalesOrders_Log[[#This Row],[Date Invoiced]],0)</f>
        <v>0</v>
      </c>
      <c r="BV312" s="18">
        <f>IF(SalesOrders_Log[[#This Row],[Product]]=FY05_M05,SalesOrders_Log[[#This Row],[Date Invoiced]],0)</f>
        <v>0</v>
      </c>
      <c r="BW312" s="18">
        <f>IF(SalesOrders_Log[[#This Row],[Product]]=FY05_M06,SalesOrders_Log[[#This Row],[Date Invoiced]],0)</f>
        <v>0</v>
      </c>
      <c r="BX312" s="18">
        <f>IF(SalesOrders_Log[[#This Row],[Product]]=FY05_M07,SalesOrders_Log[[#This Row],[Date Invoiced]],0)</f>
        <v>0</v>
      </c>
      <c r="BY312" s="18">
        <f>IF(SalesOrders_Log[[#This Row],[Product]]=FY05_M08,SalesOrders_Log[[#This Row],[Date Invoiced]],0)</f>
        <v>0</v>
      </c>
      <c r="BZ312" s="18">
        <f>IF(SalesOrders_Log[[#This Row],[Product]]=FY05_M09,SalesOrders_Log[[#This Row],[Date Invoiced]],0)</f>
        <v>0</v>
      </c>
      <c r="CA312" s="18">
        <f>IF(SalesOrders_Log[[#This Row],[Product]]=FY05_M10,SalesOrders_Log[[#This Row],[Date Invoiced]],0)</f>
        <v>0</v>
      </c>
      <c r="CB312" s="18">
        <f>IF(SalesOrders_Log[[#This Row],[Product]]=FY05_M11,SalesOrders_Log[[#This Row],[Date Invoiced]],0)</f>
        <v>0</v>
      </c>
      <c r="CC312" s="18">
        <f>IF(SalesOrders_Log[[#This Row],[Product]]=FY05_M12,SalesOrders_Log[[#This Row],[Date Invoiced]],0)</f>
        <v>0</v>
      </c>
    </row>
    <row r="313" spans="2:81" x14ac:dyDescent="0.25">
      <c r="B313" s="6" t="s">
        <v>917</v>
      </c>
      <c r="C313" s="6"/>
      <c r="D313" s="11"/>
      <c r="E313" s="6"/>
      <c r="F313" s="6"/>
      <c r="G313" s="6"/>
      <c r="H313" s="6"/>
      <c r="I313" s="6"/>
      <c r="J313" s="6"/>
      <c r="K313" s="6"/>
      <c r="L313" s="18" t="str">
        <f>IF(ISBLANK(SalesOrders_Log[[#This Row],[Product]]),"",SalesOrders_Log[[#This Row],[List Price]]*SalesOrders_Log[[#This Row],[QTY at List Price]]+SalesOrders_Log[[#This Row],[Discount Price]]*SalesOrders_Log[[#This Row],[QTY at Discount Price]])</f>
        <v/>
      </c>
      <c r="M313" s="6"/>
      <c r="N313" s="6"/>
      <c r="O313" s="18" t="str">
        <f>IFERROR(SalesOrders_Log[[#This Row],[Line Sub Total]]*SalesOrders_Log[[#This Row],[Zip Code Taxes]],"")</f>
        <v/>
      </c>
      <c r="P313" s="18">
        <f>SalesOrders_Log[[#This Row],[List Price]]-SalesOrders_Log[[#This Row],[Cost Price]]</f>
        <v>0</v>
      </c>
      <c r="Q31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13" s="93" t="str">
        <f>IFERROR(SalesOrders_Log[[#This Row],[QTY at List Price]]*SalesOrders_Log[[#This Row],[List Price]]/SalesOrders_Log[[#This Row],[Cost Price]]*SalesOrders_Log[[#This Row],[QTY at List Price]]-IF(SalesOrders_Log[[#This Row],[QTY at List Price]]="","",1),"")</f>
        <v/>
      </c>
      <c r="S313" s="93" t="str">
        <f>IFERROR( SalesOrders_Log[[#This Row],[QTY at Discount Price]]*SalesOrders_Log[[#This Row],[Discount Price]]/SalesOrders_Log[[#This Row],[Cost Price]]*SalesOrders_Log[[#This Row],[QTY at Discount Price]]-IF(SalesOrders_Log[[#This Row],[QTY at Discount Price]]="","",1),"")</f>
        <v/>
      </c>
      <c r="T313" s="6"/>
      <c r="V313" s="18">
        <f>IF(SalesOrders_Log[[#This Row],[Date Invoiced]]=FY01_M01,SalesOrders_Log[[#This Row],[Line Sub Total]],0)</f>
        <v>0</v>
      </c>
      <c r="W313" s="18">
        <f>IF(SalesOrders_Log[[#This Row],[Date Invoiced]]=FY01_M02,SalesOrders_Log[[#This Row],[Line Sub Total]],0)</f>
        <v>0</v>
      </c>
      <c r="X313" s="18">
        <f>IF(SalesOrders_Log[[#This Row],[Date Invoiced]]=FY01_M03,SalesOrders_Log[[#This Row],[Line Sub Total]],0)</f>
        <v>0</v>
      </c>
      <c r="Y313" s="18">
        <f>IF(SalesOrders_Log[[#This Row],[Date Invoiced]]=FY01_M04,SalesOrders_Log[[#This Row],[Line Sub Total]],0)</f>
        <v>0</v>
      </c>
      <c r="Z313" s="18">
        <f>IF(SalesOrders_Log[[#This Row],[Date Invoiced]]=FY01_M05,SalesOrders_Log[[#This Row],[Line Sub Total]],0)</f>
        <v>0</v>
      </c>
      <c r="AA313" s="18">
        <f>IF(SalesOrders_Log[[#This Row],[Date Invoiced]]=FY01_M06,SalesOrders_Log[[#This Row],[Line Sub Total]],0)</f>
        <v>0</v>
      </c>
      <c r="AB313" s="18">
        <f>IF(SalesOrders_Log[[#This Row],[Date Invoiced]]=FY01_M07,SalesOrders_Log[[#This Row],[Line Sub Total]],0)</f>
        <v>0</v>
      </c>
      <c r="AC313" s="18">
        <f>IF(SalesOrders_Log[[#This Row],[Date Invoiced]]=FY01_M08,SalesOrders_Log[[#This Row],[Line Sub Total]],0)</f>
        <v>0</v>
      </c>
      <c r="AD313" s="18">
        <f>IF(SalesOrders_Log[[#This Row],[Date Invoiced]]=FY01_M09,SalesOrders_Log[[#This Row],[Line Sub Total]],0)</f>
        <v>0</v>
      </c>
      <c r="AE313" s="18">
        <f>IF(SalesOrders_Log[[#This Row],[Date Invoiced]]=FY01_M10,SalesOrders_Log[[#This Row],[Line Sub Total]],0)</f>
        <v>0</v>
      </c>
      <c r="AF313" s="18">
        <f>IF(SalesOrders_Log[[#This Row],[Date Invoiced]]=FY01_M11,SalesOrders_Log[[#This Row],[Line Sub Total]],0)</f>
        <v>0</v>
      </c>
      <c r="AG313" s="18">
        <f>IF(SalesOrders_Log[[#This Row],[Date Invoiced]]=FY01_M12,SalesOrders_Log[[#This Row],[Line Sub Total]],0)</f>
        <v>0</v>
      </c>
      <c r="AH313" s="18">
        <f>IF(SalesOrders_Log[[#This Row],[Date Invoiced]]=FY02_M01,SalesOrders_Log[[#This Row],[Line Sub Total]],0)</f>
        <v>0</v>
      </c>
      <c r="AI313" s="18">
        <f>IF(SalesOrders_Log[[#This Row],[Date Invoiced]]=FY02_M02,SalesOrders_Log[[#This Row],[Line Sub Total]],0)</f>
        <v>0</v>
      </c>
      <c r="AJ313" s="18">
        <f>IF(SalesOrders_Log[[#This Row],[Date Invoiced]]=FY02_M03,SalesOrders_Log[[#This Row],[Line Sub Total]],0)</f>
        <v>0</v>
      </c>
      <c r="AK313" s="18">
        <f>IF(SalesOrders_Log[[#This Row],[Date Invoiced]]=FY02_M04,SalesOrders_Log[[#This Row],[Line Sub Total]],0)</f>
        <v>0</v>
      </c>
      <c r="AL313" s="18">
        <f>IF(SalesOrders_Log[[#This Row],[Date Invoiced]]=FY02_M05,SalesOrders_Log[[#This Row],[Line Sub Total]],0)</f>
        <v>0</v>
      </c>
      <c r="AM313" s="18">
        <f>IF(SalesOrders_Log[[#This Row],[Date Invoiced]]=FY02_M06,SalesOrders_Log[[#This Row],[Line Sub Total]],0)</f>
        <v>0</v>
      </c>
      <c r="AN313" s="18">
        <f>IF(SalesOrders_Log[[#This Row],[Date Invoiced]]=FY02_M07,SalesOrders_Log[[#This Row],[Line Sub Total]],0)</f>
        <v>0</v>
      </c>
      <c r="AO313" s="18">
        <f>IF(SalesOrders_Log[[#This Row],[Date Invoiced]]=FY02_M08,SalesOrders_Log[[#This Row],[Line Sub Total]],0)</f>
        <v>0</v>
      </c>
      <c r="AP313" s="18">
        <f>IF(SalesOrders_Log[[#This Row],[Date Invoiced]]=FY02_M09,SalesOrders_Log[[#This Row],[Line Sub Total]],0)</f>
        <v>0</v>
      </c>
      <c r="AQ313" s="18">
        <f>IF(SalesOrders_Log[[#This Row],[Date Invoiced]]=FY02_M10,SalesOrders_Log[[#This Row],[Line Sub Total]],0)</f>
        <v>0</v>
      </c>
      <c r="AR313" s="18">
        <f>IF(SalesOrders_Log[[#This Row],[Date Invoiced]]=FY02_M11,SalesOrders_Log[[#This Row],[Line Sub Total]],0)</f>
        <v>0</v>
      </c>
      <c r="AS313" s="18">
        <f>IF(SalesOrders_Log[[#This Row],[Date Invoiced]]=FY02_M12,SalesOrders_Log[[#This Row],[Line Sub Total]],0)</f>
        <v>0</v>
      </c>
      <c r="AT313" s="18">
        <f>IF(SalesOrders_Log[[#This Row],[Date Invoiced]]=FY03_M01,SalesOrders_Log[[#This Row],[Line Sub Total]],0)</f>
        <v>0</v>
      </c>
      <c r="AU313" s="18">
        <f>IF(SalesOrders_Log[[#This Row],[Date Invoiced]]=FY03_M02,SalesOrders_Log[[#This Row],[Line Sub Total]],0)</f>
        <v>0</v>
      </c>
      <c r="AV313" s="18">
        <f>IF(SalesOrders_Log[[#This Row],[Date Invoiced]]=FY03_M03,SalesOrders_Log[[#This Row],[Line Sub Total]],0)</f>
        <v>0</v>
      </c>
      <c r="AW313" s="18">
        <f>IF(SalesOrders_Log[[#This Row],[Date Invoiced]]=FY03_M04,SalesOrders_Log[[#This Row],[Line Sub Total]],0)</f>
        <v>0</v>
      </c>
      <c r="AX313" s="18">
        <f>IF(SalesOrders_Log[[#This Row],[Date Invoiced]]=FY03_M05,SalesOrders_Log[[#This Row],[Line Sub Total]],0)</f>
        <v>0</v>
      </c>
      <c r="AY313" s="18">
        <f>IF(SalesOrders_Log[[#This Row],[Date Invoiced]]=FY03_M06,SalesOrders_Log[[#This Row],[Line Sub Total]],0)</f>
        <v>0</v>
      </c>
      <c r="AZ313" s="18">
        <f>IF(SalesOrders_Log[[#This Row],[Date Invoiced]]=FY03_M07,SalesOrders_Log[[#This Row],[Line Sub Total]],0)</f>
        <v>0</v>
      </c>
      <c r="BA313" s="18">
        <f>IF(SalesOrders_Log[[#This Row],[Date Invoiced]]=FY03_M08,SalesOrders_Log[[#This Row],[Line Sub Total]],0)</f>
        <v>0</v>
      </c>
      <c r="BB313" s="18">
        <f>IF(SalesOrders_Log[[#This Row],[Date Invoiced]]=FY03_M09,SalesOrders_Log[[#This Row],[Line Sub Total]],0)</f>
        <v>0</v>
      </c>
      <c r="BC313" s="18">
        <f>IF(SalesOrders_Log[[#This Row],[Date Invoiced]]=FY03_M10,SalesOrders_Log[[#This Row],[Line Sub Total]],0)</f>
        <v>0</v>
      </c>
      <c r="BD313" s="18">
        <f>IF(SalesOrders_Log[[#This Row],[Date Invoiced]]=FY03_M11,SalesOrders_Log[[#This Row],[Line Sub Total]],0)</f>
        <v>0</v>
      </c>
      <c r="BE313" s="18">
        <f>IF(SalesOrders_Log[[#This Row],[Date Invoiced]]=FY03_M12,SalesOrders_Log[[#This Row],[Line Sub Total]],0)</f>
        <v>0</v>
      </c>
      <c r="BF313" s="18">
        <f>IF(SalesOrders_Log[[#This Row],[Product]]=FY04_M01,SalesOrders_Log[[#This Row],[Date Invoiced]],0)</f>
        <v>0</v>
      </c>
      <c r="BG313" s="18">
        <f>IF(SalesOrders_Log[[#This Row],[Product]]=FY04_M02,SalesOrders_Log[[#This Row],[Date Invoiced]],0)</f>
        <v>0</v>
      </c>
      <c r="BH313" s="18">
        <f>IF(SalesOrders_Log[[#This Row],[Product]]=FY04_M03,SalesOrders_Log[[#This Row],[Date Invoiced]],0)</f>
        <v>0</v>
      </c>
      <c r="BI313" s="18">
        <f>IF(SalesOrders_Log[[#This Row],[Product]]=FY04_M04,SalesOrders_Log[[#This Row],[Date Invoiced]],0)</f>
        <v>0</v>
      </c>
      <c r="BJ313" s="18">
        <f>IF(SalesOrders_Log[[#This Row],[Product]]=FY04_M05,SalesOrders_Log[[#This Row],[Date Invoiced]],0)</f>
        <v>0</v>
      </c>
      <c r="BK313" s="18">
        <f>IF(SalesOrders_Log[[#This Row],[Product]]=FY04_M06,SalesOrders_Log[[#This Row],[Date Invoiced]],0)</f>
        <v>0</v>
      </c>
      <c r="BL313" s="18">
        <f>IF(SalesOrders_Log[[#This Row],[Product]]=FY04_M07,SalesOrders_Log[[#This Row],[Date Invoiced]],0)</f>
        <v>0</v>
      </c>
      <c r="BM313" s="18">
        <f>IF(SalesOrders_Log[[#This Row],[Product]]=FY04_M08,SalesOrders_Log[[#This Row],[Date Invoiced]],0)</f>
        <v>0</v>
      </c>
      <c r="BN313" s="18">
        <f>IF(SalesOrders_Log[[#This Row],[Product]]=FY04_M09,SalesOrders_Log[[#This Row],[Date Invoiced]],0)</f>
        <v>0</v>
      </c>
      <c r="BO313" s="18">
        <f>IF(SalesOrders_Log[[#This Row],[Product]]=FY04_M10,SalesOrders_Log[[#This Row],[Date Invoiced]],0)</f>
        <v>0</v>
      </c>
      <c r="BP313" s="18">
        <f>IF(SalesOrders_Log[[#This Row],[Product]]=FY04_M11,SalesOrders_Log[[#This Row],[Date Invoiced]],0)</f>
        <v>0</v>
      </c>
      <c r="BQ313" s="18">
        <f>IF(SalesOrders_Log[[#This Row],[Product]]=FY04_M12,SalesOrders_Log[[#This Row],[Date Invoiced]],0)</f>
        <v>0</v>
      </c>
      <c r="BR313" s="18">
        <f>IF(SalesOrders_Log[[#This Row],[Product]]=FY05_M01,SalesOrders_Log[[#This Row],[Date Invoiced]],0)</f>
        <v>0</v>
      </c>
      <c r="BS313" s="18">
        <f>IF(SalesOrders_Log[[#This Row],[Product]]=FY05_M02,SalesOrders_Log[[#This Row],[Date Invoiced]],0)</f>
        <v>0</v>
      </c>
      <c r="BT313" s="18">
        <f>IF(SalesOrders_Log[[#This Row],[Product]]=FY05_M03,SalesOrders_Log[[#This Row],[Date Invoiced]],0)</f>
        <v>0</v>
      </c>
      <c r="BU313" s="18">
        <f>IF(SalesOrders_Log[[#This Row],[Product]]=FY05_M04,SalesOrders_Log[[#This Row],[Date Invoiced]],0)</f>
        <v>0</v>
      </c>
      <c r="BV313" s="18">
        <f>IF(SalesOrders_Log[[#This Row],[Product]]=FY05_M05,SalesOrders_Log[[#This Row],[Date Invoiced]],0)</f>
        <v>0</v>
      </c>
      <c r="BW313" s="18">
        <f>IF(SalesOrders_Log[[#This Row],[Product]]=FY05_M06,SalesOrders_Log[[#This Row],[Date Invoiced]],0)</f>
        <v>0</v>
      </c>
      <c r="BX313" s="18">
        <f>IF(SalesOrders_Log[[#This Row],[Product]]=FY05_M07,SalesOrders_Log[[#This Row],[Date Invoiced]],0)</f>
        <v>0</v>
      </c>
      <c r="BY313" s="18">
        <f>IF(SalesOrders_Log[[#This Row],[Product]]=FY05_M08,SalesOrders_Log[[#This Row],[Date Invoiced]],0)</f>
        <v>0</v>
      </c>
      <c r="BZ313" s="18">
        <f>IF(SalesOrders_Log[[#This Row],[Product]]=FY05_M09,SalesOrders_Log[[#This Row],[Date Invoiced]],0)</f>
        <v>0</v>
      </c>
      <c r="CA313" s="18">
        <f>IF(SalesOrders_Log[[#This Row],[Product]]=FY05_M10,SalesOrders_Log[[#This Row],[Date Invoiced]],0)</f>
        <v>0</v>
      </c>
      <c r="CB313" s="18">
        <f>IF(SalesOrders_Log[[#This Row],[Product]]=FY05_M11,SalesOrders_Log[[#This Row],[Date Invoiced]],0)</f>
        <v>0</v>
      </c>
      <c r="CC313" s="18">
        <f>IF(SalesOrders_Log[[#This Row],[Product]]=FY05_M12,SalesOrders_Log[[#This Row],[Date Invoiced]],0)</f>
        <v>0</v>
      </c>
    </row>
    <row r="314" spans="2:81" x14ac:dyDescent="0.25">
      <c r="B314" s="6" t="s">
        <v>918</v>
      </c>
      <c r="C314" s="6"/>
      <c r="D314" s="11"/>
      <c r="E314" s="6"/>
      <c r="F314" s="6"/>
      <c r="G314" s="6"/>
      <c r="H314" s="6"/>
      <c r="I314" s="6"/>
      <c r="J314" s="6"/>
      <c r="K314" s="6"/>
      <c r="L314" s="18" t="str">
        <f>IF(ISBLANK(SalesOrders_Log[[#This Row],[Product]]),"",SalesOrders_Log[[#This Row],[List Price]]*SalesOrders_Log[[#This Row],[QTY at List Price]]+SalesOrders_Log[[#This Row],[Discount Price]]*SalesOrders_Log[[#This Row],[QTY at Discount Price]])</f>
        <v/>
      </c>
      <c r="M314" s="6"/>
      <c r="N314" s="6"/>
      <c r="O314" s="18" t="str">
        <f>IFERROR(SalesOrders_Log[[#This Row],[Line Sub Total]]*SalesOrders_Log[[#This Row],[Zip Code Taxes]],"")</f>
        <v/>
      </c>
      <c r="P314" s="18">
        <f>SalesOrders_Log[[#This Row],[List Price]]-SalesOrders_Log[[#This Row],[Cost Price]]</f>
        <v>0</v>
      </c>
      <c r="Q31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14" s="93" t="str">
        <f>IFERROR(SalesOrders_Log[[#This Row],[QTY at List Price]]*SalesOrders_Log[[#This Row],[List Price]]/SalesOrders_Log[[#This Row],[Cost Price]]*SalesOrders_Log[[#This Row],[QTY at List Price]]-IF(SalesOrders_Log[[#This Row],[QTY at List Price]]="","",1),"")</f>
        <v/>
      </c>
      <c r="S314" s="93" t="str">
        <f>IFERROR( SalesOrders_Log[[#This Row],[QTY at Discount Price]]*SalesOrders_Log[[#This Row],[Discount Price]]/SalesOrders_Log[[#This Row],[Cost Price]]*SalesOrders_Log[[#This Row],[QTY at Discount Price]]-IF(SalesOrders_Log[[#This Row],[QTY at Discount Price]]="","",1),"")</f>
        <v/>
      </c>
      <c r="T314" s="6"/>
      <c r="V314" s="18">
        <f>IF(SalesOrders_Log[[#This Row],[Date Invoiced]]=FY01_M01,SalesOrders_Log[[#This Row],[Line Sub Total]],0)</f>
        <v>0</v>
      </c>
      <c r="W314" s="18">
        <f>IF(SalesOrders_Log[[#This Row],[Date Invoiced]]=FY01_M02,SalesOrders_Log[[#This Row],[Line Sub Total]],0)</f>
        <v>0</v>
      </c>
      <c r="X314" s="18">
        <f>IF(SalesOrders_Log[[#This Row],[Date Invoiced]]=FY01_M03,SalesOrders_Log[[#This Row],[Line Sub Total]],0)</f>
        <v>0</v>
      </c>
      <c r="Y314" s="18">
        <f>IF(SalesOrders_Log[[#This Row],[Date Invoiced]]=FY01_M04,SalesOrders_Log[[#This Row],[Line Sub Total]],0)</f>
        <v>0</v>
      </c>
      <c r="Z314" s="18">
        <f>IF(SalesOrders_Log[[#This Row],[Date Invoiced]]=FY01_M05,SalesOrders_Log[[#This Row],[Line Sub Total]],0)</f>
        <v>0</v>
      </c>
      <c r="AA314" s="18">
        <f>IF(SalesOrders_Log[[#This Row],[Date Invoiced]]=FY01_M06,SalesOrders_Log[[#This Row],[Line Sub Total]],0)</f>
        <v>0</v>
      </c>
      <c r="AB314" s="18">
        <f>IF(SalesOrders_Log[[#This Row],[Date Invoiced]]=FY01_M07,SalesOrders_Log[[#This Row],[Line Sub Total]],0)</f>
        <v>0</v>
      </c>
      <c r="AC314" s="18">
        <f>IF(SalesOrders_Log[[#This Row],[Date Invoiced]]=FY01_M08,SalesOrders_Log[[#This Row],[Line Sub Total]],0)</f>
        <v>0</v>
      </c>
      <c r="AD314" s="18">
        <f>IF(SalesOrders_Log[[#This Row],[Date Invoiced]]=FY01_M09,SalesOrders_Log[[#This Row],[Line Sub Total]],0)</f>
        <v>0</v>
      </c>
      <c r="AE314" s="18">
        <f>IF(SalesOrders_Log[[#This Row],[Date Invoiced]]=FY01_M10,SalesOrders_Log[[#This Row],[Line Sub Total]],0)</f>
        <v>0</v>
      </c>
      <c r="AF314" s="18">
        <f>IF(SalesOrders_Log[[#This Row],[Date Invoiced]]=FY01_M11,SalesOrders_Log[[#This Row],[Line Sub Total]],0)</f>
        <v>0</v>
      </c>
      <c r="AG314" s="18">
        <f>IF(SalesOrders_Log[[#This Row],[Date Invoiced]]=FY01_M12,SalesOrders_Log[[#This Row],[Line Sub Total]],0)</f>
        <v>0</v>
      </c>
      <c r="AH314" s="18">
        <f>IF(SalesOrders_Log[[#This Row],[Date Invoiced]]=FY02_M01,SalesOrders_Log[[#This Row],[Line Sub Total]],0)</f>
        <v>0</v>
      </c>
      <c r="AI314" s="18">
        <f>IF(SalesOrders_Log[[#This Row],[Date Invoiced]]=FY02_M02,SalesOrders_Log[[#This Row],[Line Sub Total]],0)</f>
        <v>0</v>
      </c>
      <c r="AJ314" s="18">
        <f>IF(SalesOrders_Log[[#This Row],[Date Invoiced]]=FY02_M03,SalesOrders_Log[[#This Row],[Line Sub Total]],0)</f>
        <v>0</v>
      </c>
      <c r="AK314" s="18">
        <f>IF(SalesOrders_Log[[#This Row],[Date Invoiced]]=FY02_M04,SalesOrders_Log[[#This Row],[Line Sub Total]],0)</f>
        <v>0</v>
      </c>
      <c r="AL314" s="18">
        <f>IF(SalesOrders_Log[[#This Row],[Date Invoiced]]=FY02_M05,SalesOrders_Log[[#This Row],[Line Sub Total]],0)</f>
        <v>0</v>
      </c>
      <c r="AM314" s="18">
        <f>IF(SalesOrders_Log[[#This Row],[Date Invoiced]]=FY02_M06,SalesOrders_Log[[#This Row],[Line Sub Total]],0)</f>
        <v>0</v>
      </c>
      <c r="AN314" s="18">
        <f>IF(SalesOrders_Log[[#This Row],[Date Invoiced]]=FY02_M07,SalesOrders_Log[[#This Row],[Line Sub Total]],0)</f>
        <v>0</v>
      </c>
      <c r="AO314" s="18">
        <f>IF(SalesOrders_Log[[#This Row],[Date Invoiced]]=FY02_M08,SalesOrders_Log[[#This Row],[Line Sub Total]],0)</f>
        <v>0</v>
      </c>
      <c r="AP314" s="18">
        <f>IF(SalesOrders_Log[[#This Row],[Date Invoiced]]=FY02_M09,SalesOrders_Log[[#This Row],[Line Sub Total]],0)</f>
        <v>0</v>
      </c>
      <c r="AQ314" s="18">
        <f>IF(SalesOrders_Log[[#This Row],[Date Invoiced]]=FY02_M10,SalesOrders_Log[[#This Row],[Line Sub Total]],0)</f>
        <v>0</v>
      </c>
      <c r="AR314" s="18">
        <f>IF(SalesOrders_Log[[#This Row],[Date Invoiced]]=FY02_M11,SalesOrders_Log[[#This Row],[Line Sub Total]],0)</f>
        <v>0</v>
      </c>
      <c r="AS314" s="18">
        <f>IF(SalesOrders_Log[[#This Row],[Date Invoiced]]=FY02_M12,SalesOrders_Log[[#This Row],[Line Sub Total]],0)</f>
        <v>0</v>
      </c>
      <c r="AT314" s="18">
        <f>IF(SalesOrders_Log[[#This Row],[Date Invoiced]]=FY03_M01,SalesOrders_Log[[#This Row],[Line Sub Total]],0)</f>
        <v>0</v>
      </c>
      <c r="AU314" s="18">
        <f>IF(SalesOrders_Log[[#This Row],[Date Invoiced]]=FY03_M02,SalesOrders_Log[[#This Row],[Line Sub Total]],0)</f>
        <v>0</v>
      </c>
      <c r="AV314" s="18">
        <f>IF(SalesOrders_Log[[#This Row],[Date Invoiced]]=FY03_M03,SalesOrders_Log[[#This Row],[Line Sub Total]],0)</f>
        <v>0</v>
      </c>
      <c r="AW314" s="18">
        <f>IF(SalesOrders_Log[[#This Row],[Date Invoiced]]=FY03_M04,SalesOrders_Log[[#This Row],[Line Sub Total]],0)</f>
        <v>0</v>
      </c>
      <c r="AX314" s="18">
        <f>IF(SalesOrders_Log[[#This Row],[Date Invoiced]]=FY03_M05,SalesOrders_Log[[#This Row],[Line Sub Total]],0)</f>
        <v>0</v>
      </c>
      <c r="AY314" s="18">
        <f>IF(SalesOrders_Log[[#This Row],[Date Invoiced]]=FY03_M06,SalesOrders_Log[[#This Row],[Line Sub Total]],0)</f>
        <v>0</v>
      </c>
      <c r="AZ314" s="18">
        <f>IF(SalesOrders_Log[[#This Row],[Date Invoiced]]=FY03_M07,SalesOrders_Log[[#This Row],[Line Sub Total]],0)</f>
        <v>0</v>
      </c>
      <c r="BA314" s="18">
        <f>IF(SalesOrders_Log[[#This Row],[Date Invoiced]]=FY03_M08,SalesOrders_Log[[#This Row],[Line Sub Total]],0)</f>
        <v>0</v>
      </c>
      <c r="BB314" s="18">
        <f>IF(SalesOrders_Log[[#This Row],[Date Invoiced]]=FY03_M09,SalesOrders_Log[[#This Row],[Line Sub Total]],0)</f>
        <v>0</v>
      </c>
      <c r="BC314" s="18">
        <f>IF(SalesOrders_Log[[#This Row],[Date Invoiced]]=FY03_M10,SalesOrders_Log[[#This Row],[Line Sub Total]],0)</f>
        <v>0</v>
      </c>
      <c r="BD314" s="18">
        <f>IF(SalesOrders_Log[[#This Row],[Date Invoiced]]=FY03_M11,SalesOrders_Log[[#This Row],[Line Sub Total]],0)</f>
        <v>0</v>
      </c>
      <c r="BE314" s="18">
        <f>IF(SalesOrders_Log[[#This Row],[Date Invoiced]]=FY03_M12,SalesOrders_Log[[#This Row],[Line Sub Total]],0)</f>
        <v>0</v>
      </c>
      <c r="BF314" s="18">
        <f>IF(SalesOrders_Log[[#This Row],[Product]]=FY04_M01,SalesOrders_Log[[#This Row],[Date Invoiced]],0)</f>
        <v>0</v>
      </c>
      <c r="BG314" s="18">
        <f>IF(SalesOrders_Log[[#This Row],[Product]]=FY04_M02,SalesOrders_Log[[#This Row],[Date Invoiced]],0)</f>
        <v>0</v>
      </c>
      <c r="BH314" s="18">
        <f>IF(SalesOrders_Log[[#This Row],[Product]]=FY04_M03,SalesOrders_Log[[#This Row],[Date Invoiced]],0)</f>
        <v>0</v>
      </c>
      <c r="BI314" s="18">
        <f>IF(SalesOrders_Log[[#This Row],[Product]]=FY04_M04,SalesOrders_Log[[#This Row],[Date Invoiced]],0)</f>
        <v>0</v>
      </c>
      <c r="BJ314" s="18">
        <f>IF(SalesOrders_Log[[#This Row],[Product]]=FY04_M05,SalesOrders_Log[[#This Row],[Date Invoiced]],0)</f>
        <v>0</v>
      </c>
      <c r="BK314" s="18">
        <f>IF(SalesOrders_Log[[#This Row],[Product]]=FY04_M06,SalesOrders_Log[[#This Row],[Date Invoiced]],0)</f>
        <v>0</v>
      </c>
      <c r="BL314" s="18">
        <f>IF(SalesOrders_Log[[#This Row],[Product]]=FY04_M07,SalesOrders_Log[[#This Row],[Date Invoiced]],0)</f>
        <v>0</v>
      </c>
      <c r="BM314" s="18">
        <f>IF(SalesOrders_Log[[#This Row],[Product]]=FY04_M08,SalesOrders_Log[[#This Row],[Date Invoiced]],0)</f>
        <v>0</v>
      </c>
      <c r="BN314" s="18">
        <f>IF(SalesOrders_Log[[#This Row],[Product]]=FY04_M09,SalesOrders_Log[[#This Row],[Date Invoiced]],0)</f>
        <v>0</v>
      </c>
      <c r="BO314" s="18">
        <f>IF(SalesOrders_Log[[#This Row],[Product]]=FY04_M10,SalesOrders_Log[[#This Row],[Date Invoiced]],0)</f>
        <v>0</v>
      </c>
      <c r="BP314" s="18">
        <f>IF(SalesOrders_Log[[#This Row],[Product]]=FY04_M11,SalesOrders_Log[[#This Row],[Date Invoiced]],0)</f>
        <v>0</v>
      </c>
      <c r="BQ314" s="18">
        <f>IF(SalesOrders_Log[[#This Row],[Product]]=FY04_M12,SalesOrders_Log[[#This Row],[Date Invoiced]],0)</f>
        <v>0</v>
      </c>
      <c r="BR314" s="18">
        <f>IF(SalesOrders_Log[[#This Row],[Product]]=FY05_M01,SalesOrders_Log[[#This Row],[Date Invoiced]],0)</f>
        <v>0</v>
      </c>
      <c r="BS314" s="18">
        <f>IF(SalesOrders_Log[[#This Row],[Product]]=FY05_M02,SalesOrders_Log[[#This Row],[Date Invoiced]],0)</f>
        <v>0</v>
      </c>
      <c r="BT314" s="18">
        <f>IF(SalesOrders_Log[[#This Row],[Product]]=FY05_M03,SalesOrders_Log[[#This Row],[Date Invoiced]],0)</f>
        <v>0</v>
      </c>
      <c r="BU314" s="18">
        <f>IF(SalesOrders_Log[[#This Row],[Product]]=FY05_M04,SalesOrders_Log[[#This Row],[Date Invoiced]],0)</f>
        <v>0</v>
      </c>
      <c r="BV314" s="18">
        <f>IF(SalesOrders_Log[[#This Row],[Product]]=FY05_M05,SalesOrders_Log[[#This Row],[Date Invoiced]],0)</f>
        <v>0</v>
      </c>
      <c r="BW314" s="18">
        <f>IF(SalesOrders_Log[[#This Row],[Product]]=FY05_M06,SalesOrders_Log[[#This Row],[Date Invoiced]],0)</f>
        <v>0</v>
      </c>
      <c r="BX314" s="18">
        <f>IF(SalesOrders_Log[[#This Row],[Product]]=FY05_M07,SalesOrders_Log[[#This Row],[Date Invoiced]],0)</f>
        <v>0</v>
      </c>
      <c r="BY314" s="18">
        <f>IF(SalesOrders_Log[[#This Row],[Product]]=FY05_M08,SalesOrders_Log[[#This Row],[Date Invoiced]],0)</f>
        <v>0</v>
      </c>
      <c r="BZ314" s="18">
        <f>IF(SalesOrders_Log[[#This Row],[Product]]=FY05_M09,SalesOrders_Log[[#This Row],[Date Invoiced]],0)</f>
        <v>0</v>
      </c>
      <c r="CA314" s="18">
        <f>IF(SalesOrders_Log[[#This Row],[Product]]=FY05_M10,SalesOrders_Log[[#This Row],[Date Invoiced]],0)</f>
        <v>0</v>
      </c>
      <c r="CB314" s="18">
        <f>IF(SalesOrders_Log[[#This Row],[Product]]=FY05_M11,SalesOrders_Log[[#This Row],[Date Invoiced]],0)</f>
        <v>0</v>
      </c>
      <c r="CC314" s="18">
        <f>IF(SalesOrders_Log[[#This Row],[Product]]=FY05_M12,SalesOrders_Log[[#This Row],[Date Invoiced]],0)</f>
        <v>0</v>
      </c>
    </row>
    <row r="315" spans="2:81" x14ac:dyDescent="0.25">
      <c r="B315" s="6" t="s">
        <v>919</v>
      </c>
      <c r="C315" s="6"/>
      <c r="D315" s="11"/>
      <c r="E315" s="6"/>
      <c r="F315" s="6"/>
      <c r="G315" s="6"/>
      <c r="H315" s="6"/>
      <c r="I315" s="6"/>
      <c r="J315" s="6"/>
      <c r="K315" s="6"/>
      <c r="L315" s="18" t="str">
        <f>IF(ISBLANK(SalesOrders_Log[[#This Row],[Product]]),"",SalesOrders_Log[[#This Row],[List Price]]*SalesOrders_Log[[#This Row],[QTY at List Price]]+SalesOrders_Log[[#This Row],[Discount Price]]*SalesOrders_Log[[#This Row],[QTY at Discount Price]])</f>
        <v/>
      </c>
      <c r="M315" s="6"/>
      <c r="N315" s="6"/>
      <c r="O315" s="18" t="str">
        <f>IFERROR(SalesOrders_Log[[#This Row],[Line Sub Total]]*SalesOrders_Log[[#This Row],[Zip Code Taxes]],"")</f>
        <v/>
      </c>
      <c r="P315" s="18">
        <f>SalesOrders_Log[[#This Row],[List Price]]-SalesOrders_Log[[#This Row],[Cost Price]]</f>
        <v>0</v>
      </c>
      <c r="Q31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15" s="93" t="str">
        <f>IFERROR(SalesOrders_Log[[#This Row],[QTY at List Price]]*SalesOrders_Log[[#This Row],[List Price]]/SalesOrders_Log[[#This Row],[Cost Price]]*SalesOrders_Log[[#This Row],[QTY at List Price]]-IF(SalesOrders_Log[[#This Row],[QTY at List Price]]="","",1),"")</f>
        <v/>
      </c>
      <c r="S315" s="93" t="str">
        <f>IFERROR( SalesOrders_Log[[#This Row],[QTY at Discount Price]]*SalesOrders_Log[[#This Row],[Discount Price]]/SalesOrders_Log[[#This Row],[Cost Price]]*SalesOrders_Log[[#This Row],[QTY at Discount Price]]-IF(SalesOrders_Log[[#This Row],[QTY at Discount Price]]="","",1),"")</f>
        <v/>
      </c>
      <c r="T315" s="6"/>
      <c r="V315" s="18">
        <f>IF(SalesOrders_Log[[#This Row],[Date Invoiced]]=FY01_M01,SalesOrders_Log[[#This Row],[Line Sub Total]],0)</f>
        <v>0</v>
      </c>
      <c r="W315" s="18">
        <f>IF(SalesOrders_Log[[#This Row],[Date Invoiced]]=FY01_M02,SalesOrders_Log[[#This Row],[Line Sub Total]],0)</f>
        <v>0</v>
      </c>
      <c r="X315" s="18">
        <f>IF(SalesOrders_Log[[#This Row],[Date Invoiced]]=FY01_M03,SalesOrders_Log[[#This Row],[Line Sub Total]],0)</f>
        <v>0</v>
      </c>
      <c r="Y315" s="18">
        <f>IF(SalesOrders_Log[[#This Row],[Date Invoiced]]=FY01_M04,SalesOrders_Log[[#This Row],[Line Sub Total]],0)</f>
        <v>0</v>
      </c>
      <c r="Z315" s="18">
        <f>IF(SalesOrders_Log[[#This Row],[Date Invoiced]]=FY01_M05,SalesOrders_Log[[#This Row],[Line Sub Total]],0)</f>
        <v>0</v>
      </c>
      <c r="AA315" s="18">
        <f>IF(SalesOrders_Log[[#This Row],[Date Invoiced]]=FY01_M06,SalesOrders_Log[[#This Row],[Line Sub Total]],0)</f>
        <v>0</v>
      </c>
      <c r="AB315" s="18">
        <f>IF(SalesOrders_Log[[#This Row],[Date Invoiced]]=FY01_M07,SalesOrders_Log[[#This Row],[Line Sub Total]],0)</f>
        <v>0</v>
      </c>
      <c r="AC315" s="18">
        <f>IF(SalesOrders_Log[[#This Row],[Date Invoiced]]=FY01_M08,SalesOrders_Log[[#This Row],[Line Sub Total]],0)</f>
        <v>0</v>
      </c>
      <c r="AD315" s="18">
        <f>IF(SalesOrders_Log[[#This Row],[Date Invoiced]]=FY01_M09,SalesOrders_Log[[#This Row],[Line Sub Total]],0)</f>
        <v>0</v>
      </c>
      <c r="AE315" s="18">
        <f>IF(SalesOrders_Log[[#This Row],[Date Invoiced]]=FY01_M10,SalesOrders_Log[[#This Row],[Line Sub Total]],0)</f>
        <v>0</v>
      </c>
      <c r="AF315" s="18">
        <f>IF(SalesOrders_Log[[#This Row],[Date Invoiced]]=FY01_M11,SalesOrders_Log[[#This Row],[Line Sub Total]],0)</f>
        <v>0</v>
      </c>
      <c r="AG315" s="18">
        <f>IF(SalesOrders_Log[[#This Row],[Date Invoiced]]=FY01_M12,SalesOrders_Log[[#This Row],[Line Sub Total]],0)</f>
        <v>0</v>
      </c>
      <c r="AH315" s="18">
        <f>IF(SalesOrders_Log[[#This Row],[Date Invoiced]]=FY02_M01,SalesOrders_Log[[#This Row],[Line Sub Total]],0)</f>
        <v>0</v>
      </c>
      <c r="AI315" s="18">
        <f>IF(SalesOrders_Log[[#This Row],[Date Invoiced]]=FY02_M02,SalesOrders_Log[[#This Row],[Line Sub Total]],0)</f>
        <v>0</v>
      </c>
      <c r="AJ315" s="18">
        <f>IF(SalesOrders_Log[[#This Row],[Date Invoiced]]=FY02_M03,SalesOrders_Log[[#This Row],[Line Sub Total]],0)</f>
        <v>0</v>
      </c>
      <c r="AK315" s="18">
        <f>IF(SalesOrders_Log[[#This Row],[Date Invoiced]]=FY02_M04,SalesOrders_Log[[#This Row],[Line Sub Total]],0)</f>
        <v>0</v>
      </c>
      <c r="AL315" s="18">
        <f>IF(SalesOrders_Log[[#This Row],[Date Invoiced]]=FY02_M05,SalesOrders_Log[[#This Row],[Line Sub Total]],0)</f>
        <v>0</v>
      </c>
      <c r="AM315" s="18">
        <f>IF(SalesOrders_Log[[#This Row],[Date Invoiced]]=FY02_M06,SalesOrders_Log[[#This Row],[Line Sub Total]],0)</f>
        <v>0</v>
      </c>
      <c r="AN315" s="18">
        <f>IF(SalesOrders_Log[[#This Row],[Date Invoiced]]=FY02_M07,SalesOrders_Log[[#This Row],[Line Sub Total]],0)</f>
        <v>0</v>
      </c>
      <c r="AO315" s="18">
        <f>IF(SalesOrders_Log[[#This Row],[Date Invoiced]]=FY02_M08,SalesOrders_Log[[#This Row],[Line Sub Total]],0)</f>
        <v>0</v>
      </c>
      <c r="AP315" s="18">
        <f>IF(SalesOrders_Log[[#This Row],[Date Invoiced]]=FY02_M09,SalesOrders_Log[[#This Row],[Line Sub Total]],0)</f>
        <v>0</v>
      </c>
      <c r="AQ315" s="18">
        <f>IF(SalesOrders_Log[[#This Row],[Date Invoiced]]=FY02_M10,SalesOrders_Log[[#This Row],[Line Sub Total]],0)</f>
        <v>0</v>
      </c>
      <c r="AR315" s="18">
        <f>IF(SalesOrders_Log[[#This Row],[Date Invoiced]]=FY02_M11,SalesOrders_Log[[#This Row],[Line Sub Total]],0)</f>
        <v>0</v>
      </c>
      <c r="AS315" s="18">
        <f>IF(SalesOrders_Log[[#This Row],[Date Invoiced]]=FY02_M12,SalesOrders_Log[[#This Row],[Line Sub Total]],0)</f>
        <v>0</v>
      </c>
      <c r="AT315" s="18">
        <f>IF(SalesOrders_Log[[#This Row],[Date Invoiced]]=FY03_M01,SalesOrders_Log[[#This Row],[Line Sub Total]],0)</f>
        <v>0</v>
      </c>
      <c r="AU315" s="18">
        <f>IF(SalesOrders_Log[[#This Row],[Date Invoiced]]=FY03_M02,SalesOrders_Log[[#This Row],[Line Sub Total]],0)</f>
        <v>0</v>
      </c>
      <c r="AV315" s="18">
        <f>IF(SalesOrders_Log[[#This Row],[Date Invoiced]]=FY03_M03,SalesOrders_Log[[#This Row],[Line Sub Total]],0)</f>
        <v>0</v>
      </c>
      <c r="AW315" s="18">
        <f>IF(SalesOrders_Log[[#This Row],[Date Invoiced]]=FY03_M04,SalesOrders_Log[[#This Row],[Line Sub Total]],0)</f>
        <v>0</v>
      </c>
      <c r="AX315" s="18">
        <f>IF(SalesOrders_Log[[#This Row],[Date Invoiced]]=FY03_M05,SalesOrders_Log[[#This Row],[Line Sub Total]],0)</f>
        <v>0</v>
      </c>
      <c r="AY315" s="18">
        <f>IF(SalesOrders_Log[[#This Row],[Date Invoiced]]=FY03_M06,SalesOrders_Log[[#This Row],[Line Sub Total]],0)</f>
        <v>0</v>
      </c>
      <c r="AZ315" s="18">
        <f>IF(SalesOrders_Log[[#This Row],[Date Invoiced]]=FY03_M07,SalesOrders_Log[[#This Row],[Line Sub Total]],0)</f>
        <v>0</v>
      </c>
      <c r="BA315" s="18">
        <f>IF(SalesOrders_Log[[#This Row],[Date Invoiced]]=FY03_M08,SalesOrders_Log[[#This Row],[Line Sub Total]],0)</f>
        <v>0</v>
      </c>
      <c r="BB315" s="18">
        <f>IF(SalesOrders_Log[[#This Row],[Date Invoiced]]=FY03_M09,SalesOrders_Log[[#This Row],[Line Sub Total]],0)</f>
        <v>0</v>
      </c>
      <c r="BC315" s="18">
        <f>IF(SalesOrders_Log[[#This Row],[Date Invoiced]]=FY03_M10,SalesOrders_Log[[#This Row],[Line Sub Total]],0)</f>
        <v>0</v>
      </c>
      <c r="BD315" s="18">
        <f>IF(SalesOrders_Log[[#This Row],[Date Invoiced]]=FY03_M11,SalesOrders_Log[[#This Row],[Line Sub Total]],0)</f>
        <v>0</v>
      </c>
      <c r="BE315" s="18">
        <f>IF(SalesOrders_Log[[#This Row],[Date Invoiced]]=FY03_M12,SalesOrders_Log[[#This Row],[Line Sub Total]],0)</f>
        <v>0</v>
      </c>
      <c r="BF315" s="18">
        <f>IF(SalesOrders_Log[[#This Row],[Product]]=FY04_M01,SalesOrders_Log[[#This Row],[Date Invoiced]],0)</f>
        <v>0</v>
      </c>
      <c r="BG315" s="18">
        <f>IF(SalesOrders_Log[[#This Row],[Product]]=FY04_M02,SalesOrders_Log[[#This Row],[Date Invoiced]],0)</f>
        <v>0</v>
      </c>
      <c r="BH315" s="18">
        <f>IF(SalesOrders_Log[[#This Row],[Product]]=FY04_M03,SalesOrders_Log[[#This Row],[Date Invoiced]],0)</f>
        <v>0</v>
      </c>
      <c r="BI315" s="18">
        <f>IF(SalesOrders_Log[[#This Row],[Product]]=FY04_M04,SalesOrders_Log[[#This Row],[Date Invoiced]],0)</f>
        <v>0</v>
      </c>
      <c r="BJ315" s="18">
        <f>IF(SalesOrders_Log[[#This Row],[Product]]=FY04_M05,SalesOrders_Log[[#This Row],[Date Invoiced]],0)</f>
        <v>0</v>
      </c>
      <c r="BK315" s="18">
        <f>IF(SalesOrders_Log[[#This Row],[Product]]=FY04_M06,SalesOrders_Log[[#This Row],[Date Invoiced]],0)</f>
        <v>0</v>
      </c>
      <c r="BL315" s="18">
        <f>IF(SalesOrders_Log[[#This Row],[Product]]=FY04_M07,SalesOrders_Log[[#This Row],[Date Invoiced]],0)</f>
        <v>0</v>
      </c>
      <c r="BM315" s="18">
        <f>IF(SalesOrders_Log[[#This Row],[Product]]=FY04_M08,SalesOrders_Log[[#This Row],[Date Invoiced]],0)</f>
        <v>0</v>
      </c>
      <c r="BN315" s="18">
        <f>IF(SalesOrders_Log[[#This Row],[Product]]=FY04_M09,SalesOrders_Log[[#This Row],[Date Invoiced]],0)</f>
        <v>0</v>
      </c>
      <c r="BO315" s="18">
        <f>IF(SalesOrders_Log[[#This Row],[Product]]=FY04_M10,SalesOrders_Log[[#This Row],[Date Invoiced]],0)</f>
        <v>0</v>
      </c>
      <c r="BP315" s="18">
        <f>IF(SalesOrders_Log[[#This Row],[Product]]=FY04_M11,SalesOrders_Log[[#This Row],[Date Invoiced]],0)</f>
        <v>0</v>
      </c>
      <c r="BQ315" s="18">
        <f>IF(SalesOrders_Log[[#This Row],[Product]]=FY04_M12,SalesOrders_Log[[#This Row],[Date Invoiced]],0)</f>
        <v>0</v>
      </c>
      <c r="BR315" s="18">
        <f>IF(SalesOrders_Log[[#This Row],[Product]]=FY05_M01,SalesOrders_Log[[#This Row],[Date Invoiced]],0)</f>
        <v>0</v>
      </c>
      <c r="BS315" s="18">
        <f>IF(SalesOrders_Log[[#This Row],[Product]]=FY05_M02,SalesOrders_Log[[#This Row],[Date Invoiced]],0)</f>
        <v>0</v>
      </c>
      <c r="BT315" s="18">
        <f>IF(SalesOrders_Log[[#This Row],[Product]]=FY05_M03,SalesOrders_Log[[#This Row],[Date Invoiced]],0)</f>
        <v>0</v>
      </c>
      <c r="BU315" s="18">
        <f>IF(SalesOrders_Log[[#This Row],[Product]]=FY05_M04,SalesOrders_Log[[#This Row],[Date Invoiced]],0)</f>
        <v>0</v>
      </c>
      <c r="BV315" s="18">
        <f>IF(SalesOrders_Log[[#This Row],[Product]]=FY05_M05,SalesOrders_Log[[#This Row],[Date Invoiced]],0)</f>
        <v>0</v>
      </c>
      <c r="BW315" s="18">
        <f>IF(SalesOrders_Log[[#This Row],[Product]]=FY05_M06,SalesOrders_Log[[#This Row],[Date Invoiced]],0)</f>
        <v>0</v>
      </c>
      <c r="BX315" s="18">
        <f>IF(SalesOrders_Log[[#This Row],[Product]]=FY05_M07,SalesOrders_Log[[#This Row],[Date Invoiced]],0)</f>
        <v>0</v>
      </c>
      <c r="BY315" s="18">
        <f>IF(SalesOrders_Log[[#This Row],[Product]]=FY05_M08,SalesOrders_Log[[#This Row],[Date Invoiced]],0)</f>
        <v>0</v>
      </c>
      <c r="BZ315" s="18">
        <f>IF(SalesOrders_Log[[#This Row],[Product]]=FY05_M09,SalesOrders_Log[[#This Row],[Date Invoiced]],0)</f>
        <v>0</v>
      </c>
      <c r="CA315" s="18">
        <f>IF(SalesOrders_Log[[#This Row],[Product]]=FY05_M10,SalesOrders_Log[[#This Row],[Date Invoiced]],0)</f>
        <v>0</v>
      </c>
      <c r="CB315" s="18">
        <f>IF(SalesOrders_Log[[#This Row],[Product]]=FY05_M11,SalesOrders_Log[[#This Row],[Date Invoiced]],0)</f>
        <v>0</v>
      </c>
      <c r="CC315" s="18">
        <f>IF(SalesOrders_Log[[#This Row],[Product]]=FY05_M12,SalesOrders_Log[[#This Row],[Date Invoiced]],0)</f>
        <v>0</v>
      </c>
    </row>
    <row r="316" spans="2:81" x14ac:dyDescent="0.25">
      <c r="B316" s="6" t="s">
        <v>920</v>
      </c>
      <c r="C316" s="6"/>
      <c r="D316" s="11"/>
      <c r="E316" s="6"/>
      <c r="F316" s="6"/>
      <c r="G316" s="6"/>
      <c r="H316" s="6"/>
      <c r="I316" s="6"/>
      <c r="J316" s="6"/>
      <c r="K316" s="6"/>
      <c r="L316" s="18" t="str">
        <f>IF(ISBLANK(SalesOrders_Log[[#This Row],[Product]]),"",SalesOrders_Log[[#This Row],[List Price]]*SalesOrders_Log[[#This Row],[QTY at List Price]]+SalesOrders_Log[[#This Row],[Discount Price]]*SalesOrders_Log[[#This Row],[QTY at Discount Price]])</f>
        <v/>
      </c>
      <c r="M316" s="6"/>
      <c r="N316" s="6"/>
      <c r="O316" s="18" t="str">
        <f>IFERROR(SalesOrders_Log[[#This Row],[Line Sub Total]]*SalesOrders_Log[[#This Row],[Zip Code Taxes]],"")</f>
        <v/>
      </c>
      <c r="P316" s="18">
        <f>SalesOrders_Log[[#This Row],[List Price]]-SalesOrders_Log[[#This Row],[Cost Price]]</f>
        <v>0</v>
      </c>
      <c r="Q31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16" s="93" t="str">
        <f>IFERROR(SalesOrders_Log[[#This Row],[QTY at List Price]]*SalesOrders_Log[[#This Row],[List Price]]/SalesOrders_Log[[#This Row],[Cost Price]]*SalesOrders_Log[[#This Row],[QTY at List Price]]-IF(SalesOrders_Log[[#This Row],[QTY at List Price]]="","",1),"")</f>
        <v/>
      </c>
      <c r="S316" s="93" t="str">
        <f>IFERROR( SalesOrders_Log[[#This Row],[QTY at Discount Price]]*SalesOrders_Log[[#This Row],[Discount Price]]/SalesOrders_Log[[#This Row],[Cost Price]]*SalesOrders_Log[[#This Row],[QTY at Discount Price]]-IF(SalesOrders_Log[[#This Row],[QTY at Discount Price]]="","",1),"")</f>
        <v/>
      </c>
      <c r="T316" s="6"/>
      <c r="V316" s="18">
        <f>IF(SalesOrders_Log[[#This Row],[Date Invoiced]]=FY01_M01,SalesOrders_Log[[#This Row],[Line Sub Total]],0)</f>
        <v>0</v>
      </c>
      <c r="W316" s="18">
        <f>IF(SalesOrders_Log[[#This Row],[Date Invoiced]]=FY01_M02,SalesOrders_Log[[#This Row],[Line Sub Total]],0)</f>
        <v>0</v>
      </c>
      <c r="X316" s="18">
        <f>IF(SalesOrders_Log[[#This Row],[Date Invoiced]]=FY01_M03,SalesOrders_Log[[#This Row],[Line Sub Total]],0)</f>
        <v>0</v>
      </c>
      <c r="Y316" s="18">
        <f>IF(SalesOrders_Log[[#This Row],[Date Invoiced]]=FY01_M04,SalesOrders_Log[[#This Row],[Line Sub Total]],0)</f>
        <v>0</v>
      </c>
      <c r="Z316" s="18">
        <f>IF(SalesOrders_Log[[#This Row],[Date Invoiced]]=FY01_M05,SalesOrders_Log[[#This Row],[Line Sub Total]],0)</f>
        <v>0</v>
      </c>
      <c r="AA316" s="18">
        <f>IF(SalesOrders_Log[[#This Row],[Date Invoiced]]=FY01_M06,SalesOrders_Log[[#This Row],[Line Sub Total]],0)</f>
        <v>0</v>
      </c>
      <c r="AB316" s="18">
        <f>IF(SalesOrders_Log[[#This Row],[Date Invoiced]]=FY01_M07,SalesOrders_Log[[#This Row],[Line Sub Total]],0)</f>
        <v>0</v>
      </c>
      <c r="AC316" s="18">
        <f>IF(SalesOrders_Log[[#This Row],[Date Invoiced]]=FY01_M08,SalesOrders_Log[[#This Row],[Line Sub Total]],0)</f>
        <v>0</v>
      </c>
      <c r="AD316" s="18">
        <f>IF(SalesOrders_Log[[#This Row],[Date Invoiced]]=FY01_M09,SalesOrders_Log[[#This Row],[Line Sub Total]],0)</f>
        <v>0</v>
      </c>
      <c r="AE316" s="18">
        <f>IF(SalesOrders_Log[[#This Row],[Date Invoiced]]=FY01_M10,SalesOrders_Log[[#This Row],[Line Sub Total]],0)</f>
        <v>0</v>
      </c>
      <c r="AF316" s="18">
        <f>IF(SalesOrders_Log[[#This Row],[Date Invoiced]]=FY01_M11,SalesOrders_Log[[#This Row],[Line Sub Total]],0)</f>
        <v>0</v>
      </c>
      <c r="AG316" s="18">
        <f>IF(SalesOrders_Log[[#This Row],[Date Invoiced]]=FY01_M12,SalesOrders_Log[[#This Row],[Line Sub Total]],0)</f>
        <v>0</v>
      </c>
      <c r="AH316" s="18">
        <f>IF(SalesOrders_Log[[#This Row],[Date Invoiced]]=FY02_M01,SalesOrders_Log[[#This Row],[Line Sub Total]],0)</f>
        <v>0</v>
      </c>
      <c r="AI316" s="18">
        <f>IF(SalesOrders_Log[[#This Row],[Date Invoiced]]=FY02_M02,SalesOrders_Log[[#This Row],[Line Sub Total]],0)</f>
        <v>0</v>
      </c>
      <c r="AJ316" s="18">
        <f>IF(SalesOrders_Log[[#This Row],[Date Invoiced]]=FY02_M03,SalesOrders_Log[[#This Row],[Line Sub Total]],0)</f>
        <v>0</v>
      </c>
      <c r="AK316" s="18">
        <f>IF(SalesOrders_Log[[#This Row],[Date Invoiced]]=FY02_M04,SalesOrders_Log[[#This Row],[Line Sub Total]],0)</f>
        <v>0</v>
      </c>
      <c r="AL316" s="18">
        <f>IF(SalesOrders_Log[[#This Row],[Date Invoiced]]=FY02_M05,SalesOrders_Log[[#This Row],[Line Sub Total]],0)</f>
        <v>0</v>
      </c>
      <c r="AM316" s="18">
        <f>IF(SalesOrders_Log[[#This Row],[Date Invoiced]]=FY02_M06,SalesOrders_Log[[#This Row],[Line Sub Total]],0)</f>
        <v>0</v>
      </c>
      <c r="AN316" s="18">
        <f>IF(SalesOrders_Log[[#This Row],[Date Invoiced]]=FY02_M07,SalesOrders_Log[[#This Row],[Line Sub Total]],0)</f>
        <v>0</v>
      </c>
      <c r="AO316" s="18">
        <f>IF(SalesOrders_Log[[#This Row],[Date Invoiced]]=FY02_M08,SalesOrders_Log[[#This Row],[Line Sub Total]],0)</f>
        <v>0</v>
      </c>
      <c r="AP316" s="18">
        <f>IF(SalesOrders_Log[[#This Row],[Date Invoiced]]=FY02_M09,SalesOrders_Log[[#This Row],[Line Sub Total]],0)</f>
        <v>0</v>
      </c>
      <c r="AQ316" s="18">
        <f>IF(SalesOrders_Log[[#This Row],[Date Invoiced]]=FY02_M10,SalesOrders_Log[[#This Row],[Line Sub Total]],0)</f>
        <v>0</v>
      </c>
      <c r="AR316" s="18">
        <f>IF(SalesOrders_Log[[#This Row],[Date Invoiced]]=FY02_M11,SalesOrders_Log[[#This Row],[Line Sub Total]],0)</f>
        <v>0</v>
      </c>
      <c r="AS316" s="18">
        <f>IF(SalesOrders_Log[[#This Row],[Date Invoiced]]=FY02_M12,SalesOrders_Log[[#This Row],[Line Sub Total]],0)</f>
        <v>0</v>
      </c>
      <c r="AT316" s="18">
        <f>IF(SalesOrders_Log[[#This Row],[Date Invoiced]]=FY03_M01,SalesOrders_Log[[#This Row],[Line Sub Total]],0)</f>
        <v>0</v>
      </c>
      <c r="AU316" s="18">
        <f>IF(SalesOrders_Log[[#This Row],[Date Invoiced]]=FY03_M02,SalesOrders_Log[[#This Row],[Line Sub Total]],0)</f>
        <v>0</v>
      </c>
      <c r="AV316" s="18">
        <f>IF(SalesOrders_Log[[#This Row],[Date Invoiced]]=FY03_M03,SalesOrders_Log[[#This Row],[Line Sub Total]],0)</f>
        <v>0</v>
      </c>
      <c r="AW316" s="18">
        <f>IF(SalesOrders_Log[[#This Row],[Date Invoiced]]=FY03_M04,SalesOrders_Log[[#This Row],[Line Sub Total]],0)</f>
        <v>0</v>
      </c>
      <c r="AX316" s="18">
        <f>IF(SalesOrders_Log[[#This Row],[Date Invoiced]]=FY03_M05,SalesOrders_Log[[#This Row],[Line Sub Total]],0)</f>
        <v>0</v>
      </c>
      <c r="AY316" s="18">
        <f>IF(SalesOrders_Log[[#This Row],[Date Invoiced]]=FY03_M06,SalesOrders_Log[[#This Row],[Line Sub Total]],0)</f>
        <v>0</v>
      </c>
      <c r="AZ316" s="18">
        <f>IF(SalesOrders_Log[[#This Row],[Date Invoiced]]=FY03_M07,SalesOrders_Log[[#This Row],[Line Sub Total]],0)</f>
        <v>0</v>
      </c>
      <c r="BA316" s="18">
        <f>IF(SalesOrders_Log[[#This Row],[Date Invoiced]]=FY03_M08,SalesOrders_Log[[#This Row],[Line Sub Total]],0)</f>
        <v>0</v>
      </c>
      <c r="BB316" s="18">
        <f>IF(SalesOrders_Log[[#This Row],[Date Invoiced]]=FY03_M09,SalesOrders_Log[[#This Row],[Line Sub Total]],0)</f>
        <v>0</v>
      </c>
      <c r="BC316" s="18">
        <f>IF(SalesOrders_Log[[#This Row],[Date Invoiced]]=FY03_M10,SalesOrders_Log[[#This Row],[Line Sub Total]],0)</f>
        <v>0</v>
      </c>
      <c r="BD316" s="18">
        <f>IF(SalesOrders_Log[[#This Row],[Date Invoiced]]=FY03_M11,SalesOrders_Log[[#This Row],[Line Sub Total]],0)</f>
        <v>0</v>
      </c>
      <c r="BE316" s="18">
        <f>IF(SalesOrders_Log[[#This Row],[Date Invoiced]]=FY03_M12,SalesOrders_Log[[#This Row],[Line Sub Total]],0)</f>
        <v>0</v>
      </c>
      <c r="BF316" s="18">
        <f>IF(SalesOrders_Log[[#This Row],[Product]]=FY04_M01,SalesOrders_Log[[#This Row],[Date Invoiced]],0)</f>
        <v>0</v>
      </c>
      <c r="BG316" s="18">
        <f>IF(SalesOrders_Log[[#This Row],[Product]]=FY04_M02,SalesOrders_Log[[#This Row],[Date Invoiced]],0)</f>
        <v>0</v>
      </c>
      <c r="BH316" s="18">
        <f>IF(SalesOrders_Log[[#This Row],[Product]]=FY04_M03,SalesOrders_Log[[#This Row],[Date Invoiced]],0)</f>
        <v>0</v>
      </c>
      <c r="BI316" s="18">
        <f>IF(SalesOrders_Log[[#This Row],[Product]]=FY04_M04,SalesOrders_Log[[#This Row],[Date Invoiced]],0)</f>
        <v>0</v>
      </c>
      <c r="BJ316" s="18">
        <f>IF(SalesOrders_Log[[#This Row],[Product]]=FY04_M05,SalesOrders_Log[[#This Row],[Date Invoiced]],0)</f>
        <v>0</v>
      </c>
      <c r="BK316" s="18">
        <f>IF(SalesOrders_Log[[#This Row],[Product]]=FY04_M06,SalesOrders_Log[[#This Row],[Date Invoiced]],0)</f>
        <v>0</v>
      </c>
      <c r="BL316" s="18">
        <f>IF(SalesOrders_Log[[#This Row],[Product]]=FY04_M07,SalesOrders_Log[[#This Row],[Date Invoiced]],0)</f>
        <v>0</v>
      </c>
      <c r="BM316" s="18">
        <f>IF(SalesOrders_Log[[#This Row],[Product]]=FY04_M08,SalesOrders_Log[[#This Row],[Date Invoiced]],0)</f>
        <v>0</v>
      </c>
      <c r="BN316" s="18">
        <f>IF(SalesOrders_Log[[#This Row],[Product]]=FY04_M09,SalesOrders_Log[[#This Row],[Date Invoiced]],0)</f>
        <v>0</v>
      </c>
      <c r="BO316" s="18">
        <f>IF(SalesOrders_Log[[#This Row],[Product]]=FY04_M10,SalesOrders_Log[[#This Row],[Date Invoiced]],0)</f>
        <v>0</v>
      </c>
      <c r="BP316" s="18">
        <f>IF(SalesOrders_Log[[#This Row],[Product]]=FY04_M11,SalesOrders_Log[[#This Row],[Date Invoiced]],0)</f>
        <v>0</v>
      </c>
      <c r="BQ316" s="18">
        <f>IF(SalesOrders_Log[[#This Row],[Product]]=FY04_M12,SalesOrders_Log[[#This Row],[Date Invoiced]],0)</f>
        <v>0</v>
      </c>
      <c r="BR316" s="18">
        <f>IF(SalesOrders_Log[[#This Row],[Product]]=FY05_M01,SalesOrders_Log[[#This Row],[Date Invoiced]],0)</f>
        <v>0</v>
      </c>
      <c r="BS316" s="18">
        <f>IF(SalesOrders_Log[[#This Row],[Product]]=FY05_M02,SalesOrders_Log[[#This Row],[Date Invoiced]],0)</f>
        <v>0</v>
      </c>
      <c r="BT316" s="18">
        <f>IF(SalesOrders_Log[[#This Row],[Product]]=FY05_M03,SalesOrders_Log[[#This Row],[Date Invoiced]],0)</f>
        <v>0</v>
      </c>
      <c r="BU316" s="18">
        <f>IF(SalesOrders_Log[[#This Row],[Product]]=FY05_M04,SalesOrders_Log[[#This Row],[Date Invoiced]],0)</f>
        <v>0</v>
      </c>
      <c r="BV316" s="18">
        <f>IF(SalesOrders_Log[[#This Row],[Product]]=FY05_M05,SalesOrders_Log[[#This Row],[Date Invoiced]],0)</f>
        <v>0</v>
      </c>
      <c r="BW316" s="18">
        <f>IF(SalesOrders_Log[[#This Row],[Product]]=FY05_M06,SalesOrders_Log[[#This Row],[Date Invoiced]],0)</f>
        <v>0</v>
      </c>
      <c r="BX316" s="18">
        <f>IF(SalesOrders_Log[[#This Row],[Product]]=FY05_M07,SalesOrders_Log[[#This Row],[Date Invoiced]],0)</f>
        <v>0</v>
      </c>
      <c r="BY316" s="18">
        <f>IF(SalesOrders_Log[[#This Row],[Product]]=FY05_M08,SalesOrders_Log[[#This Row],[Date Invoiced]],0)</f>
        <v>0</v>
      </c>
      <c r="BZ316" s="18">
        <f>IF(SalesOrders_Log[[#This Row],[Product]]=FY05_M09,SalesOrders_Log[[#This Row],[Date Invoiced]],0)</f>
        <v>0</v>
      </c>
      <c r="CA316" s="18">
        <f>IF(SalesOrders_Log[[#This Row],[Product]]=FY05_M10,SalesOrders_Log[[#This Row],[Date Invoiced]],0)</f>
        <v>0</v>
      </c>
      <c r="CB316" s="18">
        <f>IF(SalesOrders_Log[[#This Row],[Product]]=FY05_M11,SalesOrders_Log[[#This Row],[Date Invoiced]],0)</f>
        <v>0</v>
      </c>
      <c r="CC316" s="18">
        <f>IF(SalesOrders_Log[[#This Row],[Product]]=FY05_M12,SalesOrders_Log[[#This Row],[Date Invoiced]],0)</f>
        <v>0</v>
      </c>
    </row>
    <row r="317" spans="2:81" x14ac:dyDescent="0.25">
      <c r="B317" s="6" t="s">
        <v>921</v>
      </c>
      <c r="C317" s="6"/>
      <c r="D317" s="11"/>
      <c r="E317" s="6"/>
      <c r="F317" s="6"/>
      <c r="G317" s="6"/>
      <c r="H317" s="6"/>
      <c r="I317" s="6"/>
      <c r="J317" s="6"/>
      <c r="K317" s="6"/>
      <c r="L317" s="18" t="str">
        <f>IF(ISBLANK(SalesOrders_Log[[#This Row],[Product]]),"",SalesOrders_Log[[#This Row],[List Price]]*SalesOrders_Log[[#This Row],[QTY at List Price]]+SalesOrders_Log[[#This Row],[Discount Price]]*SalesOrders_Log[[#This Row],[QTY at Discount Price]])</f>
        <v/>
      </c>
      <c r="M317" s="6"/>
      <c r="N317" s="6"/>
      <c r="O317" s="18" t="str">
        <f>IFERROR(SalesOrders_Log[[#This Row],[Line Sub Total]]*SalesOrders_Log[[#This Row],[Zip Code Taxes]],"")</f>
        <v/>
      </c>
      <c r="P317" s="18">
        <f>SalesOrders_Log[[#This Row],[List Price]]-SalesOrders_Log[[#This Row],[Cost Price]]</f>
        <v>0</v>
      </c>
      <c r="Q31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17" s="93" t="str">
        <f>IFERROR(SalesOrders_Log[[#This Row],[QTY at List Price]]*SalesOrders_Log[[#This Row],[List Price]]/SalesOrders_Log[[#This Row],[Cost Price]]*SalesOrders_Log[[#This Row],[QTY at List Price]]-IF(SalesOrders_Log[[#This Row],[QTY at List Price]]="","",1),"")</f>
        <v/>
      </c>
      <c r="S317" s="93" t="str">
        <f>IFERROR( SalesOrders_Log[[#This Row],[QTY at Discount Price]]*SalesOrders_Log[[#This Row],[Discount Price]]/SalesOrders_Log[[#This Row],[Cost Price]]*SalesOrders_Log[[#This Row],[QTY at Discount Price]]-IF(SalesOrders_Log[[#This Row],[QTY at Discount Price]]="","",1),"")</f>
        <v/>
      </c>
      <c r="T317" s="6"/>
      <c r="V317" s="18">
        <f>IF(SalesOrders_Log[[#This Row],[Date Invoiced]]=FY01_M01,SalesOrders_Log[[#This Row],[Line Sub Total]],0)</f>
        <v>0</v>
      </c>
      <c r="W317" s="18">
        <f>IF(SalesOrders_Log[[#This Row],[Date Invoiced]]=FY01_M02,SalesOrders_Log[[#This Row],[Line Sub Total]],0)</f>
        <v>0</v>
      </c>
      <c r="X317" s="18">
        <f>IF(SalesOrders_Log[[#This Row],[Date Invoiced]]=FY01_M03,SalesOrders_Log[[#This Row],[Line Sub Total]],0)</f>
        <v>0</v>
      </c>
      <c r="Y317" s="18">
        <f>IF(SalesOrders_Log[[#This Row],[Date Invoiced]]=FY01_M04,SalesOrders_Log[[#This Row],[Line Sub Total]],0)</f>
        <v>0</v>
      </c>
      <c r="Z317" s="18">
        <f>IF(SalesOrders_Log[[#This Row],[Date Invoiced]]=FY01_M05,SalesOrders_Log[[#This Row],[Line Sub Total]],0)</f>
        <v>0</v>
      </c>
      <c r="AA317" s="18">
        <f>IF(SalesOrders_Log[[#This Row],[Date Invoiced]]=FY01_M06,SalesOrders_Log[[#This Row],[Line Sub Total]],0)</f>
        <v>0</v>
      </c>
      <c r="AB317" s="18">
        <f>IF(SalesOrders_Log[[#This Row],[Date Invoiced]]=FY01_M07,SalesOrders_Log[[#This Row],[Line Sub Total]],0)</f>
        <v>0</v>
      </c>
      <c r="AC317" s="18">
        <f>IF(SalesOrders_Log[[#This Row],[Date Invoiced]]=FY01_M08,SalesOrders_Log[[#This Row],[Line Sub Total]],0)</f>
        <v>0</v>
      </c>
      <c r="AD317" s="18">
        <f>IF(SalesOrders_Log[[#This Row],[Date Invoiced]]=FY01_M09,SalesOrders_Log[[#This Row],[Line Sub Total]],0)</f>
        <v>0</v>
      </c>
      <c r="AE317" s="18">
        <f>IF(SalesOrders_Log[[#This Row],[Date Invoiced]]=FY01_M10,SalesOrders_Log[[#This Row],[Line Sub Total]],0)</f>
        <v>0</v>
      </c>
      <c r="AF317" s="18">
        <f>IF(SalesOrders_Log[[#This Row],[Date Invoiced]]=FY01_M11,SalesOrders_Log[[#This Row],[Line Sub Total]],0)</f>
        <v>0</v>
      </c>
      <c r="AG317" s="18">
        <f>IF(SalesOrders_Log[[#This Row],[Date Invoiced]]=FY01_M12,SalesOrders_Log[[#This Row],[Line Sub Total]],0)</f>
        <v>0</v>
      </c>
      <c r="AH317" s="18">
        <f>IF(SalesOrders_Log[[#This Row],[Date Invoiced]]=FY02_M01,SalesOrders_Log[[#This Row],[Line Sub Total]],0)</f>
        <v>0</v>
      </c>
      <c r="AI317" s="18">
        <f>IF(SalesOrders_Log[[#This Row],[Date Invoiced]]=FY02_M02,SalesOrders_Log[[#This Row],[Line Sub Total]],0)</f>
        <v>0</v>
      </c>
      <c r="AJ317" s="18">
        <f>IF(SalesOrders_Log[[#This Row],[Date Invoiced]]=FY02_M03,SalesOrders_Log[[#This Row],[Line Sub Total]],0)</f>
        <v>0</v>
      </c>
      <c r="AK317" s="18">
        <f>IF(SalesOrders_Log[[#This Row],[Date Invoiced]]=FY02_M04,SalesOrders_Log[[#This Row],[Line Sub Total]],0)</f>
        <v>0</v>
      </c>
      <c r="AL317" s="18">
        <f>IF(SalesOrders_Log[[#This Row],[Date Invoiced]]=FY02_M05,SalesOrders_Log[[#This Row],[Line Sub Total]],0)</f>
        <v>0</v>
      </c>
      <c r="AM317" s="18">
        <f>IF(SalesOrders_Log[[#This Row],[Date Invoiced]]=FY02_M06,SalesOrders_Log[[#This Row],[Line Sub Total]],0)</f>
        <v>0</v>
      </c>
      <c r="AN317" s="18">
        <f>IF(SalesOrders_Log[[#This Row],[Date Invoiced]]=FY02_M07,SalesOrders_Log[[#This Row],[Line Sub Total]],0)</f>
        <v>0</v>
      </c>
      <c r="AO317" s="18">
        <f>IF(SalesOrders_Log[[#This Row],[Date Invoiced]]=FY02_M08,SalesOrders_Log[[#This Row],[Line Sub Total]],0)</f>
        <v>0</v>
      </c>
      <c r="AP317" s="18">
        <f>IF(SalesOrders_Log[[#This Row],[Date Invoiced]]=FY02_M09,SalesOrders_Log[[#This Row],[Line Sub Total]],0)</f>
        <v>0</v>
      </c>
      <c r="AQ317" s="18">
        <f>IF(SalesOrders_Log[[#This Row],[Date Invoiced]]=FY02_M10,SalesOrders_Log[[#This Row],[Line Sub Total]],0)</f>
        <v>0</v>
      </c>
      <c r="AR317" s="18">
        <f>IF(SalesOrders_Log[[#This Row],[Date Invoiced]]=FY02_M11,SalesOrders_Log[[#This Row],[Line Sub Total]],0)</f>
        <v>0</v>
      </c>
      <c r="AS317" s="18">
        <f>IF(SalesOrders_Log[[#This Row],[Date Invoiced]]=FY02_M12,SalesOrders_Log[[#This Row],[Line Sub Total]],0)</f>
        <v>0</v>
      </c>
      <c r="AT317" s="18">
        <f>IF(SalesOrders_Log[[#This Row],[Date Invoiced]]=FY03_M01,SalesOrders_Log[[#This Row],[Line Sub Total]],0)</f>
        <v>0</v>
      </c>
      <c r="AU317" s="18">
        <f>IF(SalesOrders_Log[[#This Row],[Date Invoiced]]=FY03_M02,SalesOrders_Log[[#This Row],[Line Sub Total]],0)</f>
        <v>0</v>
      </c>
      <c r="AV317" s="18">
        <f>IF(SalesOrders_Log[[#This Row],[Date Invoiced]]=FY03_M03,SalesOrders_Log[[#This Row],[Line Sub Total]],0)</f>
        <v>0</v>
      </c>
      <c r="AW317" s="18">
        <f>IF(SalesOrders_Log[[#This Row],[Date Invoiced]]=FY03_M04,SalesOrders_Log[[#This Row],[Line Sub Total]],0)</f>
        <v>0</v>
      </c>
      <c r="AX317" s="18">
        <f>IF(SalesOrders_Log[[#This Row],[Date Invoiced]]=FY03_M05,SalesOrders_Log[[#This Row],[Line Sub Total]],0)</f>
        <v>0</v>
      </c>
      <c r="AY317" s="18">
        <f>IF(SalesOrders_Log[[#This Row],[Date Invoiced]]=FY03_M06,SalesOrders_Log[[#This Row],[Line Sub Total]],0)</f>
        <v>0</v>
      </c>
      <c r="AZ317" s="18">
        <f>IF(SalesOrders_Log[[#This Row],[Date Invoiced]]=FY03_M07,SalesOrders_Log[[#This Row],[Line Sub Total]],0)</f>
        <v>0</v>
      </c>
      <c r="BA317" s="18">
        <f>IF(SalesOrders_Log[[#This Row],[Date Invoiced]]=FY03_M08,SalesOrders_Log[[#This Row],[Line Sub Total]],0)</f>
        <v>0</v>
      </c>
      <c r="BB317" s="18">
        <f>IF(SalesOrders_Log[[#This Row],[Date Invoiced]]=FY03_M09,SalesOrders_Log[[#This Row],[Line Sub Total]],0)</f>
        <v>0</v>
      </c>
      <c r="BC317" s="18">
        <f>IF(SalesOrders_Log[[#This Row],[Date Invoiced]]=FY03_M10,SalesOrders_Log[[#This Row],[Line Sub Total]],0)</f>
        <v>0</v>
      </c>
      <c r="BD317" s="18">
        <f>IF(SalesOrders_Log[[#This Row],[Date Invoiced]]=FY03_M11,SalesOrders_Log[[#This Row],[Line Sub Total]],0)</f>
        <v>0</v>
      </c>
      <c r="BE317" s="18">
        <f>IF(SalesOrders_Log[[#This Row],[Date Invoiced]]=FY03_M12,SalesOrders_Log[[#This Row],[Line Sub Total]],0)</f>
        <v>0</v>
      </c>
      <c r="BF317" s="18">
        <f>IF(SalesOrders_Log[[#This Row],[Product]]=FY04_M01,SalesOrders_Log[[#This Row],[Date Invoiced]],0)</f>
        <v>0</v>
      </c>
      <c r="BG317" s="18">
        <f>IF(SalesOrders_Log[[#This Row],[Product]]=FY04_M02,SalesOrders_Log[[#This Row],[Date Invoiced]],0)</f>
        <v>0</v>
      </c>
      <c r="BH317" s="18">
        <f>IF(SalesOrders_Log[[#This Row],[Product]]=FY04_M03,SalesOrders_Log[[#This Row],[Date Invoiced]],0)</f>
        <v>0</v>
      </c>
      <c r="BI317" s="18">
        <f>IF(SalesOrders_Log[[#This Row],[Product]]=FY04_M04,SalesOrders_Log[[#This Row],[Date Invoiced]],0)</f>
        <v>0</v>
      </c>
      <c r="BJ317" s="18">
        <f>IF(SalesOrders_Log[[#This Row],[Product]]=FY04_M05,SalesOrders_Log[[#This Row],[Date Invoiced]],0)</f>
        <v>0</v>
      </c>
      <c r="BK317" s="18">
        <f>IF(SalesOrders_Log[[#This Row],[Product]]=FY04_M06,SalesOrders_Log[[#This Row],[Date Invoiced]],0)</f>
        <v>0</v>
      </c>
      <c r="BL317" s="18">
        <f>IF(SalesOrders_Log[[#This Row],[Product]]=FY04_M07,SalesOrders_Log[[#This Row],[Date Invoiced]],0)</f>
        <v>0</v>
      </c>
      <c r="BM317" s="18">
        <f>IF(SalesOrders_Log[[#This Row],[Product]]=FY04_M08,SalesOrders_Log[[#This Row],[Date Invoiced]],0)</f>
        <v>0</v>
      </c>
      <c r="BN317" s="18">
        <f>IF(SalesOrders_Log[[#This Row],[Product]]=FY04_M09,SalesOrders_Log[[#This Row],[Date Invoiced]],0)</f>
        <v>0</v>
      </c>
      <c r="BO317" s="18">
        <f>IF(SalesOrders_Log[[#This Row],[Product]]=FY04_M10,SalesOrders_Log[[#This Row],[Date Invoiced]],0)</f>
        <v>0</v>
      </c>
      <c r="BP317" s="18">
        <f>IF(SalesOrders_Log[[#This Row],[Product]]=FY04_M11,SalesOrders_Log[[#This Row],[Date Invoiced]],0)</f>
        <v>0</v>
      </c>
      <c r="BQ317" s="18">
        <f>IF(SalesOrders_Log[[#This Row],[Product]]=FY04_M12,SalesOrders_Log[[#This Row],[Date Invoiced]],0)</f>
        <v>0</v>
      </c>
      <c r="BR317" s="18">
        <f>IF(SalesOrders_Log[[#This Row],[Product]]=FY05_M01,SalesOrders_Log[[#This Row],[Date Invoiced]],0)</f>
        <v>0</v>
      </c>
      <c r="BS317" s="18">
        <f>IF(SalesOrders_Log[[#This Row],[Product]]=FY05_M02,SalesOrders_Log[[#This Row],[Date Invoiced]],0)</f>
        <v>0</v>
      </c>
      <c r="BT317" s="18">
        <f>IF(SalesOrders_Log[[#This Row],[Product]]=FY05_M03,SalesOrders_Log[[#This Row],[Date Invoiced]],0)</f>
        <v>0</v>
      </c>
      <c r="BU317" s="18">
        <f>IF(SalesOrders_Log[[#This Row],[Product]]=FY05_M04,SalesOrders_Log[[#This Row],[Date Invoiced]],0)</f>
        <v>0</v>
      </c>
      <c r="BV317" s="18">
        <f>IF(SalesOrders_Log[[#This Row],[Product]]=FY05_M05,SalesOrders_Log[[#This Row],[Date Invoiced]],0)</f>
        <v>0</v>
      </c>
      <c r="BW317" s="18">
        <f>IF(SalesOrders_Log[[#This Row],[Product]]=FY05_M06,SalesOrders_Log[[#This Row],[Date Invoiced]],0)</f>
        <v>0</v>
      </c>
      <c r="BX317" s="18">
        <f>IF(SalesOrders_Log[[#This Row],[Product]]=FY05_M07,SalesOrders_Log[[#This Row],[Date Invoiced]],0)</f>
        <v>0</v>
      </c>
      <c r="BY317" s="18">
        <f>IF(SalesOrders_Log[[#This Row],[Product]]=FY05_M08,SalesOrders_Log[[#This Row],[Date Invoiced]],0)</f>
        <v>0</v>
      </c>
      <c r="BZ317" s="18">
        <f>IF(SalesOrders_Log[[#This Row],[Product]]=FY05_M09,SalesOrders_Log[[#This Row],[Date Invoiced]],0)</f>
        <v>0</v>
      </c>
      <c r="CA317" s="18">
        <f>IF(SalesOrders_Log[[#This Row],[Product]]=FY05_M10,SalesOrders_Log[[#This Row],[Date Invoiced]],0)</f>
        <v>0</v>
      </c>
      <c r="CB317" s="18">
        <f>IF(SalesOrders_Log[[#This Row],[Product]]=FY05_M11,SalesOrders_Log[[#This Row],[Date Invoiced]],0)</f>
        <v>0</v>
      </c>
      <c r="CC317" s="18">
        <f>IF(SalesOrders_Log[[#This Row],[Product]]=FY05_M12,SalesOrders_Log[[#This Row],[Date Invoiced]],0)</f>
        <v>0</v>
      </c>
    </row>
    <row r="318" spans="2:81" x14ac:dyDescent="0.25">
      <c r="B318" s="6" t="s">
        <v>922</v>
      </c>
      <c r="C318" s="6"/>
      <c r="D318" s="11"/>
      <c r="E318" s="6"/>
      <c r="F318" s="6"/>
      <c r="G318" s="6"/>
      <c r="H318" s="6"/>
      <c r="I318" s="6"/>
      <c r="J318" s="6"/>
      <c r="K318" s="6"/>
      <c r="L318" s="18" t="str">
        <f>IF(ISBLANK(SalesOrders_Log[[#This Row],[Product]]),"",SalesOrders_Log[[#This Row],[List Price]]*SalesOrders_Log[[#This Row],[QTY at List Price]]+SalesOrders_Log[[#This Row],[Discount Price]]*SalesOrders_Log[[#This Row],[QTY at Discount Price]])</f>
        <v/>
      </c>
      <c r="M318" s="6"/>
      <c r="N318" s="6"/>
      <c r="O318" s="18" t="str">
        <f>IFERROR(SalesOrders_Log[[#This Row],[Line Sub Total]]*SalesOrders_Log[[#This Row],[Zip Code Taxes]],"")</f>
        <v/>
      </c>
      <c r="P318" s="18">
        <f>SalesOrders_Log[[#This Row],[List Price]]-SalesOrders_Log[[#This Row],[Cost Price]]</f>
        <v>0</v>
      </c>
      <c r="Q31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18" s="93" t="str">
        <f>IFERROR(SalesOrders_Log[[#This Row],[QTY at List Price]]*SalesOrders_Log[[#This Row],[List Price]]/SalesOrders_Log[[#This Row],[Cost Price]]*SalesOrders_Log[[#This Row],[QTY at List Price]]-IF(SalesOrders_Log[[#This Row],[QTY at List Price]]="","",1),"")</f>
        <v/>
      </c>
      <c r="S318" s="93" t="str">
        <f>IFERROR( SalesOrders_Log[[#This Row],[QTY at Discount Price]]*SalesOrders_Log[[#This Row],[Discount Price]]/SalesOrders_Log[[#This Row],[Cost Price]]*SalesOrders_Log[[#This Row],[QTY at Discount Price]]-IF(SalesOrders_Log[[#This Row],[QTY at Discount Price]]="","",1),"")</f>
        <v/>
      </c>
      <c r="T318" s="6"/>
      <c r="V318" s="18">
        <f>IF(SalesOrders_Log[[#This Row],[Date Invoiced]]=FY01_M01,SalesOrders_Log[[#This Row],[Line Sub Total]],0)</f>
        <v>0</v>
      </c>
      <c r="W318" s="18">
        <f>IF(SalesOrders_Log[[#This Row],[Date Invoiced]]=FY01_M02,SalesOrders_Log[[#This Row],[Line Sub Total]],0)</f>
        <v>0</v>
      </c>
      <c r="X318" s="18">
        <f>IF(SalesOrders_Log[[#This Row],[Date Invoiced]]=FY01_M03,SalesOrders_Log[[#This Row],[Line Sub Total]],0)</f>
        <v>0</v>
      </c>
      <c r="Y318" s="18">
        <f>IF(SalesOrders_Log[[#This Row],[Date Invoiced]]=FY01_M04,SalesOrders_Log[[#This Row],[Line Sub Total]],0)</f>
        <v>0</v>
      </c>
      <c r="Z318" s="18">
        <f>IF(SalesOrders_Log[[#This Row],[Date Invoiced]]=FY01_M05,SalesOrders_Log[[#This Row],[Line Sub Total]],0)</f>
        <v>0</v>
      </c>
      <c r="AA318" s="18">
        <f>IF(SalesOrders_Log[[#This Row],[Date Invoiced]]=FY01_M06,SalesOrders_Log[[#This Row],[Line Sub Total]],0)</f>
        <v>0</v>
      </c>
      <c r="AB318" s="18">
        <f>IF(SalesOrders_Log[[#This Row],[Date Invoiced]]=FY01_M07,SalesOrders_Log[[#This Row],[Line Sub Total]],0)</f>
        <v>0</v>
      </c>
      <c r="AC318" s="18">
        <f>IF(SalesOrders_Log[[#This Row],[Date Invoiced]]=FY01_M08,SalesOrders_Log[[#This Row],[Line Sub Total]],0)</f>
        <v>0</v>
      </c>
      <c r="AD318" s="18">
        <f>IF(SalesOrders_Log[[#This Row],[Date Invoiced]]=FY01_M09,SalesOrders_Log[[#This Row],[Line Sub Total]],0)</f>
        <v>0</v>
      </c>
      <c r="AE318" s="18">
        <f>IF(SalesOrders_Log[[#This Row],[Date Invoiced]]=FY01_M10,SalesOrders_Log[[#This Row],[Line Sub Total]],0)</f>
        <v>0</v>
      </c>
      <c r="AF318" s="18">
        <f>IF(SalesOrders_Log[[#This Row],[Date Invoiced]]=FY01_M11,SalesOrders_Log[[#This Row],[Line Sub Total]],0)</f>
        <v>0</v>
      </c>
      <c r="AG318" s="18">
        <f>IF(SalesOrders_Log[[#This Row],[Date Invoiced]]=FY01_M12,SalesOrders_Log[[#This Row],[Line Sub Total]],0)</f>
        <v>0</v>
      </c>
      <c r="AH318" s="18">
        <f>IF(SalesOrders_Log[[#This Row],[Date Invoiced]]=FY02_M01,SalesOrders_Log[[#This Row],[Line Sub Total]],0)</f>
        <v>0</v>
      </c>
      <c r="AI318" s="18">
        <f>IF(SalesOrders_Log[[#This Row],[Date Invoiced]]=FY02_M02,SalesOrders_Log[[#This Row],[Line Sub Total]],0)</f>
        <v>0</v>
      </c>
      <c r="AJ318" s="18">
        <f>IF(SalesOrders_Log[[#This Row],[Date Invoiced]]=FY02_M03,SalesOrders_Log[[#This Row],[Line Sub Total]],0)</f>
        <v>0</v>
      </c>
      <c r="AK318" s="18">
        <f>IF(SalesOrders_Log[[#This Row],[Date Invoiced]]=FY02_M04,SalesOrders_Log[[#This Row],[Line Sub Total]],0)</f>
        <v>0</v>
      </c>
      <c r="AL318" s="18">
        <f>IF(SalesOrders_Log[[#This Row],[Date Invoiced]]=FY02_M05,SalesOrders_Log[[#This Row],[Line Sub Total]],0)</f>
        <v>0</v>
      </c>
      <c r="AM318" s="18">
        <f>IF(SalesOrders_Log[[#This Row],[Date Invoiced]]=FY02_M06,SalesOrders_Log[[#This Row],[Line Sub Total]],0)</f>
        <v>0</v>
      </c>
      <c r="AN318" s="18">
        <f>IF(SalesOrders_Log[[#This Row],[Date Invoiced]]=FY02_M07,SalesOrders_Log[[#This Row],[Line Sub Total]],0)</f>
        <v>0</v>
      </c>
      <c r="AO318" s="18">
        <f>IF(SalesOrders_Log[[#This Row],[Date Invoiced]]=FY02_M08,SalesOrders_Log[[#This Row],[Line Sub Total]],0)</f>
        <v>0</v>
      </c>
      <c r="AP318" s="18">
        <f>IF(SalesOrders_Log[[#This Row],[Date Invoiced]]=FY02_M09,SalesOrders_Log[[#This Row],[Line Sub Total]],0)</f>
        <v>0</v>
      </c>
      <c r="AQ318" s="18">
        <f>IF(SalesOrders_Log[[#This Row],[Date Invoiced]]=FY02_M10,SalesOrders_Log[[#This Row],[Line Sub Total]],0)</f>
        <v>0</v>
      </c>
      <c r="AR318" s="18">
        <f>IF(SalesOrders_Log[[#This Row],[Date Invoiced]]=FY02_M11,SalesOrders_Log[[#This Row],[Line Sub Total]],0)</f>
        <v>0</v>
      </c>
      <c r="AS318" s="18">
        <f>IF(SalesOrders_Log[[#This Row],[Date Invoiced]]=FY02_M12,SalesOrders_Log[[#This Row],[Line Sub Total]],0)</f>
        <v>0</v>
      </c>
      <c r="AT318" s="18">
        <f>IF(SalesOrders_Log[[#This Row],[Date Invoiced]]=FY03_M01,SalesOrders_Log[[#This Row],[Line Sub Total]],0)</f>
        <v>0</v>
      </c>
      <c r="AU318" s="18">
        <f>IF(SalesOrders_Log[[#This Row],[Date Invoiced]]=FY03_M02,SalesOrders_Log[[#This Row],[Line Sub Total]],0)</f>
        <v>0</v>
      </c>
      <c r="AV318" s="18">
        <f>IF(SalesOrders_Log[[#This Row],[Date Invoiced]]=FY03_M03,SalesOrders_Log[[#This Row],[Line Sub Total]],0)</f>
        <v>0</v>
      </c>
      <c r="AW318" s="18">
        <f>IF(SalesOrders_Log[[#This Row],[Date Invoiced]]=FY03_M04,SalesOrders_Log[[#This Row],[Line Sub Total]],0)</f>
        <v>0</v>
      </c>
      <c r="AX318" s="18">
        <f>IF(SalesOrders_Log[[#This Row],[Date Invoiced]]=FY03_M05,SalesOrders_Log[[#This Row],[Line Sub Total]],0)</f>
        <v>0</v>
      </c>
      <c r="AY318" s="18">
        <f>IF(SalesOrders_Log[[#This Row],[Date Invoiced]]=FY03_M06,SalesOrders_Log[[#This Row],[Line Sub Total]],0)</f>
        <v>0</v>
      </c>
      <c r="AZ318" s="18">
        <f>IF(SalesOrders_Log[[#This Row],[Date Invoiced]]=FY03_M07,SalesOrders_Log[[#This Row],[Line Sub Total]],0)</f>
        <v>0</v>
      </c>
      <c r="BA318" s="18">
        <f>IF(SalesOrders_Log[[#This Row],[Date Invoiced]]=FY03_M08,SalesOrders_Log[[#This Row],[Line Sub Total]],0)</f>
        <v>0</v>
      </c>
      <c r="BB318" s="18">
        <f>IF(SalesOrders_Log[[#This Row],[Date Invoiced]]=FY03_M09,SalesOrders_Log[[#This Row],[Line Sub Total]],0)</f>
        <v>0</v>
      </c>
      <c r="BC318" s="18">
        <f>IF(SalesOrders_Log[[#This Row],[Date Invoiced]]=FY03_M10,SalesOrders_Log[[#This Row],[Line Sub Total]],0)</f>
        <v>0</v>
      </c>
      <c r="BD318" s="18">
        <f>IF(SalesOrders_Log[[#This Row],[Date Invoiced]]=FY03_M11,SalesOrders_Log[[#This Row],[Line Sub Total]],0)</f>
        <v>0</v>
      </c>
      <c r="BE318" s="18">
        <f>IF(SalesOrders_Log[[#This Row],[Date Invoiced]]=FY03_M12,SalesOrders_Log[[#This Row],[Line Sub Total]],0)</f>
        <v>0</v>
      </c>
      <c r="BF318" s="18">
        <f>IF(SalesOrders_Log[[#This Row],[Product]]=FY04_M01,SalesOrders_Log[[#This Row],[Date Invoiced]],0)</f>
        <v>0</v>
      </c>
      <c r="BG318" s="18">
        <f>IF(SalesOrders_Log[[#This Row],[Product]]=FY04_M02,SalesOrders_Log[[#This Row],[Date Invoiced]],0)</f>
        <v>0</v>
      </c>
      <c r="BH318" s="18">
        <f>IF(SalesOrders_Log[[#This Row],[Product]]=FY04_M03,SalesOrders_Log[[#This Row],[Date Invoiced]],0)</f>
        <v>0</v>
      </c>
      <c r="BI318" s="18">
        <f>IF(SalesOrders_Log[[#This Row],[Product]]=FY04_M04,SalesOrders_Log[[#This Row],[Date Invoiced]],0)</f>
        <v>0</v>
      </c>
      <c r="BJ318" s="18">
        <f>IF(SalesOrders_Log[[#This Row],[Product]]=FY04_M05,SalesOrders_Log[[#This Row],[Date Invoiced]],0)</f>
        <v>0</v>
      </c>
      <c r="BK318" s="18">
        <f>IF(SalesOrders_Log[[#This Row],[Product]]=FY04_M06,SalesOrders_Log[[#This Row],[Date Invoiced]],0)</f>
        <v>0</v>
      </c>
      <c r="BL318" s="18">
        <f>IF(SalesOrders_Log[[#This Row],[Product]]=FY04_M07,SalesOrders_Log[[#This Row],[Date Invoiced]],0)</f>
        <v>0</v>
      </c>
      <c r="BM318" s="18">
        <f>IF(SalesOrders_Log[[#This Row],[Product]]=FY04_M08,SalesOrders_Log[[#This Row],[Date Invoiced]],0)</f>
        <v>0</v>
      </c>
      <c r="BN318" s="18">
        <f>IF(SalesOrders_Log[[#This Row],[Product]]=FY04_M09,SalesOrders_Log[[#This Row],[Date Invoiced]],0)</f>
        <v>0</v>
      </c>
      <c r="BO318" s="18">
        <f>IF(SalesOrders_Log[[#This Row],[Product]]=FY04_M10,SalesOrders_Log[[#This Row],[Date Invoiced]],0)</f>
        <v>0</v>
      </c>
      <c r="BP318" s="18">
        <f>IF(SalesOrders_Log[[#This Row],[Product]]=FY04_M11,SalesOrders_Log[[#This Row],[Date Invoiced]],0)</f>
        <v>0</v>
      </c>
      <c r="BQ318" s="18">
        <f>IF(SalesOrders_Log[[#This Row],[Product]]=FY04_M12,SalesOrders_Log[[#This Row],[Date Invoiced]],0)</f>
        <v>0</v>
      </c>
      <c r="BR318" s="18">
        <f>IF(SalesOrders_Log[[#This Row],[Product]]=FY05_M01,SalesOrders_Log[[#This Row],[Date Invoiced]],0)</f>
        <v>0</v>
      </c>
      <c r="BS318" s="18">
        <f>IF(SalesOrders_Log[[#This Row],[Product]]=FY05_M02,SalesOrders_Log[[#This Row],[Date Invoiced]],0)</f>
        <v>0</v>
      </c>
      <c r="BT318" s="18">
        <f>IF(SalesOrders_Log[[#This Row],[Product]]=FY05_M03,SalesOrders_Log[[#This Row],[Date Invoiced]],0)</f>
        <v>0</v>
      </c>
      <c r="BU318" s="18">
        <f>IF(SalesOrders_Log[[#This Row],[Product]]=FY05_M04,SalesOrders_Log[[#This Row],[Date Invoiced]],0)</f>
        <v>0</v>
      </c>
      <c r="BV318" s="18">
        <f>IF(SalesOrders_Log[[#This Row],[Product]]=FY05_M05,SalesOrders_Log[[#This Row],[Date Invoiced]],0)</f>
        <v>0</v>
      </c>
      <c r="BW318" s="18">
        <f>IF(SalesOrders_Log[[#This Row],[Product]]=FY05_M06,SalesOrders_Log[[#This Row],[Date Invoiced]],0)</f>
        <v>0</v>
      </c>
      <c r="BX318" s="18">
        <f>IF(SalesOrders_Log[[#This Row],[Product]]=FY05_M07,SalesOrders_Log[[#This Row],[Date Invoiced]],0)</f>
        <v>0</v>
      </c>
      <c r="BY318" s="18">
        <f>IF(SalesOrders_Log[[#This Row],[Product]]=FY05_M08,SalesOrders_Log[[#This Row],[Date Invoiced]],0)</f>
        <v>0</v>
      </c>
      <c r="BZ318" s="18">
        <f>IF(SalesOrders_Log[[#This Row],[Product]]=FY05_M09,SalesOrders_Log[[#This Row],[Date Invoiced]],0)</f>
        <v>0</v>
      </c>
      <c r="CA318" s="18">
        <f>IF(SalesOrders_Log[[#This Row],[Product]]=FY05_M10,SalesOrders_Log[[#This Row],[Date Invoiced]],0)</f>
        <v>0</v>
      </c>
      <c r="CB318" s="18">
        <f>IF(SalesOrders_Log[[#This Row],[Product]]=FY05_M11,SalesOrders_Log[[#This Row],[Date Invoiced]],0)</f>
        <v>0</v>
      </c>
      <c r="CC318" s="18">
        <f>IF(SalesOrders_Log[[#This Row],[Product]]=FY05_M12,SalesOrders_Log[[#This Row],[Date Invoiced]],0)</f>
        <v>0</v>
      </c>
    </row>
    <row r="319" spans="2:81" x14ac:dyDescent="0.25">
      <c r="B319" s="6" t="s">
        <v>923</v>
      </c>
      <c r="C319" s="6"/>
      <c r="D319" s="11"/>
      <c r="E319" s="6"/>
      <c r="F319" s="6"/>
      <c r="G319" s="6"/>
      <c r="H319" s="6"/>
      <c r="I319" s="6"/>
      <c r="J319" s="6"/>
      <c r="K319" s="6"/>
      <c r="L319" s="18" t="str">
        <f>IF(ISBLANK(SalesOrders_Log[[#This Row],[Product]]),"",SalesOrders_Log[[#This Row],[List Price]]*SalesOrders_Log[[#This Row],[QTY at List Price]]+SalesOrders_Log[[#This Row],[Discount Price]]*SalesOrders_Log[[#This Row],[QTY at Discount Price]])</f>
        <v/>
      </c>
      <c r="M319" s="6"/>
      <c r="N319" s="6"/>
      <c r="O319" s="18" t="str">
        <f>IFERROR(SalesOrders_Log[[#This Row],[Line Sub Total]]*SalesOrders_Log[[#This Row],[Zip Code Taxes]],"")</f>
        <v/>
      </c>
      <c r="P319" s="18">
        <f>SalesOrders_Log[[#This Row],[List Price]]-SalesOrders_Log[[#This Row],[Cost Price]]</f>
        <v>0</v>
      </c>
      <c r="Q31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19" s="93" t="str">
        <f>IFERROR(SalesOrders_Log[[#This Row],[QTY at List Price]]*SalesOrders_Log[[#This Row],[List Price]]/SalesOrders_Log[[#This Row],[Cost Price]]*SalesOrders_Log[[#This Row],[QTY at List Price]]-IF(SalesOrders_Log[[#This Row],[QTY at List Price]]="","",1),"")</f>
        <v/>
      </c>
      <c r="S319" s="93" t="str">
        <f>IFERROR( SalesOrders_Log[[#This Row],[QTY at Discount Price]]*SalesOrders_Log[[#This Row],[Discount Price]]/SalesOrders_Log[[#This Row],[Cost Price]]*SalesOrders_Log[[#This Row],[QTY at Discount Price]]-IF(SalesOrders_Log[[#This Row],[QTY at Discount Price]]="","",1),"")</f>
        <v/>
      </c>
      <c r="T319" s="6"/>
      <c r="V319" s="18">
        <f>IF(SalesOrders_Log[[#This Row],[Date Invoiced]]=FY01_M01,SalesOrders_Log[[#This Row],[Line Sub Total]],0)</f>
        <v>0</v>
      </c>
      <c r="W319" s="18">
        <f>IF(SalesOrders_Log[[#This Row],[Date Invoiced]]=FY01_M02,SalesOrders_Log[[#This Row],[Line Sub Total]],0)</f>
        <v>0</v>
      </c>
      <c r="X319" s="18">
        <f>IF(SalesOrders_Log[[#This Row],[Date Invoiced]]=FY01_M03,SalesOrders_Log[[#This Row],[Line Sub Total]],0)</f>
        <v>0</v>
      </c>
      <c r="Y319" s="18">
        <f>IF(SalesOrders_Log[[#This Row],[Date Invoiced]]=FY01_M04,SalesOrders_Log[[#This Row],[Line Sub Total]],0)</f>
        <v>0</v>
      </c>
      <c r="Z319" s="18">
        <f>IF(SalesOrders_Log[[#This Row],[Date Invoiced]]=FY01_M05,SalesOrders_Log[[#This Row],[Line Sub Total]],0)</f>
        <v>0</v>
      </c>
      <c r="AA319" s="18">
        <f>IF(SalesOrders_Log[[#This Row],[Date Invoiced]]=FY01_M06,SalesOrders_Log[[#This Row],[Line Sub Total]],0)</f>
        <v>0</v>
      </c>
      <c r="AB319" s="18">
        <f>IF(SalesOrders_Log[[#This Row],[Date Invoiced]]=FY01_M07,SalesOrders_Log[[#This Row],[Line Sub Total]],0)</f>
        <v>0</v>
      </c>
      <c r="AC319" s="18">
        <f>IF(SalesOrders_Log[[#This Row],[Date Invoiced]]=FY01_M08,SalesOrders_Log[[#This Row],[Line Sub Total]],0)</f>
        <v>0</v>
      </c>
      <c r="AD319" s="18">
        <f>IF(SalesOrders_Log[[#This Row],[Date Invoiced]]=FY01_M09,SalesOrders_Log[[#This Row],[Line Sub Total]],0)</f>
        <v>0</v>
      </c>
      <c r="AE319" s="18">
        <f>IF(SalesOrders_Log[[#This Row],[Date Invoiced]]=FY01_M10,SalesOrders_Log[[#This Row],[Line Sub Total]],0)</f>
        <v>0</v>
      </c>
      <c r="AF319" s="18">
        <f>IF(SalesOrders_Log[[#This Row],[Date Invoiced]]=FY01_M11,SalesOrders_Log[[#This Row],[Line Sub Total]],0)</f>
        <v>0</v>
      </c>
      <c r="AG319" s="18">
        <f>IF(SalesOrders_Log[[#This Row],[Date Invoiced]]=FY01_M12,SalesOrders_Log[[#This Row],[Line Sub Total]],0)</f>
        <v>0</v>
      </c>
      <c r="AH319" s="18">
        <f>IF(SalesOrders_Log[[#This Row],[Date Invoiced]]=FY02_M01,SalesOrders_Log[[#This Row],[Line Sub Total]],0)</f>
        <v>0</v>
      </c>
      <c r="AI319" s="18">
        <f>IF(SalesOrders_Log[[#This Row],[Date Invoiced]]=FY02_M02,SalesOrders_Log[[#This Row],[Line Sub Total]],0)</f>
        <v>0</v>
      </c>
      <c r="AJ319" s="18">
        <f>IF(SalesOrders_Log[[#This Row],[Date Invoiced]]=FY02_M03,SalesOrders_Log[[#This Row],[Line Sub Total]],0)</f>
        <v>0</v>
      </c>
      <c r="AK319" s="18">
        <f>IF(SalesOrders_Log[[#This Row],[Date Invoiced]]=FY02_M04,SalesOrders_Log[[#This Row],[Line Sub Total]],0)</f>
        <v>0</v>
      </c>
      <c r="AL319" s="18">
        <f>IF(SalesOrders_Log[[#This Row],[Date Invoiced]]=FY02_M05,SalesOrders_Log[[#This Row],[Line Sub Total]],0)</f>
        <v>0</v>
      </c>
      <c r="AM319" s="18">
        <f>IF(SalesOrders_Log[[#This Row],[Date Invoiced]]=FY02_M06,SalesOrders_Log[[#This Row],[Line Sub Total]],0)</f>
        <v>0</v>
      </c>
      <c r="AN319" s="18">
        <f>IF(SalesOrders_Log[[#This Row],[Date Invoiced]]=FY02_M07,SalesOrders_Log[[#This Row],[Line Sub Total]],0)</f>
        <v>0</v>
      </c>
      <c r="AO319" s="18">
        <f>IF(SalesOrders_Log[[#This Row],[Date Invoiced]]=FY02_M08,SalesOrders_Log[[#This Row],[Line Sub Total]],0)</f>
        <v>0</v>
      </c>
      <c r="AP319" s="18">
        <f>IF(SalesOrders_Log[[#This Row],[Date Invoiced]]=FY02_M09,SalesOrders_Log[[#This Row],[Line Sub Total]],0)</f>
        <v>0</v>
      </c>
      <c r="AQ319" s="18">
        <f>IF(SalesOrders_Log[[#This Row],[Date Invoiced]]=FY02_M10,SalesOrders_Log[[#This Row],[Line Sub Total]],0)</f>
        <v>0</v>
      </c>
      <c r="AR319" s="18">
        <f>IF(SalesOrders_Log[[#This Row],[Date Invoiced]]=FY02_M11,SalesOrders_Log[[#This Row],[Line Sub Total]],0)</f>
        <v>0</v>
      </c>
      <c r="AS319" s="18">
        <f>IF(SalesOrders_Log[[#This Row],[Date Invoiced]]=FY02_M12,SalesOrders_Log[[#This Row],[Line Sub Total]],0)</f>
        <v>0</v>
      </c>
      <c r="AT319" s="18">
        <f>IF(SalesOrders_Log[[#This Row],[Date Invoiced]]=FY03_M01,SalesOrders_Log[[#This Row],[Line Sub Total]],0)</f>
        <v>0</v>
      </c>
      <c r="AU319" s="18">
        <f>IF(SalesOrders_Log[[#This Row],[Date Invoiced]]=FY03_M02,SalesOrders_Log[[#This Row],[Line Sub Total]],0)</f>
        <v>0</v>
      </c>
      <c r="AV319" s="18">
        <f>IF(SalesOrders_Log[[#This Row],[Date Invoiced]]=FY03_M03,SalesOrders_Log[[#This Row],[Line Sub Total]],0)</f>
        <v>0</v>
      </c>
      <c r="AW319" s="18">
        <f>IF(SalesOrders_Log[[#This Row],[Date Invoiced]]=FY03_M04,SalesOrders_Log[[#This Row],[Line Sub Total]],0)</f>
        <v>0</v>
      </c>
      <c r="AX319" s="18">
        <f>IF(SalesOrders_Log[[#This Row],[Date Invoiced]]=FY03_M05,SalesOrders_Log[[#This Row],[Line Sub Total]],0)</f>
        <v>0</v>
      </c>
      <c r="AY319" s="18">
        <f>IF(SalesOrders_Log[[#This Row],[Date Invoiced]]=FY03_M06,SalesOrders_Log[[#This Row],[Line Sub Total]],0)</f>
        <v>0</v>
      </c>
      <c r="AZ319" s="18">
        <f>IF(SalesOrders_Log[[#This Row],[Date Invoiced]]=FY03_M07,SalesOrders_Log[[#This Row],[Line Sub Total]],0)</f>
        <v>0</v>
      </c>
      <c r="BA319" s="18">
        <f>IF(SalesOrders_Log[[#This Row],[Date Invoiced]]=FY03_M08,SalesOrders_Log[[#This Row],[Line Sub Total]],0)</f>
        <v>0</v>
      </c>
      <c r="BB319" s="18">
        <f>IF(SalesOrders_Log[[#This Row],[Date Invoiced]]=FY03_M09,SalesOrders_Log[[#This Row],[Line Sub Total]],0)</f>
        <v>0</v>
      </c>
      <c r="BC319" s="18">
        <f>IF(SalesOrders_Log[[#This Row],[Date Invoiced]]=FY03_M10,SalesOrders_Log[[#This Row],[Line Sub Total]],0)</f>
        <v>0</v>
      </c>
      <c r="BD319" s="18">
        <f>IF(SalesOrders_Log[[#This Row],[Date Invoiced]]=FY03_M11,SalesOrders_Log[[#This Row],[Line Sub Total]],0)</f>
        <v>0</v>
      </c>
      <c r="BE319" s="18">
        <f>IF(SalesOrders_Log[[#This Row],[Date Invoiced]]=FY03_M12,SalesOrders_Log[[#This Row],[Line Sub Total]],0)</f>
        <v>0</v>
      </c>
      <c r="BF319" s="18">
        <f>IF(SalesOrders_Log[[#This Row],[Product]]=FY04_M01,SalesOrders_Log[[#This Row],[Date Invoiced]],0)</f>
        <v>0</v>
      </c>
      <c r="BG319" s="18">
        <f>IF(SalesOrders_Log[[#This Row],[Product]]=FY04_M02,SalesOrders_Log[[#This Row],[Date Invoiced]],0)</f>
        <v>0</v>
      </c>
      <c r="BH319" s="18">
        <f>IF(SalesOrders_Log[[#This Row],[Product]]=FY04_M03,SalesOrders_Log[[#This Row],[Date Invoiced]],0)</f>
        <v>0</v>
      </c>
      <c r="BI319" s="18">
        <f>IF(SalesOrders_Log[[#This Row],[Product]]=FY04_M04,SalesOrders_Log[[#This Row],[Date Invoiced]],0)</f>
        <v>0</v>
      </c>
      <c r="BJ319" s="18">
        <f>IF(SalesOrders_Log[[#This Row],[Product]]=FY04_M05,SalesOrders_Log[[#This Row],[Date Invoiced]],0)</f>
        <v>0</v>
      </c>
      <c r="BK319" s="18">
        <f>IF(SalesOrders_Log[[#This Row],[Product]]=FY04_M06,SalesOrders_Log[[#This Row],[Date Invoiced]],0)</f>
        <v>0</v>
      </c>
      <c r="BL319" s="18">
        <f>IF(SalesOrders_Log[[#This Row],[Product]]=FY04_M07,SalesOrders_Log[[#This Row],[Date Invoiced]],0)</f>
        <v>0</v>
      </c>
      <c r="BM319" s="18">
        <f>IF(SalesOrders_Log[[#This Row],[Product]]=FY04_M08,SalesOrders_Log[[#This Row],[Date Invoiced]],0)</f>
        <v>0</v>
      </c>
      <c r="BN319" s="18">
        <f>IF(SalesOrders_Log[[#This Row],[Product]]=FY04_M09,SalesOrders_Log[[#This Row],[Date Invoiced]],0)</f>
        <v>0</v>
      </c>
      <c r="BO319" s="18">
        <f>IF(SalesOrders_Log[[#This Row],[Product]]=FY04_M10,SalesOrders_Log[[#This Row],[Date Invoiced]],0)</f>
        <v>0</v>
      </c>
      <c r="BP319" s="18">
        <f>IF(SalesOrders_Log[[#This Row],[Product]]=FY04_M11,SalesOrders_Log[[#This Row],[Date Invoiced]],0)</f>
        <v>0</v>
      </c>
      <c r="BQ319" s="18">
        <f>IF(SalesOrders_Log[[#This Row],[Product]]=FY04_M12,SalesOrders_Log[[#This Row],[Date Invoiced]],0)</f>
        <v>0</v>
      </c>
      <c r="BR319" s="18">
        <f>IF(SalesOrders_Log[[#This Row],[Product]]=FY05_M01,SalesOrders_Log[[#This Row],[Date Invoiced]],0)</f>
        <v>0</v>
      </c>
      <c r="BS319" s="18">
        <f>IF(SalesOrders_Log[[#This Row],[Product]]=FY05_M02,SalesOrders_Log[[#This Row],[Date Invoiced]],0)</f>
        <v>0</v>
      </c>
      <c r="BT319" s="18">
        <f>IF(SalesOrders_Log[[#This Row],[Product]]=FY05_M03,SalesOrders_Log[[#This Row],[Date Invoiced]],0)</f>
        <v>0</v>
      </c>
      <c r="BU319" s="18">
        <f>IF(SalesOrders_Log[[#This Row],[Product]]=FY05_M04,SalesOrders_Log[[#This Row],[Date Invoiced]],0)</f>
        <v>0</v>
      </c>
      <c r="BV319" s="18">
        <f>IF(SalesOrders_Log[[#This Row],[Product]]=FY05_M05,SalesOrders_Log[[#This Row],[Date Invoiced]],0)</f>
        <v>0</v>
      </c>
      <c r="BW319" s="18">
        <f>IF(SalesOrders_Log[[#This Row],[Product]]=FY05_M06,SalesOrders_Log[[#This Row],[Date Invoiced]],0)</f>
        <v>0</v>
      </c>
      <c r="BX319" s="18">
        <f>IF(SalesOrders_Log[[#This Row],[Product]]=FY05_M07,SalesOrders_Log[[#This Row],[Date Invoiced]],0)</f>
        <v>0</v>
      </c>
      <c r="BY319" s="18">
        <f>IF(SalesOrders_Log[[#This Row],[Product]]=FY05_M08,SalesOrders_Log[[#This Row],[Date Invoiced]],0)</f>
        <v>0</v>
      </c>
      <c r="BZ319" s="18">
        <f>IF(SalesOrders_Log[[#This Row],[Product]]=FY05_M09,SalesOrders_Log[[#This Row],[Date Invoiced]],0)</f>
        <v>0</v>
      </c>
      <c r="CA319" s="18">
        <f>IF(SalesOrders_Log[[#This Row],[Product]]=FY05_M10,SalesOrders_Log[[#This Row],[Date Invoiced]],0)</f>
        <v>0</v>
      </c>
      <c r="CB319" s="18">
        <f>IF(SalesOrders_Log[[#This Row],[Product]]=FY05_M11,SalesOrders_Log[[#This Row],[Date Invoiced]],0)</f>
        <v>0</v>
      </c>
      <c r="CC319" s="18">
        <f>IF(SalesOrders_Log[[#This Row],[Product]]=FY05_M12,SalesOrders_Log[[#This Row],[Date Invoiced]],0)</f>
        <v>0</v>
      </c>
    </row>
    <row r="320" spans="2:81" x14ac:dyDescent="0.25">
      <c r="B320" s="6" t="s">
        <v>924</v>
      </c>
      <c r="C320" s="6"/>
      <c r="D320" s="11"/>
      <c r="E320" s="6"/>
      <c r="F320" s="6"/>
      <c r="G320" s="6"/>
      <c r="H320" s="6"/>
      <c r="I320" s="6"/>
      <c r="J320" s="6"/>
      <c r="K320" s="6"/>
      <c r="L320" s="18" t="str">
        <f>IF(ISBLANK(SalesOrders_Log[[#This Row],[Product]]),"",SalesOrders_Log[[#This Row],[List Price]]*SalesOrders_Log[[#This Row],[QTY at List Price]]+SalesOrders_Log[[#This Row],[Discount Price]]*SalesOrders_Log[[#This Row],[QTY at Discount Price]])</f>
        <v/>
      </c>
      <c r="M320" s="6"/>
      <c r="N320" s="6"/>
      <c r="O320" s="18" t="str">
        <f>IFERROR(SalesOrders_Log[[#This Row],[Line Sub Total]]*SalesOrders_Log[[#This Row],[Zip Code Taxes]],"")</f>
        <v/>
      </c>
      <c r="P320" s="18">
        <f>SalesOrders_Log[[#This Row],[List Price]]-SalesOrders_Log[[#This Row],[Cost Price]]</f>
        <v>0</v>
      </c>
      <c r="Q32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20" s="93" t="str">
        <f>IFERROR(SalesOrders_Log[[#This Row],[QTY at List Price]]*SalesOrders_Log[[#This Row],[List Price]]/SalesOrders_Log[[#This Row],[Cost Price]]*SalesOrders_Log[[#This Row],[QTY at List Price]]-IF(SalesOrders_Log[[#This Row],[QTY at List Price]]="","",1),"")</f>
        <v/>
      </c>
      <c r="S320" s="93" t="str">
        <f>IFERROR( SalesOrders_Log[[#This Row],[QTY at Discount Price]]*SalesOrders_Log[[#This Row],[Discount Price]]/SalesOrders_Log[[#This Row],[Cost Price]]*SalesOrders_Log[[#This Row],[QTY at Discount Price]]-IF(SalesOrders_Log[[#This Row],[QTY at Discount Price]]="","",1),"")</f>
        <v/>
      </c>
      <c r="T320" s="6"/>
      <c r="V320" s="18">
        <f>IF(SalesOrders_Log[[#This Row],[Date Invoiced]]=FY01_M01,SalesOrders_Log[[#This Row],[Line Sub Total]],0)</f>
        <v>0</v>
      </c>
      <c r="W320" s="18">
        <f>IF(SalesOrders_Log[[#This Row],[Date Invoiced]]=FY01_M02,SalesOrders_Log[[#This Row],[Line Sub Total]],0)</f>
        <v>0</v>
      </c>
      <c r="X320" s="18">
        <f>IF(SalesOrders_Log[[#This Row],[Date Invoiced]]=FY01_M03,SalesOrders_Log[[#This Row],[Line Sub Total]],0)</f>
        <v>0</v>
      </c>
      <c r="Y320" s="18">
        <f>IF(SalesOrders_Log[[#This Row],[Date Invoiced]]=FY01_M04,SalesOrders_Log[[#This Row],[Line Sub Total]],0)</f>
        <v>0</v>
      </c>
      <c r="Z320" s="18">
        <f>IF(SalesOrders_Log[[#This Row],[Date Invoiced]]=FY01_M05,SalesOrders_Log[[#This Row],[Line Sub Total]],0)</f>
        <v>0</v>
      </c>
      <c r="AA320" s="18">
        <f>IF(SalesOrders_Log[[#This Row],[Date Invoiced]]=FY01_M06,SalesOrders_Log[[#This Row],[Line Sub Total]],0)</f>
        <v>0</v>
      </c>
      <c r="AB320" s="18">
        <f>IF(SalesOrders_Log[[#This Row],[Date Invoiced]]=FY01_M07,SalesOrders_Log[[#This Row],[Line Sub Total]],0)</f>
        <v>0</v>
      </c>
      <c r="AC320" s="18">
        <f>IF(SalesOrders_Log[[#This Row],[Date Invoiced]]=FY01_M08,SalesOrders_Log[[#This Row],[Line Sub Total]],0)</f>
        <v>0</v>
      </c>
      <c r="AD320" s="18">
        <f>IF(SalesOrders_Log[[#This Row],[Date Invoiced]]=FY01_M09,SalesOrders_Log[[#This Row],[Line Sub Total]],0)</f>
        <v>0</v>
      </c>
      <c r="AE320" s="18">
        <f>IF(SalesOrders_Log[[#This Row],[Date Invoiced]]=FY01_M10,SalesOrders_Log[[#This Row],[Line Sub Total]],0)</f>
        <v>0</v>
      </c>
      <c r="AF320" s="18">
        <f>IF(SalesOrders_Log[[#This Row],[Date Invoiced]]=FY01_M11,SalesOrders_Log[[#This Row],[Line Sub Total]],0)</f>
        <v>0</v>
      </c>
      <c r="AG320" s="18">
        <f>IF(SalesOrders_Log[[#This Row],[Date Invoiced]]=FY01_M12,SalesOrders_Log[[#This Row],[Line Sub Total]],0)</f>
        <v>0</v>
      </c>
      <c r="AH320" s="18">
        <f>IF(SalesOrders_Log[[#This Row],[Date Invoiced]]=FY02_M01,SalesOrders_Log[[#This Row],[Line Sub Total]],0)</f>
        <v>0</v>
      </c>
      <c r="AI320" s="18">
        <f>IF(SalesOrders_Log[[#This Row],[Date Invoiced]]=FY02_M02,SalesOrders_Log[[#This Row],[Line Sub Total]],0)</f>
        <v>0</v>
      </c>
      <c r="AJ320" s="18">
        <f>IF(SalesOrders_Log[[#This Row],[Date Invoiced]]=FY02_M03,SalesOrders_Log[[#This Row],[Line Sub Total]],0)</f>
        <v>0</v>
      </c>
      <c r="AK320" s="18">
        <f>IF(SalesOrders_Log[[#This Row],[Date Invoiced]]=FY02_M04,SalesOrders_Log[[#This Row],[Line Sub Total]],0)</f>
        <v>0</v>
      </c>
      <c r="AL320" s="18">
        <f>IF(SalesOrders_Log[[#This Row],[Date Invoiced]]=FY02_M05,SalesOrders_Log[[#This Row],[Line Sub Total]],0)</f>
        <v>0</v>
      </c>
      <c r="AM320" s="18">
        <f>IF(SalesOrders_Log[[#This Row],[Date Invoiced]]=FY02_M06,SalesOrders_Log[[#This Row],[Line Sub Total]],0)</f>
        <v>0</v>
      </c>
      <c r="AN320" s="18">
        <f>IF(SalesOrders_Log[[#This Row],[Date Invoiced]]=FY02_M07,SalesOrders_Log[[#This Row],[Line Sub Total]],0)</f>
        <v>0</v>
      </c>
      <c r="AO320" s="18">
        <f>IF(SalesOrders_Log[[#This Row],[Date Invoiced]]=FY02_M08,SalesOrders_Log[[#This Row],[Line Sub Total]],0)</f>
        <v>0</v>
      </c>
      <c r="AP320" s="18">
        <f>IF(SalesOrders_Log[[#This Row],[Date Invoiced]]=FY02_M09,SalesOrders_Log[[#This Row],[Line Sub Total]],0)</f>
        <v>0</v>
      </c>
      <c r="AQ320" s="18">
        <f>IF(SalesOrders_Log[[#This Row],[Date Invoiced]]=FY02_M10,SalesOrders_Log[[#This Row],[Line Sub Total]],0)</f>
        <v>0</v>
      </c>
      <c r="AR320" s="18">
        <f>IF(SalesOrders_Log[[#This Row],[Date Invoiced]]=FY02_M11,SalesOrders_Log[[#This Row],[Line Sub Total]],0)</f>
        <v>0</v>
      </c>
      <c r="AS320" s="18">
        <f>IF(SalesOrders_Log[[#This Row],[Date Invoiced]]=FY02_M12,SalesOrders_Log[[#This Row],[Line Sub Total]],0)</f>
        <v>0</v>
      </c>
      <c r="AT320" s="18">
        <f>IF(SalesOrders_Log[[#This Row],[Date Invoiced]]=FY03_M01,SalesOrders_Log[[#This Row],[Line Sub Total]],0)</f>
        <v>0</v>
      </c>
      <c r="AU320" s="18">
        <f>IF(SalesOrders_Log[[#This Row],[Date Invoiced]]=FY03_M02,SalesOrders_Log[[#This Row],[Line Sub Total]],0)</f>
        <v>0</v>
      </c>
      <c r="AV320" s="18">
        <f>IF(SalesOrders_Log[[#This Row],[Date Invoiced]]=FY03_M03,SalesOrders_Log[[#This Row],[Line Sub Total]],0)</f>
        <v>0</v>
      </c>
      <c r="AW320" s="18">
        <f>IF(SalesOrders_Log[[#This Row],[Date Invoiced]]=FY03_M04,SalesOrders_Log[[#This Row],[Line Sub Total]],0)</f>
        <v>0</v>
      </c>
      <c r="AX320" s="18">
        <f>IF(SalesOrders_Log[[#This Row],[Date Invoiced]]=FY03_M05,SalesOrders_Log[[#This Row],[Line Sub Total]],0)</f>
        <v>0</v>
      </c>
      <c r="AY320" s="18">
        <f>IF(SalesOrders_Log[[#This Row],[Date Invoiced]]=FY03_M06,SalesOrders_Log[[#This Row],[Line Sub Total]],0)</f>
        <v>0</v>
      </c>
      <c r="AZ320" s="18">
        <f>IF(SalesOrders_Log[[#This Row],[Date Invoiced]]=FY03_M07,SalesOrders_Log[[#This Row],[Line Sub Total]],0)</f>
        <v>0</v>
      </c>
      <c r="BA320" s="18">
        <f>IF(SalesOrders_Log[[#This Row],[Date Invoiced]]=FY03_M08,SalesOrders_Log[[#This Row],[Line Sub Total]],0)</f>
        <v>0</v>
      </c>
      <c r="BB320" s="18">
        <f>IF(SalesOrders_Log[[#This Row],[Date Invoiced]]=FY03_M09,SalesOrders_Log[[#This Row],[Line Sub Total]],0)</f>
        <v>0</v>
      </c>
      <c r="BC320" s="18">
        <f>IF(SalesOrders_Log[[#This Row],[Date Invoiced]]=FY03_M10,SalesOrders_Log[[#This Row],[Line Sub Total]],0)</f>
        <v>0</v>
      </c>
      <c r="BD320" s="18">
        <f>IF(SalesOrders_Log[[#This Row],[Date Invoiced]]=FY03_M11,SalesOrders_Log[[#This Row],[Line Sub Total]],0)</f>
        <v>0</v>
      </c>
      <c r="BE320" s="18">
        <f>IF(SalesOrders_Log[[#This Row],[Date Invoiced]]=FY03_M12,SalesOrders_Log[[#This Row],[Line Sub Total]],0)</f>
        <v>0</v>
      </c>
      <c r="BF320" s="18">
        <f>IF(SalesOrders_Log[[#This Row],[Product]]=FY04_M01,SalesOrders_Log[[#This Row],[Date Invoiced]],0)</f>
        <v>0</v>
      </c>
      <c r="BG320" s="18">
        <f>IF(SalesOrders_Log[[#This Row],[Product]]=FY04_M02,SalesOrders_Log[[#This Row],[Date Invoiced]],0)</f>
        <v>0</v>
      </c>
      <c r="BH320" s="18">
        <f>IF(SalesOrders_Log[[#This Row],[Product]]=FY04_M03,SalesOrders_Log[[#This Row],[Date Invoiced]],0)</f>
        <v>0</v>
      </c>
      <c r="BI320" s="18">
        <f>IF(SalesOrders_Log[[#This Row],[Product]]=FY04_M04,SalesOrders_Log[[#This Row],[Date Invoiced]],0)</f>
        <v>0</v>
      </c>
      <c r="BJ320" s="18">
        <f>IF(SalesOrders_Log[[#This Row],[Product]]=FY04_M05,SalesOrders_Log[[#This Row],[Date Invoiced]],0)</f>
        <v>0</v>
      </c>
      <c r="BK320" s="18">
        <f>IF(SalesOrders_Log[[#This Row],[Product]]=FY04_M06,SalesOrders_Log[[#This Row],[Date Invoiced]],0)</f>
        <v>0</v>
      </c>
      <c r="BL320" s="18">
        <f>IF(SalesOrders_Log[[#This Row],[Product]]=FY04_M07,SalesOrders_Log[[#This Row],[Date Invoiced]],0)</f>
        <v>0</v>
      </c>
      <c r="BM320" s="18">
        <f>IF(SalesOrders_Log[[#This Row],[Product]]=FY04_M08,SalesOrders_Log[[#This Row],[Date Invoiced]],0)</f>
        <v>0</v>
      </c>
      <c r="BN320" s="18">
        <f>IF(SalesOrders_Log[[#This Row],[Product]]=FY04_M09,SalesOrders_Log[[#This Row],[Date Invoiced]],0)</f>
        <v>0</v>
      </c>
      <c r="BO320" s="18">
        <f>IF(SalesOrders_Log[[#This Row],[Product]]=FY04_M10,SalesOrders_Log[[#This Row],[Date Invoiced]],0)</f>
        <v>0</v>
      </c>
      <c r="BP320" s="18">
        <f>IF(SalesOrders_Log[[#This Row],[Product]]=FY04_M11,SalesOrders_Log[[#This Row],[Date Invoiced]],0)</f>
        <v>0</v>
      </c>
      <c r="BQ320" s="18">
        <f>IF(SalesOrders_Log[[#This Row],[Product]]=FY04_M12,SalesOrders_Log[[#This Row],[Date Invoiced]],0)</f>
        <v>0</v>
      </c>
      <c r="BR320" s="18">
        <f>IF(SalesOrders_Log[[#This Row],[Product]]=FY05_M01,SalesOrders_Log[[#This Row],[Date Invoiced]],0)</f>
        <v>0</v>
      </c>
      <c r="BS320" s="18">
        <f>IF(SalesOrders_Log[[#This Row],[Product]]=FY05_M02,SalesOrders_Log[[#This Row],[Date Invoiced]],0)</f>
        <v>0</v>
      </c>
      <c r="BT320" s="18">
        <f>IF(SalesOrders_Log[[#This Row],[Product]]=FY05_M03,SalesOrders_Log[[#This Row],[Date Invoiced]],0)</f>
        <v>0</v>
      </c>
      <c r="BU320" s="18">
        <f>IF(SalesOrders_Log[[#This Row],[Product]]=FY05_M04,SalesOrders_Log[[#This Row],[Date Invoiced]],0)</f>
        <v>0</v>
      </c>
      <c r="BV320" s="18">
        <f>IF(SalesOrders_Log[[#This Row],[Product]]=FY05_M05,SalesOrders_Log[[#This Row],[Date Invoiced]],0)</f>
        <v>0</v>
      </c>
      <c r="BW320" s="18">
        <f>IF(SalesOrders_Log[[#This Row],[Product]]=FY05_M06,SalesOrders_Log[[#This Row],[Date Invoiced]],0)</f>
        <v>0</v>
      </c>
      <c r="BX320" s="18">
        <f>IF(SalesOrders_Log[[#This Row],[Product]]=FY05_M07,SalesOrders_Log[[#This Row],[Date Invoiced]],0)</f>
        <v>0</v>
      </c>
      <c r="BY320" s="18">
        <f>IF(SalesOrders_Log[[#This Row],[Product]]=FY05_M08,SalesOrders_Log[[#This Row],[Date Invoiced]],0)</f>
        <v>0</v>
      </c>
      <c r="BZ320" s="18">
        <f>IF(SalesOrders_Log[[#This Row],[Product]]=FY05_M09,SalesOrders_Log[[#This Row],[Date Invoiced]],0)</f>
        <v>0</v>
      </c>
      <c r="CA320" s="18">
        <f>IF(SalesOrders_Log[[#This Row],[Product]]=FY05_M10,SalesOrders_Log[[#This Row],[Date Invoiced]],0)</f>
        <v>0</v>
      </c>
      <c r="CB320" s="18">
        <f>IF(SalesOrders_Log[[#This Row],[Product]]=FY05_M11,SalesOrders_Log[[#This Row],[Date Invoiced]],0)</f>
        <v>0</v>
      </c>
      <c r="CC320" s="18">
        <f>IF(SalesOrders_Log[[#This Row],[Product]]=FY05_M12,SalesOrders_Log[[#This Row],[Date Invoiced]],0)</f>
        <v>0</v>
      </c>
    </row>
    <row r="321" spans="2:81" x14ac:dyDescent="0.25">
      <c r="B321" s="6" t="s">
        <v>925</v>
      </c>
      <c r="C321" s="6"/>
      <c r="D321" s="11"/>
      <c r="E321" s="6"/>
      <c r="F321" s="6"/>
      <c r="G321" s="6"/>
      <c r="H321" s="6"/>
      <c r="I321" s="6"/>
      <c r="J321" s="6"/>
      <c r="K321" s="6"/>
      <c r="L321" s="18" t="str">
        <f>IF(ISBLANK(SalesOrders_Log[[#This Row],[Product]]),"",SalesOrders_Log[[#This Row],[List Price]]*SalesOrders_Log[[#This Row],[QTY at List Price]]+SalesOrders_Log[[#This Row],[Discount Price]]*SalesOrders_Log[[#This Row],[QTY at Discount Price]])</f>
        <v/>
      </c>
      <c r="M321" s="6"/>
      <c r="N321" s="6"/>
      <c r="O321" s="18" t="str">
        <f>IFERROR(SalesOrders_Log[[#This Row],[Line Sub Total]]*SalesOrders_Log[[#This Row],[Zip Code Taxes]],"")</f>
        <v/>
      </c>
      <c r="P321" s="18">
        <f>SalesOrders_Log[[#This Row],[List Price]]-SalesOrders_Log[[#This Row],[Cost Price]]</f>
        <v>0</v>
      </c>
      <c r="Q32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21" s="93" t="str">
        <f>IFERROR(SalesOrders_Log[[#This Row],[QTY at List Price]]*SalesOrders_Log[[#This Row],[List Price]]/SalesOrders_Log[[#This Row],[Cost Price]]*SalesOrders_Log[[#This Row],[QTY at List Price]]-IF(SalesOrders_Log[[#This Row],[QTY at List Price]]="","",1),"")</f>
        <v/>
      </c>
      <c r="S321" s="93" t="str">
        <f>IFERROR( SalesOrders_Log[[#This Row],[QTY at Discount Price]]*SalesOrders_Log[[#This Row],[Discount Price]]/SalesOrders_Log[[#This Row],[Cost Price]]*SalesOrders_Log[[#This Row],[QTY at Discount Price]]-IF(SalesOrders_Log[[#This Row],[QTY at Discount Price]]="","",1),"")</f>
        <v/>
      </c>
      <c r="T321" s="6"/>
      <c r="V321" s="18">
        <f>IF(SalesOrders_Log[[#This Row],[Date Invoiced]]=FY01_M01,SalesOrders_Log[[#This Row],[Line Sub Total]],0)</f>
        <v>0</v>
      </c>
      <c r="W321" s="18">
        <f>IF(SalesOrders_Log[[#This Row],[Date Invoiced]]=FY01_M02,SalesOrders_Log[[#This Row],[Line Sub Total]],0)</f>
        <v>0</v>
      </c>
      <c r="X321" s="18">
        <f>IF(SalesOrders_Log[[#This Row],[Date Invoiced]]=FY01_M03,SalesOrders_Log[[#This Row],[Line Sub Total]],0)</f>
        <v>0</v>
      </c>
      <c r="Y321" s="18">
        <f>IF(SalesOrders_Log[[#This Row],[Date Invoiced]]=FY01_M04,SalesOrders_Log[[#This Row],[Line Sub Total]],0)</f>
        <v>0</v>
      </c>
      <c r="Z321" s="18">
        <f>IF(SalesOrders_Log[[#This Row],[Date Invoiced]]=FY01_M05,SalesOrders_Log[[#This Row],[Line Sub Total]],0)</f>
        <v>0</v>
      </c>
      <c r="AA321" s="18">
        <f>IF(SalesOrders_Log[[#This Row],[Date Invoiced]]=FY01_M06,SalesOrders_Log[[#This Row],[Line Sub Total]],0)</f>
        <v>0</v>
      </c>
      <c r="AB321" s="18">
        <f>IF(SalesOrders_Log[[#This Row],[Date Invoiced]]=FY01_M07,SalesOrders_Log[[#This Row],[Line Sub Total]],0)</f>
        <v>0</v>
      </c>
      <c r="AC321" s="18">
        <f>IF(SalesOrders_Log[[#This Row],[Date Invoiced]]=FY01_M08,SalesOrders_Log[[#This Row],[Line Sub Total]],0)</f>
        <v>0</v>
      </c>
      <c r="AD321" s="18">
        <f>IF(SalesOrders_Log[[#This Row],[Date Invoiced]]=FY01_M09,SalesOrders_Log[[#This Row],[Line Sub Total]],0)</f>
        <v>0</v>
      </c>
      <c r="AE321" s="18">
        <f>IF(SalesOrders_Log[[#This Row],[Date Invoiced]]=FY01_M10,SalesOrders_Log[[#This Row],[Line Sub Total]],0)</f>
        <v>0</v>
      </c>
      <c r="AF321" s="18">
        <f>IF(SalesOrders_Log[[#This Row],[Date Invoiced]]=FY01_M11,SalesOrders_Log[[#This Row],[Line Sub Total]],0)</f>
        <v>0</v>
      </c>
      <c r="AG321" s="18">
        <f>IF(SalesOrders_Log[[#This Row],[Date Invoiced]]=FY01_M12,SalesOrders_Log[[#This Row],[Line Sub Total]],0)</f>
        <v>0</v>
      </c>
      <c r="AH321" s="18">
        <f>IF(SalesOrders_Log[[#This Row],[Date Invoiced]]=FY02_M01,SalesOrders_Log[[#This Row],[Line Sub Total]],0)</f>
        <v>0</v>
      </c>
      <c r="AI321" s="18">
        <f>IF(SalesOrders_Log[[#This Row],[Date Invoiced]]=FY02_M02,SalesOrders_Log[[#This Row],[Line Sub Total]],0)</f>
        <v>0</v>
      </c>
      <c r="AJ321" s="18">
        <f>IF(SalesOrders_Log[[#This Row],[Date Invoiced]]=FY02_M03,SalesOrders_Log[[#This Row],[Line Sub Total]],0)</f>
        <v>0</v>
      </c>
      <c r="AK321" s="18">
        <f>IF(SalesOrders_Log[[#This Row],[Date Invoiced]]=FY02_M04,SalesOrders_Log[[#This Row],[Line Sub Total]],0)</f>
        <v>0</v>
      </c>
      <c r="AL321" s="18">
        <f>IF(SalesOrders_Log[[#This Row],[Date Invoiced]]=FY02_M05,SalesOrders_Log[[#This Row],[Line Sub Total]],0)</f>
        <v>0</v>
      </c>
      <c r="AM321" s="18">
        <f>IF(SalesOrders_Log[[#This Row],[Date Invoiced]]=FY02_M06,SalesOrders_Log[[#This Row],[Line Sub Total]],0)</f>
        <v>0</v>
      </c>
      <c r="AN321" s="18">
        <f>IF(SalesOrders_Log[[#This Row],[Date Invoiced]]=FY02_M07,SalesOrders_Log[[#This Row],[Line Sub Total]],0)</f>
        <v>0</v>
      </c>
      <c r="AO321" s="18">
        <f>IF(SalesOrders_Log[[#This Row],[Date Invoiced]]=FY02_M08,SalesOrders_Log[[#This Row],[Line Sub Total]],0)</f>
        <v>0</v>
      </c>
      <c r="AP321" s="18">
        <f>IF(SalesOrders_Log[[#This Row],[Date Invoiced]]=FY02_M09,SalesOrders_Log[[#This Row],[Line Sub Total]],0)</f>
        <v>0</v>
      </c>
      <c r="AQ321" s="18">
        <f>IF(SalesOrders_Log[[#This Row],[Date Invoiced]]=FY02_M10,SalesOrders_Log[[#This Row],[Line Sub Total]],0)</f>
        <v>0</v>
      </c>
      <c r="AR321" s="18">
        <f>IF(SalesOrders_Log[[#This Row],[Date Invoiced]]=FY02_M11,SalesOrders_Log[[#This Row],[Line Sub Total]],0)</f>
        <v>0</v>
      </c>
      <c r="AS321" s="18">
        <f>IF(SalesOrders_Log[[#This Row],[Date Invoiced]]=FY02_M12,SalesOrders_Log[[#This Row],[Line Sub Total]],0)</f>
        <v>0</v>
      </c>
      <c r="AT321" s="18">
        <f>IF(SalesOrders_Log[[#This Row],[Date Invoiced]]=FY03_M01,SalesOrders_Log[[#This Row],[Line Sub Total]],0)</f>
        <v>0</v>
      </c>
      <c r="AU321" s="18">
        <f>IF(SalesOrders_Log[[#This Row],[Date Invoiced]]=FY03_M02,SalesOrders_Log[[#This Row],[Line Sub Total]],0)</f>
        <v>0</v>
      </c>
      <c r="AV321" s="18">
        <f>IF(SalesOrders_Log[[#This Row],[Date Invoiced]]=FY03_M03,SalesOrders_Log[[#This Row],[Line Sub Total]],0)</f>
        <v>0</v>
      </c>
      <c r="AW321" s="18">
        <f>IF(SalesOrders_Log[[#This Row],[Date Invoiced]]=FY03_M04,SalesOrders_Log[[#This Row],[Line Sub Total]],0)</f>
        <v>0</v>
      </c>
      <c r="AX321" s="18">
        <f>IF(SalesOrders_Log[[#This Row],[Date Invoiced]]=FY03_M05,SalesOrders_Log[[#This Row],[Line Sub Total]],0)</f>
        <v>0</v>
      </c>
      <c r="AY321" s="18">
        <f>IF(SalesOrders_Log[[#This Row],[Date Invoiced]]=FY03_M06,SalesOrders_Log[[#This Row],[Line Sub Total]],0)</f>
        <v>0</v>
      </c>
      <c r="AZ321" s="18">
        <f>IF(SalesOrders_Log[[#This Row],[Date Invoiced]]=FY03_M07,SalesOrders_Log[[#This Row],[Line Sub Total]],0)</f>
        <v>0</v>
      </c>
      <c r="BA321" s="18">
        <f>IF(SalesOrders_Log[[#This Row],[Date Invoiced]]=FY03_M08,SalesOrders_Log[[#This Row],[Line Sub Total]],0)</f>
        <v>0</v>
      </c>
      <c r="BB321" s="18">
        <f>IF(SalesOrders_Log[[#This Row],[Date Invoiced]]=FY03_M09,SalesOrders_Log[[#This Row],[Line Sub Total]],0)</f>
        <v>0</v>
      </c>
      <c r="BC321" s="18">
        <f>IF(SalesOrders_Log[[#This Row],[Date Invoiced]]=FY03_M10,SalesOrders_Log[[#This Row],[Line Sub Total]],0)</f>
        <v>0</v>
      </c>
      <c r="BD321" s="18">
        <f>IF(SalesOrders_Log[[#This Row],[Date Invoiced]]=FY03_M11,SalesOrders_Log[[#This Row],[Line Sub Total]],0)</f>
        <v>0</v>
      </c>
      <c r="BE321" s="18">
        <f>IF(SalesOrders_Log[[#This Row],[Date Invoiced]]=FY03_M12,SalesOrders_Log[[#This Row],[Line Sub Total]],0)</f>
        <v>0</v>
      </c>
      <c r="BF321" s="18">
        <f>IF(SalesOrders_Log[[#This Row],[Product]]=FY04_M01,SalesOrders_Log[[#This Row],[Date Invoiced]],0)</f>
        <v>0</v>
      </c>
      <c r="BG321" s="18">
        <f>IF(SalesOrders_Log[[#This Row],[Product]]=FY04_M02,SalesOrders_Log[[#This Row],[Date Invoiced]],0)</f>
        <v>0</v>
      </c>
      <c r="BH321" s="18">
        <f>IF(SalesOrders_Log[[#This Row],[Product]]=FY04_M03,SalesOrders_Log[[#This Row],[Date Invoiced]],0)</f>
        <v>0</v>
      </c>
      <c r="BI321" s="18">
        <f>IF(SalesOrders_Log[[#This Row],[Product]]=FY04_M04,SalesOrders_Log[[#This Row],[Date Invoiced]],0)</f>
        <v>0</v>
      </c>
      <c r="BJ321" s="18">
        <f>IF(SalesOrders_Log[[#This Row],[Product]]=FY04_M05,SalesOrders_Log[[#This Row],[Date Invoiced]],0)</f>
        <v>0</v>
      </c>
      <c r="BK321" s="18">
        <f>IF(SalesOrders_Log[[#This Row],[Product]]=FY04_M06,SalesOrders_Log[[#This Row],[Date Invoiced]],0)</f>
        <v>0</v>
      </c>
      <c r="BL321" s="18">
        <f>IF(SalesOrders_Log[[#This Row],[Product]]=FY04_M07,SalesOrders_Log[[#This Row],[Date Invoiced]],0)</f>
        <v>0</v>
      </c>
      <c r="BM321" s="18">
        <f>IF(SalesOrders_Log[[#This Row],[Product]]=FY04_M08,SalesOrders_Log[[#This Row],[Date Invoiced]],0)</f>
        <v>0</v>
      </c>
      <c r="BN321" s="18">
        <f>IF(SalesOrders_Log[[#This Row],[Product]]=FY04_M09,SalesOrders_Log[[#This Row],[Date Invoiced]],0)</f>
        <v>0</v>
      </c>
      <c r="BO321" s="18">
        <f>IF(SalesOrders_Log[[#This Row],[Product]]=FY04_M10,SalesOrders_Log[[#This Row],[Date Invoiced]],0)</f>
        <v>0</v>
      </c>
      <c r="BP321" s="18">
        <f>IF(SalesOrders_Log[[#This Row],[Product]]=FY04_M11,SalesOrders_Log[[#This Row],[Date Invoiced]],0)</f>
        <v>0</v>
      </c>
      <c r="BQ321" s="18">
        <f>IF(SalesOrders_Log[[#This Row],[Product]]=FY04_M12,SalesOrders_Log[[#This Row],[Date Invoiced]],0)</f>
        <v>0</v>
      </c>
      <c r="BR321" s="18">
        <f>IF(SalesOrders_Log[[#This Row],[Product]]=FY05_M01,SalesOrders_Log[[#This Row],[Date Invoiced]],0)</f>
        <v>0</v>
      </c>
      <c r="BS321" s="18">
        <f>IF(SalesOrders_Log[[#This Row],[Product]]=FY05_M02,SalesOrders_Log[[#This Row],[Date Invoiced]],0)</f>
        <v>0</v>
      </c>
      <c r="BT321" s="18">
        <f>IF(SalesOrders_Log[[#This Row],[Product]]=FY05_M03,SalesOrders_Log[[#This Row],[Date Invoiced]],0)</f>
        <v>0</v>
      </c>
      <c r="BU321" s="18">
        <f>IF(SalesOrders_Log[[#This Row],[Product]]=FY05_M04,SalesOrders_Log[[#This Row],[Date Invoiced]],0)</f>
        <v>0</v>
      </c>
      <c r="BV321" s="18">
        <f>IF(SalesOrders_Log[[#This Row],[Product]]=FY05_M05,SalesOrders_Log[[#This Row],[Date Invoiced]],0)</f>
        <v>0</v>
      </c>
      <c r="BW321" s="18">
        <f>IF(SalesOrders_Log[[#This Row],[Product]]=FY05_M06,SalesOrders_Log[[#This Row],[Date Invoiced]],0)</f>
        <v>0</v>
      </c>
      <c r="BX321" s="18">
        <f>IF(SalesOrders_Log[[#This Row],[Product]]=FY05_M07,SalesOrders_Log[[#This Row],[Date Invoiced]],0)</f>
        <v>0</v>
      </c>
      <c r="BY321" s="18">
        <f>IF(SalesOrders_Log[[#This Row],[Product]]=FY05_M08,SalesOrders_Log[[#This Row],[Date Invoiced]],0)</f>
        <v>0</v>
      </c>
      <c r="BZ321" s="18">
        <f>IF(SalesOrders_Log[[#This Row],[Product]]=FY05_M09,SalesOrders_Log[[#This Row],[Date Invoiced]],0)</f>
        <v>0</v>
      </c>
      <c r="CA321" s="18">
        <f>IF(SalesOrders_Log[[#This Row],[Product]]=FY05_M10,SalesOrders_Log[[#This Row],[Date Invoiced]],0)</f>
        <v>0</v>
      </c>
      <c r="CB321" s="18">
        <f>IF(SalesOrders_Log[[#This Row],[Product]]=FY05_M11,SalesOrders_Log[[#This Row],[Date Invoiced]],0)</f>
        <v>0</v>
      </c>
      <c r="CC321" s="18">
        <f>IF(SalesOrders_Log[[#This Row],[Product]]=FY05_M12,SalesOrders_Log[[#This Row],[Date Invoiced]],0)</f>
        <v>0</v>
      </c>
    </row>
    <row r="322" spans="2:81" x14ac:dyDescent="0.25">
      <c r="B322" s="6" t="s">
        <v>926</v>
      </c>
      <c r="C322" s="6"/>
      <c r="D322" s="11"/>
      <c r="E322" s="6"/>
      <c r="F322" s="6"/>
      <c r="G322" s="6"/>
      <c r="H322" s="6"/>
      <c r="I322" s="6"/>
      <c r="J322" s="6"/>
      <c r="K322" s="6"/>
      <c r="L322" s="18" t="str">
        <f>IF(ISBLANK(SalesOrders_Log[[#This Row],[Product]]),"",SalesOrders_Log[[#This Row],[List Price]]*SalesOrders_Log[[#This Row],[QTY at List Price]]+SalesOrders_Log[[#This Row],[Discount Price]]*SalesOrders_Log[[#This Row],[QTY at Discount Price]])</f>
        <v/>
      </c>
      <c r="M322" s="6"/>
      <c r="N322" s="6"/>
      <c r="O322" s="18" t="str">
        <f>IFERROR(SalesOrders_Log[[#This Row],[Line Sub Total]]*SalesOrders_Log[[#This Row],[Zip Code Taxes]],"")</f>
        <v/>
      </c>
      <c r="P322" s="18">
        <f>SalesOrders_Log[[#This Row],[List Price]]-SalesOrders_Log[[#This Row],[Cost Price]]</f>
        <v>0</v>
      </c>
      <c r="Q32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22" s="93" t="str">
        <f>IFERROR(SalesOrders_Log[[#This Row],[QTY at List Price]]*SalesOrders_Log[[#This Row],[List Price]]/SalesOrders_Log[[#This Row],[Cost Price]]*SalesOrders_Log[[#This Row],[QTY at List Price]]-IF(SalesOrders_Log[[#This Row],[QTY at List Price]]="","",1),"")</f>
        <v/>
      </c>
      <c r="S322" s="93" t="str">
        <f>IFERROR( SalesOrders_Log[[#This Row],[QTY at Discount Price]]*SalesOrders_Log[[#This Row],[Discount Price]]/SalesOrders_Log[[#This Row],[Cost Price]]*SalesOrders_Log[[#This Row],[QTY at Discount Price]]-IF(SalesOrders_Log[[#This Row],[QTY at Discount Price]]="","",1),"")</f>
        <v/>
      </c>
      <c r="T322" s="6"/>
      <c r="V322" s="18">
        <f>IF(SalesOrders_Log[[#This Row],[Date Invoiced]]=FY01_M01,SalesOrders_Log[[#This Row],[Line Sub Total]],0)</f>
        <v>0</v>
      </c>
      <c r="W322" s="18">
        <f>IF(SalesOrders_Log[[#This Row],[Date Invoiced]]=FY01_M02,SalesOrders_Log[[#This Row],[Line Sub Total]],0)</f>
        <v>0</v>
      </c>
      <c r="X322" s="18">
        <f>IF(SalesOrders_Log[[#This Row],[Date Invoiced]]=FY01_M03,SalesOrders_Log[[#This Row],[Line Sub Total]],0)</f>
        <v>0</v>
      </c>
      <c r="Y322" s="18">
        <f>IF(SalesOrders_Log[[#This Row],[Date Invoiced]]=FY01_M04,SalesOrders_Log[[#This Row],[Line Sub Total]],0)</f>
        <v>0</v>
      </c>
      <c r="Z322" s="18">
        <f>IF(SalesOrders_Log[[#This Row],[Date Invoiced]]=FY01_M05,SalesOrders_Log[[#This Row],[Line Sub Total]],0)</f>
        <v>0</v>
      </c>
      <c r="AA322" s="18">
        <f>IF(SalesOrders_Log[[#This Row],[Date Invoiced]]=FY01_M06,SalesOrders_Log[[#This Row],[Line Sub Total]],0)</f>
        <v>0</v>
      </c>
      <c r="AB322" s="18">
        <f>IF(SalesOrders_Log[[#This Row],[Date Invoiced]]=FY01_M07,SalesOrders_Log[[#This Row],[Line Sub Total]],0)</f>
        <v>0</v>
      </c>
      <c r="AC322" s="18">
        <f>IF(SalesOrders_Log[[#This Row],[Date Invoiced]]=FY01_M08,SalesOrders_Log[[#This Row],[Line Sub Total]],0)</f>
        <v>0</v>
      </c>
      <c r="AD322" s="18">
        <f>IF(SalesOrders_Log[[#This Row],[Date Invoiced]]=FY01_M09,SalesOrders_Log[[#This Row],[Line Sub Total]],0)</f>
        <v>0</v>
      </c>
      <c r="AE322" s="18">
        <f>IF(SalesOrders_Log[[#This Row],[Date Invoiced]]=FY01_M10,SalesOrders_Log[[#This Row],[Line Sub Total]],0)</f>
        <v>0</v>
      </c>
      <c r="AF322" s="18">
        <f>IF(SalesOrders_Log[[#This Row],[Date Invoiced]]=FY01_M11,SalesOrders_Log[[#This Row],[Line Sub Total]],0)</f>
        <v>0</v>
      </c>
      <c r="AG322" s="18">
        <f>IF(SalesOrders_Log[[#This Row],[Date Invoiced]]=FY01_M12,SalesOrders_Log[[#This Row],[Line Sub Total]],0)</f>
        <v>0</v>
      </c>
      <c r="AH322" s="18">
        <f>IF(SalesOrders_Log[[#This Row],[Date Invoiced]]=FY02_M01,SalesOrders_Log[[#This Row],[Line Sub Total]],0)</f>
        <v>0</v>
      </c>
      <c r="AI322" s="18">
        <f>IF(SalesOrders_Log[[#This Row],[Date Invoiced]]=FY02_M02,SalesOrders_Log[[#This Row],[Line Sub Total]],0)</f>
        <v>0</v>
      </c>
      <c r="AJ322" s="18">
        <f>IF(SalesOrders_Log[[#This Row],[Date Invoiced]]=FY02_M03,SalesOrders_Log[[#This Row],[Line Sub Total]],0)</f>
        <v>0</v>
      </c>
      <c r="AK322" s="18">
        <f>IF(SalesOrders_Log[[#This Row],[Date Invoiced]]=FY02_M04,SalesOrders_Log[[#This Row],[Line Sub Total]],0)</f>
        <v>0</v>
      </c>
      <c r="AL322" s="18">
        <f>IF(SalesOrders_Log[[#This Row],[Date Invoiced]]=FY02_M05,SalesOrders_Log[[#This Row],[Line Sub Total]],0)</f>
        <v>0</v>
      </c>
      <c r="AM322" s="18">
        <f>IF(SalesOrders_Log[[#This Row],[Date Invoiced]]=FY02_M06,SalesOrders_Log[[#This Row],[Line Sub Total]],0)</f>
        <v>0</v>
      </c>
      <c r="AN322" s="18">
        <f>IF(SalesOrders_Log[[#This Row],[Date Invoiced]]=FY02_M07,SalesOrders_Log[[#This Row],[Line Sub Total]],0)</f>
        <v>0</v>
      </c>
      <c r="AO322" s="18">
        <f>IF(SalesOrders_Log[[#This Row],[Date Invoiced]]=FY02_M08,SalesOrders_Log[[#This Row],[Line Sub Total]],0)</f>
        <v>0</v>
      </c>
      <c r="AP322" s="18">
        <f>IF(SalesOrders_Log[[#This Row],[Date Invoiced]]=FY02_M09,SalesOrders_Log[[#This Row],[Line Sub Total]],0)</f>
        <v>0</v>
      </c>
      <c r="AQ322" s="18">
        <f>IF(SalesOrders_Log[[#This Row],[Date Invoiced]]=FY02_M10,SalesOrders_Log[[#This Row],[Line Sub Total]],0)</f>
        <v>0</v>
      </c>
      <c r="AR322" s="18">
        <f>IF(SalesOrders_Log[[#This Row],[Date Invoiced]]=FY02_M11,SalesOrders_Log[[#This Row],[Line Sub Total]],0)</f>
        <v>0</v>
      </c>
      <c r="AS322" s="18">
        <f>IF(SalesOrders_Log[[#This Row],[Date Invoiced]]=FY02_M12,SalesOrders_Log[[#This Row],[Line Sub Total]],0)</f>
        <v>0</v>
      </c>
      <c r="AT322" s="18">
        <f>IF(SalesOrders_Log[[#This Row],[Date Invoiced]]=FY03_M01,SalesOrders_Log[[#This Row],[Line Sub Total]],0)</f>
        <v>0</v>
      </c>
      <c r="AU322" s="18">
        <f>IF(SalesOrders_Log[[#This Row],[Date Invoiced]]=FY03_M02,SalesOrders_Log[[#This Row],[Line Sub Total]],0)</f>
        <v>0</v>
      </c>
      <c r="AV322" s="18">
        <f>IF(SalesOrders_Log[[#This Row],[Date Invoiced]]=FY03_M03,SalesOrders_Log[[#This Row],[Line Sub Total]],0)</f>
        <v>0</v>
      </c>
      <c r="AW322" s="18">
        <f>IF(SalesOrders_Log[[#This Row],[Date Invoiced]]=FY03_M04,SalesOrders_Log[[#This Row],[Line Sub Total]],0)</f>
        <v>0</v>
      </c>
      <c r="AX322" s="18">
        <f>IF(SalesOrders_Log[[#This Row],[Date Invoiced]]=FY03_M05,SalesOrders_Log[[#This Row],[Line Sub Total]],0)</f>
        <v>0</v>
      </c>
      <c r="AY322" s="18">
        <f>IF(SalesOrders_Log[[#This Row],[Date Invoiced]]=FY03_M06,SalesOrders_Log[[#This Row],[Line Sub Total]],0)</f>
        <v>0</v>
      </c>
      <c r="AZ322" s="18">
        <f>IF(SalesOrders_Log[[#This Row],[Date Invoiced]]=FY03_M07,SalesOrders_Log[[#This Row],[Line Sub Total]],0)</f>
        <v>0</v>
      </c>
      <c r="BA322" s="18">
        <f>IF(SalesOrders_Log[[#This Row],[Date Invoiced]]=FY03_M08,SalesOrders_Log[[#This Row],[Line Sub Total]],0)</f>
        <v>0</v>
      </c>
      <c r="BB322" s="18">
        <f>IF(SalesOrders_Log[[#This Row],[Date Invoiced]]=FY03_M09,SalesOrders_Log[[#This Row],[Line Sub Total]],0)</f>
        <v>0</v>
      </c>
      <c r="BC322" s="18">
        <f>IF(SalesOrders_Log[[#This Row],[Date Invoiced]]=FY03_M10,SalesOrders_Log[[#This Row],[Line Sub Total]],0)</f>
        <v>0</v>
      </c>
      <c r="BD322" s="18">
        <f>IF(SalesOrders_Log[[#This Row],[Date Invoiced]]=FY03_M11,SalesOrders_Log[[#This Row],[Line Sub Total]],0)</f>
        <v>0</v>
      </c>
      <c r="BE322" s="18">
        <f>IF(SalesOrders_Log[[#This Row],[Date Invoiced]]=FY03_M12,SalesOrders_Log[[#This Row],[Line Sub Total]],0)</f>
        <v>0</v>
      </c>
      <c r="BF322" s="18">
        <f>IF(SalesOrders_Log[[#This Row],[Product]]=FY04_M01,SalesOrders_Log[[#This Row],[Date Invoiced]],0)</f>
        <v>0</v>
      </c>
      <c r="BG322" s="18">
        <f>IF(SalesOrders_Log[[#This Row],[Product]]=FY04_M02,SalesOrders_Log[[#This Row],[Date Invoiced]],0)</f>
        <v>0</v>
      </c>
      <c r="BH322" s="18">
        <f>IF(SalesOrders_Log[[#This Row],[Product]]=FY04_M03,SalesOrders_Log[[#This Row],[Date Invoiced]],0)</f>
        <v>0</v>
      </c>
      <c r="BI322" s="18">
        <f>IF(SalesOrders_Log[[#This Row],[Product]]=FY04_M04,SalesOrders_Log[[#This Row],[Date Invoiced]],0)</f>
        <v>0</v>
      </c>
      <c r="BJ322" s="18">
        <f>IF(SalesOrders_Log[[#This Row],[Product]]=FY04_M05,SalesOrders_Log[[#This Row],[Date Invoiced]],0)</f>
        <v>0</v>
      </c>
      <c r="BK322" s="18">
        <f>IF(SalesOrders_Log[[#This Row],[Product]]=FY04_M06,SalesOrders_Log[[#This Row],[Date Invoiced]],0)</f>
        <v>0</v>
      </c>
      <c r="BL322" s="18">
        <f>IF(SalesOrders_Log[[#This Row],[Product]]=FY04_M07,SalesOrders_Log[[#This Row],[Date Invoiced]],0)</f>
        <v>0</v>
      </c>
      <c r="BM322" s="18">
        <f>IF(SalesOrders_Log[[#This Row],[Product]]=FY04_M08,SalesOrders_Log[[#This Row],[Date Invoiced]],0)</f>
        <v>0</v>
      </c>
      <c r="BN322" s="18">
        <f>IF(SalesOrders_Log[[#This Row],[Product]]=FY04_M09,SalesOrders_Log[[#This Row],[Date Invoiced]],0)</f>
        <v>0</v>
      </c>
      <c r="BO322" s="18">
        <f>IF(SalesOrders_Log[[#This Row],[Product]]=FY04_M10,SalesOrders_Log[[#This Row],[Date Invoiced]],0)</f>
        <v>0</v>
      </c>
      <c r="BP322" s="18">
        <f>IF(SalesOrders_Log[[#This Row],[Product]]=FY04_M11,SalesOrders_Log[[#This Row],[Date Invoiced]],0)</f>
        <v>0</v>
      </c>
      <c r="BQ322" s="18">
        <f>IF(SalesOrders_Log[[#This Row],[Product]]=FY04_M12,SalesOrders_Log[[#This Row],[Date Invoiced]],0)</f>
        <v>0</v>
      </c>
      <c r="BR322" s="18">
        <f>IF(SalesOrders_Log[[#This Row],[Product]]=FY05_M01,SalesOrders_Log[[#This Row],[Date Invoiced]],0)</f>
        <v>0</v>
      </c>
      <c r="BS322" s="18">
        <f>IF(SalesOrders_Log[[#This Row],[Product]]=FY05_M02,SalesOrders_Log[[#This Row],[Date Invoiced]],0)</f>
        <v>0</v>
      </c>
      <c r="BT322" s="18">
        <f>IF(SalesOrders_Log[[#This Row],[Product]]=FY05_M03,SalesOrders_Log[[#This Row],[Date Invoiced]],0)</f>
        <v>0</v>
      </c>
      <c r="BU322" s="18">
        <f>IF(SalesOrders_Log[[#This Row],[Product]]=FY05_M04,SalesOrders_Log[[#This Row],[Date Invoiced]],0)</f>
        <v>0</v>
      </c>
      <c r="BV322" s="18">
        <f>IF(SalesOrders_Log[[#This Row],[Product]]=FY05_M05,SalesOrders_Log[[#This Row],[Date Invoiced]],0)</f>
        <v>0</v>
      </c>
      <c r="BW322" s="18">
        <f>IF(SalesOrders_Log[[#This Row],[Product]]=FY05_M06,SalesOrders_Log[[#This Row],[Date Invoiced]],0)</f>
        <v>0</v>
      </c>
      <c r="BX322" s="18">
        <f>IF(SalesOrders_Log[[#This Row],[Product]]=FY05_M07,SalesOrders_Log[[#This Row],[Date Invoiced]],0)</f>
        <v>0</v>
      </c>
      <c r="BY322" s="18">
        <f>IF(SalesOrders_Log[[#This Row],[Product]]=FY05_M08,SalesOrders_Log[[#This Row],[Date Invoiced]],0)</f>
        <v>0</v>
      </c>
      <c r="BZ322" s="18">
        <f>IF(SalesOrders_Log[[#This Row],[Product]]=FY05_M09,SalesOrders_Log[[#This Row],[Date Invoiced]],0)</f>
        <v>0</v>
      </c>
      <c r="CA322" s="18">
        <f>IF(SalesOrders_Log[[#This Row],[Product]]=FY05_M10,SalesOrders_Log[[#This Row],[Date Invoiced]],0)</f>
        <v>0</v>
      </c>
      <c r="CB322" s="18">
        <f>IF(SalesOrders_Log[[#This Row],[Product]]=FY05_M11,SalesOrders_Log[[#This Row],[Date Invoiced]],0)</f>
        <v>0</v>
      </c>
      <c r="CC322" s="18">
        <f>IF(SalesOrders_Log[[#This Row],[Product]]=FY05_M12,SalesOrders_Log[[#This Row],[Date Invoiced]],0)</f>
        <v>0</v>
      </c>
    </row>
    <row r="323" spans="2:81" x14ac:dyDescent="0.25">
      <c r="B323" s="6" t="s">
        <v>927</v>
      </c>
      <c r="C323" s="6"/>
      <c r="D323" s="11"/>
      <c r="E323" s="6"/>
      <c r="F323" s="6"/>
      <c r="G323" s="6"/>
      <c r="H323" s="6"/>
      <c r="I323" s="6"/>
      <c r="J323" s="6"/>
      <c r="K323" s="6"/>
      <c r="L323" s="18" t="str">
        <f>IF(ISBLANK(SalesOrders_Log[[#This Row],[Product]]),"",SalesOrders_Log[[#This Row],[List Price]]*SalesOrders_Log[[#This Row],[QTY at List Price]]+SalesOrders_Log[[#This Row],[Discount Price]]*SalesOrders_Log[[#This Row],[QTY at Discount Price]])</f>
        <v/>
      </c>
      <c r="M323" s="6"/>
      <c r="N323" s="6"/>
      <c r="O323" s="18" t="str">
        <f>IFERROR(SalesOrders_Log[[#This Row],[Line Sub Total]]*SalesOrders_Log[[#This Row],[Zip Code Taxes]],"")</f>
        <v/>
      </c>
      <c r="P323" s="18">
        <f>SalesOrders_Log[[#This Row],[List Price]]-SalesOrders_Log[[#This Row],[Cost Price]]</f>
        <v>0</v>
      </c>
      <c r="Q32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23" s="93" t="str">
        <f>IFERROR(SalesOrders_Log[[#This Row],[QTY at List Price]]*SalesOrders_Log[[#This Row],[List Price]]/SalesOrders_Log[[#This Row],[Cost Price]]*SalesOrders_Log[[#This Row],[QTY at List Price]]-IF(SalesOrders_Log[[#This Row],[QTY at List Price]]="","",1),"")</f>
        <v/>
      </c>
      <c r="S323" s="93" t="str">
        <f>IFERROR( SalesOrders_Log[[#This Row],[QTY at Discount Price]]*SalesOrders_Log[[#This Row],[Discount Price]]/SalesOrders_Log[[#This Row],[Cost Price]]*SalesOrders_Log[[#This Row],[QTY at Discount Price]]-IF(SalesOrders_Log[[#This Row],[QTY at Discount Price]]="","",1),"")</f>
        <v/>
      </c>
      <c r="T323" s="6"/>
      <c r="V323" s="18">
        <f>IF(SalesOrders_Log[[#This Row],[Date Invoiced]]=FY01_M01,SalesOrders_Log[[#This Row],[Line Sub Total]],0)</f>
        <v>0</v>
      </c>
      <c r="W323" s="18">
        <f>IF(SalesOrders_Log[[#This Row],[Date Invoiced]]=FY01_M02,SalesOrders_Log[[#This Row],[Line Sub Total]],0)</f>
        <v>0</v>
      </c>
      <c r="X323" s="18">
        <f>IF(SalesOrders_Log[[#This Row],[Date Invoiced]]=FY01_M03,SalesOrders_Log[[#This Row],[Line Sub Total]],0)</f>
        <v>0</v>
      </c>
      <c r="Y323" s="18">
        <f>IF(SalesOrders_Log[[#This Row],[Date Invoiced]]=FY01_M04,SalesOrders_Log[[#This Row],[Line Sub Total]],0)</f>
        <v>0</v>
      </c>
      <c r="Z323" s="18">
        <f>IF(SalesOrders_Log[[#This Row],[Date Invoiced]]=FY01_M05,SalesOrders_Log[[#This Row],[Line Sub Total]],0)</f>
        <v>0</v>
      </c>
      <c r="AA323" s="18">
        <f>IF(SalesOrders_Log[[#This Row],[Date Invoiced]]=FY01_M06,SalesOrders_Log[[#This Row],[Line Sub Total]],0)</f>
        <v>0</v>
      </c>
      <c r="AB323" s="18">
        <f>IF(SalesOrders_Log[[#This Row],[Date Invoiced]]=FY01_M07,SalesOrders_Log[[#This Row],[Line Sub Total]],0)</f>
        <v>0</v>
      </c>
      <c r="AC323" s="18">
        <f>IF(SalesOrders_Log[[#This Row],[Date Invoiced]]=FY01_M08,SalesOrders_Log[[#This Row],[Line Sub Total]],0)</f>
        <v>0</v>
      </c>
      <c r="AD323" s="18">
        <f>IF(SalesOrders_Log[[#This Row],[Date Invoiced]]=FY01_M09,SalesOrders_Log[[#This Row],[Line Sub Total]],0)</f>
        <v>0</v>
      </c>
      <c r="AE323" s="18">
        <f>IF(SalesOrders_Log[[#This Row],[Date Invoiced]]=FY01_M10,SalesOrders_Log[[#This Row],[Line Sub Total]],0)</f>
        <v>0</v>
      </c>
      <c r="AF323" s="18">
        <f>IF(SalesOrders_Log[[#This Row],[Date Invoiced]]=FY01_M11,SalesOrders_Log[[#This Row],[Line Sub Total]],0)</f>
        <v>0</v>
      </c>
      <c r="AG323" s="18">
        <f>IF(SalesOrders_Log[[#This Row],[Date Invoiced]]=FY01_M12,SalesOrders_Log[[#This Row],[Line Sub Total]],0)</f>
        <v>0</v>
      </c>
      <c r="AH323" s="18">
        <f>IF(SalesOrders_Log[[#This Row],[Date Invoiced]]=FY02_M01,SalesOrders_Log[[#This Row],[Line Sub Total]],0)</f>
        <v>0</v>
      </c>
      <c r="AI323" s="18">
        <f>IF(SalesOrders_Log[[#This Row],[Date Invoiced]]=FY02_M02,SalesOrders_Log[[#This Row],[Line Sub Total]],0)</f>
        <v>0</v>
      </c>
      <c r="AJ323" s="18">
        <f>IF(SalesOrders_Log[[#This Row],[Date Invoiced]]=FY02_M03,SalesOrders_Log[[#This Row],[Line Sub Total]],0)</f>
        <v>0</v>
      </c>
      <c r="AK323" s="18">
        <f>IF(SalesOrders_Log[[#This Row],[Date Invoiced]]=FY02_M04,SalesOrders_Log[[#This Row],[Line Sub Total]],0)</f>
        <v>0</v>
      </c>
      <c r="AL323" s="18">
        <f>IF(SalesOrders_Log[[#This Row],[Date Invoiced]]=FY02_M05,SalesOrders_Log[[#This Row],[Line Sub Total]],0)</f>
        <v>0</v>
      </c>
      <c r="AM323" s="18">
        <f>IF(SalesOrders_Log[[#This Row],[Date Invoiced]]=FY02_M06,SalesOrders_Log[[#This Row],[Line Sub Total]],0)</f>
        <v>0</v>
      </c>
      <c r="AN323" s="18">
        <f>IF(SalesOrders_Log[[#This Row],[Date Invoiced]]=FY02_M07,SalesOrders_Log[[#This Row],[Line Sub Total]],0)</f>
        <v>0</v>
      </c>
      <c r="AO323" s="18">
        <f>IF(SalesOrders_Log[[#This Row],[Date Invoiced]]=FY02_M08,SalesOrders_Log[[#This Row],[Line Sub Total]],0)</f>
        <v>0</v>
      </c>
      <c r="AP323" s="18">
        <f>IF(SalesOrders_Log[[#This Row],[Date Invoiced]]=FY02_M09,SalesOrders_Log[[#This Row],[Line Sub Total]],0)</f>
        <v>0</v>
      </c>
      <c r="AQ323" s="18">
        <f>IF(SalesOrders_Log[[#This Row],[Date Invoiced]]=FY02_M10,SalesOrders_Log[[#This Row],[Line Sub Total]],0)</f>
        <v>0</v>
      </c>
      <c r="AR323" s="18">
        <f>IF(SalesOrders_Log[[#This Row],[Date Invoiced]]=FY02_M11,SalesOrders_Log[[#This Row],[Line Sub Total]],0)</f>
        <v>0</v>
      </c>
      <c r="AS323" s="18">
        <f>IF(SalesOrders_Log[[#This Row],[Date Invoiced]]=FY02_M12,SalesOrders_Log[[#This Row],[Line Sub Total]],0)</f>
        <v>0</v>
      </c>
      <c r="AT323" s="18">
        <f>IF(SalesOrders_Log[[#This Row],[Date Invoiced]]=FY03_M01,SalesOrders_Log[[#This Row],[Line Sub Total]],0)</f>
        <v>0</v>
      </c>
      <c r="AU323" s="18">
        <f>IF(SalesOrders_Log[[#This Row],[Date Invoiced]]=FY03_M02,SalesOrders_Log[[#This Row],[Line Sub Total]],0)</f>
        <v>0</v>
      </c>
      <c r="AV323" s="18">
        <f>IF(SalesOrders_Log[[#This Row],[Date Invoiced]]=FY03_M03,SalesOrders_Log[[#This Row],[Line Sub Total]],0)</f>
        <v>0</v>
      </c>
      <c r="AW323" s="18">
        <f>IF(SalesOrders_Log[[#This Row],[Date Invoiced]]=FY03_M04,SalesOrders_Log[[#This Row],[Line Sub Total]],0)</f>
        <v>0</v>
      </c>
      <c r="AX323" s="18">
        <f>IF(SalesOrders_Log[[#This Row],[Date Invoiced]]=FY03_M05,SalesOrders_Log[[#This Row],[Line Sub Total]],0)</f>
        <v>0</v>
      </c>
      <c r="AY323" s="18">
        <f>IF(SalesOrders_Log[[#This Row],[Date Invoiced]]=FY03_M06,SalesOrders_Log[[#This Row],[Line Sub Total]],0)</f>
        <v>0</v>
      </c>
      <c r="AZ323" s="18">
        <f>IF(SalesOrders_Log[[#This Row],[Date Invoiced]]=FY03_M07,SalesOrders_Log[[#This Row],[Line Sub Total]],0)</f>
        <v>0</v>
      </c>
      <c r="BA323" s="18">
        <f>IF(SalesOrders_Log[[#This Row],[Date Invoiced]]=FY03_M08,SalesOrders_Log[[#This Row],[Line Sub Total]],0)</f>
        <v>0</v>
      </c>
      <c r="BB323" s="18">
        <f>IF(SalesOrders_Log[[#This Row],[Date Invoiced]]=FY03_M09,SalesOrders_Log[[#This Row],[Line Sub Total]],0)</f>
        <v>0</v>
      </c>
      <c r="BC323" s="18">
        <f>IF(SalesOrders_Log[[#This Row],[Date Invoiced]]=FY03_M10,SalesOrders_Log[[#This Row],[Line Sub Total]],0)</f>
        <v>0</v>
      </c>
      <c r="BD323" s="18">
        <f>IF(SalesOrders_Log[[#This Row],[Date Invoiced]]=FY03_M11,SalesOrders_Log[[#This Row],[Line Sub Total]],0)</f>
        <v>0</v>
      </c>
      <c r="BE323" s="18">
        <f>IF(SalesOrders_Log[[#This Row],[Date Invoiced]]=FY03_M12,SalesOrders_Log[[#This Row],[Line Sub Total]],0)</f>
        <v>0</v>
      </c>
      <c r="BF323" s="18">
        <f>IF(SalesOrders_Log[[#This Row],[Product]]=FY04_M01,SalesOrders_Log[[#This Row],[Date Invoiced]],0)</f>
        <v>0</v>
      </c>
      <c r="BG323" s="18">
        <f>IF(SalesOrders_Log[[#This Row],[Product]]=FY04_M02,SalesOrders_Log[[#This Row],[Date Invoiced]],0)</f>
        <v>0</v>
      </c>
      <c r="BH323" s="18">
        <f>IF(SalesOrders_Log[[#This Row],[Product]]=FY04_M03,SalesOrders_Log[[#This Row],[Date Invoiced]],0)</f>
        <v>0</v>
      </c>
      <c r="BI323" s="18">
        <f>IF(SalesOrders_Log[[#This Row],[Product]]=FY04_M04,SalesOrders_Log[[#This Row],[Date Invoiced]],0)</f>
        <v>0</v>
      </c>
      <c r="BJ323" s="18">
        <f>IF(SalesOrders_Log[[#This Row],[Product]]=FY04_M05,SalesOrders_Log[[#This Row],[Date Invoiced]],0)</f>
        <v>0</v>
      </c>
      <c r="BK323" s="18">
        <f>IF(SalesOrders_Log[[#This Row],[Product]]=FY04_M06,SalesOrders_Log[[#This Row],[Date Invoiced]],0)</f>
        <v>0</v>
      </c>
      <c r="BL323" s="18">
        <f>IF(SalesOrders_Log[[#This Row],[Product]]=FY04_M07,SalesOrders_Log[[#This Row],[Date Invoiced]],0)</f>
        <v>0</v>
      </c>
      <c r="BM323" s="18">
        <f>IF(SalesOrders_Log[[#This Row],[Product]]=FY04_M08,SalesOrders_Log[[#This Row],[Date Invoiced]],0)</f>
        <v>0</v>
      </c>
      <c r="BN323" s="18">
        <f>IF(SalesOrders_Log[[#This Row],[Product]]=FY04_M09,SalesOrders_Log[[#This Row],[Date Invoiced]],0)</f>
        <v>0</v>
      </c>
      <c r="BO323" s="18">
        <f>IF(SalesOrders_Log[[#This Row],[Product]]=FY04_M10,SalesOrders_Log[[#This Row],[Date Invoiced]],0)</f>
        <v>0</v>
      </c>
      <c r="BP323" s="18">
        <f>IF(SalesOrders_Log[[#This Row],[Product]]=FY04_M11,SalesOrders_Log[[#This Row],[Date Invoiced]],0)</f>
        <v>0</v>
      </c>
      <c r="BQ323" s="18">
        <f>IF(SalesOrders_Log[[#This Row],[Product]]=FY04_M12,SalesOrders_Log[[#This Row],[Date Invoiced]],0)</f>
        <v>0</v>
      </c>
      <c r="BR323" s="18">
        <f>IF(SalesOrders_Log[[#This Row],[Product]]=FY05_M01,SalesOrders_Log[[#This Row],[Date Invoiced]],0)</f>
        <v>0</v>
      </c>
      <c r="BS323" s="18">
        <f>IF(SalesOrders_Log[[#This Row],[Product]]=FY05_M02,SalesOrders_Log[[#This Row],[Date Invoiced]],0)</f>
        <v>0</v>
      </c>
      <c r="BT323" s="18">
        <f>IF(SalesOrders_Log[[#This Row],[Product]]=FY05_M03,SalesOrders_Log[[#This Row],[Date Invoiced]],0)</f>
        <v>0</v>
      </c>
      <c r="BU323" s="18">
        <f>IF(SalesOrders_Log[[#This Row],[Product]]=FY05_M04,SalesOrders_Log[[#This Row],[Date Invoiced]],0)</f>
        <v>0</v>
      </c>
      <c r="BV323" s="18">
        <f>IF(SalesOrders_Log[[#This Row],[Product]]=FY05_M05,SalesOrders_Log[[#This Row],[Date Invoiced]],0)</f>
        <v>0</v>
      </c>
      <c r="BW323" s="18">
        <f>IF(SalesOrders_Log[[#This Row],[Product]]=FY05_M06,SalesOrders_Log[[#This Row],[Date Invoiced]],0)</f>
        <v>0</v>
      </c>
      <c r="BX323" s="18">
        <f>IF(SalesOrders_Log[[#This Row],[Product]]=FY05_M07,SalesOrders_Log[[#This Row],[Date Invoiced]],0)</f>
        <v>0</v>
      </c>
      <c r="BY323" s="18">
        <f>IF(SalesOrders_Log[[#This Row],[Product]]=FY05_M08,SalesOrders_Log[[#This Row],[Date Invoiced]],0)</f>
        <v>0</v>
      </c>
      <c r="BZ323" s="18">
        <f>IF(SalesOrders_Log[[#This Row],[Product]]=FY05_M09,SalesOrders_Log[[#This Row],[Date Invoiced]],0)</f>
        <v>0</v>
      </c>
      <c r="CA323" s="18">
        <f>IF(SalesOrders_Log[[#This Row],[Product]]=FY05_M10,SalesOrders_Log[[#This Row],[Date Invoiced]],0)</f>
        <v>0</v>
      </c>
      <c r="CB323" s="18">
        <f>IF(SalesOrders_Log[[#This Row],[Product]]=FY05_M11,SalesOrders_Log[[#This Row],[Date Invoiced]],0)</f>
        <v>0</v>
      </c>
      <c r="CC323" s="18">
        <f>IF(SalesOrders_Log[[#This Row],[Product]]=FY05_M12,SalesOrders_Log[[#This Row],[Date Invoiced]],0)</f>
        <v>0</v>
      </c>
    </row>
    <row r="324" spans="2:81" x14ac:dyDescent="0.25">
      <c r="B324" s="6" t="s">
        <v>928</v>
      </c>
      <c r="C324" s="6"/>
      <c r="D324" s="11"/>
      <c r="E324" s="6"/>
      <c r="F324" s="6"/>
      <c r="G324" s="6"/>
      <c r="H324" s="6"/>
      <c r="I324" s="6"/>
      <c r="J324" s="6"/>
      <c r="K324" s="6"/>
      <c r="L324" s="18" t="str">
        <f>IF(ISBLANK(SalesOrders_Log[[#This Row],[Product]]),"",SalesOrders_Log[[#This Row],[List Price]]*SalesOrders_Log[[#This Row],[QTY at List Price]]+SalesOrders_Log[[#This Row],[Discount Price]]*SalesOrders_Log[[#This Row],[QTY at Discount Price]])</f>
        <v/>
      </c>
      <c r="M324" s="6"/>
      <c r="N324" s="6"/>
      <c r="O324" s="18" t="str">
        <f>IFERROR(SalesOrders_Log[[#This Row],[Line Sub Total]]*SalesOrders_Log[[#This Row],[Zip Code Taxes]],"")</f>
        <v/>
      </c>
      <c r="P324" s="18">
        <f>SalesOrders_Log[[#This Row],[List Price]]-SalesOrders_Log[[#This Row],[Cost Price]]</f>
        <v>0</v>
      </c>
      <c r="Q32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24" s="93" t="str">
        <f>IFERROR(SalesOrders_Log[[#This Row],[QTY at List Price]]*SalesOrders_Log[[#This Row],[List Price]]/SalesOrders_Log[[#This Row],[Cost Price]]*SalesOrders_Log[[#This Row],[QTY at List Price]]-IF(SalesOrders_Log[[#This Row],[QTY at List Price]]="","",1),"")</f>
        <v/>
      </c>
      <c r="S324" s="93" t="str">
        <f>IFERROR( SalesOrders_Log[[#This Row],[QTY at Discount Price]]*SalesOrders_Log[[#This Row],[Discount Price]]/SalesOrders_Log[[#This Row],[Cost Price]]*SalesOrders_Log[[#This Row],[QTY at Discount Price]]-IF(SalesOrders_Log[[#This Row],[QTY at Discount Price]]="","",1),"")</f>
        <v/>
      </c>
      <c r="T324" s="6"/>
      <c r="V324" s="18">
        <f>IF(SalesOrders_Log[[#This Row],[Date Invoiced]]=FY01_M01,SalesOrders_Log[[#This Row],[Line Sub Total]],0)</f>
        <v>0</v>
      </c>
      <c r="W324" s="18">
        <f>IF(SalesOrders_Log[[#This Row],[Date Invoiced]]=FY01_M02,SalesOrders_Log[[#This Row],[Line Sub Total]],0)</f>
        <v>0</v>
      </c>
      <c r="X324" s="18">
        <f>IF(SalesOrders_Log[[#This Row],[Date Invoiced]]=FY01_M03,SalesOrders_Log[[#This Row],[Line Sub Total]],0)</f>
        <v>0</v>
      </c>
      <c r="Y324" s="18">
        <f>IF(SalesOrders_Log[[#This Row],[Date Invoiced]]=FY01_M04,SalesOrders_Log[[#This Row],[Line Sub Total]],0)</f>
        <v>0</v>
      </c>
      <c r="Z324" s="18">
        <f>IF(SalesOrders_Log[[#This Row],[Date Invoiced]]=FY01_M05,SalesOrders_Log[[#This Row],[Line Sub Total]],0)</f>
        <v>0</v>
      </c>
      <c r="AA324" s="18">
        <f>IF(SalesOrders_Log[[#This Row],[Date Invoiced]]=FY01_M06,SalesOrders_Log[[#This Row],[Line Sub Total]],0)</f>
        <v>0</v>
      </c>
      <c r="AB324" s="18">
        <f>IF(SalesOrders_Log[[#This Row],[Date Invoiced]]=FY01_M07,SalesOrders_Log[[#This Row],[Line Sub Total]],0)</f>
        <v>0</v>
      </c>
      <c r="AC324" s="18">
        <f>IF(SalesOrders_Log[[#This Row],[Date Invoiced]]=FY01_M08,SalesOrders_Log[[#This Row],[Line Sub Total]],0)</f>
        <v>0</v>
      </c>
      <c r="AD324" s="18">
        <f>IF(SalesOrders_Log[[#This Row],[Date Invoiced]]=FY01_M09,SalesOrders_Log[[#This Row],[Line Sub Total]],0)</f>
        <v>0</v>
      </c>
      <c r="AE324" s="18">
        <f>IF(SalesOrders_Log[[#This Row],[Date Invoiced]]=FY01_M10,SalesOrders_Log[[#This Row],[Line Sub Total]],0)</f>
        <v>0</v>
      </c>
      <c r="AF324" s="18">
        <f>IF(SalesOrders_Log[[#This Row],[Date Invoiced]]=FY01_M11,SalesOrders_Log[[#This Row],[Line Sub Total]],0)</f>
        <v>0</v>
      </c>
      <c r="AG324" s="18">
        <f>IF(SalesOrders_Log[[#This Row],[Date Invoiced]]=FY01_M12,SalesOrders_Log[[#This Row],[Line Sub Total]],0)</f>
        <v>0</v>
      </c>
      <c r="AH324" s="18">
        <f>IF(SalesOrders_Log[[#This Row],[Date Invoiced]]=FY02_M01,SalesOrders_Log[[#This Row],[Line Sub Total]],0)</f>
        <v>0</v>
      </c>
      <c r="AI324" s="18">
        <f>IF(SalesOrders_Log[[#This Row],[Date Invoiced]]=FY02_M02,SalesOrders_Log[[#This Row],[Line Sub Total]],0)</f>
        <v>0</v>
      </c>
      <c r="AJ324" s="18">
        <f>IF(SalesOrders_Log[[#This Row],[Date Invoiced]]=FY02_M03,SalesOrders_Log[[#This Row],[Line Sub Total]],0)</f>
        <v>0</v>
      </c>
      <c r="AK324" s="18">
        <f>IF(SalesOrders_Log[[#This Row],[Date Invoiced]]=FY02_M04,SalesOrders_Log[[#This Row],[Line Sub Total]],0)</f>
        <v>0</v>
      </c>
      <c r="AL324" s="18">
        <f>IF(SalesOrders_Log[[#This Row],[Date Invoiced]]=FY02_M05,SalesOrders_Log[[#This Row],[Line Sub Total]],0)</f>
        <v>0</v>
      </c>
      <c r="AM324" s="18">
        <f>IF(SalesOrders_Log[[#This Row],[Date Invoiced]]=FY02_M06,SalesOrders_Log[[#This Row],[Line Sub Total]],0)</f>
        <v>0</v>
      </c>
      <c r="AN324" s="18">
        <f>IF(SalesOrders_Log[[#This Row],[Date Invoiced]]=FY02_M07,SalesOrders_Log[[#This Row],[Line Sub Total]],0)</f>
        <v>0</v>
      </c>
      <c r="AO324" s="18">
        <f>IF(SalesOrders_Log[[#This Row],[Date Invoiced]]=FY02_M08,SalesOrders_Log[[#This Row],[Line Sub Total]],0)</f>
        <v>0</v>
      </c>
      <c r="AP324" s="18">
        <f>IF(SalesOrders_Log[[#This Row],[Date Invoiced]]=FY02_M09,SalesOrders_Log[[#This Row],[Line Sub Total]],0)</f>
        <v>0</v>
      </c>
      <c r="AQ324" s="18">
        <f>IF(SalesOrders_Log[[#This Row],[Date Invoiced]]=FY02_M10,SalesOrders_Log[[#This Row],[Line Sub Total]],0)</f>
        <v>0</v>
      </c>
      <c r="AR324" s="18">
        <f>IF(SalesOrders_Log[[#This Row],[Date Invoiced]]=FY02_M11,SalesOrders_Log[[#This Row],[Line Sub Total]],0)</f>
        <v>0</v>
      </c>
      <c r="AS324" s="18">
        <f>IF(SalesOrders_Log[[#This Row],[Date Invoiced]]=FY02_M12,SalesOrders_Log[[#This Row],[Line Sub Total]],0)</f>
        <v>0</v>
      </c>
      <c r="AT324" s="18">
        <f>IF(SalesOrders_Log[[#This Row],[Date Invoiced]]=FY03_M01,SalesOrders_Log[[#This Row],[Line Sub Total]],0)</f>
        <v>0</v>
      </c>
      <c r="AU324" s="18">
        <f>IF(SalesOrders_Log[[#This Row],[Date Invoiced]]=FY03_M02,SalesOrders_Log[[#This Row],[Line Sub Total]],0)</f>
        <v>0</v>
      </c>
      <c r="AV324" s="18">
        <f>IF(SalesOrders_Log[[#This Row],[Date Invoiced]]=FY03_M03,SalesOrders_Log[[#This Row],[Line Sub Total]],0)</f>
        <v>0</v>
      </c>
      <c r="AW324" s="18">
        <f>IF(SalesOrders_Log[[#This Row],[Date Invoiced]]=FY03_M04,SalesOrders_Log[[#This Row],[Line Sub Total]],0)</f>
        <v>0</v>
      </c>
      <c r="AX324" s="18">
        <f>IF(SalesOrders_Log[[#This Row],[Date Invoiced]]=FY03_M05,SalesOrders_Log[[#This Row],[Line Sub Total]],0)</f>
        <v>0</v>
      </c>
      <c r="AY324" s="18">
        <f>IF(SalesOrders_Log[[#This Row],[Date Invoiced]]=FY03_M06,SalesOrders_Log[[#This Row],[Line Sub Total]],0)</f>
        <v>0</v>
      </c>
      <c r="AZ324" s="18">
        <f>IF(SalesOrders_Log[[#This Row],[Date Invoiced]]=FY03_M07,SalesOrders_Log[[#This Row],[Line Sub Total]],0)</f>
        <v>0</v>
      </c>
      <c r="BA324" s="18">
        <f>IF(SalesOrders_Log[[#This Row],[Date Invoiced]]=FY03_M08,SalesOrders_Log[[#This Row],[Line Sub Total]],0)</f>
        <v>0</v>
      </c>
      <c r="BB324" s="18">
        <f>IF(SalesOrders_Log[[#This Row],[Date Invoiced]]=FY03_M09,SalesOrders_Log[[#This Row],[Line Sub Total]],0)</f>
        <v>0</v>
      </c>
      <c r="BC324" s="18">
        <f>IF(SalesOrders_Log[[#This Row],[Date Invoiced]]=FY03_M10,SalesOrders_Log[[#This Row],[Line Sub Total]],0)</f>
        <v>0</v>
      </c>
      <c r="BD324" s="18">
        <f>IF(SalesOrders_Log[[#This Row],[Date Invoiced]]=FY03_M11,SalesOrders_Log[[#This Row],[Line Sub Total]],0)</f>
        <v>0</v>
      </c>
      <c r="BE324" s="18">
        <f>IF(SalesOrders_Log[[#This Row],[Date Invoiced]]=FY03_M12,SalesOrders_Log[[#This Row],[Line Sub Total]],0)</f>
        <v>0</v>
      </c>
      <c r="BF324" s="18">
        <f>IF(SalesOrders_Log[[#This Row],[Product]]=FY04_M01,SalesOrders_Log[[#This Row],[Date Invoiced]],0)</f>
        <v>0</v>
      </c>
      <c r="BG324" s="18">
        <f>IF(SalesOrders_Log[[#This Row],[Product]]=FY04_M02,SalesOrders_Log[[#This Row],[Date Invoiced]],0)</f>
        <v>0</v>
      </c>
      <c r="BH324" s="18">
        <f>IF(SalesOrders_Log[[#This Row],[Product]]=FY04_M03,SalesOrders_Log[[#This Row],[Date Invoiced]],0)</f>
        <v>0</v>
      </c>
      <c r="BI324" s="18">
        <f>IF(SalesOrders_Log[[#This Row],[Product]]=FY04_M04,SalesOrders_Log[[#This Row],[Date Invoiced]],0)</f>
        <v>0</v>
      </c>
      <c r="BJ324" s="18">
        <f>IF(SalesOrders_Log[[#This Row],[Product]]=FY04_M05,SalesOrders_Log[[#This Row],[Date Invoiced]],0)</f>
        <v>0</v>
      </c>
      <c r="BK324" s="18">
        <f>IF(SalesOrders_Log[[#This Row],[Product]]=FY04_M06,SalesOrders_Log[[#This Row],[Date Invoiced]],0)</f>
        <v>0</v>
      </c>
      <c r="BL324" s="18">
        <f>IF(SalesOrders_Log[[#This Row],[Product]]=FY04_M07,SalesOrders_Log[[#This Row],[Date Invoiced]],0)</f>
        <v>0</v>
      </c>
      <c r="BM324" s="18">
        <f>IF(SalesOrders_Log[[#This Row],[Product]]=FY04_M08,SalesOrders_Log[[#This Row],[Date Invoiced]],0)</f>
        <v>0</v>
      </c>
      <c r="BN324" s="18">
        <f>IF(SalesOrders_Log[[#This Row],[Product]]=FY04_M09,SalesOrders_Log[[#This Row],[Date Invoiced]],0)</f>
        <v>0</v>
      </c>
      <c r="BO324" s="18">
        <f>IF(SalesOrders_Log[[#This Row],[Product]]=FY04_M10,SalesOrders_Log[[#This Row],[Date Invoiced]],0)</f>
        <v>0</v>
      </c>
      <c r="BP324" s="18">
        <f>IF(SalesOrders_Log[[#This Row],[Product]]=FY04_M11,SalesOrders_Log[[#This Row],[Date Invoiced]],0)</f>
        <v>0</v>
      </c>
      <c r="BQ324" s="18">
        <f>IF(SalesOrders_Log[[#This Row],[Product]]=FY04_M12,SalesOrders_Log[[#This Row],[Date Invoiced]],0)</f>
        <v>0</v>
      </c>
      <c r="BR324" s="18">
        <f>IF(SalesOrders_Log[[#This Row],[Product]]=FY05_M01,SalesOrders_Log[[#This Row],[Date Invoiced]],0)</f>
        <v>0</v>
      </c>
      <c r="BS324" s="18">
        <f>IF(SalesOrders_Log[[#This Row],[Product]]=FY05_M02,SalesOrders_Log[[#This Row],[Date Invoiced]],0)</f>
        <v>0</v>
      </c>
      <c r="BT324" s="18">
        <f>IF(SalesOrders_Log[[#This Row],[Product]]=FY05_M03,SalesOrders_Log[[#This Row],[Date Invoiced]],0)</f>
        <v>0</v>
      </c>
      <c r="BU324" s="18">
        <f>IF(SalesOrders_Log[[#This Row],[Product]]=FY05_M04,SalesOrders_Log[[#This Row],[Date Invoiced]],0)</f>
        <v>0</v>
      </c>
      <c r="BV324" s="18">
        <f>IF(SalesOrders_Log[[#This Row],[Product]]=FY05_M05,SalesOrders_Log[[#This Row],[Date Invoiced]],0)</f>
        <v>0</v>
      </c>
      <c r="BW324" s="18">
        <f>IF(SalesOrders_Log[[#This Row],[Product]]=FY05_M06,SalesOrders_Log[[#This Row],[Date Invoiced]],0)</f>
        <v>0</v>
      </c>
      <c r="BX324" s="18">
        <f>IF(SalesOrders_Log[[#This Row],[Product]]=FY05_M07,SalesOrders_Log[[#This Row],[Date Invoiced]],0)</f>
        <v>0</v>
      </c>
      <c r="BY324" s="18">
        <f>IF(SalesOrders_Log[[#This Row],[Product]]=FY05_M08,SalesOrders_Log[[#This Row],[Date Invoiced]],0)</f>
        <v>0</v>
      </c>
      <c r="BZ324" s="18">
        <f>IF(SalesOrders_Log[[#This Row],[Product]]=FY05_M09,SalesOrders_Log[[#This Row],[Date Invoiced]],0)</f>
        <v>0</v>
      </c>
      <c r="CA324" s="18">
        <f>IF(SalesOrders_Log[[#This Row],[Product]]=FY05_M10,SalesOrders_Log[[#This Row],[Date Invoiced]],0)</f>
        <v>0</v>
      </c>
      <c r="CB324" s="18">
        <f>IF(SalesOrders_Log[[#This Row],[Product]]=FY05_M11,SalesOrders_Log[[#This Row],[Date Invoiced]],0)</f>
        <v>0</v>
      </c>
      <c r="CC324" s="18">
        <f>IF(SalesOrders_Log[[#This Row],[Product]]=FY05_M12,SalesOrders_Log[[#This Row],[Date Invoiced]],0)</f>
        <v>0</v>
      </c>
    </row>
    <row r="325" spans="2:81" x14ac:dyDescent="0.25">
      <c r="B325" s="6" t="s">
        <v>929</v>
      </c>
      <c r="C325" s="6"/>
      <c r="D325" s="11"/>
      <c r="E325" s="6"/>
      <c r="F325" s="6"/>
      <c r="G325" s="6"/>
      <c r="H325" s="6"/>
      <c r="I325" s="6"/>
      <c r="J325" s="6"/>
      <c r="K325" s="6"/>
      <c r="L325" s="18" t="str">
        <f>IF(ISBLANK(SalesOrders_Log[[#This Row],[Product]]),"",SalesOrders_Log[[#This Row],[List Price]]*SalesOrders_Log[[#This Row],[QTY at List Price]]+SalesOrders_Log[[#This Row],[Discount Price]]*SalesOrders_Log[[#This Row],[QTY at Discount Price]])</f>
        <v/>
      </c>
      <c r="M325" s="6"/>
      <c r="N325" s="6"/>
      <c r="O325" s="18" t="str">
        <f>IFERROR(SalesOrders_Log[[#This Row],[Line Sub Total]]*SalesOrders_Log[[#This Row],[Zip Code Taxes]],"")</f>
        <v/>
      </c>
      <c r="P325" s="18">
        <f>SalesOrders_Log[[#This Row],[List Price]]-SalesOrders_Log[[#This Row],[Cost Price]]</f>
        <v>0</v>
      </c>
      <c r="Q32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25" s="93" t="str">
        <f>IFERROR(SalesOrders_Log[[#This Row],[QTY at List Price]]*SalesOrders_Log[[#This Row],[List Price]]/SalesOrders_Log[[#This Row],[Cost Price]]*SalesOrders_Log[[#This Row],[QTY at List Price]]-IF(SalesOrders_Log[[#This Row],[QTY at List Price]]="","",1),"")</f>
        <v/>
      </c>
      <c r="S325" s="93" t="str">
        <f>IFERROR( SalesOrders_Log[[#This Row],[QTY at Discount Price]]*SalesOrders_Log[[#This Row],[Discount Price]]/SalesOrders_Log[[#This Row],[Cost Price]]*SalesOrders_Log[[#This Row],[QTY at Discount Price]]-IF(SalesOrders_Log[[#This Row],[QTY at Discount Price]]="","",1),"")</f>
        <v/>
      </c>
      <c r="T325" s="6"/>
      <c r="V325" s="18">
        <f>IF(SalesOrders_Log[[#This Row],[Date Invoiced]]=FY01_M01,SalesOrders_Log[[#This Row],[Line Sub Total]],0)</f>
        <v>0</v>
      </c>
      <c r="W325" s="18">
        <f>IF(SalesOrders_Log[[#This Row],[Date Invoiced]]=FY01_M02,SalesOrders_Log[[#This Row],[Line Sub Total]],0)</f>
        <v>0</v>
      </c>
      <c r="X325" s="18">
        <f>IF(SalesOrders_Log[[#This Row],[Date Invoiced]]=FY01_M03,SalesOrders_Log[[#This Row],[Line Sub Total]],0)</f>
        <v>0</v>
      </c>
      <c r="Y325" s="18">
        <f>IF(SalesOrders_Log[[#This Row],[Date Invoiced]]=FY01_M04,SalesOrders_Log[[#This Row],[Line Sub Total]],0)</f>
        <v>0</v>
      </c>
      <c r="Z325" s="18">
        <f>IF(SalesOrders_Log[[#This Row],[Date Invoiced]]=FY01_M05,SalesOrders_Log[[#This Row],[Line Sub Total]],0)</f>
        <v>0</v>
      </c>
      <c r="AA325" s="18">
        <f>IF(SalesOrders_Log[[#This Row],[Date Invoiced]]=FY01_M06,SalesOrders_Log[[#This Row],[Line Sub Total]],0)</f>
        <v>0</v>
      </c>
      <c r="AB325" s="18">
        <f>IF(SalesOrders_Log[[#This Row],[Date Invoiced]]=FY01_M07,SalesOrders_Log[[#This Row],[Line Sub Total]],0)</f>
        <v>0</v>
      </c>
      <c r="AC325" s="18">
        <f>IF(SalesOrders_Log[[#This Row],[Date Invoiced]]=FY01_M08,SalesOrders_Log[[#This Row],[Line Sub Total]],0)</f>
        <v>0</v>
      </c>
      <c r="AD325" s="18">
        <f>IF(SalesOrders_Log[[#This Row],[Date Invoiced]]=FY01_M09,SalesOrders_Log[[#This Row],[Line Sub Total]],0)</f>
        <v>0</v>
      </c>
      <c r="AE325" s="18">
        <f>IF(SalesOrders_Log[[#This Row],[Date Invoiced]]=FY01_M10,SalesOrders_Log[[#This Row],[Line Sub Total]],0)</f>
        <v>0</v>
      </c>
      <c r="AF325" s="18">
        <f>IF(SalesOrders_Log[[#This Row],[Date Invoiced]]=FY01_M11,SalesOrders_Log[[#This Row],[Line Sub Total]],0)</f>
        <v>0</v>
      </c>
      <c r="AG325" s="18">
        <f>IF(SalesOrders_Log[[#This Row],[Date Invoiced]]=FY01_M12,SalesOrders_Log[[#This Row],[Line Sub Total]],0)</f>
        <v>0</v>
      </c>
      <c r="AH325" s="18">
        <f>IF(SalesOrders_Log[[#This Row],[Date Invoiced]]=FY02_M01,SalesOrders_Log[[#This Row],[Line Sub Total]],0)</f>
        <v>0</v>
      </c>
      <c r="AI325" s="18">
        <f>IF(SalesOrders_Log[[#This Row],[Date Invoiced]]=FY02_M02,SalesOrders_Log[[#This Row],[Line Sub Total]],0)</f>
        <v>0</v>
      </c>
      <c r="AJ325" s="18">
        <f>IF(SalesOrders_Log[[#This Row],[Date Invoiced]]=FY02_M03,SalesOrders_Log[[#This Row],[Line Sub Total]],0)</f>
        <v>0</v>
      </c>
      <c r="AK325" s="18">
        <f>IF(SalesOrders_Log[[#This Row],[Date Invoiced]]=FY02_M04,SalesOrders_Log[[#This Row],[Line Sub Total]],0)</f>
        <v>0</v>
      </c>
      <c r="AL325" s="18">
        <f>IF(SalesOrders_Log[[#This Row],[Date Invoiced]]=FY02_M05,SalesOrders_Log[[#This Row],[Line Sub Total]],0)</f>
        <v>0</v>
      </c>
      <c r="AM325" s="18">
        <f>IF(SalesOrders_Log[[#This Row],[Date Invoiced]]=FY02_M06,SalesOrders_Log[[#This Row],[Line Sub Total]],0)</f>
        <v>0</v>
      </c>
      <c r="AN325" s="18">
        <f>IF(SalesOrders_Log[[#This Row],[Date Invoiced]]=FY02_M07,SalesOrders_Log[[#This Row],[Line Sub Total]],0)</f>
        <v>0</v>
      </c>
      <c r="AO325" s="18">
        <f>IF(SalesOrders_Log[[#This Row],[Date Invoiced]]=FY02_M08,SalesOrders_Log[[#This Row],[Line Sub Total]],0)</f>
        <v>0</v>
      </c>
      <c r="AP325" s="18">
        <f>IF(SalesOrders_Log[[#This Row],[Date Invoiced]]=FY02_M09,SalesOrders_Log[[#This Row],[Line Sub Total]],0)</f>
        <v>0</v>
      </c>
      <c r="AQ325" s="18">
        <f>IF(SalesOrders_Log[[#This Row],[Date Invoiced]]=FY02_M10,SalesOrders_Log[[#This Row],[Line Sub Total]],0)</f>
        <v>0</v>
      </c>
      <c r="AR325" s="18">
        <f>IF(SalesOrders_Log[[#This Row],[Date Invoiced]]=FY02_M11,SalesOrders_Log[[#This Row],[Line Sub Total]],0)</f>
        <v>0</v>
      </c>
      <c r="AS325" s="18">
        <f>IF(SalesOrders_Log[[#This Row],[Date Invoiced]]=FY02_M12,SalesOrders_Log[[#This Row],[Line Sub Total]],0)</f>
        <v>0</v>
      </c>
      <c r="AT325" s="18">
        <f>IF(SalesOrders_Log[[#This Row],[Date Invoiced]]=FY03_M01,SalesOrders_Log[[#This Row],[Line Sub Total]],0)</f>
        <v>0</v>
      </c>
      <c r="AU325" s="18">
        <f>IF(SalesOrders_Log[[#This Row],[Date Invoiced]]=FY03_M02,SalesOrders_Log[[#This Row],[Line Sub Total]],0)</f>
        <v>0</v>
      </c>
      <c r="AV325" s="18">
        <f>IF(SalesOrders_Log[[#This Row],[Date Invoiced]]=FY03_M03,SalesOrders_Log[[#This Row],[Line Sub Total]],0)</f>
        <v>0</v>
      </c>
      <c r="AW325" s="18">
        <f>IF(SalesOrders_Log[[#This Row],[Date Invoiced]]=FY03_M04,SalesOrders_Log[[#This Row],[Line Sub Total]],0)</f>
        <v>0</v>
      </c>
      <c r="AX325" s="18">
        <f>IF(SalesOrders_Log[[#This Row],[Date Invoiced]]=FY03_M05,SalesOrders_Log[[#This Row],[Line Sub Total]],0)</f>
        <v>0</v>
      </c>
      <c r="AY325" s="18">
        <f>IF(SalesOrders_Log[[#This Row],[Date Invoiced]]=FY03_M06,SalesOrders_Log[[#This Row],[Line Sub Total]],0)</f>
        <v>0</v>
      </c>
      <c r="AZ325" s="18">
        <f>IF(SalesOrders_Log[[#This Row],[Date Invoiced]]=FY03_M07,SalesOrders_Log[[#This Row],[Line Sub Total]],0)</f>
        <v>0</v>
      </c>
      <c r="BA325" s="18">
        <f>IF(SalesOrders_Log[[#This Row],[Date Invoiced]]=FY03_M08,SalesOrders_Log[[#This Row],[Line Sub Total]],0)</f>
        <v>0</v>
      </c>
      <c r="BB325" s="18">
        <f>IF(SalesOrders_Log[[#This Row],[Date Invoiced]]=FY03_M09,SalesOrders_Log[[#This Row],[Line Sub Total]],0)</f>
        <v>0</v>
      </c>
      <c r="BC325" s="18">
        <f>IF(SalesOrders_Log[[#This Row],[Date Invoiced]]=FY03_M10,SalesOrders_Log[[#This Row],[Line Sub Total]],0)</f>
        <v>0</v>
      </c>
      <c r="BD325" s="18">
        <f>IF(SalesOrders_Log[[#This Row],[Date Invoiced]]=FY03_M11,SalesOrders_Log[[#This Row],[Line Sub Total]],0)</f>
        <v>0</v>
      </c>
      <c r="BE325" s="18">
        <f>IF(SalesOrders_Log[[#This Row],[Date Invoiced]]=FY03_M12,SalesOrders_Log[[#This Row],[Line Sub Total]],0)</f>
        <v>0</v>
      </c>
      <c r="BF325" s="18">
        <f>IF(SalesOrders_Log[[#This Row],[Product]]=FY04_M01,SalesOrders_Log[[#This Row],[Date Invoiced]],0)</f>
        <v>0</v>
      </c>
      <c r="BG325" s="18">
        <f>IF(SalesOrders_Log[[#This Row],[Product]]=FY04_M02,SalesOrders_Log[[#This Row],[Date Invoiced]],0)</f>
        <v>0</v>
      </c>
      <c r="BH325" s="18">
        <f>IF(SalesOrders_Log[[#This Row],[Product]]=FY04_M03,SalesOrders_Log[[#This Row],[Date Invoiced]],0)</f>
        <v>0</v>
      </c>
      <c r="BI325" s="18">
        <f>IF(SalesOrders_Log[[#This Row],[Product]]=FY04_M04,SalesOrders_Log[[#This Row],[Date Invoiced]],0)</f>
        <v>0</v>
      </c>
      <c r="BJ325" s="18">
        <f>IF(SalesOrders_Log[[#This Row],[Product]]=FY04_M05,SalesOrders_Log[[#This Row],[Date Invoiced]],0)</f>
        <v>0</v>
      </c>
      <c r="BK325" s="18">
        <f>IF(SalesOrders_Log[[#This Row],[Product]]=FY04_M06,SalesOrders_Log[[#This Row],[Date Invoiced]],0)</f>
        <v>0</v>
      </c>
      <c r="BL325" s="18">
        <f>IF(SalesOrders_Log[[#This Row],[Product]]=FY04_M07,SalesOrders_Log[[#This Row],[Date Invoiced]],0)</f>
        <v>0</v>
      </c>
      <c r="BM325" s="18">
        <f>IF(SalesOrders_Log[[#This Row],[Product]]=FY04_M08,SalesOrders_Log[[#This Row],[Date Invoiced]],0)</f>
        <v>0</v>
      </c>
      <c r="BN325" s="18">
        <f>IF(SalesOrders_Log[[#This Row],[Product]]=FY04_M09,SalesOrders_Log[[#This Row],[Date Invoiced]],0)</f>
        <v>0</v>
      </c>
      <c r="BO325" s="18">
        <f>IF(SalesOrders_Log[[#This Row],[Product]]=FY04_M10,SalesOrders_Log[[#This Row],[Date Invoiced]],0)</f>
        <v>0</v>
      </c>
      <c r="BP325" s="18">
        <f>IF(SalesOrders_Log[[#This Row],[Product]]=FY04_M11,SalesOrders_Log[[#This Row],[Date Invoiced]],0)</f>
        <v>0</v>
      </c>
      <c r="BQ325" s="18">
        <f>IF(SalesOrders_Log[[#This Row],[Product]]=FY04_M12,SalesOrders_Log[[#This Row],[Date Invoiced]],0)</f>
        <v>0</v>
      </c>
      <c r="BR325" s="18">
        <f>IF(SalesOrders_Log[[#This Row],[Product]]=FY05_M01,SalesOrders_Log[[#This Row],[Date Invoiced]],0)</f>
        <v>0</v>
      </c>
      <c r="BS325" s="18">
        <f>IF(SalesOrders_Log[[#This Row],[Product]]=FY05_M02,SalesOrders_Log[[#This Row],[Date Invoiced]],0)</f>
        <v>0</v>
      </c>
      <c r="BT325" s="18">
        <f>IF(SalesOrders_Log[[#This Row],[Product]]=FY05_M03,SalesOrders_Log[[#This Row],[Date Invoiced]],0)</f>
        <v>0</v>
      </c>
      <c r="BU325" s="18">
        <f>IF(SalesOrders_Log[[#This Row],[Product]]=FY05_M04,SalesOrders_Log[[#This Row],[Date Invoiced]],0)</f>
        <v>0</v>
      </c>
      <c r="BV325" s="18">
        <f>IF(SalesOrders_Log[[#This Row],[Product]]=FY05_M05,SalesOrders_Log[[#This Row],[Date Invoiced]],0)</f>
        <v>0</v>
      </c>
      <c r="BW325" s="18">
        <f>IF(SalesOrders_Log[[#This Row],[Product]]=FY05_M06,SalesOrders_Log[[#This Row],[Date Invoiced]],0)</f>
        <v>0</v>
      </c>
      <c r="BX325" s="18">
        <f>IF(SalesOrders_Log[[#This Row],[Product]]=FY05_M07,SalesOrders_Log[[#This Row],[Date Invoiced]],0)</f>
        <v>0</v>
      </c>
      <c r="BY325" s="18">
        <f>IF(SalesOrders_Log[[#This Row],[Product]]=FY05_M08,SalesOrders_Log[[#This Row],[Date Invoiced]],0)</f>
        <v>0</v>
      </c>
      <c r="BZ325" s="18">
        <f>IF(SalesOrders_Log[[#This Row],[Product]]=FY05_M09,SalesOrders_Log[[#This Row],[Date Invoiced]],0)</f>
        <v>0</v>
      </c>
      <c r="CA325" s="18">
        <f>IF(SalesOrders_Log[[#This Row],[Product]]=FY05_M10,SalesOrders_Log[[#This Row],[Date Invoiced]],0)</f>
        <v>0</v>
      </c>
      <c r="CB325" s="18">
        <f>IF(SalesOrders_Log[[#This Row],[Product]]=FY05_M11,SalesOrders_Log[[#This Row],[Date Invoiced]],0)</f>
        <v>0</v>
      </c>
      <c r="CC325" s="18">
        <f>IF(SalesOrders_Log[[#This Row],[Product]]=FY05_M12,SalesOrders_Log[[#This Row],[Date Invoiced]],0)</f>
        <v>0</v>
      </c>
    </row>
    <row r="326" spans="2:81" x14ac:dyDescent="0.25">
      <c r="B326" s="6" t="s">
        <v>930</v>
      </c>
      <c r="C326" s="6"/>
      <c r="D326" s="11"/>
      <c r="E326" s="6"/>
      <c r="F326" s="6"/>
      <c r="G326" s="6"/>
      <c r="H326" s="6"/>
      <c r="I326" s="6"/>
      <c r="J326" s="6"/>
      <c r="K326" s="6"/>
      <c r="L326" s="18" t="str">
        <f>IF(ISBLANK(SalesOrders_Log[[#This Row],[Product]]),"",SalesOrders_Log[[#This Row],[List Price]]*SalesOrders_Log[[#This Row],[QTY at List Price]]+SalesOrders_Log[[#This Row],[Discount Price]]*SalesOrders_Log[[#This Row],[QTY at Discount Price]])</f>
        <v/>
      </c>
      <c r="M326" s="6"/>
      <c r="N326" s="6"/>
      <c r="O326" s="18" t="str">
        <f>IFERROR(SalesOrders_Log[[#This Row],[Line Sub Total]]*SalesOrders_Log[[#This Row],[Zip Code Taxes]],"")</f>
        <v/>
      </c>
      <c r="P326" s="18">
        <f>SalesOrders_Log[[#This Row],[List Price]]-SalesOrders_Log[[#This Row],[Cost Price]]</f>
        <v>0</v>
      </c>
      <c r="Q32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26" s="93" t="str">
        <f>IFERROR(SalesOrders_Log[[#This Row],[QTY at List Price]]*SalesOrders_Log[[#This Row],[List Price]]/SalesOrders_Log[[#This Row],[Cost Price]]*SalesOrders_Log[[#This Row],[QTY at List Price]]-IF(SalesOrders_Log[[#This Row],[QTY at List Price]]="","",1),"")</f>
        <v/>
      </c>
      <c r="S326" s="93" t="str">
        <f>IFERROR( SalesOrders_Log[[#This Row],[QTY at Discount Price]]*SalesOrders_Log[[#This Row],[Discount Price]]/SalesOrders_Log[[#This Row],[Cost Price]]*SalesOrders_Log[[#This Row],[QTY at Discount Price]]-IF(SalesOrders_Log[[#This Row],[QTY at Discount Price]]="","",1),"")</f>
        <v/>
      </c>
      <c r="T326" s="6"/>
      <c r="V326" s="18">
        <f>IF(SalesOrders_Log[[#This Row],[Date Invoiced]]=FY01_M01,SalesOrders_Log[[#This Row],[Line Sub Total]],0)</f>
        <v>0</v>
      </c>
      <c r="W326" s="18">
        <f>IF(SalesOrders_Log[[#This Row],[Date Invoiced]]=FY01_M02,SalesOrders_Log[[#This Row],[Line Sub Total]],0)</f>
        <v>0</v>
      </c>
      <c r="X326" s="18">
        <f>IF(SalesOrders_Log[[#This Row],[Date Invoiced]]=FY01_M03,SalesOrders_Log[[#This Row],[Line Sub Total]],0)</f>
        <v>0</v>
      </c>
      <c r="Y326" s="18">
        <f>IF(SalesOrders_Log[[#This Row],[Date Invoiced]]=FY01_M04,SalesOrders_Log[[#This Row],[Line Sub Total]],0)</f>
        <v>0</v>
      </c>
      <c r="Z326" s="18">
        <f>IF(SalesOrders_Log[[#This Row],[Date Invoiced]]=FY01_M05,SalesOrders_Log[[#This Row],[Line Sub Total]],0)</f>
        <v>0</v>
      </c>
      <c r="AA326" s="18">
        <f>IF(SalesOrders_Log[[#This Row],[Date Invoiced]]=FY01_M06,SalesOrders_Log[[#This Row],[Line Sub Total]],0)</f>
        <v>0</v>
      </c>
      <c r="AB326" s="18">
        <f>IF(SalesOrders_Log[[#This Row],[Date Invoiced]]=FY01_M07,SalesOrders_Log[[#This Row],[Line Sub Total]],0)</f>
        <v>0</v>
      </c>
      <c r="AC326" s="18">
        <f>IF(SalesOrders_Log[[#This Row],[Date Invoiced]]=FY01_M08,SalesOrders_Log[[#This Row],[Line Sub Total]],0)</f>
        <v>0</v>
      </c>
      <c r="AD326" s="18">
        <f>IF(SalesOrders_Log[[#This Row],[Date Invoiced]]=FY01_M09,SalesOrders_Log[[#This Row],[Line Sub Total]],0)</f>
        <v>0</v>
      </c>
      <c r="AE326" s="18">
        <f>IF(SalesOrders_Log[[#This Row],[Date Invoiced]]=FY01_M10,SalesOrders_Log[[#This Row],[Line Sub Total]],0)</f>
        <v>0</v>
      </c>
      <c r="AF326" s="18">
        <f>IF(SalesOrders_Log[[#This Row],[Date Invoiced]]=FY01_M11,SalesOrders_Log[[#This Row],[Line Sub Total]],0)</f>
        <v>0</v>
      </c>
      <c r="AG326" s="18">
        <f>IF(SalesOrders_Log[[#This Row],[Date Invoiced]]=FY01_M12,SalesOrders_Log[[#This Row],[Line Sub Total]],0)</f>
        <v>0</v>
      </c>
      <c r="AH326" s="18">
        <f>IF(SalesOrders_Log[[#This Row],[Date Invoiced]]=FY02_M01,SalesOrders_Log[[#This Row],[Line Sub Total]],0)</f>
        <v>0</v>
      </c>
      <c r="AI326" s="18">
        <f>IF(SalesOrders_Log[[#This Row],[Date Invoiced]]=FY02_M02,SalesOrders_Log[[#This Row],[Line Sub Total]],0)</f>
        <v>0</v>
      </c>
      <c r="AJ326" s="18">
        <f>IF(SalesOrders_Log[[#This Row],[Date Invoiced]]=FY02_M03,SalesOrders_Log[[#This Row],[Line Sub Total]],0)</f>
        <v>0</v>
      </c>
      <c r="AK326" s="18">
        <f>IF(SalesOrders_Log[[#This Row],[Date Invoiced]]=FY02_M04,SalesOrders_Log[[#This Row],[Line Sub Total]],0)</f>
        <v>0</v>
      </c>
      <c r="AL326" s="18">
        <f>IF(SalesOrders_Log[[#This Row],[Date Invoiced]]=FY02_M05,SalesOrders_Log[[#This Row],[Line Sub Total]],0)</f>
        <v>0</v>
      </c>
      <c r="AM326" s="18">
        <f>IF(SalesOrders_Log[[#This Row],[Date Invoiced]]=FY02_M06,SalesOrders_Log[[#This Row],[Line Sub Total]],0)</f>
        <v>0</v>
      </c>
      <c r="AN326" s="18">
        <f>IF(SalesOrders_Log[[#This Row],[Date Invoiced]]=FY02_M07,SalesOrders_Log[[#This Row],[Line Sub Total]],0)</f>
        <v>0</v>
      </c>
      <c r="AO326" s="18">
        <f>IF(SalesOrders_Log[[#This Row],[Date Invoiced]]=FY02_M08,SalesOrders_Log[[#This Row],[Line Sub Total]],0)</f>
        <v>0</v>
      </c>
      <c r="AP326" s="18">
        <f>IF(SalesOrders_Log[[#This Row],[Date Invoiced]]=FY02_M09,SalesOrders_Log[[#This Row],[Line Sub Total]],0)</f>
        <v>0</v>
      </c>
      <c r="AQ326" s="18">
        <f>IF(SalesOrders_Log[[#This Row],[Date Invoiced]]=FY02_M10,SalesOrders_Log[[#This Row],[Line Sub Total]],0)</f>
        <v>0</v>
      </c>
      <c r="AR326" s="18">
        <f>IF(SalesOrders_Log[[#This Row],[Date Invoiced]]=FY02_M11,SalesOrders_Log[[#This Row],[Line Sub Total]],0)</f>
        <v>0</v>
      </c>
      <c r="AS326" s="18">
        <f>IF(SalesOrders_Log[[#This Row],[Date Invoiced]]=FY02_M12,SalesOrders_Log[[#This Row],[Line Sub Total]],0)</f>
        <v>0</v>
      </c>
      <c r="AT326" s="18">
        <f>IF(SalesOrders_Log[[#This Row],[Date Invoiced]]=FY03_M01,SalesOrders_Log[[#This Row],[Line Sub Total]],0)</f>
        <v>0</v>
      </c>
      <c r="AU326" s="18">
        <f>IF(SalesOrders_Log[[#This Row],[Date Invoiced]]=FY03_M02,SalesOrders_Log[[#This Row],[Line Sub Total]],0)</f>
        <v>0</v>
      </c>
      <c r="AV326" s="18">
        <f>IF(SalesOrders_Log[[#This Row],[Date Invoiced]]=FY03_M03,SalesOrders_Log[[#This Row],[Line Sub Total]],0)</f>
        <v>0</v>
      </c>
      <c r="AW326" s="18">
        <f>IF(SalesOrders_Log[[#This Row],[Date Invoiced]]=FY03_M04,SalesOrders_Log[[#This Row],[Line Sub Total]],0)</f>
        <v>0</v>
      </c>
      <c r="AX326" s="18">
        <f>IF(SalesOrders_Log[[#This Row],[Date Invoiced]]=FY03_M05,SalesOrders_Log[[#This Row],[Line Sub Total]],0)</f>
        <v>0</v>
      </c>
      <c r="AY326" s="18">
        <f>IF(SalesOrders_Log[[#This Row],[Date Invoiced]]=FY03_M06,SalesOrders_Log[[#This Row],[Line Sub Total]],0)</f>
        <v>0</v>
      </c>
      <c r="AZ326" s="18">
        <f>IF(SalesOrders_Log[[#This Row],[Date Invoiced]]=FY03_M07,SalesOrders_Log[[#This Row],[Line Sub Total]],0)</f>
        <v>0</v>
      </c>
      <c r="BA326" s="18">
        <f>IF(SalesOrders_Log[[#This Row],[Date Invoiced]]=FY03_M08,SalesOrders_Log[[#This Row],[Line Sub Total]],0)</f>
        <v>0</v>
      </c>
      <c r="BB326" s="18">
        <f>IF(SalesOrders_Log[[#This Row],[Date Invoiced]]=FY03_M09,SalesOrders_Log[[#This Row],[Line Sub Total]],0)</f>
        <v>0</v>
      </c>
      <c r="BC326" s="18">
        <f>IF(SalesOrders_Log[[#This Row],[Date Invoiced]]=FY03_M10,SalesOrders_Log[[#This Row],[Line Sub Total]],0)</f>
        <v>0</v>
      </c>
      <c r="BD326" s="18">
        <f>IF(SalesOrders_Log[[#This Row],[Date Invoiced]]=FY03_M11,SalesOrders_Log[[#This Row],[Line Sub Total]],0)</f>
        <v>0</v>
      </c>
      <c r="BE326" s="18">
        <f>IF(SalesOrders_Log[[#This Row],[Date Invoiced]]=FY03_M12,SalesOrders_Log[[#This Row],[Line Sub Total]],0)</f>
        <v>0</v>
      </c>
      <c r="BF326" s="18">
        <f>IF(SalesOrders_Log[[#This Row],[Product]]=FY04_M01,SalesOrders_Log[[#This Row],[Date Invoiced]],0)</f>
        <v>0</v>
      </c>
      <c r="BG326" s="18">
        <f>IF(SalesOrders_Log[[#This Row],[Product]]=FY04_M02,SalesOrders_Log[[#This Row],[Date Invoiced]],0)</f>
        <v>0</v>
      </c>
      <c r="BH326" s="18">
        <f>IF(SalesOrders_Log[[#This Row],[Product]]=FY04_M03,SalesOrders_Log[[#This Row],[Date Invoiced]],0)</f>
        <v>0</v>
      </c>
      <c r="BI326" s="18">
        <f>IF(SalesOrders_Log[[#This Row],[Product]]=FY04_M04,SalesOrders_Log[[#This Row],[Date Invoiced]],0)</f>
        <v>0</v>
      </c>
      <c r="BJ326" s="18">
        <f>IF(SalesOrders_Log[[#This Row],[Product]]=FY04_M05,SalesOrders_Log[[#This Row],[Date Invoiced]],0)</f>
        <v>0</v>
      </c>
      <c r="BK326" s="18">
        <f>IF(SalesOrders_Log[[#This Row],[Product]]=FY04_M06,SalesOrders_Log[[#This Row],[Date Invoiced]],0)</f>
        <v>0</v>
      </c>
      <c r="BL326" s="18">
        <f>IF(SalesOrders_Log[[#This Row],[Product]]=FY04_M07,SalesOrders_Log[[#This Row],[Date Invoiced]],0)</f>
        <v>0</v>
      </c>
      <c r="BM326" s="18">
        <f>IF(SalesOrders_Log[[#This Row],[Product]]=FY04_M08,SalesOrders_Log[[#This Row],[Date Invoiced]],0)</f>
        <v>0</v>
      </c>
      <c r="BN326" s="18">
        <f>IF(SalesOrders_Log[[#This Row],[Product]]=FY04_M09,SalesOrders_Log[[#This Row],[Date Invoiced]],0)</f>
        <v>0</v>
      </c>
      <c r="BO326" s="18">
        <f>IF(SalesOrders_Log[[#This Row],[Product]]=FY04_M10,SalesOrders_Log[[#This Row],[Date Invoiced]],0)</f>
        <v>0</v>
      </c>
      <c r="BP326" s="18">
        <f>IF(SalesOrders_Log[[#This Row],[Product]]=FY04_M11,SalesOrders_Log[[#This Row],[Date Invoiced]],0)</f>
        <v>0</v>
      </c>
      <c r="BQ326" s="18">
        <f>IF(SalesOrders_Log[[#This Row],[Product]]=FY04_M12,SalesOrders_Log[[#This Row],[Date Invoiced]],0)</f>
        <v>0</v>
      </c>
      <c r="BR326" s="18">
        <f>IF(SalesOrders_Log[[#This Row],[Product]]=FY05_M01,SalesOrders_Log[[#This Row],[Date Invoiced]],0)</f>
        <v>0</v>
      </c>
      <c r="BS326" s="18">
        <f>IF(SalesOrders_Log[[#This Row],[Product]]=FY05_M02,SalesOrders_Log[[#This Row],[Date Invoiced]],0)</f>
        <v>0</v>
      </c>
      <c r="BT326" s="18">
        <f>IF(SalesOrders_Log[[#This Row],[Product]]=FY05_M03,SalesOrders_Log[[#This Row],[Date Invoiced]],0)</f>
        <v>0</v>
      </c>
      <c r="BU326" s="18">
        <f>IF(SalesOrders_Log[[#This Row],[Product]]=FY05_M04,SalesOrders_Log[[#This Row],[Date Invoiced]],0)</f>
        <v>0</v>
      </c>
      <c r="BV326" s="18">
        <f>IF(SalesOrders_Log[[#This Row],[Product]]=FY05_M05,SalesOrders_Log[[#This Row],[Date Invoiced]],0)</f>
        <v>0</v>
      </c>
      <c r="BW326" s="18">
        <f>IF(SalesOrders_Log[[#This Row],[Product]]=FY05_M06,SalesOrders_Log[[#This Row],[Date Invoiced]],0)</f>
        <v>0</v>
      </c>
      <c r="BX326" s="18">
        <f>IF(SalesOrders_Log[[#This Row],[Product]]=FY05_M07,SalesOrders_Log[[#This Row],[Date Invoiced]],0)</f>
        <v>0</v>
      </c>
      <c r="BY326" s="18">
        <f>IF(SalesOrders_Log[[#This Row],[Product]]=FY05_M08,SalesOrders_Log[[#This Row],[Date Invoiced]],0)</f>
        <v>0</v>
      </c>
      <c r="BZ326" s="18">
        <f>IF(SalesOrders_Log[[#This Row],[Product]]=FY05_M09,SalesOrders_Log[[#This Row],[Date Invoiced]],0)</f>
        <v>0</v>
      </c>
      <c r="CA326" s="18">
        <f>IF(SalesOrders_Log[[#This Row],[Product]]=FY05_M10,SalesOrders_Log[[#This Row],[Date Invoiced]],0)</f>
        <v>0</v>
      </c>
      <c r="CB326" s="18">
        <f>IF(SalesOrders_Log[[#This Row],[Product]]=FY05_M11,SalesOrders_Log[[#This Row],[Date Invoiced]],0)</f>
        <v>0</v>
      </c>
      <c r="CC326" s="18">
        <f>IF(SalesOrders_Log[[#This Row],[Product]]=FY05_M12,SalesOrders_Log[[#This Row],[Date Invoiced]],0)</f>
        <v>0</v>
      </c>
    </row>
    <row r="327" spans="2:81" x14ac:dyDescent="0.25">
      <c r="B327" s="6" t="s">
        <v>931</v>
      </c>
      <c r="C327" s="6"/>
      <c r="D327" s="11"/>
      <c r="E327" s="6"/>
      <c r="F327" s="6"/>
      <c r="G327" s="6"/>
      <c r="H327" s="6"/>
      <c r="I327" s="6"/>
      <c r="J327" s="6"/>
      <c r="K327" s="6"/>
      <c r="L327" s="18" t="str">
        <f>IF(ISBLANK(SalesOrders_Log[[#This Row],[Product]]),"",SalesOrders_Log[[#This Row],[List Price]]*SalesOrders_Log[[#This Row],[QTY at List Price]]+SalesOrders_Log[[#This Row],[Discount Price]]*SalesOrders_Log[[#This Row],[QTY at Discount Price]])</f>
        <v/>
      </c>
      <c r="M327" s="6"/>
      <c r="N327" s="6"/>
      <c r="O327" s="18" t="str">
        <f>IFERROR(SalesOrders_Log[[#This Row],[Line Sub Total]]*SalesOrders_Log[[#This Row],[Zip Code Taxes]],"")</f>
        <v/>
      </c>
      <c r="P327" s="18">
        <f>SalesOrders_Log[[#This Row],[List Price]]-SalesOrders_Log[[#This Row],[Cost Price]]</f>
        <v>0</v>
      </c>
      <c r="Q32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27" s="93" t="str">
        <f>IFERROR(SalesOrders_Log[[#This Row],[QTY at List Price]]*SalesOrders_Log[[#This Row],[List Price]]/SalesOrders_Log[[#This Row],[Cost Price]]*SalesOrders_Log[[#This Row],[QTY at List Price]]-IF(SalesOrders_Log[[#This Row],[QTY at List Price]]="","",1),"")</f>
        <v/>
      </c>
      <c r="S327" s="93" t="str">
        <f>IFERROR( SalesOrders_Log[[#This Row],[QTY at Discount Price]]*SalesOrders_Log[[#This Row],[Discount Price]]/SalesOrders_Log[[#This Row],[Cost Price]]*SalesOrders_Log[[#This Row],[QTY at Discount Price]]-IF(SalesOrders_Log[[#This Row],[QTY at Discount Price]]="","",1),"")</f>
        <v/>
      </c>
      <c r="T327" s="6"/>
      <c r="V327" s="18">
        <f>IF(SalesOrders_Log[[#This Row],[Date Invoiced]]=FY01_M01,SalesOrders_Log[[#This Row],[Line Sub Total]],0)</f>
        <v>0</v>
      </c>
      <c r="W327" s="18">
        <f>IF(SalesOrders_Log[[#This Row],[Date Invoiced]]=FY01_M02,SalesOrders_Log[[#This Row],[Line Sub Total]],0)</f>
        <v>0</v>
      </c>
      <c r="X327" s="18">
        <f>IF(SalesOrders_Log[[#This Row],[Date Invoiced]]=FY01_M03,SalesOrders_Log[[#This Row],[Line Sub Total]],0)</f>
        <v>0</v>
      </c>
      <c r="Y327" s="18">
        <f>IF(SalesOrders_Log[[#This Row],[Date Invoiced]]=FY01_M04,SalesOrders_Log[[#This Row],[Line Sub Total]],0)</f>
        <v>0</v>
      </c>
      <c r="Z327" s="18">
        <f>IF(SalesOrders_Log[[#This Row],[Date Invoiced]]=FY01_M05,SalesOrders_Log[[#This Row],[Line Sub Total]],0)</f>
        <v>0</v>
      </c>
      <c r="AA327" s="18">
        <f>IF(SalesOrders_Log[[#This Row],[Date Invoiced]]=FY01_M06,SalesOrders_Log[[#This Row],[Line Sub Total]],0)</f>
        <v>0</v>
      </c>
      <c r="AB327" s="18">
        <f>IF(SalesOrders_Log[[#This Row],[Date Invoiced]]=FY01_M07,SalesOrders_Log[[#This Row],[Line Sub Total]],0)</f>
        <v>0</v>
      </c>
      <c r="AC327" s="18">
        <f>IF(SalesOrders_Log[[#This Row],[Date Invoiced]]=FY01_M08,SalesOrders_Log[[#This Row],[Line Sub Total]],0)</f>
        <v>0</v>
      </c>
      <c r="AD327" s="18">
        <f>IF(SalesOrders_Log[[#This Row],[Date Invoiced]]=FY01_M09,SalesOrders_Log[[#This Row],[Line Sub Total]],0)</f>
        <v>0</v>
      </c>
      <c r="AE327" s="18">
        <f>IF(SalesOrders_Log[[#This Row],[Date Invoiced]]=FY01_M10,SalesOrders_Log[[#This Row],[Line Sub Total]],0)</f>
        <v>0</v>
      </c>
      <c r="AF327" s="18">
        <f>IF(SalesOrders_Log[[#This Row],[Date Invoiced]]=FY01_M11,SalesOrders_Log[[#This Row],[Line Sub Total]],0)</f>
        <v>0</v>
      </c>
      <c r="AG327" s="18">
        <f>IF(SalesOrders_Log[[#This Row],[Date Invoiced]]=FY01_M12,SalesOrders_Log[[#This Row],[Line Sub Total]],0)</f>
        <v>0</v>
      </c>
      <c r="AH327" s="18">
        <f>IF(SalesOrders_Log[[#This Row],[Date Invoiced]]=FY02_M01,SalesOrders_Log[[#This Row],[Line Sub Total]],0)</f>
        <v>0</v>
      </c>
      <c r="AI327" s="18">
        <f>IF(SalesOrders_Log[[#This Row],[Date Invoiced]]=FY02_M02,SalesOrders_Log[[#This Row],[Line Sub Total]],0)</f>
        <v>0</v>
      </c>
      <c r="AJ327" s="18">
        <f>IF(SalesOrders_Log[[#This Row],[Date Invoiced]]=FY02_M03,SalesOrders_Log[[#This Row],[Line Sub Total]],0)</f>
        <v>0</v>
      </c>
      <c r="AK327" s="18">
        <f>IF(SalesOrders_Log[[#This Row],[Date Invoiced]]=FY02_M04,SalesOrders_Log[[#This Row],[Line Sub Total]],0)</f>
        <v>0</v>
      </c>
      <c r="AL327" s="18">
        <f>IF(SalesOrders_Log[[#This Row],[Date Invoiced]]=FY02_M05,SalesOrders_Log[[#This Row],[Line Sub Total]],0)</f>
        <v>0</v>
      </c>
      <c r="AM327" s="18">
        <f>IF(SalesOrders_Log[[#This Row],[Date Invoiced]]=FY02_M06,SalesOrders_Log[[#This Row],[Line Sub Total]],0)</f>
        <v>0</v>
      </c>
      <c r="AN327" s="18">
        <f>IF(SalesOrders_Log[[#This Row],[Date Invoiced]]=FY02_M07,SalesOrders_Log[[#This Row],[Line Sub Total]],0)</f>
        <v>0</v>
      </c>
      <c r="AO327" s="18">
        <f>IF(SalesOrders_Log[[#This Row],[Date Invoiced]]=FY02_M08,SalesOrders_Log[[#This Row],[Line Sub Total]],0)</f>
        <v>0</v>
      </c>
      <c r="AP327" s="18">
        <f>IF(SalesOrders_Log[[#This Row],[Date Invoiced]]=FY02_M09,SalesOrders_Log[[#This Row],[Line Sub Total]],0)</f>
        <v>0</v>
      </c>
      <c r="AQ327" s="18">
        <f>IF(SalesOrders_Log[[#This Row],[Date Invoiced]]=FY02_M10,SalesOrders_Log[[#This Row],[Line Sub Total]],0)</f>
        <v>0</v>
      </c>
      <c r="AR327" s="18">
        <f>IF(SalesOrders_Log[[#This Row],[Date Invoiced]]=FY02_M11,SalesOrders_Log[[#This Row],[Line Sub Total]],0)</f>
        <v>0</v>
      </c>
      <c r="AS327" s="18">
        <f>IF(SalesOrders_Log[[#This Row],[Date Invoiced]]=FY02_M12,SalesOrders_Log[[#This Row],[Line Sub Total]],0)</f>
        <v>0</v>
      </c>
      <c r="AT327" s="18">
        <f>IF(SalesOrders_Log[[#This Row],[Date Invoiced]]=FY03_M01,SalesOrders_Log[[#This Row],[Line Sub Total]],0)</f>
        <v>0</v>
      </c>
      <c r="AU327" s="18">
        <f>IF(SalesOrders_Log[[#This Row],[Date Invoiced]]=FY03_M02,SalesOrders_Log[[#This Row],[Line Sub Total]],0)</f>
        <v>0</v>
      </c>
      <c r="AV327" s="18">
        <f>IF(SalesOrders_Log[[#This Row],[Date Invoiced]]=FY03_M03,SalesOrders_Log[[#This Row],[Line Sub Total]],0)</f>
        <v>0</v>
      </c>
      <c r="AW327" s="18">
        <f>IF(SalesOrders_Log[[#This Row],[Date Invoiced]]=FY03_M04,SalesOrders_Log[[#This Row],[Line Sub Total]],0)</f>
        <v>0</v>
      </c>
      <c r="AX327" s="18">
        <f>IF(SalesOrders_Log[[#This Row],[Date Invoiced]]=FY03_M05,SalesOrders_Log[[#This Row],[Line Sub Total]],0)</f>
        <v>0</v>
      </c>
      <c r="AY327" s="18">
        <f>IF(SalesOrders_Log[[#This Row],[Date Invoiced]]=FY03_M06,SalesOrders_Log[[#This Row],[Line Sub Total]],0)</f>
        <v>0</v>
      </c>
      <c r="AZ327" s="18">
        <f>IF(SalesOrders_Log[[#This Row],[Date Invoiced]]=FY03_M07,SalesOrders_Log[[#This Row],[Line Sub Total]],0)</f>
        <v>0</v>
      </c>
      <c r="BA327" s="18">
        <f>IF(SalesOrders_Log[[#This Row],[Date Invoiced]]=FY03_M08,SalesOrders_Log[[#This Row],[Line Sub Total]],0)</f>
        <v>0</v>
      </c>
      <c r="BB327" s="18">
        <f>IF(SalesOrders_Log[[#This Row],[Date Invoiced]]=FY03_M09,SalesOrders_Log[[#This Row],[Line Sub Total]],0)</f>
        <v>0</v>
      </c>
      <c r="BC327" s="18">
        <f>IF(SalesOrders_Log[[#This Row],[Date Invoiced]]=FY03_M10,SalesOrders_Log[[#This Row],[Line Sub Total]],0)</f>
        <v>0</v>
      </c>
      <c r="BD327" s="18">
        <f>IF(SalesOrders_Log[[#This Row],[Date Invoiced]]=FY03_M11,SalesOrders_Log[[#This Row],[Line Sub Total]],0)</f>
        <v>0</v>
      </c>
      <c r="BE327" s="18">
        <f>IF(SalesOrders_Log[[#This Row],[Date Invoiced]]=FY03_M12,SalesOrders_Log[[#This Row],[Line Sub Total]],0)</f>
        <v>0</v>
      </c>
      <c r="BF327" s="18">
        <f>IF(SalesOrders_Log[[#This Row],[Product]]=FY04_M01,SalesOrders_Log[[#This Row],[Date Invoiced]],0)</f>
        <v>0</v>
      </c>
      <c r="BG327" s="18">
        <f>IF(SalesOrders_Log[[#This Row],[Product]]=FY04_M02,SalesOrders_Log[[#This Row],[Date Invoiced]],0)</f>
        <v>0</v>
      </c>
      <c r="BH327" s="18">
        <f>IF(SalesOrders_Log[[#This Row],[Product]]=FY04_M03,SalesOrders_Log[[#This Row],[Date Invoiced]],0)</f>
        <v>0</v>
      </c>
      <c r="BI327" s="18">
        <f>IF(SalesOrders_Log[[#This Row],[Product]]=FY04_M04,SalesOrders_Log[[#This Row],[Date Invoiced]],0)</f>
        <v>0</v>
      </c>
      <c r="BJ327" s="18">
        <f>IF(SalesOrders_Log[[#This Row],[Product]]=FY04_M05,SalesOrders_Log[[#This Row],[Date Invoiced]],0)</f>
        <v>0</v>
      </c>
      <c r="BK327" s="18">
        <f>IF(SalesOrders_Log[[#This Row],[Product]]=FY04_M06,SalesOrders_Log[[#This Row],[Date Invoiced]],0)</f>
        <v>0</v>
      </c>
      <c r="BL327" s="18">
        <f>IF(SalesOrders_Log[[#This Row],[Product]]=FY04_M07,SalesOrders_Log[[#This Row],[Date Invoiced]],0)</f>
        <v>0</v>
      </c>
      <c r="BM327" s="18">
        <f>IF(SalesOrders_Log[[#This Row],[Product]]=FY04_M08,SalesOrders_Log[[#This Row],[Date Invoiced]],0)</f>
        <v>0</v>
      </c>
      <c r="BN327" s="18">
        <f>IF(SalesOrders_Log[[#This Row],[Product]]=FY04_M09,SalesOrders_Log[[#This Row],[Date Invoiced]],0)</f>
        <v>0</v>
      </c>
      <c r="BO327" s="18">
        <f>IF(SalesOrders_Log[[#This Row],[Product]]=FY04_M10,SalesOrders_Log[[#This Row],[Date Invoiced]],0)</f>
        <v>0</v>
      </c>
      <c r="BP327" s="18">
        <f>IF(SalesOrders_Log[[#This Row],[Product]]=FY04_M11,SalesOrders_Log[[#This Row],[Date Invoiced]],0)</f>
        <v>0</v>
      </c>
      <c r="BQ327" s="18">
        <f>IF(SalesOrders_Log[[#This Row],[Product]]=FY04_M12,SalesOrders_Log[[#This Row],[Date Invoiced]],0)</f>
        <v>0</v>
      </c>
      <c r="BR327" s="18">
        <f>IF(SalesOrders_Log[[#This Row],[Product]]=FY05_M01,SalesOrders_Log[[#This Row],[Date Invoiced]],0)</f>
        <v>0</v>
      </c>
      <c r="BS327" s="18">
        <f>IF(SalesOrders_Log[[#This Row],[Product]]=FY05_M02,SalesOrders_Log[[#This Row],[Date Invoiced]],0)</f>
        <v>0</v>
      </c>
      <c r="BT327" s="18">
        <f>IF(SalesOrders_Log[[#This Row],[Product]]=FY05_M03,SalesOrders_Log[[#This Row],[Date Invoiced]],0)</f>
        <v>0</v>
      </c>
      <c r="BU327" s="18">
        <f>IF(SalesOrders_Log[[#This Row],[Product]]=FY05_M04,SalesOrders_Log[[#This Row],[Date Invoiced]],0)</f>
        <v>0</v>
      </c>
      <c r="BV327" s="18">
        <f>IF(SalesOrders_Log[[#This Row],[Product]]=FY05_M05,SalesOrders_Log[[#This Row],[Date Invoiced]],0)</f>
        <v>0</v>
      </c>
      <c r="BW327" s="18">
        <f>IF(SalesOrders_Log[[#This Row],[Product]]=FY05_M06,SalesOrders_Log[[#This Row],[Date Invoiced]],0)</f>
        <v>0</v>
      </c>
      <c r="BX327" s="18">
        <f>IF(SalesOrders_Log[[#This Row],[Product]]=FY05_M07,SalesOrders_Log[[#This Row],[Date Invoiced]],0)</f>
        <v>0</v>
      </c>
      <c r="BY327" s="18">
        <f>IF(SalesOrders_Log[[#This Row],[Product]]=FY05_M08,SalesOrders_Log[[#This Row],[Date Invoiced]],0)</f>
        <v>0</v>
      </c>
      <c r="BZ327" s="18">
        <f>IF(SalesOrders_Log[[#This Row],[Product]]=FY05_M09,SalesOrders_Log[[#This Row],[Date Invoiced]],0)</f>
        <v>0</v>
      </c>
      <c r="CA327" s="18">
        <f>IF(SalesOrders_Log[[#This Row],[Product]]=FY05_M10,SalesOrders_Log[[#This Row],[Date Invoiced]],0)</f>
        <v>0</v>
      </c>
      <c r="CB327" s="18">
        <f>IF(SalesOrders_Log[[#This Row],[Product]]=FY05_M11,SalesOrders_Log[[#This Row],[Date Invoiced]],0)</f>
        <v>0</v>
      </c>
      <c r="CC327" s="18">
        <f>IF(SalesOrders_Log[[#This Row],[Product]]=FY05_M12,SalesOrders_Log[[#This Row],[Date Invoiced]],0)</f>
        <v>0</v>
      </c>
    </row>
    <row r="328" spans="2:81" x14ac:dyDescent="0.25">
      <c r="B328" s="6" t="s">
        <v>932</v>
      </c>
      <c r="C328" s="6"/>
      <c r="D328" s="11"/>
      <c r="E328" s="6"/>
      <c r="F328" s="6"/>
      <c r="G328" s="6"/>
      <c r="H328" s="6"/>
      <c r="I328" s="6"/>
      <c r="J328" s="6"/>
      <c r="K328" s="6"/>
      <c r="L328" s="18" t="str">
        <f>IF(ISBLANK(SalesOrders_Log[[#This Row],[Product]]),"",SalesOrders_Log[[#This Row],[List Price]]*SalesOrders_Log[[#This Row],[QTY at List Price]]+SalesOrders_Log[[#This Row],[Discount Price]]*SalesOrders_Log[[#This Row],[QTY at Discount Price]])</f>
        <v/>
      </c>
      <c r="M328" s="6"/>
      <c r="N328" s="6"/>
      <c r="O328" s="18" t="str">
        <f>IFERROR(SalesOrders_Log[[#This Row],[Line Sub Total]]*SalesOrders_Log[[#This Row],[Zip Code Taxes]],"")</f>
        <v/>
      </c>
      <c r="P328" s="18">
        <f>SalesOrders_Log[[#This Row],[List Price]]-SalesOrders_Log[[#This Row],[Cost Price]]</f>
        <v>0</v>
      </c>
      <c r="Q32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28" s="93" t="str">
        <f>IFERROR(SalesOrders_Log[[#This Row],[QTY at List Price]]*SalesOrders_Log[[#This Row],[List Price]]/SalesOrders_Log[[#This Row],[Cost Price]]*SalesOrders_Log[[#This Row],[QTY at List Price]]-IF(SalesOrders_Log[[#This Row],[QTY at List Price]]="","",1),"")</f>
        <v/>
      </c>
      <c r="S328" s="93" t="str">
        <f>IFERROR( SalesOrders_Log[[#This Row],[QTY at Discount Price]]*SalesOrders_Log[[#This Row],[Discount Price]]/SalesOrders_Log[[#This Row],[Cost Price]]*SalesOrders_Log[[#This Row],[QTY at Discount Price]]-IF(SalesOrders_Log[[#This Row],[QTY at Discount Price]]="","",1),"")</f>
        <v/>
      </c>
      <c r="T328" s="6"/>
      <c r="V328" s="18">
        <f>IF(SalesOrders_Log[[#This Row],[Date Invoiced]]=FY01_M01,SalesOrders_Log[[#This Row],[Line Sub Total]],0)</f>
        <v>0</v>
      </c>
      <c r="W328" s="18">
        <f>IF(SalesOrders_Log[[#This Row],[Date Invoiced]]=FY01_M02,SalesOrders_Log[[#This Row],[Line Sub Total]],0)</f>
        <v>0</v>
      </c>
      <c r="X328" s="18">
        <f>IF(SalesOrders_Log[[#This Row],[Date Invoiced]]=FY01_M03,SalesOrders_Log[[#This Row],[Line Sub Total]],0)</f>
        <v>0</v>
      </c>
      <c r="Y328" s="18">
        <f>IF(SalesOrders_Log[[#This Row],[Date Invoiced]]=FY01_M04,SalesOrders_Log[[#This Row],[Line Sub Total]],0)</f>
        <v>0</v>
      </c>
      <c r="Z328" s="18">
        <f>IF(SalesOrders_Log[[#This Row],[Date Invoiced]]=FY01_M05,SalesOrders_Log[[#This Row],[Line Sub Total]],0)</f>
        <v>0</v>
      </c>
      <c r="AA328" s="18">
        <f>IF(SalesOrders_Log[[#This Row],[Date Invoiced]]=FY01_M06,SalesOrders_Log[[#This Row],[Line Sub Total]],0)</f>
        <v>0</v>
      </c>
      <c r="AB328" s="18">
        <f>IF(SalesOrders_Log[[#This Row],[Date Invoiced]]=FY01_M07,SalesOrders_Log[[#This Row],[Line Sub Total]],0)</f>
        <v>0</v>
      </c>
      <c r="AC328" s="18">
        <f>IF(SalesOrders_Log[[#This Row],[Date Invoiced]]=FY01_M08,SalesOrders_Log[[#This Row],[Line Sub Total]],0)</f>
        <v>0</v>
      </c>
      <c r="AD328" s="18">
        <f>IF(SalesOrders_Log[[#This Row],[Date Invoiced]]=FY01_M09,SalesOrders_Log[[#This Row],[Line Sub Total]],0)</f>
        <v>0</v>
      </c>
      <c r="AE328" s="18">
        <f>IF(SalesOrders_Log[[#This Row],[Date Invoiced]]=FY01_M10,SalesOrders_Log[[#This Row],[Line Sub Total]],0)</f>
        <v>0</v>
      </c>
      <c r="AF328" s="18">
        <f>IF(SalesOrders_Log[[#This Row],[Date Invoiced]]=FY01_M11,SalesOrders_Log[[#This Row],[Line Sub Total]],0)</f>
        <v>0</v>
      </c>
      <c r="AG328" s="18">
        <f>IF(SalesOrders_Log[[#This Row],[Date Invoiced]]=FY01_M12,SalesOrders_Log[[#This Row],[Line Sub Total]],0)</f>
        <v>0</v>
      </c>
      <c r="AH328" s="18">
        <f>IF(SalesOrders_Log[[#This Row],[Date Invoiced]]=FY02_M01,SalesOrders_Log[[#This Row],[Line Sub Total]],0)</f>
        <v>0</v>
      </c>
      <c r="AI328" s="18">
        <f>IF(SalesOrders_Log[[#This Row],[Date Invoiced]]=FY02_M02,SalesOrders_Log[[#This Row],[Line Sub Total]],0)</f>
        <v>0</v>
      </c>
      <c r="AJ328" s="18">
        <f>IF(SalesOrders_Log[[#This Row],[Date Invoiced]]=FY02_M03,SalesOrders_Log[[#This Row],[Line Sub Total]],0)</f>
        <v>0</v>
      </c>
      <c r="AK328" s="18">
        <f>IF(SalesOrders_Log[[#This Row],[Date Invoiced]]=FY02_M04,SalesOrders_Log[[#This Row],[Line Sub Total]],0)</f>
        <v>0</v>
      </c>
      <c r="AL328" s="18">
        <f>IF(SalesOrders_Log[[#This Row],[Date Invoiced]]=FY02_M05,SalesOrders_Log[[#This Row],[Line Sub Total]],0)</f>
        <v>0</v>
      </c>
      <c r="AM328" s="18">
        <f>IF(SalesOrders_Log[[#This Row],[Date Invoiced]]=FY02_M06,SalesOrders_Log[[#This Row],[Line Sub Total]],0)</f>
        <v>0</v>
      </c>
      <c r="AN328" s="18">
        <f>IF(SalesOrders_Log[[#This Row],[Date Invoiced]]=FY02_M07,SalesOrders_Log[[#This Row],[Line Sub Total]],0)</f>
        <v>0</v>
      </c>
      <c r="AO328" s="18">
        <f>IF(SalesOrders_Log[[#This Row],[Date Invoiced]]=FY02_M08,SalesOrders_Log[[#This Row],[Line Sub Total]],0)</f>
        <v>0</v>
      </c>
      <c r="AP328" s="18">
        <f>IF(SalesOrders_Log[[#This Row],[Date Invoiced]]=FY02_M09,SalesOrders_Log[[#This Row],[Line Sub Total]],0)</f>
        <v>0</v>
      </c>
      <c r="AQ328" s="18">
        <f>IF(SalesOrders_Log[[#This Row],[Date Invoiced]]=FY02_M10,SalesOrders_Log[[#This Row],[Line Sub Total]],0)</f>
        <v>0</v>
      </c>
      <c r="AR328" s="18">
        <f>IF(SalesOrders_Log[[#This Row],[Date Invoiced]]=FY02_M11,SalesOrders_Log[[#This Row],[Line Sub Total]],0)</f>
        <v>0</v>
      </c>
      <c r="AS328" s="18">
        <f>IF(SalesOrders_Log[[#This Row],[Date Invoiced]]=FY02_M12,SalesOrders_Log[[#This Row],[Line Sub Total]],0)</f>
        <v>0</v>
      </c>
      <c r="AT328" s="18">
        <f>IF(SalesOrders_Log[[#This Row],[Date Invoiced]]=FY03_M01,SalesOrders_Log[[#This Row],[Line Sub Total]],0)</f>
        <v>0</v>
      </c>
      <c r="AU328" s="18">
        <f>IF(SalesOrders_Log[[#This Row],[Date Invoiced]]=FY03_M02,SalesOrders_Log[[#This Row],[Line Sub Total]],0)</f>
        <v>0</v>
      </c>
      <c r="AV328" s="18">
        <f>IF(SalesOrders_Log[[#This Row],[Date Invoiced]]=FY03_M03,SalesOrders_Log[[#This Row],[Line Sub Total]],0)</f>
        <v>0</v>
      </c>
      <c r="AW328" s="18">
        <f>IF(SalesOrders_Log[[#This Row],[Date Invoiced]]=FY03_M04,SalesOrders_Log[[#This Row],[Line Sub Total]],0)</f>
        <v>0</v>
      </c>
      <c r="AX328" s="18">
        <f>IF(SalesOrders_Log[[#This Row],[Date Invoiced]]=FY03_M05,SalesOrders_Log[[#This Row],[Line Sub Total]],0)</f>
        <v>0</v>
      </c>
      <c r="AY328" s="18">
        <f>IF(SalesOrders_Log[[#This Row],[Date Invoiced]]=FY03_M06,SalesOrders_Log[[#This Row],[Line Sub Total]],0)</f>
        <v>0</v>
      </c>
      <c r="AZ328" s="18">
        <f>IF(SalesOrders_Log[[#This Row],[Date Invoiced]]=FY03_M07,SalesOrders_Log[[#This Row],[Line Sub Total]],0)</f>
        <v>0</v>
      </c>
      <c r="BA328" s="18">
        <f>IF(SalesOrders_Log[[#This Row],[Date Invoiced]]=FY03_M08,SalesOrders_Log[[#This Row],[Line Sub Total]],0)</f>
        <v>0</v>
      </c>
      <c r="BB328" s="18">
        <f>IF(SalesOrders_Log[[#This Row],[Date Invoiced]]=FY03_M09,SalesOrders_Log[[#This Row],[Line Sub Total]],0)</f>
        <v>0</v>
      </c>
      <c r="BC328" s="18">
        <f>IF(SalesOrders_Log[[#This Row],[Date Invoiced]]=FY03_M10,SalesOrders_Log[[#This Row],[Line Sub Total]],0)</f>
        <v>0</v>
      </c>
      <c r="BD328" s="18">
        <f>IF(SalesOrders_Log[[#This Row],[Date Invoiced]]=FY03_M11,SalesOrders_Log[[#This Row],[Line Sub Total]],0)</f>
        <v>0</v>
      </c>
      <c r="BE328" s="18">
        <f>IF(SalesOrders_Log[[#This Row],[Date Invoiced]]=FY03_M12,SalesOrders_Log[[#This Row],[Line Sub Total]],0)</f>
        <v>0</v>
      </c>
      <c r="BF328" s="18">
        <f>IF(SalesOrders_Log[[#This Row],[Product]]=FY04_M01,SalesOrders_Log[[#This Row],[Date Invoiced]],0)</f>
        <v>0</v>
      </c>
      <c r="BG328" s="18">
        <f>IF(SalesOrders_Log[[#This Row],[Product]]=FY04_M02,SalesOrders_Log[[#This Row],[Date Invoiced]],0)</f>
        <v>0</v>
      </c>
      <c r="BH328" s="18">
        <f>IF(SalesOrders_Log[[#This Row],[Product]]=FY04_M03,SalesOrders_Log[[#This Row],[Date Invoiced]],0)</f>
        <v>0</v>
      </c>
      <c r="BI328" s="18">
        <f>IF(SalesOrders_Log[[#This Row],[Product]]=FY04_M04,SalesOrders_Log[[#This Row],[Date Invoiced]],0)</f>
        <v>0</v>
      </c>
      <c r="BJ328" s="18">
        <f>IF(SalesOrders_Log[[#This Row],[Product]]=FY04_M05,SalesOrders_Log[[#This Row],[Date Invoiced]],0)</f>
        <v>0</v>
      </c>
      <c r="BK328" s="18">
        <f>IF(SalesOrders_Log[[#This Row],[Product]]=FY04_M06,SalesOrders_Log[[#This Row],[Date Invoiced]],0)</f>
        <v>0</v>
      </c>
      <c r="BL328" s="18">
        <f>IF(SalesOrders_Log[[#This Row],[Product]]=FY04_M07,SalesOrders_Log[[#This Row],[Date Invoiced]],0)</f>
        <v>0</v>
      </c>
      <c r="BM328" s="18">
        <f>IF(SalesOrders_Log[[#This Row],[Product]]=FY04_M08,SalesOrders_Log[[#This Row],[Date Invoiced]],0)</f>
        <v>0</v>
      </c>
      <c r="BN328" s="18">
        <f>IF(SalesOrders_Log[[#This Row],[Product]]=FY04_M09,SalesOrders_Log[[#This Row],[Date Invoiced]],0)</f>
        <v>0</v>
      </c>
      <c r="BO328" s="18">
        <f>IF(SalesOrders_Log[[#This Row],[Product]]=FY04_M10,SalesOrders_Log[[#This Row],[Date Invoiced]],0)</f>
        <v>0</v>
      </c>
      <c r="BP328" s="18">
        <f>IF(SalesOrders_Log[[#This Row],[Product]]=FY04_M11,SalesOrders_Log[[#This Row],[Date Invoiced]],0)</f>
        <v>0</v>
      </c>
      <c r="BQ328" s="18">
        <f>IF(SalesOrders_Log[[#This Row],[Product]]=FY04_M12,SalesOrders_Log[[#This Row],[Date Invoiced]],0)</f>
        <v>0</v>
      </c>
      <c r="BR328" s="18">
        <f>IF(SalesOrders_Log[[#This Row],[Product]]=FY05_M01,SalesOrders_Log[[#This Row],[Date Invoiced]],0)</f>
        <v>0</v>
      </c>
      <c r="BS328" s="18">
        <f>IF(SalesOrders_Log[[#This Row],[Product]]=FY05_M02,SalesOrders_Log[[#This Row],[Date Invoiced]],0)</f>
        <v>0</v>
      </c>
      <c r="BT328" s="18">
        <f>IF(SalesOrders_Log[[#This Row],[Product]]=FY05_M03,SalesOrders_Log[[#This Row],[Date Invoiced]],0)</f>
        <v>0</v>
      </c>
      <c r="BU328" s="18">
        <f>IF(SalesOrders_Log[[#This Row],[Product]]=FY05_M04,SalesOrders_Log[[#This Row],[Date Invoiced]],0)</f>
        <v>0</v>
      </c>
      <c r="BV328" s="18">
        <f>IF(SalesOrders_Log[[#This Row],[Product]]=FY05_M05,SalesOrders_Log[[#This Row],[Date Invoiced]],0)</f>
        <v>0</v>
      </c>
      <c r="BW328" s="18">
        <f>IF(SalesOrders_Log[[#This Row],[Product]]=FY05_M06,SalesOrders_Log[[#This Row],[Date Invoiced]],0)</f>
        <v>0</v>
      </c>
      <c r="BX328" s="18">
        <f>IF(SalesOrders_Log[[#This Row],[Product]]=FY05_M07,SalesOrders_Log[[#This Row],[Date Invoiced]],0)</f>
        <v>0</v>
      </c>
      <c r="BY328" s="18">
        <f>IF(SalesOrders_Log[[#This Row],[Product]]=FY05_M08,SalesOrders_Log[[#This Row],[Date Invoiced]],0)</f>
        <v>0</v>
      </c>
      <c r="BZ328" s="18">
        <f>IF(SalesOrders_Log[[#This Row],[Product]]=FY05_M09,SalesOrders_Log[[#This Row],[Date Invoiced]],0)</f>
        <v>0</v>
      </c>
      <c r="CA328" s="18">
        <f>IF(SalesOrders_Log[[#This Row],[Product]]=FY05_M10,SalesOrders_Log[[#This Row],[Date Invoiced]],0)</f>
        <v>0</v>
      </c>
      <c r="CB328" s="18">
        <f>IF(SalesOrders_Log[[#This Row],[Product]]=FY05_M11,SalesOrders_Log[[#This Row],[Date Invoiced]],0)</f>
        <v>0</v>
      </c>
      <c r="CC328" s="18">
        <f>IF(SalesOrders_Log[[#This Row],[Product]]=FY05_M12,SalesOrders_Log[[#This Row],[Date Invoiced]],0)</f>
        <v>0</v>
      </c>
    </row>
    <row r="329" spans="2:81" x14ac:dyDescent="0.25">
      <c r="B329" s="6" t="s">
        <v>933</v>
      </c>
      <c r="C329" s="6"/>
      <c r="D329" s="11"/>
      <c r="E329" s="6"/>
      <c r="F329" s="6"/>
      <c r="G329" s="6"/>
      <c r="H329" s="6"/>
      <c r="I329" s="6"/>
      <c r="J329" s="6"/>
      <c r="K329" s="6"/>
      <c r="L329" s="18" t="str">
        <f>IF(ISBLANK(SalesOrders_Log[[#This Row],[Product]]),"",SalesOrders_Log[[#This Row],[List Price]]*SalesOrders_Log[[#This Row],[QTY at List Price]]+SalesOrders_Log[[#This Row],[Discount Price]]*SalesOrders_Log[[#This Row],[QTY at Discount Price]])</f>
        <v/>
      </c>
      <c r="M329" s="6"/>
      <c r="N329" s="6"/>
      <c r="O329" s="18" t="str">
        <f>IFERROR(SalesOrders_Log[[#This Row],[Line Sub Total]]*SalesOrders_Log[[#This Row],[Zip Code Taxes]],"")</f>
        <v/>
      </c>
      <c r="P329" s="18">
        <f>SalesOrders_Log[[#This Row],[List Price]]-SalesOrders_Log[[#This Row],[Cost Price]]</f>
        <v>0</v>
      </c>
      <c r="Q32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29" s="93" t="str">
        <f>IFERROR(SalesOrders_Log[[#This Row],[QTY at List Price]]*SalesOrders_Log[[#This Row],[List Price]]/SalesOrders_Log[[#This Row],[Cost Price]]*SalesOrders_Log[[#This Row],[QTY at List Price]]-IF(SalesOrders_Log[[#This Row],[QTY at List Price]]="","",1),"")</f>
        <v/>
      </c>
      <c r="S329" s="93" t="str">
        <f>IFERROR( SalesOrders_Log[[#This Row],[QTY at Discount Price]]*SalesOrders_Log[[#This Row],[Discount Price]]/SalesOrders_Log[[#This Row],[Cost Price]]*SalesOrders_Log[[#This Row],[QTY at Discount Price]]-IF(SalesOrders_Log[[#This Row],[QTY at Discount Price]]="","",1),"")</f>
        <v/>
      </c>
      <c r="T329" s="6"/>
      <c r="V329" s="18">
        <f>IF(SalesOrders_Log[[#This Row],[Date Invoiced]]=FY01_M01,SalesOrders_Log[[#This Row],[Line Sub Total]],0)</f>
        <v>0</v>
      </c>
      <c r="W329" s="18">
        <f>IF(SalesOrders_Log[[#This Row],[Date Invoiced]]=FY01_M02,SalesOrders_Log[[#This Row],[Line Sub Total]],0)</f>
        <v>0</v>
      </c>
      <c r="X329" s="18">
        <f>IF(SalesOrders_Log[[#This Row],[Date Invoiced]]=FY01_M03,SalesOrders_Log[[#This Row],[Line Sub Total]],0)</f>
        <v>0</v>
      </c>
      <c r="Y329" s="18">
        <f>IF(SalesOrders_Log[[#This Row],[Date Invoiced]]=FY01_M04,SalesOrders_Log[[#This Row],[Line Sub Total]],0)</f>
        <v>0</v>
      </c>
      <c r="Z329" s="18">
        <f>IF(SalesOrders_Log[[#This Row],[Date Invoiced]]=FY01_M05,SalesOrders_Log[[#This Row],[Line Sub Total]],0)</f>
        <v>0</v>
      </c>
      <c r="AA329" s="18">
        <f>IF(SalesOrders_Log[[#This Row],[Date Invoiced]]=FY01_M06,SalesOrders_Log[[#This Row],[Line Sub Total]],0)</f>
        <v>0</v>
      </c>
      <c r="AB329" s="18">
        <f>IF(SalesOrders_Log[[#This Row],[Date Invoiced]]=FY01_M07,SalesOrders_Log[[#This Row],[Line Sub Total]],0)</f>
        <v>0</v>
      </c>
      <c r="AC329" s="18">
        <f>IF(SalesOrders_Log[[#This Row],[Date Invoiced]]=FY01_M08,SalesOrders_Log[[#This Row],[Line Sub Total]],0)</f>
        <v>0</v>
      </c>
      <c r="AD329" s="18">
        <f>IF(SalesOrders_Log[[#This Row],[Date Invoiced]]=FY01_M09,SalesOrders_Log[[#This Row],[Line Sub Total]],0)</f>
        <v>0</v>
      </c>
      <c r="AE329" s="18">
        <f>IF(SalesOrders_Log[[#This Row],[Date Invoiced]]=FY01_M10,SalesOrders_Log[[#This Row],[Line Sub Total]],0)</f>
        <v>0</v>
      </c>
      <c r="AF329" s="18">
        <f>IF(SalesOrders_Log[[#This Row],[Date Invoiced]]=FY01_M11,SalesOrders_Log[[#This Row],[Line Sub Total]],0)</f>
        <v>0</v>
      </c>
      <c r="AG329" s="18">
        <f>IF(SalesOrders_Log[[#This Row],[Date Invoiced]]=FY01_M12,SalesOrders_Log[[#This Row],[Line Sub Total]],0)</f>
        <v>0</v>
      </c>
      <c r="AH329" s="18">
        <f>IF(SalesOrders_Log[[#This Row],[Date Invoiced]]=FY02_M01,SalesOrders_Log[[#This Row],[Line Sub Total]],0)</f>
        <v>0</v>
      </c>
      <c r="AI329" s="18">
        <f>IF(SalesOrders_Log[[#This Row],[Date Invoiced]]=FY02_M02,SalesOrders_Log[[#This Row],[Line Sub Total]],0)</f>
        <v>0</v>
      </c>
      <c r="AJ329" s="18">
        <f>IF(SalesOrders_Log[[#This Row],[Date Invoiced]]=FY02_M03,SalesOrders_Log[[#This Row],[Line Sub Total]],0)</f>
        <v>0</v>
      </c>
      <c r="AK329" s="18">
        <f>IF(SalesOrders_Log[[#This Row],[Date Invoiced]]=FY02_M04,SalesOrders_Log[[#This Row],[Line Sub Total]],0)</f>
        <v>0</v>
      </c>
      <c r="AL329" s="18">
        <f>IF(SalesOrders_Log[[#This Row],[Date Invoiced]]=FY02_M05,SalesOrders_Log[[#This Row],[Line Sub Total]],0)</f>
        <v>0</v>
      </c>
      <c r="AM329" s="18">
        <f>IF(SalesOrders_Log[[#This Row],[Date Invoiced]]=FY02_M06,SalesOrders_Log[[#This Row],[Line Sub Total]],0)</f>
        <v>0</v>
      </c>
      <c r="AN329" s="18">
        <f>IF(SalesOrders_Log[[#This Row],[Date Invoiced]]=FY02_M07,SalesOrders_Log[[#This Row],[Line Sub Total]],0)</f>
        <v>0</v>
      </c>
      <c r="AO329" s="18">
        <f>IF(SalesOrders_Log[[#This Row],[Date Invoiced]]=FY02_M08,SalesOrders_Log[[#This Row],[Line Sub Total]],0)</f>
        <v>0</v>
      </c>
      <c r="AP329" s="18">
        <f>IF(SalesOrders_Log[[#This Row],[Date Invoiced]]=FY02_M09,SalesOrders_Log[[#This Row],[Line Sub Total]],0)</f>
        <v>0</v>
      </c>
      <c r="AQ329" s="18">
        <f>IF(SalesOrders_Log[[#This Row],[Date Invoiced]]=FY02_M10,SalesOrders_Log[[#This Row],[Line Sub Total]],0)</f>
        <v>0</v>
      </c>
      <c r="AR329" s="18">
        <f>IF(SalesOrders_Log[[#This Row],[Date Invoiced]]=FY02_M11,SalesOrders_Log[[#This Row],[Line Sub Total]],0)</f>
        <v>0</v>
      </c>
      <c r="AS329" s="18">
        <f>IF(SalesOrders_Log[[#This Row],[Date Invoiced]]=FY02_M12,SalesOrders_Log[[#This Row],[Line Sub Total]],0)</f>
        <v>0</v>
      </c>
      <c r="AT329" s="18">
        <f>IF(SalesOrders_Log[[#This Row],[Date Invoiced]]=FY03_M01,SalesOrders_Log[[#This Row],[Line Sub Total]],0)</f>
        <v>0</v>
      </c>
      <c r="AU329" s="18">
        <f>IF(SalesOrders_Log[[#This Row],[Date Invoiced]]=FY03_M02,SalesOrders_Log[[#This Row],[Line Sub Total]],0)</f>
        <v>0</v>
      </c>
      <c r="AV329" s="18">
        <f>IF(SalesOrders_Log[[#This Row],[Date Invoiced]]=FY03_M03,SalesOrders_Log[[#This Row],[Line Sub Total]],0)</f>
        <v>0</v>
      </c>
      <c r="AW329" s="18">
        <f>IF(SalesOrders_Log[[#This Row],[Date Invoiced]]=FY03_M04,SalesOrders_Log[[#This Row],[Line Sub Total]],0)</f>
        <v>0</v>
      </c>
      <c r="AX329" s="18">
        <f>IF(SalesOrders_Log[[#This Row],[Date Invoiced]]=FY03_M05,SalesOrders_Log[[#This Row],[Line Sub Total]],0)</f>
        <v>0</v>
      </c>
      <c r="AY329" s="18">
        <f>IF(SalesOrders_Log[[#This Row],[Date Invoiced]]=FY03_M06,SalesOrders_Log[[#This Row],[Line Sub Total]],0)</f>
        <v>0</v>
      </c>
      <c r="AZ329" s="18">
        <f>IF(SalesOrders_Log[[#This Row],[Date Invoiced]]=FY03_M07,SalesOrders_Log[[#This Row],[Line Sub Total]],0)</f>
        <v>0</v>
      </c>
      <c r="BA329" s="18">
        <f>IF(SalesOrders_Log[[#This Row],[Date Invoiced]]=FY03_M08,SalesOrders_Log[[#This Row],[Line Sub Total]],0)</f>
        <v>0</v>
      </c>
      <c r="BB329" s="18">
        <f>IF(SalesOrders_Log[[#This Row],[Date Invoiced]]=FY03_M09,SalesOrders_Log[[#This Row],[Line Sub Total]],0)</f>
        <v>0</v>
      </c>
      <c r="BC329" s="18">
        <f>IF(SalesOrders_Log[[#This Row],[Date Invoiced]]=FY03_M10,SalesOrders_Log[[#This Row],[Line Sub Total]],0)</f>
        <v>0</v>
      </c>
      <c r="BD329" s="18">
        <f>IF(SalesOrders_Log[[#This Row],[Date Invoiced]]=FY03_M11,SalesOrders_Log[[#This Row],[Line Sub Total]],0)</f>
        <v>0</v>
      </c>
      <c r="BE329" s="18">
        <f>IF(SalesOrders_Log[[#This Row],[Date Invoiced]]=FY03_M12,SalesOrders_Log[[#This Row],[Line Sub Total]],0)</f>
        <v>0</v>
      </c>
      <c r="BF329" s="18">
        <f>IF(SalesOrders_Log[[#This Row],[Product]]=FY04_M01,SalesOrders_Log[[#This Row],[Date Invoiced]],0)</f>
        <v>0</v>
      </c>
      <c r="BG329" s="18">
        <f>IF(SalesOrders_Log[[#This Row],[Product]]=FY04_M02,SalesOrders_Log[[#This Row],[Date Invoiced]],0)</f>
        <v>0</v>
      </c>
      <c r="BH329" s="18">
        <f>IF(SalesOrders_Log[[#This Row],[Product]]=FY04_M03,SalesOrders_Log[[#This Row],[Date Invoiced]],0)</f>
        <v>0</v>
      </c>
      <c r="BI329" s="18">
        <f>IF(SalesOrders_Log[[#This Row],[Product]]=FY04_M04,SalesOrders_Log[[#This Row],[Date Invoiced]],0)</f>
        <v>0</v>
      </c>
      <c r="BJ329" s="18">
        <f>IF(SalesOrders_Log[[#This Row],[Product]]=FY04_M05,SalesOrders_Log[[#This Row],[Date Invoiced]],0)</f>
        <v>0</v>
      </c>
      <c r="BK329" s="18">
        <f>IF(SalesOrders_Log[[#This Row],[Product]]=FY04_M06,SalesOrders_Log[[#This Row],[Date Invoiced]],0)</f>
        <v>0</v>
      </c>
      <c r="BL329" s="18">
        <f>IF(SalesOrders_Log[[#This Row],[Product]]=FY04_M07,SalesOrders_Log[[#This Row],[Date Invoiced]],0)</f>
        <v>0</v>
      </c>
      <c r="BM329" s="18">
        <f>IF(SalesOrders_Log[[#This Row],[Product]]=FY04_M08,SalesOrders_Log[[#This Row],[Date Invoiced]],0)</f>
        <v>0</v>
      </c>
      <c r="BN329" s="18">
        <f>IF(SalesOrders_Log[[#This Row],[Product]]=FY04_M09,SalesOrders_Log[[#This Row],[Date Invoiced]],0)</f>
        <v>0</v>
      </c>
      <c r="BO329" s="18">
        <f>IF(SalesOrders_Log[[#This Row],[Product]]=FY04_M10,SalesOrders_Log[[#This Row],[Date Invoiced]],0)</f>
        <v>0</v>
      </c>
      <c r="BP329" s="18">
        <f>IF(SalesOrders_Log[[#This Row],[Product]]=FY04_M11,SalesOrders_Log[[#This Row],[Date Invoiced]],0)</f>
        <v>0</v>
      </c>
      <c r="BQ329" s="18">
        <f>IF(SalesOrders_Log[[#This Row],[Product]]=FY04_M12,SalesOrders_Log[[#This Row],[Date Invoiced]],0)</f>
        <v>0</v>
      </c>
      <c r="BR329" s="18">
        <f>IF(SalesOrders_Log[[#This Row],[Product]]=FY05_M01,SalesOrders_Log[[#This Row],[Date Invoiced]],0)</f>
        <v>0</v>
      </c>
      <c r="BS329" s="18">
        <f>IF(SalesOrders_Log[[#This Row],[Product]]=FY05_M02,SalesOrders_Log[[#This Row],[Date Invoiced]],0)</f>
        <v>0</v>
      </c>
      <c r="BT329" s="18">
        <f>IF(SalesOrders_Log[[#This Row],[Product]]=FY05_M03,SalesOrders_Log[[#This Row],[Date Invoiced]],0)</f>
        <v>0</v>
      </c>
      <c r="BU329" s="18">
        <f>IF(SalesOrders_Log[[#This Row],[Product]]=FY05_M04,SalesOrders_Log[[#This Row],[Date Invoiced]],0)</f>
        <v>0</v>
      </c>
      <c r="BV329" s="18">
        <f>IF(SalesOrders_Log[[#This Row],[Product]]=FY05_M05,SalesOrders_Log[[#This Row],[Date Invoiced]],0)</f>
        <v>0</v>
      </c>
      <c r="BW329" s="18">
        <f>IF(SalesOrders_Log[[#This Row],[Product]]=FY05_M06,SalesOrders_Log[[#This Row],[Date Invoiced]],0)</f>
        <v>0</v>
      </c>
      <c r="BX329" s="18">
        <f>IF(SalesOrders_Log[[#This Row],[Product]]=FY05_M07,SalesOrders_Log[[#This Row],[Date Invoiced]],0)</f>
        <v>0</v>
      </c>
      <c r="BY329" s="18">
        <f>IF(SalesOrders_Log[[#This Row],[Product]]=FY05_M08,SalesOrders_Log[[#This Row],[Date Invoiced]],0)</f>
        <v>0</v>
      </c>
      <c r="BZ329" s="18">
        <f>IF(SalesOrders_Log[[#This Row],[Product]]=FY05_M09,SalesOrders_Log[[#This Row],[Date Invoiced]],0)</f>
        <v>0</v>
      </c>
      <c r="CA329" s="18">
        <f>IF(SalesOrders_Log[[#This Row],[Product]]=FY05_M10,SalesOrders_Log[[#This Row],[Date Invoiced]],0)</f>
        <v>0</v>
      </c>
      <c r="CB329" s="18">
        <f>IF(SalesOrders_Log[[#This Row],[Product]]=FY05_M11,SalesOrders_Log[[#This Row],[Date Invoiced]],0)</f>
        <v>0</v>
      </c>
      <c r="CC329" s="18">
        <f>IF(SalesOrders_Log[[#This Row],[Product]]=FY05_M12,SalesOrders_Log[[#This Row],[Date Invoiced]],0)</f>
        <v>0</v>
      </c>
    </row>
    <row r="330" spans="2:81" x14ac:dyDescent="0.25">
      <c r="B330" s="6" t="s">
        <v>934</v>
      </c>
      <c r="C330" s="6"/>
      <c r="D330" s="11"/>
      <c r="E330" s="6"/>
      <c r="F330" s="6"/>
      <c r="G330" s="6"/>
      <c r="H330" s="6"/>
      <c r="I330" s="6"/>
      <c r="J330" s="6"/>
      <c r="K330" s="6"/>
      <c r="L330" s="18" t="str">
        <f>IF(ISBLANK(SalesOrders_Log[[#This Row],[Product]]),"",SalesOrders_Log[[#This Row],[List Price]]*SalesOrders_Log[[#This Row],[QTY at List Price]]+SalesOrders_Log[[#This Row],[Discount Price]]*SalesOrders_Log[[#This Row],[QTY at Discount Price]])</f>
        <v/>
      </c>
      <c r="M330" s="6"/>
      <c r="N330" s="6"/>
      <c r="O330" s="18" t="str">
        <f>IFERROR(SalesOrders_Log[[#This Row],[Line Sub Total]]*SalesOrders_Log[[#This Row],[Zip Code Taxes]],"")</f>
        <v/>
      </c>
      <c r="P330" s="18">
        <f>SalesOrders_Log[[#This Row],[List Price]]-SalesOrders_Log[[#This Row],[Cost Price]]</f>
        <v>0</v>
      </c>
      <c r="Q33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30" s="93" t="str">
        <f>IFERROR(SalesOrders_Log[[#This Row],[QTY at List Price]]*SalesOrders_Log[[#This Row],[List Price]]/SalesOrders_Log[[#This Row],[Cost Price]]*SalesOrders_Log[[#This Row],[QTY at List Price]]-IF(SalesOrders_Log[[#This Row],[QTY at List Price]]="","",1),"")</f>
        <v/>
      </c>
      <c r="S330" s="93" t="str">
        <f>IFERROR( SalesOrders_Log[[#This Row],[QTY at Discount Price]]*SalesOrders_Log[[#This Row],[Discount Price]]/SalesOrders_Log[[#This Row],[Cost Price]]*SalesOrders_Log[[#This Row],[QTY at Discount Price]]-IF(SalesOrders_Log[[#This Row],[QTY at Discount Price]]="","",1),"")</f>
        <v/>
      </c>
      <c r="T330" s="6"/>
      <c r="V330" s="18">
        <f>IF(SalesOrders_Log[[#This Row],[Date Invoiced]]=FY01_M01,SalesOrders_Log[[#This Row],[Line Sub Total]],0)</f>
        <v>0</v>
      </c>
      <c r="W330" s="18">
        <f>IF(SalesOrders_Log[[#This Row],[Date Invoiced]]=FY01_M02,SalesOrders_Log[[#This Row],[Line Sub Total]],0)</f>
        <v>0</v>
      </c>
      <c r="X330" s="18">
        <f>IF(SalesOrders_Log[[#This Row],[Date Invoiced]]=FY01_M03,SalesOrders_Log[[#This Row],[Line Sub Total]],0)</f>
        <v>0</v>
      </c>
      <c r="Y330" s="18">
        <f>IF(SalesOrders_Log[[#This Row],[Date Invoiced]]=FY01_M04,SalesOrders_Log[[#This Row],[Line Sub Total]],0)</f>
        <v>0</v>
      </c>
      <c r="Z330" s="18">
        <f>IF(SalesOrders_Log[[#This Row],[Date Invoiced]]=FY01_M05,SalesOrders_Log[[#This Row],[Line Sub Total]],0)</f>
        <v>0</v>
      </c>
      <c r="AA330" s="18">
        <f>IF(SalesOrders_Log[[#This Row],[Date Invoiced]]=FY01_M06,SalesOrders_Log[[#This Row],[Line Sub Total]],0)</f>
        <v>0</v>
      </c>
      <c r="AB330" s="18">
        <f>IF(SalesOrders_Log[[#This Row],[Date Invoiced]]=FY01_M07,SalesOrders_Log[[#This Row],[Line Sub Total]],0)</f>
        <v>0</v>
      </c>
      <c r="AC330" s="18">
        <f>IF(SalesOrders_Log[[#This Row],[Date Invoiced]]=FY01_M08,SalesOrders_Log[[#This Row],[Line Sub Total]],0)</f>
        <v>0</v>
      </c>
      <c r="AD330" s="18">
        <f>IF(SalesOrders_Log[[#This Row],[Date Invoiced]]=FY01_M09,SalesOrders_Log[[#This Row],[Line Sub Total]],0)</f>
        <v>0</v>
      </c>
      <c r="AE330" s="18">
        <f>IF(SalesOrders_Log[[#This Row],[Date Invoiced]]=FY01_M10,SalesOrders_Log[[#This Row],[Line Sub Total]],0)</f>
        <v>0</v>
      </c>
      <c r="AF330" s="18">
        <f>IF(SalesOrders_Log[[#This Row],[Date Invoiced]]=FY01_M11,SalesOrders_Log[[#This Row],[Line Sub Total]],0)</f>
        <v>0</v>
      </c>
      <c r="AG330" s="18">
        <f>IF(SalesOrders_Log[[#This Row],[Date Invoiced]]=FY01_M12,SalesOrders_Log[[#This Row],[Line Sub Total]],0)</f>
        <v>0</v>
      </c>
      <c r="AH330" s="18">
        <f>IF(SalesOrders_Log[[#This Row],[Date Invoiced]]=FY02_M01,SalesOrders_Log[[#This Row],[Line Sub Total]],0)</f>
        <v>0</v>
      </c>
      <c r="AI330" s="18">
        <f>IF(SalesOrders_Log[[#This Row],[Date Invoiced]]=FY02_M02,SalesOrders_Log[[#This Row],[Line Sub Total]],0)</f>
        <v>0</v>
      </c>
      <c r="AJ330" s="18">
        <f>IF(SalesOrders_Log[[#This Row],[Date Invoiced]]=FY02_M03,SalesOrders_Log[[#This Row],[Line Sub Total]],0)</f>
        <v>0</v>
      </c>
      <c r="AK330" s="18">
        <f>IF(SalesOrders_Log[[#This Row],[Date Invoiced]]=FY02_M04,SalesOrders_Log[[#This Row],[Line Sub Total]],0)</f>
        <v>0</v>
      </c>
      <c r="AL330" s="18">
        <f>IF(SalesOrders_Log[[#This Row],[Date Invoiced]]=FY02_M05,SalesOrders_Log[[#This Row],[Line Sub Total]],0)</f>
        <v>0</v>
      </c>
      <c r="AM330" s="18">
        <f>IF(SalesOrders_Log[[#This Row],[Date Invoiced]]=FY02_M06,SalesOrders_Log[[#This Row],[Line Sub Total]],0)</f>
        <v>0</v>
      </c>
      <c r="AN330" s="18">
        <f>IF(SalesOrders_Log[[#This Row],[Date Invoiced]]=FY02_M07,SalesOrders_Log[[#This Row],[Line Sub Total]],0)</f>
        <v>0</v>
      </c>
      <c r="AO330" s="18">
        <f>IF(SalesOrders_Log[[#This Row],[Date Invoiced]]=FY02_M08,SalesOrders_Log[[#This Row],[Line Sub Total]],0)</f>
        <v>0</v>
      </c>
      <c r="AP330" s="18">
        <f>IF(SalesOrders_Log[[#This Row],[Date Invoiced]]=FY02_M09,SalesOrders_Log[[#This Row],[Line Sub Total]],0)</f>
        <v>0</v>
      </c>
      <c r="AQ330" s="18">
        <f>IF(SalesOrders_Log[[#This Row],[Date Invoiced]]=FY02_M10,SalesOrders_Log[[#This Row],[Line Sub Total]],0)</f>
        <v>0</v>
      </c>
      <c r="AR330" s="18">
        <f>IF(SalesOrders_Log[[#This Row],[Date Invoiced]]=FY02_M11,SalesOrders_Log[[#This Row],[Line Sub Total]],0)</f>
        <v>0</v>
      </c>
      <c r="AS330" s="18">
        <f>IF(SalesOrders_Log[[#This Row],[Date Invoiced]]=FY02_M12,SalesOrders_Log[[#This Row],[Line Sub Total]],0)</f>
        <v>0</v>
      </c>
      <c r="AT330" s="18">
        <f>IF(SalesOrders_Log[[#This Row],[Date Invoiced]]=FY03_M01,SalesOrders_Log[[#This Row],[Line Sub Total]],0)</f>
        <v>0</v>
      </c>
      <c r="AU330" s="18">
        <f>IF(SalesOrders_Log[[#This Row],[Date Invoiced]]=FY03_M02,SalesOrders_Log[[#This Row],[Line Sub Total]],0)</f>
        <v>0</v>
      </c>
      <c r="AV330" s="18">
        <f>IF(SalesOrders_Log[[#This Row],[Date Invoiced]]=FY03_M03,SalesOrders_Log[[#This Row],[Line Sub Total]],0)</f>
        <v>0</v>
      </c>
      <c r="AW330" s="18">
        <f>IF(SalesOrders_Log[[#This Row],[Date Invoiced]]=FY03_M04,SalesOrders_Log[[#This Row],[Line Sub Total]],0)</f>
        <v>0</v>
      </c>
      <c r="AX330" s="18">
        <f>IF(SalesOrders_Log[[#This Row],[Date Invoiced]]=FY03_M05,SalesOrders_Log[[#This Row],[Line Sub Total]],0)</f>
        <v>0</v>
      </c>
      <c r="AY330" s="18">
        <f>IF(SalesOrders_Log[[#This Row],[Date Invoiced]]=FY03_M06,SalesOrders_Log[[#This Row],[Line Sub Total]],0)</f>
        <v>0</v>
      </c>
      <c r="AZ330" s="18">
        <f>IF(SalesOrders_Log[[#This Row],[Date Invoiced]]=FY03_M07,SalesOrders_Log[[#This Row],[Line Sub Total]],0)</f>
        <v>0</v>
      </c>
      <c r="BA330" s="18">
        <f>IF(SalesOrders_Log[[#This Row],[Date Invoiced]]=FY03_M08,SalesOrders_Log[[#This Row],[Line Sub Total]],0)</f>
        <v>0</v>
      </c>
      <c r="BB330" s="18">
        <f>IF(SalesOrders_Log[[#This Row],[Date Invoiced]]=FY03_M09,SalesOrders_Log[[#This Row],[Line Sub Total]],0)</f>
        <v>0</v>
      </c>
      <c r="BC330" s="18">
        <f>IF(SalesOrders_Log[[#This Row],[Date Invoiced]]=FY03_M10,SalesOrders_Log[[#This Row],[Line Sub Total]],0)</f>
        <v>0</v>
      </c>
      <c r="BD330" s="18">
        <f>IF(SalesOrders_Log[[#This Row],[Date Invoiced]]=FY03_M11,SalesOrders_Log[[#This Row],[Line Sub Total]],0)</f>
        <v>0</v>
      </c>
      <c r="BE330" s="18">
        <f>IF(SalesOrders_Log[[#This Row],[Date Invoiced]]=FY03_M12,SalesOrders_Log[[#This Row],[Line Sub Total]],0)</f>
        <v>0</v>
      </c>
      <c r="BF330" s="18">
        <f>IF(SalesOrders_Log[[#This Row],[Product]]=FY04_M01,SalesOrders_Log[[#This Row],[Date Invoiced]],0)</f>
        <v>0</v>
      </c>
      <c r="BG330" s="18">
        <f>IF(SalesOrders_Log[[#This Row],[Product]]=FY04_M02,SalesOrders_Log[[#This Row],[Date Invoiced]],0)</f>
        <v>0</v>
      </c>
      <c r="BH330" s="18">
        <f>IF(SalesOrders_Log[[#This Row],[Product]]=FY04_M03,SalesOrders_Log[[#This Row],[Date Invoiced]],0)</f>
        <v>0</v>
      </c>
      <c r="BI330" s="18">
        <f>IF(SalesOrders_Log[[#This Row],[Product]]=FY04_M04,SalesOrders_Log[[#This Row],[Date Invoiced]],0)</f>
        <v>0</v>
      </c>
      <c r="BJ330" s="18">
        <f>IF(SalesOrders_Log[[#This Row],[Product]]=FY04_M05,SalesOrders_Log[[#This Row],[Date Invoiced]],0)</f>
        <v>0</v>
      </c>
      <c r="BK330" s="18">
        <f>IF(SalesOrders_Log[[#This Row],[Product]]=FY04_M06,SalesOrders_Log[[#This Row],[Date Invoiced]],0)</f>
        <v>0</v>
      </c>
      <c r="BL330" s="18">
        <f>IF(SalesOrders_Log[[#This Row],[Product]]=FY04_M07,SalesOrders_Log[[#This Row],[Date Invoiced]],0)</f>
        <v>0</v>
      </c>
      <c r="BM330" s="18">
        <f>IF(SalesOrders_Log[[#This Row],[Product]]=FY04_M08,SalesOrders_Log[[#This Row],[Date Invoiced]],0)</f>
        <v>0</v>
      </c>
      <c r="BN330" s="18">
        <f>IF(SalesOrders_Log[[#This Row],[Product]]=FY04_M09,SalesOrders_Log[[#This Row],[Date Invoiced]],0)</f>
        <v>0</v>
      </c>
      <c r="BO330" s="18">
        <f>IF(SalesOrders_Log[[#This Row],[Product]]=FY04_M10,SalesOrders_Log[[#This Row],[Date Invoiced]],0)</f>
        <v>0</v>
      </c>
      <c r="BP330" s="18">
        <f>IF(SalesOrders_Log[[#This Row],[Product]]=FY04_M11,SalesOrders_Log[[#This Row],[Date Invoiced]],0)</f>
        <v>0</v>
      </c>
      <c r="BQ330" s="18">
        <f>IF(SalesOrders_Log[[#This Row],[Product]]=FY04_M12,SalesOrders_Log[[#This Row],[Date Invoiced]],0)</f>
        <v>0</v>
      </c>
      <c r="BR330" s="18">
        <f>IF(SalesOrders_Log[[#This Row],[Product]]=FY05_M01,SalesOrders_Log[[#This Row],[Date Invoiced]],0)</f>
        <v>0</v>
      </c>
      <c r="BS330" s="18">
        <f>IF(SalesOrders_Log[[#This Row],[Product]]=FY05_M02,SalesOrders_Log[[#This Row],[Date Invoiced]],0)</f>
        <v>0</v>
      </c>
      <c r="BT330" s="18">
        <f>IF(SalesOrders_Log[[#This Row],[Product]]=FY05_M03,SalesOrders_Log[[#This Row],[Date Invoiced]],0)</f>
        <v>0</v>
      </c>
      <c r="BU330" s="18">
        <f>IF(SalesOrders_Log[[#This Row],[Product]]=FY05_M04,SalesOrders_Log[[#This Row],[Date Invoiced]],0)</f>
        <v>0</v>
      </c>
      <c r="BV330" s="18">
        <f>IF(SalesOrders_Log[[#This Row],[Product]]=FY05_M05,SalesOrders_Log[[#This Row],[Date Invoiced]],0)</f>
        <v>0</v>
      </c>
      <c r="BW330" s="18">
        <f>IF(SalesOrders_Log[[#This Row],[Product]]=FY05_M06,SalesOrders_Log[[#This Row],[Date Invoiced]],0)</f>
        <v>0</v>
      </c>
      <c r="BX330" s="18">
        <f>IF(SalesOrders_Log[[#This Row],[Product]]=FY05_M07,SalesOrders_Log[[#This Row],[Date Invoiced]],0)</f>
        <v>0</v>
      </c>
      <c r="BY330" s="18">
        <f>IF(SalesOrders_Log[[#This Row],[Product]]=FY05_M08,SalesOrders_Log[[#This Row],[Date Invoiced]],0)</f>
        <v>0</v>
      </c>
      <c r="BZ330" s="18">
        <f>IF(SalesOrders_Log[[#This Row],[Product]]=FY05_M09,SalesOrders_Log[[#This Row],[Date Invoiced]],0)</f>
        <v>0</v>
      </c>
      <c r="CA330" s="18">
        <f>IF(SalesOrders_Log[[#This Row],[Product]]=FY05_M10,SalesOrders_Log[[#This Row],[Date Invoiced]],0)</f>
        <v>0</v>
      </c>
      <c r="CB330" s="18">
        <f>IF(SalesOrders_Log[[#This Row],[Product]]=FY05_M11,SalesOrders_Log[[#This Row],[Date Invoiced]],0)</f>
        <v>0</v>
      </c>
      <c r="CC330" s="18">
        <f>IF(SalesOrders_Log[[#This Row],[Product]]=FY05_M12,SalesOrders_Log[[#This Row],[Date Invoiced]],0)</f>
        <v>0</v>
      </c>
    </row>
    <row r="331" spans="2:81" x14ac:dyDescent="0.25">
      <c r="B331" s="6" t="s">
        <v>935</v>
      </c>
      <c r="C331" s="6"/>
      <c r="D331" s="11"/>
      <c r="E331" s="6"/>
      <c r="F331" s="6"/>
      <c r="G331" s="6"/>
      <c r="H331" s="6"/>
      <c r="I331" s="6"/>
      <c r="J331" s="6"/>
      <c r="K331" s="6"/>
      <c r="L331" s="18" t="str">
        <f>IF(ISBLANK(SalesOrders_Log[[#This Row],[Product]]),"",SalesOrders_Log[[#This Row],[List Price]]*SalesOrders_Log[[#This Row],[QTY at List Price]]+SalesOrders_Log[[#This Row],[Discount Price]]*SalesOrders_Log[[#This Row],[QTY at Discount Price]])</f>
        <v/>
      </c>
      <c r="M331" s="6"/>
      <c r="N331" s="6"/>
      <c r="O331" s="18" t="str">
        <f>IFERROR(SalesOrders_Log[[#This Row],[Line Sub Total]]*SalesOrders_Log[[#This Row],[Zip Code Taxes]],"")</f>
        <v/>
      </c>
      <c r="P331" s="18">
        <f>SalesOrders_Log[[#This Row],[List Price]]-SalesOrders_Log[[#This Row],[Cost Price]]</f>
        <v>0</v>
      </c>
      <c r="Q33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31" s="93" t="str">
        <f>IFERROR(SalesOrders_Log[[#This Row],[QTY at List Price]]*SalesOrders_Log[[#This Row],[List Price]]/SalesOrders_Log[[#This Row],[Cost Price]]*SalesOrders_Log[[#This Row],[QTY at List Price]]-IF(SalesOrders_Log[[#This Row],[QTY at List Price]]="","",1),"")</f>
        <v/>
      </c>
      <c r="S331" s="93" t="str">
        <f>IFERROR( SalesOrders_Log[[#This Row],[QTY at Discount Price]]*SalesOrders_Log[[#This Row],[Discount Price]]/SalesOrders_Log[[#This Row],[Cost Price]]*SalesOrders_Log[[#This Row],[QTY at Discount Price]]-IF(SalesOrders_Log[[#This Row],[QTY at Discount Price]]="","",1),"")</f>
        <v/>
      </c>
      <c r="T331" s="6"/>
      <c r="V331" s="18">
        <f>IF(SalesOrders_Log[[#This Row],[Date Invoiced]]=FY01_M01,SalesOrders_Log[[#This Row],[Line Sub Total]],0)</f>
        <v>0</v>
      </c>
      <c r="W331" s="18">
        <f>IF(SalesOrders_Log[[#This Row],[Date Invoiced]]=FY01_M02,SalesOrders_Log[[#This Row],[Line Sub Total]],0)</f>
        <v>0</v>
      </c>
      <c r="X331" s="18">
        <f>IF(SalesOrders_Log[[#This Row],[Date Invoiced]]=FY01_M03,SalesOrders_Log[[#This Row],[Line Sub Total]],0)</f>
        <v>0</v>
      </c>
      <c r="Y331" s="18">
        <f>IF(SalesOrders_Log[[#This Row],[Date Invoiced]]=FY01_M04,SalesOrders_Log[[#This Row],[Line Sub Total]],0)</f>
        <v>0</v>
      </c>
      <c r="Z331" s="18">
        <f>IF(SalesOrders_Log[[#This Row],[Date Invoiced]]=FY01_M05,SalesOrders_Log[[#This Row],[Line Sub Total]],0)</f>
        <v>0</v>
      </c>
      <c r="AA331" s="18">
        <f>IF(SalesOrders_Log[[#This Row],[Date Invoiced]]=FY01_M06,SalesOrders_Log[[#This Row],[Line Sub Total]],0)</f>
        <v>0</v>
      </c>
      <c r="AB331" s="18">
        <f>IF(SalesOrders_Log[[#This Row],[Date Invoiced]]=FY01_M07,SalesOrders_Log[[#This Row],[Line Sub Total]],0)</f>
        <v>0</v>
      </c>
      <c r="AC331" s="18">
        <f>IF(SalesOrders_Log[[#This Row],[Date Invoiced]]=FY01_M08,SalesOrders_Log[[#This Row],[Line Sub Total]],0)</f>
        <v>0</v>
      </c>
      <c r="AD331" s="18">
        <f>IF(SalesOrders_Log[[#This Row],[Date Invoiced]]=FY01_M09,SalesOrders_Log[[#This Row],[Line Sub Total]],0)</f>
        <v>0</v>
      </c>
      <c r="AE331" s="18">
        <f>IF(SalesOrders_Log[[#This Row],[Date Invoiced]]=FY01_M10,SalesOrders_Log[[#This Row],[Line Sub Total]],0)</f>
        <v>0</v>
      </c>
      <c r="AF331" s="18">
        <f>IF(SalesOrders_Log[[#This Row],[Date Invoiced]]=FY01_M11,SalesOrders_Log[[#This Row],[Line Sub Total]],0)</f>
        <v>0</v>
      </c>
      <c r="AG331" s="18">
        <f>IF(SalesOrders_Log[[#This Row],[Date Invoiced]]=FY01_M12,SalesOrders_Log[[#This Row],[Line Sub Total]],0)</f>
        <v>0</v>
      </c>
      <c r="AH331" s="18">
        <f>IF(SalesOrders_Log[[#This Row],[Date Invoiced]]=FY02_M01,SalesOrders_Log[[#This Row],[Line Sub Total]],0)</f>
        <v>0</v>
      </c>
      <c r="AI331" s="18">
        <f>IF(SalesOrders_Log[[#This Row],[Date Invoiced]]=FY02_M02,SalesOrders_Log[[#This Row],[Line Sub Total]],0)</f>
        <v>0</v>
      </c>
      <c r="AJ331" s="18">
        <f>IF(SalesOrders_Log[[#This Row],[Date Invoiced]]=FY02_M03,SalesOrders_Log[[#This Row],[Line Sub Total]],0)</f>
        <v>0</v>
      </c>
      <c r="AK331" s="18">
        <f>IF(SalesOrders_Log[[#This Row],[Date Invoiced]]=FY02_M04,SalesOrders_Log[[#This Row],[Line Sub Total]],0)</f>
        <v>0</v>
      </c>
      <c r="AL331" s="18">
        <f>IF(SalesOrders_Log[[#This Row],[Date Invoiced]]=FY02_M05,SalesOrders_Log[[#This Row],[Line Sub Total]],0)</f>
        <v>0</v>
      </c>
      <c r="AM331" s="18">
        <f>IF(SalesOrders_Log[[#This Row],[Date Invoiced]]=FY02_M06,SalesOrders_Log[[#This Row],[Line Sub Total]],0)</f>
        <v>0</v>
      </c>
      <c r="AN331" s="18">
        <f>IF(SalesOrders_Log[[#This Row],[Date Invoiced]]=FY02_M07,SalesOrders_Log[[#This Row],[Line Sub Total]],0)</f>
        <v>0</v>
      </c>
      <c r="AO331" s="18">
        <f>IF(SalesOrders_Log[[#This Row],[Date Invoiced]]=FY02_M08,SalesOrders_Log[[#This Row],[Line Sub Total]],0)</f>
        <v>0</v>
      </c>
      <c r="AP331" s="18">
        <f>IF(SalesOrders_Log[[#This Row],[Date Invoiced]]=FY02_M09,SalesOrders_Log[[#This Row],[Line Sub Total]],0)</f>
        <v>0</v>
      </c>
      <c r="AQ331" s="18">
        <f>IF(SalesOrders_Log[[#This Row],[Date Invoiced]]=FY02_M10,SalesOrders_Log[[#This Row],[Line Sub Total]],0)</f>
        <v>0</v>
      </c>
      <c r="AR331" s="18">
        <f>IF(SalesOrders_Log[[#This Row],[Date Invoiced]]=FY02_M11,SalesOrders_Log[[#This Row],[Line Sub Total]],0)</f>
        <v>0</v>
      </c>
      <c r="AS331" s="18">
        <f>IF(SalesOrders_Log[[#This Row],[Date Invoiced]]=FY02_M12,SalesOrders_Log[[#This Row],[Line Sub Total]],0)</f>
        <v>0</v>
      </c>
      <c r="AT331" s="18">
        <f>IF(SalesOrders_Log[[#This Row],[Date Invoiced]]=FY03_M01,SalesOrders_Log[[#This Row],[Line Sub Total]],0)</f>
        <v>0</v>
      </c>
      <c r="AU331" s="18">
        <f>IF(SalesOrders_Log[[#This Row],[Date Invoiced]]=FY03_M02,SalesOrders_Log[[#This Row],[Line Sub Total]],0)</f>
        <v>0</v>
      </c>
      <c r="AV331" s="18">
        <f>IF(SalesOrders_Log[[#This Row],[Date Invoiced]]=FY03_M03,SalesOrders_Log[[#This Row],[Line Sub Total]],0)</f>
        <v>0</v>
      </c>
      <c r="AW331" s="18">
        <f>IF(SalesOrders_Log[[#This Row],[Date Invoiced]]=FY03_M04,SalesOrders_Log[[#This Row],[Line Sub Total]],0)</f>
        <v>0</v>
      </c>
      <c r="AX331" s="18">
        <f>IF(SalesOrders_Log[[#This Row],[Date Invoiced]]=FY03_M05,SalesOrders_Log[[#This Row],[Line Sub Total]],0)</f>
        <v>0</v>
      </c>
      <c r="AY331" s="18">
        <f>IF(SalesOrders_Log[[#This Row],[Date Invoiced]]=FY03_M06,SalesOrders_Log[[#This Row],[Line Sub Total]],0)</f>
        <v>0</v>
      </c>
      <c r="AZ331" s="18">
        <f>IF(SalesOrders_Log[[#This Row],[Date Invoiced]]=FY03_M07,SalesOrders_Log[[#This Row],[Line Sub Total]],0)</f>
        <v>0</v>
      </c>
      <c r="BA331" s="18">
        <f>IF(SalesOrders_Log[[#This Row],[Date Invoiced]]=FY03_M08,SalesOrders_Log[[#This Row],[Line Sub Total]],0)</f>
        <v>0</v>
      </c>
      <c r="BB331" s="18">
        <f>IF(SalesOrders_Log[[#This Row],[Date Invoiced]]=FY03_M09,SalesOrders_Log[[#This Row],[Line Sub Total]],0)</f>
        <v>0</v>
      </c>
      <c r="BC331" s="18">
        <f>IF(SalesOrders_Log[[#This Row],[Date Invoiced]]=FY03_M10,SalesOrders_Log[[#This Row],[Line Sub Total]],0)</f>
        <v>0</v>
      </c>
      <c r="BD331" s="18">
        <f>IF(SalesOrders_Log[[#This Row],[Date Invoiced]]=FY03_M11,SalesOrders_Log[[#This Row],[Line Sub Total]],0)</f>
        <v>0</v>
      </c>
      <c r="BE331" s="18">
        <f>IF(SalesOrders_Log[[#This Row],[Date Invoiced]]=FY03_M12,SalesOrders_Log[[#This Row],[Line Sub Total]],0)</f>
        <v>0</v>
      </c>
      <c r="BF331" s="18">
        <f>IF(SalesOrders_Log[[#This Row],[Product]]=FY04_M01,SalesOrders_Log[[#This Row],[Date Invoiced]],0)</f>
        <v>0</v>
      </c>
      <c r="BG331" s="18">
        <f>IF(SalesOrders_Log[[#This Row],[Product]]=FY04_M02,SalesOrders_Log[[#This Row],[Date Invoiced]],0)</f>
        <v>0</v>
      </c>
      <c r="BH331" s="18">
        <f>IF(SalesOrders_Log[[#This Row],[Product]]=FY04_M03,SalesOrders_Log[[#This Row],[Date Invoiced]],0)</f>
        <v>0</v>
      </c>
      <c r="BI331" s="18">
        <f>IF(SalesOrders_Log[[#This Row],[Product]]=FY04_M04,SalesOrders_Log[[#This Row],[Date Invoiced]],0)</f>
        <v>0</v>
      </c>
      <c r="BJ331" s="18">
        <f>IF(SalesOrders_Log[[#This Row],[Product]]=FY04_M05,SalesOrders_Log[[#This Row],[Date Invoiced]],0)</f>
        <v>0</v>
      </c>
      <c r="BK331" s="18">
        <f>IF(SalesOrders_Log[[#This Row],[Product]]=FY04_M06,SalesOrders_Log[[#This Row],[Date Invoiced]],0)</f>
        <v>0</v>
      </c>
      <c r="BL331" s="18">
        <f>IF(SalesOrders_Log[[#This Row],[Product]]=FY04_M07,SalesOrders_Log[[#This Row],[Date Invoiced]],0)</f>
        <v>0</v>
      </c>
      <c r="BM331" s="18">
        <f>IF(SalesOrders_Log[[#This Row],[Product]]=FY04_M08,SalesOrders_Log[[#This Row],[Date Invoiced]],0)</f>
        <v>0</v>
      </c>
      <c r="BN331" s="18">
        <f>IF(SalesOrders_Log[[#This Row],[Product]]=FY04_M09,SalesOrders_Log[[#This Row],[Date Invoiced]],0)</f>
        <v>0</v>
      </c>
      <c r="BO331" s="18">
        <f>IF(SalesOrders_Log[[#This Row],[Product]]=FY04_M10,SalesOrders_Log[[#This Row],[Date Invoiced]],0)</f>
        <v>0</v>
      </c>
      <c r="BP331" s="18">
        <f>IF(SalesOrders_Log[[#This Row],[Product]]=FY04_M11,SalesOrders_Log[[#This Row],[Date Invoiced]],0)</f>
        <v>0</v>
      </c>
      <c r="BQ331" s="18">
        <f>IF(SalesOrders_Log[[#This Row],[Product]]=FY04_M12,SalesOrders_Log[[#This Row],[Date Invoiced]],0)</f>
        <v>0</v>
      </c>
      <c r="BR331" s="18">
        <f>IF(SalesOrders_Log[[#This Row],[Product]]=FY05_M01,SalesOrders_Log[[#This Row],[Date Invoiced]],0)</f>
        <v>0</v>
      </c>
      <c r="BS331" s="18">
        <f>IF(SalesOrders_Log[[#This Row],[Product]]=FY05_M02,SalesOrders_Log[[#This Row],[Date Invoiced]],0)</f>
        <v>0</v>
      </c>
      <c r="BT331" s="18">
        <f>IF(SalesOrders_Log[[#This Row],[Product]]=FY05_M03,SalesOrders_Log[[#This Row],[Date Invoiced]],0)</f>
        <v>0</v>
      </c>
      <c r="BU331" s="18">
        <f>IF(SalesOrders_Log[[#This Row],[Product]]=FY05_M04,SalesOrders_Log[[#This Row],[Date Invoiced]],0)</f>
        <v>0</v>
      </c>
      <c r="BV331" s="18">
        <f>IF(SalesOrders_Log[[#This Row],[Product]]=FY05_M05,SalesOrders_Log[[#This Row],[Date Invoiced]],0)</f>
        <v>0</v>
      </c>
      <c r="BW331" s="18">
        <f>IF(SalesOrders_Log[[#This Row],[Product]]=FY05_M06,SalesOrders_Log[[#This Row],[Date Invoiced]],0)</f>
        <v>0</v>
      </c>
      <c r="BX331" s="18">
        <f>IF(SalesOrders_Log[[#This Row],[Product]]=FY05_M07,SalesOrders_Log[[#This Row],[Date Invoiced]],0)</f>
        <v>0</v>
      </c>
      <c r="BY331" s="18">
        <f>IF(SalesOrders_Log[[#This Row],[Product]]=FY05_M08,SalesOrders_Log[[#This Row],[Date Invoiced]],0)</f>
        <v>0</v>
      </c>
      <c r="BZ331" s="18">
        <f>IF(SalesOrders_Log[[#This Row],[Product]]=FY05_M09,SalesOrders_Log[[#This Row],[Date Invoiced]],0)</f>
        <v>0</v>
      </c>
      <c r="CA331" s="18">
        <f>IF(SalesOrders_Log[[#This Row],[Product]]=FY05_M10,SalesOrders_Log[[#This Row],[Date Invoiced]],0)</f>
        <v>0</v>
      </c>
      <c r="CB331" s="18">
        <f>IF(SalesOrders_Log[[#This Row],[Product]]=FY05_M11,SalesOrders_Log[[#This Row],[Date Invoiced]],0)</f>
        <v>0</v>
      </c>
      <c r="CC331" s="18">
        <f>IF(SalesOrders_Log[[#This Row],[Product]]=FY05_M12,SalesOrders_Log[[#This Row],[Date Invoiced]],0)</f>
        <v>0</v>
      </c>
    </row>
    <row r="332" spans="2:81" x14ac:dyDescent="0.25">
      <c r="B332" s="6" t="s">
        <v>936</v>
      </c>
      <c r="C332" s="6"/>
      <c r="D332" s="11"/>
      <c r="E332" s="6"/>
      <c r="F332" s="6"/>
      <c r="G332" s="6"/>
      <c r="H332" s="6"/>
      <c r="I332" s="6"/>
      <c r="J332" s="6"/>
      <c r="K332" s="6"/>
      <c r="L332" s="18" t="str">
        <f>IF(ISBLANK(SalesOrders_Log[[#This Row],[Product]]),"",SalesOrders_Log[[#This Row],[List Price]]*SalesOrders_Log[[#This Row],[QTY at List Price]]+SalesOrders_Log[[#This Row],[Discount Price]]*SalesOrders_Log[[#This Row],[QTY at Discount Price]])</f>
        <v/>
      </c>
      <c r="M332" s="6"/>
      <c r="N332" s="6"/>
      <c r="O332" s="18" t="str">
        <f>IFERROR(SalesOrders_Log[[#This Row],[Line Sub Total]]*SalesOrders_Log[[#This Row],[Zip Code Taxes]],"")</f>
        <v/>
      </c>
      <c r="P332" s="18">
        <f>SalesOrders_Log[[#This Row],[List Price]]-SalesOrders_Log[[#This Row],[Cost Price]]</f>
        <v>0</v>
      </c>
      <c r="Q33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32" s="93" t="str">
        <f>IFERROR(SalesOrders_Log[[#This Row],[QTY at List Price]]*SalesOrders_Log[[#This Row],[List Price]]/SalesOrders_Log[[#This Row],[Cost Price]]*SalesOrders_Log[[#This Row],[QTY at List Price]]-IF(SalesOrders_Log[[#This Row],[QTY at List Price]]="","",1),"")</f>
        <v/>
      </c>
      <c r="S332" s="93" t="str">
        <f>IFERROR( SalesOrders_Log[[#This Row],[QTY at Discount Price]]*SalesOrders_Log[[#This Row],[Discount Price]]/SalesOrders_Log[[#This Row],[Cost Price]]*SalesOrders_Log[[#This Row],[QTY at Discount Price]]-IF(SalesOrders_Log[[#This Row],[QTY at Discount Price]]="","",1),"")</f>
        <v/>
      </c>
      <c r="T332" s="6"/>
      <c r="V332" s="18">
        <f>IF(SalesOrders_Log[[#This Row],[Date Invoiced]]=FY01_M01,SalesOrders_Log[[#This Row],[Line Sub Total]],0)</f>
        <v>0</v>
      </c>
      <c r="W332" s="18">
        <f>IF(SalesOrders_Log[[#This Row],[Date Invoiced]]=FY01_M02,SalesOrders_Log[[#This Row],[Line Sub Total]],0)</f>
        <v>0</v>
      </c>
      <c r="X332" s="18">
        <f>IF(SalesOrders_Log[[#This Row],[Date Invoiced]]=FY01_M03,SalesOrders_Log[[#This Row],[Line Sub Total]],0)</f>
        <v>0</v>
      </c>
      <c r="Y332" s="18">
        <f>IF(SalesOrders_Log[[#This Row],[Date Invoiced]]=FY01_M04,SalesOrders_Log[[#This Row],[Line Sub Total]],0)</f>
        <v>0</v>
      </c>
      <c r="Z332" s="18">
        <f>IF(SalesOrders_Log[[#This Row],[Date Invoiced]]=FY01_M05,SalesOrders_Log[[#This Row],[Line Sub Total]],0)</f>
        <v>0</v>
      </c>
      <c r="AA332" s="18">
        <f>IF(SalesOrders_Log[[#This Row],[Date Invoiced]]=FY01_M06,SalesOrders_Log[[#This Row],[Line Sub Total]],0)</f>
        <v>0</v>
      </c>
      <c r="AB332" s="18">
        <f>IF(SalesOrders_Log[[#This Row],[Date Invoiced]]=FY01_M07,SalesOrders_Log[[#This Row],[Line Sub Total]],0)</f>
        <v>0</v>
      </c>
      <c r="AC332" s="18">
        <f>IF(SalesOrders_Log[[#This Row],[Date Invoiced]]=FY01_M08,SalesOrders_Log[[#This Row],[Line Sub Total]],0)</f>
        <v>0</v>
      </c>
      <c r="AD332" s="18">
        <f>IF(SalesOrders_Log[[#This Row],[Date Invoiced]]=FY01_M09,SalesOrders_Log[[#This Row],[Line Sub Total]],0)</f>
        <v>0</v>
      </c>
      <c r="AE332" s="18">
        <f>IF(SalesOrders_Log[[#This Row],[Date Invoiced]]=FY01_M10,SalesOrders_Log[[#This Row],[Line Sub Total]],0)</f>
        <v>0</v>
      </c>
      <c r="AF332" s="18">
        <f>IF(SalesOrders_Log[[#This Row],[Date Invoiced]]=FY01_M11,SalesOrders_Log[[#This Row],[Line Sub Total]],0)</f>
        <v>0</v>
      </c>
      <c r="AG332" s="18">
        <f>IF(SalesOrders_Log[[#This Row],[Date Invoiced]]=FY01_M12,SalesOrders_Log[[#This Row],[Line Sub Total]],0)</f>
        <v>0</v>
      </c>
      <c r="AH332" s="18">
        <f>IF(SalesOrders_Log[[#This Row],[Date Invoiced]]=FY02_M01,SalesOrders_Log[[#This Row],[Line Sub Total]],0)</f>
        <v>0</v>
      </c>
      <c r="AI332" s="18">
        <f>IF(SalesOrders_Log[[#This Row],[Date Invoiced]]=FY02_M02,SalesOrders_Log[[#This Row],[Line Sub Total]],0)</f>
        <v>0</v>
      </c>
      <c r="AJ332" s="18">
        <f>IF(SalesOrders_Log[[#This Row],[Date Invoiced]]=FY02_M03,SalesOrders_Log[[#This Row],[Line Sub Total]],0)</f>
        <v>0</v>
      </c>
      <c r="AK332" s="18">
        <f>IF(SalesOrders_Log[[#This Row],[Date Invoiced]]=FY02_M04,SalesOrders_Log[[#This Row],[Line Sub Total]],0)</f>
        <v>0</v>
      </c>
      <c r="AL332" s="18">
        <f>IF(SalesOrders_Log[[#This Row],[Date Invoiced]]=FY02_M05,SalesOrders_Log[[#This Row],[Line Sub Total]],0)</f>
        <v>0</v>
      </c>
      <c r="AM332" s="18">
        <f>IF(SalesOrders_Log[[#This Row],[Date Invoiced]]=FY02_M06,SalesOrders_Log[[#This Row],[Line Sub Total]],0)</f>
        <v>0</v>
      </c>
      <c r="AN332" s="18">
        <f>IF(SalesOrders_Log[[#This Row],[Date Invoiced]]=FY02_M07,SalesOrders_Log[[#This Row],[Line Sub Total]],0)</f>
        <v>0</v>
      </c>
      <c r="AO332" s="18">
        <f>IF(SalesOrders_Log[[#This Row],[Date Invoiced]]=FY02_M08,SalesOrders_Log[[#This Row],[Line Sub Total]],0)</f>
        <v>0</v>
      </c>
      <c r="AP332" s="18">
        <f>IF(SalesOrders_Log[[#This Row],[Date Invoiced]]=FY02_M09,SalesOrders_Log[[#This Row],[Line Sub Total]],0)</f>
        <v>0</v>
      </c>
      <c r="AQ332" s="18">
        <f>IF(SalesOrders_Log[[#This Row],[Date Invoiced]]=FY02_M10,SalesOrders_Log[[#This Row],[Line Sub Total]],0)</f>
        <v>0</v>
      </c>
      <c r="AR332" s="18">
        <f>IF(SalesOrders_Log[[#This Row],[Date Invoiced]]=FY02_M11,SalesOrders_Log[[#This Row],[Line Sub Total]],0)</f>
        <v>0</v>
      </c>
      <c r="AS332" s="18">
        <f>IF(SalesOrders_Log[[#This Row],[Date Invoiced]]=FY02_M12,SalesOrders_Log[[#This Row],[Line Sub Total]],0)</f>
        <v>0</v>
      </c>
      <c r="AT332" s="18">
        <f>IF(SalesOrders_Log[[#This Row],[Date Invoiced]]=FY03_M01,SalesOrders_Log[[#This Row],[Line Sub Total]],0)</f>
        <v>0</v>
      </c>
      <c r="AU332" s="18">
        <f>IF(SalesOrders_Log[[#This Row],[Date Invoiced]]=FY03_M02,SalesOrders_Log[[#This Row],[Line Sub Total]],0)</f>
        <v>0</v>
      </c>
      <c r="AV332" s="18">
        <f>IF(SalesOrders_Log[[#This Row],[Date Invoiced]]=FY03_M03,SalesOrders_Log[[#This Row],[Line Sub Total]],0)</f>
        <v>0</v>
      </c>
      <c r="AW332" s="18">
        <f>IF(SalesOrders_Log[[#This Row],[Date Invoiced]]=FY03_M04,SalesOrders_Log[[#This Row],[Line Sub Total]],0)</f>
        <v>0</v>
      </c>
      <c r="AX332" s="18">
        <f>IF(SalesOrders_Log[[#This Row],[Date Invoiced]]=FY03_M05,SalesOrders_Log[[#This Row],[Line Sub Total]],0)</f>
        <v>0</v>
      </c>
      <c r="AY332" s="18">
        <f>IF(SalesOrders_Log[[#This Row],[Date Invoiced]]=FY03_M06,SalesOrders_Log[[#This Row],[Line Sub Total]],0)</f>
        <v>0</v>
      </c>
      <c r="AZ332" s="18">
        <f>IF(SalesOrders_Log[[#This Row],[Date Invoiced]]=FY03_M07,SalesOrders_Log[[#This Row],[Line Sub Total]],0)</f>
        <v>0</v>
      </c>
      <c r="BA332" s="18">
        <f>IF(SalesOrders_Log[[#This Row],[Date Invoiced]]=FY03_M08,SalesOrders_Log[[#This Row],[Line Sub Total]],0)</f>
        <v>0</v>
      </c>
      <c r="BB332" s="18">
        <f>IF(SalesOrders_Log[[#This Row],[Date Invoiced]]=FY03_M09,SalesOrders_Log[[#This Row],[Line Sub Total]],0)</f>
        <v>0</v>
      </c>
      <c r="BC332" s="18">
        <f>IF(SalesOrders_Log[[#This Row],[Date Invoiced]]=FY03_M10,SalesOrders_Log[[#This Row],[Line Sub Total]],0)</f>
        <v>0</v>
      </c>
      <c r="BD332" s="18">
        <f>IF(SalesOrders_Log[[#This Row],[Date Invoiced]]=FY03_M11,SalesOrders_Log[[#This Row],[Line Sub Total]],0)</f>
        <v>0</v>
      </c>
      <c r="BE332" s="18">
        <f>IF(SalesOrders_Log[[#This Row],[Date Invoiced]]=FY03_M12,SalesOrders_Log[[#This Row],[Line Sub Total]],0)</f>
        <v>0</v>
      </c>
      <c r="BF332" s="18">
        <f>IF(SalesOrders_Log[[#This Row],[Product]]=FY04_M01,SalesOrders_Log[[#This Row],[Date Invoiced]],0)</f>
        <v>0</v>
      </c>
      <c r="BG332" s="18">
        <f>IF(SalesOrders_Log[[#This Row],[Product]]=FY04_M02,SalesOrders_Log[[#This Row],[Date Invoiced]],0)</f>
        <v>0</v>
      </c>
      <c r="BH332" s="18">
        <f>IF(SalesOrders_Log[[#This Row],[Product]]=FY04_M03,SalesOrders_Log[[#This Row],[Date Invoiced]],0)</f>
        <v>0</v>
      </c>
      <c r="BI332" s="18">
        <f>IF(SalesOrders_Log[[#This Row],[Product]]=FY04_M04,SalesOrders_Log[[#This Row],[Date Invoiced]],0)</f>
        <v>0</v>
      </c>
      <c r="BJ332" s="18">
        <f>IF(SalesOrders_Log[[#This Row],[Product]]=FY04_M05,SalesOrders_Log[[#This Row],[Date Invoiced]],0)</f>
        <v>0</v>
      </c>
      <c r="BK332" s="18">
        <f>IF(SalesOrders_Log[[#This Row],[Product]]=FY04_M06,SalesOrders_Log[[#This Row],[Date Invoiced]],0)</f>
        <v>0</v>
      </c>
      <c r="BL332" s="18">
        <f>IF(SalesOrders_Log[[#This Row],[Product]]=FY04_M07,SalesOrders_Log[[#This Row],[Date Invoiced]],0)</f>
        <v>0</v>
      </c>
      <c r="BM332" s="18">
        <f>IF(SalesOrders_Log[[#This Row],[Product]]=FY04_M08,SalesOrders_Log[[#This Row],[Date Invoiced]],0)</f>
        <v>0</v>
      </c>
      <c r="BN332" s="18">
        <f>IF(SalesOrders_Log[[#This Row],[Product]]=FY04_M09,SalesOrders_Log[[#This Row],[Date Invoiced]],0)</f>
        <v>0</v>
      </c>
      <c r="BO332" s="18">
        <f>IF(SalesOrders_Log[[#This Row],[Product]]=FY04_M10,SalesOrders_Log[[#This Row],[Date Invoiced]],0)</f>
        <v>0</v>
      </c>
      <c r="BP332" s="18">
        <f>IF(SalesOrders_Log[[#This Row],[Product]]=FY04_M11,SalesOrders_Log[[#This Row],[Date Invoiced]],0)</f>
        <v>0</v>
      </c>
      <c r="BQ332" s="18">
        <f>IF(SalesOrders_Log[[#This Row],[Product]]=FY04_M12,SalesOrders_Log[[#This Row],[Date Invoiced]],0)</f>
        <v>0</v>
      </c>
      <c r="BR332" s="18">
        <f>IF(SalesOrders_Log[[#This Row],[Product]]=FY05_M01,SalesOrders_Log[[#This Row],[Date Invoiced]],0)</f>
        <v>0</v>
      </c>
      <c r="BS332" s="18">
        <f>IF(SalesOrders_Log[[#This Row],[Product]]=FY05_M02,SalesOrders_Log[[#This Row],[Date Invoiced]],0)</f>
        <v>0</v>
      </c>
      <c r="BT332" s="18">
        <f>IF(SalesOrders_Log[[#This Row],[Product]]=FY05_M03,SalesOrders_Log[[#This Row],[Date Invoiced]],0)</f>
        <v>0</v>
      </c>
      <c r="BU332" s="18">
        <f>IF(SalesOrders_Log[[#This Row],[Product]]=FY05_M04,SalesOrders_Log[[#This Row],[Date Invoiced]],0)</f>
        <v>0</v>
      </c>
      <c r="BV332" s="18">
        <f>IF(SalesOrders_Log[[#This Row],[Product]]=FY05_M05,SalesOrders_Log[[#This Row],[Date Invoiced]],0)</f>
        <v>0</v>
      </c>
      <c r="BW332" s="18">
        <f>IF(SalesOrders_Log[[#This Row],[Product]]=FY05_M06,SalesOrders_Log[[#This Row],[Date Invoiced]],0)</f>
        <v>0</v>
      </c>
      <c r="BX332" s="18">
        <f>IF(SalesOrders_Log[[#This Row],[Product]]=FY05_M07,SalesOrders_Log[[#This Row],[Date Invoiced]],0)</f>
        <v>0</v>
      </c>
      <c r="BY332" s="18">
        <f>IF(SalesOrders_Log[[#This Row],[Product]]=FY05_M08,SalesOrders_Log[[#This Row],[Date Invoiced]],0)</f>
        <v>0</v>
      </c>
      <c r="BZ332" s="18">
        <f>IF(SalesOrders_Log[[#This Row],[Product]]=FY05_M09,SalesOrders_Log[[#This Row],[Date Invoiced]],0)</f>
        <v>0</v>
      </c>
      <c r="CA332" s="18">
        <f>IF(SalesOrders_Log[[#This Row],[Product]]=FY05_M10,SalesOrders_Log[[#This Row],[Date Invoiced]],0)</f>
        <v>0</v>
      </c>
      <c r="CB332" s="18">
        <f>IF(SalesOrders_Log[[#This Row],[Product]]=FY05_M11,SalesOrders_Log[[#This Row],[Date Invoiced]],0)</f>
        <v>0</v>
      </c>
      <c r="CC332" s="18">
        <f>IF(SalesOrders_Log[[#This Row],[Product]]=FY05_M12,SalesOrders_Log[[#This Row],[Date Invoiced]],0)</f>
        <v>0</v>
      </c>
    </row>
    <row r="333" spans="2:81" x14ac:dyDescent="0.25">
      <c r="B333" s="6" t="s">
        <v>937</v>
      </c>
      <c r="C333" s="6"/>
      <c r="D333" s="11"/>
      <c r="E333" s="6"/>
      <c r="F333" s="6"/>
      <c r="G333" s="6"/>
      <c r="H333" s="6"/>
      <c r="I333" s="6"/>
      <c r="J333" s="6"/>
      <c r="K333" s="6"/>
      <c r="L333" s="18" t="str">
        <f>IF(ISBLANK(SalesOrders_Log[[#This Row],[Product]]),"",SalesOrders_Log[[#This Row],[List Price]]*SalesOrders_Log[[#This Row],[QTY at List Price]]+SalesOrders_Log[[#This Row],[Discount Price]]*SalesOrders_Log[[#This Row],[QTY at Discount Price]])</f>
        <v/>
      </c>
      <c r="M333" s="6"/>
      <c r="N333" s="6"/>
      <c r="O333" s="18" t="str">
        <f>IFERROR(SalesOrders_Log[[#This Row],[Line Sub Total]]*SalesOrders_Log[[#This Row],[Zip Code Taxes]],"")</f>
        <v/>
      </c>
      <c r="P333" s="18">
        <f>SalesOrders_Log[[#This Row],[List Price]]-SalesOrders_Log[[#This Row],[Cost Price]]</f>
        <v>0</v>
      </c>
      <c r="Q33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33" s="93" t="str">
        <f>IFERROR(SalesOrders_Log[[#This Row],[QTY at List Price]]*SalesOrders_Log[[#This Row],[List Price]]/SalesOrders_Log[[#This Row],[Cost Price]]*SalesOrders_Log[[#This Row],[QTY at List Price]]-IF(SalesOrders_Log[[#This Row],[QTY at List Price]]="","",1),"")</f>
        <v/>
      </c>
      <c r="S333" s="93" t="str">
        <f>IFERROR( SalesOrders_Log[[#This Row],[QTY at Discount Price]]*SalesOrders_Log[[#This Row],[Discount Price]]/SalesOrders_Log[[#This Row],[Cost Price]]*SalesOrders_Log[[#This Row],[QTY at Discount Price]]-IF(SalesOrders_Log[[#This Row],[QTY at Discount Price]]="","",1),"")</f>
        <v/>
      </c>
      <c r="T333" s="6"/>
      <c r="V333" s="18">
        <f>IF(SalesOrders_Log[[#This Row],[Date Invoiced]]=FY01_M01,SalesOrders_Log[[#This Row],[Line Sub Total]],0)</f>
        <v>0</v>
      </c>
      <c r="W333" s="18">
        <f>IF(SalesOrders_Log[[#This Row],[Date Invoiced]]=FY01_M02,SalesOrders_Log[[#This Row],[Line Sub Total]],0)</f>
        <v>0</v>
      </c>
      <c r="X333" s="18">
        <f>IF(SalesOrders_Log[[#This Row],[Date Invoiced]]=FY01_M03,SalesOrders_Log[[#This Row],[Line Sub Total]],0)</f>
        <v>0</v>
      </c>
      <c r="Y333" s="18">
        <f>IF(SalesOrders_Log[[#This Row],[Date Invoiced]]=FY01_M04,SalesOrders_Log[[#This Row],[Line Sub Total]],0)</f>
        <v>0</v>
      </c>
      <c r="Z333" s="18">
        <f>IF(SalesOrders_Log[[#This Row],[Date Invoiced]]=FY01_M05,SalesOrders_Log[[#This Row],[Line Sub Total]],0)</f>
        <v>0</v>
      </c>
      <c r="AA333" s="18">
        <f>IF(SalesOrders_Log[[#This Row],[Date Invoiced]]=FY01_M06,SalesOrders_Log[[#This Row],[Line Sub Total]],0)</f>
        <v>0</v>
      </c>
      <c r="AB333" s="18">
        <f>IF(SalesOrders_Log[[#This Row],[Date Invoiced]]=FY01_M07,SalesOrders_Log[[#This Row],[Line Sub Total]],0)</f>
        <v>0</v>
      </c>
      <c r="AC333" s="18">
        <f>IF(SalesOrders_Log[[#This Row],[Date Invoiced]]=FY01_M08,SalesOrders_Log[[#This Row],[Line Sub Total]],0)</f>
        <v>0</v>
      </c>
      <c r="AD333" s="18">
        <f>IF(SalesOrders_Log[[#This Row],[Date Invoiced]]=FY01_M09,SalesOrders_Log[[#This Row],[Line Sub Total]],0)</f>
        <v>0</v>
      </c>
      <c r="AE333" s="18">
        <f>IF(SalesOrders_Log[[#This Row],[Date Invoiced]]=FY01_M10,SalesOrders_Log[[#This Row],[Line Sub Total]],0)</f>
        <v>0</v>
      </c>
      <c r="AF333" s="18">
        <f>IF(SalesOrders_Log[[#This Row],[Date Invoiced]]=FY01_M11,SalesOrders_Log[[#This Row],[Line Sub Total]],0)</f>
        <v>0</v>
      </c>
      <c r="AG333" s="18">
        <f>IF(SalesOrders_Log[[#This Row],[Date Invoiced]]=FY01_M12,SalesOrders_Log[[#This Row],[Line Sub Total]],0)</f>
        <v>0</v>
      </c>
      <c r="AH333" s="18">
        <f>IF(SalesOrders_Log[[#This Row],[Date Invoiced]]=FY02_M01,SalesOrders_Log[[#This Row],[Line Sub Total]],0)</f>
        <v>0</v>
      </c>
      <c r="AI333" s="18">
        <f>IF(SalesOrders_Log[[#This Row],[Date Invoiced]]=FY02_M02,SalesOrders_Log[[#This Row],[Line Sub Total]],0)</f>
        <v>0</v>
      </c>
      <c r="AJ333" s="18">
        <f>IF(SalesOrders_Log[[#This Row],[Date Invoiced]]=FY02_M03,SalesOrders_Log[[#This Row],[Line Sub Total]],0)</f>
        <v>0</v>
      </c>
      <c r="AK333" s="18">
        <f>IF(SalesOrders_Log[[#This Row],[Date Invoiced]]=FY02_M04,SalesOrders_Log[[#This Row],[Line Sub Total]],0)</f>
        <v>0</v>
      </c>
      <c r="AL333" s="18">
        <f>IF(SalesOrders_Log[[#This Row],[Date Invoiced]]=FY02_M05,SalesOrders_Log[[#This Row],[Line Sub Total]],0)</f>
        <v>0</v>
      </c>
      <c r="AM333" s="18">
        <f>IF(SalesOrders_Log[[#This Row],[Date Invoiced]]=FY02_M06,SalesOrders_Log[[#This Row],[Line Sub Total]],0)</f>
        <v>0</v>
      </c>
      <c r="AN333" s="18">
        <f>IF(SalesOrders_Log[[#This Row],[Date Invoiced]]=FY02_M07,SalesOrders_Log[[#This Row],[Line Sub Total]],0)</f>
        <v>0</v>
      </c>
      <c r="AO333" s="18">
        <f>IF(SalesOrders_Log[[#This Row],[Date Invoiced]]=FY02_M08,SalesOrders_Log[[#This Row],[Line Sub Total]],0)</f>
        <v>0</v>
      </c>
      <c r="AP333" s="18">
        <f>IF(SalesOrders_Log[[#This Row],[Date Invoiced]]=FY02_M09,SalesOrders_Log[[#This Row],[Line Sub Total]],0)</f>
        <v>0</v>
      </c>
      <c r="AQ333" s="18">
        <f>IF(SalesOrders_Log[[#This Row],[Date Invoiced]]=FY02_M10,SalesOrders_Log[[#This Row],[Line Sub Total]],0)</f>
        <v>0</v>
      </c>
      <c r="AR333" s="18">
        <f>IF(SalesOrders_Log[[#This Row],[Date Invoiced]]=FY02_M11,SalesOrders_Log[[#This Row],[Line Sub Total]],0)</f>
        <v>0</v>
      </c>
      <c r="AS333" s="18">
        <f>IF(SalesOrders_Log[[#This Row],[Date Invoiced]]=FY02_M12,SalesOrders_Log[[#This Row],[Line Sub Total]],0)</f>
        <v>0</v>
      </c>
      <c r="AT333" s="18">
        <f>IF(SalesOrders_Log[[#This Row],[Date Invoiced]]=FY03_M01,SalesOrders_Log[[#This Row],[Line Sub Total]],0)</f>
        <v>0</v>
      </c>
      <c r="AU333" s="18">
        <f>IF(SalesOrders_Log[[#This Row],[Date Invoiced]]=FY03_M02,SalesOrders_Log[[#This Row],[Line Sub Total]],0)</f>
        <v>0</v>
      </c>
      <c r="AV333" s="18">
        <f>IF(SalesOrders_Log[[#This Row],[Date Invoiced]]=FY03_M03,SalesOrders_Log[[#This Row],[Line Sub Total]],0)</f>
        <v>0</v>
      </c>
      <c r="AW333" s="18">
        <f>IF(SalesOrders_Log[[#This Row],[Date Invoiced]]=FY03_M04,SalesOrders_Log[[#This Row],[Line Sub Total]],0)</f>
        <v>0</v>
      </c>
      <c r="AX333" s="18">
        <f>IF(SalesOrders_Log[[#This Row],[Date Invoiced]]=FY03_M05,SalesOrders_Log[[#This Row],[Line Sub Total]],0)</f>
        <v>0</v>
      </c>
      <c r="AY333" s="18">
        <f>IF(SalesOrders_Log[[#This Row],[Date Invoiced]]=FY03_M06,SalesOrders_Log[[#This Row],[Line Sub Total]],0)</f>
        <v>0</v>
      </c>
      <c r="AZ333" s="18">
        <f>IF(SalesOrders_Log[[#This Row],[Date Invoiced]]=FY03_M07,SalesOrders_Log[[#This Row],[Line Sub Total]],0)</f>
        <v>0</v>
      </c>
      <c r="BA333" s="18">
        <f>IF(SalesOrders_Log[[#This Row],[Date Invoiced]]=FY03_M08,SalesOrders_Log[[#This Row],[Line Sub Total]],0)</f>
        <v>0</v>
      </c>
      <c r="BB333" s="18">
        <f>IF(SalesOrders_Log[[#This Row],[Date Invoiced]]=FY03_M09,SalesOrders_Log[[#This Row],[Line Sub Total]],0)</f>
        <v>0</v>
      </c>
      <c r="BC333" s="18">
        <f>IF(SalesOrders_Log[[#This Row],[Date Invoiced]]=FY03_M10,SalesOrders_Log[[#This Row],[Line Sub Total]],0)</f>
        <v>0</v>
      </c>
      <c r="BD333" s="18">
        <f>IF(SalesOrders_Log[[#This Row],[Date Invoiced]]=FY03_M11,SalesOrders_Log[[#This Row],[Line Sub Total]],0)</f>
        <v>0</v>
      </c>
      <c r="BE333" s="18">
        <f>IF(SalesOrders_Log[[#This Row],[Date Invoiced]]=FY03_M12,SalesOrders_Log[[#This Row],[Line Sub Total]],0)</f>
        <v>0</v>
      </c>
      <c r="BF333" s="18">
        <f>IF(SalesOrders_Log[[#This Row],[Product]]=FY04_M01,SalesOrders_Log[[#This Row],[Date Invoiced]],0)</f>
        <v>0</v>
      </c>
      <c r="BG333" s="18">
        <f>IF(SalesOrders_Log[[#This Row],[Product]]=FY04_M02,SalesOrders_Log[[#This Row],[Date Invoiced]],0)</f>
        <v>0</v>
      </c>
      <c r="BH333" s="18">
        <f>IF(SalesOrders_Log[[#This Row],[Product]]=FY04_M03,SalesOrders_Log[[#This Row],[Date Invoiced]],0)</f>
        <v>0</v>
      </c>
      <c r="BI333" s="18">
        <f>IF(SalesOrders_Log[[#This Row],[Product]]=FY04_M04,SalesOrders_Log[[#This Row],[Date Invoiced]],0)</f>
        <v>0</v>
      </c>
      <c r="BJ333" s="18">
        <f>IF(SalesOrders_Log[[#This Row],[Product]]=FY04_M05,SalesOrders_Log[[#This Row],[Date Invoiced]],0)</f>
        <v>0</v>
      </c>
      <c r="BK333" s="18">
        <f>IF(SalesOrders_Log[[#This Row],[Product]]=FY04_M06,SalesOrders_Log[[#This Row],[Date Invoiced]],0)</f>
        <v>0</v>
      </c>
      <c r="BL333" s="18">
        <f>IF(SalesOrders_Log[[#This Row],[Product]]=FY04_M07,SalesOrders_Log[[#This Row],[Date Invoiced]],0)</f>
        <v>0</v>
      </c>
      <c r="BM333" s="18">
        <f>IF(SalesOrders_Log[[#This Row],[Product]]=FY04_M08,SalesOrders_Log[[#This Row],[Date Invoiced]],0)</f>
        <v>0</v>
      </c>
      <c r="BN333" s="18">
        <f>IF(SalesOrders_Log[[#This Row],[Product]]=FY04_M09,SalesOrders_Log[[#This Row],[Date Invoiced]],0)</f>
        <v>0</v>
      </c>
      <c r="BO333" s="18">
        <f>IF(SalesOrders_Log[[#This Row],[Product]]=FY04_M10,SalesOrders_Log[[#This Row],[Date Invoiced]],0)</f>
        <v>0</v>
      </c>
      <c r="BP333" s="18">
        <f>IF(SalesOrders_Log[[#This Row],[Product]]=FY04_M11,SalesOrders_Log[[#This Row],[Date Invoiced]],0)</f>
        <v>0</v>
      </c>
      <c r="BQ333" s="18">
        <f>IF(SalesOrders_Log[[#This Row],[Product]]=FY04_M12,SalesOrders_Log[[#This Row],[Date Invoiced]],0)</f>
        <v>0</v>
      </c>
      <c r="BR333" s="18">
        <f>IF(SalesOrders_Log[[#This Row],[Product]]=FY05_M01,SalesOrders_Log[[#This Row],[Date Invoiced]],0)</f>
        <v>0</v>
      </c>
      <c r="BS333" s="18">
        <f>IF(SalesOrders_Log[[#This Row],[Product]]=FY05_M02,SalesOrders_Log[[#This Row],[Date Invoiced]],0)</f>
        <v>0</v>
      </c>
      <c r="BT333" s="18">
        <f>IF(SalesOrders_Log[[#This Row],[Product]]=FY05_M03,SalesOrders_Log[[#This Row],[Date Invoiced]],0)</f>
        <v>0</v>
      </c>
      <c r="BU333" s="18">
        <f>IF(SalesOrders_Log[[#This Row],[Product]]=FY05_M04,SalesOrders_Log[[#This Row],[Date Invoiced]],0)</f>
        <v>0</v>
      </c>
      <c r="BV333" s="18">
        <f>IF(SalesOrders_Log[[#This Row],[Product]]=FY05_M05,SalesOrders_Log[[#This Row],[Date Invoiced]],0)</f>
        <v>0</v>
      </c>
      <c r="BW333" s="18">
        <f>IF(SalesOrders_Log[[#This Row],[Product]]=FY05_M06,SalesOrders_Log[[#This Row],[Date Invoiced]],0)</f>
        <v>0</v>
      </c>
      <c r="BX333" s="18">
        <f>IF(SalesOrders_Log[[#This Row],[Product]]=FY05_M07,SalesOrders_Log[[#This Row],[Date Invoiced]],0)</f>
        <v>0</v>
      </c>
      <c r="BY333" s="18">
        <f>IF(SalesOrders_Log[[#This Row],[Product]]=FY05_M08,SalesOrders_Log[[#This Row],[Date Invoiced]],0)</f>
        <v>0</v>
      </c>
      <c r="BZ333" s="18">
        <f>IF(SalesOrders_Log[[#This Row],[Product]]=FY05_M09,SalesOrders_Log[[#This Row],[Date Invoiced]],0)</f>
        <v>0</v>
      </c>
      <c r="CA333" s="18">
        <f>IF(SalesOrders_Log[[#This Row],[Product]]=FY05_M10,SalesOrders_Log[[#This Row],[Date Invoiced]],0)</f>
        <v>0</v>
      </c>
      <c r="CB333" s="18">
        <f>IF(SalesOrders_Log[[#This Row],[Product]]=FY05_M11,SalesOrders_Log[[#This Row],[Date Invoiced]],0)</f>
        <v>0</v>
      </c>
      <c r="CC333" s="18">
        <f>IF(SalesOrders_Log[[#This Row],[Product]]=FY05_M12,SalesOrders_Log[[#This Row],[Date Invoiced]],0)</f>
        <v>0</v>
      </c>
    </row>
    <row r="334" spans="2:81" x14ac:dyDescent="0.25">
      <c r="B334" s="6" t="s">
        <v>938</v>
      </c>
      <c r="C334" s="6"/>
      <c r="D334" s="11"/>
      <c r="E334" s="6"/>
      <c r="F334" s="6"/>
      <c r="G334" s="6"/>
      <c r="H334" s="6"/>
      <c r="I334" s="6"/>
      <c r="J334" s="6"/>
      <c r="K334" s="6"/>
      <c r="L334" s="18" t="str">
        <f>IF(ISBLANK(SalesOrders_Log[[#This Row],[Product]]),"",SalesOrders_Log[[#This Row],[List Price]]*SalesOrders_Log[[#This Row],[QTY at List Price]]+SalesOrders_Log[[#This Row],[Discount Price]]*SalesOrders_Log[[#This Row],[QTY at Discount Price]])</f>
        <v/>
      </c>
      <c r="M334" s="6"/>
      <c r="N334" s="6"/>
      <c r="O334" s="18" t="str">
        <f>IFERROR(SalesOrders_Log[[#This Row],[Line Sub Total]]*SalesOrders_Log[[#This Row],[Zip Code Taxes]],"")</f>
        <v/>
      </c>
      <c r="P334" s="18">
        <f>SalesOrders_Log[[#This Row],[List Price]]-SalesOrders_Log[[#This Row],[Cost Price]]</f>
        <v>0</v>
      </c>
      <c r="Q33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34" s="93" t="str">
        <f>IFERROR(SalesOrders_Log[[#This Row],[QTY at List Price]]*SalesOrders_Log[[#This Row],[List Price]]/SalesOrders_Log[[#This Row],[Cost Price]]*SalesOrders_Log[[#This Row],[QTY at List Price]]-IF(SalesOrders_Log[[#This Row],[QTY at List Price]]="","",1),"")</f>
        <v/>
      </c>
      <c r="S334" s="93" t="str">
        <f>IFERROR( SalesOrders_Log[[#This Row],[QTY at Discount Price]]*SalesOrders_Log[[#This Row],[Discount Price]]/SalesOrders_Log[[#This Row],[Cost Price]]*SalesOrders_Log[[#This Row],[QTY at Discount Price]]-IF(SalesOrders_Log[[#This Row],[QTY at Discount Price]]="","",1),"")</f>
        <v/>
      </c>
      <c r="T334" s="6"/>
      <c r="V334" s="18">
        <f>IF(SalesOrders_Log[[#This Row],[Date Invoiced]]=FY01_M01,SalesOrders_Log[[#This Row],[Line Sub Total]],0)</f>
        <v>0</v>
      </c>
      <c r="W334" s="18">
        <f>IF(SalesOrders_Log[[#This Row],[Date Invoiced]]=FY01_M02,SalesOrders_Log[[#This Row],[Line Sub Total]],0)</f>
        <v>0</v>
      </c>
      <c r="X334" s="18">
        <f>IF(SalesOrders_Log[[#This Row],[Date Invoiced]]=FY01_M03,SalesOrders_Log[[#This Row],[Line Sub Total]],0)</f>
        <v>0</v>
      </c>
      <c r="Y334" s="18">
        <f>IF(SalesOrders_Log[[#This Row],[Date Invoiced]]=FY01_M04,SalesOrders_Log[[#This Row],[Line Sub Total]],0)</f>
        <v>0</v>
      </c>
      <c r="Z334" s="18">
        <f>IF(SalesOrders_Log[[#This Row],[Date Invoiced]]=FY01_M05,SalesOrders_Log[[#This Row],[Line Sub Total]],0)</f>
        <v>0</v>
      </c>
      <c r="AA334" s="18">
        <f>IF(SalesOrders_Log[[#This Row],[Date Invoiced]]=FY01_M06,SalesOrders_Log[[#This Row],[Line Sub Total]],0)</f>
        <v>0</v>
      </c>
      <c r="AB334" s="18">
        <f>IF(SalesOrders_Log[[#This Row],[Date Invoiced]]=FY01_M07,SalesOrders_Log[[#This Row],[Line Sub Total]],0)</f>
        <v>0</v>
      </c>
      <c r="AC334" s="18">
        <f>IF(SalesOrders_Log[[#This Row],[Date Invoiced]]=FY01_M08,SalesOrders_Log[[#This Row],[Line Sub Total]],0)</f>
        <v>0</v>
      </c>
      <c r="AD334" s="18">
        <f>IF(SalesOrders_Log[[#This Row],[Date Invoiced]]=FY01_M09,SalesOrders_Log[[#This Row],[Line Sub Total]],0)</f>
        <v>0</v>
      </c>
      <c r="AE334" s="18">
        <f>IF(SalesOrders_Log[[#This Row],[Date Invoiced]]=FY01_M10,SalesOrders_Log[[#This Row],[Line Sub Total]],0)</f>
        <v>0</v>
      </c>
      <c r="AF334" s="18">
        <f>IF(SalesOrders_Log[[#This Row],[Date Invoiced]]=FY01_M11,SalesOrders_Log[[#This Row],[Line Sub Total]],0)</f>
        <v>0</v>
      </c>
      <c r="AG334" s="18">
        <f>IF(SalesOrders_Log[[#This Row],[Date Invoiced]]=FY01_M12,SalesOrders_Log[[#This Row],[Line Sub Total]],0)</f>
        <v>0</v>
      </c>
      <c r="AH334" s="18">
        <f>IF(SalesOrders_Log[[#This Row],[Date Invoiced]]=FY02_M01,SalesOrders_Log[[#This Row],[Line Sub Total]],0)</f>
        <v>0</v>
      </c>
      <c r="AI334" s="18">
        <f>IF(SalesOrders_Log[[#This Row],[Date Invoiced]]=FY02_M02,SalesOrders_Log[[#This Row],[Line Sub Total]],0)</f>
        <v>0</v>
      </c>
      <c r="AJ334" s="18">
        <f>IF(SalesOrders_Log[[#This Row],[Date Invoiced]]=FY02_M03,SalesOrders_Log[[#This Row],[Line Sub Total]],0)</f>
        <v>0</v>
      </c>
      <c r="AK334" s="18">
        <f>IF(SalesOrders_Log[[#This Row],[Date Invoiced]]=FY02_M04,SalesOrders_Log[[#This Row],[Line Sub Total]],0)</f>
        <v>0</v>
      </c>
      <c r="AL334" s="18">
        <f>IF(SalesOrders_Log[[#This Row],[Date Invoiced]]=FY02_M05,SalesOrders_Log[[#This Row],[Line Sub Total]],0)</f>
        <v>0</v>
      </c>
      <c r="AM334" s="18">
        <f>IF(SalesOrders_Log[[#This Row],[Date Invoiced]]=FY02_M06,SalesOrders_Log[[#This Row],[Line Sub Total]],0)</f>
        <v>0</v>
      </c>
      <c r="AN334" s="18">
        <f>IF(SalesOrders_Log[[#This Row],[Date Invoiced]]=FY02_M07,SalesOrders_Log[[#This Row],[Line Sub Total]],0)</f>
        <v>0</v>
      </c>
      <c r="AO334" s="18">
        <f>IF(SalesOrders_Log[[#This Row],[Date Invoiced]]=FY02_M08,SalesOrders_Log[[#This Row],[Line Sub Total]],0)</f>
        <v>0</v>
      </c>
      <c r="AP334" s="18">
        <f>IF(SalesOrders_Log[[#This Row],[Date Invoiced]]=FY02_M09,SalesOrders_Log[[#This Row],[Line Sub Total]],0)</f>
        <v>0</v>
      </c>
      <c r="AQ334" s="18">
        <f>IF(SalesOrders_Log[[#This Row],[Date Invoiced]]=FY02_M10,SalesOrders_Log[[#This Row],[Line Sub Total]],0)</f>
        <v>0</v>
      </c>
      <c r="AR334" s="18">
        <f>IF(SalesOrders_Log[[#This Row],[Date Invoiced]]=FY02_M11,SalesOrders_Log[[#This Row],[Line Sub Total]],0)</f>
        <v>0</v>
      </c>
      <c r="AS334" s="18">
        <f>IF(SalesOrders_Log[[#This Row],[Date Invoiced]]=FY02_M12,SalesOrders_Log[[#This Row],[Line Sub Total]],0)</f>
        <v>0</v>
      </c>
      <c r="AT334" s="18">
        <f>IF(SalesOrders_Log[[#This Row],[Date Invoiced]]=FY03_M01,SalesOrders_Log[[#This Row],[Line Sub Total]],0)</f>
        <v>0</v>
      </c>
      <c r="AU334" s="18">
        <f>IF(SalesOrders_Log[[#This Row],[Date Invoiced]]=FY03_M02,SalesOrders_Log[[#This Row],[Line Sub Total]],0)</f>
        <v>0</v>
      </c>
      <c r="AV334" s="18">
        <f>IF(SalesOrders_Log[[#This Row],[Date Invoiced]]=FY03_M03,SalesOrders_Log[[#This Row],[Line Sub Total]],0)</f>
        <v>0</v>
      </c>
      <c r="AW334" s="18">
        <f>IF(SalesOrders_Log[[#This Row],[Date Invoiced]]=FY03_M04,SalesOrders_Log[[#This Row],[Line Sub Total]],0)</f>
        <v>0</v>
      </c>
      <c r="AX334" s="18">
        <f>IF(SalesOrders_Log[[#This Row],[Date Invoiced]]=FY03_M05,SalesOrders_Log[[#This Row],[Line Sub Total]],0)</f>
        <v>0</v>
      </c>
      <c r="AY334" s="18">
        <f>IF(SalesOrders_Log[[#This Row],[Date Invoiced]]=FY03_M06,SalesOrders_Log[[#This Row],[Line Sub Total]],0)</f>
        <v>0</v>
      </c>
      <c r="AZ334" s="18">
        <f>IF(SalesOrders_Log[[#This Row],[Date Invoiced]]=FY03_M07,SalesOrders_Log[[#This Row],[Line Sub Total]],0)</f>
        <v>0</v>
      </c>
      <c r="BA334" s="18">
        <f>IF(SalesOrders_Log[[#This Row],[Date Invoiced]]=FY03_M08,SalesOrders_Log[[#This Row],[Line Sub Total]],0)</f>
        <v>0</v>
      </c>
      <c r="BB334" s="18">
        <f>IF(SalesOrders_Log[[#This Row],[Date Invoiced]]=FY03_M09,SalesOrders_Log[[#This Row],[Line Sub Total]],0)</f>
        <v>0</v>
      </c>
      <c r="BC334" s="18">
        <f>IF(SalesOrders_Log[[#This Row],[Date Invoiced]]=FY03_M10,SalesOrders_Log[[#This Row],[Line Sub Total]],0)</f>
        <v>0</v>
      </c>
      <c r="BD334" s="18">
        <f>IF(SalesOrders_Log[[#This Row],[Date Invoiced]]=FY03_M11,SalesOrders_Log[[#This Row],[Line Sub Total]],0)</f>
        <v>0</v>
      </c>
      <c r="BE334" s="18">
        <f>IF(SalesOrders_Log[[#This Row],[Date Invoiced]]=FY03_M12,SalesOrders_Log[[#This Row],[Line Sub Total]],0)</f>
        <v>0</v>
      </c>
      <c r="BF334" s="18">
        <f>IF(SalesOrders_Log[[#This Row],[Product]]=FY04_M01,SalesOrders_Log[[#This Row],[Date Invoiced]],0)</f>
        <v>0</v>
      </c>
      <c r="BG334" s="18">
        <f>IF(SalesOrders_Log[[#This Row],[Product]]=FY04_M02,SalesOrders_Log[[#This Row],[Date Invoiced]],0)</f>
        <v>0</v>
      </c>
      <c r="BH334" s="18">
        <f>IF(SalesOrders_Log[[#This Row],[Product]]=FY04_M03,SalesOrders_Log[[#This Row],[Date Invoiced]],0)</f>
        <v>0</v>
      </c>
      <c r="BI334" s="18">
        <f>IF(SalesOrders_Log[[#This Row],[Product]]=FY04_M04,SalesOrders_Log[[#This Row],[Date Invoiced]],0)</f>
        <v>0</v>
      </c>
      <c r="BJ334" s="18">
        <f>IF(SalesOrders_Log[[#This Row],[Product]]=FY04_M05,SalesOrders_Log[[#This Row],[Date Invoiced]],0)</f>
        <v>0</v>
      </c>
      <c r="BK334" s="18">
        <f>IF(SalesOrders_Log[[#This Row],[Product]]=FY04_M06,SalesOrders_Log[[#This Row],[Date Invoiced]],0)</f>
        <v>0</v>
      </c>
      <c r="BL334" s="18">
        <f>IF(SalesOrders_Log[[#This Row],[Product]]=FY04_M07,SalesOrders_Log[[#This Row],[Date Invoiced]],0)</f>
        <v>0</v>
      </c>
      <c r="BM334" s="18">
        <f>IF(SalesOrders_Log[[#This Row],[Product]]=FY04_M08,SalesOrders_Log[[#This Row],[Date Invoiced]],0)</f>
        <v>0</v>
      </c>
      <c r="BN334" s="18">
        <f>IF(SalesOrders_Log[[#This Row],[Product]]=FY04_M09,SalesOrders_Log[[#This Row],[Date Invoiced]],0)</f>
        <v>0</v>
      </c>
      <c r="BO334" s="18">
        <f>IF(SalesOrders_Log[[#This Row],[Product]]=FY04_M10,SalesOrders_Log[[#This Row],[Date Invoiced]],0)</f>
        <v>0</v>
      </c>
      <c r="BP334" s="18">
        <f>IF(SalesOrders_Log[[#This Row],[Product]]=FY04_M11,SalesOrders_Log[[#This Row],[Date Invoiced]],0)</f>
        <v>0</v>
      </c>
      <c r="BQ334" s="18">
        <f>IF(SalesOrders_Log[[#This Row],[Product]]=FY04_M12,SalesOrders_Log[[#This Row],[Date Invoiced]],0)</f>
        <v>0</v>
      </c>
      <c r="BR334" s="18">
        <f>IF(SalesOrders_Log[[#This Row],[Product]]=FY05_M01,SalesOrders_Log[[#This Row],[Date Invoiced]],0)</f>
        <v>0</v>
      </c>
      <c r="BS334" s="18">
        <f>IF(SalesOrders_Log[[#This Row],[Product]]=FY05_M02,SalesOrders_Log[[#This Row],[Date Invoiced]],0)</f>
        <v>0</v>
      </c>
      <c r="BT334" s="18">
        <f>IF(SalesOrders_Log[[#This Row],[Product]]=FY05_M03,SalesOrders_Log[[#This Row],[Date Invoiced]],0)</f>
        <v>0</v>
      </c>
      <c r="BU334" s="18">
        <f>IF(SalesOrders_Log[[#This Row],[Product]]=FY05_M04,SalesOrders_Log[[#This Row],[Date Invoiced]],0)</f>
        <v>0</v>
      </c>
      <c r="BV334" s="18">
        <f>IF(SalesOrders_Log[[#This Row],[Product]]=FY05_M05,SalesOrders_Log[[#This Row],[Date Invoiced]],0)</f>
        <v>0</v>
      </c>
      <c r="BW334" s="18">
        <f>IF(SalesOrders_Log[[#This Row],[Product]]=FY05_M06,SalesOrders_Log[[#This Row],[Date Invoiced]],0)</f>
        <v>0</v>
      </c>
      <c r="BX334" s="18">
        <f>IF(SalesOrders_Log[[#This Row],[Product]]=FY05_M07,SalesOrders_Log[[#This Row],[Date Invoiced]],0)</f>
        <v>0</v>
      </c>
      <c r="BY334" s="18">
        <f>IF(SalesOrders_Log[[#This Row],[Product]]=FY05_M08,SalesOrders_Log[[#This Row],[Date Invoiced]],0)</f>
        <v>0</v>
      </c>
      <c r="BZ334" s="18">
        <f>IF(SalesOrders_Log[[#This Row],[Product]]=FY05_M09,SalesOrders_Log[[#This Row],[Date Invoiced]],0)</f>
        <v>0</v>
      </c>
      <c r="CA334" s="18">
        <f>IF(SalesOrders_Log[[#This Row],[Product]]=FY05_M10,SalesOrders_Log[[#This Row],[Date Invoiced]],0)</f>
        <v>0</v>
      </c>
      <c r="CB334" s="18">
        <f>IF(SalesOrders_Log[[#This Row],[Product]]=FY05_M11,SalesOrders_Log[[#This Row],[Date Invoiced]],0)</f>
        <v>0</v>
      </c>
      <c r="CC334" s="18">
        <f>IF(SalesOrders_Log[[#This Row],[Product]]=FY05_M12,SalesOrders_Log[[#This Row],[Date Invoiced]],0)</f>
        <v>0</v>
      </c>
    </row>
    <row r="335" spans="2:81" x14ac:dyDescent="0.25">
      <c r="B335" s="6" t="s">
        <v>939</v>
      </c>
      <c r="C335" s="6"/>
      <c r="D335" s="11"/>
      <c r="E335" s="6"/>
      <c r="F335" s="6"/>
      <c r="G335" s="6"/>
      <c r="H335" s="6"/>
      <c r="I335" s="6"/>
      <c r="J335" s="6"/>
      <c r="K335" s="6"/>
      <c r="L335" s="18" t="str">
        <f>IF(ISBLANK(SalesOrders_Log[[#This Row],[Product]]),"",SalesOrders_Log[[#This Row],[List Price]]*SalesOrders_Log[[#This Row],[QTY at List Price]]+SalesOrders_Log[[#This Row],[Discount Price]]*SalesOrders_Log[[#This Row],[QTY at Discount Price]])</f>
        <v/>
      </c>
      <c r="M335" s="6"/>
      <c r="N335" s="6"/>
      <c r="O335" s="18" t="str">
        <f>IFERROR(SalesOrders_Log[[#This Row],[Line Sub Total]]*SalesOrders_Log[[#This Row],[Zip Code Taxes]],"")</f>
        <v/>
      </c>
      <c r="P335" s="18">
        <f>SalesOrders_Log[[#This Row],[List Price]]-SalesOrders_Log[[#This Row],[Cost Price]]</f>
        <v>0</v>
      </c>
      <c r="Q33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35" s="93" t="str">
        <f>IFERROR(SalesOrders_Log[[#This Row],[QTY at List Price]]*SalesOrders_Log[[#This Row],[List Price]]/SalesOrders_Log[[#This Row],[Cost Price]]*SalesOrders_Log[[#This Row],[QTY at List Price]]-IF(SalesOrders_Log[[#This Row],[QTY at List Price]]="","",1),"")</f>
        <v/>
      </c>
      <c r="S335" s="93" t="str">
        <f>IFERROR( SalesOrders_Log[[#This Row],[QTY at Discount Price]]*SalesOrders_Log[[#This Row],[Discount Price]]/SalesOrders_Log[[#This Row],[Cost Price]]*SalesOrders_Log[[#This Row],[QTY at Discount Price]]-IF(SalesOrders_Log[[#This Row],[QTY at Discount Price]]="","",1),"")</f>
        <v/>
      </c>
      <c r="T335" s="6"/>
      <c r="V335" s="18">
        <f>IF(SalesOrders_Log[[#This Row],[Date Invoiced]]=FY01_M01,SalesOrders_Log[[#This Row],[Line Sub Total]],0)</f>
        <v>0</v>
      </c>
      <c r="W335" s="18">
        <f>IF(SalesOrders_Log[[#This Row],[Date Invoiced]]=FY01_M02,SalesOrders_Log[[#This Row],[Line Sub Total]],0)</f>
        <v>0</v>
      </c>
      <c r="X335" s="18">
        <f>IF(SalesOrders_Log[[#This Row],[Date Invoiced]]=FY01_M03,SalesOrders_Log[[#This Row],[Line Sub Total]],0)</f>
        <v>0</v>
      </c>
      <c r="Y335" s="18">
        <f>IF(SalesOrders_Log[[#This Row],[Date Invoiced]]=FY01_M04,SalesOrders_Log[[#This Row],[Line Sub Total]],0)</f>
        <v>0</v>
      </c>
      <c r="Z335" s="18">
        <f>IF(SalesOrders_Log[[#This Row],[Date Invoiced]]=FY01_M05,SalesOrders_Log[[#This Row],[Line Sub Total]],0)</f>
        <v>0</v>
      </c>
      <c r="AA335" s="18">
        <f>IF(SalesOrders_Log[[#This Row],[Date Invoiced]]=FY01_M06,SalesOrders_Log[[#This Row],[Line Sub Total]],0)</f>
        <v>0</v>
      </c>
      <c r="AB335" s="18">
        <f>IF(SalesOrders_Log[[#This Row],[Date Invoiced]]=FY01_M07,SalesOrders_Log[[#This Row],[Line Sub Total]],0)</f>
        <v>0</v>
      </c>
      <c r="AC335" s="18">
        <f>IF(SalesOrders_Log[[#This Row],[Date Invoiced]]=FY01_M08,SalesOrders_Log[[#This Row],[Line Sub Total]],0)</f>
        <v>0</v>
      </c>
      <c r="AD335" s="18">
        <f>IF(SalesOrders_Log[[#This Row],[Date Invoiced]]=FY01_M09,SalesOrders_Log[[#This Row],[Line Sub Total]],0)</f>
        <v>0</v>
      </c>
      <c r="AE335" s="18">
        <f>IF(SalesOrders_Log[[#This Row],[Date Invoiced]]=FY01_M10,SalesOrders_Log[[#This Row],[Line Sub Total]],0)</f>
        <v>0</v>
      </c>
      <c r="AF335" s="18">
        <f>IF(SalesOrders_Log[[#This Row],[Date Invoiced]]=FY01_M11,SalesOrders_Log[[#This Row],[Line Sub Total]],0)</f>
        <v>0</v>
      </c>
      <c r="AG335" s="18">
        <f>IF(SalesOrders_Log[[#This Row],[Date Invoiced]]=FY01_M12,SalesOrders_Log[[#This Row],[Line Sub Total]],0)</f>
        <v>0</v>
      </c>
      <c r="AH335" s="18">
        <f>IF(SalesOrders_Log[[#This Row],[Date Invoiced]]=FY02_M01,SalesOrders_Log[[#This Row],[Line Sub Total]],0)</f>
        <v>0</v>
      </c>
      <c r="AI335" s="18">
        <f>IF(SalesOrders_Log[[#This Row],[Date Invoiced]]=FY02_M02,SalesOrders_Log[[#This Row],[Line Sub Total]],0)</f>
        <v>0</v>
      </c>
      <c r="AJ335" s="18">
        <f>IF(SalesOrders_Log[[#This Row],[Date Invoiced]]=FY02_M03,SalesOrders_Log[[#This Row],[Line Sub Total]],0)</f>
        <v>0</v>
      </c>
      <c r="AK335" s="18">
        <f>IF(SalesOrders_Log[[#This Row],[Date Invoiced]]=FY02_M04,SalesOrders_Log[[#This Row],[Line Sub Total]],0)</f>
        <v>0</v>
      </c>
      <c r="AL335" s="18">
        <f>IF(SalesOrders_Log[[#This Row],[Date Invoiced]]=FY02_M05,SalesOrders_Log[[#This Row],[Line Sub Total]],0)</f>
        <v>0</v>
      </c>
      <c r="AM335" s="18">
        <f>IF(SalesOrders_Log[[#This Row],[Date Invoiced]]=FY02_M06,SalesOrders_Log[[#This Row],[Line Sub Total]],0)</f>
        <v>0</v>
      </c>
      <c r="AN335" s="18">
        <f>IF(SalesOrders_Log[[#This Row],[Date Invoiced]]=FY02_M07,SalesOrders_Log[[#This Row],[Line Sub Total]],0)</f>
        <v>0</v>
      </c>
      <c r="AO335" s="18">
        <f>IF(SalesOrders_Log[[#This Row],[Date Invoiced]]=FY02_M08,SalesOrders_Log[[#This Row],[Line Sub Total]],0)</f>
        <v>0</v>
      </c>
      <c r="AP335" s="18">
        <f>IF(SalesOrders_Log[[#This Row],[Date Invoiced]]=FY02_M09,SalesOrders_Log[[#This Row],[Line Sub Total]],0)</f>
        <v>0</v>
      </c>
      <c r="AQ335" s="18">
        <f>IF(SalesOrders_Log[[#This Row],[Date Invoiced]]=FY02_M10,SalesOrders_Log[[#This Row],[Line Sub Total]],0)</f>
        <v>0</v>
      </c>
      <c r="AR335" s="18">
        <f>IF(SalesOrders_Log[[#This Row],[Date Invoiced]]=FY02_M11,SalesOrders_Log[[#This Row],[Line Sub Total]],0)</f>
        <v>0</v>
      </c>
      <c r="AS335" s="18">
        <f>IF(SalesOrders_Log[[#This Row],[Date Invoiced]]=FY02_M12,SalesOrders_Log[[#This Row],[Line Sub Total]],0)</f>
        <v>0</v>
      </c>
      <c r="AT335" s="18">
        <f>IF(SalesOrders_Log[[#This Row],[Date Invoiced]]=FY03_M01,SalesOrders_Log[[#This Row],[Line Sub Total]],0)</f>
        <v>0</v>
      </c>
      <c r="AU335" s="18">
        <f>IF(SalesOrders_Log[[#This Row],[Date Invoiced]]=FY03_M02,SalesOrders_Log[[#This Row],[Line Sub Total]],0)</f>
        <v>0</v>
      </c>
      <c r="AV335" s="18">
        <f>IF(SalesOrders_Log[[#This Row],[Date Invoiced]]=FY03_M03,SalesOrders_Log[[#This Row],[Line Sub Total]],0)</f>
        <v>0</v>
      </c>
      <c r="AW335" s="18">
        <f>IF(SalesOrders_Log[[#This Row],[Date Invoiced]]=FY03_M04,SalesOrders_Log[[#This Row],[Line Sub Total]],0)</f>
        <v>0</v>
      </c>
      <c r="AX335" s="18">
        <f>IF(SalesOrders_Log[[#This Row],[Date Invoiced]]=FY03_M05,SalesOrders_Log[[#This Row],[Line Sub Total]],0)</f>
        <v>0</v>
      </c>
      <c r="AY335" s="18">
        <f>IF(SalesOrders_Log[[#This Row],[Date Invoiced]]=FY03_M06,SalesOrders_Log[[#This Row],[Line Sub Total]],0)</f>
        <v>0</v>
      </c>
      <c r="AZ335" s="18">
        <f>IF(SalesOrders_Log[[#This Row],[Date Invoiced]]=FY03_M07,SalesOrders_Log[[#This Row],[Line Sub Total]],0)</f>
        <v>0</v>
      </c>
      <c r="BA335" s="18">
        <f>IF(SalesOrders_Log[[#This Row],[Date Invoiced]]=FY03_M08,SalesOrders_Log[[#This Row],[Line Sub Total]],0)</f>
        <v>0</v>
      </c>
      <c r="BB335" s="18">
        <f>IF(SalesOrders_Log[[#This Row],[Date Invoiced]]=FY03_M09,SalesOrders_Log[[#This Row],[Line Sub Total]],0)</f>
        <v>0</v>
      </c>
      <c r="BC335" s="18">
        <f>IF(SalesOrders_Log[[#This Row],[Date Invoiced]]=FY03_M10,SalesOrders_Log[[#This Row],[Line Sub Total]],0)</f>
        <v>0</v>
      </c>
      <c r="BD335" s="18">
        <f>IF(SalesOrders_Log[[#This Row],[Date Invoiced]]=FY03_M11,SalesOrders_Log[[#This Row],[Line Sub Total]],0)</f>
        <v>0</v>
      </c>
      <c r="BE335" s="18">
        <f>IF(SalesOrders_Log[[#This Row],[Date Invoiced]]=FY03_M12,SalesOrders_Log[[#This Row],[Line Sub Total]],0)</f>
        <v>0</v>
      </c>
      <c r="BF335" s="18">
        <f>IF(SalesOrders_Log[[#This Row],[Product]]=FY04_M01,SalesOrders_Log[[#This Row],[Date Invoiced]],0)</f>
        <v>0</v>
      </c>
      <c r="BG335" s="18">
        <f>IF(SalesOrders_Log[[#This Row],[Product]]=FY04_M02,SalesOrders_Log[[#This Row],[Date Invoiced]],0)</f>
        <v>0</v>
      </c>
      <c r="BH335" s="18">
        <f>IF(SalesOrders_Log[[#This Row],[Product]]=FY04_M03,SalesOrders_Log[[#This Row],[Date Invoiced]],0)</f>
        <v>0</v>
      </c>
      <c r="BI335" s="18">
        <f>IF(SalesOrders_Log[[#This Row],[Product]]=FY04_M04,SalesOrders_Log[[#This Row],[Date Invoiced]],0)</f>
        <v>0</v>
      </c>
      <c r="BJ335" s="18">
        <f>IF(SalesOrders_Log[[#This Row],[Product]]=FY04_M05,SalesOrders_Log[[#This Row],[Date Invoiced]],0)</f>
        <v>0</v>
      </c>
      <c r="BK335" s="18">
        <f>IF(SalesOrders_Log[[#This Row],[Product]]=FY04_M06,SalesOrders_Log[[#This Row],[Date Invoiced]],0)</f>
        <v>0</v>
      </c>
      <c r="BL335" s="18">
        <f>IF(SalesOrders_Log[[#This Row],[Product]]=FY04_M07,SalesOrders_Log[[#This Row],[Date Invoiced]],0)</f>
        <v>0</v>
      </c>
      <c r="BM335" s="18">
        <f>IF(SalesOrders_Log[[#This Row],[Product]]=FY04_M08,SalesOrders_Log[[#This Row],[Date Invoiced]],0)</f>
        <v>0</v>
      </c>
      <c r="BN335" s="18">
        <f>IF(SalesOrders_Log[[#This Row],[Product]]=FY04_M09,SalesOrders_Log[[#This Row],[Date Invoiced]],0)</f>
        <v>0</v>
      </c>
      <c r="BO335" s="18">
        <f>IF(SalesOrders_Log[[#This Row],[Product]]=FY04_M10,SalesOrders_Log[[#This Row],[Date Invoiced]],0)</f>
        <v>0</v>
      </c>
      <c r="BP335" s="18">
        <f>IF(SalesOrders_Log[[#This Row],[Product]]=FY04_M11,SalesOrders_Log[[#This Row],[Date Invoiced]],0)</f>
        <v>0</v>
      </c>
      <c r="BQ335" s="18">
        <f>IF(SalesOrders_Log[[#This Row],[Product]]=FY04_M12,SalesOrders_Log[[#This Row],[Date Invoiced]],0)</f>
        <v>0</v>
      </c>
      <c r="BR335" s="18">
        <f>IF(SalesOrders_Log[[#This Row],[Product]]=FY05_M01,SalesOrders_Log[[#This Row],[Date Invoiced]],0)</f>
        <v>0</v>
      </c>
      <c r="BS335" s="18">
        <f>IF(SalesOrders_Log[[#This Row],[Product]]=FY05_M02,SalesOrders_Log[[#This Row],[Date Invoiced]],0)</f>
        <v>0</v>
      </c>
      <c r="BT335" s="18">
        <f>IF(SalesOrders_Log[[#This Row],[Product]]=FY05_M03,SalesOrders_Log[[#This Row],[Date Invoiced]],0)</f>
        <v>0</v>
      </c>
      <c r="BU335" s="18">
        <f>IF(SalesOrders_Log[[#This Row],[Product]]=FY05_M04,SalesOrders_Log[[#This Row],[Date Invoiced]],0)</f>
        <v>0</v>
      </c>
      <c r="BV335" s="18">
        <f>IF(SalesOrders_Log[[#This Row],[Product]]=FY05_M05,SalesOrders_Log[[#This Row],[Date Invoiced]],0)</f>
        <v>0</v>
      </c>
      <c r="BW335" s="18">
        <f>IF(SalesOrders_Log[[#This Row],[Product]]=FY05_M06,SalesOrders_Log[[#This Row],[Date Invoiced]],0)</f>
        <v>0</v>
      </c>
      <c r="BX335" s="18">
        <f>IF(SalesOrders_Log[[#This Row],[Product]]=FY05_M07,SalesOrders_Log[[#This Row],[Date Invoiced]],0)</f>
        <v>0</v>
      </c>
      <c r="BY335" s="18">
        <f>IF(SalesOrders_Log[[#This Row],[Product]]=FY05_M08,SalesOrders_Log[[#This Row],[Date Invoiced]],0)</f>
        <v>0</v>
      </c>
      <c r="BZ335" s="18">
        <f>IF(SalesOrders_Log[[#This Row],[Product]]=FY05_M09,SalesOrders_Log[[#This Row],[Date Invoiced]],0)</f>
        <v>0</v>
      </c>
      <c r="CA335" s="18">
        <f>IF(SalesOrders_Log[[#This Row],[Product]]=FY05_M10,SalesOrders_Log[[#This Row],[Date Invoiced]],0)</f>
        <v>0</v>
      </c>
      <c r="CB335" s="18">
        <f>IF(SalesOrders_Log[[#This Row],[Product]]=FY05_M11,SalesOrders_Log[[#This Row],[Date Invoiced]],0)</f>
        <v>0</v>
      </c>
      <c r="CC335" s="18">
        <f>IF(SalesOrders_Log[[#This Row],[Product]]=FY05_M12,SalesOrders_Log[[#This Row],[Date Invoiced]],0)</f>
        <v>0</v>
      </c>
    </row>
    <row r="336" spans="2:81" x14ac:dyDescent="0.25">
      <c r="B336" s="6" t="s">
        <v>940</v>
      </c>
      <c r="C336" s="6"/>
      <c r="D336" s="11"/>
      <c r="E336" s="6"/>
      <c r="F336" s="6"/>
      <c r="G336" s="6"/>
      <c r="H336" s="6"/>
      <c r="I336" s="6"/>
      <c r="J336" s="6"/>
      <c r="K336" s="6"/>
      <c r="L336" s="18" t="str">
        <f>IF(ISBLANK(SalesOrders_Log[[#This Row],[Product]]),"",SalesOrders_Log[[#This Row],[List Price]]*SalesOrders_Log[[#This Row],[QTY at List Price]]+SalesOrders_Log[[#This Row],[Discount Price]]*SalesOrders_Log[[#This Row],[QTY at Discount Price]])</f>
        <v/>
      </c>
      <c r="M336" s="6"/>
      <c r="N336" s="6"/>
      <c r="O336" s="18" t="str">
        <f>IFERROR(SalesOrders_Log[[#This Row],[Line Sub Total]]*SalesOrders_Log[[#This Row],[Zip Code Taxes]],"")</f>
        <v/>
      </c>
      <c r="P336" s="18">
        <f>SalesOrders_Log[[#This Row],[List Price]]-SalesOrders_Log[[#This Row],[Cost Price]]</f>
        <v>0</v>
      </c>
      <c r="Q33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36" s="93" t="str">
        <f>IFERROR(SalesOrders_Log[[#This Row],[QTY at List Price]]*SalesOrders_Log[[#This Row],[List Price]]/SalesOrders_Log[[#This Row],[Cost Price]]*SalesOrders_Log[[#This Row],[QTY at List Price]]-IF(SalesOrders_Log[[#This Row],[QTY at List Price]]="","",1),"")</f>
        <v/>
      </c>
      <c r="S336" s="93" t="str">
        <f>IFERROR( SalesOrders_Log[[#This Row],[QTY at Discount Price]]*SalesOrders_Log[[#This Row],[Discount Price]]/SalesOrders_Log[[#This Row],[Cost Price]]*SalesOrders_Log[[#This Row],[QTY at Discount Price]]-IF(SalesOrders_Log[[#This Row],[QTY at Discount Price]]="","",1),"")</f>
        <v/>
      </c>
      <c r="T336" s="6"/>
      <c r="V336" s="18">
        <f>IF(SalesOrders_Log[[#This Row],[Date Invoiced]]=FY01_M01,SalesOrders_Log[[#This Row],[Line Sub Total]],0)</f>
        <v>0</v>
      </c>
      <c r="W336" s="18">
        <f>IF(SalesOrders_Log[[#This Row],[Date Invoiced]]=FY01_M02,SalesOrders_Log[[#This Row],[Line Sub Total]],0)</f>
        <v>0</v>
      </c>
      <c r="X336" s="18">
        <f>IF(SalesOrders_Log[[#This Row],[Date Invoiced]]=FY01_M03,SalesOrders_Log[[#This Row],[Line Sub Total]],0)</f>
        <v>0</v>
      </c>
      <c r="Y336" s="18">
        <f>IF(SalesOrders_Log[[#This Row],[Date Invoiced]]=FY01_M04,SalesOrders_Log[[#This Row],[Line Sub Total]],0)</f>
        <v>0</v>
      </c>
      <c r="Z336" s="18">
        <f>IF(SalesOrders_Log[[#This Row],[Date Invoiced]]=FY01_M05,SalesOrders_Log[[#This Row],[Line Sub Total]],0)</f>
        <v>0</v>
      </c>
      <c r="AA336" s="18">
        <f>IF(SalesOrders_Log[[#This Row],[Date Invoiced]]=FY01_M06,SalesOrders_Log[[#This Row],[Line Sub Total]],0)</f>
        <v>0</v>
      </c>
      <c r="AB336" s="18">
        <f>IF(SalesOrders_Log[[#This Row],[Date Invoiced]]=FY01_M07,SalesOrders_Log[[#This Row],[Line Sub Total]],0)</f>
        <v>0</v>
      </c>
      <c r="AC336" s="18">
        <f>IF(SalesOrders_Log[[#This Row],[Date Invoiced]]=FY01_M08,SalesOrders_Log[[#This Row],[Line Sub Total]],0)</f>
        <v>0</v>
      </c>
      <c r="AD336" s="18">
        <f>IF(SalesOrders_Log[[#This Row],[Date Invoiced]]=FY01_M09,SalesOrders_Log[[#This Row],[Line Sub Total]],0)</f>
        <v>0</v>
      </c>
      <c r="AE336" s="18">
        <f>IF(SalesOrders_Log[[#This Row],[Date Invoiced]]=FY01_M10,SalesOrders_Log[[#This Row],[Line Sub Total]],0)</f>
        <v>0</v>
      </c>
      <c r="AF336" s="18">
        <f>IF(SalesOrders_Log[[#This Row],[Date Invoiced]]=FY01_M11,SalesOrders_Log[[#This Row],[Line Sub Total]],0)</f>
        <v>0</v>
      </c>
      <c r="AG336" s="18">
        <f>IF(SalesOrders_Log[[#This Row],[Date Invoiced]]=FY01_M12,SalesOrders_Log[[#This Row],[Line Sub Total]],0)</f>
        <v>0</v>
      </c>
      <c r="AH336" s="18">
        <f>IF(SalesOrders_Log[[#This Row],[Date Invoiced]]=FY02_M01,SalesOrders_Log[[#This Row],[Line Sub Total]],0)</f>
        <v>0</v>
      </c>
      <c r="AI336" s="18">
        <f>IF(SalesOrders_Log[[#This Row],[Date Invoiced]]=FY02_M02,SalesOrders_Log[[#This Row],[Line Sub Total]],0)</f>
        <v>0</v>
      </c>
      <c r="AJ336" s="18">
        <f>IF(SalesOrders_Log[[#This Row],[Date Invoiced]]=FY02_M03,SalesOrders_Log[[#This Row],[Line Sub Total]],0)</f>
        <v>0</v>
      </c>
      <c r="AK336" s="18">
        <f>IF(SalesOrders_Log[[#This Row],[Date Invoiced]]=FY02_M04,SalesOrders_Log[[#This Row],[Line Sub Total]],0)</f>
        <v>0</v>
      </c>
      <c r="AL336" s="18">
        <f>IF(SalesOrders_Log[[#This Row],[Date Invoiced]]=FY02_M05,SalesOrders_Log[[#This Row],[Line Sub Total]],0)</f>
        <v>0</v>
      </c>
      <c r="AM336" s="18">
        <f>IF(SalesOrders_Log[[#This Row],[Date Invoiced]]=FY02_M06,SalesOrders_Log[[#This Row],[Line Sub Total]],0)</f>
        <v>0</v>
      </c>
      <c r="AN336" s="18">
        <f>IF(SalesOrders_Log[[#This Row],[Date Invoiced]]=FY02_M07,SalesOrders_Log[[#This Row],[Line Sub Total]],0)</f>
        <v>0</v>
      </c>
      <c r="AO336" s="18">
        <f>IF(SalesOrders_Log[[#This Row],[Date Invoiced]]=FY02_M08,SalesOrders_Log[[#This Row],[Line Sub Total]],0)</f>
        <v>0</v>
      </c>
      <c r="AP336" s="18">
        <f>IF(SalesOrders_Log[[#This Row],[Date Invoiced]]=FY02_M09,SalesOrders_Log[[#This Row],[Line Sub Total]],0)</f>
        <v>0</v>
      </c>
      <c r="AQ336" s="18">
        <f>IF(SalesOrders_Log[[#This Row],[Date Invoiced]]=FY02_M10,SalesOrders_Log[[#This Row],[Line Sub Total]],0)</f>
        <v>0</v>
      </c>
      <c r="AR336" s="18">
        <f>IF(SalesOrders_Log[[#This Row],[Date Invoiced]]=FY02_M11,SalesOrders_Log[[#This Row],[Line Sub Total]],0)</f>
        <v>0</v>
      </c>
      <c r="AS336" s="18">
        <f>IF(SalesOrders_Log[[#This Row],[Date Invoiced]]=FY02_M12,SalesOrders_Log[[#This Row],[Line Sub Total]],0)</f>
        <v>0</v>
      </c>
      <c r="AT336" s="18">
        <f>IF(SalesOrders_Log[[#This Row],[Date Invoiced]]=FY03_M01,SalesOrders_Log[[#This Row],[Line Sub Total]],0)</f>
        <v>0</v>
      </c>
      <c r="AU336" s="18">
        <f>IF(SalesOrders_Log[[#This Row],[Date Invoiced]]=FY03_M02,SalesOrders_Log[[#This Row],[Line Sub Total]],0)</f>
        <v>0</v>
      </c>
      <c r="AV336" s="18">
        <f>IF(SalesOrders_Log[[#This Row],[Date Invoiced]]=FY03_M03,SalesOrders_Log[[#This Row],[Line Sub Total]],0)</f>
        <v>0</v>
      </c>
      <c r="AW336" s="18">
        <f>IF(SalesOrders_Log[[#This Row],[Date Invoiced]]=FY03_M04,SalesOrders_Log[[#This Row],[Line Sub Total]],0)</f>
        <v>0</v>
      </c>
      <c r="AX336" s="18">
        <f>IF(SalesOrders_Log[[#This Row],[Date Invoiced]]=FY03_M05,SalesOrders_Log[[#This Row],[Line Sub Total]],0)</f>
        <v>0</v>
      </c>
      <c r="AY336" s="18">
        <f>IF(SalesOrders_Log[[#This Row],[Date Invoiced]]=FY03_M06,SalesOrders_Log[[#This Row],[Line Sub Total]],0)</f>
        <v>0</v>
      </c>
      <c r="AZ336" s="18">
        <f>IF(SalesOrders_Log[[#This Row],[Date Invoiced]]=FY03_M07,SalesOrders_Log[[#This Row],[Line Sub Total]],0)</f>
        <v>0</v>
      </c>
      <c r="BA336" s="18">
        <f>IF(SalesOrders_Log[[#This Row],[Date Invoiced]]=FY03_M08,SalesOrders_Log[[#This Row],[Line Sub Total]],0)</f>
        <v>0</v>
      </c>
      <c r="BB336" s="18">
        <f>IF(SalesOrders_Log[[#This Row],[Date Invoiced]]=FY03_M09,SalesOrders_Log[[#This Row],[Line Sub Total]],0)</f>
        <v>0</v>
      </c>
      <c r="BC336" s="18">
        <f>IF(SalesOrders_Log[[#This Row],[Date Invoiced]]=FY03_M10,SalesOrders_Log[[#This Row],[Line Sub Total]],0)</f>
        <v>0</v>
      </c>
      <c r="BD336" s="18">
        <f>IF(SalesOrders_Log[[#This Row],[Date Invoiced]]=FY03_M11,SalesOrders_Log[[#This Row],[Line Sub Total]],0)</f>
        <v>0</v>
      </c>
      <c r="BE336" s="18">
        <f>IF(SalesOrders_Log[[#This Row],[Date Invoiced]]=FY03_M12,SalesOrders_Log[[#This Row],[Line Sub Total]],0)</f>
        <v>0</v>
      </c>
      <c r="BF336" s="18">
        <f>IF(SalesOrders_Log[[#This Row],[Product]]=FY04_M01,SalesOrders_Log[[#This Row],[Date Invoiced]],0)</f>
        <v>0</v>
      </c>
      <c r="BG336" s="18">
        <f>IF(SalesOrders_Log[[#This Row],[Product]]=FY04_M02,SalesOrders_Log[[#This Row],[Date Invoiced]],0)</f>
        <v>0</v>
      </c>
      <c r="BH336" s="18">
        <f>IF(SalesOrders_Log[[#This Row],[Product]]=FY04_M03,SalesOrders_Log[[#This Row],[Date Invoiced]],0)</f>
        <v>0</v>
      </c>
      <c r="BI336" s="18">
        <f>IF(SalesOrders_Log[[#This Row],[Product]]=FY04_M04,SalesOrders_Log[[#This Row],[Date Invoiced]],0)</f>
        <v>0</v>
      </c>
      <c r="BJ336" s="18">
        <f>IF(SalesOrders_Log[[#This Row],[Product]]=FY04_M05,SalesOrders_Log[[#This Row],[Date Invoiced]],0)</f>
        <v>0</v>
      </c>
      <c r="BK336" s="18">
        <f>IF(SalesOrders_Log[[#This Row],[Product]]=FY04_M06,SalesOrders_Log[[#This Row],[Date Invoiced]],0)</f>
        <v>0</v>
      </c>
      <c r="BL336" s="18">
        <f>IF(SalesOrders_Log[[#This Row],[Product]]=FY04_M07,SalesOrders_Log[[#This Row],[Date Invoiced]],0)</f>
        <v>0</v>
      </c>
      <c r="BM336" s="18">
        <f>IF(SalesOrders_Log[[#This Row],[Product]]=FY04_M08,SalesOrders_Log[[#This Row],[Date Invoiced]],0)</f>
        <v>0</v>
      </c>
      <c r="BN336" s="18">
        <f>IF(SalesOrders_Log[[#This Row],[Product]]=FY04_M09,SalesOrders_Log[[#This Row],[Date Invoiced]],0)</f>
        <v>0</v>
      </c>
      <c r="BO336" s="18">
        <f>IF(SalesOrders_Log[[#This Row],[Product]]=FY04_M10,SalesOrders_Log[[#This Row],[Date Invoiced]],0)</f>
        <v>0</v>
      </c>
      <c r="BP336" s="18">
        <f>IF(SalesOrders_Log[[#This Row],[Product]]=FY04_M11,SalesOrders_Log[[#This Row],[Date Invoiced]],0)</f>
        <v>0</v>
      </c>
      <c r="BQ336" s="18">
        <f>IF(SalesOrders_Log[[#This Row],[Product]]=FY04_M12,SalesOrders_Log[[#This Row],[Date Invoiced]],0)</f>
        <v>0</v>
      </c>
      <c r="BR336" s="18">
        <f>IF(SalesOrders_Log[[#This Row],[Product]]=FY05_M01,SalesOrders_Log[[#This Row],[Date Invoiced]],0)</f>
        <v>0</v>
      </c>
      <c r="BS336" s="18">
        <f>IF(SalesOrders_Log[[#This Row],[Product]]=FY05_M02,SalesOrders_Log[[#This Row],[Date Invoiced]],0)</f>
        <v>0</v>
      </c>
      <c r="BT336" s="18">
        <f>IF(SalesOrders_Log[[#This Row],[Product]]=FY05_M03,SalesOrders_Log[[#This Row],[Date Invoiced]],0)</f>
        <v>0</v>
      </c>
      <c r="BU336" s="18">
        <f>IF(SalesOrders_Log[[#This Row],[Product]]=FY05_M04,SalesOrders_Log[[#This Row],[Date Invoiced]],0)</f>
        <v>0</v>
      </c>
      <c r="BV336" s="18">
        <f>IF(SalesOrders_Log[[#This Row],[Product]]=FY05_M05,SalesOrders_Log[[#This Row],[Date Invoiced]],0)</f>
        <v>0</v>
      </c>
      <c r="BW336" s="18">
        <f>IF(SalesOrders_Log[[#This Row],[Product]]=FY05_M06,SalesOrders_Log[[#This Row],[Date Invoiced]],0)</f>
        <v>0</v>
      </c>
      <c r="BX336" s="18">
        <f>IF(SalesOrders_Log[[#This Row],[Product]]=FY05_M07,SalesOrders_Log[[#This Row],[Date Invoiced]],0)</f>
        <v>0</v>
      </c>
      <c r="BY336" s="18">
        <f>IF(SalesOrders_Log[[#This Row],[Product]]=FY05_M08,SalesOrders_Log[[#This Row],[Date Invoiced]],0)</f>
        <v>0</v>
      </c>
      <c r="BZ336" s="18">
        <f>IF(SalesOrders_Log[[#This Row],[Product]]=FY05_M09,SalesOrders_Log[[#This Row],[Date Invoiced]],0)</f>
        <v>0</v>
      </c>
      <c r="CA336" s="18">
        <f>IF(SalesOrders_Log[[#This Row],[Product]]=FY05_M10,SalesOrders_Log[[#This Row],[Date Invoiced]],0)</f>
        <v>0</v>
      </c>
      <c r="CB336" s="18">
        <f>IF(SalesOrders_Log[[#This Row],[Product]]=FY05_M11,SalesOrders_Log[[#This Row],[Date Invoiced]],0)</f>
        <v>0</v>
      </c>
      <c r="CC336" s="18">
        <f>IF(SalesOrders_Log[[#This Row],[Product]]=FY05_M12,SalesOrders_Log[[#This Row],[Date Invoiced]],0)</f>
        <v>0</v>
      </c>
    </row>
    <row r="337" spans="2:81" x14ac:dyDescent="0.25">
      <c r="B337" s="6" t="s">
        <v>941</v>
      </c>
      <c r="C337" s="6"/>
      <c r="D337" s="11"/>
      <c r="E337" s="6"/>
      <c r="F337" s="6"/>
      <c r="G337" s="6"/>
      <c r="H337" s="6"/>
      <c r="I337" s="6"/>
      <c r="J337" s="6"/>
      <c r="K337" s="6"/>
      <c r="L337" s="18" t="str">
        <f>IF(ISBLANK(SalesOrders_Log[[#This Row],[Product]]),"",SalesOrders_Log[[#This Row],[List Price]]*SalesOrders_Log[[#This Row],[QTY at List Price]]+SalesOrders_Log[[#This Row],[Discount Price]]*SalesOrders_Log[[#This Row],[QTY at Discount Price]])</f>
        <v/>
      </c>
      <c r="M337" s="6"/>
      <c r="N337" s="6"/>
      <c r="O337" s="18" t="str">
        <f>IFERROR(SalesOrders_Log[[#This Row],[Line Sub Total]]*SalesOrders_Log[[#This Row],[Zip Code Taxes]],"")</f>
        <v/>
      </c>
      <c r="P337" s="18">
        <f>SalesOrders_Log[[#This Row],[List Price]]-SalesOrders_Log[[#This Row],[Cost Price]]</f>
        <v>0</v>
      </c>
      <c r="Q33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37" s="93" t="str">
        <f>IFERROR(SalesOrders_Log[[#This Row],[QTY at List Price]]*SalesOrders_Log[[#This Row],[List Price]]/SalesOrders_Log[[#This Row],[Cost Price]]*SalesOrders_Log[[#This Row],[QTY at List Price]]-IF(SalesOrders_Log[[#This Row],[QTY at List Price]]="","",1),"")</f>
        <v/>
      </c>
      <c r="S337" s="93" t="str">
        <f>IFERROR( SalesOrders_Log[[#This Row],[QTY at Discount Price]]*SalesOrders_Log[[#This Row],[Discount Price]]/SalesOrders_Log[[#This Row],[Cost Price]]*SalesOrders_Log[[#This Row],[QTY at Discount Price]]-IF(SalesOrders_Log[[#This Row],[QTY at Discount Price]]="","",1),"")</f>
        <v/>
      </c>
      <c r="T337" s="6"/>
      <c r="V337" s="18">
        <f>IF(SalesOrders_Log[[#This Row],[Date Invoiced]]=FY01_M01,SalesOrders_Log[[#This Row],[Line Sub Total]],0)</f>
        <v>0</v>
      </c>
      <c r="W337" s="18">
        <f>IF(SalesOrders_Log[[#This Row],[Date Invoiced]]=FY01_M02,SalesOrders_Log[[#This Row],[Line Sub Total]],0)</f>
        <v>0</v>
      </c>
      <c r="X337" s="18">
        <f>IF(SalesOrders_Log[[#This Row],[Date Invoiced]]=FY01_M03,SalesOrders_Log[[#This Row],[Line Sub Total]],0)</f>
        <v>0</v>
      </c>
      <c r="Y337" s="18">
        <f>IF(SalesOrders_Log[[#This Row],[Date Invoiced]]=FY01_M04,SalesOrders_Log[[#This Row],[Line Sub Total]],0)</f>
        <v>0</v>
      </c>
      <c r="Z337" s="18">
        <f>IF(SalesOrders_Log[[#This Row],[Date Invoiced]]=FY01_M05,SalesOrders_Log[[#This Row],[Line Sub Total]],0)</f>
        <v>0</v>
      </c>
      <c r="AA337" s="18">
        <f>IF(SalesOrders_Log[[#This Row],[Date Invoiced]]=FY01_M06,SalesOrders_Log[[#This Row],[Line Sub Total]],0)</f>
        <v>0</v>
      </c>
      <c r="AB337" s="18">
        <f>IF(SalesOrders_Log[[#This Row],[Date Invoiced]]=FY01_M07,SalesOrders_Log[[#This Row],[Line Sub Total]],0)</f>
        <v>0</v>
      </c>
      <c r="AC337" s="18">
        <f>IF(SalesOrders_Log[[#This Row],[Date Invoiced]]=FY01_M08,SalesOrders_Log[[#This Row],[Line Sub Total]],0)</f>
        <v>0</v>
      </c>
      <c r="AD337" s="18">
        <f>IF(SalesOrders_Log[[#This Row],[Date Invoiced]]=FY01_M09,SalesOrders_Log[[#This Row],[Line Sub Total]],0)</f>
        <v>0</v>
      </c>
      <c r="AE337" s="18">
        <f>IF(SalesOrders_Log[[#This Row],[Date Invoiced]]=FY01_M10,SalesOrders_Log[[#This Row],[Line Sub Total]],0)</f>
        <v>0</v>
      </c>
      <c r="AF337" s="18">
        <f>IF(SalesOrders_Log[[#This Row],[Date Invoiced]]=FY01_M11,SalesOrders_Log[[#This Row],[Line Sub Total]],0)</f>
        <v>0</v>
      </c>
      <c r="AG337" s="18">
        <f>IF(SalesOrders_Log[[#This Row],[Date Invoiced]]=FY01_M12,SalesOrders_Log[[#This Row],[Line Sub Total]],0)</f>
        <v>0</v>
      </c>
      <c r="AH337" s="18">
        <f>IF(SalesOrders_Log[[#This Row],[Date Invoiced]]=FY02_M01,SalesOrders_Log[[#This Row],[Line Sub Total]],0)</f>
        <v>0</v>
      </c>
      <c r="AI337" s="18">
        <f>IF(SalesOrders_Log[[#This Row],[Date Invoiced]]=FY02_M02,SalesOrders_Log[[#This Row],[Line Sub Total]],0)</f>
        <v>0</v>
      </c>
      <c r="AJ337" s="18">
        <f>IF(SalesOrders_Log[[#This Row],[Date Invoiced]]=FY02_M03,SalesOrders_Log[[#This Row],[Line Sub Total]],0)</f>
        <v>0</v>
      </c>
      <c r="AK337" s="18">
        <f>IF(SalesOrders_Log[[#This Row],[Date Invoiced]]=FY02_M04,SalesOrders_Log[[#This Row],[Line Sub Total]],0)</f>
        <v>0</v>
      </c>
      <c r="AL337" s="18">
        <f>IF(SalesOrders_Log[[#This Row],[Date Invoiced]]=FY02_M05,SalesOrders_Log[[#This Row],[Line Sub Total]],0)</f>
        <v>0</v>
      </c>
      <c r="AM337" s="18">
        <f>IF(SalesOrders_Log[[#This Row],[Date Invoiced]]=FY02_M06,SalesOrders_Log[[#This Row],[Line Sub Total]],0)</f>
        <v>0</v>
      </c>
      <c r="AN337" s="18">
        <f>IF(SalesOrders_Log[[#This Row],[Date Invoiced]]=FY02_M07,SalesOrders_Log[[#This Row],[Line Sub Total]],0)</f>
        <v>0</v>
      </c>
      <c r="AO337" s="18">
        <f>IF(SalesOrders_Log[[#This Row],[Date Invoiced]]=FY02_M08,SalesOrders_Log[[#This Row],[Line Sub Total]],0)</f>
        <v>0</v>
      </c>
      <c r="AP337" s="18">
        <f>IF(SalesOrders_Log[[#This Row],[Date Invoiced]]=FY02_M09,SalesOrders_Log[[#This Row],[Line Sub Total]],0)</f>
        <v>0</v>
      </c>
      <c r="AQ337" s="18">
        <f>IF(SalesOrders_Log[[#This Row],[Date Invoiced]]=FY02_M10,SalesOrders_Log[[#This Row],[Line Sub Total]],0)</f>
        <v>0</v>
      </c>
      <c r="AR337" s="18">
        <f>IF(SalesOrders_Log[[#This Row],[Date Invoiced]]=FY02_M11,SalesOrders_Log[[#This Row],[Line Sub Total]],0)</f>
        <v>0</v>
      </c>
      <c r="AS337" s="18">
        <f>IF(SalesOrders_Log[[#This Row],[Date Invoiced]]=FY02_M12,SalesOrders_Log[[#This Row],[Line Sub Total]],0)</f>
        <v>0</v>
      </c>
      <c r="AT337" s="18">
        <f>IF(SalesOrders_Log[[#This Row],[Date Invoiced]]=FY03_M01,SalesOrders_Log[[#This Row],[Line Sub Total]],0)</f>
        <v>0</v>
      </c>
      <c r="AU337" s="18">
        <f>IF(SalesOrders_Log[[#This Row],[Date Invoiced]]=FY03_M02,SalesOrders_Log[[#This Row],[Line Sub Total]],0)</f>
        <v>0</v>
      </c>
      <c r="AV337" s="18">
        <f>IF(SalesOrders_Log[[#This Row],[Date Invoiced]]=FY03_M03,SalesOrders_Log[[#This Row],[Line Sub Total]],0)</f>
        <v>0</v>
      </c>
      <c r="AW337" s="18">
        <f>IF(SalesOrders_Log[[#This Row],[Date Invoiced]]=FY03_M04,SalesOrders_Log[[#This Row],[Line Sub Total]],0)</f>
        <v>0</v>
      </c>
      <c r="AX337" s="18">
        <f>IF(SalesOrders_Log[[#This Row],[Date Invoiced]]=FY03_M05,SalesOrders_Log[[#This Row],[Line Sub Total]],0)</f>
        <v>0</v>
      </c>
      <c r="AY337" s="18">
        <f>IF(SalesOrders_Log[[#This Row],[Date Invoiced]]=FY03_M06,SalesOrders_Log[[#This Row],[Line Sub Total]],0)</f>
        <v>0</v>
      </c>
      <c r="AZ337" s="18">
        <f>IF(SalesOrders_Log[[#This Row],[Date Invoiced]]=FY03_M07,SalesOrders_Log[[#This Row],[Line Sub Total]],0)</f>
        <v>0</v>
      </c>
      <c r="BA337" s="18">
        <f>IF(SalesOrders_Log[[#This Row],[Date Invoiced]]=FY03_M08,SalesOrders_Log[[#This Row],[Line Sub Total]],0)</f>
        <v>0</v>
      </c>
      <c r="BB337" s="18">
        <f>IF(SalesOrders_Log[[#This Row],[Date Invoiced]]=FY03_M09,SalesOrders_Log[[#This Row],[Line Sub Total]],0)</f>
        <v>0</v>
      </c>
      <c r="BC337" s="18">
        <f>IF(SalesOrders_Log[[#This Row],[Date Invoiced]]=FY03_M10,SalesOrders_Log[[#This Row],[Line Sub Total]],0)</f>
        <v>0</v>
      </c>
      <c r="BD337" s="18">
        <f>IF(SalesOrders_Log[[#This Row],[Date Invoiced]]=FY03_M11,SalesOrders_Log[[#This Row],[Line Sub Total]],0)</f>
        <v>0</v>
      </c>
      <c r="BE337" s="18">
        <f>IF(SalesOrders_Log[[#This Row],[Date Invoiced]]=FY03_M12,SalesOrders_Log[[#This Row],[Line Sub Total]],0)</f>
        <v>0</v>
      </c>
      <c r="BF337" s="18">
        <f>IF(SalesOrders_Log[[#This Row],[Product]]=FY04_M01,SalesOrders_Log[[#This Row],[Date Invoiced]],0)</f>
        <v>0</v>
      </c>
      <c r="BG337" s="18">
        <f>IF(SalesOrders_Log[[#This Row],[Product]]=FY04_M02,SalesOrders_Log[[#This Row],[Date Invoiced]],0)</f>
        <v>0</v>
      </c>
      <c r="BH337" s="18">
        <f>IF(SalesOrders_Log[[#This Row],[Product]]=FY04_M03,SalesOrders_Log[[#This Row],[Date Invoiced]],0)</f>
        <v>0</v>
      </c>
      <c r="BI337" s="18">
        <f>IF(SalesOrders_Log[[#This Row],[Product]]=FY04_M04,SalesOrders_Log[[#This Row],[Date Invoiced]],0)</f>
        <v>0</v>
      </c>
      <c r="BJ337" s="18">
        <f>IF(SalesOrders_Log[[#This Row],[Product]]=FY04_M05,SalesOrders_Log[[#This Row],[Date Invoiced]],0)</f>
        <v>0</v>
      </c>
      <c r="BK337" s="18">
        <f>IF(SalesOrders_Log[[#This Row],[Product]]=FY04_M06,SalesOrders_Log[[#This Row],[Date Invoiced]],0)</f>
        <v>0</v>
      </c>
      <c r="BL337" s="18">
        <f>IF(SalesOrders_Log[[#This Row],[Product]]=FY04_M07,SalesOrders_Log[[#This Row],[Date Invoiced]],0)</f>
        <v>0</v>
      </c>
      <c r="BM337" s="18">
        <f>IF(SalesOrders_Log[[#This Row],[Product]]=FY04_M08,SalesOrders_Log[[#This Row],[Date Invoiced]],0)</f>
        <v>0</v>
      </c>
      <c r="BN337" s="18">
        <f>IF(SalesOrders_Log[[#This Row],[Product]]=FY04_M09,SalesOrders_Log[[#This Row],[Date Invoiced]],0)</f>
        <v>0</v>
      </c>
      <c r="BO337" s="18">
        <f>IF(SalesOrders_Log[[#This Row],[Product]]=FY04_M10,SalesOrders_Log[[#This Row],[Date Invoiced]],0)</f>
        <v>0</v>
      </c>
      <c r="BP337" s="18">
        <f>IF(SalesOrders_Log[[#This Row],[Product]]=FY04_M11,SalesOrders_Log[[#This Row],[Date Invoiced]],0)</f>
        <v>0</v>
      </c>
      <c r="BQ337" s="18">
        <f>IF(SalesOrders_Log[[#This Row],[Product]]=FY04_M12,SalesOrders_Log[[#This Row],[Date Invoiced]],0)</f>
        <v>0</v>
      </c>
      <c r="BR337" s="18">
        <f>IF(SalesOrders_Log[[#This Row],[Product]]=FY05_M01,SalesOrders_Log[[#This Row],[Date Invoiced]],0)</f>
        <v>0</v>
      </c>
      <c r="BS337" s="18">
        <f>IF(SalesOrders_Log[[#This Row],[Product]]=FY05_M02,SalesOrders_Log[[#This Row],[Date Invoiced]],0)</f>
        <v>0</v>
      </c>
      <c r="BT337" s="18">
        <f>IF(SalesOrders_Log[[#This Row],[Product]]=FY05_M03,SalesOrders_Log[[#This Row],[Date Invoiced]],0)</f>
        <v>0</v>
      </c>
      <c r="BU337" s="18">
        <f>IF(SalesOrders_Log[[#This Row],[Product]]=FY05_M04,SalesOrders_Log[[#This Row],[Date Invoiced]],0)</f>
        <v>0</v>
      </c>
      <c r="BV337" s="18">
        <f>IF(SalesOrders_Log[[#This Row],[Product]]=FY05_M05,SalesOrders_Log[[#This Row],[Date Invoiced]],0)</f>
        <v>0</v>
      </c>
      <c r="BW337" s="18">
        <f>IF(SalesOrders_Log[[#This Row],[Product]]=FY05_M06,SalesOrders_Log[[#This Row],[Date Invoiced]],0)</f>
        <v>0</v>
      </c>
      <c r="BX337" s="18">
        <f>IF(SalesOrders_Log[[#This Row],[Product]]=FY05_M07,SalesOrders_Log[[#This Row],[Date Invoiced]],0)</f>
        <v>0</v>
      </c>
      <c r="BY337" s="18">
        <f>IF(SalesOrders_Log[[#This Row],[Product]]=FY05_M08,SalesOrders_Log[[#This Row],[Date Invoiced]],0)</f>
        <v>0</v>
      </c>
      <c r="BZ337" s="18">
        <f>IF(SalesOrders_Log[[#This Row],[Product]]=FY05_M09,SalesOrders_Log[[#This Row],[Date Invoiced]],0)</f>
        <v>0</v>
      </c>
      <c r="CA337" s="18">
        <f>IF(SalesOrders_Log[[#This Row],[Product]]=FY05_M10,SalesOrders_Log[[#This Row],[Date Invoiced]],0)</f>
        <v>0</v>
      </c>
      <c r="CB337" s="18">
        <f>IF(SalesOrders_Log[[#This Row],[Product]]=FY05_M11,SalesOrders_Log[[#This Row],[Date Invoiced]],0)</f>
        <v>0</v>
      </c>
      <c r="CC337" s="18">
        <f>IF(SalesOrders_Log[[#This Row],[Product]]=FY05_M12,SalesOrders_Log[[#This Row],[Date Invoiced]],0)</f>
        <v>0</v>
      </c>
    </row>
    <row r="338" spans="2:81" x14ac:dyDescent="0.25">
      <c r="B338" s="6" t="s">
        <v>942</v>
      </c>
      <c r="C338" s="6"/>
      <c r="D338" s="11"/>
      <c r="E338" s="6"/>
      <c r="F338" s="6"/>
      <c r="G338" s="6"/>
      <c r="H338" s="6"/>
      <c r="I338" s="6"/>
      <c r="J338" s="6"/>
      <c r="K338" s="6"/>
      <c r="L338" s="18" t="str">
        <f>IF(ISBLANK(SalesOrders_Log[[#This Row],[Product]]),"",SalesOrders_Log[[#This Row],[List Price]]*SalesOrders_Log[[#This Row],[QTY at List Price]]+SalesOrders_Log[[#This Row],[Discount Price]]*SalesOrders_Log[[#This Row],[QTY at Discount Price]])</f>
        <v/>
      </c>
      <c r="M338" s="6"/>
      <c r="N338" s="6"/>
      <c r="O338" s="18" t="str">
        <f>IFERROR(SalesOrders_Log[[#This Row],[Line Sub Total]]*SalesOrders_Log[[#This Row],[Zip Code Taxes]],"")</f>
        <v/>
      </c>
      <c r="P338" s="18">
        <f>SalesOrders_Log[[#This Row],[List Price]]-SalesOrders_Log[[#This Row],[Cost Price]]</f>
        <v>0</v>
      </c>
      <c r="Q33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38" s="93" t="str">
        <f>IFERROR(SalesOrders_Log[[#This Row],[QTY at List Price]]*SalesOrders_Log[[#This Row],[List Price]]/SalesOrders_Log[[#This Row],[Cost Price]]*SalesOrders_Log[[#This Row],[QTY at List Price]]-IF(SalesOrders_Log[[#This Row],[QTY at List Price]]="","",1),"")</f>
        <v/>
      </c>
      <c r="S338" s="93" t="str">
        <f>IFERROR( SalesOrders_Log[[#This Row],[QTY at Discount Price]]*SalesOrders_Log[[#This Row],[Discount Price]]/SalesOrders_Log[[#This Row],[Cost Price]]*SalesOrders_Log[[#This Row],[QTY at Discount Price]]-IF(SalesOrders_Log[[#This Row],[QTY at Discount Price]]="","",1),"")</f>
        <v/>
      </c>
      <c r="T338" s="6"/>
      <c r="V338" s="18">
        <f>IF(SalesOrders_Log[[#This Row],[Date Invoiced]]=FY01_M01,SalesOrders_Log[[#This Row],[Line Sub Total]],0)</f>
        <v>0</v>
      </c>
      <c r="W338" s="18">
        <f>IF(SalesOrders_Log[[#This Row],[Date Invoiced]]=FY01_M02,SalesOrders_Log[[#This Row],[Line Sub Total]],0)</f>
        <v>0</v>
      </c>
      <c r="X338" s="18">
        <f>IF(SalesOrders_Log[[#This Row],[Date Invoiced]]=FY01_M03,SalesOrders_Log[[#This Row],[Line Sub Total]],0)</f>
        <v>0</v>
      </c>
      <c r="Y338" s="18">
        <f>IF(SalesOrders_Log[[#This Row],[Date Invoiced]]=FY01_M04,SalesOrders_Log[[#This Row],[Line Sub Total]],0)</f>
        <v>0</v>
      </c>
      <c r="Z338" s="18">
        <f>IF(SalesOrders_Log[[#This Row],[Date Invoiced]]=FY01_M05,SalesOrders_Log[[#This Row],[Line Sub Total]],0)</f>
        <v>0</v>
      </c>
      <c r="AA338" s="18">
        <f>IF(SalesOrders_Log[[#This Row],[Date Invoiced]]=FY01_M06,SalesOrders_Log[[#This Row],[Line Sub Total]],0)</f>
        <v>0</v>
      </c>
      <c r="AB338" s="18">
        <f>IF(SalesOrders_Log[[#This Row],[Date Invoiced]]=FY01_M07,SalesOrders_Log[[#This Row],[Line Sub Total]],0)</f>
        <v>0</v>
      </c>
      <c r="AC338" s="18">
        <f>IF(SalesOrders_Log[[#This Row],[Date Invoiced]]=FY01_M08,SalesOrders_Log[[#This Row],[Line Sub Total]],0)</f>
        <v>0</v>
      </c>
      <c r="AD338" s="18">
        <f>IF(SalesOrders_Log[[#This Row],[Date Invoiced]]=FY01_M09,SalesOrders_Log[[#This Row],[Line Sub Total]],0)</f>
        <v>0</v>
      </c>
      <c r="AE338" s="18">
        <f>IF(SalesOrders_Log[[#This Row],[Date Invoiced]]=FY01_M10,SalesOrders_Log[[#This Row],[Line Sub Total]],0)</f>
        <v>0</v>
      </c>
      <c r="AF338" s="18">
        <f>IF(SalesOrders_Log[[#This Row],[Date Invoiced]]=FY01_M11,SalesOrders_Log[[#This Row],[Line Sub Total]],0)</f>
        <v>0</v>
      </c>
      <c r="AG338" s="18">
        <f>IF(SalesOrders_Log[[#This Row],[Date Invoiced]]=FY01_M12,SalesOrders_Log[[#This Row],[Line Sub Total]],0)</f>
        <v>0</v>
      </c>
      <c r="AH338" s="18">
        <f>IF(SalesOrders_Log[[#This Row],[Date Invoiced]]=FY02_M01,SalesOrders_Log[[#This Row],[Line Sub Total]],0)</f>
        <v>0</v>
      </c>
      <c r="AI338" s="18">
        <f>IF(SalesOrders_Log[[#This Row],[Date Invoiced]]=FY02_M02,SalesOrders_Log[[#This Row],[Line Sub Total]],0)</f>
        <v>0</v>
      </c>
      <c r="AJ338" s="18">
        <f>IF(SalesOrders_Log[[#This Row],[Date Invoiced]]=FY02_M03,SalesOrders_Log[[#This Row],[Line Sub Total]],0)</f>
        <v>0</v>
      </c>
      <c r="AK338" s="18">
        <f>IF(SalesOrders_Log[[#This Row],[Date Invoiced]]=FY02_M04,SalesOrders_Log[[#This Row],[Line Sub Total]],0)</f>
        <v>0</v>
      </c>
      <c r="AL338" s="18">
        <f>IF(SalesOrders_Log[[#This Row],[Date Invoiced]]=FY02_M05,SalesOrders_Log[[#This Row],[Line Sub Total]],0)</f>
        <v>0</v>
      </c>
      <c r="AM338" s="18">
        <f>IF(SalesOrders_Log[[#This Row],[Date Invoiced]]=FY02_M06,SalesOrders_Log[[#This Row],[Line Sub Total]],0)</f>
        <v>0</v>
      </c>
      <c r="AN338" s="18">
        <f>IF(SalesOrders_Log[[#This Row],[Date Invoiced]]=FY02_M07,SalesOrders_Log[[#This Row],[Line Sub Total]],0)</f>
        <v>0</v>
      </c>
      <c r="AO338" s="18">
        <f>IF(SalesOrders_Log[[#This Row],[Date Invoiced]]=FY02_M08,SalesOrders_Log[[#This Row],[Line Sub Total]],0)</f>
        <v>0</v>
      </c>
      <c r="AP338" s="18">
        <f>IF(SalesOrders_Log[[#This Row],[Date Invoiced]]=FY02_M09,SalesOrders_Log[[#This Row],[Line Sub Total]],0)</f>
        <v>0</v>
      </c>
      <c r="AQ338" s="18">
        <f>IF(SalesOrders_Log[[#This Row],[Date Invoiced]]=FY02_M10,SalesOrders_Log[[#This Row],[Line Sub Total]],0)</f>
        <v>0</v>
      </c>
      <c r="AR338" s="18">
        <f>IF(SalesOrders_Log[[#This Row],[Date Invoiced]]=FY02_M11,SalesOrders_Log[[#This Row],[Line Sub Total]],0)</f>
        <v>0</v>
      </c>
      <c r="AS338" s="18">
        <f>IF(SalesOrders_Log[[#This Row],[Date Invoiced]]=FY02_M12,SalesOrders_Log[[#This Row],[Line Sub Total]],0)</f>
        <v>0</v>
      </c>
      <c r="AT338" s="18">
        <f>IF(SalesOrders_Log[[#This Row],[Date Invoiced]]=FY03_M01,SalesOrders_Log[[#This Row],[Line Sub Total]],0)</f>
        <v>0</v>
      </c>
      <c r="AU338" s="18">
        <f>IF(SalesOrders_Log[[#This Row],[Date Invoiced]]=FY03_M02,SalesOrders_Log[[#This Row],[Line Sub Total]],0)</f>
        <v>0</v>
      </c>
      <c r="AV338" s="18">
        <f>IF(SalesOrders_Log[[#This Row],[Date Invoiced]]=FY03_M03,SalesOrders_Log[[#This Row],[Line Sub Total]],0)</f>
        <v>0</v>
      </c>
      <c r="AW338" s="18">
        <f>IF(SalesOrders_Log[[#This Row],[Date Invoiced]]=FY03_M04,SalesOrders_Log[[#This Row],[Line Sub Total]],0)</f>
        <v>0</v>
      </c>
      <c r="AX338" s="18">
        <f>IF(SalesOrders_Log[[#This Row],[Date Invoiced]]=FY03_M05,SalesOrders_Log[[#This Row],[Line Sub Total]],0)</f>
        <v>0</v>
      </c>
      <c r="AY338" s="18">
        <f>IF(SalesOrders_Log[[#This Row],[Date Invoiced]]=FY03_M06,SalesOrders_Log[[#This Row],[Line Sub Total]],0)</f>
        <v>0</v>
      </c>
      <c r="AZ338" s="18">
        <f>IF(SalesOrders_Log[[#This Row],[Date Invoiced]]=FY03_M07,SalesOrders_Log[[#This Row],[Line Sub Total]],0)</f>
        <v>0</v>
      </c>
      <c r="BA338" s="18">
        <f>IF(SalesOrders_Log[[#This Row],[Date Invoiced]]=FY03_M08,SalesOrders_Log[[#This Row],[Line Sub Total]],0)</f>
        <v>0</v>
      </c>
      <c r="BB338" s="18">
        <f>IF(SalesOrders_Log[[#This Row],[Date Invoiced]]=FY03_M09,SalesOrders_Log[[#This Row],[Line Sub Total]],0)</f>
        <v>0</v>
      </c>
      <c r="BC338" s="18">
        <f>IF(SalesOrders_Log[[#This Row],[Date Invoiced]]=FY03_M10,SalesOrders_Log[[#This Row],[Line Sub Total]],0)</f>
        <v>0</v>
      </c>
      <c r="BD338" s="18">
        <f>IF(SalesOrders_Log[[#This Row],[Date Invoiced]]=FY03_M11,SalesOrders_Log[[#This Row],[Line Sub Total]],0)</f>
        <v>0</v>
      </c>
      <c r="BE338" s="18">
        <f>IF(SalesOrders_Log[[#This Row],[Date Invoiced]]=FY03_M12,SalesOrders_Log[[#This Row],[Line Sub Total]],0)</f>
        <v>0</v>
      </c>
      <c r="BF338" s="18">
        <f>IF(SalesOrders_Log[[#This Row],[Product]]=FY04_M01,SalesOrders_Log[[#This Row],[Date Invoiced]],0)</f>
        <v>0</v>
      </c>
      <c r="BG338" s="18">
        <f>IF(SalesOrders_Log[[#This Row],[Product]]=FY04_M02,SalesOrders_Log[[#This Row],[Date Invoiced]],0)</f>
        <v>0</v>
      </c>
      <c r="BH338" s="18">
        <f>IF(SalesOrders_Log[[#This Row],[Product]]=FY04_M03,SalesOrders_Log[[#This Row],[Date Invoiced]],0)</f>
        <v>0</v>
      </c>
      <c r="BI338" s="18">
        <f>IF(SalesOrders_Log[[#This Row],[Product]]=FY04_M04,SalesOrders_Log[[#This Row],[Date Invoiced]],0)</f>
        <v>0</v>
      </c>
      <c r="BJ338" s="18">
        <f>IF(SalesOrders_Log[[#This Row],[Product]]=FY04_M05,SalesOrders_Log[[#This Row],[Date Invoiced]],0)</f>
        <v>0</v>
      </c>
      <c r="BK338" s="18">
        <f>IF(SalesOrders_Log[[#This Row],[Product]]=FY04_M06,SalesOrders_Log[[#This Row],[Date Invoiced]],0)</f>
        <v>0</v>
      </c>
      <c r="BL338" s="18">
        <f>IF(SalesOrders_Log[[#This Row],[Product]]=FY04_M07,SalesOrders_Log[[#This Row],[Date Invoiced]],0)</f>
        <v>0</v>
      </c>
      <c r="BM338" s="18">
        <f>IF(SalesOrders_Log[[#This Row],[Product]]=FY04_M08,SalesOrders_Log[[#This Row],[Date Invoiced]],0)</f>
        <v>0</v>
      </c>
      <c r="BN338" s="18">
        <f>IF(SalesOrders_Log[[#This Row],[Product]]=FY04_M09,SalesOrders_Log[[#This Row],[Date Invoiced]],0)</f>
        <v>0</v>
      </c>
      <c r="BO338" s="18">
        <f>IF(SalesOrders_Log[[#This Row],[Product]]=FY04_M10,SalesOrders_Log[[#This Row],[Date Invoiced]],0)</f>
        <v>0</v>
      </c>
      <c r="BP338" s="18">
        <f>IF(SalesOrders_Log[[#This Row],[Product]]=FY04_M11,SalesOrders_Log[[#This Row],[Date Invoiced]],0)</f>
        <v>0</v>
      </c>
      <c r="BQ338" s="18">
        <f>IF(SalesOrders_Log[[#This Row],[Product]]=FY04_M12,SalesOrders_Log[[#This Row],[Date Invoiced]],0)</f>
        <v>0</v>
      </c>
      <c r="BR338" s="18">
        <f>IF(SalesOrders_Log[[#This Row],[Product]]=FY05_M01,SalesOrders_Log[[#This Row],[Date Invoiced]],0)</f>
        <v>0</v>
      </c>
      <c r="BS338" s="18">
        <f>IF(SalesOrders_Log[[#This Row],[Product]]=FY05_M02,SalesOrders_Log[[#This Row],[Date Invoiced]],0)</f>
        <v>0</v>
      </c>
      <c r="BT338" s="18">
        <f>IF(SalesOrders_Log[[#This Row],[Product]]=FY05_M03,SalesOrders_Log[[#This Row],[Date Invoiced]],0)</f>
        <v>0</v>
      </c>
      <c r="BU338" s="18">
        <f>IF(SalesOrders_Log[[#This Row],[Product]]=FY05_M04,SalesOrders_Log[[#This Row],[Date Invoiced]],0)</f>
        <v>0</v>
      </c>
      <c r="BV338" s="18">
        <f>IF(SalesOrders_Log[[#This Row],[Product]]=FY05_M05,SalesOrders_Log[[#This Row],[Date Invoiced]],0)</f>
        <v>0</v>
      </c>
      <c r="BW338" s="18">
        <f>IF(SalesOrders_Log[[#This Row],[Product]]=FY05_M06,SalesOrders_Log[[#This Row],[Date Invoiced]],0)</f>
        <v>0</v>
      </c>
      <c r="BX338" s="18">
        <f>IF(SalesOrders_Log[[#This Row],[Product]]=FY05_M07,SalesOrders_Log[[#This Row],[Date Invoiced]],0)</f>
        <v>0</v>
      </c>
      <c r="BY338" s="18">
        <f>IF(SalesOrders_Log[[#This Row],[Product]]=FY05_M08,SalesOrders_Log[[#This Row],[Date Invoiced]],0)</f>
        <v>0</v>
      </c>
      <c r="BZ338" s="18">
        <f>IF(SalesOrders_Log[[#This Row],[Product]]=FY05_M09,SalesOrders_Log[[#This Row],[Date Invoiced]],0)</f>
        <v>0</v>
      </c>
      <c r="CA338" s="18">
        <f>IF(SalesOrders_Log[[#This Row],[Product]]=FY05_M10,SalesOrders_Log[[#This Row],[Date Invoiced]],0)</f>
        <v>0</v>
      </c>
      <c r="CB338" s="18">
        <f>IF(SalesOrders_Log[[#This Row],[Product]]=FY05_M11,SalesOrders_Log[[#This Row],[Date Invoiced]],0)</f>
        <v>0</v>
      </c>
      <c r="CC338" s="18">
        <f>IF(SalesOrders_Log[[#This Row],[Product]]=FY05_M12,SalesOrders_Log[[#This Row],[Date Invoiced]],0)</f>
        <v>0</v>
      </c>
    </row>
    <row r="339" spans="2:81" x14ac:dyDescent="0.25">
      <c r="B339" s="6" t="s">
        <v>943</v>
      </c>
      <c r="C339" s="6"/>
      <c r="D339" s="11"/>
      <c r="E339" s="6"/>
      <c r="F339" s="6"/>
      <c r="G339" s="6"/>
      <c r="H339" s="6"/>
      <c r="I339" s="6"/>
      <c r="J339" s="6"/>
      <c r="K339" s="6"/>
      <c r="L339" s="18" t="str">
        <f>IF(ISBLANK(SalesOrders_Log[[#This Row],[Product]]),"",SalesOrders_Log[[#This Row],[List Price]]*SalesOrders_Log[[#This Row],[QTY at List Price]]+SalesOrders_Log[[#This Row],[Discount Price]]*SalesOrders_Log[[#This Row],[QTY at Discount Price]])</f>
        <v/>
      </c>
      <c r="M339" s="6"/>
      <c r="N339" s="6"/>
      <c r="O339" s="18" t="str">
        <f>IFERROR(SalesOrders_Log[[#This Row],[Line Sub Total]]*SalesOrders_Log[[#This Row],[Zip Code Taxes]],"")</f>
        <v/>
      </c>
      <c r="P339" s="18">
        <f>SalesOrders_Log[[#This Row],[List Price]]-SalesOrders_Log[[#This Row],[Cost Price]]</f>
        <v>0</v>
      </c>
      <c r="Q33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39" s="93" t="str">
        <f>IFERROR(SalesOrders_Log[[#This Row],[QTY at List Price]]*SalesOrders_Log[[#This Row],[List Price]]/SalesOrders_Log[[#This Row],[Cost Price]]*SalesOrders_Log[[#This Row],[QTY at List Price]]-IF(SalesOrders_Log[[#This Row],[QTY at List Price]]="","",1),"")</f>
        <v/>
      </c>
      <c r="S339" s="93" t="str">
        <f>IFERROR( SalesOrders_Log[[#This Row],[QTY at Discount Price]]*SalesOrders_Log[[#This Row],[Discount Price]]/SalesOrders_Log[[#This Row],[Cost Price]]*SalesOrders_Log[[#This Row],[QTY at Discount Price]]-IF(SalesOrders_Log[[#This Row],[QTY at Discount Price]]="","",1),"")</f>
        <v/>
      </c>
      <c r="T339" s="6"/>
      <c r="V339" s="18">
        <f>IF(SalesOrders_Log[[#This Row],[Date Invoiced]]=FY01_M01,SalesOrders_Log[[#This Row],[Line Sub Total]],0)</f>
        <v>0</v>
      </c>
      <c r="W339" s="18">
        <f>IF(SalesOrders_Log[[#This Row],[Date Invoiced]]=FY01_M02,SalesOrders_Log[[#This Row],[Line Sub Total]],0)</f>
        <v>0</v>
      </c>
      <c r="X339" s="18">
        <f>IF(SalesOrders_Log[[#This Row],[Date Invoiced]]=FY01_M03,SalesOrders_Log[[#This Row],[Line Sub Total]],0)</f>
        <v>0</v>
      </c>
      <c r="Y339" s="18">
        <f>IF(SalesOrders_Log[[#This Row],[Date Invoiced]]=FY01_M04,SalesOrders_Log[[#This Row],[Line Sub Total]],0)</f>
        <v>0</v>
      </c>
      <c r="Z339" s="18">
        <f>IF(SalesOrders_Log[[#This Row],[Date Invoiced]]=FY01_M05,SalesOrders_Log[[#This Row],[Line Sub Total]],0)</f>
        <v>0</v>
      </c>
      <c r="AA339" s="18">
        <f>IF(SalesOrders_Log[[#This Row],[Date Invoiced]]=FY01_M06,SalesOrders_Log[[#This Row],[Line Sub Total]],0)</f>
        <v>0</v>
      </c>
      <c r="AB339" s="18">
        <f>IF(SalesOrders_Log[[#This Row],[Date Invoiced]]=FY01_M07,SalesOrders_Log[[#This Row],[Line Sub Total]],0)</f>
        <v>0</v>
      </c>
      <c r="AC339" s="18">
        <f>IF(SalesOrders_Log[[#This Row],[Date Invoiced]]=FY01_M08,SalesOrders_Log[[#This Row],[Line Sub Total]],0)</f>
        <v>0</v>
      </c>
      <c r="AD339" s="18">
        <f>IF(SalesOrders_Log[[#This Row],[Date Invoiced]]=FY01_M09,SalesOrders_Log[[#This Row],[Line Sub Total]],0)</f>
        <v>0</v>
      </c>
      <c r="AE339" s="18">
        <f>IF(SalesOrders_Log[[#This Row],[Date Invoiced]]=FY01_M10,SalesOrders_Log[[#This Row],[Line Sub Total]],0)</f>
        <v>0</v>
      </c>
      <c r="AF339" s="18">
        <f>IF(SalesOrders_Log[[#This Row],[Date Invoiced]]=FY01_M11,SalesOrders_Log[[#This Row],[Line Sub Total]],0)</f>
        <v>0</v>
      </c>
      <c r="AG339" s="18">
        <f>IF(SalesOrders_Log[[#This Row],[Date Invoiced]]=FY01_M12,SalesOrders_Log[[#This Row],[Line Sub Total]],0)</f>
        <v>0</v>
      </c>
      <c r="AH339" s="18">
        <f>IF(SalesOrders_Log[[#This Row],[Date Invoiced]]=FY02_M01,SalesOrders_Log[[#This Row],[Line Sub Total]],0)</f>
        <v>0</v>
      </c>
      <c r="AI339" s="18">
        <f>IF(SalesOrders_Log[[#This Row],[Date Invoiced]]=FY02_M02,SalesOrders_Log[[#This Row],[Line Sub Total]],0)</f>
        <v>0</v>
      </c>
      <c r="AJ339" s="18">
        <f>IF(SalesOrders_Log[[#This Row],[Date Invoiced]]=FY02_M03,SalesOrders_Log[[#This Row],[Line Sub Total]],0)</f>
        <v>0</v>
      </c>
      <c r="AK339" s="18">
        <f>IF(SalesOrders_Log[[#This Row],[Date Invoiced]]=FY02_M04,SalesOrders_Log[[#This Row],[Line Sub Total]],0)</f>
        <v>0</v>
      </c>
      <c r="AL339" s="18">
        <f>IF(SalesOrders_Log[[#This Row],[Date Invoiced]]=FY02_M05,SalesOrders_Log[[#This Row],[Line Sub Total]],0)</f>
        <v>0</v>
      </c>
      <c r="AM339" s="18">
        <f>IF(SalesOrders_Log[[#This Row],[Date Invoiced]]=FY02_M06,SalesOrders_Log[[#This Row],[Line Sub Total]],0)</f>
        <v>0</v>
      </c>
      <c r="AN339" s="18">
        <f>IF(SalesOrders_Log[[#This Row],[Date Invoiced]]=FY02_M07,SalesOrders_Log[[#This Row],[Line Sub Total]],0)</f>
        <v>0</v>
      </c>
      <c r="AO339" s="18">
        <f>IF(SalesOrders_Log[[#This Row],[Date Invoiced]]=FY02_M08,SalesOrders_Log[[#This Row],[Line Sub Total]],0)</f>
        <v>0</v>
      </c>
      <c r="AP339" s="18">
        <f>IF(SalesOrders_Log[[#This Row],[Date Invoiced]]=FY02_M09,SalesOrders_Log[[#This Row],[Line Sub Total]],0)</f>
        <v>0</v>
      </c>
      <c r="AQ339" s="18">
        <f>IF(SalesOrders_Log[[#This Row],[Date Invoiced]]=FY02_M10,SalesOrders_Log[[#This Row],[Line Sub Total]],0)</f>
        <v>0</v>
      </c>
      <c r="AR339" s="18">
        <f>IF(SalesOrders_Log[[#This Row],[Date Invoiced]]=FY02_M11,SalesOrders_Log[[#This Row],[Line Sub Total]],0)</f>
        <v>0</v>
      </c>
      <c r="AS339" s="18">
        <f>IF(SalesOrders_Log[[#This Row],[Date Invoiced]]=FY02_M12,SalesOrders_Log[[#This Row],[Line Sub Total]],0)</f>
        <v>0</v>
      </c>
      <c r="AT339" s="18">
        <f>IF(SalesOrders_Log[[#This Row],[Date Invoiced]]=FY03_M01,SalesOrders_Log[[#This Row],[Line Sub Total]],0)</f>
        <v>0</v>
      </c>
      <c r="AU339" s="18">
        <f>IF(SalesOrders_Log[[#This Row],[Date Invoiced]]=FY03_M02,SalesOrders_Log[[#This Row],[Line Sub Total]],0)</f>
        <v>0</v>
      </c>
      <c r="AV339" s="18">
        <f>IF(SalesOrders_Log[[#This Row],[Date Invoiced]]=FY03_M03,SalesOrders_Log[[#This Row],[Line Sub Total]],0)</f>
        <v>0</v>
      </c>
      <c r="AW339" s="18">
        <f>IF(SalesOrders_Log[[#This Row],[Date Invoiced]]=FY03_M04,SalesOrders_Log[[#This Row],[Line Sub Total]],0)</f>
        <v>0</v>
      </c>
      <c r="AX339" s="18">
        <f>IF(SalesOrders_Log[[#This Row],[Date Invoiced]]=FY03_M05,SalesOrders_Log[[#This Row],[Line Sub Total]],0)</f>
        <v>0</v>
      </c>
      <c r="AY339" s="18">
        <f>IF(SalesOrders_Log[[#This Row],[Date Invoiced]]=FY03_M06,SalesOrders_Log[[#This Row],[Line Sub Total]],0)</f>
        <v>0</v>
      </c>
      <c r="AZ339" s="18">
        <f>IF(SalesOrders_Log[[#This Row],[Date Invoiced]]=FY03_M07,SalesOrders_Log[[#This Row],[Line Sub Total]],0)</f>
        <v>0</v>
      </c>
      <c r="BA339" s="18">
        <f>IF(SalesOrders_Log[[#This Row],[Date Invoiced]]=FY03_M08,SalesOrders_Log[[#This Row],[Line Sub Total]],0)</f>
        <v>0</v>
      </c>
      <c r="BB339" s="18">
        <f>IF(SalesOrders_Log[[#This Row],[Date Invoiced]]=FY03_M09,SalesOrders_Log[[#This Row],[Line Sub Total]],0)</f>
        <v>0</v>
      </c>
      <c r="BC339" s="18">
        <f>IF(SalesOrders_Log[[#This Row],[Date Invoiced]]=FY03_M10,SalesOrders_Log[[#This Row],[Line Sub Total]],0)</f>
        <v>0</v>
      </c>
      <c r="BD339" s="18">
        <f>IF(SalesOrders_Log[[#This Row],[Date Invoiced]]=FY03_M11,SalesOrders_Log[[#This Row],[Line Sub Total]],0)</f>
        <v>0</v>
      </c>
      <c r="BE339" s="18">
        <f>IF(SalesOrders_Log[[#This Row],[Date Invoiced]]=FY03_M12,SalesOrders_Log[[#This Row],[Line Sub Total]],0)</f>
        <v>0</v>
      </c>
      <c r="BF339" s="18">
        <f>IF(SalesOrders_Log[[#This Row],[Product]]=FY04_M01,SalesOrders_Log[[#This Row],[Date Invoiced]],0)</f>
        <v>0</v>
      </c>
      <c r="BG339" s="18">
        <f>IF(SalesOrders_Log[[#This Row],[Product]]=FY04_M02,SalesOrders_Log[[#This Row],[Date Invoiced]],0)</f>
        <v>0</v>
      </c>
      <c r="BH339" s="18">
        <f>IF(SalesOrders_Log[[#This Row],[Product]]=FY04_M03,SalesOrders_Log[[#This Row],[Date Invoiced]],0)</f>
        <v>0</v>
      </c>
      <c r="BI339" s="18">
        <f>IF(SalesOrders_Log[[#This Row],[Product]]=FY04_M04,SalesOrders_Log[[#This Row],[Date Invoiced]],0)</f>
        <v>0</v>
      </c>
      <c r="BJ339" s="18">
        <f>IF(SalesOrders_Log[[#This Row],[Product]]=FY04_M05,SalesOrders_Log[[#This Row],[Date Invoiced]],0)</f>
        <v>0</v>
      </c>
      <c r="BK339" s="18">
        <f>IF(SalesOrders_Log[[#This Row],[Product]]=FY04_M06,SalesOrders_Log[[#This Row],[Date Invoiced]],0)</f>
        <v>0</v>
      </c>
      <c r="BL339" s="18">
        <f>IF(SalesOrders_Log[[#This Row],[Product]]=FY04_M07,SalesOrders_Log[[#This Row],[Date Invoiced]],0)</f>
        <v>0</v>
      </c>
      <c r="BM339" s="18">
        <f>IF(SalesOrders_Log[[#This Row],[Product]]=FY04_M08,SalesOrders_Log[[#This Row],[Date Invoiced]],0)</f>
        <v>0</v>
      </c>
      <c r="BN339" s="18">
        <f>IF(SalesOrders_Log[[#This Row],[Product]]=FY04_M09,SalesOrders_Log[[#This Row],[Date Invoiced]],0)</f>
        <v>0</v>
      </c>
      <c r="BO339" s="18">
        <f>IF(SalesOrders_Log[[#This Row],[Product]]=FY04_M10,SalesOrders_Log[[#This Row],[Date Invoiced]],0)</f>
        <v>0</v>
      </c>
      <c r="BP339" s="18">
        <f>IF(SalesOrders_Log[[#This Row],[Product]]=FY04_M11,SalesOrders_Log[[#This Row],[Date Invoiced]],0)</f>
        <v>0</v>
      </c>
      <c r="BQ339" s="18">
        <f>IF(SalesOrders_Log[[#This Row],[Product]]=FY04_M12,SalesOrders_Log[[#This Row],[Date Invoiced]],0)</f>
        <v>0</v>
      </c>
      <c r="BR339" s="18">
        <f>IF(SalesOrders_Log[[#This Row],[Product]]=FY05_M01,SalesOrders_Log[[#This Row],[Date Invoiced]],0)</f>
        <v>0</v>
      </c>
      <c r="BS339" s="18">
        <f>IF(SalesOrders_Log[[#This Row],[Product]]=FY05_M02,SalesOrders_Log[[#This Row],[Date Invoiced]],0)</f>
        <v>0</v>
      </c>
      <c r="BT339" s="18">
        <f>IF(SalesOrders_Log[[#This Row],[Product]]=FY05_M03,SalesOrders_Log[[#This Row],[Date Invoiced]],0)</f>
        <v>0</v>
      </c>
      <c r="BU339" s="18">
        <f>IF(SalesOrders_Log[[#This Row],[Product]]=FY05_M04,SalesOrders_Log[[#This Row],[Date Invoiced]],0)</f>
        <v>0</v>
      </c>
      <c r="BV339" s="18">
        <f>IF(SalesOrders_Log[[#This Row],[Product]]=FY05_M05,SalesOrders_Log[[#This Row],[Date Invoiced]],0)</f>
        <v>0</v>
      </c>
      <c r="BW339" s="18">
        <f>IF(SalesOrders_Log[[#This Row],[Product]]=FY05_M06,SalesOrders_Log[[#This Row],[Date Invoiced]],0)</f>
        <v>0</v>
      </c>
      <c r="BX339" s="18">
        <f>IF(SalesOrders_Log[[#This Row],[Product]]=FY05_M07,SalesOrders_Log[[#This Row],[Date Invoiced]],0)</f>
        <v>0</v>
      </c>
      <c r="BY339" s="18">
        <f>IF(SalesOrders_Log[[#This Row],[Product]]=FY05_M08,SalesOrders_Log[[#This Row],[Date Invoiced]],0)</f>
        <v>0</v>
      </c>
      <c r="BZ339" s="18">
        <f>IF(SalesOrders_Log[[#This Row],[Product]]=FY05_M09,SalesOrders_Log[[#This Row],[Date Invoiced]],0)</f>
        <v>0</v>
      </c>
      <c r="CA339" s="18">
        <f>IF(SalesOrders_Log[[#This Row],[Product]]=FY05_M10,SalesOrders_Log[[#This Row],[Date Invoiced]],0)</f>
        <v>0</v>
      </c>
      <c r="CB339" s="18">
        <f>IF(SalesOrders_Log[[#This Row],[Product]]=FY05_M11,SalesOrders_Log[[#This Row],[Date Invoiced]],0)</f>
        <v>0</v>
      </c>
      <c r="CC339" s="18">
        <f>IF(SalesOrders_Log[[#This Row],[Product]]=FY05_M12,SalesOrders_Log[[#This Row],[Date Invoiced]],0)</f>
        <v>0</v>
      </c>
    </row>
    <row r="340" spans="2:81" x14ac:dyDescent="0.25">
      <c r="B340" s="6" t="s">
        <v>944</v>
      </c>
      <c r="C340" s="6"/>
      <c r="D340" s="11"/>
      <c r="E340" s="6"/>
      <c r="F340" s="6"/>
      <c r="G340" s="6"/>
      <c r="H340" s="6"/>
      <c r="I340" s="6"/>
      <c r="J340" s="6"/>
      <c r="K340" s="6"/>
      <c r="L340" s="18" t="str">
        <f>IF(ISBLANK(SalesOrders_Log[[#This Row],[Product]]),"",SalesOrders_Log[[#This Row],[List Price]]*SalesOrders_Log[[#This Row],[QTY at List Price]]+SalesOrders_Log[[#This Row],[Discount Price]]*SalesOrders_Log[[#This Row],[QTY at Discount Price]])</f>
        <v/>
      </c>
      <c r="M340" s="6"/>
      <c r="N340" s="6"/>
      <c r="O340" s="18" t="str">
        <f>IFERROR(SalesOrders_Log[[#This Row],[Line Sub Total]]*SalesOrders_Log[[#This Row],[Zip Code Taxes]],"")</f>
        <v/>
      </c>
      <c r="P340" s="18">
        <f>SalesOrders_Log[[#This Row],[List Price]]-SalesOrders_Log[[#This Row],[Cost Price]]</f>
        <v>0</v>
      </c>
      <c r="Q34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40" s="93" t="str">
        <f>IFERROR(SalesOrders_Log[[#This Row],[QTY at List Price]]*SalesOrders_Log[[#This Row],[List Price]]/SalesOrders_Log[[#This Row],[Cost Price]]*SalesOrders_Log[[#This Row],[QTY at List Price]]-IF(SalesOrders_Log[[#This Row],[QTY at List Price]]="","",1),"")</f>
        <v/>
      </c>
      <c r="S340" s="93" t="str">
        <f>IFERROR( SalesOrders_Log[[#This Row],[QTY at Discount Price]]*SalesOrders_Log[[#This Row],[Discount Price]]/SalesOrders_Log[[#This Row],[Cost Price]]*SalesOrders_Log[[#This Row],[QTY at Discount Price]]-IF(SalesOrders_Log[[#This Row],[QTY at Discount Price]]="","",1),"")</f>
        <v/>
      </c>
      <c r="T340" s="6"/>
      <c r="V340" s="18">
        <f>IF(SalesOrders_Log[[#This Row],[Date Invoiced]]=FY01_M01,SalesOrders_Log[[#This Row],[Line Sub Total]],0)</f>
        <v>0</v>
      </c>
      <c r="W340" s="18">
        <f>IF(SalesOrders_Log[[#This Row],[Date Invoiced]]=FY01_M02,SalesOrders_Log[[#This Row],[Line Sub Total]],0)</f>
        <v>0</v>
      </c>
      <c r="X340" s="18">
        <f>IF(SalesOrders_Log[[#This Row],[Date Invoiced]]=FY01_M03,SalesOrders_Log[[#This Row],[Line Sub Total]],0)</f>
        <v>0</v>
      </c>
      <c r="Y340" s="18">
        <f>IF(SalesOrders_Log[[#This Row],[Date Invoiced]]=FY01_M04,SalesOrders_Log[[#This Row],[Line Sub Total]],0)</f>
        <v>0</v>
      </c>
      <c r="Z340" s="18">
        <f>IF(SalesOrders_Log[[#This Row],[Date Invoiced]]=FY01_M05,SalesOrders_Log[[#This Row],[Line Sub Total]],0)</f>
        <v>0</v>
      </c>
      <c r="AA340" s="18">
        <f>IF(SalesOrders_Log[[#This Row],[Date Invoiced]]=FY01_M06,SalesOrders_Log[[#This Row],[Line Sub Total]],0)</f>
        <v>0</v>
      </c>
      <c r="AB340" s="18">
        <f>IF(SalesOrders_Log[[#This Row],[Date Invoiced]]=FY01_M07,SalesOrders_Log[[#This Row],[Line Sub Total]],0)</f>
        <v>0</v>
      </c>
      <c r="AC340" s="18">
        <f>IF(SalesOrders_Log[[#This Row],[Date Invoiced]]=FY01_M08,SalesOrders_Log[[#This Row],[Line Sub Total]],0)</f>
        <v>0</v>
      </c>
      <c r="AD340" s="18">
        <f>IF(SalesOrders_Log[[#This Row],[Date Invoiced]]=FY01_M09,SalesOrders_Log[[#This Row],[Line Sub Total]],0)</f>
        <v>0</v>
      </c>
      <c r="AE340" s="18">
        <f>IF(SalesOrders_Log[[#This Row],[Date Invoiced]]=FY01_M10,SalesOrders_Log[[#This Row],[Line Sub Total]],0)</f>
        <v>0</v>
      </c>
      <c r="AF340" s="18">
        <f>IF(SalesOrders_Log[[#This Row],[Date Invoiced]]=FY01_M11,SalesOrders_Log[[#This Row],[Line Sub Total]],0)</f>
        <v>0</v>
      </c>
      <c r="AG340" s="18">
        <f>IF(SalesOrders_Log[[#This Row],[Date Invoiced]]=FY01_M12,SalesOrders_Log[[#This Row],[Line Sub Total]],0)</f>
        <v>0</v>
      </c>
      <c r="AH340" s="18">
        <f>IF(SalesOrders_Log[[#This Row],[Date Invoiced]]=FY02_M01,SalesOrders_Log[[#This Row],[Line Sub Total]],0)</f>
        <v>0</v>
      </c>
      <c r="AI340" s="18">
        <f>IF(SalesOrders_Log[[#This Row],[Date Invoiced]]=FY02_M02,SalesOrders_Log[[#This Row],[Line Sub Total]],0)</f>
        <v>0</v>
      </c>
      <c r="AJ340" s="18">
        <f>IF(SalesOrders_Log[[#This Row],[Date Invoiced]]=FY02_M03,SalesOrders_Log[[#This Row],[Line Sub Total]],0)</f>
        <v>0</v>
      </c>
      <c r="AK340" s="18">
        <f>IF(SalesOrders_Log[[#This Row],[Date Invoiced]]=FY02_M04,SalesOrders_Log[[#This Row],[Line Sub Total]],0)</f>
        <v>0</v>
      </c>
      <c r="AL340" s="18">
        <f>IF(SalesOrders_Log[[#This Row],[Date Invoiced]]=FY02_M05,SalesOrders_Log[[#This Row],[Line Sub Total]],0)</f>
        <v>0</v>
      </c>
      <c r="AM340" s="18">
        <f>IF(SalesOrders_Log[[#This Row],[Date Invoiced]]=FY02_M06,SalesOrders_Log[[#This Row],[Line Sub Total]],0)</f>
        <v>0</v>
      </c>
      <c r="AN340" s="18">
        <f>IF(SalesOrders_Log[[#This Row],[Date Invoiced]]=FY02_M07,SalesOrders_Log[[#This Row],[Line Sub Total]],0)</f>
        <v>0</v>
      </c>
      <c r="AO340" s="18">
        <f>IF(SalesOrders_Log[[#This Row],[Date Invoiced]]=FY02_M08,SalesOrders_Log[[#This Row],[Line Sub Total]],0)</f>
        <v>0</v>
      </c>
      <c r="AP340" s="18">
        <f>IF(SalesOrders_Log[[#This Row],[Date Invoiced]]=FY02_M09,SalesOrders_Log[[#This Row],[Line Sub Total]],0)</f>
        <v>0</v>
      </c>
      <c r="AQ340" s="18">
        <f>IF(SalesOrders_Log[[#This Row],[Date Invoiced]]=FY02_M10,SalesOrders_Log[[#This Row],[Line Sub Total]],0)</f>
        <v>0</v>
      </c>
      <c r="AR340" s="18">
        <f>IF(SalesOrders_Log[[#This Row],[Date Invoiced]]=FY02_M11,SalesOrders_Log[[#This Row],[Line Sub Total]],0)</f>
        <v>0</v>
      </c>
      <c r="AS340" s="18">
        <f>IF(SalesOrders_Log[[#This Row],[Date Invoiced]]=FY02_M12,SalesOrders_Log[[#This Row],[Line Sub Total]],0)</f>
        <v>0</v>
      </c>
      <c r="AT340" s="18">
        <f>IF(SalesOrders_Log[[#This Row],[Date Invoiced]]=FY03_M01,SalesOrders_Log[[#This Row],[Line Sub Total]],0)</f>
        <v>0</v>
      </c>
      <c r="AU340" s="18">
        <f>IF(SalesOrders_Log[[#This Row],[Date Invoiced]]=FY03_M02,SalesOrders_Log[[#This Row],[Line Sub Total]],0)</f>
        <v>0</v>
      </c>
      <c r="AV340" s="18">
        <f>IF(SalesOrders_Log[[#This Row],[Date Invoiced]]=FY03_M03,SalesOrders_Log[[#This Row],[Line Sub Total]],0)</f>
        <v>0</v>
      </c>
      <c r="AW340" s="18">
        <f>IF(SalesOrders_Log[[#This Row],[Date Invoiced]]=FY03_M04,SalesOrders_Log[[#This Row],[Line Sub Total]],0)</f>
        <v>0</v>
      </c>
      <c r="AX340" s="18">
        <f>IF(SalesOrders_Log[[#This Row],[Date Invoiced]]=FY03_M05,SalesOrders_Log[[#This Row],[Line Sub Total]],0)</f>
        <v>0</v>
      </c>
      <c r="AY340" s="18">
        <f>IF(SalesOrders_Log[[#This Row],[Date Invoiced]]=FY03_M06,SalesOrders_Log[[#This Row],[Line Sub Total]],0)</f>
        <v>0</v>
      </c>
      <c r="AZ340" s="18">
        <f>IF(SalesOrders_Log[[#This Row],[Date Invoiced]]=FY03_M07,SalesOrders_Log[[#This Row],[Line Sub Total]],0)</f>
        <v>0</v>
      </c>
      <c r="BA340" s="18">
        <f>IF(SalesOrders_Log[[#This Row],[Date Invoiced]]=FY03_M08,SalesOrders_Log[[#This Row],[Line Sub Total]],0)</f>
        <v>0</v>
      </c>
      <c r="BB340" s="18">
        <f>IF(SalesOrders_Log[[#This Row],[Date Invoiced]]=FY03_M09,SalesOrders_Log[[#This Row],[Line Sub Total]],0)</f>
        <v>0</v>
      </c>
      <c r="BC340" s="18">
        <f>IF(SalesOrders_Log[[#This Row],[Date Invoiced]]=FY03_M10,SalesOrders_Log[[#This Row],[Line Sub Total]],0)</f>
        <v>0</v>
      </c>
      <c r="BD340" s="18">
        <f>IF(SalesOrders_Log[[#This Row],[Date Invoiced]]=FY03_M11,SalesOrders_Log[[#This Row],[Line Sub Total]],0)</f>
        <v>0</v>
      </c>
      <c r="BE340" s="18">
        <f>IF(SalesOrders_Log[[#This Row],[Date Invoiced]]=FY03_M12,SalesOrders_Log[[#This Row],[Line Sub Total]],0)</f>
        <v>0</v>
      </c>
      <c r="BF340" s="18">
        <f>IF(SalesOrders_Log[[#This Row],[Product]]=FY04_M01,SalesOrders_Log[[#This Row],[Date Invoiced]],0)</f>
        <v>0</v>
      </c>
      <c r="BG340" s="18">
        <f>IF(SalesOrders_Log[[#This Row],[Product]]=FY04_M02,SalesOrders_Log[[#This Row],[Date Invoiced]],0)</f>
        <v>0</v>
      </c>
      <c r="BH340" s="18">
        <f>IF(SalesOrders_Log[[#This Row],[Product]]=FY04_M03,SalesOrders_Log[[#This Row],[Date Invoiced]],0)</f>
        <v>0</v>
      </c>
      <c r="BI340" s="18">
        <f>IF(SalesOrders_Log[[#This Row],[Product]]=FY04_M04,SalesOrders_Log[[#This Row],[Date Invoiced]],0)</f>
        <v>0</v>
      </c>
      <c r="BJ340" s="18">
        <f>IF(SalesOrders_Log[[#This Row],[Product]]=FY04_M05,SalesOrders_Log[[#This Row],[Date Invoiced]],0)</f>
        <v>0</v>
      </c>
      <c r="BK340" s="18">
        <f>IF(SalesOrders_Log[[#This Row],[Product]]=FY04_M06,SalesOrders_Log[[#This Row],[Date Invoiced]],0)</f>
        <v>0</v>
      </c>
      <c r="BL340" s="18">
        <f>IF(SalesOrders_Log[[#This Row],[Product]]=FY04_M07,SalesOrders_Log[[#This Row],[Date Invoiced]],0)</f>
        <v>0</v>
      </c>
      <c r="BM340" s="18">
        <f>IF(SalesOrders_Log[[#This Row],[Product]]=FY04_M08,SalesOrders_Log[[#This Row],[Date Invoiced]],0)</f>
        <v>0</v>
      </c>
      <c r="BN340" s="18">
        <f>IF(SalesOrders_Log[[#This Row],[Product]]=FY04_M09,SalesOrders_Log[[#This Row],[Date Invoiced]],0)</f>
        <v>0</v>
      </c>
      <c r="BO340" s="18">
        <f>IF(SalesOrders_Log[[#This Row],[Product]]=FY04_M10,SalesOrders_Log[[#This Row],[Date Invoiced]],0)</f>
        <v>0</v>
      </c>
      <c r="BP340" s="18">
        <f>IF(SalesOrders_Log[[#This Row],[Product]]=FY04_M11,SalesOrders_Log[[#This Row],[Date Invoiced]],0)</f>
        <v>0</v>
      </c>
      <c r="BQ340" s="18">
        <f>IF(SalesOrders_Log[[#This Row],[Product]]=FY04_M12,SalesOrders_Log[[#This Row],[Date Invoiced]],0)</f>
        <v>0</v>
      </c>
      <c r="BR340" s="18">
        <f>IF(SalesOrders_Log[[#This Row],[Product]]=FY05_M01,SalesOrders_Log[[#This Row],[Date Invoiced]],0)</f>
        <v>0</v>
      </c>
      <c r="BS340" s="18">
        <f>IF(SalesOrders_Log[[#This Row],[Product]]=FY05_M02,SalesOrders_Log[[#This Row],[Date Invoiced]],0)</f>
        <v>0</v>
      </c>
      <c r="BT340" s="18">
        <f>IF(SalesOrders_Log[[#This Row],[Product]]=FY05_M03,SalesOrders_Log[[#This Row],[Date Invoiced]],0)</f>
        <v>0</v>
      </c>
      <c r="BU340" s="18">
        <f>IF(SalesOrders_Log[[#This Row],[Product]]=FY05_M04,SalesOrders_Log[[#This Row],[Date Invoiced]],0)</f>
        <v>0</v>
      </c>
      <c r="BV340" s="18">
        <f>IF(SalesOrders_Log[[#This Row],[Product]]=FY05_M05,SalesOrders_Log[[#This Row],[Date Invoiced]],0)</f>
        <v>0</v>
      </c>
      <c r="BW340" s="18">
        <f>IF(SalesOrders_Log[[#This Row],[Product]]=FY05_M06,SalesOrders_Log[[#This Row],[Date Invoiced]],0)</f>
        <v>0</v>
      </c>
      <c r="BX340" s="18">
        <f>IF(SalesOrders_Log[[#This Row],[Product]]=FY05_M07,SalesOrders_Log[[#This Row],[Date Invoiced]],0)</f>
        <v>0</v>
      </c>
      <c r="BY340" s="18">
        <f>IF(SalesOrders_Log[[#This Row],[Product]]=FY05_M08,SalesOrders_Log[[#This Row],[Date Invoiced]],0)</f>
        <v>0</v>
      </c>
      <c r="BZ340" s="18">
        <f>IF(SalesOrders_Log[[#This Row],[Product]]=FY05_M09,SalesOrders_Log[[#This Row],[Date Invoiced]],0)</f>
        <v>0</v>
      </c>
      <c r="CA340" s="18">
        <f>IF(SalesOrders_Log[[#This Row],[Product]]=FY05_M10,SalesOrders_Log[[#This Row],[Date Invoiced]],0)</f>
        <v>0</v>
      </c>
      <c r="CB340" s="18">
        <f>IF(SalesOrders_Log[[#This Row],[Product]]=FY05_M11,SalesOrders_Log[[#This Row],[Date Invoiced]],0)</f>
        <v>0</v>
      </c>
      <c r="CC340" s="18">
        <f>IF(SalesOrders_Log[[#This Row],[Product]]=FY05_M12,SalesOrders_Log[[#This Row],[Date Invoiced]],0)</f>
        <v>0</v>
      </c>
    </row>
    <row r="341" spans="2:81" x14ac:dyDescent="0.25">
      <c r="B341" s="6" t="s">
        <v>945</v>
      </c>
      <c r="C341" s="6"/>
      <c r="D341" s="11"/>
      <c r="E341" s="6"/>
      <c r="F341" s="6"/>
      <c r="G341" s="6"/>
      <c r="H341" s="6"/>
      <c r="I341" s="6"/>
      <c r="J341" s="6"/>
      <c r="K341" s="6"/>
      <c r="L341" s="18" t="str">
        <f>IF(ISBLANK(SalesOrders_Log[[#This Row],[Product]]),"",SalesOrders_Log[[#This Row],[List Price]]*SalesOrders_Log[[#This Row],[QTY at List Price]]+SalesOrders_Log[[#This Row],[Discount Price]]*SalesOrders_Log[[#This Row],[QTY at Discount Price]])</f>
        <v/>
      </c>
      <c r="M341" s="6"/>
      <c r="N341" s="6"/>
      <c r="O341" s="18" t="str">
        <f>IFERROR(SalesOrders_Log[[#This Row],[Line Sub Total]]*SalesOrders_Log[[#This Row],[Zip Code Taxes]],"")</f>
        <v/>
      </c>
      <c r="P341" s="18">
        <f>SalesOrders_Log[[#This Row],[List Price]]-SalesOrders_Log[[#This Row],[Cost Price]]</f>
        <v>0</v>
      </c>
      <c r="Q34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41" s="93" t="str">
        <f>IFERROR(SalesOrders_Log[[#This Row],[QTY at List Price]]*SalesOrders_Log[[#This Row],[List Price]]/SalesOrders_Log[[#This Row],[Cost Price]]*SalesOrders_Log[[#This Row],[QTY at List Price]]-IF(SalesOrders_Log[[#This Row],[QTY at List Price]]="","",1),"")</f>
        <v/>
      </c>
      <c r="S341" s="93" t="str">
        <f>IFERROR( SalesOrders_Log[[#This Row],[QTY at Discount Price]]*SalesOrders_Log[[#This Row],[Discount Price]]/SalesOrders_Log[[#This Row],[Cost Price]]*SalesOrders_Log[[#This Row],[QTY at Discount Price]]-IF(SalesOrders_Log[[#This Row],[QTY at Discount Price]]="","",1),"")</f>
        <v/>
      </c>
      <c r="T341" s="6"/>
      <c r="V341" s="18">
        <f>IF(SalesOrders_Log[[#This Row],[Date Invoiced]]=FY01_M01,SalesOrders_Log[[#This Row],[Line Sub Total]],0)</f>
        <v>0</v>
      </c>
      <c r="W341" s="18">
        <f>IF(SalesOrders_Log[[#This Row],[Date Invoiced]]=FY01_M02,SalesOrders_Log[[#This Row],[Line Sub Total]],0)</f>
        <v>0</v>
      </c>
      <c r="X341" s="18">
        <f>IF(SalesOrders_Log[[#This Row],[Date Invoiced]]=FY01_M03,SalesOrders_Log[[#This Row],[Line Sub Total]],0)</f>
        <v>0</v>
      </c>
      <c r="Y341" s="18">
        <f>IF(SalesOrders_Log[[#This Row],[Date Invoiced]]=FY01_M04,SalesOrders_Log[[#This Row],[Line Sub Total]],0)</f>
        <v>0</v>
      </c>
      <c r="Z341" s="18">
        <f>IF(SalesOrders_Log[[#This Row],[Date Invoiced]]=FY01_M05,SalesOrders_Log[[#This Row],[Line Sub Total]],0)</f>
        <v>0</v>
      </c>
      <c r="AA341" s="18">
        <f>IF(SalesOrders_Log[[#This Row],[Date Invoiced]]=FY01_M06,SalesOrders_Log[[#This Row],[Line Sub Total]],0)</f>
        <v>0</v>
      </c>
      <c r="AB341" s="18">
        <f>IF(SalesOrders_Log[[#This Row],[Date Invoiced]]=FY01_M07,SalesOrders_Log[[#This Row],[Line Sub Total]],0)</f>
        <v>0</v>
      </c>
      <c r="AC341" s="18">
        <f>IF(SalesOrders_Log[[#This Row],[Date Invoiced]]=FY01_M08,SalesOrders_Log[[#This Row],[Line Sub Total]],0)</f>
        <v>0</v>
      </c>
      <c r="AD341" s="18">
        <f>IF(SalesOrders_Log[[#This Row],[Date Invoiced]]=FY01_M09,SalesOrders_Log[[#This Row],[Line Sub Total]],0)</f>
        <v>0</v>
      </c>
      <c r="AE341" s="18">
        <f>IF(SalesOrders_Log[[#This Row],[Date Invoiced]]=FY01_M10,SalesOrders_Log[[#This Row],[Line Sub Total]],0)</f>
        <v>0</v>
      </c>
      <c r="AF341" s="18">
        <f>IF(SalesOrders_Log[[#This Row],[Date Invoiced]]=FY01_M11,SalesOrders_Log[[#This Row],[Line Sub Total]],0)</f>
        <v>0</v>
      </c>
      <c r="AG341" s="18">
        <f>IF(SalesOrders_Log[[#This Row],[Date Invoiced]]=FY01_M12,SalesOrders_Log[[#This Row],[Line Sub Total]],0)</f>
        <v>0</v>
      </c>
      <c r="AH341" s="18">
        <f>IF(SalesOrders_Log[[#This Row],[Date Invoiced]]=FY02_M01,SalesOrders_Log[[#This Row],[Line Sub Total]],0)</f>
        <v>0</v>
      </c>
      <c r="AI341" s="18">
        <f>IF(SalesOrders_Log[[#This Row],[Date Invoiced]]=FY02_M02,SalesOrders_Log[[#This Row],[Line Sub Total]],0)</f>
        <v>0</v>
      </c>
      <c r="AJ341" s="18">
        <f>IF(SalesOrders_Log[[#This Row],[Date Invoiced]]=FY02_M03,SalesOrders_Log[[#This Row],[Line Sub Total]],0)</f>
        <v>0</v>
      </c>
      <c r="AK341" s="18">
        <f>IF(SalesOrders_Log[[#This Row],[Date Invoiced]]=FY02_M04,SalesOrders_Log[[#This Row],[Line Sub Total]],0)</f>
        <v>0</v>
      </c>
      <c r="AL341" s="18">
        <f>IF(SalesOrders_Log[[#This Row],[Date Invoiced]]=FY02_M05,SalesOrders_Log[[#This Row],[Line Sub Total]],0)</f>
        <v>0</v>
      </c>
      <c r="AM341" s="18">
        <f>IF(SalesOrders_Log[[#This Row],[Date Invoiced]]=FY02_M06,SalesOrders_Log[[#This Row],[Line Sub Total]],0)</f>
        <v>0</v>
      </c>
      <c r="AN341" s="18">
        <f>IF(SalesOrders_Log[[#This Row],[Date Invoiced]]=FY02_M07,SalesOrders_Log[[#This Row],[Line Sub Total]],0)</f>
        <v>0</v>
      </c>
      <c r="AO341" s="18">
        <f>IF(SalesOrders_Log[[#This Row],[Date Invoiced]]=FY02_M08,SalesOrders_Log[[#This Row],[Line Sub Total]],0)</f>
        <v>0</v>
      </c>
      <c r="AP341" s="18">
        <f>IF(SalesOrders_Log[[#This Row],[Date Invoiced]]=FY02_M09,SalesOrders_Log[[#This Row],[Line Sub Total]],0)</f>
        <v>0</v>
      </c>
      <c r="AQ341" s="18">
        <f>IF(SalesOrders_Log[[#This Row],[Date Invoiced]]=FY02_M10,SalesOrders_Log[[#This Row],[Line Sub Total]],0)</f>
        <v>0</v>
      </c>
      <c r="AR341" s="18">
        <f>IF(SalesOrders_Log[[#This Row],[Date Invoiced]]=FY02_M11,SalesOrders_Log[[#This Row],[Line Sub Total]],0)</f>
        <v>0</v>
      </c>
      <c r="AS341" s="18">
        <f>IF(SalesOrders_Log[[#This Row],[Date Invoiced]]=FY02_M12,SalesOrders_Log[[#This Row],[Line Sub Total]],0)</f>
        <v>0</v>
      </c>
      <c r="AT341" s="18">
        <f>IF(SalesOrders_Log[[#This Row],[Date Invoiced]]=FY03_M01,SalesOrders_Log[[#This Row],[Line Sub Total]],0)</f>
        <v>0</v>
      </c>
      <c r="AU341" s="18">
        <f>IF(SalesOrders_Log[[#This Row],[Date Invoiced]]=FY03_M02,SalesOrders_Log[[#This Row],[Line Sub Total]],0)</f>
        <v>0</v>
      </c>
      <c r="AV341" s="18">
        <f>IF(SalesOrders_Log[[#This Row],[Date Invoiced]]=FY03_M03,SalesOrders_Log[[#This Row],[Line Sub Total]],0)</f>
        <v>0</v>
      </c>
      <c r="AW341" s="18">
        <f>IF(SalesOrders_Log[[#This Row],[Date Invoiced]]=FY03_M04,SalesOrders_Log[[#This Row],[Line Sub Total]],0)</f>
        <v>0</v>
      </c>
      <c r="AX341" s="18">
        <f>IF(SalesOrders_Log[[#This Row],[Date Invoiced]]=FY03_M05,SalesOrders_Log[[#This Row],[Line Sub Total]],0)</f>
        <v>0</v>
      </c>
      <c r="AY341" s="18">
        <f>IF(SalesOrders_Log[[#This Row],[Date Invoiced]]=FY03_M06,SalesOrders_Log[[#This Row],[Line Sub Total]],0)</f>
        <v>0</v>
      </c>
      <c r="AZ341" s="18">
        <f>IF(SalesOrders_Log[[#This Row],[Date Invoiced]]=FY03_M07,SalesOrders_Log[[#This Row],[Line Sub Total]],0)</f>
        <v>0</v>
      </c>
      <c r="BA341" s="18">
        <f>IF(SalesOrders_Log[[#This Row],[Date Invoiced]]=FY03_M08,SalesOrders_Log[[#This Row],[Line Sub Total]],0)</f>
        <v>0</v>
      </c>
      <c r="BB341" s="18">
        <f>IF(SalesOrders_Log[[#This Row],[Date Invoiced]]=FY03_M09,SalesOrders_Log[[#This Row],[Line Sub Total]],0)</f>
        <v>0</v>
      </c>
      <c r="BC341" s="18">
        <f>IF(SalesOrders_Log[[#This Row],[Date Invoiced]]=FY03_M10,SalesOrders_Log[[#This Row],[Line Sub Total]],0)</f>
        <v>0</v>
      </c>
      <c r="BD341" s="18">
        <f>IF(SalesOrders_Log[[#This Row],[Date Invoiced]]=FY03_M11,SalesOrders_Log[[#This Row],[Line Sub Total]],0)</f>
        <v>0</v>
      </c>
      <c r="BE341" s="18">
        <f>IF(SalesOrders_Log[[#This Row],[Date Invoiced]]=FY03_M12,SalesOrders_Log[[#This Row],[Line Sub Total]],0)</f>
        <v>0</v>
      </c>
      <c r="BF341" s="18">
        <f>IF(SalesOrders_Log[[#This Row],[Product]]=FY04_M01,SalesOrders_Log[[#This Row],[Date Invoiced]],0)</f>
        <v>0</v>
      </c>
      <c r="BG341" s="18">
        <f>IF(SalesOrders_Log[[#This Row],[Product]]=FY04_M02,SalesOrders_Log[[#This Row],[Date Invoiced]],0)</f>
        <v>0</v>
      </c>
      <c r="BH341" s="18">
        <f>IF(SalesOrders_Log[[#This Row],[Product]]=FY04_M03,SalesOrders_Log[[#This Row],[Date Invoiced]],0)</f>
        <v>0</v>
      </c>
      <c r="BI341" s="18">
        <f>IF(SalesOrders_Log[[#This Row],[Product]]=FY04_M04,SalesOrders_Log[[#This Row],[Date Invoiced]],0)</f>
        <v>0</v>
      </c>
      <c r="BJ341" s="18">
        <f>IF(SalesOrders_Log[[#This Row],[Product]]=FY04_M05,SalesOrders_Log[[#This Row],[Date Invoiced]],0)</f>
        <v>0</v>
      </c>
      <c r="BK341" s="18">
        <f>IF(SalesOrders_Log[[#This Row],[Product]]=FY04_M06,SalesOrders_Log[[#This Row],[Date Invoiced]],0)</f>
        <v>0</v>
      </c>
      <c r="BL341" s="18">
        <f>IF(SalesOrders_Log[[#This Row],[Product]]=FY04_M07,SalesOrders_Log[[#This Row],[Date Invoiced]],0)</f>
        <v>0</v>
      </c>
      <c r="BM341" s="18">
        <f>IF(SalesOrders_Log[[#This Row],[Product]]=FY04_M08,SalesOrders_Log[[#This Row],[Date Invoiced]],0)</f>
        <v>0</v>
      </c>
      <c r="BN341" s="18">
        <f>IF(SalesOrders_Log[[#This Row],[Product]]=FY04_M09,SalesOrders_Log[[#This Row],[Date Invoiced]],0)</f>
        <v>0</v>
      </c>
      <c r="BO341" s="18">
        <f>IF(SalesOrders_Log[[#This Row],[Product]]=FY04_M10,SalesOrders_Log[[#This Row],[Date Invoiced]],0)</f>
        <v>0</v>
      </c>
      <c r="BP341" s="18">
        <f>IF(SalesOrders_Log[[#This Row],[Product]]=FY04_M11,SalesOrders_Log[[#This Row],[Date Invoiced]],0)</f>
        <v>0</v>
      </c>
      <c r="BQ341" s="18">
        <f>IF(SalesOrders_Log[[#This Row],[Product]]=FY04_M12,SalesOrders_Log[[#This Row],[Date Invoiced]],0)</f>
        <v>0</v>
      </c>
      <c r="BR341" s="18">
        <f>IF(SalesOrders_Log[[#This Row],[Product]]=FY05_M01,SalesOrders_Log[[#This Row],[Date Invoiced]],0)</f>
        <v>0</v>
      </c>
      <c r="BS341" s="18">
        <f>IF(SalesOrders_Log[[#This Row],[Product]]=FY05_M02,SalesOrders_Log[[#This Row],[Date Invoiced]],0)</f>
        <v>0</v>
      </c>
      <c r="BT341" s="18">
        <f>IF(SalesOrders_Log[[#This Row],[Product]]=FY05_M03,SalesOrders_Log[[#This Row],[Date Invoiced]],0)</f>
        <v>0</v>
      </c>
      <c r="BU341" s="18">
        <f>IF(SalesOrders_Log[[#This Row],[Product]]=FY05_M04,SalesOrders_Log[[#This Row],[Date Invoiced]],0)</f>
        <v>0</v>
      </c>
      <c r="BV341" s="18">
        <f>IF(SalesOrders_Log[[#This Row],[Product]]=FY05_M05,SalesOrders_Log[[#This Row],[Date Invoiced]],0)</f>
        <v>0</v>
      </c>
      <c r="BW341" s="18">
        <f>IF(SalesOrders_Log[[#This Row],[Product]]=FY05_M06,SalesOrders_Log[[#This Row],[Date Invoiced]],0)</f>
        <v>0</v>
      </c>
      <c r="BX341" s="18">
        <f>IF(SalesOrders_Log[[#This Row],[Product]]=FY05_M07,SalesOrders_Log[[#This Row],[Date Invoiced]],0)</f>
        <v>0</v>
      </c>
      <c r="BY341" s="18">
        <f>IF(SalesOrders_Log[[#This Row],[Product]]=FY05_M08,SalesOrders_Log[[#This Row],[Date Invoiced]],0)</f>
        <v>0</v>
      </c>
      <c r="BZ341" s="18">
        <f>IF(SalesOrders_Log[[#This Row],[Product]]=FY05_M09,SalesOrders_Log[[#This Row],[Date Invoiced]],0)</f>
        <v>0</v>
      </c>
      <c r="CA341" s="18">
        <f>IF(SalesOrders_Log[[#This Row],[Product]]=FY05_M10,SalesOrders_Log[[#This Row],[Date Invoiced]],0)</f>
        <v>0</v>
      </c>
      <c r="CB341" s="18">
        <f>IF(SalesOrders_Log[[#This Row],[Product]]=FY05_M11,SalesOrders_Log[[#This Row],[Date Invoiced]],0)</f>
        <v>0</v>
      </c>
      <c r="CC341" s="18">
        <f>IF(SalesOrders_Log[[#This Row],[Product]]=FY05_M12,SalesOrders_Log[[#This Row],[Date Invoiced]],0)</f>
        <v>0</v>
      </c>
    </row>
    <row r="342" spans="2:81" x14ac:dyDescent="0.25">
      <c r="B342" s="6" t="s">
        <v>946</v>
      </c>
      <c r="C342" s="6"/>
      <c r="D342" s="11"/>
      <c r="E342" s="6"/>
      <c r="F342" s="6"/>
      <c r="G342" s="6"/>
      <c r="H342" s="6"/>
      <c r="I342" s="6"/>
      <c r="J342" s="6"/>
      <c r="K342" s="6"/>
      <c r="L342" s="18" t="str">
        <f>IF(ISBLANK(SalesOrders_Log[[#This Row],[Product]]),"",SalesOrders_Log[[#This Row],[List Price]]*SalesOrders_Log[[#This Row],[QTY at List Price]]+SalesOrders_Log[[#This Row],[Discount Price]]*SalesOrders_Log[[#This Row],[QTY at Discount Price]])</f>
        <v/>
      </c>
      <c r="M342" s="6"/>
      <c r="N342" s="6"/>
      <c r="O342" s="18" t="str">
        <f>IFERROR(SalesOrders_Log[[#This Row],[Line Sub Total]]*SalesOrders_Log[[#This Row],[Zip Code Taxes]],"")</f>
        <v/>
      </c>
      <c r="P342" s="18">
        <f>SalesOrders_Log[[#This Row],[List Price]]-SalesOrders_Log[[#This Row],[Cost Price]]</f>
        <v>0</v>
      </c>
      <c r="Q34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42" s="93" t="str">
        <f>IFERROR(SalesOrders_Log[[#This Row],[QTY at List Price]]*SalesOrders_Log[[#This Row],[List Price]]/SalesOrders_Log[[#This Row],[Cost Price]]*SalesOrders_Log[[#This Row],[QTY at List Price]]-IF(SalesOrders_Log[[#This Row],[QTY at List Price]]="","",1),"")</f>
        <v/>
      </c>
      <c r="S342" s="93" t="str">
        <f>IFERROR( SalesOrders_Log[[#This Row],[QTY at Discount Price]]*SalesOrders_Log[[#This Row],[Discount Price]]/SalesOrders_Log[[#This Row],[Cost Price]]*SalesOrders_Log[[#This Row],[QTY at Discount Price]]-IF(SalesOrders_Log[[#This Row],[QTY at Discount Price]]="","",1),"")</f>
        <v/>
      </c>
      <c r="T342" s="6"/>
      <c r="V342" s="18">
        <f>IF(SalesOrders_Log[[#This Row],[Date Invoiced]]=FY01_M01,SalesOrders_Log[[#This Row],[Line Sub Total]],0)</f>
        <v>0</v>
      </c>
      <c r="W342" s="18">
        <f>IF(SalesOrders_Log[[#This Row],[Date Invoiced]]=FY01_M02,SalesOrders_Log[[#This Row],[Line Sub Total]],0)</f>
        <v>0</v>
      </c>
      <c r="X342" s="18">
        <f>IF(SalesOrders_Log[[#This Row],[Date Invoiced]]=FY01_M03,SalesOrders_Log[[#This Row],[Line Sub Total]],0)</f>
        <v>0</v>
      </c>
      <c r="Y342" s="18">
        <f>IF(SalesOrders_Log[[#This Row],[Date Invoiced]]=FY01_M04,SalesOrders_Log[[#This Row],[Line Sub Total]],0)</f>
        <v>0</v>
      </c>
      <c r="Z342" s="18">
        <f>IF(SalesOrders_Log[[#This Row],[Date Invoiced]]=FY01_M05,SalesOrders_Log[[#This Row],[Line Sub Total]],0)</f>
        <v>0</v>
      </c>
      <c r="AA342" s="18">
        <f>IF(SalesOrders_Log[[#This Row],[Date Invoiced]]=FY01_M06,SalesOrders_Log[[#This Row],[Line Sub Total]],0)</f>
        <v>0</v>
      </c>
      <c r="AB342" s="18">
        <f>IF(SalesOrders_Log[[#This Row],[Date Invoiced]]=FY01_M07,SalesOrders_Log[[#This Row],[Line Sub Total]],0)</f>
        <v>0</v>
      </c>
      <c r="AC342" s="18">
        <f>IF(SalesOrders_Log[[#This Row],[Date Invoiced]]=FY01_M08,SalesOrders_Log[[#This Row],[Line Sub Total]],0)</f>
        <v>0</v>
      </c>
      <c r="AD342" s="18">
        <f>IF(SalesOrders_Log[[#This Row],[Date Invoiced]]=FY01_M09,SalesOrders_Log[[#This Row],[Line Sub Total]],0)</f>
        <v>0</v>
      </c>
      <c r="AE342" s="18">
        <f>IF(SalesOrders_Log[[#This Row],[Date Invoiced]]=FY01_M10,SalesOrders_Log[[#This Row],[Line Sub Total]],0)</f>
        <v>0</v>
      </c>
      <c r="AF342" s="18">
        <f>IF(SalesOrders_Log[[#This Row],[Date Invoiced]]=FY01_M11,SalesOrders_Log[[#This Row],[Line Sub Total]],0)</f>
        <v>0</v>
      </c>
      <c r="AG342" s="18">
        <f>IF(SalesOrders_Log[[#This Row],[Date Invoiced]]=FY01_M12,SalesOrders_Log[[#This Row],[Line Sub Total]],0)</f>
        <v>0</v>
      </c>
      <c r="AH342" s="18">
        <f>IF(SalesOrders_Log[[#This Row],[Date Invoiced]]=FY02_M01,SalesOrders_Log[[#This Row],[Line Sub Total]],0)</f>
        <v>0</v>
      </c>
      <c r="AI342" s="18">
        <f>IF(SalesOrders_Log[[#This Row],[Date Invoiced]]=FY02_M02,SalesOrders_Log[[#This Row],[Line Sub Total]],0)</f>
        <v>0</v>
      </c>
      <c r="AJ342" s="18">
        <f>IF(SalesOrders_Log[[#This Row],[Date Invoiced]]=FY02_M03,SalesOrders_Log[[#This Row],[Line Sub Total]],0)</f>
        <v>0</v>
      </c>
      <c r="AK342" s="18">
        <f>IF(SalesOrders_Log[[#This Row],[Date Invoiced]]=FY02_M04,SalesOrders_Log[[#This Row],[Line Sub Total]],0)</f>
        <v>0</v>
      </c>
      <c r="AL342" s="18">
        <f>IF(SalesOrders_Log[[#This Row],[Date Invoiced]]=FY02_M05,SalesOrders_Log[[#This Row],[Line Sub Total]],0)</f>
        <v>0</v>
      </c>
      <c r="AM342" s="18">
        <f>IF(SalesOrders_Log[[#This Row],[Date Invoiced]]=FY02_M06,SalesOrders_Log[[#This Row],[Line Sub Total]],0)</f>
        <v>0</v>
      </c>
      <c r="AN342" s="18">
        <f>IF(SalesOrders_Log[[#This Row],[Date Invoiced]]=FY02_M07,SalesOrders_Log[[#This Row],[Line Sub Total]],0)</f>
        <v>0</v>
      </c>
      <c r="AO342" s="18">
        <f>IF(SalesOrders_Log[[#This Row],[Date Invoiced]]=FY02_M08,SalesOrders_Log[[#This Row],[Line Sub Total]],0)</f>
        <v>0</v>
      </c>
      <c r="AP342" s="18">
        <f>IF(SalesOrders_Log[[#This Row],[Date Invoiced]]=FY02_M09,SalesOrders_Log[[#This Row],[Line Sub Total]],0)</f>
        <v>0</v>
      </c>
      <c r="AQ342" s="18">
        <f>IF(SalesOrders_Log[[#This Row],[Date Invoiced]]=FY02_M10,SalesOrders_Log[[#This Row],[Line Sub Total]],0)</f>
        <v>0</v>
      </c>
      <c r="AR342" s="18">
        <f>IF(SalesOrders_Log[[#This Row],[Date Invoiced]]=FY02_M11,SalesOrders_Log[[#This Row],[Line Sub Total]],0)</f>
        <v>0</v>
      </c>
      <c r="AS342" s="18">
        <f>IF(SalesOrders_Log[[#This Row],[Date Invoiced]]=FY02_M12,SalesOrders_Log[[#This Row],[Line Sub Total]],0)</f>
        <v>0</v>
      </c>
      <c r="AT342" s="18">
        <f>IF(SalesOrders_Log[[#This Row],[Date Invoiced]]=FY03_M01,SalesOrders_Log[[#This Row],[Line Sub Total]],0)</f>
        <v>0</v>
      </c>
      <c r="AU342" s="18">
        <f>IF(SalesOrders_Log[[#This Row],[Date Invoiced]]=FY03_M02,SalesOrders_Log[[#This Row],[Line Sub Total]],0)</f>
        <v>0</v>
      </c>
      <c r="AV342" s="18">
        <f>IF(SalesOrders_Log[[#This Row],[Date Invoiced]]=FY03_M03,SalesOrders_Log[[#This Row],[Line Sub Total]],0)</f>
        <v>0</v>
      </c>
      <c r="AW342" s="18">
        <f>IF(SalesOrders_Log[[#This Row],[Date Invoiced]]=FY03_M04,SalesOrders_Log[[#This Row],[Line Sub Total]],0)</f>
        <v>0</v>
      </c>
      <c r="AX342" s="18">
        <f>IF(SalesOrders_Log[[#This Row],[Date Invoiced]]=FY03_M05,SalesOrders_Log[[#This Row],[Line Sub Total]],0)</f>
        <v>0</v>
      </c>
      <c r="AY342" s="18">
        <f>IF(SalesOrders_Log[[#This Row],[Date Invoiced]]=FY03_M06,SalesOrders_Log[[#This Row],[Line Sub Total]],0)</f>
        <v>0</v>
      </c>
      <c r="AZ342" s="18">
        <f>IF(SalesOrders_Log[[#This Row],[Date Invoiced]]=FY03_M07,SalesOrders_Log[[#This Row],[Line Sub Total]],0)</f>
        <v>0</v>
      </c>
      <c r="BA342" s="18">
        <f>IF(SalesOrders_Log[[#This Row],[Date Invoiced]]=FY03_M08,SalesOrders_Log[[#This Row],[Line Sub Total]],0)</f>
        <v>0</v>
      </c>
      <c r="BB342" s="18">
        <f>IF(SalesOrders_Log[[#This Row],[Date Invoiced]]=FY03_M09,SalesOrders_Log[[#This Row],[Line Sub Total]],0)</f>
        <v>0</v>
      </c>
      <c r="BC342" s="18">
        <f>IF(SalesOrders_Log[[#This Row],[Date Invoiced]]=FY03_M10,SalesOrders_Log[[#This Row],[Line Sub Total]],0)</f>
        <v>0</v>
      </c>
      <c r="BD342" s="18">
        <f>IF(SalesOrders_Log[[#This Row],[Date Invoiced]]=FY03_M11,SalesOrders_Log[[#This Row],[Line Sub Total]],0)</f>
        <v>0</v>
      </c>
      <c r="BE342" s="18">
        <f>IF(SalesOrders_Log[[#This Row],[Date Invoiced]]=FY03_M12,SalesOrders_Log[[#This Row],[Line Sub Total]],0)</f>
        <v>0</v>
      </c>
      <c r="BF342" s="18">
        <f>IF(SalesOrders_Log[[#This Row],[Product]]=FY04_M01,SalesOrders_Log[[#This Row],[Date Invoiced]],0)</f>
        <v>0</v>
      </c>
      <c r="BG342" s="18">
        <f>IF(SalesOrders_Log[[#This Row],[Product]]=FY04_M02,SalesOrders_Log[[#This Row],[Date Invoiced]],0)</f>
        <v>0</v>
      </c>
      <c r="BH342" s="18">
        <f>IF(SalesOrders_Log[[#This Row],[Product]]=FY04_M03,SalesOrders_Log[[#This Row],[Date Invoiced]],0)</f>
        <v>0</v>
      </c>
      <c r="BI342" s="18">
        <f>IF(SalesOrders_Log[[#This Row],[Product]]=FY04_M04,SalesOrders_Log[[#This Row],[Date Invoiced]],0)</f>
        <v>0</v>
      </c>
      <c r="BJ342" s="18">
        <f>IF(SalesOrders_Log[[#This Row],[Product]]=FY04_M05,SalesOrders_Log[[#This Row],[Date Invoiced]],0)</f>
        <v>0</v>
      </c>
      <c r="BK342" s="18">
        <f>IF(SalesOrders_Log[[#This Row],[Product]]=FY04_M06,SalesOrders_Log[[#This Row],[Date Invoiced]],0)</f>
        <v>0</v>
      </c>
      <c r="BL342" s="18">
        <f>IF(SalesOrders_Log[[#This Row],[Product]]=FY04_M07,SalesOrders_Log[[#This Row],[Date Invoiced]],0)</f>
        <v>0</v>
      </c>
      <c r="BM342" s="18">
        <f>IF(SalesOrders_Log[[#This Row],[Product]]=FY04_M08,SalesOrders_Log[[#This Row],[Date Invoiced]],0)</f>
        <v>0</v>
      </c>
      <c r="BN342" s="18">
        <f>IF(SalesOrders_Log[[#This Row],[Product]]=FY04_M09,SalesOrders_Log[[#This Row],[Date Invoiced]],0)</f>
        <v>0</v>
      </c>
      <c r="BO342" s="18">
        <f>IF(SalesOrders_Log[[#This Row],[Product]]=FY04_M10,SalesOrders_Log[[#This Row],[Date Invoiced]],0)</f>
        <v>0</v>
      </c>
      <c r="BP342" s="18">
        <f>IF(SalesOrders_Log[[#This Row],[Product]]=FY04_M11,SalesOrders_Log[[#This Row],[Date Invoiced]],0)</f>
        <v>0</v>
      </c>
      <c r="BQ342" s="18">
        <f>IF(SalesOrders_Log[[#This Row],[Product]]=FY04_M12,SalesOrders_Log[[#This Row],[Date Invoiced]],0)</f>
        <v>0</v>
      </c>
      <c r="BR342" s="18">
        <f>IF(SalesOrders_Log[[#This Row],[Product]]=FY05_M01,SalesOrders_Log[[#This Row],[Date Invoiced]],0)</f>
        <v>0</v>
      </c>
      <c r="BS342" s="18">
        <f>IF(SalesOrders_Log[[#This Row],[Product]]=FY05_M02,SalesOrders_Log[[#This Row],[Date Invoiced]],0)</f>
        <v>0</v>
      </c>
      <c r="BT342" s="18">
        <f>IF(SalesOrders_Log[[#This Row],[Product]]=FY05_M03,SalesOrders_Log[[#This Row],[Date Invoiced]],0)</f>
        <v>0</v>
      </c>
      <c r="BU342" s="18">
        <f>IF(SalesOrders_Log[[#This Row],[Product]]=FY05_M04,SalesOrders_Log[[#This Row],[Date Invoiced]],0)</f>
        <v>0</v>
      </c>
      <c r="BV342" s="18">
        <f>IF(SalesOrders_Log[[#This Row],[Product]]=FY05_M05,SalesOrders_Log[[#This Row],[Date Invoiced]],0)</f>
        <v>0</v>
      </c>
      <c r="BW342" s="18">
        <f>IF(SalesOrders_Log[[#This Row],[Product]]=FY05_M06,SalesOrders_Log[[#This Row],[Date Invoiced]],0)</f>
        <v>0</v>
      </c>
      <c r="BX342" s="18">
        <f>IF(SalesOrders_Log[[#This Row],[Product]]=FY05_M07,SalesOrders_Log[[#This Row],[Date Invoiced]],0)</f>
        <v>0</v>
      </c>
      <c r="BY342" s="18">
        <f>IF(SalesOrders_Log[[#This Row],[Product]]=FY05_M08,SalesOrders_Log[[#This Row],[Date Invoiced]],0)</f>
        <v>0</v>
      </c>
      <c r="BZ342" s="18">
        <f>IF(SalesOrders_Log[[#This Row],[Product]]=FY05_M09,SalesOrders_Log[[#This Row],[Date Invoiced]],0)</f>
        <v>0</v>
      </c>
      <c r="CA342" s="18">
        <f>IF(SalesOrders_Log[[#This Row],[Product]]=FY05_M10,SalesOrders_Log[[#This Row],[Date Invoiced]],0)</f>
        <v>0</v>
      </c>
      <c r="CB342" s="18">
        <f>IF(SalesOrders_Log[[#This Row],[Product]]=FY05_M11,SalesOrders_Log[[#This Row],[Date Invoiced]],0)</f>
        <v>0</v>
      </c>
      <c r="CC342" s="18">
        <f>IF(SalesOrders_Log[[#This Row],[Product]]=FY05_M12,SalesOrders_Log[[#This Row],[Date Invoiced]],0)</f>
        <v>0</v>
      </c>
    </row>
    <row r="343" spans="2:81" x14ac:dyDescent="0.25">
      <c r="B343" s="6" t="s">
        <v>947</v>
      </c>
      <c r="C343" s="6"/>
      <c r="D343" s="11"/>
      <c r="E343" s="6"/>
      <c r="F343" s="6"/>
      <c r="G343" s="6"/>
      <c r="H343" s="6"/>
      <c r="I343" s="6"/>
      <c r="J343" s="6"/>
      <c r="K343" s="6"/>
      <c r="L343" s="18" t="str">
        <f>IF(ISBLANK(SalesOrders_Log[[#This Row],[Product]]),"",SalesOrders_Log[[#This Row],[List Price]]*SalesOrders_Log[[#This Row],[QTY at List Price]]+SalesOrders_Log[[#This Row],[Discount Price]]*SalesOrders_Log[[#This Row],[QTY at Discount Price]])</f>
        <v/>
      </c>
      <c r="M343" s="6"/>
      <c r="N343" s="6"/>
      <c r="O343" s="18" t="str">
        <f>IFERROR(SalesOrders_Log[[#This Row],[Line Sub Total]]*SalesOrders_Log[[#This Row],[Zip Code Taxes]],"")</f>
        <v/>
      </c>
      <c r="P343" s="18">
        <f>SalesOrders_Log[[#This Row],[List Price]]-SalesOrders_Log[[#This Row],[Cost Price]]</f>
        <v>0</v>
      </c>
      <c r="Q34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43" s="93" t="str">
        <f>IFERROR(SalesOrders_Log[[#This Row],[QTY at List Price]]*SalesOrders_Log[[#This Row],[List Price]]/SalesOrders_Log[[#This Row],[Cost Price]]*SalesOrders_Log[[#This Row],[QTY at List Price]]-IF(SalesOrders_Log[[#This Row],[QTY at List Price]]="","",1),"")</f>
        <v/>
      </c>
      <c r="S343" s="93" t="str">
        <f>IFERROR( SalesOrders_Log[[#This Row],[QTY at Discount Price]]*SalesOrders_Log[[#This Row],[Discount Price]]/SalesOrders_Log[[#This Row],[Cost Price]]*SalesOrders_Log[[#This Row],[QTY at Discount Price]]-IF(SalesOrders_Log[[#This Row],[QTY at Discount Price]]="","",1),"")</f>
        <v/>
      </c>
      <c r="T343" s="6"/>
      <c r="V343" s="18">
        <f>IF(SalesOrders_Log[[#This Row],[Date Invoiced]]=FY01_M01,SalesOrders_Log[[#This Row],[Line Sub Total]],0)</f>
        <v>0</v>
      </c>
      <c r="W343" s="18">
        <f>IF(SalesOrders_Log[[#This Row],[Date Invoiced]]=FY01_M02,SalesOrders_Log[[#This Row],[Line Sub Total]],0)</f>
        <v>0</v>
      </c>
      <c r="X343" s="18">
        <f>IF(SalesOrders_Log[[#This Row],[Date Invoiced]]=FY01_M03,SalesOrders_Log[[#This Row],[Line Sub Total]],0)</f>
        <v>0</v>
      </c>
      <c r="Y343" s="18">
        <f>IF(SalesOrders_Log[[#This Row],[Date Invoiced]]=FY01_M04,SalesOrders_Log[[#This Row],[Line Sub Total]],0)</f>
        <v>0</v>
      </c>
      <c r="Z343" s="18">
        <f>IF(SalesOrders_Log[[#This Row],[Date Invoiced]]=FY01_M05,SalesOrders_Log[[#This Row],[Line Sub Total]],0)</f>
        <v>0</v>
      </c>
      <c r="AA343" s="18">
        <f>IF(SalesOrders_Log[[#This Row],[Date Invoiced]]=FY01_M06,SalesOrders_Log[[#This Row],[Line Sub Total]],0)</f>
        <v>0</v>
      </c>
      <c r="AB343" s="18">
        <f>IF(SalesOrders_Log[[#This Row],[Date Invoiced]]=FY01_M07,SalesOrders_Log[[#This Row],[Line Sub Total]],0)</f>
        <v>0</v>
      </c>
      <c r="AC343" s="18">
        <f>IF(SalesOrders_Log[[#This Row],[Date Invoiced]]=FY01_M08,SalesOrders_Log[[#This Row],[Line Sub Total]],0)</f>
        <v>0</v>
      </c>
      <c r="AD343" s="18">
        <f>IF(SalesOrders_Log[[#This Row],[Date Invoiced]]=FY01_M09,SalesOrders_Log[[#This Row],[Line Sub Total]],0)</f>
        <v>0</v>
      </c>
      <c r="AE343" s="18">
        <f>IF(SalesOrders_Log[[#This Row],[Date Invoiced]]=FY01_M10,SalesOrders_Log[[#This Row],[Line Sub Total]],0)</f>
        <v>0</v>
      </c>
      <c r="AF343" s="18">
        <f>IF(SalesOrders_Log[[#This Row],[Date Invoiced]]=FY01_M11,SalesOrders_Log[[#This Row],[Line Sub Total]],0)</f>
        <v>0</v>
      </c>
      <c r="AG343" s="18">
        <f>IF(SalesOrders_Log[[#This Row],[Date Invoiced]]=FY01_M12,SalesOrders_Log[[#This Row],[Line Sub Total]],0)</f>
        <v>0</v>
      </c>
      <c r="AH343" s="18">
        <f>IF(SalesOrders_Log[[#This Row],[Date Invoiced]]=FY02_M01,SalesOrders_Log[[#This Row],[Line Sub Total]],0)</f>
        <v>0</v>
      </c>
      <c r="AI343" s="18">
        <f>IF(SalesOrders_Log[[#This Row],[Date Invoiced]]=FY02_M02,SalesOrders_Log[[#This Row],[Line Sub Total]],0)</f>
        <v>0</v>
      </c>
      <c r="AJ343" s="18">
        <f>IF(SalesOrders_Log[[#This Row],[Date Invoiced]]=FY02_M03,SalesOrders_Log[[#This Row],[Line Sub Total]],0)</f>
        <v>0</v>
      </c>
      <c r="AK343" s="18">
        <f>IF(SalesOrders_Log[[#This Row],[Date Invoiced]]=FY02_M04,SalesOrders_Log[[#This Row],[Line Sub Total]],0)</f>
        <v>0</v>
      </c>
      <c r="AL343" s="18">
        <f>IF(SalesOrders_Log[[#This Row],[Date Invoiced]]=FY02_M05,SalesOrders_Log[[#This Row],[Line Sub Total]],0)</f>
        <v>0</v>
      </c>
      <c r="AM343" s="18">
        <f>IF(SalesOrders_Log[[#This Row],[Date Invoiced]]=FY02_M06,SalesOrders_Log[[#This Row],[Line Sub Total]],0)</f>
        <v>0</v>
      </c>
      <c r="AN343" s="18">
        <f>IF(SalesOrders_Log[[#This Row],[Date Invoiced]]=FY02_M07,SalesOrders_Log[[#This Row],[Line Sub Total]],0)</f>
        <v>0</v>
      </c>
      <c r="AO343" s="18">
        <f>IF(SalesOrders_Log[[#This Row],[Date Invoiced]]=FY02_M08,SalesOrders_Log[[#This Row],[Line Sub Total]],0)</f>
        <v>0</v>
      </c>
      <c r="AP343" s="18">
        <f>IF(SalesOrders_Log[[#This Row],[Date Invoiced]]=FY02_M09,SalesOrders_Log[[#This Row],[Line Sub Total]],0)</f>
        <v>0</v>
      </c>
      <c r="AQ343" s="18">
        <f>IF(SalesOrders_Log[[#This Row],[Date Invoiced]]=FY02_M10,SalesOrders_Log[[#This Row],[Line Sub Total]],0)</f>
        <v>0</v>
      </c>
      <c r="AR343" s="18">
        <f>IF(SalesOrders_Log[[#This Row],[Date Invoiced]]=FY02_M11,SalesOrders_Log[[#This Row],[Line Sub Total]],0)</f>
        <v>0</v>
      </c>
      <c r="AS343" s="18">
        <f>IF(SalesOrders_Log[[#This Row],[Date Invoiced]]=FY02_M12,SalesOrders_Log[[#This Row],[Line Sub Total]],0)</f>
        <v>0</v>
      </c>
      <c r="AT343" s="18">
        <f>IF(SalesOrders_Log[[#This Row],[Date Invoiced]]=FY03_M01,SalesOrders_Log[[#This Row],[Line Sub Total]],0)</f>
        <v>0</v>
      </c>
      <c r="AU343" s="18">
        <f>IF(SalesOrders_Log[[#This Row],[Date Invoiced]]=FY03_M02,SalesOrders_Log[[#This Row],[Line Sub Total]],0)</f>
        <v>0</v>
      </c>
      <c r="AV343" s="18">
        <f>IF(SalesOrders_Log[[#This Row],[Date Invoiced]]=FY03_M03,SalesOrders_Log[[#This Row],[Line Sub Total]],0)</f>
        <v>0</v>
      </c>
      <c r="AW343" s="18">
        <f>IF(SalesOrders_Log[[#This Row],[Date Invoiced]]=FY03_M04,SalesOrders_Log[[#This Row],[Line Sub Total]],0)</f>
        <v>0</v>
      </c>
      <c r="AX343" s="18">
        <f>IF(SalesOrders_Log[[#This Row],[Date Invoiced]]=FY03_M05,SalesOrders_Log[[#This Row],[Line Sub Total]],0)</f>
        <v>0</v>
      </c>
      <c r="AY343" s="18">
        <f>IF(SalesOrders_Log[[#This Row],[Date Invoiced]]=FY03_M06,SalesOrders_Log[[#This Row],[Line Sub Total]],0)</f>
        <v>0</v>
      </c>
      <c r="AZ343" s="18">
        <f>IF(SalesOrders_Log[[#This Row],[Date Invoiced]]=FY03_M07,SalesOrders_Log[[#This Row],[Line Sub Total]],0)</f>
        <v>0</v>
      </c>
      <c r="BA343" s="18">
        <f>IF(SalesOrders_Log[[#This Row],[Date Invoiced]]=FY03_M08,SalesOrders_Log[[#This Row],[Line Sub Total]],0)</f>
        <v>0</v>
      </c>
      <c r="BB343" s="18">
        <f>IF(SalesOrders_Log[[#This Row],[Date Invoiced]]=FY03_M09,SalesOrders_Log[[#This Row],[Line Sub Total]],0)</f>
        <v>0</v>
      </c>
      <c r="BC343" s="18">
        <f>IF(SalesOrders_Log[[#This Row],[Date Invoiced]]=FY03_M10,SalesOrders_Log[[#This Row],[Line Sub Total]],0)</f>
        <v>0</v>
      </c>
      <c r="BD343" s="18">
        <f>IF(SalesOrders_Log[[#This Row],[Date Invoiced]]=FY03_M11,SalesOrders_Log[[#This Row],[Line Sub Total]],0)</f>
        <v>0</v>
      </c>
      <c r="BE343" s="18">
        <f>IF(SalesOrders_Log[[#This Row],[Date Invoiced]]=FY03_M12,SalesOrders_Log[[#This Row],[Line Sub Total]],0)</f>
        <v>0</v>
      </c>
      <c r="BF343" s="18">
        <f>IF(SalesOrders_Log[[#This Row],[Product]]=FY04_M01,SalesOrders_Log[[#This Row],[Date Invoiced]],0)</f>
        <v>0</v>
      </c>
      <c r="BG343" s="18">
        <f>IF(SalesOrders_Log[[#This Row],[Product]]=FY04_M02,SalesOrders_Log[[#This Row],[Date Invoiced]],0)</f>
        <v>0</v>
      </c>
      <c r="BH343" s="18">
        <f>IF(SalesOrders_Log[[#This Row],[Product]]=FY04_M03,SalesOrders_Log[[#This Row],[Date Invoiced]],0)</f>
        <v>0</v>
      </c>
      <c r="BI343" s="18">
        <f>IF(SalesOrders_Log[[#This Row],[Product]]=FY04_M04,SalesOrders_Log[[#This Row],[Date Invoiced]],0)</f>
        <v>0</v>
      </c>
      <c r="BJ343" s="18">
        <f>IF(SalesOrders_Log[[#This Row],[Product]]=FY04_M05,SalesOrders_Log[[#This Row],[Date Invoiced]],0)</f>
        <v>0</v>
      </c>
      <c r="BK343" s="18">
        <f>IF(SalesOrders_Log[[#This Row],[Product]]=FY04_M06,SalesOrders_Log[[#This Row],[Date Invoiced]],0)</f>
        <v>0</v>
      </c>
      <c r="BL343" s="18">
        <f>IF(SalesOrders_Log[[#This Row],[Product]]=FY04_M07,SalesOrders_Log[[#This Row],[Date Invoiced]],0)</f>
        <v>0</v>
      </c>
      <c r="BM343" s="18">
        <f>IF(SalesOrders_Log[[#This Row],[Product]]=FY04_M08,SalesOrders_Log[[#This Row],[Date Invoiced]],0)</f>
        <v>0</v>
      </c>
      <c r="BN343" s="18">
        <f>IF(SalesOrders_Log[[#This Row],[Product]]=FY04_M09,SalesOrders_Log[[#This Row],[Date Invoiced]],0)</f>
        <v>0</v>
      </c>
      <c r="BO343" s="18">
        <f>IF(SalesOrders_Log[[#This Row],[Product]]=FY04_M10,SalesOrders_Log[[#This Row],[Date Invoiced]],0)</f>
        <v>0</v>
      </c>
      <c r="BP343" s="18">
        <f>IF(SalesOrders_Log[[#This Row],[Product]]=FY04_M11,SalesOrders_Log[[#This Row],[Date Invoiced]],0)</f>
        <v>0</v>
      </c>
      <c r="BQ343" s="18">
        <f>IF(SalesOrders_Log[[#This Row],[Product]]=FY04_M12,SalesOrders_Log[[#This Row],[Date Invoiced]],0)</f>
        <v>0</v>
      </c>
      <c r="BR343" s="18">
        <f>IF(SalesOrders_Log[[#This Row],[Product]]=FY05_M01,SalesOrders_Log[[#This Row],[Date Invoiced]],0)</f>
        <v>0</v>
      </c>
      <c r="BS343" s="18">
        <f>IF(SalesOrders_Log[[#This Row],[Product]]=FY05_M02,SalesOrders_Log[[#This Row],[Date Invoiced]],0)</f>
        <v>0</v>
      </c>
      <c r="BT343" s="18">
        <f>IF(SalesOrders_Log[[#This Row],[Product]]=FY05_M03,SalesOrders_Log[[#This Row],[Date Invoiced]],0)</f>
        <v>0</v>
      </c>
      <c r="BU343" s="18">
        <f>IF(SalesOrders_Log[[#This Row],[Product]]=FY05_M04,SalesOrders_Log[[#This Row],[Date Invoiced]],0)</f>
        <v>0</v>
      </c>
      <c r="BV343" s="18">
        <f>IF(SalesOrders_Log[[#This Row],[Product]]=FY05_M05,SalesOrders_Log[[#This Row],[Date Invoiced]],0)</f>
        <v>0</v>
      </c>
      <c r="BW343" s="18">
        <f>IF(SalesOrders_Log[[#This Row],[Product]]=FY05_M06,SalesOrders_Log[[#This Row],[Date Invoiced]],0)</f>
        <v>0</v>
      </c>
      <c r="BX343" s="18">
        <f>IF(SalesOrders_Log[[#This Row],[Product]]=FY05_M07,SalesOrders_Log[[#This Row],[Date Invoiced]],0)</f>
        <v>0</v>
      </c>
      <c r="BY343" s="18">
        <f>IF(SalesOrders_Log[[#This Row],[Product]]=FY05_M08,SalesOrders_Log[[#This Row],[Date Invoiced]],0)</f>
        <v>0</v>
      </c>
      <c r="BZ343" s="18">
        <f>IF(SalesOrders_Log[[#This Row],[Product]]=FY05_M09,SalesOrders_Log[[#This Row],[Date Invoiced]],0)</f>
        <v>0</v>
      </c>
      <c r="CA343" s="18">
        <f>IF(SalesOrders_Log[[#This Row],[Product]]=FY05_M10,SalesOrders_Log[[#This Row],[Date Invoiced]],0)</f>
        <v>0</v>
      </c>
      <c r="CB343" s="18">
        <f>IF(SalesOrders_Log[[#This Row],[Product]]=FY05_M11,SalesOrders_Log[[#This Row],[Date Invoiced]],0)</f>
        <v>0</v>
      </c>
      <c r="CC343" s="18">
        <f>IF(SalesOrders_Log[[#This Row],[Product]]=FY05_M12,SalesOrders_Log[[#This Row],[Date Invoiced]],0)</f>
        <v>0</v>
      </c>
    </row>
    <row r="344" spans="2:81" x14ac:dyDescent="0.25">
      <c r="B344" s="6" t="s">
        <v>948</v>
      </c>
      <c r="C344" s="6"/>
      <c r="D344" s="11"/>
      <c r="E344" s="6"/>
      <c r="F344" s="6"/>
      <c r="G344" s="6"/>
      <c r="H344" s="6"/>
      <c r="I344" s="6"/>
      <c r="J344" s="6"/>
      <c r="K344" s="6"/>
      <c r="L344" s="18" t="str">
        <f>IF(ISBLANK(SalesOrders_Log[[#This Row],[Product]]),"",SalesOrders_Log[[#This Row],[List Price]]*SalesOrders_Log[[#This Row],[QTY at List Price]]+SalesOrders_Log[[#This Row],[Discount Price]]*SalesOrders_Log[[#This Row],[QTY at Discount Price]])</f>
        <v/>
      </c>
      <c r="M344" s="6"/>
      <c r="N344" s="6"/>
      <c r="O344" s="18" t="str">
        <f>IFERROR(SalesOrders_Log[[#This Row],[Line Sub Total]]*SalesOrders_Log[[#This Row],[Zip Code Taxes]],"")</f>
        <v/>
      </c>
      <c r="P344" s="18">
        <f>SalesOrders_Log[[#This Row],[List Price]]-SalesOrders_Log[[#This Row],[Cost Price]]</f>
        <v>0</v>
      </c>
      <c r="Q34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44" s="93" t="str">
        <f>IFERROR(SalesOrders_Log[[#This Row],[QTY at List Price]]*SalesOrders_Log[[#This Row],[List Price]]/SalesOrders_Log[[#This Row],[Cost Price]]*SalesOrders_Log[[#This Row],[QTY at List Price]]-IF(SalesOrders_Log[[#This Row],[QTY at List Price]]="","",1),"")</f>
        <v/>
      </c>
      <c r="S344" s="93" t="str">
        <f>IFERROR( SalesOrders_Log[[#This Row],[QTY at Discount Price]]*SalesOrders_Log[[#This Row],[Discount Price]]/SalesOrders_Log[[#This Row],[Cost Price]]*SalesOrders_Log[[#This Row],[QTY at Discount Price]]-IF(SalesOrders_Log[[#This Row],[QTY at Discount Price]]="","",1),"")</f>
        <v/>
      </c>
      <c r="T344" s="6"/>
      <c r="V344" s="18">
        <f>IF(SalesOrders_Log[[#This Row],[Date Invoiced]]=FY01_M01,SalesOrders_Log[[#This Row],[Line Sub Total]],0)</f>
        <v>0</v>
      </c>
      <c r="W344" s="18">
        <f>IF(SalesOrders_Log[[#This Row],[Date Invoiced]]=FY01_M02,SalesOrders_Log[[#This Row],[Line Sub Total]],0)</f>
        <v>0</v>
      </c>
      <c r="X344" s="18">
        <f>IF(SalesOrders_Log[[#This Row],[Date Invoiced]]=FY01_M03,SalesOrders_Log[[#This Row],[Line Sub Total]],0)</f>
        <v>0</v>
      </c>
      <c r="Y344" s="18">
        <f>IF(SalesOrders_Log[[#This Row],[Date Invoiced]]=FY01_M04,SalesOrders_Log[[#This Row],[Line Sub Total]],0)</f>
        <v>0</v>
      </c>
      <c r="Z344" s="18">
        <f>IF(SalesOrders_Log[[#This Row],[Date Invoiced]]=FY01_M05,SalesOrders_Log[[#This Row],[Line Sub Total]],0)</f>
        <v>0</v>
      </c>
      <c r="AA344" s="18">
        <f>IF(SalesOrders_Log[[#This Row],[Date Invoiced]]=FY01_M06,SalesOrders_Log[[#This Row],[Line Sub Total]],0)</f>
        <v>0</v>
      </c>
      <c r="AB344" s="18">
        <f>IF(SalesOrders_Log[[#This Row],[Date Invoiced]]=FY01_M07,SalesOrders_Log[[#This Row],[Line Sub Total]],0)</f>
        <v>0</v>
      </c>
      <c r="AC344" s="18">
        <f>IF(SalesOrders_Log[[#This Row],[Date Invoiced]]=FY01_M08,SalesOrders_Log[[#This Row],[Line Sub Total]],0)</f>
        <v>0</v>
      </c>
      <c r="AD344" s="18">
        <f>IF(SalesOrders_Log[[#This Row],[Date Invoiced]]=FY01_M09,SalesOrders_Log[[#This Row],[Line Sub Total]],0)</f>
        <v>0</v>
      </c>
      <c r="AE344" s="18">
        <f>IF(SalesOrders_Log[[#This Row],[Date Invoiced]]=FY01_M10,SalesOrders_Log[[#This Row],[Line Sub Total]],0)</f>
        <v>0</v>
      </c>
      <c r="AF344" s="18">
        <f>IF(SalesOrders_Log[[#This Row],[Date Invoiced]]=FY01_M11,SalesOrders_Log[[#This Row],[Line Sub Total]],0)</f>
        <v>0</v>
      </c>
      <c r="AG344" s="18">
        <f>IF(SalesOrders_Log[[#This Row],[Date Invoiced]]=FY01_M12,SalesOrders_Log[[#This Row],[Line Sub Total]],0)</f>
        <v>0</v>
      </c>
      <c r="AH344" s="18">
        <f>IF(SalesOrders_Log[[#This Row],[Date Invoiced]]=FY02_M01,SalesOrders_Log[[#This Row],[Line Sub Total]],0)</f>
        <v>0</v>
      </c>
      <c r="AI344" s="18">
        <f>IF(SalesOrders_Log[[#This Row],[Date Invoiced]]=FY02_M02,SalesOrders_Log[[#This Row],[Line Sub Total]],0)</f>
        <v>0</v>
      </c>
      <c r="AJ344" s="18">
        <f>IF(SalesOrders_Log[[#This Row],[Date Invoiced]]=FY02_M03,SalesOrders_Log[[#This Row],[Line Sub Total]],0)</f>
        <v>0</v>
      </c>
      <c r="AK344" s="18">
        <f>IF(SalesOrders_Log[[#This Row],[Date Invoiced]]=FY02_M04,SalesOrders_Log[[#This Row],[Line Sub Total]],0)</f>
        <v>0</v>
      </c>
      <c r="AL344" s="18">
        <f>IF(SalesOrders_Log[[#This Row],[Date Invoiced]]=FY02_M05,SalesOrders_Log[[#This Row],[Line Sub Total]],0)</f>
        <v>0</v>
      </c>
      <c r="AM344" s="18">
        <f>IF(SalesOrders_Log[[#This Row],[Date Invoiced]]=FY02_M06,SalesOrders_Log[[#This Row],[Line Sub Total]],0)</f>
        <v>0</v>
      </c>
      <c r="AN344" s="18">
        <f>IF(SalesOrders_Log[[#This Row],[Date Invoiced]]=FY02_M07,SalesOrders_Log[[#This Row],[Line Sub Total]],0)</f>
        <v>0</v>
      </c>
      <c r="AO344" s="18">
        <f>IF(SalesOrders_Log[[#This Row],[Date Invoiced]]=FY02_M08,SalesOrders_Log[[#This Row],[Line Sub Total]],0)</f>
        <v>0</v>
      </c>
      <c r="AP344" s="18">
        <f>IF(SalesOrders_Log[[#This Row],[Date Invoiced]]=FY02_M09,SalesOrders_Log[[#This Row],[Line Sub Total]],0)</f>
        <v>0</v>
      </c>
      <c r="AQ344" s="18">
        <f>IF(SalesOrders_Log[[#This Row],[Date Invoiced]]=FY02_M10,SalesOrders_Log[[#This Row],[Line Sub Total]],0)</f>
        <v>0</v>
      </c>
      <c r="AR344" s="18">
        <f>IF(SalesOrders_Log[[#This Row],[Date Invoiced]]=FY02_M11,SalesOrders_Log[[#This Row],[Line Sub Total]],0)</f>
        <v>0</v>
      </c>
      <c r="AS344" s="18">
        <f>IF(SalesOrders_Log[[#This Row],[Date Invoiced]]=FY02_M12,SalesOrders_Log[[#This Row],[Line Sub Total]],0)</f>
        <v>0</v>
      </c>
      <c r="AT344" s="18">
        <f>IF(SalesOrders_Log[[#This Row],[Date Invoiced]]=FY03_M01,SalesOrders_Log[[#This Row],[Line Sub Total]],0)</f>
        <v>0</v>
      </c>
      <c r="AU344" s="18">
        <f>IF(SalesOrders_Log[[#This Row],[Date Invoiced]]=FY03_M02,SalesOrders_Log[[#This Row],[Line Sub Total]],0)</f>
        <v>0</v>
      </c>
      <c r="AV344" s="18">
        <f>IF(SalesOrders_Log[[#This Row],[Date Invoiced]]=FY03_M03,SalesOrders_Log[[#This Row],[Line Sub Total]],0)</f>
        <v>0</v>
      </c>
      <c r="AW344" s="18">
        <f>IF(SalesOrders_Log[[#This Row],[Date Invoiced]]=FY03_M04,SalesOrders_Log[[#This Row],[Line Sub Total]],0)</f>
        <v>0</v>
      </c>
      <c r="AX344" s="18">
        <f>IF(SalesOrders_Log[[#This Row],[Date Invoiced]]=FY03_M05,SalesOrders_Log[[#This Row],[Line Sub Total]],0)</f>
        <v>0</v>
      </c>
      <c r="AY344" s="18">
        <f>IF(SalesOrders_Log[[#This Row],[Date Invoiced]]=FY03_M06,SalesOrders_Log[[#This Row],[Line Sub Total]],0)</f>
        <v>0</v>
      </c>
      <c r="AZ344" s="18">
        <f>IF(SalesOrders_Log[[#This Row],[Date Invoiced]]=FY03_M07,SalesOrders_Log[[#This Row],[Line Sub Total]],0)</f>
        <v>0</v>
      </c>
      <c r="BA344" s="18">
        <f>IF(SalesOrders_Log[[#This Row],[Date Invoiced]]=FY03_M08,SalesOrders_Log[[#This Row],[Line Sub Total]],0)</f>
        <v>0</v>
      </c>
      <c r="BB344" s="18">
        <f>IF(SalesOrders_Log[[#This Row],[Date Invoiced]]=FY03_M09,SalesOrders_Log[[#This Row],[Line Sub Total]],0)</f>
        <v>0</v>
      </c>
      <c r="BC344" s="18">
        <f>IF(SalesOrders_Log[[#This Row],[Date Invoiced]]=FY03_M10,SalesOrders_Log[[#This Row],[Line Sub Total]],0)</f>
        <v>0</v>
      </c>
      <c r="BD344" s="18">
        <f>IF(SalesOrders_Log[[#This Row],[Date Invoiced]]=FY03_M11,SalesOrders_Log[[#This Row],[Line Sub Total]],0)</f>
        <v>0</v>
      </c>
      <c r="BE344" s="18">
        <f>IF(SalesOrders_Log[[#This Row],[Date Invoiced]]=FY03_M12,SalesOrders_Log[[#This Row],[Line Sub Total]],0)</f>
        <v>0</v>
      </c>
      <c r="BF344" s="18">
        <f>IF(SalesOrders_Log[[#This Row],[Product]]=FY04_M01,SalesOrders_Log[[#This Row],[Date Invoiced]],0)</f>
        <v>0</v>
      </c>
      <c r="BG344" s="18">
        <f>IF(SalesOrders_Log[[#This Row],[Product]]=FY04_M02,SalesOrders_Log[[#This Row],[Date Invoiced]],0)</f>
        <v>0</v>
      </c>
      <c r="BH344" s="18">
        <f>IF(SalesOrders_Log[[#This Row],[Product]]=FY04_M03,SalesOrders_Log[[#This Row],[Date Invoiced]],0)</f>
        <v>0</v>
      </c>
      <c r="BI344" s="18">
        <f>IF(SalesOrders_Log[[#This Row],[Product]]=FY04_M04,SalesOrders_Log[[#This Row],[Date Invoiced]],0)</f>
        <v>0</v>
      </c>
      <c r="BJ344" s="18">
        <f>IF(SalesOrders_Log[[#This Row],[Product]]=FY04_M05,SalesOrders_Log[[#This Row],[Date Invoiced]],0)</f>
        <v>0</v>
      </c>
      <c r="BK344" s="18">
        <f>IF(SalesOrders_Log[[#This Row],[Product]]=FY04_M06,SalesOrders_Log[[#This Row],[Date Invoiced]],0)</f>
        <v>0</v>
      </c>
      <c r="BL344" s="18">
        <f>IF(SalesOrders_Log[[#This Row],[Product]]=FY04_M07,SalesOrders_Log[[#This Row],[Date Invoiced]],0)</f>
        <v>0</v>
      </c>
      <c r="BM344" s="18">
        <f>IF(SalesOrders_Log[[#This Row],[Product]]=FY04_M08,SalesOrders_Log[[#This Row],[Date Invoiced]],0)</f>
        <v>0</v>
      </c>
      <c r="BN344" s="18">
        <f>IF(SalesOrders_Log[[#This Row],[Product]]=FY04_M09,SalesOrders_Log[[#This Row],[Date Invoiced]],0)</f>
        <v>0</v>
      </c>
      <c r="BO344" s="18">
        <f>IF(SalesOrders_Log[[#This Row],[Product]]=FY04_M10,SalesOrders_Log[[#This Row],[Date Invoiced]],0)</f>
        <v>0</v>
      </c>
      <c r="BP344" s="18">
        <f>IF(SalesOrders_Log[[#This Row],[Product]]=FY04_M11,SalesOrders_Log[[#This Row],[Date Invoiced]],0)</f>
        <v>0</v>
      </c>
      <c r="BQ344" s="18">
        <f>IF(SalesOrders_Log[[#This Row],[Product]]=FY04_M12,SalesOrders_Log[[#This Row],[Date Invoiced]],0)</f>
        <v>0</v>
      </c>
      <c r="BR344" s="18">
        <f>IF(SalesOrders_Log[[#This Row],[Product]]=FY05_M01,SalesOrders_Log[[#This Row],[Date Invoiced]],0)</f>
        <v>0</v>
      </c>
      <c r="BS344" s="18">
        <f>IF(SalesOrders_Log[[#This Row],[Product]]=FY05_M02,SalesOrders_Log[[#This Row],[Date Invoiced]],0)</f>
        <v>0</v>
      </c>
      <c r="BT344" s="18">
        <f>IF(SalesOrders_Log[[#This Row],[Product]]=FY05_M03,SalesOrders_Log[[#This Row],[Date Invoiced]],0)</f>
        <v>0</v>
      </c>
      <c r="BU344" s="18">
        <f>IF(SalesOrders_Log[[#This Row],[Product]]=FY05_M04,SalesOrders_Log[[#This Row],[Date Invoiced]],0)</f>
        <v>0</v>
      </c>
      <c r="BV344" s="18">
        <f>IF(SalesOrders_Log[[#This Row],[Product]]=FY05_M05,SalesOrders_Log[[#This Row],[Date Invoiced]],0)</f>
        <v>0</v>
      </c>
      <c r="BW344" s="18">
        <f>IF(SalesOrders_Log[[#This Row],[Product]]=FY05_M06,SalesOrders_Log[[#This Row],[Date Invoiced]],0)</f>
        <v>0</v>
      </c>
      <c r="BX344" s="18">
        <f>IF(SalesOrders_Log[[#This Row],[Product]]=FY05_M07,SalesOrders_Log[[#This Row],[Date Invoiced]],0)</f>
        <v>0</v>
      </c>
      <c r="BY344" s="18">
        <f>IF(SalesOrders_Log[[#This Row],[Product]]=FY05_M08,SalesOrders_Log[[#This Row],[Date Invoiced]],0)</f>
        <v>0</v>
      </c>
      <c r="BZ344" s="18">
        <f>IF(SalesOrders_Log[[#This Row],[Product]]=FY05_M09,SalesOrders_Log[[#This Row],[Date Invoiced]],0)</f>
        <v>0</v>
      </c>
      <c r="CA344" s="18">
        <f>IF(SalesOrders_Log[[#This Row],[Product]]=FY05_M10,SalesOrders_Log[[#This Row],[Date Invoiced]],0)</f>
        <v>0</v>
      </c>
      <c r="CB344" s="18">
        <f>IF(SalesOrders_Log[[#This Row],[Product]]=FY05_M11,SalesOrders_Log[[#This Row],[Date Invoiced]],0)</f>
        <v>0</v>
      </c>
      <c r="CC344" s="18">
        <f>IF(SalesOrders_Log[[#This Row],[Product]]=FY05_M12,SalesOrders_Log[[#This Row],[Date Invoiced]],0)</f>
        <v>0</v>
      </c>
    </row>
    <row r="345" spans="2:81" x14ac:dyDescent="0.25">
      <c r="B345" s="6" t="s">
        <v>949</v>
      </c>
      <c r="C345" s="6"/>
      <c r="D345" s="11"/>
      <c r="E345" s="6"/>
      <c r="F345" s="6"/>
      <c r="G345" s="6"/>
      <c r="H345" s="6"/>
      <c r="I345" s="6"/>
      <c r="J345" s="6"/>
      <c r="K345" s="6"/>
      <c r="L345" s="18" t="str">
        <f>IF(ISBLANK(SalesOrders_Log[[#This Row],[Product]]),"",SalesOrders_Log[[#This Row],[List Price]]*SalesOrders_Log[[#This Row],[QTY at List Price]]+SalesOrders_Log[[#This Row],[Discount Price]]*SalesOrders_Log[[#This Row],[QTY at Discount Price]])</f>
        <v/>
      </c>
      <c r="M345" s="6"/>
      <c r="N345" s="6"/>
      <c r="O345" s="18" t="str">
        <f>IFERROR(SalesOrders_Log[[#This Row],[Line Sub Total]]*SalesOrders_Log[[#This Row],[Zip Code Taxes]],"")</f>
        <v/>
      </c>
      <c r="P345" s="18">
        <f>SalesOrders_Log[[#This Row],[List Price]]-SalesOrders_Log[[#This Row],[Cost Price]]</f>
        <v>0</v>
      </c>
      <c r="Q34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45" s="93" t="str">
        <f>IFERROR(SalesOrders_Log[[#This Row],[QTY at List Price]]*SalesOrders_Log[[#This Row],[List Price]]/SalesOrders_Log[[#This Row],[Cost Price]]*SalesOrders_Log[[#This Row],[QTY at List Price]]-IF(SalesOrders_Log[[#This Row],[QTY at List Price]]="","",1),"")</f>
        <v/>
      </c>
      <c r="S345" s="93" t="str">
        <f>IFERROR( SalesOrders_Log[[#This Row],[QTY at Discount Price]]*SalesOrders_Log[[#This Row],[Discount Price]]/SalesOrders_Log[[#This Row],[Cost Price]]*SalesOrders_Log[[#This Row],[QTY at Discount Price]]-IF(SalesOrders_Log[[#This Row],[QTY at Discount Price]]="","",1),"")</f>
        <v/>
      </c>
      <c r="T345" s="6"/>
      <c r="V345" s="18">
        <f>IF(SalesOrders_Log[[#This Row],[Date Invoiced]]=FY01_M01,SalesOrders_Log[[#This Row],[Line Sub Total]],0)</f>
        <v>0</v>
      </c>
      <c r="W345" s="18">
        <f>IF(SalesOrders_Log[[#This Row],[Date Invoiced]]=FY01_M02,SalesOrders_Log[[#This Row],[Line Sub Total]],0)</f>
        <v>0</v>
      </c>
      <c r="X345" s="18">
        <f>IF(SalesOrders_Log[[#This Row],[Date Invoiced]]=FY01_M03,SalesOrders_Log[[#This Row],[Line Sub Total]],0)</f>
        <v>0</v>
      </c>
      <c r="Y345" s="18">
        <f>IF(SalesOrders_Log[[#This Row],[Date Invoiced]]=FY01_M04,SalesOrders_Log[[#This Row],[Line Sub Total]],0)</f>
        <v>0</v>
      </c>
      <c r="Z345" s="18">
        <f>IF(SalesOrders_Log[[#This Row],[Date Invoiced]]=FY01_M05,SalesOrders_Log[[#This Row],[Line Sub Total]],0)</f>
        <v>0</v>
      </c>
      <c r="AA345" s="18">
        <f>IF(SalesOrders_Log[[#This Row],[Date Invoiced]]=FY01_M06,SalesOrders_Log[[#This Row],[Line Sub Total]],0)</f>
        <v>0</v>
      </c>
      <c r="AB345" s="18">
        <f>IF(SalesOrders_Log[[#This Row],[Date Invoiced]]=FY01_M07,SalesOrders_Log[[#This Row],[Line Sub Total]],0)</f>
        <v>0</v>
      </c>
      <c r="AC345" s="18">
        <f>IF(SalesOrders_Log[[#This Row],[Date Invoiced]]=FY01_M08,SalesOrders_Log[[#This Row],[Line Sub Total]],0)</f>
        <v>0</v>
      </c>
      <c r="AD345" s="18">
        <f>IF(SalesOrders_Log[[#This Row],[Date Invoiced]]=FY01_M09,SalesOrders_Log[[#This Row],[Line Sub Total]],0)</f>
        <v>0</v>
      </c>
      <c r="AE345" s="18">
        <f>IF(SalesOrders_Log[[#This Row],[Date Invoiced]]=FY01_M10,SalesOrders_Log[[#This Row],[Line Sub Total]],0)</f>
        <v>0</v>
      </c>
      <c r="AF345" s="18">
        <f>IF(SalesOrders_Log[[#This Row],[Date Invoiced]]=FY01_M11,SalesOrders_Log[[#This Row],[Line Sub Total]],0)</f>
        <v>0</v>
      </c>
      <c r="AG345" s="18">
        <f>IF(SalesOrders_Log[[#This Row],[Date Invoiced]]=FY01_M12,SalesOrders_Log[[#This Row],[Line Sub Total]],0)</f>
        <v>0</v>
      </c>
      <c r="AH345" s="18">
        <f>IF(SalesOrders_Log[[#This Row],[Date Invoiced]]=FY02_M01,SalesOrders_Log[[#This Row],[Line Sub Total]],0)</f>
        <v>0</v>
      </c>
      <c r="AI345" s="18">
        <f>IF(SalesOrders_Log[[#This Row],[Date Invoiced]]=FY02_M02,SalesOrders_Log[[#This Row],[Line Sub Total]],0)</f>
        <v>0</v>
      </c>
      <c r="AJ345" s="18">
        <f>IF(SalesOrders_Log[[#This Row],[Date Invoiced]]=FY02_M03,SalesOrders_Log[[#This Row],[Line Sub Total]],0)</f>
        <v>0</v>
      </c>
      <c r="AK345" s="18">
        <f>IF(SalesOrders_Log[[#This Row],[Date Invoiced]]=FY02_M04,SalesOrders_Log[[#This Row],[Line Sub Total]],0)</f>
        <v>0</v>
      </c>
      <c r="AL345" s="18">
        <f>IF(SalesOrders_Log[[#This Row],[Date Invoiced]]=FY02_M05,SalesOrders_Log[[#This Row],[Line Sub Total]],0)</f>
        <v>0</v>
      </c>
      <c r="AM345" s="18">
        <f>IF(SalesOrders_Log[[#This Row],[Date Invoiced]]=FY02_M06,SalesOrders_Log[[#This Row],[Line Sub Total]],0)</f>
        <v>0</v>
      </c>
      <c r="AN345" s="18">
        <f>IF(SalesOrders_Log[[#This Row],[Date Invoiced]]=FY02_M07,SalesOrders_Log[[#This Row],[Line Sub Total]],0)</f>
        <v>0</v>
      </c>
      <c r="AO345" s="18">
        <f>IF(SalesOrders_Log[[#This Row],[Date Invoiced]]=FY02_M08,SalesOrders_Log[[#This Row],[Line Sub Total]],0)</f>
        <v>0</v>
      </c>
      <c r="AP345" s="18">
        <f>IF(SalesOrders_Log[[#This Row],[Date Invoiced]]=FY02_M09,SalesOrders_Log[[#This Row],[Line Sub Total]],0)</f>
        <v>0</v>
      </c>
      <c r="AQ345" s="18">
        <f>IF(SalesOrders_Log[[#This Row],[Date Invoiced]]=FY02_M10,SalesOrders_Log[[#This Row],[Line Sub Total]],0)</f>
        <v>0</v>
      </c>
      <c r="AR345" s="18">
        <f>IF(SalesOrders_Log[[#This Row],[Date Invoiced]]=FY02_M11,SalesOrders_Log[[#This Row],[Line Sub Total]],0)</f>
        <v>0</v>
      </c>
      <c r="AS345" s="18">
        <f>IF(SalesOrders_Log[[#This Row],[Date Invoiced]]=FY02_M12,SalesOrders_Log[[#This Row],[Line Sub Total]],0)</f>
        <v>0</v>
      </c>
      <c r="AT345" s="18">
        <f>IF(SalesOrders_Log[[#This Row],[Date Invoiced]]=FY03_M01,SalesOrders_Log[[#This Row],[Line Sub Total]],0)</f>
        <v>0</v>
      </c>
      <c r="AU345" s="18">
        <f>IF(SalesOrders_Log[[#This Row],[Date Invoiced]]=FY03_M02,SalesOrders_Log[[#This Row],[Line Sub Total]],0)</f>
        <v>0</v>
      </c>
      <c r="AV345" s="18">
        <f>IF(SalesOrders_Log[[#This Row],[Date Invoiced]]=FY03_M03,SalesOrders_Log[[#This Row],[Line Sub Total]],0)</f>
        <v>0</v>
      </c>
      <c r="AW345" s="18">
        <f>IF(SalesOrders_Log[[#This Row],[Date Invoiced]]=FY03_M04,SalesOrders_Log[[#This Row],[Line Sub Total]],0)</f>
        <v>0</v>
      </c>
      <c r="AX345" s="18">
        <f>IF(SalesOrders_Log[[#This Row],[Date Invoiced]]=FY03_M05,SalesOrders_Log[[#This Row],[Line Sub Total]],0)</f>
        <v>0</v>
      </c>
      <c r="AY345" s="18">
        <f>IF(SalesOrders_Log[[#This Row],[Date Invoiced]]=FY03_M06,SalesOrders_Log[[#This Row],[Line Sub Total]],0)</f>
        <v>0</v>
      </c>
      <c r="AZ345" s="18">
        <f>IF(SalesOrders_Log[[#This Row],[Date Invoiced]]=FY03_M07,SalesOrders_Log[[#This Row],[Line Sub Total]],0)</f>
        <v>0</v>
      </c>
      <c r="BA345" s="18">
        <f>IF(SalesOrders_Log[[#This Row],[Date Invoiced]]=FY03_M08,SalesOrders_Log[[#This Row],[Line Sub Total]],0)</f>
        <v>0</v>
      </c>
      <c r="BB345" s="18">
        <f>IF(SalesOrders_Log[[#This Row],[Date Invoiced]]=FY03_M09,SalesOrders_Log[[#This Row],[Line Sub Total]],0)</f>
        <v>0</v>
      </c>
      <c r="BC345" s="18">
        <f>IF(SalesOrders_Log[[#This Row],[Date Invoiced]]=FY03_M10,SalesOrders_Log[[#This Row],[Line Sub Total]],0)</f>
        <v>0</v>
      </c>
      <c r="BD345" s="18">
        <f>IF(SalesOrders_Log[[#This Row],[Date Invoiced]]=FY03_M11,SalesOrders_Log[[#This Row],[Line Sub Total]],0)</f>
        <v>0</v>
      </c>
      <c r="BE345" s="18">
        <f>IF(SalesOrders_Log[[#This Row],[Date Invoiced]]=FY03_M12,SalesOrders_Log[[#This Row],[Line Sub Total]],0)</f>
        <v>0</v>
      </c>
      <c r="BF345" s="18">
        <f>IF(SalesOrders_Log[[#This Row],[Product]]=FY04_M01,SalesOrders_Log[[#This Row],[Date Invoiced]],0)</f>
        <v>0</v>
      </c>
      <c r="BG345" s="18">
        <f>IF(SalesOrders_Log[[#This Row],[Product]]=FY04_M02,SalesOrders_Log[[#This Row],[Date Invoiced]],0)</f>
        <v>0</v>
      </c>
      <c r="BH345" s="18">
        <f>IF(SalesOrders_Log[[#This Row],[Product]]=FY04_M03,SalesOrders_Log[[#This Row],[Date Invoiced]],0)</f>
        <v>0</v>
      </c>
      <c r="BI345" s="18">
        <f>IF(SalesOrders_Log[[#This Row],[Product]]=FY04_M04,SalesOrders_Log[[#This Row],[Date Invoiced]],0)</f>
        <v>0</v>
      </c>
      <c r="BJ345" s="18">
        <f>IF(SalesOrders_Log[[#This Row],[Product]]=FY04_M05,SalesOrders_Log[[#This Row],[Date Invoiced]],0)</f>
        <v>0</v>
      </c>
      <c r="BK345" s="18">
        <f>IF(SalesOrders_Log[[#This Row],[Product]]=FY04_M06,SalesOrders_Log[[#This Row],[Date Invoiced]],0)</f>
        <v>0</v>
      </c>
      <c r="BL345" s="18">
        <f>IF(SalesOrders_Log[[#This Row],[Product]]=FY04_M07,SalesOrders_Log[[#This Row],[Date Invoiced]],0)</f>
        <v>0</v>
      </c>
      <c r="BM345" s="18">
        <f>IF(SalesOrders_Log[[#This Row],[Product]]=FY04_M08,SalesOrders_Log[[#This Row],[Date Invoiced]],0)</f>
        <v>0</v>
      </c>
      <c r="BN345" s="18">
        <f>IF(SalesOrders_Log[[#This Row],[Product]]=FY04_M09,SalesOrders_Log[[#This Row],[Date Invoiced]],0)</f>
        <v>0</v>
      </c>
      <c r="BO345" s="18">
        <f>IF(SalesOrders_Log[[#This Row],[Product]]=FY04_M10,SalesOrders_Log[[#This Row],[Date Invoiced]],0)</f>
        <v>0</v>
      </c>
      <c r="BP345" s="18">
        <f>IF(SalesOrders_Log[[#This Row],[Product]]=FY04_M11,SalesOrders_Log[[#This Row],[Date Invoiced]],0)</f>
        <v>0</v>
      </c>
      <c r="BQ345" s="18">
        <f>IF(SalesOrders_Log[[#This Row],[Product]]=FY04_M12,SalesOrders_Log[[#This Row],[Date Invoiced]],0)</f>
        <v>0</v>
      </c>
      <c r="BR345" s="18">
        <f>IF(SalesOrders_Log[[#This Row],[Product]]=FY05_M01,SalesOrders_Log[[#This Row],[Date Invoiced]],0)</f>
        <v>0</v>
      </c>
      <c r="BS345" s="18">
        <f>IF(SalesOrders_Log[[#This Row],[Product]]=FY05_M02,SalesOrders_Log[[#This Row],[Date Invoiced]],0)</f>
        <v>0</v>
      </c>
      <c r="BT345" s="18">
        <f>IF(SalesOrders_Log[[#This Row],[Product]]=FY05_M03,SalesOrders_Log[[#This Row],[Date Invoiced]],0)</f>
        <v>0</v>
      </c>
      <c r="BU345" s="18">
        <f>IF(SalesOrders_Log[[#This Row],[Product]]=FY05_M04,SalesOrders_Log[[#This Row],[Date Invoiced]],0)</f>
        <v>0</v>
      </c>
      <c r="BV345" s="18">
        <f>IF(SalesOrders_Log[[#This Row],[Product]]=FY05_M05,SalesOrders_Log[[#This Row],[Date Invoiced]],0)</f>
        <v>0</v>
      </c>
      <c r="BW345" s="18">
        <f>IF(SalesOrders_Log[[#This Row],[Product]]=FY05_M06,SalesOrders_Log[[#This Row],[Date Invoiced]],0)</f>
        <v>0</v>
      </c>
      <c r="BX345" s="18">
        <f>IF(SalesOrders_Log[[#This Row],[Product]]=FY05_M07,SalesOrders_Log[[#This Row],[Date Invoiced]],0)</f>
        <v>0</v>
      </c>
      <c r="BY345" s="18">
        <f>IF(SalesOrders_Log[[#This Row],[Product]]=FY05_M08,SalesOrders_Log[[#This Row],[Date Invoiced]],0)</f>
        <v>0</v>
      </c>
      <c r="BZ345" s="18">
        <f>IF(SalesOrders_Log[[#This Row],[Product]]=FY05_M09,SalesOrders_Log[[#This Row],[Date Invoiced]],0)</f>
        <v>0</v>
      </c>
      <c r="CA345" s="18">
        <f>IF(SalesOrders_Log[[#This Row],[Product]]=FY05_M10,SalesOrders_Log[[#This Row],[Date Invoiced]],0)</f>
        <v>0</v>
      </c>
      <c r="CB345" s="18">
        <f>IF(SalesOrders_Log[[#This Row],[Product]]=FY05_M11,SalesOrders_Log[[#This Row],[Date Invoiced]],0)</f>
        <v>0</v>
      </c>
      <c r="CC345" s="18">
        <f>IF(SalesOrders_Log[[#This Row],[Product]]=FY05_M12,SalesOrders_Log[[#This Row],[Date Invoiced]],0)</f>
        <v>0</v>
      </c>
    </row>
    <row r="346" spans="2:81" x14ac:dyDescent="0.25">
      <c r="B346" s="6" t="s">
        <v>950</v>
      </c>
      <c r="C346" s="6"/>
      <c r="D346" s="11"/>
      <c r="E346" s="6"/>
      <c r="F346" s="6"/>
      <c r="G346" s="6"/>
      <c r="H346" s="6"/>
      <c r="I346" s="6"/>
      <c r="J346" s="6"/>
      <c r="K346" s="6"/>
      <c r="L346" s="18" t="str">
        <f>IF(ISBLANK(SalesOrders_Log[[#This Row],[Product]]),"",SalesOrders_Log[[#This Row],[List Price]]*SalesOrders_Log[[#This Row],[QTY at List Price]]+SalesOrders_Log[[#This Row],[Discount Price]]*SalesOrders_Log[[#This Row],[QTY at Discount Price]])</f>
        <v/>
      </c>
      <c r="M346" s="6"/>
      <c r="N346" s="6"/>
      <c r="O346" s="18" t="str">
        <f>IFERROR(SalesOrders_Log[[#This Row],[Line Sub Total]]*SalesOrders_Log[[#This Row],[Zip Code Taxes]],"")</f>
        <v/>
      </c>
      <c r="P346" s="18">
        <f>SalesOrders_Log[[#This Row],[List Price]]-SalesOrders_Log[[#This Row],[Cost Price]]</f>
        <v>0</v>
      </c>
      <c r="Q34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46" s="93" t="str">
        <f>IFERROR(SalesOrders_Log[[#This Row],[QTY at List Price]]*SalesOrders_Log[[#This Row],[List Price]]/SalesOrders_Log[[#This Row],[Cost Price]]*SalesOrders_Log[[#This Row],[QTY at List Price]]-IF(SalesOrders_Log[[#This Row],[QTY at List Price]]="","",1),"")</f>
        <v/>
      </c>
      <c r="S346" s="93" t="str">
        <f>IFERROR( SalesOrders_Log[[#This Row],[QTY at Discount Price]]*SalesOrders_Log[[#This Row],[Discount Price]]/SalesOrders_Log[[#This Row],[Cost Price]]*SalesOrders_Log[[#This Row],[QTY at Discount Price]]-IF(SalesOrders_Log[[#This Row],[QTY at Discount Price]]="","",1),"")</f>
        <v/>
      </c>
      <c r="T346" s="6"/>
      <c r="V346" s="18">
        <f>IF(SalesOrders_Log[[#This Row],[Date Invoiced]]=FY01_M01,SalesOrders_Log[[#This Row],[Line Sub Total]],0)</f>
        <v>0</v>
      </c>
      <c r="W346" s="18">
        <f>IF(SalesOrders_Log[[#This Row],[Date Invoiced]]=FY01_M02,SalesOrders_Log[[#This Row],[Line Sub Total]],0)</f>
        <v>0</v>
      </c>
      <c r="X346" s="18">
        <f>IF(SalesOrders_Log[[#This Row],[Date Invoiced]]=FY01_M03,SalesOrders_Log[[#This Row],[Line Sub Total]],0)</f>
        <v>0</v>
      </c>
      <c r="Y346" s="18">
        <f>IF(SalesOrders_Log[[#This Row],[Date Invoiced]]=FY01_M04,SalesOrders_Log[[#This Row],[Line Sub Total]],0)</f>
        <v>0</v>
      </c>
      <c r="Z346" s="18">
        <f>IF(SalesOrders_Log[[#This Row],[Date Invoiced]]=FY01_M05,SalesOrders_Log[[#This Row],[Line Sub Total]],0)</f>
        <v>0</v>
      </c>
      <c r="AA346" s="18">
        <f>IF(SalesOrders_Log[[#This Row],[Date Invoiced]]=FY01_M06,SalesOrders_Log[[#This Row],[Line Sub Total]],0)</f>
        <v>0</v>
      </c>
      <c r="AB346" s="18">
        <f>IF(SalesOrders_Log[[#This Row],[Date Invoiced]]=FY01_M07,SalesOrders_Log[[#This Row],[Line Sub Total]],0)</f>
        <v>0</v>
      </c>
      <c r="AC346" s="18">
        <f>IF(SalesOrders_Log[[#This Row],[Date Invoiced]]=FY01_M08,SalesOrders_Log[[#This Row],[Line Sub Total]],0)</f>
        <v>0</v>
      </c>
      <c r="AD346" s="18">
        <f>IF(SalesOrders_Log[[#This Row],[Date Invoiced]]=FY01_M09,SalesOrders_Log[[#This Row],[Line Sub Total]],0)</f>
        <v>0</v>
      </c>
      <c r="AE346" s="18">
        <f>IF(SalesOrders_Log[[#This Row],[Date Invoiced]]=FY01_M10,SalesOrders_Log[[#This Row],[Line Sub Total]],0)</f>
        <v>0</v>
      </c>
      <c r="AF346" s="18">
        <f>IF(SalesOrders_Log[[#This Row],[Date Invoiced]]=FY01_M11,SalesOrders_Log[[#This Row],[Line Sub Total]],0)</f>
        <v>0</v>
      </c>
      <c r="AG346" s="18">
        <f>IF(SalesOrders_Log[[#This Row],[Date Invoiced]]=FY01_M12,SalesOrders_Log[[#This Row],[Line Sub Total]],0)</f>
        <v>0</v>
      </c>
      <c r="AH346" s="18">
        <f>IF(SalesOrders_Log[[#This Row],[Date Invoiced]]=FY02_M01,SalesOrders_Log[[#This Row],[Line Sub Total]],0)</f>
        <v>0</v>
      </c>
      <c r="AI346" s="18">
        <f>IF(SalesOrders_Log[[#This Row],[Date Invoiced]]=FY02_M02,SalesOrders_Log[[#This Row],[Line Sub Total]],0)</f>
        <v>0</v>
      </c>
      <c r="AJ346" s="18">
        <f>IF(SalesOrders_Log[[#This Row],[Date Invoiced]]=FY02_M03,SalesOrders_Log[[#This Row],[Line Sub Total]],0)</f>
        <v>0</v>
      </c>
      <c r="AK346" s="18">
        <f>IF(SalesOrders_Log[[#This Row],[Date Invoiced]]=FY02_M04,SalesOrders_Log[[#This Row],[Line Sub Total]],0)</f>
        <v>0</v>
      </c>
      <c r="AL346" s="18">
        <f>IF(SalesOrders_Log[[#This Row],[Date Invoiced]]=FY02_M05,SalesOrders_Log[[#This Row],[Line Sub Total]],0)</f>
        <v>0</v>
      </c>
      <c r="AM346" s="18">
        <f>IF(SalesOrders_Log[[#This Row],[Date Invoiced]]=FY02_M06,SalesOrders_Log[[#This Row],[Line Sub Total]],0)</f>
        <v>0</v>
      </c>
      <c r="AN346" s="18">
        <f>IF(SalesOrders_Log[[#This Row],[Date Invoiced]]=FY02_M07,SalesOrders_Log[[#This Row],[Line Sub Total]],0)</f>
        <v>0</v>
      </c>
      <c r="AO346" s="18">
        <f>IF(SalesOrders_Log[[#This Row],[Date Invoiced]]=FY02_M08,SalesOrders_Log[[#This Row],[Line Sub Total]],0)</f>
        <v>0</v>
      </c>
      <c r="AP346" s="18">
        <f>IF(SalesOrders_Log[[#This Row],[Date Invoiced]]=FY02_M09,SalesOrders_Log[[#This Row],[Line Sub Total]],0)</f>
        <v>0</v>
      </c>
      <c r="AQ346" s="18">
        <f>IF(SalesOrders_Log[[#This Row],[Date Invoiced]]=FY02_M10,SalesOrders_Log[[#This Row],[Line Sub Total]],0)</f>
        <v>0</v>
      </c>
      <c r="AR346" s="18">
        <f>IF(SalesOrders_Log[[#This Row],[Date Invoiced]]=FY02_M11,SalesOrders_Log[[#This Row],[Line Sub Total]],0)</f>
        <v>0</v>
      </c>
      <c r="AS346" s="18">
        <f>IF(SalesOrders_Log[[#This Row],[Date Invoiced]]=FY02_M12,SalesOrders_Log[[#This Row],[Line Sub Total]],0)</f>
        <v>0</v>
      </c>
      <c r="AT346" s="18">
        <f>IF(SalesOrders_Log[[#This Row],[Date Invoiced]]=FY03_M01,SalesOrders_Log[[#This Row],[Line Sub Total]],0)</f>
        <v>0</v>
      </c>
      <c r="AU346" s="18">
        <f>IF(SalesOrders_Log[[#This Row],[Date Invoiced]]=FY03_M02,SalesOrders_Log[[#This Row],[Line Sub Total]],0)</f>
        <v>0</v>
      </c>
      <c r="AV346" s="18">
        <f>IF(SalesOrders_Log[[#This Row],[Date Invoiced]]=FY03_M03,SalesOrders_Log[[#This Row],[Line Sub Total]],0)</f>
        <v>0</v>
      </c>
      <c r="AW346" s="18">
        <f>IF(SalesOrders_Log[[#This Row],[Date Invoiced]]=FY03_M04,SalesOrders_Log[[#This Row],[Line Sub Total]],0)</f>
        <v>0</v>
      </c>
      <c r="AX346" s="18">
        <f>IF(SalesOrders_Log[[#This Row],[Date Invoiced]]=FY03_M05,SalesOrders_Log[[#This Row],[Line Sub Total]],0)</f>
        <v>0</v>
      </c>
      <c r="AY346" s="18">
        <f>IF(SalesOrders_Log[[#This Row],[Date Invoiced]]=FY03_M06,SalesOrders_Log[[#This Row],[Line Sub Total]],0)</f>
        <v>0</v>
      </c>
      <c r="AZ346" s="18">
        <f>IF(SalesOrders_Log[[#This Row],[Date Invoiced]]=FY03_M07,SalesOrders_Log[[#This Row],[Line Sub Total]],0)</f>
        <v>0</v>
      </c>
      <c r="BA346" s="18">
        <f>IF(SalesOrders_Log[[#This Row],[Date Invoiced]]=FY03_M08,SalesOrders_Log[[#This Row],[Line Sub Total]],0)</f>
        <v>0</v>
      </c>
      <c r="BB346" s="18">
        <f>IF(SalesOrders_Log[[#This Row],[Date Invoiced]]=FY03_M09,SalesOrders_Log[[#This Row],[Line Sub Total]],0)</f>
        <v>0</v>
      </c>
      <c r="BC346" s="18">
        <f>IF(SalesOrders_Log[[#This Row],[Date Invoiced]]=FY03_M10,SalesOrders_Log[[#This Row],[Line Sub Total]],0)</f>
        <v>0</v>
      </c>
      <c r="BD346" s="18">
        <f>IF(SalesOrders_Log[[#This Row],[Date Invoiced]]=FY03_M11,SalesOrders_Log[[#This Row],[Line Sub Total]],0)</f>
        <v>0</v>
      </c>
      <c r="BE346" s="18">
        <f>IF(SalesOrders_Log[[#This Row],[Date Invoiced]]=FY03_M12,SalesOrders_Log[[#This Row],[Line Sub Total]],0)</f>
        <v>0</v>
      </c>
      <c r="BF346" s="18">
        <f>IF(SalesOrders_Log[[#This Row],[Product]]=FY04_M01,SalesOrders_Log[[#This Row],[Date Invoiced]],0)</f>
        <v>0</v>
      </c>
      <c r="BG346" s="18">
        <f>IF(SalesOrders_Log[[#This Row],[Product]]=FY04_M02,SalesOrders_Log[[#This Row],[Date Invoiced]],0)</f>
        <v>0</v>
      </c>
      <c r="BH346" s="18">
        <f>IF(SalesOrders_Log[[#This Row],[Product]]=FY04_M03,SalesOrders_Log[[#This Row],[Date Invoiced]],0)</f>
        <v>0</v>
      </c>
      <c r="BI346" s="18">
        <f>IF(SalesOrders_Log[[#This Row],[Product]]=FY04_M04,SalesOrders_Log[[#This Row],[Date Invoiced]],0)</f>
        <v>0</v>
      </c>
      <c r="BJ346" s="18">
        <f>IF(SalesOrders_Log[[#This Row],[Product]]=FY04_M05,SalesOrders_Log[[#This Row],[Date Invoiced]],0)</f>
        <v>0</v>
      </c>
      <c r="BK346" s="18">
        <f>IF(SalesOrders_Log[[#This Row],[Product]]=FY04_M06,SalesOrders_Log[[#This Row],[Date Invoiced]],0)</f>
        <v>0</v>
      </c>
      <c r="BL346" s="18">
        <f>IF(SalesOrders_Log[[#This Row],[Product]]=FY04_M07,SalesOrders_Log[[#This Row],[Date Invoiced]],0)</f>
        <v>0</v>
      </c>
      <c r="BM346" s="18">
        <f>IF(SalesOrders_Log[[#This Row],[Product]]=FY04_M08,SalesOrders_Log[[#This Row],[Date Invoiced]],0)</f>
        <v>0</v>
      </c>
      <c r="BN346" s="18">
        <f>IF(SalesOrders_Log[[#This Row],[Product]]=FY04_M09,SalesOrders_Log[[#This Row],[Date Invoiced]],0)</f>
        <v>0</v>
      </c>
      <c r="BO346" s="18">
        <f>IF(SalesOrders_Log[[#This Row],[Product]]=FY04_M10,SalesOrders_Log[[#This Row],[Date Invoiced]],0)</f>
        <v>0</v>
      </c>
      <c r="BP346" s="18">
        <f>IF(SalesOrders_Log[[#This Row],[Product]]=FY04_M11,SalesOrders_Log[[#This Row],[Date Invoiced]],0)</f>
        <v>0</v>
      </c>
      <c r="BQ346" s="18">
        <f>IF(SalesOrders_Log[[#This Row],[Product]]=FY04_M12,SalesOrders_Log[[#This Row],[Date Invoiced]],0)</f>
        <v>0</v>
      </c>
      <c r="BR346" s="18">
        <f>IF(SalesOrders_Log[[#This Row],[Product]]=FY05_M01,SalesOrders_Log[[#This Row],[Date Invoiced]],0)</f>
        <v>0</v>
      </c>
      <c r="BS346" s="18">
        <f>IF(SalesOrders_Log[[#This Row],[Product]]=FY05_M02,SalesOrders_Log[[#This Row],[Date Invoiced]],0)</f>
        <v>0</v>
      </c>
      <c r="BT346" s="18">
        <f>IF(SalesOrders_Log[[#This Row],[Product]]=FY05_M03,SalesOrders_Log[[#This Row],[Date Invoiced]],0)</f>
        <v>0</v>
      </c>
      <c r="BU346" s="18">
        <f>IF(SalesOrders_Log[[#This Row],[Product]]=FY05_M04,SalesOrders_Log[[#This Row],[Date Invoiced]],0)</f>
        <v>0</v>
      </c>
      <c r="BV346" s="18">
        <f>IF(SalesOrders_Log[[#This Row],[Product]]=FY05_M05,SalesOrders_Log[[#This Row],[Date Invoiced]],0)</f>
        <v>0</v>
      </c>
      <c r="BW346" s="18">
        <f>IF(SalesOrders_Log[[#This Row],[Product]]=FY05_M06,SalesOrders_Log[[#This Row],[Date Invoiced]],0)</f>
        <v>0</v>
      </c>
      <c r="BX346" s="18">
        <f>IF(SalesOrders_Log[[#This Row],[Product]]=FY05_M07,SalesOrders_Log[[#This Row],[Date Invoiced]],0)</f>
        <v>0</v>
      </c>
      <c r="BY346" s="18">
        <f>IF(SalesOrders_Log[[#This Row],[Product]]=FY05_M08,SalesOrders_Log[[#This Row],[Date Invoiced]],0)</f>
        <v>0</v>
      </c>
      <c r="BZ346" s="18">
        <f>IF(SalesOrders_Log[[#This Row],[Product]]=FY05_M09,SalesOrders_Log[[#This Row],[Date Invoiced]],0)</f>
        <v>0</v>
      </c>
      <c r="CA346" s="18">
        <f>IF(SalesOrders_Log[[#This Row],[Product]]=FY05_M10,SalesOrders_Log[[#This Row],[Date Invoiced]],0)</f>
        <v>0</v>
      </c>
      <c r="CB346" s="18">
        <f>IF(SalesOrders_Log[[#This Row],[Product]]=FY05_M11,SalesOrders_Log[[#This Row],[Date Invoiced]],0)</f>
        <v>0</v>
      </c>
      <c r="CC346" s="18">
        <f>IF(SalesOrders_Log[[#This Row],[Product]]=FY05_M12,SalesOrders_Log[[#This Row],[Date Invoiced]],0)</f>
        <v>0</v>
      </c>
    </row>
    <row r="347" spans="2:81" x14ac:dyDescent="0.25">
      <c r="B347" s="6" t="s">
        <v>951</v>
      </c>
      <c r="C347" s="6"/>
      <c r="D347" s="11"/>
      <c r="E347" s="6"/>
      <c r="F347" s="6"/>
      <c r="G347" s="6"/>
      <c r="H347" s="6"/>
      <c r="I347" s="6"/>
      <c r="J347" s="6"/>
      <c r="K347" s="6"/>
      <c r="L347" s="18" t="str">
        <f>IF(ISBLANK(SalesOrders_Log[[#This Row],[Product]]),"",SalesOrders_Log[[#This Row],[List Price]]*SalesOrders_Log[[#This Row],[QTY at List Price]]+SalesOrders_Log[[#This Row],[Discount Price]]*SalesOrders_Log[[#This Row],[QTY at Discount Price]])</f>
        <v/>
      </c>
      <c r="M347" s="6"/>
      <c r="N347" s="6"/>
      <c r="O347" s="18" t="str">
        <f>IFERROR(SalesOrders_Log[[#This Row],[Line Sub Total]]*SalesOrders_Log[[#This Row],[Zip Code Taxes]],"")</f>
        <v/>
      </c>
      <c r="P347" s="18">
        <f>SalesOrders_Log[[#This Row],[List Price]]-SalesOrders_Log[[#This Row],[Cost Price]]</f>
        <v>0</v>
      </c>
      <c r="Q34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47" s="93" t="str">
        <f>IFERROR(SalesOrders_Log[[#This Row],[QTY at List Price]]*SalesOrders_Log[[#This Row],[List Price]]/SalesOrders_Log[[#This Row],[Cost Price]]*SalesOrders_Log[[#This Row],[QTY at List Price]]-IF(SalesOrders_Log[[#This Row],[QTY at List Price]]="","",1),"")</f>
        <v/>
      </c>
      <c r="S347" s="93" t="str">
        <f>IFERROR( SalesOrders_Log[[#This Row],[QTY at Discount Price]]*SalesOrders_Log[[#This Row],[Discount Price]]/SalesOrders_Log[[#This Row],[Cost Price]]*SalesOrders_Log[[#This Row],[QTY at Discount Price]]-IF(SalesOrders_Log[[#This Row],[QTY at Discount Price]]="","",1),"")</f>
        <v/>
      </c>
      <c r="T347" s="6"/>
      <c r="V347" s="18">
        <f>IF(SalesOrders_Log[[#This Row],[Date Invoiced]]=FY01_M01,SalesOrders_Log[[#This Row],[Line Sub Total]],0)</f>
        <v>0</v>
      </c>
      <c r="W347" s="18">
        <f>IF(SalesOrders_Log[[#This Row],[Date Invoiced]]=FY01_M02,SalesOrders_Log[[#This Row],[Line Sub Total]],0)</f>
        <v>0</v>
      </c>
      <c r="X347" s="18">
        <f>IF(SalesOrders_Log[[#This Row],[Date Invoiced]]=FY01_M03,SalesOrders_Log[[#This Row],[Line Sub Total]],0)</f>
        <v>0</v>
      </c>
      <c r="Y347" s="18">
        <f>IF(SalesOrders_Log[[#This Row],[Date Invoiced]]=FY01_M04,SalesOrders_Log[[#This Row],[Line Sub Total]],0)</f>
        <v>0</v>
      </c>
      <c r="Z347" s="18">
        <f>IF(SalesOrders_Log[[#This Row],[Date Invoiced]]=FY01_M05,SalesOrders_Log[[#This Row],[Line Sub Total]],0)</f>
        <v>0</v>
      </c>
      <c r="AA347" s="18">
        <f>IF(SalesOrders_Log[[#This Row],[Date Invoiced]]=FY01_M06,SalesOrders_Log[[#This Row],[Line Sub Total]],0)</f>
        <v>0</v>
      </c>
      <c r="AB347" s="18">
        <f>IF(SalesOrders_Log[[#This Row],[Date Invoiced]]=FY01_M07,SalesOrders_Log[[#This Row],[Line Sub Total]],0)</f>
        <v>0</v>
      </c>
      <c r="AC347" s="18">
        <f>IF(SalesOrders_Log[[#This Row],[Date Invoiced]]=FY01_M08,SalesOrders_Log[[#This Row],[Line Sub Total]],0)</f>
        <v>0</v>
      </c>
      <c r="AD347" s="18">
        <f>IF(SalesOrders_Log[[#This Row],[Date Invoiced]]=FY01_M09,SalesOrders_Log[[#This Row],[Line Sub Total]],0)</f>
        <v>0</v>
      </c>
      <c r="AE347" s="18">
        <f>IF(SalesOrders_Log[[#This Row],[Date Invoiced]]=FY01_M10,SalesOrders_Log[[#This Row],[Line Sub Total]],0)</f>
        <v>0</v>
      </c>
      <c r="AF347" s="18">
        <f>IF(SalesOrders_Log[[#This Row],[Date Invoiced]]=FY01_M11,SalesOrders_Log[[#This Row],[Line Sub Total]],0)</f>
        <v>0</v>
      </c>
      <c r="AG347" s="18">
        <f>IF(SalesOrders_Log[[#This Row],[Date Invoiced]]=FY01_M12,SalesOrders_Log[[#This Row],[Line Sub Total]],0)</f>
        <v>0</v>
      </c>
      <c r="AH347" s="18">
        <f>IF(SalesOrders_Log[[#This Row],[Date Invoiced]]=FY02_M01,SalesOrders_Log[[#This Row],[Line Sub Total]],0)</f>
        <v>0</v>
      </c>
      <c r="AI347" s="18">
        <f>IF(SalesOrders_Log[[#This Row],[Date Invoiced]]=FY02_M02,SalesOrders_Log[[#This Row],[Line Sub Total]],0)</f>
        <v>0</v>
      </c>
      <c r="AJ347" s="18">
        <f>IF(SalesOrders_Log[[#This Row],[Date Invoiced]]=FY02_M03,SalesOrders_Log[[#This Row],[Line Sub Total]],0)</f>
        <v>0</v>
      </c>
      <c r="AK347" s="18">
        <f>IF(SalesOrders_Log[[#This Row],[Date Invoiced]]=FY02_M04,SalesOrders_Log[[#This Row],[Line Sub Total]],0)</f>
        <v>0</v>
      </c>
      <c r="AL347" s="18">
        <f>IF(SalesOrders_Log[[#This Row],[Date Invoiced]]=FY02_M05,SalesOrders_Log[[#This Row],[Line Sub Total]],0)</f>
        <v>0</v>
      </c>
      <c r="AM347" s="18">
        <f>IF(SalesOrders_Log[[#This Row],[Date Invoiced]]=FY02_M06,SalesOrders_Log[[#This Row],[Line Sub Total]],0)</f>
        <v>0</v>
      </c>
      <c r="AN347" s="18">
        <f>IF(SalesOrders_Log[[#This Row],[Date Invoiced]]=FY02_M07,SalesOrders_Log[[#This Row],[Line Sub Total]],0)</f>
        <v>0</v>
      </c>
      <c r="AO347" s="18">
        <f>IF(SalesOrders_Log[[#This Row],[Date Invoiced]]=FY02_M08,SalesOrders_Log[[#This Row],[Line Sub Total]],0)</f>
        <v>0</v>
      </c>
      <c r="AP347" s="18">
        <f>IF(SalesOrders_Log[[#This Row],[Date Invoiced]]=FY02_M09,SalesOrders_Log[[#This Row],[Line Sub Total]],0)</f>
        <v>0</v>
      </c>
      <c r="AQ347" s="18">
        <f>IF(SalesOrders_Log[[#This Row],[Date Invoiced]]=FY02_M10,SalesOrders_Log[[#This Row],[Line Sub Total]],0)</f>
        <v>0</v>
      </c>
      <c r="AR347" s="18">
        <f>IF(SalesOrders_Log[[#This Row],[Date Invoiced]]=FY02_M11,SalesOrders_Log[[#This Row],[Line Sub Total]],0)</f>
        <v>0</v>
      </c>
      <c r="AS347" s="18">
        <f>IF(SalesOrders_Log[[#This Row],[Date Invoiced]]=FY02_M12,SalesOrders_Log[[#This Row],[Line Sub Total]],0)</f>
        <v>0</v>
      </c>
      <c r="AT347" s="18">
        <f>IF(SalesOrders_Log[[#This Row],[Date Invoiced]]=FY03_M01,SalesOrders_Log[[#This Row],[Line Sub Total]],0)</f>
        <v>0</v>
      </c>
      <c r="AU347" s="18">
        <f>IF(SalesOrders_Log[[#This Row],[Date Invoiced]]=FY03_M02,SalesOrders_Log[[#This Row],[Line Sub Total]],0)</f>
        <v>0</v>
      </c>
      <c r="AV347" s="18">
        <f>IF(SalesOrders_Log[[#This Row],[Date Invoiced]]=FY03_M03,SalesOrders_Log[[#This Row],[Line Sub Total]],0)</f>
        <v>0</v>
      </c>
      <c r="AW347" s="18">
        <f>IF(SalesOrders_Log[[#This Row],[Date Invoiced]]=FY03_M04,SalesOrders_Log[[#This Row],[Line Sub Total]],0)</f>
        <v>0</v>
      </c>
      <c r="AX347" s="18">
        <f>IF(SalesOrders_Log[[#This Row],[Date Invoiced]]=FY03_M05,SalesOrders_Log[[#This Row],[Line Sub Total]],0)</f>
        <v>0</v>
      </c>
      <c r="AY347" s="18">
        <f>IF(SalesOrders_Log[[#This Row],[Date Invoiced]]=FY03_M06,SalesOrders_Log[[#This Row],[Line Sub Total]],0)</f>
        <v>0</v>
      </c>
      <c r="AZ347" s="18">
        <f>IF(SalesOrders_Log[[#This Row],[Date Invoiced]]=FY03_M07,SalesOrders_Log[[#This Row],[Line Sub Total]],0)</f>
        <v>0</v>
      </c>
      <c r="BA347" s="18">
        <f>IF(SalesOrders_Log[[#This Row],[Date Invoiced]]=FY03_M08,SalesOrders_Log[[#This Row],[Line Sub Total]],0)</f>
        <v>0</v>
      </c>
      <c r="BB347" s="18">
        <f>IF(SalesOrders_Log[[#This Row],[Date Invoiced]]=FY03_M09,SalesOrders_Log[[#This Row],[Line Sub Total]],0)</f>
        <v>0</v>
      </c>
      <c r="BC347" s="18">
        <f>IF(SalesOrders_Log[[#This Row],[Date Invoiced]]=FY03_M10,SalesOrders_Log[[#This Row],[Line Sub Total]],0)</f>
        <v>0</v>
      </c>
      <c r="BD347" s="18">
        <f>IF(SalesOrders_Log[[#This Row],[Date Invoiced]]=FY03_M11,SalesOrders_Log[[#This Row],[Line Sub Total]],0)</f>
        <v>0</v>
      </c>
      <c r="BE347" s="18">
        <f>IF(SalesOrders_Log[[#This Row],[Date Invoiced]]=FY03_M12,SalesOrders_Log[[#This Row],[Line Sub Total]],0)</f>
        <v>0</v>
      </c>
      <c r="BF347" s="18">
        <f>IF(SalesOrders_Log[[#This Row],[Product]]=FY04_M01,SalesOrders_Log[[#This Row],[Date Invoiced]],0)</f>
        <v>0</v>
      </c>
      <c r="BG347" s="18">
        <f>IF(SalesOrders_Log[[#This Row],[Product]]=FY04_M02,SalesOrders_Log[[#This Row],[Date Invoiced]],0)</f>
        <v>0</v>
      </c>
      <c r="BH347" s="18">
        <f>IF(SalesOrders_Log[[#This Row],[Product]]=FY04_M03,SalesOrders_Log[[#This Row],[Date Invoiced]],0)</f>
        <v>0</v>
      </c>
      <c r="BI347" s="18">
        <f>IF(SalesOrders_Log[[#This Row],[Product]]=FY04_M04,SalesOrders_Log[[#This Row],[Date Invoiced]],0)</f>
        <v>0</v>
      </c>
      <c r="BJ347" s="18">
        <f>IF(SalesOrders_Log[[#This Row],[Product]]=FY04_M05,SalesOrders_Log[[#This Row],[Date Invoiced]],0)</f>
        <v>0</v>
      </c>
      <c r="BK347" s="18">
        <f>IF(SalesOrders_Log[[#This Row],[Product]]=FY04_M06,SalesOrders_Log[[#This Row],[Date Invoiced]],0)</f>
        <v>0</v>
      </c>
      <c r="BL347" s="18">
        <f>IF(SalesOrders_Log[[#This Row],[Product]]=FY04_M07,SalesOrders_Log[[#This Row],[Date Invoiced]],0)</f>
        <v>0</v>
      </c>
      <c r="BM347" s="18">
        <f>IF(SalesOrders_Log[[#This Row],[Product]]=FY04_M08,SalesOrders_Log[[#This Row],[Date Invoiced]],0)</f>
        <v>0</v>
      </c>
      <c r="BN347" s="18">
        <f>IF(SalesOrders_Log[[#This Row],[Product]]=FY04_M09,SalesOrders_Log[[#This Row],[Date Invoiced]],0)</f>
        <v>0</v>
      </c>
      <c r="BO347" s="18">
        <f>IF(SalesOrders_Log[[#This Row],[Product]]=FY04_M10,SalesOrders_Log[[#This Row],[Date Invoiced]],0)</f>
        <v>0</v>
      </c>
      <c r="BP347" s="18">
        <f>IF(SalesOrders_Log[[#This Row],[Product]]=FY04_M11,SalesOrders_Log[[#This Row],[Date Invoiced]],0)</f>
        <v>0</v>
      </c>
      <c r="BQ347" s="18">
        <f>IF(SalesOrders_Log[[#This Row],[Product]]=FY04_M12,SalesOrders_Log[[#This Row],[Date Invoiced]],0)</f>
        <v>0</v>
      </c>
      <c r="BR347" s="18">
        <f>IF(SalesOrders_Log[[#This Row],[Product]]=FY05_M01,SalesOrders_Log[[#This Row],[Date Invoiced]],0)</f>
        <v>0</v>
      </c>
      <c r="BS347" s="18">
        <f>IF(SalesOrders_Log[[#This Row],[Product]]=FY05_M02,SalesOrders_Log[[#This Row],[Date Invoiced]],0)</f>
        <v>0</v>
      </c>
      <c r="BT347" s="18">
        <f>IF(SalesOrders_Log[[#This Row],[Product]]=FY05_M03,SalesOrders_Log[[#This Row],[Date Invoiced]],0)</f>
        <v>0</v>
      </c>
      <c r="BU347" s="18">
        <f>IF(SalesOrders_Log[[#This Row],[Product]]=FY05_M04,SalesOrders_Log[[#This Row],[Date Invoiced]],0)</f>
        <v>0</v>
      </c>
      <c r="BV347" s="18">
        <f>IF(SalesOrders_Log[[#This Row],[Product]]=FY05_M05,SalesOrders_Log[[#This Row],[Date Invoiced]],0)</f>
        <v>0</v>
      </c>
      <c r="BW347" s="18">
        <f>IF(SalesOrders_Log[[#This Row],[Product]]=FY05_M06,SalesOrders_Log[[#This Row],[Date Invoiced]],0)</f>
        <v>0</v>
      </c>
      <c r="BX347" s="18">
        <f>IF(SalesOrders_Log[[#This Row],[Product]]=FY05_M07,SalesOrders_Log[[#This Row],[Date Invoiced]],0)</f>
        <v>0</v>
      </c>
      <c r="BY347" s="18">
        <f>IF(SalesOrders_Log[[#This Row],[Product]]=FY05_M08,SalesOrders_Log[[#This Row],[Date Invoiced]],0)</f>
        <v>0</v>
      </c>
      <c r="BZ347" s="18">
        <f>IF(SalesOrders_Log[[#This Row],[Product]]=FY05_M09,SalesOrders_Log[[#This Row],[Date Invoiced]],0)</f>
        <v>0</v>
      </c>
      <c r="CA347" s="18">
        <f>IF(SalesOrders_Log[[#This Row],[Product]]=FY05_M10,SalesOrders_Log[[#This Row],[Date Invoiced]],0)</f>
        <v>0</v>
      </c>
      <c r="CB347" s="18">
        <f>IF(SalesOrders_Log[[#This Row],[Product]]=FY05_M11,SalesOrders_Log[[#This Row],[Date Invoiced]],0)</f>
        <v>0</v>
      </c>
      <c r="CC347" s="18">
        <f>IF(SalesOrders_Log[[#This Row],[Product]]=FY05_M12,SalesOrders_Log[[#This Row],[Date Invoiced]],0)</f>
        <v>0</v>
      </c>
    </row>
    <row r="348" spans="2:81" x14ac:dyDescent="0.25">
      <c r="B348" s="6" t="s">
        <v>952</v>
      </c>
      <c r="C348" s="6"/>
      <c r="D348" s="11"/>
      <c r="E348" s="6"/>
      <c r="F348" s="6"/>
      <c r="G348" s="6"/>
      <c r="H348" s="6"/>
      <c r="I348" s="6"/>
      <c r="J348" s="6"/>
      <c r="K348" s="6"/>
      <c r="L348" s="18" t="str">
        <f>IF(ISBLANK(SalesOrders_Log[[#This Row],[Product]]),"",SalesOrders_Log[[#This Row],[List Price]]*SalesOrders_Log[[#This Row],[QTY at List Price]]+SalesOrders_Log[[#This Row],[Discount Price]]*SalesOrders_Log[[#This Row],[QTY at Discount Price]])</f>
        <v/>
      </c>
      <c r="M348" s="6"/>
      <c r="N348" s="6"/>
      <c r="O348" s="18" t="str">
        <f>IFERROR(SalesOrders_Log[[#This Row],[Line Sub Total]]*SalesOrders_Log[[#This Row],[Zip Code Taxes]],"")</f>
        <v/>
      </c>
      <c r="P348" s="18">
        <f>SalesOrders_Log[[#This Row],[List Price]]-SalesOrders_Log[[#This Row],[Cost Price]]</f>
        <v>0</v>
      </c>
      <c r="Q34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48" s="93" t="str">
        <f>IFERROR(SalesOrders_Log[[#This Row],[QTY at List Price]]*SalesOrders_Log[[#This Row],[List Price]]/SalesOrders_Log[[#This Row],[Cost Price]]*SalesOrders_Log[[#This Row],[QTY at List Price]]-IF(SalesOrders_Log[[#This Row],[QTY at List Price]]="","",1),"")</f>
        <v/>
      </c>
      <c r="S348" s="93" t="str">
        <f>IFERROR( SalesOrders_Log[[#This Row],[QTY at Discount Price]]*SalesOrders_Log[[#This Row],[Discount Price]]/SalesOrders_Log[[#This Row],[Cost Price]]*SalesOrders_Log[[#This Row],[QTY at Discount Price]]-IF(SalesOrders_Log[[#This Row],[QTY at Discount Price]]="","",1),"")</f>
        <v/>
      </c>
      <c r="T348" s="6"/>
      <c r="V348" s="18">
        <f>IF(SalesOrders_Log[[#This Row],[Date Invoiced]]=FY01_M01,SalesOrders_Log[[#This Row],[Line Sub Total]],0)</f>
        <v>0</v>
      </c>
      <c r="W348" s="18">
        <f>IF(SalesOrders_Log[[#This Row],[Date Invoiced]]=FY01_M02,SalesOrders_Log[[#This Row],[Line Sub Total]],0)</f>
        <v>0</v>
      </c>
      <c r="X348" s="18">
        <f>IF(SalesOrders_Log[[#This Row],[Date Invoiced]]=FY01_M03,SalesOrders_Log[[#This Row],[Line Sub Total]],0)</f>
        <v>0</v>
      </c>
      <c r="Y348" s="18">
        <f>IF(SalesOrders_Log[[#This Row],[Date Invoiced]]=FY01_M04,SalesOrders_Log[[#This Row],[Line Sub Total]],0)</f>
        <v>0</v>
      </c>
      <c r="Z348" s="18">
        <f>IF(SalesOrders_Log[[#This Row],[Date Invoiced]]=FY01_M05,SalesOrders_Log[[#This Row],[Line Sub Total]],0)</f>
        <v>0</v>
      </c>
      <c r="AA348" s="18">
        <f>IF(SalesOrders_Log[[#This Row],[Date Invoiced]]=FY01_M06,SalesOrders_Log[[#This Row],[Line Sub Total]],0)</f>
        <v>0</v>
      </c>
      <c r="AB348" s="18">
        <f>IF(SalesOrders_Log[[#This Row],[Date Invoiced]]=FY01_M07,SalesOrders_Log[[#This Row],[Line Sub Total]],0)</f>
        <v>0</v>
      </c>
      <c r="AC348" s="18">
        <f>IF(SalesOrders_Log[[#This Row],[Date Invoiced]]=FY01_M08,SalesOrders_Log[[#This Row],[Line Sub Total]],0)</f>
        <v>0</v>
      </c>
      <c r="AD348" s="18">
        <f>IF(SalesOrders_Log[[#This Row],[Date Invoiced]]=FY01_M09,SalesOrders_Log[[#This Row],[Line Sub Total]],0)</f>
        <v>0</v>
      </c>
      <c r="AE348" s="18">
        <f>IF(SalesOrders_Log[[#This Row],[Date Invoiced]]=FY01_M10,SalesOrders_Log[[#This Row],[Line Sub Total]],0)</f>
        <v>0</v>
      </c>
      <c r="AF348" s="18">
        <f>IF(SalesOrders_Log[[#This Row],[Date Invoiced]]=FY01_M11,SalesOrders_Log[[#This Row],[Line Sub Total]],0)</f>
        <v>0</v>
      </c>
      <c r="AG348" s="18">
        <f>IF(SalesOrders_Log[[#This Row],[Date Invoiced]]=FY01_M12,SalesOrders_Log[[#This Row],[Line Sub Total]],0)</f>
        <v>0</v>
      </c>
      <c r="AH348" s="18">
        <f>IF(SalesOrders_Log[[#This Row],[Date Invoiced]]=FY02_M01,SalesOrders_Log[[#This Row],[Line Sub Total]],0)</f>
        <v>0</v>
      </c>
      <c r="AI348" s="18">
        <f>IF(SalesOrders_Log[[#This Row],[Date Invoiced]]=FY02_M02,SalesOrders_Log[[#This Row],[Line Sub Total]],0)</f>
        <v>0</v>
      </c>
      <c r="AJ348" s="18">
        <f>IF(SalesOrders_Log[[#This Row],[Date Invoiced]]=FY02_M03,SalesOrders_Log[[#This Row],[Line Sub Total]],0)</f>
        <v>0</v>
      </c>
      <c r="AK348" s="18">
        <f>IF(SalesOrders_Log[[#This Row],[Date Invoiced]]=FY02_M04,SalesOrders_Log[[#This Row],[Line Sub Total]],0)</f>
        <v>0</v>
      </c>
      <c r="AL348" s="18">
        <f>IF(SalesOrders_Log[[#This Row],[Date Invoiced]]=FY02_M05,SalesOrders_Log[[#This Row],[Line Sub Total]],0)</f>
        <v>0</v>
      </c>
      <c r="AM348" s="18">
        <f>IF(SalesOrders_Log[[#This Row],[Date Invoiced]]=FY02_M06,SalesOrders_Log[[#This Row],[Line Sub Total]],0)</f>
        <v>0</v>
      </c>
      <c r="AN348" s="18">
        <f>IF(SalesOrders_Log[[#This Row],[Date Invoiced]]=FY02_M07,SalesOrders_Log[[#This Row],[Line Sub Total]],0)</f>
        <v>0</v>
      </c>
      <c r="AO348" s="18">
        <f>IF(SalesOrders_Log[[#This Row],[Date Invoiced]]=FY02_M08,SalesOrders_Log[[#This Row],[Line Sub Total]],0)</f>
        <v>0</v>
      </c>
      <c r="AP348" s="18">
        <f>IF(SalesOrders_Log[[#This Row],[Date Invoiced]]=FY02_M09,SalesOrders_Log[[#This Row],[Line Sub Total]],0)</f>
        <v>0</v>
      </c>
      <c r="AQ348" s="18">
        <f>IF(SalesOrders_Log[[#This Row],[Date Invoiced]]=FY02_M10,SalesOrders_Log[[#This Row],[Line Sub Total]],0)</f>
        <v>0</v>
      </c>
      <c r="AR348" s="18">
        <f>IF(SalesOrders_Log[[#This Row],[Date Invoiced]]=FY02_M11,SalesOrders_Log[[#This Row],[Line Sub Total]],0)</f>
        <v>0</v>
      </c>
      <c r="AS348" s="18">
        <f>IF(SalesOrders_Log[[#This Row],[Date Invoiced]]=FY02_M12,SalesOrders_Log[[#This Row],[Line Sub Total]],0)</f>
        <v>0</v>
      </c>
      <c r="AT348" s="18">
        <f>IF(SalesOrders_Log[[#This Row],[Date Invoiced]]=FY03_M01,SalesOrders_Log[[#This Row],[Line Sub Total]],0)</f>
        <v>0</v>
      </c>
      <c r="AU348" s="18">
        <f>IF(SalesOrders_Log[[#This Row],[Date Invoiced]]=FY03_M02,SalesOrders_Log[[#This Row],[Line Sub Total]],0)</f>
        <v>0</v>
      </c>
      <c r="AV348" s="18">
        <f>IF(SalesOrders_Log[[#This Row],[Date Invoiced]]=FY03_M03,SalesOrders_Log[[#This Row],[Line Sub Total]],0)</f>
        <v>0</v>
      </c>
      <c r="AW348" s="18">
        <f>IF(SalesOrders_Log[[#This Row],[Date Invoiced]]=FY03_M04,SalesOrders_Log[[#This Row],[Line Sub Total]],0)</f>
        <v>0</v>
      </c>
      <c r="AX348" s="18">
        <f>IF(SalesOrders_Log[[#This Row],[Date Invoiced]]=FY03_M05,SalesOrders_Log[[#This Row],[Line Sub Total]],0)</f>
        <v>0</v>
      </c>
      <c r="AY348" s="18">
        <f>IF(SalesOrders_Log[[#This Row],[Date Invoiced]]=FY03_M06,SalesOrders_Log[[#This Row],[Line Sub Total]],0)</f>
        <v>0</v>
      </c>
      <c r="AZ348" s="18">
        <f>IF(SalesOrders_Log[[#This Row],[Date Invoiced]]=FY03_M07,SalesOrders_Log[[#This Row],[Line Sub Total]],0)</f>
        <v>0</v>
      </c>
      <c r="BA348" s="18">
        <f>IF(SalesOrders_Log[[#This Row],[Date Invoiced]]=FY03_M08,SalesOrders_Log[[#This Row],[Line Sub Total]],0)</f>
        <v>0</v>
      </c>
      <c r="BB348" s="18">
        <f>IF(SalesOrders_Log[[#This Row],[Date Invoiced]]=FY03_M09,SalesOrders_Log[[#This Row],[Line Sub Total]],0)</f>
        <v>0</v>
      </c>
      <c r="BC348" s="18">
        <f>IF(SalesOrders_Log[[#This Row],[Date Invoiced]]=FY03_M10,SalesOrders_Log[[#This Row],[Line Sub Total]],0)</f>
        <v>0</v>
      </c>
      <c r="BD348" s="18">
        <f>IF(SalesOrders_Log[[#This Row],[Date Invoiced]]=FY03_M11,SalesOrders_Log[[#This Row],[Line Sub Total]],0)</f>
        <v>0</v>
      </c>
      <c r="BE348" s="18">
        <f>IF(SalesOrders_Log[[#This Row],[Date Invoiced]]=FY03_M12,SalesOrders_Log[[#This Row],[Line Sub Total]],0)</f>
        <v>0</v>
      </c>
      <c r="BF348" s="18">
        <f>IF(SalesOrders_Log[[#This Row],[Product]]=FY04_M01,SalesOrders_Log[[#This Row],[Date Invoiced]],0)</f>
        <v>0</v>
      </c>
      <c r="BG348" s="18">
        <f>IF(SalesOrders_Log[[#This Row],[Product]]=FY04_M02,SalesOrders_Log[[#This Row],[Date Invoiced]],0)</f>
        <v>0</v>
      </c>
      <c r="BH348" s="18">
        <f>IF(SalesOrders_Log[[#This Row],[Product]]=FY04_M03,SalesOrders_Log[[#This Row],[Date Invoiced]],0)</f>
        <v>0</v>
      </c>
      <c r="BI348" s="18">
        <f>IF(SalesOrders_Log[[#This Row],[Product]]=FY04_M04,SalesOrders_Log[[#This Row],[Date Invoiced]],0)</f>
        <v>0</v>
      </c>
      <c r="BJ348" s="18">
        <f>IF(SalesOrders_Log[[#This Row],[Product]]=FY04_M05,SalesOrders_Log[[#This Row],[Date Invoiced]],0)</f>
        <v>0</v>
      </c>
      <c r="BK348" s="18">
        <f>IF(SalesOrders_Log[[#This Row],[Product]]=FY04_M06,SalesOrders_Log[[#This Row],[Date Invoiced]],0)</f>
        <v>0</v>
      </c>
      <c r="BL348" s="18">
        <f>IF(SalesOrders_Log[[#This Row],[Product]]=FY04_M07,SalesOrders_Log[[#This Row],[Date Invoiced]],0)</f>
        <v>0</v>
      </c>
      <c r="BM348" s="18">
        <f>IF(SalesOrders_Log[[#This Row],[Product]]=FY04_M08,SalesOrders_Log[[#This Row],[Date Invoiced]],0)</f>
        <v>0</v>
      </c>
      <c r="BN348" s="18">
        <f>IF(SalesOrders_Log[[#This Row],[Product]]=FY04_M09,SalesOrders_Log[[#This Row],[Date Invoiced]],0)</f>
        <v>0</v>
      </c>
      <c r="BO348" s="18">
        <f>IF(SalesOrders_Log[[#This Row],[Product]]=FY04_M10,SalesOrders_Log[[#This Row],[Date Invoiced]],0)</f>
        <v>0</v>
      </c>
      <c r="BP348" s="18">
        <f>IF(SalesOrders_Log[[#This Row],[Product]]=FY04_M11,SalesOrders_Log[[#This Row],[Date Invoiced]],0)</f>
        <v>0</v>
      </c>
      <c r="BQ348" s="18">
        <f>IF(SalesOrders_Log[[#This Row],[Product]]=FY04_M12,SalesOrders_Log[[#This Row],[Date Invoiced]],0)</f>
        <v>0</v>
      </c>
      <c r="BR348" s="18">
        <f>IF(SalesOrders_Log[[#This Row],[Product]]=FY05_M01,SalesOrders_Log[[#This Row],[Date Invoiced]],0)</f>
        <v>0</v>
      </c>
      <c r="BS348" s="18">
        <f>IF(SalesOrders_Log[[#This Row],[Product]]=FY05_M02,SalesOrders_Log[[#This Row],[Date Invoiced]],0)</f>
        <v>0</v>
      </c>
      <c r="BT348" s="18">
        <f>IF(SalesOrders_Log[[#This Row],[Product]]=FY05_M03,SalesOrders_Log[[#This Row],[Date Invoiced]],0)</f>
        <v>0</v>
      </c>
      <c r="BU348" s="18">
        <f>IF(SalesOrders_Log[[#This Row],[Product]]=FY05_M04,SalesOrders_Log[[#This Row],[Date Invoiced]],0)</f>
        <v>0</v>
      </c>
      <c r="BV348" s="18">
        <f>IF(SalesOrders_Log[[#This Row],[Product]]=FY05_M05,SalesOrders_Log[[#This Row],[Date Invoiced]],0)</f>
        <v>0</v>
      </c>
      <c r="BW348" s="18">
        <f>IF(SalesOrders_Log[[#This Row],[Product]]=FY05_M06,SalesOrders_Log[[#This Row],[Date Invoiced]],0)</f>
        <v>0</v>
      </c>
      <c r="BX348" s="18">
        <f>IF(SalesOrders_Log[[#This Row],[Product]]=FY05_M07,SalesOrders_Log[[#This Row],[Date Invoiced]],0)</f>
        <v>0</v>
      </c>
      <c r="BY348" s="18">
        <f>IF(SalesOrders_Log[[#This Row],[Product]]=FY05_M08,SalesOrders_Log[[#This Row],[Date Invoiced]],0)</f>
        <v>0</v>
      </c>
      <c r="BZ348" s="18">
        <f>IF(SalesOrders_Log[[#This Row],[Product]]=FY05_M09,SalesOrders_Log[[#This Row],[Date Invoiced]],0)</f>
        <v>0</v>
      </c>
      <c r="CA348" s="18">
        <f>IF(SalesOrders_Log[[#This Row],[Product]]=FY05_M10,SalesOrders_Log[[#This Row],[Date Invoiced]],0)</f>
        <v>0</v>
      </c>
      <c r="CB348" s="18">
        <f>IF(SalesOrders_Log[[#This Row],[Product]]=FY05_M11,SalesOrders_Log[[#This Row],[Date Invoiced]],0)</f>
        <v>0</v>
      </c>
      <c r="CC348" s="18">
        <f>IF(SalesOrders_Log[[#This Row],[Product]]=FY05_M12,SalesOrders_Log[[#This Row],[Date Invoiced]],0)</f>
        <v>0</v>
      </c>
    </row>
    <row r="349" spans="2:81" x14ac:dyDescent="0.25">
      <c r="B349" s="6" t="s">
        <v>953</v>
      </c>
      <c r="C349" s="6"/>
      <c r="D349" s="11"/>
      <c r="E349" s="6"/>
      <c r="F349" s="6"/>
      <c r="G349" s="6"/>
      <c r="H349" s="6"/>
      <c r="I349" s="6"/>
      <c r="J349" s="6"/>
      <c r="K349" s="6"/>
      <c r="L349" s="18" t="str">
        <f>IF(ISBLANK(SalesOrders_Log[[#This Row],[Product]]),"",SalesOrders_Log[[#This Row],[List Price]]*SalesOrders_Log[[#This Row],[QTY at List Price]]+SalesOrders_Log[[#This Row],[Discount Price]]*SalesOrders_Log[[#This Row],[QTY at Discount Price]])</f>
        <v/>
      </c>
      <c r="M349" s="6"/>
      <c r="N349" s="6"/>
      <c r="O349" s="18" t="str">
        <f>IFERROR(SalesOrders_Log[[#This Row],[Line Sub Total]]*SalesOrders_Log[[#This Row],[Zip Code Taxes]],"")</f>
        <v/>
      </c>
      <c r="P349" s="18">
        <f>SalesOrders_Log[[#This Row],[List Price]]-SalesOrders_Log[[#This Row],[Cost Price]]</f>
        <v>0</v>
      </c>
      <c r="Q34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49" s="93" t="str">
        <f>IFERROR(SalesOrders_Log[[#This Row],[QTY at List Price]]*SalesOrders_Log[[#This Row],[List Price]]/SalesOrders_Log[[#This Row],[Cost Price]]*SalesOrders_Log[[#This Row],[QTY at List Price]]-IF(SalesOrders_Log[[#This Row],[QTY at List Price]]="","",1),"")</f>
        <v/>
      </c>
      <c r="S349" s="93" t="str">
        <f>IFERROR( SalesOrders_Log[[#This Row],[QTY at Discount Price]]*SalesOrders_Log[[#This Row],[Discount Price]]/SalesOrders_Log[[#This Row],[Cost Price]]*SalesOrders_Log[[#This Row],[QTY at Discount Price]]-IF(SalesOrders_Log[[#This Row],[QTY at Discount Price]]="","",1),"")</f>
        <v/>
      </c>
      <c r="T349" s="6"/>
      <c r="V349" s="18">
        <f>IF(SalesOrders_Log[[#This Row],[Date Invoiced]]=FY01_M01,SalesOrders_Log[[#This Row],[Line Sub Total]],0)</f>
        <v>0</v>
      </c>
      <c r="W349" s="18">
        <f>IF(SalesOrders_Log[[#This Row],[Date Invoiced]]=FY01_M02,SalesOrders_Log[[#This Row],[Line Sub Total]],0)</f>
        <v>0</v>
      </c>
      <c r="X349" s="18">
        <f>IF(SalesOrders_Log[[#This Row],[Date Invoiced]]=FY01_M03,SalesOrders_Log[[#This Row],[Line Sub Total]],0)</f>
        <v>0</v>
      </c>
      <c r="Y349" s="18">
        <f>IF(SalesOrders_Log[[#This Row],[Date Invoiced]]=FY01_M04,SalesOrders_Log[[#This Row],[Line Sub Total]],0)</f>
        <v>0</v>
      </c>
      <c r="Z349" s="18">
        <f>IF(SalesOrders_Log[[#This Row],[Date Invoiced]]=FY01_M05,SalesOrders_Log[[#This Row],[Line Sub Total]],0)</f>
        <v>0</v>
      </c>
      <c r="AA349" s="18">
        <f>IF(SalesOrders_Log[[#This Row],[Date Invoiced]]=FY01_M06,SalesOrders_Log[[#This Row],[Line Sub Total]],0)</f>
        <v>0</v>
      </c>
      <c r="AB349" s="18">
        <f>IF(SalesOrders_Log[[#This Row],[Date Invoiced]]=FY01_M07,SalesOrders_Log[[#This Row],[Line Sub Total]],0)</f>
        <v>0</v>
      </c>
      <c r="AC349" s="18">
        <f>IF(SalesOrders_Log[[#This Row],[Date Invoiced]]=FY01_M08,SalesOrders_Log[[#This Row],[Line Sub Total]],0)</f>
        <v>0</v>
      </c>
      <c r="AD349" s="18">
        <f>IF(SalesOrders_Log[[#This Row],[Date Invoiced]]=FY01_M09,SalesOrders_Log[[#This Row],[Line Sub Total]],0)</f>
        <v>0</v>
      </c>
      <c r="AE349" s="18">
        <f>IF(SalesOrders_Log[[#This Row],[Date Invoiced]]=FY01_M10,SalesOrders_Log[[#This Row],[Line Sub Total]],0)</f>
        <v>0</v>
      </c>
      <c r="AF349" s="18">
        <f>IF(SalesOrders_Log[[#This Row],[Date Invoiced]]=FY01_M11,SalesOrders_Log[[#This Row],[Line Sub Total]],0)</f>
        <v>0</v>
      </c>
      <c r="AG349" s="18">
        <f>IF(SalesOrders_Log[[#This Row],[Date Invoiced]]=FY01_M12,SalesOrders_Log[[#This Row],[Line Sub Total]],0)</f>
        <v>0</v>
      </c>
      <c r="AH349" s="18">
        <f>IF(SalesOrders_Log[[#This Row],[Date Invoiced]]=FY02_M01,SalesOrders_Log[[#This Row],[Line Sub Total]],0)</f>
        <v>0</v>
      </c>
      <c r="AI349" s="18">
        <f>IF(SalesOrders_Log[[#This Row],[Date Invoiced]]=FY02_M02,SalesOrders_Log[[#This Row],[Line Sub Total]],0)</f>
        <v>0</v>
      </c>
      <c r="AJ349" s="18">
        <f>IF(SalesOrders_Log[[#This Row],[Date Invoiced]]=FY02_M03,SalesOrders_Log[[#This Row],[Line Sub Total]],0)</f>
        <v>0</v>
      </c>
      <c r="AK349" s="18">
        <f>IF(SalesOrders_Log[[#This Row],[Date Invoiced]]=FY02_M04,SalesOrders_Log[[#This Row],[Line Sub Total]],0)</f>
        <v>0</v>
      </c>
      <c r="AL349" s="18">
        <f>IF(SalesOrders_Log[[#This Row],[Date Invoiced]]=FY02_M05,SalesOrders_Log[[#This Row],[Line Sub Total]],0)</f>
        <v>0</v>
      </c>
      <c r="AM349" s="18">
        <f>IF(SalesOrders_Log[[#This Row],[Date Invoiced]]=FY02_M06,SalesOrders_Log[[#This Row],[Line Sub Total]],0)</f>
        <v>0</v>
      </c>
      <c r="AN349" s="18">
        <f>IF(SalesOrders_Log[[#This Row],[Date Invoiced]]=FY02_M07,SalesOrders_Log[[#This Row],[Line Sub Total]],0)</f>
        <v>0</v>
      </c>
      <c r="AO349" s="18">
        <f>IF(SalesOrders_Log[[#This Row],[Date Invoiced]]=FY02_M08,SalesOrders_Log[[#This Row],[Line Sub Total]],0)</f>
        <v>0</v>
      </c>
      <c r="AP349" s="18">
        <f>IF(SalesOrders_Log[[#This Row],[Date Invoiced]]=FY02_M09,SalesOrders_Log[[#This Row],[Line Sub Total]],0)</f>
        <v>0</v>
      </c>
      <c r="AQ349" s="18">
        <f>IF(SalesOrders_Log[[#This Row],[Date Invoiced]]=FY02_M10,SalesOrders_Log[[#This Row],[Line Sub Total]],0)</f>
        <v>0</v>
      </c>
      <c r="AR349" s="18">
        <f>IF(SalesOrders_Log[[#This Row],[Date Invoiced]]=FY02_M11,SalesOrders_Log[[#This Row],[Line Sub Total]],0)</f>
        <v>0</v>
      </c>
      <c r="AS349" s="18">
        <f>IF(SalesOrders_Log[[#This Row],[Date Invoiced]]=FY02_M12,SalesOrders_Log[[#This Row],[Line Sub Total]],0)</f>
        <v>0</v>
      </c>
      <c r="AT349" s="18">
        <f>IF(SalesOrders_Log[[#This Row],[Date Invoiced]]=FY03_M01,SalesOrders_Log[[#This Row],[Line Sub Total]],0)</f>
        <v>0</v>
      </c>
      <c r="AU349" s="18">
        <f>IF(SalesOrders_Log[[#This Row],[Date Invoiced]]=FY03_M02,SalesOrders_Log[[#This Row],[Line Sub Total]],0)</f>
        <v>0</v>
      </c>
      <c r="AV349" s="18">
        <f>IF(SalesOrders_Log[[#This Row],[Date Invoiced]]=FY03_M03,SalesOrders_Log[[#This Row],[Line Sub Total]],0)</f>
        <v>0</v>
      </c>
      <c r="AW349" s="18">
        <f>IF(SalesOrders_Log[[#This Row],[Date Invoiced]]=FY03_M04,SalesOrders_Log[[#This Row],[Line Sub Total]],0)</f>
        <v>0</v>
      </c>
      <c r="AX349" s="18">
        <f>IF(SalesOrders_Log[[#This Row],[Date Invoiced]]=FY03_M05,SalesOrders_Log[[#This Row],[Line Sub Total]],0)</f>
        <v>0</v>
      </c>
      <c r="AY349" s="18">
        <f>IF(SalesOrders_Log[[#This Row],[Date Invoiced]]=FY03_M06,SalesOrders_Log[[#This Row],[Line Sub Total]],0)</f>
        <v>0</v>
      </c>
      <c r="AZ349" s="18">
        <f>IF(SalesOrders_Log[[#This Row],[Date Invoiced]]=FY03_M07,SalesOrders_Log[[#This Row],[Line Sub Total]],0)</f>
        <v>0</v>
      </c>
      <c r="BA349" s="18">
        <f>IF(SalesOrders_Log[[#This Row],[Date Invoiced]]=FY03_M08,SalesOrders_Log[[#This Row],[Line Sub Total]],0)</f>
        <v>0</v>
      </c>
      <c r="BB349" s="18">
        <f>IF(SalesOrders_Log[[#This Row],[Date Invoiced]]=FY03_M09,SalesOrders_Log[[#This Row],[Line Sub Total]],0)</f>
        <v>0</v>
      </c>
      <c r="BC349" s="18">
        <f>IF(SalesOrders_Log[[#This Row],[Date Invoiced]]=FY03_M10,SalesOrders_Log[[#This Row],[Line Sub Total]],0)</f>
        <v>0</v>
      </c>
      <c r="BD349" s="18">
        <f>IF(SalesOrders_Log[[#This Row],[Date Invoiced]]=FY03_M11,SalesOrders_Log[[#This Row],[Line Sub Total]],0)</f>
        <v>0</v>
      </c>
      <c r="BE349" s="18">
        <f>IF(SalesOrders_Log[[#This Row],[Date Invoiced]]=FY03_M12,SalesOrders_Log[[#This Row],[Line Sub Total]],0)</f>
        <v>0</v>
      </c>
      <c r="BF349" s="18">
        <f>IF(SalesOrders_Log[[#This Row],[Product]]=FY04_M01,SalesOrders_Log[[#This Row],[Date Invoiced]],0)</f>
        <v>0</v>
      </c>
      <c r="BG349" s="18">
        <f>IF(SalesOrders_Log[[#This Row],[Product]]=FY04_M02,SalesOrders_Log[[#This Row],[Date Invoiced]],0)</f>
        <v>0</v>
      </c>
      <c r="BH349" s="18">
        <f>IF(SalesOrders_Log[[#This Row],[Product]]=FY04_M03,SalesOrders_Log[[#This Row],[Date Invoiced]],0)</f>
        <v>0</v>
      </c>
      <c r="BI349" s="18">
        <f>IF(SalesOrders_Log[[#This Row],[Product]]=FY04_M04,SalesOrders_Log[[#This Row],[Date Invoiced]],0)</f>
        <v>0</v>
      </c>
      <c r="BJ349" s="18">
        <f>IF(SalesOrders_Log[[#This Row],[Product]]=FY04_M05,SalesOrders_Log[[#This Row],[Date Invoiced]],0)</f>
        <v>0</v>
      </c>
      <c r="BK349" s="18">
        <f>IF(SalesOrders_Log[[#This Row],[Product]]=FY04_M06,SalesOrders_Log[[#This Row],[Date Invoiced]],0)</f>
        <v>0</v>
      </c>
      <c r="BL349" s="18">
        <f>IF(SalesOrders_Log[[#This Row],[Product]]=FY04_M07,SalesOrders_Log[[#This Row],[Date Invoiced]],0)</f>
        <v>0</v>
      </c>
      <c r="BM349" s="18">
        <f>IF(SalesOrders_Log[[#This Row],[Product]]=FY04_M08,SalesOrders_Log[[#This Row],[Date Invoiced]],0)</f>
        <v>0</v>
      </c>
      <c r="BN349" s="18">
        <f>IF(SalesOrders_Log[[#This Row],[Product]]=FY04_M09,SalesOrders_Log[[#This Row],[Date Invoiced]],0)</f>
        <v>0</v>
      </c>
      <c r="BO349" s="18">
        <f>IF(SalesOrders_Log[[#This Row],[Product]]=FY04_M10,SalesOrders_Log[[#This Row],[Date Invoiced]],0)</f>
        <v>0</v>
      </c>
      <c r="BP349" s="18">
        <f>IF(SalesOrders_Log[[#This Row],[Product]]=FY04_M11,SalesOrders_Log[[#This Row],[Date Invoiced]],0)</f>
        <v>0</v>
      </c>
      <c r="BQ349" s="18">
        <f>IF(SalesOrders_Log[[#This Row],[Product]]=FY04_M12,SalesOrders_Log[[#This Row],[Date Invoiced]],0)</f>
        <v>0</v>
      </c>
      <c r="BR349" s="18">
        <f>IF(SalesOrders_Log[[#This Row],[Product]]=FY05_M01,SalesOrders_Log[[#This Row],[Date Invoiced]],0)</f>
        <v>0</v>
      </c>
      <c r="BS349" s="18">
        <f>IF(SalesOrders_Log[[#This Row],[Product]]=FY05_M02,SalesOrders_Log[[#This Row],[Date Invoiced]],0)</f>
        <v>0</v>
      </c>
      <c r="BT349" s="18">
        <f>IF(SalesOrders_Log[[#This Row],[Product]]=FY05_M03,SalesOrders_Log[[#This Row],[Date Invoiced]],0)</f>
        <v>0</v>
      </c>
      <c r="BU349" s="18">
        <f>IF(SalesOrders_Log[[#This Row],[Product]]=FY05_M04,SalesOrders_Log[[#This Row],[Date Invoiced]],0)</f>
        <v>0</v>
      </c>
      <c r="BV349" s="18">
        <f>IF(SalesOrders_Log[[#This Row],[Product]]=FY05_M05,SalesOrders_Log[[#This Row],[Date Invoiced]],0)</f>
        <v>0</v>
      </c>
      <c r="BW349" s="18">
        <f>IF(SalesOrders_Log[[#This Row],[Product]]=FY05_M06,SalesOrders_Log[[#This Row],[Date Invoiced]],0)</f>
        <v>0</v>
      </c>
      <c r="BX349" s="18">
        <f>IF(SalesOrders_Log[[#This Row],[Product]]=FY05_M07,SalesOrders_Log[[#This Row],[Date Invoiced]],0)</f>
        <v>0</v>
      </c>
      <c r="BY349" s="18">
        <f>IF(SalesOrders_Log[[#This Row],[Product]]=FY05_M08,SalesOrders_Log[[#This Row],[Date Invoiced]],0)</f>
        <v>0</v>
      </c>
      <c r="BZ349" s="18">
        <f>IF(SalesOrders_Log[[#This Row],[Product]]=FY05_M09,SalesOrders_Log[[#This Row],[Date Invoiced]],0)</f>
        <v>0</v>
      </c>
      <c r="CA349" s="18">
        <f>IF(SalesOrders_Log[[#This Row],[Product]]=FY05_M10,SalesOrders_Log[[#This Row],[Date Invoiced]],0)</f>
        <v>0</v>
      </c>
      <c r="CB349" s="18">
        <f>IF(SalesOrders_Log[[#This Row],[Product]]=FY05_M11,SalesOrders_Log[[#This Row],[Date Invoiced]],0)</f>
        <v>0</v>
      </c>
      <c r="CC349" s="18">
        <f>IF(SalesOrders_Log[[#This Row],[Product]]=FY05_M12,SalesOrders_Log[[#This Row],[Date Invoiced]],0)</f>
        <v>0</v>
      </c>
    </row>
    <row r="350" spans="2:81" x14ac:dyDescent="0.25">
      <c r="B350" s="6" t="s">
        <v>954</v>
      </c>
      <c r="C350" s="6"/>
      <c r="D350" s="11"/>
      <c r="E350" s="6"/>
      <c r="F350" s="6"/>
      <c r="G350" s="6"/>
      <c r="H350" s="6"/>
      <c r="I350" s="6"/>
      <c r="J350" s="6"/>
      <c r="K350" s="6"/>
      <c r="L350" s="18" t="str">
        <f>IF(ISBLANK(SalesOrders_Log[[#This Row],[Product]]),"",SalesOrders_Log[[#This Row],[List Price]]*SalesOrders_Log[[#This Row],[QTY at List Price]]+SalesOrders_Log[[#This Row],[Discount Price]]*SalesOrders_Log[[#This Row],[QTY at Discount Price]])</f>
        <v/>
      </c>
      <c r="M350" s="6"/>
      <c r="N350" s="6"/>
      <c r="O350" s="18" t="str">
        <f>IFERROR(SalesOrders_Log[[#This Row],[Line Sub Total]]*SalesOrders_Log[[#This Row],[Zip Code Taxes]],"")</f>
        <v/>
      </c>
      <c r="P350" s="18">
        <f>SalesOrders_Log[[#This Row],[List Price]]-SalesOrders_Log[[#This Row],[Cost Price]]</f>
        <v>0</v>
      </c>
      <c r="Q35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50" s="93" t="str">
        <f>IFERROR(SalesOrders_Log[[#This Row],[QTY at List Price]]*SalesOrders_Log[[#This Row],[List Price]]/SalesOrders_Log[[#This Row],[Cost Price]]*SalesOrders_Log[[#This Row],[QTY at List Price]]-IF(SalesOrders_Log[[#This Row],[QTY at List Price]]="","",1),"")</f>
        <v/>
      </c>
      <c r="S350" s="93" t="str">
        <f>IFERROR( SalesOrders_Log[[#This Row],[QTY at Discount Price]]*SalesOrders_Log[[#This Row],[Discount Price]]/SalesOrders_Log[[#This Row],[Cost Price]]*SalesOrders_Log[[#This Row],[QTY at Discount Price]]-IF(SalesOrders_Log[[#This Row],[QTY at Discount Price]]="","",1),"")</f>
        <v/>
      </c>
      <c r="T350" s="6"/>
      <c r="V350" s="18">
        <f>IF(SalesOrders_Log[[#This Row],[Date Invoiced]]=FY01_M01,SalesOrders_Log[[#This Row],[Line Sub Total]],0)</f>
        <v>0</v>
      </c>
      <c r="W350" s="18">
        <f>IF(SalesOrders_Log[[#This Row],[Date Invoiced]]=FY01_M02,SalesOrders_Log[[#This Row],[Line Sub Total]],0)</f>
        <v>0</v>
      </c>
      <c r="X350" s="18">
        <f>IF(SalesOrders_Log[[#This Row],[Date Invoiced]]=FY01_M03,SalesOrders_Log[[#This Row],[Line Sub Total]],0)</f>
        <v>0</v>
      </c>
      <c r="Y350" s="18">
        <f>IF(SalesOrders_Log[[#This Row],[Date Invoiced]]=FY01_M04,SalesOrders_Log[[#This Row],[Line Sub Total]],0)</f>
        <v>0</v>
      </c>
      <c r="Z350" s="18">
        <f>IF(SalesOrders_Log[[#This Row],[Date Invoiced]]=FY01_M05,SalesOrders_Log[[#This Row],[Line Sub Total]],0)</f>
        <v>0</v>
      </c>
      <c r="AA350" s="18">
        <f>IF(SalesOrders_Log[[#This Row],[Date Invoiced]]=FY01_M06,SalesOrders_Log[[#This Row],[Line Sub Total]],0)</f>
        <v>0</v>
      </c>
      <c r="AB350" s="18">
        <f>IF(SalesOrders_Log[[#This Row],[Date Invoiced]]=FY01_M07,SalesOrders_Log[[#This Row],[Line Sub Total]],0)</f>
        <v>0</v>
      </c>
      <c r="AC350" s="18">
        <f>IF(SalesOrders_Log[[#This Row],[Date Invoiced]]=FY01_M08,SalesOrders_Log[[#This Row],[Line Sub Total]],0)</f>
        <v>0</v>
      </c>
      <c r="AD350" s="18">
        <f>IF(SalesOrders_Log[[#This Row],[Date Invoiced]]=FY01_M09,SalesOrders_Log[[#This Row],[Line Sub Total]],0)</f>
        <v>0</v>
      </c>
      <c r="AE350" s="18">
        <f>IF(SalesOrders_Log[[#This Row],[Date Invoiced]]=FY01_M10,SalesOrders_Log[[#This Row],[Line Sub Total]],0)</f>
        <v>0</v>
      </c>
      <c r="AF350" s="18">
        <f>IF(SalesOrders_Log[[#This Row],[Date Invoiced]]=FY01_M11,SalesOrders_Log[[#This Row],[Line Sub Total]],0)</f>
        <v>0</v>
      </c>
      <c r="AG350" s="18">
        <f>IF(SalesOrders_Log[[#This Row],[Date Invoiced]]=FY01_M12,SalesOrders_Log[[#This Row],[Line Sub Total]],0)</f>
        <v>0</v>
      </c>
      <c r="AH350" s="18">
        <f>IF(SalesOrders_Log[[#This Row],[Date Invoiced]]=FY02_M01,SalesOrders_Log[[#This Row],[Line Sub Total]],0)</f>
        <v>0</v>
      </c>
      <c r="AI350" s="18">
        <f>IF(SalesOrders_Log[[#This Row],[Date Invoiced]]=FY02_M02,SalesOrders_Log[[#This Row],[Line Sub Total]],0)</f>
        <v>0</v>
      </c>
      <c r="AJ350" s="18">
        <f>IF(SalesOrders_Log[[#This Row],[Date Invoiced]]=FY02_M03,SalesOrders_Log[[#This Row],[Line Sub Total]],0)</f>
        <v>0</v>
      </c>
      <c r="AK350" s="18">
        <f>IF(SalesOrders_Log[[#This Row],[Date Invoiced]]=FY02_M04,SalesOrders_Log[[#This Row],[Line Sub Total]],0)</f>
        <v>0</v>
      </c>
      <c r="AL350" s="18">
        <f>IF(SalesOrders_Log[[#This Row],[Date Invoiced]]=FY02_M05,SalesOrders_Log[[#This Row],[Line Sub Total]],0)</f>
        <v>0</v>
      </c>
      <c r="AM350" s="18">
        <f>IF(SalesOrders_Log[[#This Row],[Date Invoiced]]=FY02_M06,SalesOrders_Log[[#This Row],[Line Sub Total]],0)</f>
        <v>0</v>
      </c>
      <c r="AN350" s="18">
        <f>IF(SalesOrders_Log[[#This Row],[Date Invoiced]]=FY02_M07,SalesOrders_Log[[#This Row],[Line Sub Total]],0)</f>
        <v>0</v>
      </c>
      <c r="AO350" s="18">
        <f>IF(SalesOrders_Log[[#This Row],[Date Invoiced]]=FY02_M08,SalesOrders_Log[[#This Row],[Line Sub Total]],0)</f>
        <v>0</v>
      </c>
      <c r="AP350" s="18">
        <f>IF(SalesOrders_Log[[#This Row],[Date Invoiced]]=FY02_M09,SalesOrders_Log[[#This Row],[Line Sub Total]],0)</f>
        <v>0</v>
      </c>
      <c r="AQ350" s="18">
        <f>IF(SalesOrders_Log[[#This Row],[Date Invoiced]]=FY02_M10,SalesOrders_Log[[#This Row],[Line Sub Total]],0)</f>
        <v>0</v>
      </c>
      <c r="AR350" s="18">
        <f>IF(SalesOrders_Log[[#This Row],[Date Invoiced]]=FY02_M11,SalesOrders_Log[[#This Row],[Line Sub Total]],0)</f>
        <v>0</v>
      </c>
      <c r="AS350" s="18">
        <f>IF(SalesOrders_Log[[#This Row],[Date Invoiced]]=FY02_M12,SalesOrders_Log[[#This Row],[Line Sub Total]],0)</f>
        <v>0</v>
      </c>
      <c r="AT350" s="18">
        <f>IF(SalesOrders_Log[[#This Row],[Date Invoiced]]=FY03_M01,SalesOrders_Log[[#This Row],[Line Sub Total]],0)</f>
        <v>0</v>
      </c>
      <c r="AU350" s="18">
        <f>IF(SalesOrders_Log[[#This Row],[Date Invoiced]]=FY03_M02,SalesOrders_Log[[#This Row],[Line Sub Total]],0)</f>
        <v>0</v>
      </c>
      <c r="AV350" s="18">
        <f>IF(SalesOrders_Log[[#This Row],[Date Invoiced]]=FY03_M03,SalesOrders_Log[[#This Row],[Line Sub Total]],0)</f>
        <v>0</v>
      </c>
      <c r="AW350" s="18">
        <f>IF(SalesOrders_Log[[#This Row],[Date Invoiced]]=FY03_M04,SalesOrders_Log[[#This Row],[Line Sub Total]],0)</f>
        <v>0</v>
      </c>
      <c r="AX350" s="18">
        <f>IF(SalesOrders_Log[[#This Row],[Date Invoiced]]=FY03_M05,SalesOrders_Log[[#This Row],[Line Sub Total]],0)</f>
        <v>0</v>
      </c>
      <c r="AY350" s="18">
        <f>IF(SalesOrders_Log[[#This Row],[Date Invoiced]]=FY03_M06,SalesOrders_Log[[#This Row],[Line Sub Total]],0)</f>
        <v>0</v>
      </c>
      <c r="AZ350" s="18">
        <f>IF(SalesOrders_Log[[#This Row],[Date Invoiced]]=FY03_M07,SalesOrders_Log[[#This Row],[Line Sub Total]],0)</f>
        <v>0</v>
      </c>
      <c r="BA350" s="18">
        <f>IF(SalesOrders_Log[[#This Row],[Date Invoiced]]=FY03_M08,SalesOrders_Log[[#This Row],[Line Sub Total]],0)</f>
        <v>0</v>
      </c>
      <c r="BB350" s="18">
        <f>IF(SalesOrders_Log[[#This Row],[Date Invoiced]]=FY03_M09,SalesOrders_Log[[#This Row],[Line Sub Total]],0)</f>
        <v>0</v>
      </c>
      <c r="BC350" s="18">
        <f>IF(SalesOrders_Log[[#This Row],[Date Invoiced]]=FY03_M10,SalesOrders_Log[[#This Row],[Line Sub Total]],0)</f>
        <v>0</v>
      </c>
      <c r="BD350" s="18">
        <f>IF(SalesOrders_Log[[#This Row],[Date Invoiced]]=FY03_M11,SalesOrders_Log[[#This Row],[Line Sub Total]],0)</f>
        <v>0</v>
      </c>
      <c r="BE350" s="18">
        <f>IF(SalesOrders_Log[[#This Row],[Date Invoiced]]=FY03_M12,SalesOrders_Log[[#This Row],[Line Sub Total]],0)</f>
        <v>0</v>
      </c>
      <c r="BF350" s="18">
        <f>IF(SalesOrders_Log[[#This Row],[Product]]=FY04_M01,SalesOrders_Log[[#This Row],[Date Invoiced]],0)</f>
        <v>0</v>
      </c>
      <c r="BG350" s="18">
        <f>IF(SalesOrders_Log[[#This Row],[Product]]=FY04_M02,SalesOrders_Log[[#This Row],[Date Invoiced]],0)</f>
        <v>0</v>
      </c>
      <c r="BH350" s="18">
        <f>IF(SalesOrders_Log[[#This Row],[Product]]=FY04_M03,SalesOrders_Log[[#This Row],[Date Invoiced]],0)</f>
        <v>0</v>
      </c>
      <c r="BI350" s="18">
        <f>IF(SalesOrders_Log[[#This Row],[Product]]=FY04_M04,SalesOrders_Log[[#This Row],[Date Invoiced]],0)</f>
        <v>0</v>
      </c>
      <c r="BJ350" s="18">
        <f>IF(SalesOrders_Log[[#This Row],[Product]]=FY04_M05,SalesOrders_Log[[#This Row],[Date Invoiced]],0)</f>
        <v>0</v>
      </c>
      <c r="BK350" s="18">
        <f>IF(SalesOrders_Log[[#This Row],[Product]]=FY04_M06,SalesOrders_Log[[#This Row],[Date Invoiced]],0)</f>
        <v>0</v>
      </c>
      <c r="BL350" s="18">
        <f>IF(SalesOrders_Log[[#This Row],[Product]]=FY04_M07,SalesOrders_Log[[#This Row],[Date Invoiced]],0)</f>
        <v>0</v>
      </c>
      <c r="BM350" s="18">
        <f>IF(SalesOrders_Log[[#This Row],[Product]]=FY04_M08,SalesOrders_Log[[#This Row],[Date Invoiced]],0)</f>
        <v>0</v>
      </c>
      <c r="BN350" s="18">
        <f>IF(SalesOrders_Log[[#This Row],[Product]]=FY04_M09,SalesOrders_Log[[#This Row],[Date Invoiced]],0)</f>
        <v>0</v>
      </c>
      <c r="BO350" s="18">
        <f>IF(SalesOrders_Log[[#This Row],[Product]]=FY04_M10,SalesOrders_Log[[#This Row],[Date Invoiced]],0)</f>
        <v>0</v>
      </c>
      <c r="BP350" s="18">
        <f>IF(SalesOrders_Log[[#This Row],[Product]]=FY04_M11,SalesOrders_Log[[#This Row],[Date Invoiced]],0)</f>
        <v>0</v>
      </c>
      <c r="BQ350" s="18">
        <f>IF(SalesOrders_Log[[#This Row],[Product]]=FY04_M12,SalesOrders_Log[[#This Row],[Date Invoiced]],0)</f>
        <v>0</v>
      </c>
      <c r="BR350" s="18">
        <f>IF(SalesOrders_Log[[#This Row],[Product]]=FY05_M01,SalesOrders_Log[[#This Row],[Date Invoiced]],0)</f>
        <v>0</v>
      </c>
      <c r="BS350" s="18">
        <f>IF(SalesOrders_Log[[#This Row],[Product]]=FY05_M02,SalesOrders_Log[[#This Row],[Date Invoiced]],0)</f>
        <v>0</v>
      </c>
      <c r="BT350" s="18">
        <f>IF(SalesOrders_Log[[#This Row],[Product]]=FY05_M03,SalesOrders_Log[[#This Row],[Date Invoiced]],0)</f>
        <v>0</v>
      </c>
      <c r="BU350" s="18">
        <f>IF(SalesOrders_Log[[#This Row],[Product]]=FY05_M04,SalesOrders_Log[[#This Row],[Date Invoiced]],0)</f>
        <v>0</v>
      </c>
      <c r="BV350" s="18">
        <f>IF(SalesOrders_Log[[#This Row],[Product]]=FY05_M05,SalesOrders_Log[[#This Row],[Date Invoiced]],0)</f>
        <v>0</v>
      </c>
      <c r="BW350" s="18">
        <f>IF(SalesOrders_Log[[#This Row],[Product]]=FY05_M06,SalesOrders_Log[[#This Row],[Date Invoiced]],0)</f>
        <v>0</v>
      </c>
      <c r="BX350" s="18">
        <f>IF(SalesOrders_Log[[#This Row],[Product]]=FY05_M07,SalesOrders_Log[[#This Row],[Date Invoiced]],0)</f>
        <v>0</v>
      </c>
      <c r="BY350" s="18">
        <f>IF(SalesOrders_Log[[#This Row],[Product]]=FY05_M08,SalesOrders_Log[[#This Row],[Date Invoiced]],0)</f>
        <v>0</v>
      </c>
      <c r="BZ350" s="18">
        <f>IF(SalesOrders_Log[[#This Row],[Product]]=FY05_M09,SalesOrders_Log[[#This Row],[Date Invoiced]],0)</f>
        <v>0</v>
      </c>
      <c r="CA350" s="18">
        <f>IF(SalesOrders_Log[[#This Row],[Product]]=FY05_M10,SalesOrders_Log[[#This Row],[Date Invoiced]],0)</f>
        <v>0</v>
      </c>
      <c r="CB350" s="18">
        <f>IF(SalesOrders_Log[[#This Row],[Product]]=FY05_M11,SalesOrders_Log[[#This Row],[Date Invoiced]],0)</f>
        <v>0</v>
      </c>
      <c r="CC350" s="18">
        <f>IF(SalesOrders_Log[[#This Row],[Product]]=FY05_M12,SalesOrders_Log[[#This Row],[Date Invoiced]],0)</f>
        <v>0</v>
      </c>
    </row>
    <row r="351" spans="2:81" x14ac:dyDescent="0.25">
      <c r="B351" s="6" t="s">
        <v>955</v>
      </c>
      <c r="C351" s="6"/>
      <c r="D351" s="11"/>
      <c r="E351" s="6"/>
      <c r="F351" s="6"/>
      <c r="G351" s="6"/>
      <c r="H351" s="6"/>
      <c r="I351" s="6"/>
      <c r="J351" s="6"/>
      <c r="K351" s="6"/>
      <c r="L351" s="18" t="str">
        <f>IF(ISBLANK(SalesOrders_Log[[#This Row],[Product]]),"",SalesOrders_Log[[#This Row],[List Price]]*SalesOrders_Log[[#This Row],[QTY at List Price]]+SalesOrders_Log[[#This Row],[Discount Price]]*SalesOrders_Log[[#This Row],[QTY at Discount Price]])</f>
        <v/>
      </c>
      <c r="M351" s="6"/>
      <c r="N351" s="6"/>
      <c r="O351" s="18" t="str">
        <f>IFERROR(SalesOrders_Log[[#This Row],[Line Sub Total]]*SalesOrders_Log[[#This Row],[Zip Code Taxes]],"")</f>
        <v/>
      </c>
      <c r="P351" s="18">
        <f>SalesOrders_Log[[#This Row],[List Price]]-SalesOrders_Log[[#This Row],[Cost Price]]</f>
        <v>0</v>
      </c>
      <c r="Q35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51" s="93" t="str">
        <f>IFERROR(SalesOrders_Log[[#This Row],[QTY at List Price]]*SalesOrders_Log[[#This Row],[List Price]]/SalesOrders_Log[[#This Row],[Cost Price]]*SalesOrders_Log[[#This Row],[QTY at List Price]]-IF(SalesOrders_Log[[#This Row],[QTY at List Price]]="","",1),"")</f>
        <v/>
      </c>
      <c r="S351" s="93" t="str">
        <f>IFERROR( SalesOrders_Log[[#This Row],[QTY at Discount Price]]*SalesOrders_Log[[#This Row],[Discount Price]]/SalesOrders_Log[[#This Row],[Cost Price]]*SalesOrders_Log[[#This Row],[QTY at Discount Price]]-IF(SalesOrders_Log[[#This Row],[QTY at Discount Price]]="","",1),"")</f>
        <v/>
      </c>
      <c r="T351" s="6"/>
      <c r="V351" s="18">
        <f>IF(SalesOrders_Log[[#This Row],[Date Invoiced]]=FY01_M01,SalesOrders_Log[[#This Row],[Line Sub Total]],0)</f>
        <v>0</v>
      </c>
      <c r="W351" s="18">
        <f>IF(SalesOrders_Log[[#This Row],[Date Invoiced]]=FY01_M02,SalesOrders_Log[[#This Row],[Line Sub Total]],0)</f>
        <v>0</v>
      </c>
      <c r="X351" s="18">
        <f>IF(SalesOrders_Log[[#This Row],[Date Invoiced]]=FY01_M03,SalesOrders_Log[[#This Row],[Line Sub Total]],0)</f>
        <v>0</v>
      </c>
      <c r="Y351" s="18">
        <f>IF(SalesOrders_Log[[#This Row],[Date Invoiced]]=FY01_M04,SalesOrders_Log[[#This Row],[Line Sub Total]],0)</f>
        <v>0</v>
      </c>
      <c r="Z351" s="18">
        <f>IF(SalesOrders_Log[[#This Row],[Date Invoiced]]=FY01_M05,SalesOrders_Log[[#This Row],[Line Sub Total]],0)</f>
        <v>0</v>
      </c>
      <c r="AA351" s="18">
        <f>IF(SalesOrders_Log[[#This Row],[Date Invoiced]]=FY01_M06,SalesOrders_Log[[#This Row],[Line Sub Total]],0)</f>
        <v>0</v>
      </c>
      <c r="AB351" s="18">
        <f>IF(SalesOrders_Log[[#This Row],[Date Invoiced]]=FY01_M07,SalesOrders_Log[[#This Row],[Line Sub Total]],0)</f>
        <v>0</v>
      </c>
      <c r="AC351" s="18">
        <f>IF(SalesOrders_Log[[#This Row],[Date Invoiced]]=FY01_M08,SalesOrders_Log[[#This Row],[Line Sub Total]],0)</f>
        <v>0</v>
      </c>
      <c r="AD351" s="18">
        <f>IF(SalesOrders_Log[[#This Row],[Date Invoiced]]=FY01_M09,SalesOrders_Log[[#This Row],[Line Sub Total]],0)</f>
        <v>0</v>
      </c>
      <c r="AE351" s="18">
        <f>IF(SalesOrders_Log[[#This Row],[Date Invoiced]]=FY01_M10,SalesOrders_Log[[#This Row],[Line Sub Total]],0)</f>
        <v>0</v>
      </c>
      <c r="AF351" s="18">
        <f>IF(SalesOrders_Log[[#This Row],[Date Invoiced]]=FY01_M11,SalesOrders_Log[[#This Row],[Line Sub Total]],0)</f>
        <v>0</v>
      </c>
      <c r="AG351" s="18">
        <f>IF(SalesOrders_Log[[#This Row],[Date Invoiced]]=FY01_M12,SalesOrders_Log[[#This Row],[Line Sub Total]],0)</f>
        <v>0</v>
      </c>
      <c r="AH351" s="18">
        <f>IF(SalesOrders_Log[[#This Row],[Date Invoiced]]=FY02_M01,SalesOrders_Log[[#This Row],[Line Sub Total]],0)</f>
        <v>0</v>
      </c>
      <c r="AI351" s="18">
        <f>IF(SalesOrders_Log[[#This Row],[Date Invoiced]]=FY02_M02,SalesOrders_Log[[#This Row],[Line Sub Total]],0)</f>
        <v>0</v>
      </c>
      <c r="AJ351" s="18">
        <f>IF(SalesOrders_Log[[#This Row],[Date Invoiced]]=FY02_M03,SalesOrders_Log[[#This Row],[Line Sub Total]],0)</f>
        <v>0</v>
      </c>
      <c r="AK351" s="18">
        <f>IF(SalesOrders_Log[[#This Row],[Date Invoiced]]=FY02_M04,SalesOrders_Log[[#This Row],[Line Sub Total]],0)</f>
        <v>0</v>
      </c>
      <c r="AL351" s="18">
        <f>IF(SalesOrders_Log[[#This Row],[Date Invoiced]]=FY02_M05,SalesOrders_Log[[#This Row],[Line Sub Total]],0)</f>
        <v>0</v>
      </c>
      <c r="AM351" s="18">
        <f>IF(SalesOrders_Log[[#This Row],[Date Invoiced]]=FY02_M06,SalesOrders_Log[[#This Row],[Line Sub Total]],0)</f>
        <v>0</v>
      </c>
      <c r="AN351" s="18">
        <f>IF(SalesOrders_Log[[#This Row],[Date Invoiced]]=FY02_M07,SalesOrders_Log[[#This Row],[Line Sub Total]],0)</f>
        <v>0</v>
      </c>
      <c r="AO351" s="18">
        <f>IF(SalesOrders_Log[[#This Row],[Date Invoiced]]=FY02_M08,SalesOrders_Log[[#This Row],[Line Sub Total]],0)</f>
        <v>0</v>
      </c>
      <c r="AP351" s="18">
        <f>IF(SalesOrders_Log[[#This Row],[Date Invoiced]]=FY02_M09,SalesOrders_Log[[#This Row],[Line Sub Total]],0)</f>
        <v>0</v>
      </c>
      <c r="AQ351" s="18">
        <f>IF(SalesOrders_Log[[#This Row],[Date Invoiced]]=FY02_M10,SalesOrders_Log[[#This Row],[Line Sub Total]],0)</f>
        <v>0</v>
      </c>
      <c r="AR351" s="18">
        <f>IF(SalesOrders_Log[[#This Row],[Date Invoiced]]=FY02_M11,SalesOrders_Log[[#This Row],[Line Sub Total]],0)</f>
        <v>0</v>
      </c>
      <c r="AS351" s="18">
        <f>IF(SalesOrders_Log[[#This Row],[Date Invoiced]]=FY02_M12,SalesOrders_Log[[#This Row],[Line Sub Total]],0)</f>
        <v>0</v>
      </c>
      <c r="AT351" s="18">
        <f>IF(SalesOrders_Log[[#This Row],[Date Invoiced]]=FY03_M01,SalesOrders_Log[[#This Row],[Line Sub Total]],0)</f>
        <v>0</v>
      </c>
      <c r="AU351" s="18">
        <f>IF(SalesOrders_Log[[#This Row],[Date Invoiced]]=FY03_M02,SalesOrders_Log[[#This Row],[Line Sub Total]],0)</f>
        <v>0</v>
      </c>
      <c r="AV351" s="18">
        <f>IF(SalesOrders_Log[[#This Row],[Date Invoiced]]=FY03_M03,SalesOrders_Log[[#This Row],[Line Sub Total]],0)</f>
        <v>0</v>
      </c>
      <c r="AW351" s="18">
        <f>IF(SalesOrders_Log[[#This Row],[Date Invoiced]]=FY03_M04,SalesOrders_Log[[#This Row],[Line Sub Total]],0)</f>
        <v>0</v>
      </c>
      <c r="AX351" s="18">
        <f>IF(SalesOrders_Log[[#This Row],[Date Invoiced]]=FY03_M05,SalesOrders_Log[[#This Row],[Line Sub Total]],0)</f>
        <v>0</v>
      </c>
      <c r="AY351" s="18">
        <f>IF(SalesOrders_Log[[#This Row],[Date Invoiced]]=FY03_M06,SalesOrders_Log[[#This Row],[Line Sub Total]],0)</f>
        <v>0</v>
      </c>
      <c r="AZ351" s="18">
        <f>IF(SalesOrders_Log[[#This Row],[Date Invoiced]]=FY03_M07,SalesOrders_Log[[#This Row],[Line Sub Total]],0)</f>
        <v>0</v>
      </c>
      <c r="BA351" s="18">
        <f>IF(SalesOrders_Log[[#This Row],[Date Invoiced]]=FY03_M08,SalesOrders_Log[[#This Row],[Line Sub Total]],0)</f>
        <v>0</v>
      </c>
      <c r="BB351" s="18">
        <f>IF(SalesOrders_Log[[#This Row],[Date Invoiced]]=FY03_M09,SalesOrders_Log[[#This Row],[Line Sub Total]],0)</f>
        <v>0</v>
      </c>
      <c r="BC351" s="18">
        <f>IF(SalesOrders_Log[[#This Row],[Date Invoiced]]=FY03_M10,SalesOrders_Log[[#This Row],[Line Sub Total]],0)</f>
        <v>0</v>
      </c>
      <c r="BD351" s="18">
        <f>IF(SalesOrders_Log[[#This Row],[Date Invoiced]]=FY03_M11,SalesOrders_Log[[#This Row],[Line Sub Total]],0)</f>
        <v>0</v>
      </c>
      <c r="BE351" s="18">
        <f>IF(SalesOrders_Log[[#This Row],[Date Invoiced]]=FY03_M12,SalesOrders_Log[[#This Row],[Line Sub Total]],0)</f>
        <v>0</v>
      </c>
      <c r="BF351" s="18">
        <f>IF(SalesOrders_Log[[#This Row],[Product]]=FY04_M01,SalesOrders_Log[[#This Row],[Date Invoiced]],0)</f>
        <v>0</v>
      </c>
      <c r="BG351" s="18">
        <f>IF(SalesOrders_Log[[#This Row],[Product]]=FY04_M02,SalesOrders_Log[[#This Row],[Date Invoiced]],0)</f>
        <v>0</v>
      </c>
      <c r="BH351" s="18">
        <f>IF(SalesOrders_Log[[#This Row],[Product]]=FY04_M03,SalesOrders_Log[[#This Row],[Date Invoiced]],0)</f>
        <v>0</v>
      </c>
      <c r="BI351" s="18">
        <f>IF(SalesOrders_Log[[#This Row],[Product]]=FY04_M04,SalesOrders_Log[[#This Row],[Date Invoiced]],0)</f>
        <v>0</v>
      </c>
      <c r="BJ351" s="18">
        <f>IF(SalesOrders_Log[[#This Row],[Product]]=FY04_M05,SalesOrders_Log[[#This Row],[Date Invoiced]],0)</f>
        <v>0</v>
      </c>
      <c r="BK351" s="18">
        <f>IF(SalesOrders_Log[[#This Row],[Product]]=FY04_M06,SalesOrders_Log[[#This Row],[Date Invoiced]],0)</f>
        <v>0</v>
      </c>
      <c r="BL351" s="18">
        <f>IF(SalesOrders_Log[[#This Row],[Product]]=FY04_M07,SalesOrders_Log[[#This Row],[Date Invoiced]],0)</f>
        <v>0</v>
      </c>
      <c r="BM351" s="18">
        <f>IF(SalesOrders_Log[[#This Row],[Product]]=FY04_M08,SalesOrders_Log[[#This Row],[Date Invoiced]],0)</f>
        <v>0</v>
      </c>
      <c r="BN351" s="18">
        <f>IF(SalesOrders_Log[[#This Row],[Product]]=FY04_M09,SalesOrders_Log[[#This Row],[Date Invoiced]],0)</f>
        <v>0</v>
      </c>
      <c r="BO351" s="18">
        <f>IF(SalesOrders_Log[[#This Row],[Product]]=FY04_M10,SalesOrders_Log[[#This Row],[Date Invoiced]],0)</f>
        <v>0</v>
      </c>
      <c r="BP351" s="18">
        <f>IF(SalesOrders_Log[[#This Row],[Product]]=FY04_M11,SalesOrders_Log[[#This Row],[Date Invoiced]],0)</f>
        <v>0</v>
      </c>
      <c r="BQ351" s="18">
        <f>IF(SalesOrders_Log[[#This Row],[Product]]=FY04_M12,SalesOrders_Log[[#This Row],[Date Invoiced]],0)</f>
        <v>0</v>
      </c>
      <c r="BR351" s="18">
        <f>IF(SalesOrders_Log[[#This Row],[Product]]=FY05_M01,SalesOrders_Log[[#This Row],[Date Invoiced]],0)</f>
        <v>0</v>
      </c>
      <c r="BS351" s="18">
        <f>IF(SalesOrders_Log[[#This Row],[Product]]=FY05_M02,SalesOrders_Log[[#This Row],[Date Invoiced]],0)</f>
        <v>0</v>
      </c>
      <c r="BT351" s="18">
        <f>IF(SalesOrders_Log[[#This Row],[Product]]=FY05_M03,SalesOrders_Log[[#This Row],[Date Invoiced]],0)</f>
        <v>0</v>
      </c>
      <c r="BU351" s="18">
        <f>IF(SalesOrders_Log[[#This Row],[Product]]=FY05_M04,SalesOrders_Log[[#This Row],[Date Invoiced]],0)</f>
        <v>0</v>
      </c>
      <c r="BV351" s="18">
        <f>IF(SalesOrders_Log[[#This Row],[Product]]=FY05_M05,SalesOrders_Log[[#This Row],[Date Invoiced]],0)</f>
        <v>0</v>
      </c>
      <c r="BW351" s="18">
        <f>IF(SalesOrders_Log[[#This Row],[Product]]=FY05_M06,SalesOrders_Log[[#This Row],[Date Invoiced]],0)</f>
        <v>0</v>
      </c>
      <c r="BX351" s="18">
        <f>IF(SalesOrders_Log[[#This Row],[Product]]=FY05_M07,SalesOrders_Log[[#This Row],[Date Invoiced]],0)</f>
        <v>0</v>
      </c>
      <c r="BY351" s="18">
        <f>IF(SalesOrders_Log[[#This Row],[Product]]=FY05_M08,SalesOrders_Log[[#This Row],[Date Invoiced]],0)</f>
        <v>0</v>
      </c>
      <c r="BZ351" s="18">
        <f>IF(SalesOrders_Log[[#This Row],[Product]]=FY05_M09,SalesOrders_Log[[#This Row],[Date Invoiced]],0)</f>
        <v>0</v>
      </c>
      <c r="CA351" s="18">
        <f>IF(SalesOrders_Log[[#This Row],[Product]]=FY05_M10,SalesOrders_Log[[#This Row],[Date Invoiced]],0)</f>
        <v>0</v>
      </c>
      <c r="CB351" s="18">
        <f>IF(SalesOrders_Log[[#This Row],[Product]]=FY05_M11,SalesOrders_Log[[#This Row],[Date Invoiced]],0)</f>
        <v>0</v>
      </c>
      <c r="CC351" s="18">
        <f>IF(SalesOrders_Log[[#This Row],[Product]]=FY05_M12,SalesOrders_Log[[#This Row],[Date Invoiced]],0)</f>
        <v>0</v>
      </c>
    </row>
    <row r="352" spans="2:81" x14ac:dyDescent="0.25">
      <c r="B352" s="6" t="s">
        <v>956</v>
      </c>
      <c r="C352" s="6"/>
      <c r="D352" s="11"/>
      <c r="E352" s="6"/>
      <c r="F352" s="6"/>
      <c r="G352" s="6"/>
      <c r="H352" s="6"/>
      <c r="I352" s="6"/>
      <c r="J352" s="6"/>
      <c r="K352" s="6"/>
      <c r="L352" s="18" t="str">
        <f>IF(ISBLANK(SalesOrders_Log[[#This Row],[Product]]),"",SalesOrders_Log[[#This Row],[List Price]]*SalesOrders_Log[[#This Row],[QTY at List Price]]+SalesOrders_Log[[#This Row],[Discount Price]]*SalesOrders_Log[[#This Row],[QTY at Discount Price]])</f>
        <v/>
      </c>
      <c r="M352" s="6"/>
      <c r="N352" s="6"/>
      <c r="O352" s="18" t="str">
        <f>IFERROR(SalesOrders_Log[[#This Row],[Line Sub Total]]*SalesOrders_Log[[#This Row],[Zip Code Taxes]],"")</f>
        <v/>
      </c>
      <c r="P352" s="18">
        <f>SalesOrders_Log[[#This Row],[List Price]]-SalesOrders_Log[[#This Row],[Cost Price]]</f>
        <v>0</v>
      </c>
      <c r="Q35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52" s="93" t="str">
        <f>IFERROR(SalesOrders_Log[[#This Row],[QTY at List Price]]*SalesOrders_Log[[#This Row],[List Price]]/SalesOrders_Log[[#This Row],[Cost Price]]*SalesOrders_Log[[#This Row],[QTY at List Price]]-IF(SalesOrders_Log[[#This Row],[QTY at List Price]]="","",1),"")</f>
        <v/>
      </c>
      <c r="S352" s="93" t="str">
        <f>IFERROR( SalesOrders_Log[[#This Row],[QTY at Discount Price]]*SalesOrders_Log[[#This Row],[Discount Price]]/SalesOrders_Log[[#This Row],[Cost Price]]*SalesOrders_Log[[#This Row],[QTY at Discount Price]]-IF(SalesOrders_Log[[#This Row],[QTY at Discount Price]]="","",1),"")</f>
        <v/>
      </c>
      <c r="T352" s="6"/>
      <c r="V352" s="18">
        <f>IF(SalesOrders_Log[[#This Row],[Date Invoiced]]=FY01_M01,SalesOrders_Log[[#This Row],[Line Sub Total]],0)</f>
        <v>0</v>
      </c>
      <c r="W352" s="18">
        <f>IF(SalesOrders_Log[[#This Row],[Date Invoiced]]=FY01_M02,SalesOrders_Log[[#This Row],[Line Sub Total]],0)</f>
        <v>0</v>
      </c>
      <c r="X352" s="18">
        <f>IF(SalesOrders_Log[[#This Row],[Date Invoiced]]=FY01_M03,SalesOrders_Log[[#This Row],[Line Sub Total]],0)</f>
        <v>0</v>
      </c>
      <c r="Y352" s="18">
        <f>IF(SalesOrders_Log[[#This Row],[Date Invoiced]]=FY01_M04,SalesOrders_Log[[#This Row],[Line Sub Total]],0)</f>
        <v>0</v>
      </c>
      <c r="Z352" s="18">
        <f>IF(SalesOrders_Log[[#This Row],[Date Invoiced]]=FY01_M05,SalesOrders_Log[[#This Row],[Line Sub Total]],0)</f>
        <v>0</v>
      </c>
      <c r="AA352" s="18">
        <f>IF(SalesOrders_Log[[#This Row],[Date Invoiced]]=FY01_M06,SalesOrders_Log[[#This Row],[Line Sub Total]],0)</f>
        <v>0</v>
      </c>
      <c r="AB352" s="18">
        <f>IF(SalesOrders_Log[[#This Row],[Date Invoiced]]=FY01_M07,SalesOrders_Log[[#This Row],[Line Sub Total]],0)</f>
        <v>0</v>
      </c>
      <c r="AC352" s="18">
        <f>IF(SalesOrders_Log[[#This Row],[Date Invoiced]]=FY01_M08,SalesOrders_Log[[#This Row],[Line Sub Total]],0)</f>
        <v>0</v>
      </c>
      <c r="AD352" s="18">
        <f>IF(SalesOrders_Log[[#This Row],[Date Invoiced]]=FY01_M09,SalesOrders_Log[[#This Row],[Line Sub Total]],0)</f>
        <v>0</v>
      </c>
      <c r="AE352" s="18">
        <f>IF(SalesOrders_Log[[#This Row],[Date Invoiced]]=FY01_M10,SalesOrders_Log[[#This Row],[Line Sub Total]],0)</f>
        <v>0</v>
      </c>
      <c r="AF352" s="18">
        <f>IF(SalesOrders_Log[[#This Row],[Date Invoiced]]=FY01_M11,SalesOrders_Log[[#This Row],[Line Sub Total]],0)</f>
        <v>0</v>
      </c>
      <c r="AG352" s="18">
        <f>IF(SalesOrders_Log[[#This Row],[Date Invoiced]]=FY01_M12,SalesOrders_Log[[#This Row],[Line Sub Total]],0)</f>
        <v>0</v>
      </c>
      <c r="AH352" s="18">
        <f>IF(SalesOrders_Log[[#This Row],[Date Invoiced]]=FY02_M01,SalesOrders_Log[[#This Row],[Line Sub Total]],0)</f>
        <v>0</v>
      </c>
      <c r="AI352" s="18">
        <f>IF(SalesOrders_Log[[#This Row],[Date Invoiced]]=FY02_M02,SalesOrders_Log[[#This Row],[Line Sub Total]],0)</f>
        <v>0</v>
      </c>
      <c r="AJ352" s="18">
        <f>IF(SalesOrders_Log[[#This Row],[Date Invoiced]]=FY02_M03,SalesOrders_Log[[#This Row],[Line Sub Total]],0)</f>
        <v>0</v>
      </c>
      <c r="AK352" s="18">
        <f>IF(SalesOrders_Log[[#This Row],[Date Invoiced]]=FY02_M04,SalesOrders_Log[[#This Row],[Line Sub Total]],0)</f>
        <v>0</v>
      </c>
      <c r="AL352" s="18">
        <f>IF(SalesOrders_Log[[#This Row],[Date Invoiced]]=FY02_M05,SalesOrders_Log[[#This Row],[Line Sub Total]],0)</f>
        <v>0</v>
      </c>
      <c r="AM352" s="18">
        <f>IF(SalesOrders_Log[[#This Row],[Date Invoiced]]=FY02_M06,SalesOrders_Log[[#This Row],[Line Sub Total]],0)</f>
        <v>0</v>
      </c>
      <c r="AN352" s="18">
        <f>IF(SalesOrders_Log[[#This Row],[Date Invoiced]]=FY02_M07,SalesOrders_Log[[#This Row],[Line Sub Total]],0)</f>
        <v>0</v>
      </c>
      <c r="AO352" s="18">
        <f>IF(SalesOrders_Log[[#This Row],[Date Invoiced]]=FY02_M08,SalesOrders_Log[[#This Row],[Line Sub Total]],0)</f>
        <v>0</v>
      </c>
      <c r="AP352" s="18">
        <f>IF(SalesOrders_Log[[#This Row],[Date Invoiced]]=FY02_M09,SalesOrders_Log[[#This Row],[Line Sub Total]],0)</f>
        <v>0</v>
      </c>
      <c r="AQ352" s="18">
        <f>IF(SalesOrders_Log[[#This Row],[Date Invoiced]]=FY02_M10,SalesOrders_Log[[#This Row],[Line Sub Total]],0)</f>
        <v>0</v>
      </c>
      <c r="AR352" s="18">
        <f>IF(SalesOrders_Log[[#This Row],[Date Invoiced]]=FY02_M11,SalesOrders_Log[[#This Row],[Line Sub Total]],0)</f>
        <v>0</v>
      </c>
      <c r="AS352" s="18">
        <f>IF(SalesOrders_Log[[#This Row],[Date Invoiced]]=FY02_M12,SalesOrders_Log[[#This Row],[Line Sub Total]],0)</f>
        <v>0</v>
      </c>
      <c r="AT352" s="18">
        <f>IF(SalesOrders_Log[[#This Row],[Date Invoiced]]=FY03_M01,SalesOrders_Log[[#This Row],[Line Sub Total]],0)</f>
        <v>0</v>
      </c>
      <c r="AU352" s="18">
        <f>IF(SalesOrders_Log[[#This Row],[Date Invoiced]]=FY03_M02,SalesOrders_Log[[#This Row],[Line Sub Total]],0)</f>
        <v>0</v>
      </c>
      <c r="AV352" s="18">
        <f>IF(SalesOrders_Log[[#This Row],[Date Invoiced]]=FY03_M03,SalesOrders_Log[[#This Row],[Line Sub Total]],0)</f>
        <v>0</v>
      </c>
      <c r="AW352" s="18">
        <f>IF(SalesOrders_Log[[#This Row],[Date Invoiced]]=FY03_M04,SalesOrders_Log[[#This Row],[Line Sub Total]],0)</f>
        <v>0</v>
      </c>
      <c r="AX352" s="18">
        <f>IF(SalesOrders_Log[[#This Row],[Date Invoiced]]=FY03_M05,SalesOrders_Log[[#This Row],[Line Sub Total]],0)</f>
        <v>0</v>
      </c>
      <c r="AY352" s="18">
        <f>IF(SalesOrders_Log[[#This Row],[Date Invoiced]]=FY03_M06,SalesOrders_Log[[#This Row],[Line Sub Total]],0)</f>
        <v>0</v>
      </c>
      <c r="AZ352" s="18">
        <f>IF(SalesOrders_Log[[#This Row],[Date Invoiced]]=FY03_M07,SalesOrders_Log[[#This Row],[Line Sub Total]],0)</f>
        <v>0</v>
      </c>
      <c r="BA352" s="18">
        <f>IF(SalesOrders_Log[[#This Row],[Date Invoiced]]=FY03_M08,SalesOrders_Log[[#This Row],[Line Sub Total]],0)</f>
        <v>0</v>
      </c>
      <c r="BB352" s="18">
        <f>IF(SalesOrders_Log[[#This Row],[Date Invoiced]]=FY03_M09,SalesOrders_Log[[#This Row],[Line Sub Total]],0)</f>
        <v>0</v>
      </c>
      <c r="BC352" s="18">
        <f>IF(SalesOrders_Log[[#This Row],[Date Invoiced]]=FY03_M10,SalesOrders_Log[[#This Row],[Line Sub Total]],0)</f>
        <v>0</v>
      </c>
      <c r="BD352" s="18">
        <f>IF(SalesOrders_Log[[#This Row],[Date Invoiced]]=FY03_M11,SalesOrders_Log[[#This Row],[Line Sub Total]],0)</f>
        <v>0</v>
      </c>
      <c r="BE352" s="18">
        <f>IF(SalesOrders_Log[[#This Row],[Date Invoiced]]=FY03_M12,SalesOrders_Log[[#This Row],[Line Sub Total]],0)</f>
        <v>0</v>
      </c>
      <c r="BF352" s="18">
        <f>IF(SalesOrders_Log[[#This Row],[Product]]=FY04_M01,SalesOrders_Log[[#This Row],[Date Invoiced]],0)</f>
        <v>0</v>
      </c>
      <c r="BG352" s="18">
        <f>IF(SalesOrders_Log[[#This Row],[Product]]=FY04_M02,SalesOrders_Log[[#This Row],[Date Invoiced]],0)</f>
        <v>0</v>
      </c>
      <c r="BH352" s="18">
        <f>IF(SalesOrders_Log[[#This Row],[Product]]=FY04_M03,SalesOrders_Log[[#This Row],[Date Invoiced]],0)</f>
        <v>0</v>
      </c>
      <c r="BI352" s="18">
        <f>IF(SalesOrders_Log[[#This Row],[Product]]=FY04_M04,SalesOrders_Log[[#This Row],[Date Invoiced]],0)</f>
        <v>0</v>
      </c>
      <c r="BJ352" s="18">
        <f>IF(SalesOrders_Log[[#This Row],[Product]]=FY04_M05,SalesOrders_Log[[#This Row],[Date Invoiced]],0)</f>
        <v>0</v>
      </c>
      <c r="BK352" s="18">
        <f>IF(SalesOrders_Log[[#This Row],[Product]]=FY04_M06,SalesOrders_Log[[#This Row],[Date Invoiced]],0)</f>
        <v>0</v>
      </c>
      <c r="BL352" s="18">
        <f>IF(SalesOrders_Log[[#This Row],[Product]]=FY04_M07,SalesOrders_Log[[#This Row],[Date Invoiced]],0)</f>
        <v>0</v>
      </c>
      <c r="BM352" s="18">
        <f>IF(SalesOrders_Log[[#This Row],[Product]]=FY04_M08,SalesOrders_Log[[#This Row],[Date Invoiced]],0)</f>
        <v>0</v>
      </c>
      <c r="BN352" s="18">
        <f>IF(SalesOrders_Log[[#This Row],[Product]]=FY04_M09,SalesOrders_Log[[#This Row],[Date Invoiced]],0)</f>
        <v>0</v>
      </c>
      <c r="BO352" s="18">
        <f>IF(SalesOrders_Log[[#This Row],[Product]]=FY04_M10,SalesOrders_Log[[#This Row],[Date Invoiced]],0)</f>
        <v>0</v>
      </c>
      <c r="BP352" s="18">
        <f>IF(SalesOrders_Log[[#This Row],[Product]]=FY04_M11,SalesOrders_Log[[#This Row],[Date Invoiced]],0)</f>
        <v>0</v>
      </c>
      <c r="BQ352" s="18">
        <f>IF(SalesOrders_Log[[#This Row],[Product]]=FY04_M12,SalesOrders_Log[[#This Row],[Date Invoiced]],0)</f>
        <v>0</v>
      </c>
      <c r="BR352" s="18">
        <f>IF(SalesOrders_Log[[#This Row],[Product]]=FY05_M01,SalesOrders_Log[[#This Row],[Date Invoiced]],0)</f>
        <v>0</v>
      </c>
      <c r="BS352" s="18">
        <f>IF(SalesOrders_Log[[#This Row],[Product]]=FY05_M02,SalesOrders_Log[[#This Row],[Date Invoiced]],0)</f>
        <v>0</v>
      </c>
      <c r="BT352" s="18">
        <f>IF(SalesOrders_Log[[#This Row],[Product]]=FY05_M03,SalesOrders_Log[[#This Row],[Date Invoiced]],0)</f>
        <v>0</v>
      </c>
      <c r="BU352" s="18">
        <f>IF(SalesOrders_Log[[#This Row],[Product]]=FY05_M04,SalesOrders_Log[[#This Row],[Date Invoiced]],0)</f>
        <v>0</v>
      </c>
      <c r="BV352" s="18">
        <f>IF(SalesOrders_Log[[#This Row],[Product]]=FY05_M05,SalesOrders_Log[[#This Row],[Date Invoiced]],0)</f>
        <v>0</v>
      </c>
      <c r="BW352" s="18">
        <f>IF(SalesOrders_Log[[#This Row],[Product]]=FY05_M06,SalesOrders_Log[[#This Row],[Date Invoiced]],0)</f>
        <v>0</v>
      </c>
      <c r="BX352" s="18">
        <f>IF(SalesOrders_Log[[#This Row],[Product]]=FY05_M07,SalesOrders_Log[[#This Row],[Date Invoiced]],0)</f>
        <v>0</v>
      </c>
      <c r="BY352" s="18">
        <f>IF(SalesOrders_Log[[#This Row],[Product]]=FY05_M08,SalesOrders_Log[[#This Row],[Date Invoiced]],0)</f>
        <v>0</v>
      </c>
      <c r="BZ352" s="18">
        <f>IF(SalesOrders_Log[[#This Row],[Product]]=FY05_M09,SalesOrders_Log[[#This Row],[Date Invoiced]],0)</f>
        <v>0</v>
      </c>
      <c r="CA352" s="18">
        <f>IF(SalesOrders_Log[[#This Row],[Product]]=FY05_M10,SalesOrders_Log[[#This Row],[Date Invoiced]],0)</f>
        <v>0</v>
      </c>
      <c r="CB352" s="18">
        <f>IF(SalesOrders_Log[[#This Row],[Product]]=FY05_M11,SalesOrders_Log[[#This Row],[Date Invoiced]],0)</f>
        <v>0</v>
      </c>
      <c r="CC352" s="18">
        <f>IF(SalesOrders_Log[[#This Row],[Product]]=FY05_M12,SalesOrders_Log[[#This Row],[Date Invoiced]],0)</f>
        <v>0</v>
      </c>
    </row>
    <row r="353" spans="2:81" x14ac:dyDescent="0.25">
      <c r="B353" s="6" t="s">
        <v>957</v>
      </c>
      <c r="C353" s="6"/>
      <c r="D353" s="11"/>
      <c r="E353" s="6"/>
      <c r="F353" s="6"/>
      <c r="G353" s="6"/>
      <c r="H353" s="6"/>
      <c r="I353" s="6"/>
      <c r="J353" s="6"/>
      <c r="K353" s="6"/>
      <c r="L353" s="18" t="str">
        <f>IF(ISBLANK(SalesOrders_Log[[#This Row],[Product]]),"",SalesOrders_Log[[#This Row],[List Price]]*SalesOrders_Log[[#This Row],[QTY at List Price]]+SalesOrders_Log[[#This Row],[Discount Price]]*SalesOrders_Log[[#This Row],[QTY at Discount Price]])</f>
        <v/>
      </c>
      <c r="M353" s="6"/>
      <c r="N353" s="6"/>
      <c r="O353" s="18" t="str">
        <f>IFERROR(SalesOrders_Log[[#This Row],[Line Sub Total]]*SalesOrders_Log[[#This Row],[Zip Code Taxes]],"")</f>
        <v/>
      </c>
      <c r="P353" s="18">
        <f>SalesOrders_Log[[#This Row],[List Price]]-SalesOrders_Log[[#This Row],[Cost Price]]</f>
        <v>0</v>
      </c>
      <c r="Q35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53" s="93" t="str">
        <f>IFERROR(SalesOrders_Log[[#This Row],[QTY at List Price]]*SalesOrders_Log[[#This Row],[List Price]]/SalesOrders_Log[[#This Row],[Cost Price]]*SalesOrders_Log[[#This Row],[QTY at List Price]]-IF(SalesOrders_Log[[#This Row],[QTY at List Price]]="","",1),"")</f>
        <v/>
      </c>
      <c r="S353" s="93" t="str">
        <f>IFERROR( SalesOrders_Log[[#This Row],[QTY at Discount Price]]*SalesOrders_Log[[#This Row],[Discount Price]]/SalesOrders_Log[[#This Row],[Cost Price]]*SalesOrders_Log[[#This Row],[QTY at Discount Price]]-IF(SalesOrders_Log[[#This Row],[QTY at Discount Price]]="","",1),"")</f>
        <v/>
      </c>
      <c r="T353" s="6"/>
      <c r="V353" s="18">
        <f>IF(SalesOrders_Log[[#This Row],[Date Invoiced]]=FY01_M01,SalesOrders_Log[[#This Row],[Line Sub Total]],0)</f>
        <v>0</v>
      </c>
      <c r="W353" s="18">
        <f>IF(SalesOrders_Log[[#This Row],[Date Invoiced]]=FY01_M02,SalesOrders_Log[[#This Row],[Line Sub Total]],0)</f>
        <v>0</v>
      </c>
      <c r="X353" s="18">
        <f>IF(SalesOrders_Log[[#This Row],[Date Invoiced]]=FY01_M03,SalesOrders_Log[[#This Row],[Line Sub Total]],0)</f>
        <v>0</v>
      </c>
      <c r="Y353" s="18">
        <f>IF(SalesOrders_Log[[#This Row],[Date Invoiced]]=FY01_M04,SalesOrders_Log[[#This Row],[Line Sub Total]],0)</f>
        <v>0</v>
      </c>
      <c r="Z353" s="18">
        <f>IF(SalesOrders_Log[[#This Row],[Date Invoiced]]=FY01_M05,SalesOrders_Log[[#This Row],[Line Sub Total]],0)</f>
        <v>0</v>
      </c>
      <c r="AA353" s="18">
        <f>IF(SalesOrders_Log[[#This Row],[Date Invoiced]]=FY01_M06,SalesOrders_Log[[#This Row],[Line Sub Total]],0)</f>
        <v>0</v>
      </c>
      <c r="AB353" s="18">
        <f>IF(SalesOrders_Log[[#This Row],[Date Invoiced]]=FY01_M07,SalesOrders_Log[[#This Row],[Line Sub Total]],0)</f>
        <v>0</v>
      </c>
      <c r="AC353" s="18">
        <f>IF(SalesOrders_Log[[#This Row],[Date Invoiced]]=FY01_M08,SalesOrders_Log[[#This Row],[Line Sub Total]],0)</f>
        <v>0</v>
      </c>
      <c r="AD353" s="18">
        <f>IF(SalesOrders_Log[[#This Row],[Date Invoiced]]=FY01_M09,SalesOrders_Log[[#This Row],[Line Sub Total]],0)</f>
        <v>0</v>
      </c>
      <c r="AE353" s="18">
        <f>IF(SalesOrders_Log[[#This Row],[Date Invoiced]]=FY01_M10,SalesOrders_Log[[#This Row],[Line Sub Total]],0)</f>
        <v>0</v>
      </c>
      <c r="AF353" s="18">
        <f>IF(SalesOrders_Log[[#This Row],[Date Invoiced]]=FY01_M11,SalesOrders_Log[[#This Row],[Line Sub Total]],0)</f>
        <v>0</v>
      </c>
      <c r="AG353" s="18">
        <f>IF(SalesOrders_Log[[#This Row],[Date Invoiced]]=FY01_M12,SalesOrders_Log[[#This Row],[Line Sub Total]],0)</f>
        <v>0</v>
      </c>
      <c r="AH353" s="18">
        <f>IF(SalesOrders_Log[[#This Row],[Date Invoiced]]=FY02_M01,SalesOrders_Log[[#This Row],[Line Sub Total]],0)</f>
        <v>0</v>
      </c>
      <c r="AI353" s="18">
        <f>IF(SalesOrders_Log[[#This Row],[Date Invoiced]]=FY02_M02,SalesOrders_Log[[#This Row],[Line Sub Total]],0)</f>
        <v>0</v>
      </c>
      <c r="AJ353" s="18">
        <f>IF(SalesOrders_Log[[#This Row],[Date Invoiced]]=FY02_M03,SalesOrders_Log[[#This Row],[Line Sub Total]],0)</f>
        <v>0</v>
      </c>
      <c r="AK353" s="18">
        <f>IF(SalesOrders_Log[[#This Row],[Date Invoiced]]=FY02_M04,SalesOrders_Log[[#This Row],[Line Sub Total]],0)</f>
        <v>0</v>
      </c>
      <c r="AL353" s="18">
        <f>IF(SalesOrders_Log[[#This Row],[Date Invoiced]]=FY02_M05,SalesOrders_Log[[#This Row],[Line Sub Total]],0)</f>
        <v>0</v>
      </c>
      <c r="AM353" s="18">
        <f>IF(SalesOrders_Log[[#This Row],[Date Invoiced]]=FY02_M06,SalesOrders_Log[[#This Row],[Line Sub Total]],0)</f>
        <v>0</v>
      </c>
      <c r="AN353" s="18">
        <f>IF(SalesOrders_Log[[#This Row],[Date Invoiced]]=FY02_M07,SalesOrders_Log[[#This Row],[Line Sub Total]],0)</f>
        <v>0</v>
      </c>
      <c r="AO353" s="18">
        <f>IF(SalesOrders_Log[[#This Row],[Date Invoiced]]=FY02_M08,SalesOrders_Log[[#This Row],[Line Sub Total]],0)</f>
        <v>0</v>
      </c>
      <c r="AP353" s="18">
        <f>IF(SalesOrders_Log[[#This Row],[Date Invoiced]]=FY02_M09,SalesOrders_Log[[#This Row],[Line Sub Total]],0)</f>
        <v>0</v>
      </c>
      <c r="AQ353" s="18">
        <f>IF(SalesOrders_Log[[#This Row],[Date Invoiced]]=FY02_M10,SalesOrders_Log[[#This Row],[Line Sub Total]],0)</f>
        <v>0</v>
      </c>
      <c r="AR353" s="18">
        <f>IF(SalesOrders_Log[[#This Row],[Date Invoiced]]=FY02_M11,SalesOrders_Log[[#This Row],[Line Sub Total]],0)</f>
        <v>0</v>
      </c>
      <c r="AS353" s="18">
        <f>IF(SalesOrders_Log[[#This Row],[Date Invoiced]]=FY02_M12,SalesOrders_Log[[#This Row],[Line Sub Total]],0)</f>
        <v>0</v>
      </c>
      <c r="AT353" s="18">
        <f>IF(SalesOrders_Log[[#This Row],[Date Invoiced]]=FY03_M01,SalesOrders_Log[[#This Row],[Line Sub Total]],0)</f>
        <v>0</v>
      </c>
      <c r="AU353" s="18">
        <f>IF(SalesOrders_Log[[#This Row],[Date Invoiced]]=FY03_M02,SalesOrders_Log[[#This Row],[Line Sub Total]],0)</f>
        <v>0</v>
      </c>
      <c r="AV353" s="18">
        <f>IF(SalesOrders_Log[[#This Row],[Date Invoiced]]=FY03_M03,SalesOrders_Log[[#This Row],[Line Sub Total]],0)</f>
        <v>0</v>
      </c>
      <c r="AW353" s="18">
        <f>IF(SalesOrders_Log[[#This Row],[Date Invoiced]]=FY03_M04,SalesOrders_Log[[#This Row],[Line Sub Total]],0)</f>
        <v>0</v>
      </c>
      <c r="AX353" s="18">
        <f>IF(SalesOrders_Log[[#This Row],[Date Invoiced]]=FY03_M05,SalesOrders_Log[[#This Row],[Line Sub Total]],0)</f>
        <v>0</v>
      </c>
      <c r="AY353" s="18">
        <f>IF(SalesOrders_Log[[#This Row],[Date Invoiced]]=FY03_M06,SalesOrders_Log[[#This Row],[Line Sub Total]],0)</f>
        <v>0</v>
      </c>
      <c r="AZ353" s="18">
        <f>IF(SalesOrders_Log[[#This Row],[Date Invoiced]]=FY03_M07,SalesOrders_Log[[#This Row],[Line Sub Total]],0)</f>
        <v>0</v>
      </c>
      <c r="BA353" s="18">
        <f>IF(SalesOrders_Log[[#This Row],[Date Invoiced]]=FY03_M08,SalesOrders_Log[[#This Row],[Line Sub Total]],0)</f>
        <v>0</v>
      </c>
      <c r="BB353" s="18">
        <f>IF(SalesOrders_Log[[#This Row],[Date Invoiced]]=FY03_M09,SalesOrders_Log[[#This Row],[Line Sub Total]],0)</f>
        <v>0</v>
      </c>
      <c r="BC353" s="18">
        <f>IF(SalesOrders_Log[[#This Row],[Date Invoiced]]=FY03_M10,SalesOrders_Log[[#This Row],[Line Sub Total]],0)</f>
        <v>0</v>
      </c>
      <c r="BD353" s="18">
        <f>IF(SalesOrders_Log[[#This Row],[Date Invoiced]]=FY03_M11,SalesOrders_Log[[#This Row],[Line Sub Total]],0)</f>
        <v>0</v>
      </c>
      <c r="BE353" s="18">
        <f>IF(SalesOrders_Log[[#This Row],[Date Invoiced]]=FY03_M12,SalesOrders_Log[[#This Row],[Line Sub Total]],0)</f>
        <v>0</v>
      </c>
      <c r="BF353" s="18">
        <f>IF(SalesOrders_Log[[#This Row],[Product]]=FY04_M01,SalesOrders_Log[[#This Row],[Date Invoiced]],0)</f>
        <v>0</v>
      </c>
      <c r="BG353" s="18">
        <f>IF(SalesOrders_Log[[#This Row],[Product]]=FY04_M02,SalesOrders_Log[[#This Row],[Date Invoiced]],0)</f>
        <v>0</v>
      </c>
      <c r="BH353" s="18">
        <f>IF(SalesOrders_Log[[#This Row],[Product]]=FY04_M03,SalesOrders_Log[[#This Row],[Date Invoiced]],0)</f>
        <v>0</v>
      </c>
      <c r="BI353" s="18">
        <f>IF(SalesOrders_Log[[#This Row],[Product]]=FY04_M04,SalesOrders_Log[[#This Row],[Date Invoiced]],0)</f>
        <v>0</v>
      </c>
      <c r="BJ353" s="18">
        <f>IF(SalesOrders_Log[[#This Row],[Product]]=FY04_M05,SalesOrders_Log[[#This Row],[Date Invoiced]],0)</f>
        <v>0</v>
      </c>
      <c r="BK353" s="18">
        <f>IF(SalesOrders_Log[[#This Row],[Product]]=FY04_M06,SalesOrders_Log[[#This Row],[Date Invoiced]],0)</f>
        <v>0</v>
      </c>
      <c r="BL353" s="18">
        <f>IF(SalesOrders_Log[[#This Row],[Product]]=FY04_M07,SalesOrders_Log[[#This Row],[Date Invoiced]],0)</f>
        <v>0</v>
      </c>
      <c r="BM353" s="18">
        <f>IF(SalesOrders_Log[[#This Row],[Product]]=FY04_M08,SalesOrders_Log[[#This Row],[Date Invoiced]],0)</f>
        <v>0</v>
      </c>
      <c r="BN353" s="18">
        <f>IF(SalesOrders_Log[[#This Row],[Product]]=FY04_M09,SalesOrders_Log[[#This Row],[Date Invoiced]],0)</f>
        <v>0</v>
      </c>
      <c r="BO353" s="18">
        <f>IF(SalesOrders_Log[[#This Row],[Product]]=FY04_M10,SalesOrders_Log[[#This Row],[Date Invoiced]],0)</f>
        <v>0</v>
      </c>
      <c r="BP353" s="18">
        <f>IF(SalesOrders_Log[[#This Row],[Product]]=FY04_M11,SalesOrders_Log[[#This Row],[Date Invoiced]],0)</f>
        <v>0</v>
      </c>
      <c r="BQ353" s="18">
        <f>IF(SalesOrders_Log[[#This Row],[Product]]=FY04_M12,SalesOrders_Log[[#This Row],[Date Invoiced]],0)</f>
        <v>0</v>
      </c>
      <c r="BR353" s="18">
        <f>IF(SalesOrders_Log[[#This Row],[Product]]=FY05_M01,SalesOrders_Log[[#This Row],[Date Invoiced]],0)</f>
        <v>0</v>
      </c>
      <c r="BS353" s="18">
        <f>IF(SalesOrders_Log[[#This Row],[Product]]=FY05_M02,SalesOrders_Log[[#This Row],[Date Invoiced]],0)</f>
        <v>0</v>
      </c>
      <c r="BT353" s="18">
        <f>IF(SalesOrders_Log[[#This Row],[Product]]=FY05_M03,SalesOrders_Log[[#This Row],[Date Invoiced]],0)</f>
        <v>0</v>
      </c>
      <c r="BU353" s="18">
        <f>IF(SalesOrders_Log[[#This Row],[Product]]=FY05_M04,SalesOrders_Log[[#This Row],[Date Invoiced]],0)</f>
        <v>0</v>
      </c>
      <c r="BV353" s="18">
        <f>IF(SalesOrders_Log[[#This Row],[Product]]=FY05_M05,SalesOrders_Log[[#This Row],[Date Invoiced]],0)</f>
        <v>0</v>
      </c>
      <c r="BW353" s="18">
        <f>IF(SalesOrders_Log[[#This Row],[Product]]=FY05_M06,SalesOrders_Log[[#This Row],[Date Invoiced]],0)</f>
        <v>0</v>
      </c>
      <c r="BX353" s="18">
        <f>IF(SalesOrders_Log[[#This Row],[Product]]=FY05_M07,SalesOrders_Log[[#This Row],[Date Invoiced]],0)</f>
        <v>0</v>
      </c>
      <c r="BY353" s="18">
        <f>IF(SalesOrders_Log[[#This Row],[Product]]=FY05_M08,SalesOrders_Log[[#This Row],[Date Invoiced]],0)</f>
        <v>0</v>
      </c>
      <c r="BZ353" s="18">
        <f>IF(SalesOrders_Log[[#This Row],[Product]]=FY05_M09,SalesOrders_Log[[#This Row],[Date Invoiced]],0)</f>
        <v>0</v>
      </c>
      <c r="CA353" s="18">
        <f>IF(SalesOrders_Log[[#This Row],[Product]]=FY05_M10,SalesOrders_Log[[#This Row],[Date Invoiced]],0)</f>
        <v>0</v>
      </c>
      <c r="CB353" s="18">
        <f>IF(SalesOrders_Log[[#This Row],[Product]]=FY05_M11,SalesOrders_Log[[#This Row],[Date Invoiced]],0)</f>
        <v>0</v>
      </c>
      <c r="CC353" s="18">
        <f>IF(SalesOrders_Log[[#This Row],[Product]]=FY05_M12,SalesOrders_Log[[#This Row],[Date Invoiced]],0)</f>
        <v>0</v>
      </c>
    </row>
    <row r="354" spans="2:81" x14ac:dyDescent="0.25">
      <c r="B354" s="6" t="s">
        <v>958</v>
      </c>
      <c r="C354" s="6"/>
      <c r="D354" s="11"/>
      <c r="E354" s="6"/>
      <c r="F354" s="6"/>
      <c r="G354" s="6"/>
      <c r="H354" s="6"/>
      <c r="I354" s="6"/>
      <c r="J354" s="6"/>
      <c r="K354" s="6"/>
      <c r="L354" s="18" t="str">
        <f>IF(ISBLANK(SalesOrders_Log[[#This Row],[Product]]),"",SalesOrders_Log[[#This Row],[List Price]]*SalesOrders_Log[[#This Row],[QTY at List Price]]+SalesOrders_Log[[#This Row],[Discount Price]]*SalesOrders_Log[[#This Row],[QTY at Discount Price]])</f>
        <v/>
      </c>
      <c r="M354" s="6"/>
      <c r="N354" s="6"/>
      <c r="O354" s="18" t="str">
        <f>IFERROR(SalesOrders_Log[[#This Row],[Line Sub Total]]*SalesOrders_Log[[#This Row],[Zip Code Taxes]],"")</f>
        <v/>
      </c>
      <c r="P354" s="18">
        <f>SalesOrders_Log[[#This Row],[List Price]]-SalesOrders_Log[[#This Row],[Cost Price]]</f>
        <v>0</v>
      </c>
      <c r="Q35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54" s="93" t="str">
        <f>IFERROR(SalesOrders_Log[[#This Row],[QTY at List Price]]*SalesOrders_Log[[#This Row],[List Price]]/SalesOrders_Log[[#This Row],[Cost Price]]*SalesOrders_Log[[#This Row],[QTY at List Price]]-IF(SalesOrders_Log[[#This Row],[QTY at List Price]]="","",1),"")</f>
        <v/>
      </c>
      <c r="S354" s="93" t="str">
        <f>IFERROR( SalesOrders_Log[[#This Row],[QTY at Discount Price]]*SalesOrders_Log[[#This Row],[Discount Price]]/SalesOrders_Log[[#This Row],[Cost Price]]*SalesOrders_Log[[#This Row],[QTY at Discount Price]]-IF(SalesOrders_Log[[#This Row],[QTY at Discount Price]]="","",1),"")</f>
        <v/>
      </c>
      <c r="T354" s="6"/>
      <c r="V354" s="18">
        <f>IF(SalesOrders_Log[[#This Row],[Date Invoiced]]=FY01_M01,SalesOrders_Log[[#This Row],[Line Sub Total]],0)</f>
        <v>0</v>
      </c>
      <c r="W354" s="18">
        <f>IF(SalesOrders_Log[[#This Row],[Date Invoiced]]=FY01_M02,SalesOrders_Log[[#This Row],[Line Sub Total]],0)</f>
        <v>0</v>
      </c>
      <c r="X354" s="18">
        <f>IF(SalesOrders_Log[[#This Row],[Date Invoiced]]=FY01_M03,SalesOrders_Log[[#This Row],[Line Sub Total]],0)</f>
        <v>0</v>
      </c>
      <c r="Y354" s="18">
        <f>IF(SalesOrders_Log[[#This Row],[Date Invoiced]]=FY01_M04,SalesOrders_Log[[#This Row],[Line Sub Total]],0)</f>
        <v>0</v>
      </c>
      <c r="Z354" s="18">
        <f>IF(SalesOrders_Log[[#This Row],[Date Invoiced]]=FY01_M05,SalesOrders_Log[[#This Row],[Line Sub Total]],0)</f>
        <v>0</v>
      </c>
      <c r="AA354" s="18">
        <f>IF(SalesOrders_Log[[#This Row],[Date Invoiced]]=FY01_M06,SalesOrders_Log[[#This Row],[Line Sub Total]],0)</f>
        <v>0</v>
      </c>
      <c r="AB354" s="18">
        <f>IF(SalesOrders_Log[[#This Row],[Date Invoiced]]=FY01_M07,SalesOrders_Log[[#This Row],[Line Sub Total]],0)</f>
        <v>0</v>
      </c>
      <c r="AC354" s="18">
        <f>IF(SalesOrders_Log[[#This Row],[Date Invoiced]]=FY01_M08,SalesOrders_Log[[#This Row],[Line Sub Total]],0)</f>
        <v>0</v>
      </c>
      <c r="AD354" s="18">
        <f>IF(SalesOrders_Log[[#This Row],[Date Invoiced]]=FY01_M09,SalesOrders_Log[[#This Row],[Line Sub Total]],0)</f>
        <v>0</v>
      </c>
      <c r="AE354" s="18">
        <f>IF(SalesOrders_Log[[#This Row],[Date Invoiced]]=FY01_M10,SalesOrders_Log[[#This Row],[Line Sub Total]],0)</f>
        <v>0</v>
      </c>
      <c r="AF354" s="18">
        <f>IF(SalesOrders_Log[[#This Row],[Date Invoiced]]=FY01_M11,SalesOrders_Log[[#This Row],[Line Sub Total]],0)</f>
        <v>0</v>
      </c>
      <c r="AG354" s="18">
        <f>IF(SalesOrders_Log[[#This Row],[Date Invoiced]]=FY01_M12,SalesOrders_Log[[#This Row],[Line Sub Total]],0)</f>
        <v>0</v>
      </c>
      <c r="AH354" s="18">
        <f>IF(SalesOrders_Log[[#This Row],[Date Invoiced]]=FY02_M01,SalesOrders_Log[[#This Row],[Line Sub Total]],0)</f>
        <v>0</v>
      </c>
      <c r="AI354" s="18">
        <f>IF(SalesOrders_Log[[#This Row],[Date Invoiced]]=FY02_M02,SalesOrders_Log[[#This Row],[Line Sub Total]],0)</f>
        <v>0</v>
      </c>
      <c r="AJ354" s="18">
        <f>IF(SalesOrders_Log[[#This Row],[Date Invoiced]]=FY02_M03,SalesOrders_Log[[#This Row],[Line Sub Total]],0)</f>
        <v>0</v>
      </c>
      <c r="AK354" s="18">
        <f>IF(SalesOrders_Log[[#This Row],[Date Invoiced]]=FY02_M04,SalesOrders_Log[[#This Row],[Line Sub Total]],0)</f>
        <v>0</v>
      </c>
      <c r="AL354" s="18">
        <f>IF(SalesOrders_Log[[#This Row],[Date Invoiced]]=FY02_M05,SalesOrders_Log[[#This Row],[Line Sub Total]],0)</f>
        <v>0</v>
      </c>
      <c r="AM354" s="18">
        <f>IF(SalesOrders_Log[[#This Row],[Date Invoiced]]=FY02_M06,SalesOrders_Log[[#This Row],[Line Sub Total]],0)</f>
        <v>0</v>
      </c>
      <c r="AN354" s="18">
        <f>IF(SalesOrders_Log[[#This Row],[Date Invoiced]]=FY02_M07,SalesOrders_Log[[#This Row],[Line Sub Total]],0)</f>
        <v>0</v>
      </c>
      <c r="AO354" s="18">
        <f>IF(SalesOrders_Log[[#This Row],[Date Invoiced]]=FY02_M08,SalesOrders_Log[[#This Row],[Line Sub Total]],0)</f>
        <v>0</v>
      </c>
      <c r="AP354" s="18">
        <f>IF(SalesOrders_Log[[#This Row],[Date Invoiced]]=FY02_M09,SalesOrders_Log[[#This Row],[Line Sub Total]],0)</f>
        <v>0</v>
      </c>
      <c r="AQ354" s="18">
        <f>IF(SalesOrders_Log[[#This Row],[Date Invoiced]]=FY02_M10,SalesOrders_Log[[#This Row],[Line Sub Total]],0)</f>
        <v>0</v>
      </c>
      <c r="AR354" s="18">
        <f>IF(SalesOrders_Log[[#This Row],[Date Invoiced]]=FY02_M11,SalesOrders_Log[[#This Row],[Line Sub Total]],0)</f>
        <v>0</v>
      </c>
      <c r="AS354" s="18">
        <f>IF(SalesOrders_Log[[#This Row],[Date Invoiced]]=FY02_M12,SalesOrders_Log[[#This Row],[Line Sub Total]],0)</f>
        <v>0</v>
      </c>
      <c r="AT354" s="18">
        <f>IF(SalesOrders_Log[[#This Row],[Date Invoiced]]=FY03_M01,SalesOrders_Log[[#This Row],[Line Sub Total]],0)</f>
        <v>0</v>
      </c>
      <c r="AU354" s="18">
        <f>IF(SalesOrders_Log[[#This Row],[Date Invoiced]]=FY03_M02,SalesOrders_Log[[#This Row],[Line Sub Total]],0)</f>
        <v>0</v>
      </c>
      <c r="AV354" s="18">
        <f>IF(SalesOrders_Log[[#This Row],[Date Invoiced]]=FY03_M03,SalesOrders_Log[[#This Row],[Line Sub Total]],0)</f>
        <v>0</v>
      </c>
      <c r="AW354" s="18">
        <f>IF(SalesOrders_Log[[#This Row],[Date Invoiced]]=FY03_M04,SalesOrders_Log[[#This Row],[Line Sub Total]],0)</f>
        <v>0</v>
      </c>
      <c r="AX354" s="18">
        <f>IF(SalesOrders_Log[[#This Row],[Date Invoiced]]=FY03_M05,SalesOrders_Log[[#This Row],[Line Sub Total]],0)</f>
        <v>0</v>
      </c>
      <c r="AY354" s="18">
        <f>IF(SalesOrders_Log[[#This Row],[Date Invoiced]]=FY03_M06,SalesOrders_Log[[#This Row],[Line Sub Total]],0)</f>
        <v>0</v>
      </c>
      <c r="AZ354" s="18">
        <f>IF(SalesOrders_Log[[#This Row],[Date Invoiced]]=FY03_M07,SalesOrders_Log[[#This Row],[Line Sub Total]],0)</f>
        <v>0</v>
      </c>
      <c r="BA354" s="18">
        <f>IF(SalesOrders_Log[[#This Row],[Date Invoiced]]=FY03_M08,SalesOrders_Log[[#This Row],[Line Sub Total]],0)</f>
        <v>0</v>
      </c>
      <c r="BB354" s="18">
        <f>IF(SalesOrders_Log[[#This Row],[Date Invoiced]]=FY03_M09,SalesOrders_Log[[#This Row],[Line Sub Total]],0)</f>
        <v>0</v>
      </c>
      <c r="BC354" s="18">
        <f>IF(SalesOrders_Log[[#This Row],[Date Invoiced]]=FY03_M10,SalesOrders_Log[[#This Row],[Line Sub Total]],0)</f>
        <v>0</v>
      </c>
      <c r="BD354" s="18">
        <f>IF(SalesOrders_Log[[#This Row],[Date Invoiced]]=FY03_M11,SalesOrders_Log[[#This Row],[Line Sub Total]],0)</f>
        <v>0</v>
      </c>
      <c r="BE354" s="18">
        <f>IF(SalesOrders_Log[[#This Row],[Date Invoiced]]=FY03_M12,SalesOrders_Log[[#This Row],[Line Sub Total]],0)</f>
        <v>0</v>
      </c>
      <c r="BF354" s="18">
        <f>IF(SalesOrders_Log[[#This Row],[Product]]=FY04_M01,SalesOrders_Log[[#This Row],[Date Invoiced]],0)</f>
        <v>0</v>
      </c>
      <c r="BG354" s="18">
        <f>IF(SalesOrders_Log[[#This Row],[Product]]=FY04_M02,SalesOrders_Log[[#This Row],[Date Invoiced]],0)</f>
        <v>0</v>
      </c>
      <c r="BH354" s="18">
        <f>IF(SalesOrders_Log[[#This Row],[Product]]=FY04_M03,SalesOrders_Log[[#This Row],[Date Invoiced]],0)</f>
        <v>0</v>
      </c>
      <c r="BI354" s="18">
        <f>IF(SalesOrders_Log[[#This Row],[Product]]=FY04_M04,SalesOrders_Log[[#This Row],[Date Invoiced]],0)</f>
        <v>0</v>
      </c>
      <c r="BJ354" s="18">
        <f>IF(SalesOrders_Log[[#This Row],[Product]]=FY04_M05,SalesOrders_Log[[#This Row],[Date Invoiced]],0)</f>
        <v>0</v>
      </c>
      <c r="BK354" s="18">
        <f>IF(SalesOrders_Log[[#This Row],[Product]]=FY04_M06,SalesOrders_Log[[#This Row],[Date Invoiced]],0)</f>
        <v>0</v>
      </c>
      <c r="BL354" s="18">
        <f>IF(SalesOrders_Log[[#This Row],[Product]]=FY04_M07,SalesOrders_Log[[#This Row],[Date Invoiced]],0)</f>
        <v>0</v>
      </c>
      <c r="BM354" s="18">
        <f>IF(SalesOrders_Log[[#This Row],[Product]]=FY04_M08,SalesOrders_Log[[#This Row],[Date Invoiced]],0)</f>
        <v>0</v>
      </c>
      <c r="BN354" s="18">
        <f>IF(SalesOrders_Log[[#This Row],[Product]]=FY04_M09,SalesOrders_Log[[#This Row],[Date Invoiced]],0)</f>
        <v>0</v>
      </c>
      <c r="BO354" s="18">
        <f>IF(SalesOrders_Log[[#This Row],[Product]]=FY04_M10,SalesOrders_Log[[#This Row],[Date Invoiced]],0)</f>
        <v>0</v>
      </c>
      <c r="BP354" s="18">
        <f>IF(SalesOrders_Log[[#This Row],[Product]]=FY04_M11,SalesOrders_Log[[#This Row],[Date Invoiced]],0)</f>
        <v>0</v>
      </c>
      <c r="BQ354" s="18">
        <f>IF(SalesOrders_Log[[#This Row],[Product]]=FY04_M12,SalesOrders_Log[[#This Row],[Date Invoiced]],0)</f>
        <v>0</v>
      </c>
      <c r="BR354" s="18">
        <f>IF(SalesOrders_Log[[#This Row],[Product]]=FY05_M01,SalesOrders_Log[[#This Row],[Date Invoiced]],0)</f>
        <v>0</v>
      </c>
      <c r="BS354" s="18">
        <f>IF(SalesOrders_Log[[#This Row],[Product]]=FY05_M02,SalesOrders_Log[[#This Row],[Date Invoiced]],0)</f>
        <v>0</v>
      </c>
      <c r="BT354" s="18">
        <f>IF(SalesOrders_Log[[#This Row],[Product]]=FY05_M03,SalesOrders_Log[[#This Row],[Date Invoiced]],0)</f>
        <v>0</v>
      </c>
      <c r="BU354" s="18">
        <f>IF(SalesOrders_Log[[#This Row],[Product]]=FY05_M04,SalesOrders_Log[[#This Row],[Date Invoiced]],0)</f>
        <v>0</v>
      </c>
      <c r="BV354" s="18">
        <f>IF(SalesOrders_Log[[#This Row],[Product]]=FY05_M05,SalesOrders_Log[[#This Row],[Date Invoiced]],0)</f>
        <v>0</v>
      </c>
      <c r="BW354" s="18">
        <f>IF(SalesOrders_Log[[#This Row],[Product]]=FY05_M06,SalesOrders_Log[[#This Row],[Date Invoiced]],0)</f>
        <v>0</v>
      </c>
      <c r="BX354" s="18">
        <f>IF(SalesOrders_Log[[#This Row],[Product]]=FY05_M07,SalesOrders_Log[[#This Row],[Date Invoiced]],0)</f>
        <v>0</v>
      </c>
      <c r="BY354" s="18">
        <f>IF(SalesOrders_Log[[#This Row],[Product]]=FY05_M08,SalesOrders_Log[[#This Row],[Date Invoiced]],0)</f>
        <v>0</v>
      </c>
      <c r="BZ354" s="18">
        <f>IF(SalesOrders_Log[[#This Row],[Product]]=FY05_M09,SalesOrders_Log[[#This Row],[Date Invoiced]],0)</f>
        <v>0</v>
      </c>
      <c r="CA354" s="18">
        <f>IF(SalesOrders_Log[[#This Row],[Product]]=FY05_M10,SalesOrders_Log[[#This Row],[Date Invoiced]],0)</f>
        <v>0</v>
      </c>
      <c r="CB354" s="18">
        <f>IF(SalesOrders_Log[[#This Row],[Product]]=FY05_M11,SalesOrders_Log[[#This Row],[Date Invoiced]],0)</f>
        <v>0</v>
      </c>
      <c r="CC354" s="18">
        <f>IF(SalesOrders_Log[[#This Row],[Product]]=FY05_M12,SalesOrders_Log[[#This Row],[Date Invoiced]],0)</f>
        <v>0</v>
      </c>
    </row>
    <row r="355" spans="2:81" x14ac:dyDescent="0.25">
      <c r="B355" s="6" t="s">
        <v>959</v>
      </c>
      <c r="C355" s="6"/>
      <c r="D355" s="11"/>
      <c r="E355" s="6"/>
      <c r="F355" s="6"/>
      <c r="G355" s="6"/>
      <c r="H355" s="6"/>
      <c r="I355" s="6"/>
      <c r="J355" s="6"/>
      <c r="K355" s="6"/>
      <c r="L355" s="18" t="str">
        <f>IF(ISBLANK(SalesOrders_Log[[#This Row],[Product]]),"",SalesOrders_Log[[#This Row],[List Price]]*SalesOrders_Log[[#This Row],[QTY at List Price]]+SalesOrders_Log[[#This Row],[Discount Price]]*SalesOrders_Log[[#This Row],[QTY at Discount Price]])</f>
        <v/>
      </c>
      <c r="M355" s="6"/>
      <c r="N355" s="6"/>
      <c r="O355" s="18" t="str">
        <f>IFERROR(SalesOrders_Log[[#This Row],[Line Sub Total]]*SalesOrders_Log[[#This Row],[Zip Code Taxes]],"")</f>
        <v/>
      </c>
      <c r="P355" s="18">
        <f>SalesOrders_Log[[#This Row],[List Price]]-SalesOrders_Log[[#This Row],[Cost Price]]</f>
        <v>0</v>
      </c>
      <c r="Q35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55" s="93" t="str">
        <f>IFERROR(SalesOrders_Log[[#This Row],[QTY at List Price]]*SalesOrders_Log[[#This Row],[List Price]]/SalesOrders_Log[[#This Row],[Cost Price]]*SalesOrders_Log[[#This Row],[QTY at List Price]]-IF(SalesOrders_Log[[#This Row],[QTY at List Price]]="","",1),"")</f>
        <v/>
      </c>
      <c r="S355" s="93" t="str">
        <f>IFERROR( SalesOrders_Log[[#This Row],[QTY at Discount Price]]*SalesOrders_Log[[#This Row],[Discount Price]]/SalesOrders_Log[[#This Row],[Cost Price]]*SalesOrders_Log[[#This Row],[QTY at Discount Price]]-IF(SalesOrders_Log[[#This Row],[QTY at Discount Price]]="","",1),"")</f>
        <v/>
      </c>
      <c r="T355" s="6"/>
      <c r="V355" s="18">
        <f>IF(SalesOrders_Log[[#This Row],[Date Invoiced]]=FY01_M01,SalesOrders_Log[[#This Row],[Line Sub Total]],0)</f>
        <v>0</v>
      </c>
      <c r="W355" s="18">
        <f>IF(SalesOrders_Log[[#This Row],[Date Invoiced]]=FY01_M02,SalesOrders_Log[[#This Row],[Line Sub Total]],0)</f>
        <v>0</v>
      </c>
      <c r="X355" s="18">
        <f>IF(SalesOrders_Log[[#This Row],[Date Invoiced]]=FY01_M03,SalesOrders_Log[[#This Row],[Line Sub Total]],0)</f>
        <v>0</v>
      </c>
      <c r="Y355" s="18">
        <f>IF(SalesOrders_Log[[#This Row],[Date Invoiced]]=FY01_M04,SalesOrders_Log[[#This Row],[Line Sub Total]],0)</f>
        <v>0</v>
      </c>
      <c r="Z355" s="18">
        <f>IF(SalesOrders_Log[[#This Row],[Date Invoiced]]=FY01_M05,SalesOrders_Log[[#This Row],[Line Sub Total]],0)</f>
        <v>0</v>
      </c>
      <c r="AA355" s="18">
        <f>IF(SalesOrders_Log[[#This Row],[Date Invoiced]]=FY01_M06,SalesOrders_Log[[#This Row],[Line Sub Total]],0)</f>
        <v>0</v>
      </c>
      <c r="AB355" s="18">
        <f>IF(SalesOrders_Log[[#This Row],[Date Invoiced]]=FY01_M07,SalesOrders_Log[[#This Row],[Line Sub Total]],0)</f>
        <v>0</v>
      </c>
      <c r="AC355" s="18">
        <f>IF(SalesOrders_Log[[#This Row],[Date Invoiced]]=FY01_M08,SalesOrders_Log[[#This Row],[Line Sub Total]],0)</f>
        <v>0</v>
      </c>
      <c r="AD355" s="18">
        <f>IF(SalesOrders_Log[[#This Row],[Date Invoiced]]=FY01_M09,SalesOrders_Log[[#This Row],[Line Sub Total]],0)</f>
        <v>0</v>
      </c>
      <c r="AE355" s="18">
        <f>IF(SalesOrders_Log[[#This Row],[Date Invoiced]]=FY01_M10,SalesOrders_Log[[#This Row],[Line Sub Total]],0)</f>
        <v>0</v>
      </c>
      <c r="AF355" s="18">
        <f>IF(SalesOrders_Log[[#This Row],[Date Invoiced]]=FY01_M11,SalesOrders_Log[[#This Row],[Line Sub Total]],0)</f>
        <v>0</v>
      </c>
      <c r="AG355" s="18">
        <f>IF(SalesOrders_Log[[#This Row],[Date Invoiced]]=FY01_M12,SalesOrders_Log[[#This Row],[Line Sub Total]],0)</f>
        <v>0</v>
      </c>
      <c r="AH355" s="18">
        <f>IF(SalesOrders_Log[[#This Row],[Date Invoiced]]=FY02_M01,SalesOrders_Log[[#This Row],[Line Sub Total]],0)</f>
        <v>0</v>
      </c>
      <c r="AI355" s="18">
        <f>IF(SalesOrders_Log[[#This Row],[Date Invoiced]]=FY02_M02,SalesOrders_Log[[#This Row],[Line Sub Total]],0)</f>
        <v>0</v>
      </c>
      <c r="AJ355" s="18">
        <f>IF(SalesOrders_Log[[#This Row],[Date Invoiced]]=FY02_M03,SalesOrders_Log[[#This Row],[Line Sub Total]],0)</f>
        <v>0</v>
      </c>
      <c r="AK355" s="18">
        <f>IF(SalesOrders_Log[[#This Row],[Date Invoiced]]=FY02_M04,SalesOrders_Log[[#This Row],[Line Sub Total]],0)</f>
        <v>0</v>
      </c>
      <c r="AL355" s="18">
        <f>IF(SalesOrders_Log[[#This Row],[Date Invoiced]]=FY02_M05,SalesOrders_Log[[#This Row],[Line Sub Total]],0)</f>
        <v>0</v>
      </c>
      <c r="AM355" s="18">
        <f>IF(SalesOrders_Log[[#This Row],[Date Invoiced]]=FY02_M06,SalesOrders_Log[[#This Row],[Line Sub Total]],0)</f>
        <v>0</v>
      </c>
      <c r="AN355" s="18">
        <f>IF(SalesOrders_Log[[#This Row],[Date Invoiced]]=FY02_M07,SalesOrders_Log[[#This Row],[Line Sub Total]],0)</f>
        <v>0</v>
      </c>
      <c r="AO355" s="18">
        <f>IF(SalesOrders_Log[[#This Row],[Date Invoiced]]=FY02_M08,SalesOrders_Log[[#This Row],[Line Sub Total]],0)</f>
        <v>0</v>
      </c>
      <c r="AP355" s="18">
        <f>IF(SalesOrders_Log[[#This Row],[Date Invoiced]]=FY02_M09,SalesOrders_Log[[#This Row],[Line Sub Total]],0)</f>
        <v>0</v>
      </c>
      <c r="AQ355" s="18">
        <f>IF(SalesOrders_Log[[#This Row],[Date Invoiced]]=FY02_M10,SalesOrders_Log[[#This Row],[Line Sub Total]],0)</f>
        <v>0</v>
      </c>
      <c r="AR355" s="18">
        <f>IF(SalesOrders_Log[[#This Row],[Date Invoiced]]=FY02_M11,SalesOrders_Log[[#This Row],[Line Sub Total]],0)</f>
        <v>0</v>
      </c>
      <c r="AS355" s="18">
        <f>IF(SalesOrders_Log[[#This Row],[Date Invoiced]]=FY02_M12,SalesOrders_Log[[#This Row],[Line Sub Total]],0)</f>
        <v>0</v>
      </c>
      <c r="AT355" s="18">
        <f>IF(SalesOrders_Log[[#This Row],[Date Invoiced]]=FY03_M01,SalesOrders_Log[[#This Row],[Line Sub Total]],0)</f>
        <v>0</v>
      </c>
      <c r="AU355" s="18">
        <f>IF(SalesOrders_Log[[#This Row],[Date Invoiced]]=FY03_M02,SalesOrders_Log[[#This Row],[Line Sub Total]],0)</f>
        <v>0</v>
      </c>
      <c r="AV355" s="18">
        <f>IF(SalesOrders_Log[[#This Row],[Date Invoiced]]=FY03_M03,SalesOrders_Log[[#This Row],[Line Sub Total]],0)</f>
        <v>0</v>
      </c>
      <c r="AW355" s="18">
        <f>IF(SalesOrders_Log[[#This Row],[Date Invoiced]]=FY03_M04,SalesOrders_Log[[#This Row],[Line Sub Total]],0)</f>
        <v>0</v>
      </c>
      <c r="AX355" s="18">
        <f>IF(SalesOrders_Log[[#This Row],[Date Invoiced]]=FY03_M05,SalesOrders_Log[[#This Row],[Line Sub Total]],0)</f>
        <v>0</v>
      </c>
      <c r="AY355" s="18">
        <f>IF(SalesOrders_Log[[#This Row],[Date Invoiced]]=FY03_M06,SalesOrders_Log[[#This Row],[Line Sub Total]],0)</f>
        <v>0</v>
      </c>
      <c r="AZ355" s="18">
        <f>IF(SalesOrders_Log[[#This Row],[Date Invoiced]]=FY03_M07,SalesOrders_Log[[#This Row],[Line Sub Total]],0)</f>
        <v>0</v>
      </c>
      <c r="BA355" s="18">
        <f>IF(SalesOrders_Log[[#This Row],[Date Invoiced]]=FY03_M08,SalesOrders_Log[[#This Row],[Line Sub Total]],0)</f>
        <v>0</v>
      </c>
      <c r="BB355" s="18">
        <f>IF(SalesOrders_Log[[#This Row],[Date Invoiced]]=FY03_M09,SalesOrders_Log[[#This Row],[Line Sub Total]],0)</f>
        <v>0</v>
      </c>
      <c r="BC355" s="18">
        <f>IF(SalesOrders_Log[[#This Row],[Date Invoiced]]=FY03_M10,SalesOrders_Log[[#This Row],[Line Sub Total]],0)</f>
        <v>0</v>
      </c>
      <c r="BD355" s="18">
        <f>IF(SalesOrders_Log[[#This Row],[Date Invoiced]]=FY03_M11,SalesOrders_Log[[#This Row],[Line Sub Total]],0)</f>
        <v>0</v>
      </c>
      <c r="BE355" s="18">
        <f>IF(SalesOrders_Log[[#This Row],[Date Invoiced]]=FY03_M12,SalesOrders_Log[[#This Row],[Line Sub Total]],0)</f>
        <v>0</v>
      </c>
      <c r="BF355" s="18">
        <f>IF(SalesOrders_Log[[#This Row],[Product]]=FY04_M01,SalesOrders_Log[[#This Row],[Date Invoiced]],0)</f>
        <v>0</v>
      </c>
      <c r="BG355" s="18">
        <f>IF(SalesOrders_Log[[#This Row],[Product]]=FY04_M02,SalesOrders_Log[[#This Row],[Date Invoiced]],0)</f>
        <v>0</v>
      </c>
      <c r="BH355" s="18">
        <f>IF(SalesOrders_Log[[#This Row],[Product]]=FY04_M03,SalesOrders_Log[[#This Row],[Date Invoiced]],0)</f>
        <v>0</v>
      </c>
      <c r="BI355" s="18">
        <f>IF(SalesOrders_Log[[#This Row],[Product]]=FY04_M04,SalesOrders_Log[[#This Row],[Date Invoiced]],0)</f>
        <v>0</v>
      </c>
      <c r="BJ355" s="18">
        <f>IF(SalesOrders_Log[[#This Row],[Product]]=FY04_M05,SalesOrders_Log[[#This Row],[Date Invoiced]],0)</f>
        <v>0</v>
      </c>
      <c r="BK355" s="18">
        <f>IF(SalesOrders_Log[[#This Row],[Product]]=FY04_M06,SalesOrders_Log[[#This Row],[Date Invoiced]],0)</f>
        <v>0</v>
      </c>
      <c r="BL355" s="18">
        <f>IF(SalesOrders_Log[[#This Row],[Product]]=FY04_M07,SalesOrders_Log[[#This Row],[Date Invoiced]],0)</f>
        <v>0</v>
      </c>
      <c r="BM355" s="18">
        <f>IF(SalesOrders_Log[[#This Row],[Product]]=FY04_M08,SalesOrders_Log[[#This Row],[Date Invoiced]],0)</f>
        <v>0</v>
      </c>
      <c r="BN355" s="18">
        <f>IF(SalesOrders_Log[[#This Row],[Product]]=FY04_M09,SalesOrders_Log[[#This Row],[Date Invoiced]],0)</f>
        <v>0</v>
      </c>
      <c r="BO355" s="18">
        <f>IF(SalesOrders_Log[[#This Row],[Product]]=FY04_M10,SalesOrders_Log[[#This Row],[Date Invoiced]],0)</f>
        <v>0</v>
      </c>
      <c r="BP355" s="18">
        <f>IF(SalesOrders_Log[[#This Row],[Product]]=FY04_M11,SalesOrders_Log[[#This Row],[Date Invoiced]],0)</f>
        <v>0</v>
      </c>
      <c r="BQ355" s="18">
        <f>IF(SalesOrders_Log[[#This Row],[Product]]=FY04_M12,SalesOrders_Log[[#This Row],[Date Invoiced]],0)</f>
        <v>0</v>
      </c>
      <c r="BR355" s="18">
        <f>IF(SalesOrders_Log[[#This Row],[Product]]=FY05_M01,SalesOrders_Log[[#This Row],[Date Invoiced]],0)</f>
        <v>0</v>
      </c>
      <c r="BS355" s="18">
        <f>IF(SalesOrders_Log[[#This Row],[Product]]=FY05_M02,SalesOrders_Log[[#This Row],[Date Invoiced]],0)</f>
        <v>0</v>
      </c>
      <c r="BT355" s="18">
        <f>IF(SalesOrders_Log[[#This Row],[Product]]=FY05_M03,SalesOrders_Log[[#This Row],[Date Invoiced]],0)</f>
        <v>0</v>
      </c>
      <c r="BU355" s="18">
        <f>IF(SalesOrders_Log[[#This Row],[Product]]=FY05_M04,SalesOrders_Log[[#This Row],[Date Invoiced]],0)</f>
        <v>0</v>
      </c>
      <c r="BV355" s="18">
        <f>IF(SalesOrders_Log[[#This Row],[Product]]=FY05_M05,SalesOrders_Log[[#This Row],[Date Invoiced]],0)</f>
        <v>0</v>
      </c>
      <c r="BW355" s="18">
        <f>IF(SalesOrders_Log[[#This Row],[Product]]=FY05_M06,SalesOrders_Log[[#This Row],[Date Invoiced]],0)</f>
        <v>0</v>
      </c>
      <c r="BX355" s="18">
        <f>IF(SalesOrders_Log[[#This Row],[Product]]=FY05_M07,SalesOrders_Log[[#This Row],[Date Invoiced]],0)</f>
        <v>0</v>
      </c>
      <c r="BY355" s="18">
        <f>IF(SalesOrders_Log[[#This Row],[Product]]=FY05_M08,SalesOrders_Log[[#This Row],[Date Invoiced]],0)</f>
        <v>0</v>
      </c>
      <c r="BZ355" s="18">
        <f>IF(SalesOrders_Log[[#This Row],[Product]]=FY05_M09,SalesOrders_Log[[#This Row],[Date Invoiced]],0)</f>
        <v>0</v>
      </c>
      <c r="CA355" s="18">
        <f>IF(SalesOrders_Log[[#This Row],[Product]]=FY05_M10,SalesOrders_Log[[#This Row],[Date Invoiced]],0)</f>
        <v>0</v>
      </c>
      <c r="CB355" s="18">
        <f>IF(SalesOrders_Log[[#This Row],[Product]]=FY05_M11,SalesOrders_Log[[#This Row],[Date Invoiced]],0)</f>
        <v>0</v>
      </c>
      <c r="CC355" s="18">
        <f>IF(SalesOrders_Log[[#This Row],[Product]]=FY05_M12,SalesOrders_Log[[#This Row],[Date Invoiced]],0)</f>
        <v>0</v>
      </c>
    </row>
    <row r="356" spans="2:81" x14ac:dyDescent="0.25">
      <c r="B356" s="6" t="s">
        <v>960</v>
      </c>
      <c r="C356" s="6"/>
      <c r="D356" s="11"/>
      <c r="E356" s="6"/>
      <c r="F356" s="6"/>
      <c r="G356" s="6"/>
      <c r="H356" s="6"/>
      <c r="I356" s="6"/>
      <c r="J356" s="6"/>
      <c r="K356" s="6"/>
      <c r="L356" s="18" t="str">
        <f>IF(ISBLANK(SalesOrders_Log[[#This Row],[Product]]),"",SalesOrders_Log[[#This Row],[List Price]]*SalesOrders_Log[[#This Row],[QTY at List Price]]+SalesOrders_Log[[#This Row],[Discount Price]]*SalesOrders_Log[[#This Row],[QTY at Discount Price]])</f>
        <v/>
      </c>
      <c r="M356" s="6"/>
      <c r="N356" s="6"/>
      <c r="O356" s="18" t="str">
        <f>IFERROR(SalesOrders_Log[[#This Row],[Line Sub Total]]*SalesOrders_Log[[#This Row],[Zip Code Taxes]],"")</f>
        <v/>
      </c>
      <c r="P356" s="18">
        <f>SalesOrders_Log[[#This Row],[List Price]]-SalesOrders_Log[[#This Row],[Cost Price]]</f>
        <v>0</v>
      </c>
      <c r="Q35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56" s="93" t="str">
        <f>IFERROR(SalesOrders_Log[[#This Row],[QTY at List Price]]*SalesOrders_Log[[#This Row],[List Price]]/SalesOrders_Log[[#This Row],[Cost Price]]*SalesOrders_Log[[#This Row],[QTY at List Price]]-IF(SalesOrders_Log[[#This Row],[QTY at List Price]]="","",1),"")</f>
        <v/>
      </c>
      <c r="S356" s="93" t="str">
        <f>IFERROR( SalesOrders_Log[[#This Row],[QTY at Discount Price]]*SalesOrders_Log[[#This Row],[Discount Price]]/SalesOrders_Log[[#This Row],[Cost Price]]*SalesOrders_Log[[#This Row],[QTY at Discount Price]]-IF(SalesOrders_Log[[#This Row],[QTY at Discount Price]]="","",1),"")</f>
        <v/>
      </c>
      <c r="T356" s="6"/>
      <c r="V356" s="18">
        <f>IF(SalesOrders_Log[[#This Row],[Date Invoiced]]=FY01_M01,SalesOrders_Log[[#This Row],[Line Sub Total]],0)</f>
        <v>0</v>
      </c>
      <c r="W356" s="18">
        <f>IF(SalesOrders_Log[[#This Row],[Date Invoiced]]=FY01_M02,SalesOrders_Log[[#This Row],[Line Sub Total]],0)</f>
        <v>0</v>
      </c>
      <c r="X356" s="18">
        <f>IF(SalesOrders_Log[[#This Row],[Date Invoiced]]=FY01_M03,SalesOrders_Log[[#This Row],[Line Sub Total]],0)</f>
        <v>0</v>
      </c>
      <c r="Y356" s="18">
        <f>IF(SalesOrders_Log[[#This Row],[Date Invoiced]]=FY01_M04,SalesOrders_Log[[#This Row],[Line Sub Total]],0)</f>
        <v>0</v>
      </c>
      <c r="Z356" s="18">
        <f>IF(SalesOrders_Log[[#This Row],[Date Invoiced]]=FY01_M05,SalesOrders_Log[[#This Row],[Line Sub Total]],0)</f>
        <v>0</v>
      </c>
      <c r="AA356" s="18">
        <f>IF(SalesOrders_Log[[#This Row],[Date Invoiced]]=FY01_M06,SalesOrders_Log[[#This Row],[Line Sub Total]],0)</f>
        <v>0</v>
      </c>
      <c r="AB356" s="18">
        <f>IF(SalesOrders_Log[[#This Row],[Date Invoiced]]=FY01_M07,SalesOrders_Log[[#This Row],[Line Sub Total]],0)</f>
        <v>0</v>
      </c>
      <c r="AC356" s="18">
        <f>IF(SalesOrders_Log[[#This Row],[Date Invoiced]]=FY01_M08,SalesOrders_Log[[#This Row],[Line Sub Total]],0)</f>
        <v>0</v>
      </c>
      <c r="AD356" s="18">
        <f>IF(SalesOrders_Log[[#This Row],[Date Invoiced]]=FY01_M09,SalesOrders_Log[[#This Row],[Line Sub Total]],0)</f>
        <v>0</v>
      </c>
      <c r="AE356" s="18">
        <f>IF(SalesOrders_Log[[#This Row],[Date Invoiced]]=FY01_M10,SalesOrders_Log[[#This Row],[Line Sub Total]],0)</f>
        <v>0</v>
      </c>
      <c r="AF356" s="18">
        <f>IF(SalesOrders_Log[[#This Row],[Date Invoiced]]=FY01_M11,SalesOrders_Log[[#This Row],[Line Sub Total]],0)</f>
        <v>0</v>
      </c>
      <c r="AG356" s="18">
        <f>IF(SalesOrders_Log[[#This Row],[Date Invoiced]]=FY01_M12,SalesOrders_Log[[#This Row],[Line Sub Total]],0)</f>
        <v>0</v>
      </c>
      <c r="AH356" s="18">
        <f>IF(SalesOrders_Log[[#This Row],[Date Invoiced]]=FY02_M01,SalesOrders_Log[[#This Row],[Line Sub Total]],0)</f>
        <v>0</v>
      </c>
      <c r="AI356" s="18">
        <f>IF(SalesOrders_Log[[#This Row],[Date Invoiced]]=FY02_M02,SalesOrders_Log[[#This Row],[Line Sub Total]],0)</f>
        <v>0</v>
      </c>
      <c r="AJ356" s="18">
        <f>IF(SalesOrders_Log[[#This Row],[Date Invoiced]]=FY02_M03,SalesOrders_Log[[#This Row],[Line Sub Total]],0)</f>
        <v>0</v>
      </c>
      <c r="AK356" s="18">
        <f>IF(SalesOrders_Log[[#This Row],[Date Invoiced]]=FY02_M04,SalesOrders_Log[[#This Row],[Line Sub Total]],0)</f>
        <v>0</v>
      </c>
      <c r="AL356" s="18">
        <f>IF(SalesOrders_Log[[#This Row],[Date Invoiced]]=FY02_M05,SalesOrders_Log[[#This Row],[Line Sub Total]],0)</f>
        <v>0</v>
      </c>
      <c r="AM356" s="18">
        <f>IF(SalesOrders_Log[[#This Row],[Date Invoiced]]=FY02_M06,SalesOrders_Log[[#This Row],[Line Sub Total]],0)</f>
        <v>0</v>
      </c>
      <c r="AN356" s="18">
        <f>IF(SalesOrders_Log[[#This Row],[Date Invoiced]]=FY02_M07,SalesOrders_Log[[#This Row],[Line Sub Total]],0)</f>
        <v>0</v>
      </c>
      <c r="AO356" s="18">
        <f>IF(SalesOrders_Log[[#This Row],[Date Invoiced]]=FY02_M08,SalesOrders_Log[[#This Row],[Line Sub Total]],0)</f>
        <v>0</v>
      </c>
      <c r="AP356" s="18">
        <f>IF(SalesOrders_Log[[#This Row],[Date Invoiced]]=FY02_M09,SalesOrders_Log[[#This Row],[Line Sub Total]],0)</f>
        <v>0</v>
      </c>
      <c r="AQ356" s="18">
        <f>IF(SalesOrders_Log[[#This Row],[Date Invoiced]]=FY02_M10,SalesOrders_Log[[#This Row],[Line Sub Total]],0)</f>
        <v>0</v>
      </c>
      <c r="AR356" s="18">
        <f>IF(SalesOrders_Log[[#This Row],[Date Invoiced]]=FY02_M11,SalesOrders_Log[[#This Row],[Line Sub Total]],0)</f>
        <v>0</v>
      </c>
      <c r="AS356" s="18">
        <f>IF(SalesOrders_Log[[#This Row],[Date Invoiced]]=FY02_M12,SalesOrders_Log[[#This Row],[Line Sub Total]],0)</f>
        <v>0</v>
      </c>
      <c r="AT356" s="18">
        <f>IF(SalesOrders_Log[[#This Row],[Date Invoiced]]=FY03_M01,SalesOrders_Log[[#This Row],[Line Sub Total]],0)</f>
        <v>0</v>
      </c>
      <c r="AU356" s="18">
        <f>IF(SalesOrders_Log[[#This Row],[Date Invoiced]]=FY03_M02,SalesOrders_Log[[#This Row],[Line Sub Total]],0)</f>
        <v>0</v>
      </c>
      <c r="AV356" s="18">
        <f>IF(SalesOrders_Log[[#This Row],[Date Invoiced]]=FY03_M03,SalesOrders_Log[[#This Row],[Line Sub Total]],0)</f>
        <v>0</v>
      </c>
      <c r="AW356" s="18">
        <f>IF(SalesOrders_Log[[#This Row],[Date Invoiced]]=FY03_M04,SalesOrders_Log[[#This Row],[Line Sub Total]],0)</f>
        <v>0</v>
      </c>
      <c r="AX356" s="18">
        <f>IF(SalesOrders_Log[[#This Row],[Date Invoiced]]=FY03_M05,SalesOrders_Log[[#This Row],[Line Sub Total]],0)</f>
        <v>0</v>
      </c>
      <c r="AY356" s="18">
        <f>IF(SalesOrders_Log[[#This Row],[Date Invoiced]]=FY03_M06,SalesOrders_Log[[#This Row],[Line Sub Total]],0)</f>
        <v>0</v>
      </c>
      <c r="AZ356" s="18">
        <f>IF(SalesOrders_Log[[#This Row],[Date Invoiced]]=FY03_M07,SalesOrders_Log[[#This Row],[Line Sub Total]],0)</f>
        <v>0</v>
      </c>
      <c r="BA356" s="18">
        <f>IF(SalesOrders_Log[[#This Row],[Date Invoiced]]=FY03_M08,SalesOrders_Log[[#This Row],[Line Sub Total]],0)</f>
        <v>0</v>
      </c>
      <c r="BB356" s="18">
        <f>IF(SalesOrders_Log[[#This Row],[Date Invoiced]]=FY03_M09,SalesOrders_Log[[#This Row],[Line Sub Total]],0)</f>
        <v>0</v>
      </c>
      <c r="BC356" s="18">
        <f>IF(SalesOrders_Log[[#This Row],[Date Invoiced]]=FY03_M10,SalesOrders_Log[[#This Row],[Line Sub Total]],0)</f>
        <v>0</v>
      </c>
      <c r="BD356" s="18">
        <f>IF(SalesOrders_Log[[#This Row],[Date Invoiced]]=FY03_M11,SalesOrders_Log[[#This Row],[Line Sub Total]],0)</f>
        <v>0</v>
      </c>
      <c r="BE356" s="18">
        <f>IF(SalesOrders_Log[[#This Row],[Date Invoiced]]=FY03_M12,SalesOrders_Log[[#This Row],[Line Sub Total]],0)</f>
        <v>0</v>
      </c>
      <c r="BF356" s="18">
        <f>IF(SalesOrders_Log[[#This Row],[Product]]=FY04_M01,SalesOrders_Log[[#This Row],[Date Invoiced]],0)</f>
        <v>0</v>
      </c>
      <c r="BG356" s="18">
        <f>IF(SalesOrders_Log[[#This Row],[Product]]=FY04_M02,SalesOrders_Log[[#This Row],[Date Invoiced]],0)</f>
        <v>0</v>
      </c>
      <c r="BH356" s="18">
        <f>IF(SalesOrders_Log[[#This Row],[Product]]=FY04_M03,SalesOrders_Log[[#This Row],[Date Invoiced]],0)</f>
        <v>0</v>
      </c>
      <c r="BI356" s="18">
        <f>IF(SalesOrders_Log[[#This Row],[Product]]=FY04_M04,SalesOrders_Log[[#This Row],[Date Invoiced]],0)</f>
        <v>0</v>
      </c>
      <c r="BJ356" s="18">
        <f>IF(SalesOrders_Log[[#This Row],[Product]]=FY04_M05,SalesOrders_Log[[#This Row],[Date Invoiced]],0)</f>
        <v>0</v>
      </c>
      <c r="BK356" s="18">
        <f>IF(SalesOrders_Log[[#This Row],[Product]]=FY04_M06,SalesOrders_Log[[#This Row],[Date Invoiced]],0)</f>
        <v>0</v>
      </c>
      <c r="BL356" s="18">
        <f>IF(SalesOrders_Log[[#This Row],[Product]]=FY04_M07,SalesOrders_Log[[#This Row],[Date Invoiced]],0)</f>
        <v>0</v>
      </c>
      <c r="BM356" s="18">
        <f>IF(SalesOrders_Log[[#This Row],[Product]]=FY04_M08,SalesOrders_Log[[#This Row],[Date Invoiced]],0)</f>
        <v>0</v>
      </c>
      <c r="BN356" s="18">
        <f>IF(SalesOrders_Log[[#This Row],[Product]]=FY04_M09,SalesOrders_Log[[#This Row],[Date Invoiced]],0)</f>
        <v>0</v>
      </c>
      <c r="BO356" s="18">
        <f>IF(SalesOrders_Log[[#This Row],[Product]]=FY04_M10,SalesOrders_Log[[#This Row],[Date Invoiced]],0)</f>
        <v>0</v>
      </c>
      <c r="BP356" s="18">
        <f>IF(SalesOrders_Log[[#This Row],[Product]]=FY04_M11,SalesOrders_Log[[#This Row],[Date Invoiced]],0)</f>
        <v>0</v>
      </c>
      <c r="BQ356" s="18">
        <f>IF(SalesOrders_Log[[#This Row],[Product]]=FY04_M12,SalesOrders_Log[[#This Row],[Date Invoiced]],0)</f>
        <v>0</v>
      </c>
      <c r="BR356" s="18">
        <f>IF(SalesOrders_Log[[#This Row],[Product]]=FY05_M01,SalesOrders_Log[[#This Row],[Date Invoiced]],0)</f>
        <v>0</v>
      </c>
      <c r="BS356" s="18">
        <f>IF(SalesOrders_Log[[#This Row],[Product]]=FY05_M02,SalesOrders_Log[[#This Row],[Date Invoiced]],0)</f>
        <v>0</v>
      </c>
      <c r="BT356" s="18">
        <f>IF(SalesOrders_Log[[#This Row],[Product]]=FY05_M03,SalesOrders_Log[[#This Row],[Date Invoiced]],0)</f>
        <v>0</v>
      </c>
      <c r="BU356" s="18">
        <f>IF(SalesOrders_Log[[#This Row],[Product]]=FY05_M04,SalesOrders_Log[[#This Row],[Date Invoiced]],0)</f>
        <v>0</v>
      </c>
      <c r="BV356" s="18">
        <f>IF(SalesOrders_Log[[#This Row],[Product]]=FY05_M05,SalesOrders_Log[[#This Row],[Date Invoiced]],0)</f>
        <v>0</v>
      </c>
      <c r="BW356" s="18">
        <f>IF(SalesOrders_Log[[#This Row],[Product]]=FY05_M06,SalesOrders_Log[[#This Row],[Date Invoiced]],0)</f>
        <v>0</v>
      </c>
      <c r="BX356" s="18">
        <f>IF(SalesOrders_Log[[#This Row],[Product]]=FY05_M07,SalesOrders_Log[[#This Row],[Date Invoiced]],0)</f>
        <v>0</v>
      </c>
      <c r="BY356" s="18">
        <f>IF(SalesOrders_Log[[#This Row],[Product]]=FY05_M08,SalesOrders_Log[[#This Row],[Date Invoiced]],0)</f>
        <v>0</v>
      </c>
      <c r="BZ356" s="18">
        <f>IF(SalesOrders_Log[[#This Row],[Product]]=FY05_M09,SalesOrders_Log[[#This Row],[Date Invoiced]],0)</f>
        <v>0</v>
      </c>
      <c r="CA356" s="18">
        <f>IF(SalesOrders_Log[[#This Row],[Product]]=FY05_M10,SalesOrders_Log[[#This Row],[Date Invoiced]],0)</f>
        <v>0</v>
      </c>
      <c r="CB356" s="18">
        <f>IF(SalesOrders_Log[[#This Row],[Product]]=FY05_M11,SalesOrders_Log[[#This Row],[Date Invoiced]],0)</f>
        <v>0</v>
      </c>
      <c r="CC356" s="18">
        <f>IF(SalesOrders_Log[[#This Row],[Product]]=FY05_M12,SalesOrders_Log[[#This Row],[Date Invoiced]],0)</f>
        <v>0</v>
      </c>
    </row>
    <row r="357" spans="2:81" x14ac:dyDescent="0.25">
      <c r="B357" s="6" t="s">
        <v>961</v>
      </c>
      <c r="C357" s="6"/>
      <c r="D357" s="11"/>
      <c r="E357" s="6"/>
      <c r="F357" s="6"/>
      <c r="G357" s="6"/>
      <c r="H357" s="6"/>
      <c r="I357" s="6"/>
      <c r="J357" s="6"/>
      <c r="K357" s="6"/>
      <c r="L357" s="18" t="str">
        <f>IF(ISBLANK(SalesOrders_Log[[#This Row],[Product]]),"",SalesOrders_Log[[#This Row],[List Price]]*SalesOrders_Log[[#This Row],[QTY at List Price]]+SalesOrders_Log[[#This Row],[Discount Price]]*SalesOrders_Log[[#This Row],[QTY at Discount Price]])</f>
        <v/>
      </c>
      <c r="M357" s="6"/>
      <c r="N357" s="6"/>
      <c r="O357" s="18" t="str">
        <f>IFERROR(SalesOrders_Log[[#This Row],[Line Sub Total]]*SalesOrders_Log[[#This Row],[Zip Code Taxes]],"")</f>
        <v/>
      </c>
      <c r="P357" s="18">
        <f>SalesOrders_Log[[#This Row],[List Price]]-SalesOrders_Log[[#This Row],[Cost Price]]</f>
        <v>0</v>
      </c>
      <c r="Q35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57" s="93" t="str">
        <f>IFERROR(SalesOrders_Log[[#This Row],[QTY at List Price]]*SalesOrders_Log[[#This Row],[List Price]]/SalesOrders_Log[[#This Row],[Cost Price]]*SalesOrders_Log[[#This Row],[QTY at List Price]]-IF(SalesOrders_Log[[#This Row],[QTY at List Price]]="","",1),"")</f>
        <v/>
      </c>
      <c r="S357" s="93" t="str">
        <f>IFERROR( SalesOrders_Log[[#This Row],[QTY at Discount Price]]*SalesOrders_Log[[#This Row],[Discount Price]]/SalesOrders_Log[[#This Row],[Cost Price]]*SalesOrders_Log[[#This Row],[QTY at Discount Price]]-IF(SalesOrders_Log[[#This Row],[QTY at Discount Price]]="","",1),"")</f>
        <v/>
      </c>
      <c r="T357" s="6"/>
      <c r="V357" s="18">
        <f>IF(SalesOrders_Log[[#This Row],[Date Invoiced]]=FY01_M01,SalesOrders_Log[[#This Row],[Line Sub Total]],0)</f>
        <v>0</v>
      </c>
      <c r="W357" s="18">
        <f>IF(SalesOrders_Log[[#This Row],[Date Invoiced]]=FY01_M02,SalesOrders_Log[[#This Row],[Line Sub Total]],0)</f>
        <v>0</v>
      </c>
      <c r="X357" s="18">
        <f>IF(SalesOrders_Log[[#This Row],[Date Invoiced]]=FY01_M03,SalesOrders_Log[[#This Row],[Line Sub Total]],0)</f>
        <v>0</v>
      </c>
      <c r="Y357" s="18">
        <f>IF(SalesOrders_Log[[#This Row],[Date Invoiced]]=FY01_M04,SalesOrders_Log[[#This Row],[Line Sub Total]],0)</f>
        <v>0</v>
      </c>
      <c r="Z357" s="18">
        <f>IF(SalesOrders_Log[[#This Row],[Date Invoiced]]=FY01_M05,SalesOrders_Log[[#This Row],[Line Sub Total]],0)</f>
        <v>0</v>
      </c>
      <c r="AA357" s="18">
        <f>IF(SalesOrders_Log[[#This Row],[Date Invoiced]]=FY01_M06,SalesOrders_Log[[#This Row],[Line Sub Total]],0)</f>
        <v>0</v>
      </c>
      <c r="AB357" s="18">
        <f>IF(SalesOrders_Log[[#This Row],[Date Invoiced]]=FY01_M07,SalesOrders_Log[[#This Row],[Line Sub Total]],0)</f>
        <v>0</v>
      </c>
      <c r="AC357" s="18">
        <f>IF(SalesOrders_Log[[#This Row],[Date Invoiced]]=FY01_M08,SalesOrders_Log[[#This Row],[Line Sub Total]],0)</f>
        <v>0</v>
      </c>
      <c r="AD357" s="18">
        <f>IF(SalesOrders_Log[[#This Row],[Date Invoiced]]=FY01_M09,SalesOrders_Log[[#This Row],[Line Sub Total]],0)</f>
        <v>0</v>
      </c>
      <c r="AE357" s="18">
        <f>IF(SalesOrders_Log[[#This Row],[Date Invoiced]]=FY01_M10,SalesOrders_Log[[#This Row],[Line Sub Total]],0)</f>
        <v>0</v>
      </c>
      <c r="AF357" s="18">
        <f>IF(SalesOrders_Log[[#This Row],[Date Invoiced]]=FY01_M11,SalesOrders_Log[[#This Row],[Line Sub Total]],0)</f>
        <v>0</v>
      </c>
      <c r="AG357" s="18">
        <f>IF(SalesOrders_Log[[#This Row],[Date Invoiced]]=FY01_M12,SalesOrders_Log[[#This Row],[Line Sub Total]],0)</f>
        <v>0</v>
      </c>
      <c r="AH357" s="18">
        <f>IF(SalesOrders_Log[[#This Row],[Date Invoiced]]=FY02_M01,SalesOrders_Log[[#This Row],[Line Sub Total]],0)</f>
        <v>0</v>
      </c>
      <c r="AI357" s="18">
        <f>IF(SalesOrders_Log[[#This Row],[Date Invoiced]]=FY02_M02,SalesOrders_Log[[#This Row],[Line Sub Total]],0)</f>
        <v>0</v>
      </c>
      <c r="AJ357" s="18">
        <f>IF(SalesOrders_Log[[#This Row],[Date Invoiced]]=FY02_M03,SalesOrders_Log[[#This Row],[Line Sub Total]],0)</f>
        <v>0</v>
      </c>
      <c r="AK357" s="18">
        <f>IF(SalesOrders_Log[[#This Row],[Date Invoiced]]=FY02_M04,SalesOrders_Log[[#This Row],[Line Sub Total]],0)</f>
        <v>0</v>
      </c>
      <c r="AL357" s="18">
        <f>IF(SalesOrders_Log[[#This Row],[Date Invoiced]]=FY02_M05,SalesOrders_Log[[#This Row],[Line Sub Total]],0)</f>
        <v>0</v>
      </c>
      <c r="AM357" s="18">
        <f>IF(SalesOrders_Log[[#This Row],[Date Invoiced]]=FY02_M06,SalesOrders_Log[[#This Row],[Line Sub Total]],0)</f>
        <v>0</v>
      </c>
      <c r="AN357" s="18">
        <f>IF(SalesOrders_Log[[#This Row],[Date Invoiced]]=FY02_M07,SalesOrders_Log[[#This Row],[Line Sub Total]],0)</f>
        <v>0</v>
      </c>
      <c r="AO357" s="18">
        <f>IF(SalesOrders_Log[[#This Row],[Date Invoiced]]=FY02_M08,SalesOrders_Log[[#This Row],[Line Sub Total]],0)</f>
        <v>0</v>
      </c>
      <c r="AP357" s="18">
        <f>IF(SalesOrders_Log[[#This Row],[Date Invoiced]]=FY02_M09,SalesOrders_Log[[#This Row],[Line Sub Total]],0)</f>
        <v>0</v>
      </c>
      <c r="AQ357" s="18">
        <f>IF(SalesOrders_Log[[#This Row],[Date Invoiced]]=FY02_M10,SalesOrders_Log[[#This Row],[Line Sub Total]],0)</f>
        <v>0</v>
      </c>
      <c r="AR357" s="18">
        <f>IF(SalesOrders_Log[[#This Row],[Date Invoiced]]=FY02_M11,SalesOrders_Log[[#This Row],[Line Sub Total]],0)</f>
        <v>0</v>
      </c>
      <c r="AS357" s="18">
        <f>IF(SalesOrders_Log[[#This Row],[Date Invoiced]]=FY02_M12,SalesOrders_Log[[#This Row],[Line Sub Total]],0)</f>
        <v>0</v>
      </c>
      <c r="AT357" s="18">
        <f>IF(SalesOrders_Log[[#This Row],[Date Invoiced]]=FY03_M01,SalesOrders_Log[[#This Row],[Line Sub Total]],0)</f>
        <v>0</v>
      </c>
      <c r="AU357" s="18">
        <f>IF(SalesOrders_Log[[#This Row],[Date Invoiced]]=FY03_M02,SalesOrders_Log[[#This Row],[Line Sub Total]],0)</f>
        <v>0</v>
      </c>
      <c r="AV357" s="18">
        <f>IF(SalesOrders_Log[[#This Row],[Date Invoiced]]=FY03_M03,SalesOrders_Log[[#This Row],[Line Sub Total]],0)</f>
        <v>0</v>
      </c>
      <c r="AW357" s="18">
        <f>IF(SalesOrders_Log[[#This Row],[Date Invoiced]]=FY03_M04,SalesOrders_Log[[#This Row],[Line Sub Total]],0)</f>
        <v>0</v>
      </c>
      <c r="AX357" s="18">
        <f>IF(SalesOrders_Log[[#This Row],[Date Invoiced]]=FY03_M05,SalesOrders_Log[[#This Row],[Line Sub Total]],0)</f>
        <v>0</v>
      </c>
      <c r="AY357" s="18">
        <f>IF(SalesOrders_Log[[#This Row],[Date Invoiced]]=FY03_M06,SalesOrders_Log[[#This Row],[Line Sub Total]],0)</f>
        <v>0</v>
      </c>
      <c r="AZ357" s="18">
        <f>IF(SalesOrders_Log[[#This Row],[Date Invoiced]]=FY03_M07,SalesOrders_Log[[#This Row],[Line Sub Total]],0)</f>
        <v>0</v>
      </c>
      <c r="BA357" s="18">
        <f>IF(SalesOrders_Log[[#This Row],[Date Invoiced]]=FY03_M08,SalesOrders_Log[[#This Row],[Line Sub Total]],0)</f>
        <v>0</v>
      </c>
      <c r="BB357" s="18">
        <f>IF(SalesOrders_Log[[#This Row],[Date Invoiced]]=FY03_M09,SalesOrders_Log[[#This Row],[Line Sub Total]],0)</f>
        <v>0</v>
      </c>
      <c r="BC357" s="18">
        <f>IF(SalesOrders_Log[[#This Row],[Date Invoiced]]=FY03_M10,SalesOrders_Log[[#This Row],[Line Sub Total]],0)</f>
        <v>0</v>
      </c>
      <c r="BD357" s="18">
        <f>IF(SalesOrders_Log[[#This Row],[Date Invoiced]]=FY03_M11,SalesOrders_Log[[#This Row],[Line Sub Total]],0)</f>
        <v>0</v>
      </c>
      <c r="BE357" s="18">
        <f>IF(SalesOrders_Log[[#This Row],[Date Invoiced]]=FY03_M12,SalesOrders_Log[[#This Row],[Line Sub Total]],0)</f>
        <v>0</v>
      </c>
      <c r="BF357" s="18">
        <f>IF(SalesOrders_Log[[#This Row],[Product]]=FY04_M01,SalesOrders_Log[[#This Row],[Date Invoiced]],0)</f>
        <v>0</v>
      </c>
      <c r="BG357" s="18">
        <f>IF(SalesOrders_Log[[#This Row],[Product]]=FY04_M02,SalesOrders_Log[[#This Row],[Date Invoiced]],0)</f>
        <v>0</v>
      </c>
      <c r="BH357" s="18">
        <f>IF(SalesOrders_Log[[#This Row],[Product]]=FY04_M03,SalesOrders_Log[[#This Row],[Date Invoiced]],0)</f>
        <v>0</v>
      </c>
      <c r="BI357" s="18">
        <f>IF(SalesOrders_Log[[#This Row],[Product]]=FY04_M04,SalesOrders_Log[[#This Row],[Date Invoiced]],0)</f>
        <v>0</v>
      </c>
      <c r="BJ357" s="18">
        <f>IF(SalesOrders_Log[[#This Row],[Product]]=FY04_M05,SalesOrders_Log[[#This Row],[Date Invoiced]],0)</f>
        <v>0</v>
      </c>
      <c r="BK357" s="18">
        <f>IF(SalesOrders_Log[[#This Row],[Product]]=FY04_M06,SalesOrders_Log[[#This Row],[Date Invoiced]],0)</f>
        <v>0</v>
      </c>
      <c r="BL357" s="18">
        <f>IF(SalesOrders_Log[[#This Row],[Product]]=FY04_M07,SalesOrders_Log[[#This Row],[Date Invoiced]],0)</f>
        <v>0</v>
      </c>
      <c r="BM357" s="18">
        <f>IF(SalesOrders_Log[[#This Row],[Product]]=FY04_M08,SalesOrders_Log[[#This Row],[Date Invoiced]],0)</f>
        <v>0</v>
      </c>
      <c r="BN357" s="18">
        <f>IF(SalesOrders_Log[[#This Row],[Product]]=FY04_M09,SalesOrders_Log[[#This Row],[Date Invoiced]],0)</f>
        <v>0</v>
      </c>
      <c r="BO357" s="18">
        <f>IF(SalesOrders_Log[[#This Row],[Product]]=FY04_M10,SalesOrders_Log[[#This Row],[Date Invoiced]],0)</f>
        <v>0</v>
      </c>
      <c r="BP357" s="18">
        <f>IF(SalesOrders_Log[[#This Row],[Product]]=FY04_M11,SalesOrders_Log[[#This Row],[Date Invoiced]],0)</f>
        <v>0</v>
      </c>
      <c r="BQ357" s="18">
        <f>IF(SalesOrders_Log[[#This Row],[Product]]=FY04_M12,SalesOrders_Log[[#This Row],[Date Invoiced]],0)</f>
        <v>0</v>
      </c>
      <c r="BR357" s="18">
        <f>IF(SalesOrders_Log[[#This Row],[Product]]=FY05_M01,SalesOrders_Log[[#This Row],[Date Invoiced]],0)</f>
        <v>0</v>
      </c>
      <c r="BS357" s="18">
        <f>IF(SalesOrders_Log[[#This Row],[Product]]=FY05_M02,SalesOrders_Log[[#This Row],[Date Invoiced]],0)</f>
        <v>0</v>
      </c>
      <c r="BT357" s="18">
        <f>IF(SalesOrders_Log[[#This Row],[Product]]=FY05_M03,SalesOrders_Log[[#This Row],[Date Invoiced]],0)</f>
        <v>0</v>
      </c>
      <c r="BU357" s="18">
        <f>IF(SalesOrders_Log[[#This Row],[Product]]=FY05_M04,SalesOrders_Log[[#This Row],[Date Invoiced]],0)</f>
        <v>0</v>
      </c>
      <c r="BV357" s="18">
        <f>IF(SalesOrders_Log[[#This Row],[Product]]=FY05_M05,SalesOrders_Log[[#This Row],[Date Invoiced]],0)</f>
        <v>0</v>
      </c>
      <c r="BW357" s="18">
        <f>IF(SalesOrders_Log[[#This Row],[Product]]=FY05_M06,SalesOrders_Log[[#This Row],[Date Invoiced]],0)</f>
        <v>0</v>
      </c>
      <c r="BX357" s="18">
        <f>IF(SalesOrders_Log[[#This Row],[Product]]=FY05_M07,SalesOrders_Log[[#This Row],[Date Invoiced]],0)</f>
        <v>0</v>
      </c>
      <c r="BY357" s="18">
        <f>IF(SalesOrders_Log[[#This Row],[Product]]=FY05_M08,SalesOrders_Log[[#This Row],[Date Invoiced]],0)</f>
        <v>0</v>
      </c>
      <c r="BZ357" s="18">
        <f>IF(SalesOrders_Log[[#This Row],[Product]]=FY05_M09,SalesOrders_Log[[#This Row],[Date Invoiced]],0)</f>
        <v>0</v>
      </c>
      <c r="CA357" s="18">
        <f>IF(SalesOrders_Log[[#This Row],[Product]]=FY05_M10,SalesOrders_Log[[#This Row],[Date Invoiced]],0)</f>
        <v>0</v>
      </c>
      <c r="CB357" s="18">
        <f>IF(SalesOrders_Log[[#This Row],[Product]]=FY05_M11,SalesOrders_Log[[#This Row],[Date Invoiced]],0)</f>
        <v>0</v>
      </c>
      <c r="CC357" s="18">
        <f>IF(SalesOrders_Log[[#This Row],[Product]]=FY05_M12,SalesOrders_Log[[#This Row],[Date Invoiced]],0)</f>
        <v>0</v>
      </c>
    </row>
    <row r="358" spans="2:81" x14ac:dyDescent="0.25">
      <c r="B358" s="6" t="s">
        <v>962</v>
      </c>
      <c r="C358" s="6"/>
      <c r="D358" s="11"/>
      <c r="E358" s="6"/>
      <c r="F358" s="6"/>
      <c r="G358" s="6"/>
      <c r="H358" s="6"/>
      <c r="I358" s="6"/>
      <c r="J358" s="6"/>
      <c r="K358" s="6"/>
      <c r="L358" s="18" t="str">
        <f>IF(ISBLANK(SalesOrders_Log[[#This Row],[Product]]),"",SalesOrders_Log[[#This Row],[List Price]]*SalesOrders_Log[[#This Row],[QTY at List Price]]+SalesOrders_Log[[#This Row],[Discount Price]]*SalesOrders_Log[[#This Row],[QTY at Discount Price]])</f>
        <v/>
      </c>
      <c r="M358" s="6"/>
      <c r="N358" s="6"/>
      <c r="O358" s="18" t="str">
        <f>IFERROR(SalesOrders_Log[[#This Row],[Line Sub Total]]*SalesOrders_Log[[#This Row],[Zip Code Taxes]],"")</f>
        <v/>
      </c>
      <c r="P358" s="18">
        <f>SalesOrders_Log[[#This Row],[List Price]]-SalesOrders_Log[[#This Row],[Cost Price]]</f>
        <v>0</v>
      </c>
      <c r="Q35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58" s="93" t="str">
        <f>IFERROR(SalesOrders_Log[[#This Row],[QTY at List Price]]*SalesOrders_Log[[#This Row],[List Price]]/SalesOrders_Log[[#This Row],[Cost Price]]*SalesOrders_Log[[#This Row],[QTY at List Price]]-IF(SalesOrders_Log[[#This Row],[QTY at List Price]]="","",1),"")</f>
        <v/>
      </c>
      <c r="S358" s="93" t="str">
        <f>IFERROR( SalesOrders_Log[[#This Row],[QTY at Discount Price]]*SalesOrders_Log[[#This Row],[Discount Price]]/SalesOrders_Log[[#This Row],[Cost Price]]*SalesOrders_Log[[#This Row],[QTY at Discount Price]]-IF(SalesOrders_Log[[#This Row],[QTY at Discount Price]]="","",1),"")</f>
        <v/>
      </c>
      <c r="T358" s="6"/>
      <c r="V358" s="18">
        <f>IF(SalesOrders_Log[[#This Row],[Date Invoiced]]=FY01_M01,SalesOrders_Log[[#This Row],[Line Sub Total]],0)</f>
        <v>0</v>
      </c>
      <c r="W358" s="18">
        <f>IF(SalesOrders_Log[[#This Row],[Date Invoiced]]=FY01_M02,SalesOrders_Log[[#This Row],[Line Sub Total]],0)</f>
        <v>0</v>
      </c>
      <c r="X358" s="18">
        <f>IF(SalesOrders_Log[[#This Row],[Date Invoiced]]=FY01_M03,SalesOrders_Log[[#This Row],[Line Sub Total]],0)</f>
        <v>0</v>
      </c>
      <c r="Y358" s="18">
        <f>IF(SalesOrders_Log[[#This Row],[Date Invoiced]]=FY01_M04,SalesOrders_Log[[#This Row],[Line Sub Total]],0)</f>
        <v>0</v>
      </c>
      <c r="Z358" s="18">
        <f>IF(SalesOrders_Log[[#This Row],[Date Invoiced]]=FY01_M05,SalesOrders_Log[[#This Row],[Line Sub Total]],0)</f>
        <v>0</v>
      </c>
      <c r="AA358" s="18">
        <f>IF(SalesOrders_Log[[#This Row],[Date Invoiced]]=FY01_M06,SalesOrders_Log[[#This Row],[Line Sub Total]],0)</f>
        <v>0</v>
      </c>
      <c r="AB358" s="18">
        <f>IF(SalesOrders_Log[[#This Row],[Date Invoiced]]=FY01_M07,SalesOrders_Log[[#This Row],[Line Sub Total]],0)</f>
        <v>0</v>
      </c>
      <c r="AC358" s="18">
        <f>IF(SalesOrders_Log[[#This Row],[Date Invoiced]]=FY01_M08,SalesOrders_Log[[#This Row],[Line Sub Total]],0)</f>
        <v>0</v>
      </c>
      <c r="AD358" s="18">
        <f>IF(SalesOrders_Log[[#This Row],[Date Invoiced]]=FY01_M09,SalesOrders_Log[[#This Row],[Line Sub Total]],0)</f>
        <v>0</v>
      </c>
      <c r="AE358" s="18">
        <f>IF(SalesOrders_Log[[#This Row],[Date Invoiced]]=FY01_M10,SalesOrders_Log[[#This Row],[Line Sub Total]],0)</f>
        <v>0</v>
      </c>
      <c r="AF358" s="18">
        <f>IF(SalesOrders_Log[[#This Row],[Date Invoiced]]=FY01_M11,SalesOrders_Log[[#This Row],[Line Sub Total]],0)</f>
        <v>0</v>
      </c>
      <c r="AG358" s="18">
        <f>IF(SalesOrders_Log[[#This Row],[Date Invoiced]]=FY01_M12,SalesOrders_Log[[#This Row],[Line Sub Total]],0)</f>
        <v>0</v>
      </c>
      <c r="AH358" s="18">
        <f>IF(SalesOrders_Log[[#This Row],[Date Invoiced]]=FY02_M01,SalesOrders_Log[[#This Row],[Line Sub Total]],0)</f>
        <v>0</v>
      </c>
      <c r="AI358" s="18">
        <f>IF(SalesOrders_Log[[#This Row],[Date Invoiced]]=FY02_M02,SalesOrders_Log[[#This Row],[Line Sub Total]],0)</f>
        <v>0</v>
      </c>
      <c r="AJ358" s="18">
        <f>IF(SalesOrders_Log[[#This Row],[Date Invoiced]]=FY02_M03,SalesOrders_Log[[#This Row],[Line Sub Total]],0)</f>
        <v>0</v>
      </c>
      <c r="AK358" s="18">
        <f>IF(SalesOrders_Log[[#This Row],[Date Invoiced]]=FY02_M04,SalesOrders_Log[[#This Row],[Line Sub Total]],0)</f>
        <v>0</v>
      </c>
      <c r="AL358" s="18">
        <f>IF(SalesOrders_Log[[#This Row],[Date Invoiced]]=FY02_M05,SalesOrders_Log[[#This Row],[Line Sub Total]],0)</f>
        <v>0</v>
      </c>
      <c r="AM358" s="18">
        <f>IF(SalesOrders_Log[[#This Row],[Date Invoiced]]=FY02_M06,SalesOrders_Log[[#This Row],[Line Sub Total]],0)</f>
        <v>0</v>
      </c>
      <c r="AN358" s="18">
        <f>IF(SalesOrders_Log[[#This Row],[Date Invoiced]]=FY02_M07,SalesOrders_Log[[#This Row],[Line Sub Total]],0)</f>
        <v>0</v>
      </c>
      <c r="AO358" s="18">
        <f>IF(SalesOrders_Log[[#This Row],[Date Invoiced]]=FY02_M08,SalesOrders_Log[[#This Row],[Line Sub Total]],0)</f>
        <v>0</v>
      </c>
      <c r="AP358" s="18">
        <f>IF(SalesOrders_Log[[#This Row],[Date Invoiced]]=FY02_M09,SalesOrders_Log[[#This Row],[Line Sub Total]],0)</f>
        <v>0</v>
      </c>
      <c r="AQ358" s="18">
        <f>IF(SalesOrders_Log[[#This Row],[Date Invoiced]]=FY02_M10,SalesOrders_Log[[#This Row],[Line Sub Total]],0)</f>
        <v>0</v>
      </c>
      <c r="AR358" s="18">
        <f>IF(SalesOrders_Log[[#This Row],[Date Invoiced]]=FY02_M11,SalesOrders_Log[[#This Row],[Line Sub Total]],0)</f>
        <v>0</v>
      </c>
      <c r="AS358" s="18">
        <f>IF(SalesOrders_Log[[#This Row],[Date Invoiced]]=FY02_M12,SalesOrders_Log[[#This Row],[Line Sub Total]],0)</f>
        <v>0</v>
      </c>
      <c r="AT358" s="18">
        <f>IF(SalesOrders_Log[[#This Row],[Date Invoiced]]=FY03_M01,SalesOrders_Log[[#This Row],[Line Sub Total]],0)</f>
        <v>0</v>
      </c>
      <c r="AU358" s="18">
        <f>IF(SalesOrders_Log[[#This Row],[Date Invoiced]]=FY03_M02,SalesOrders_Log[[#This Row],[Line Sub Total]],0)</f>
        <v>0</v>
      </c>
      <c r="AV358" s="18">
        <f>IF(SalesOrders_Log[[#This Row],[Date Invoiced]]=FY03_M03,SalesOrders_Log[[#This Row],[Line Sub Total]],0)</f>
        <v>0</v>
      </c>
      <c r="AW358" s="18">
        <f>IF(SalesOrders_Log[[#This Row],[Date Invoiced]]=FY03_M04,SalesOrders_Log[[#This Row],[Line Sub Total]],0)</f>
        <v>0</v>
      </c>
      <c r="AX358" s="18">
        <f>IF(SalesOrders_Log[[#This Row],[Date Invoiced]]=FY03_M05,SalesOrders_Log[[#This Row],[Line Sub Total]],0)</f>
        <v>0</v>
      </c>
      <c r="AY358" s="18">
        <f>IF(SalesOrders_Log[[#This Row],[Date Invoiced]]=FY03_M06,SalesOrders_Log[[#This Row],[Line Sub Total]],0)</f>
        <v>0</v>
      </c>
      <c r="AZ358" s="18">
        <f>IF(SalesOrders_Log[[#This Row],[Date Invoiced]]=FY03_M07,SalesOrders_Log[[#This Row],[Line Sub Total]],0)</f>
        <v>0</v>
      </c>
      <c r="BA358" s="18">
        <f>IF(SalesOrders_Log[[#This Row],[Date Invoiced]]=FY03_M08,SalesOrders_Log[[#This Row],[Line Sub Total]],0)</f>
        <v>0</v>
      </c>
      <c r="BB358" s="18">
        <f>IF(SalesOrders_Log[[#This Row],[Date Invoiced]]=FY03_M09,SalesOrders_Log[[#This Row],[Line Sub Total]],0)</f>
        <v>0</v>
      </c>
      <c r="BC358" s="18">
        <f>IF(SalesOrders_Log[[#This Row],[Date Invoiced]]=FY03_M10,SalesOrders_Log[[#This Row],[Line Sub Total]],0)</f>
        <v>0</v>
      </c>
      <c r="BD358" s="18">
        <f>IF(SalesOrders_Log[[#This Row],[Date Invoiced]]=FY03_M11,SalesOrders_Log[[#This Row],[Line Sub Total]],0)</f>
        <v>0</v>
      </c>
      <c r="BE358" s="18">
        <f>IF(SalesOrders_Log[[#This Row],[Date Invoiced]]=FY03_M12,SalesOrders_Log[[#This Row],[Line Sub Total]],0)</f>
        <v>0</v>
      </c>
      <c r="BF358" s="18">
        <f>IF(SalesOrders_Log[[#This Row],[Product]]=FY04_M01,SalesOrders_Log[[#This Row],[Date Invoiced]],0)</f>
        <v>0</v>
      </c>
      <c r="BG358" s="18">
        <f>IF(SalesOrders_Log[[#This Row],[Product]]=FY04_M02,SalesOrders_Log[[#This Row],[Date Invoiced]],0)</f>
        <v>0</v>
      </c>
      <c r="BH358" s="18">
        <f>IF(SalesOrders_Log[[#This Row],[Product]]=FY04_M03,SalesOrders_Log[[#This Row],[Date Invoiced]],0)</f>
        <v>0</v>
      </c>
      <c r="BI358" s="18">
        <f>IF(SalesOrders_Log[[#This Row],[Product]]=FY04_M04,SalesOrders_Log[[#This Row],[Date Invoiced]],0)</f>
        <v>0</v>
      </c>
      <c r="BJ358" s="18">
        <f>IF(SalesOrders_Log[[#This Row],[Product]]=FY04_M05,SalesOrders_Log[[#This Row],[Date Invoiced]],0)</f>
        <v>0</v>
      </c>
      <c r="BK358" s="18">
        <f>IF(SalesOrders_Log[[#This Row],[Product]]=FY04_M06,SalesOrders_Log[[#This Row],[Date Invoiced]],0)</f>
        <v>0</v>
      </c>
      <c r="BL358" s="18">
        <f>IF(SalesOrders_Log[[#This Row],[Product]]=FY04_M07,SalesOrders_Log[[#This Row],[Date Invoiced]],0)</f>
        <v>0</v>
      </c>
      <c r="BM358" s="18">
        <f>IF(SalesOrders_Log[[#This Row],[Product]]=FY04_M08,SalesOrders_Log[[#This Row],[Date Invoiced]],0)</f>
        <v>0</v>
      </c>
      <c r="BN358" s="18">
        <f>IF(SalesOrders_Log[[#This Row],[Product]]=FY04_M09,SalesOrders_Log[[#This Row],[Date Invoiced]],0)</f>
        <v>0</v>
      </c>
      <c r="BO358" s="18">
        <f>IF(SalesOrders_Log[[#This Row],[Product]]=FY04_M10,SalesOrders_Log[[#This Row],[Date Invoiced]],0)</f>
        <v>0</v>
      </c>
      <c r="BP358" s="18">
        <f>IF(SalesOrders_Log[[#This Row],[Product]]=FY04_M11,SalesOrders_Log[[#This Row],[Date Invoiced]],0)</f>
        <v>0</v>
      </c>
      <c r="BQ358" s="18">
        <f>IF(SalesOrders_Log[[#This Row],[Product]]=FY04_M12,SalesOrders_Log[[#This Row],[Date Invoiced]],0)</f>
        <v>0</v>
      </c>
      <c r="BR358" s="18">
        <f>IF(SalesOrders_Log[[#This Row],[Product]]=FY05_M01,SalesOrders_Log[[#This Row],[Date Invoiced]],0)</f>
        <v>0</v>
      </c>
      <c r="BS358" s="18">
        <f>IF(SalesOrders_Log[[#This Row],[Product]]=FY05_M02,SalesOrders_Log[[#This Row],[Date Invoiced]],0)</f>
        <v>0</v>
      </c>
      <c r="BT358" s="18">
        <f>IF(SalesOrders_Log[[#This Row],[Product]]=FY05_M03,SalesOrders_Log[[#This Row],[Date Invoiced]],0)</f>
        <v>0</v>
      </c>
      <c r="BU358" s="18">
        <f>IF(SalesOrders_Log[[#This Row],[Product]]=FY05_M04,SalesOrders_Log[[#This Row],[Date Invoiced]],0)</f>
        <v>0</v>
      </c>
      <c r="BV358" s="18">
        <f>IF(SalesOrders_Log[[#This Row],[Product]]=FY05_M05,SalesOrders_Log[[#This Row],[Date Invoiced]],0)</f>
        <v>0</v>
      </c>
      <c r="BW358" s="18">
        <f>IF(SalesOrders_Log[[#This Row],[Product]]=FY05_M06,SalesOrders_Log[[#This Row],[Date Invoiced]],0)</f>
        <v>0</v>
      </c>
      <c r="BX358" s="18">
        <f>IF(SalesOrders_Log[[#This Row],[Product]]=FY05_M07,SalesOrders_Log[[#This Row],[Date Invoiced]],0)</f>
        <v>0</v>
      </c>
      <c r="BY358" s="18">
        <f>IF(SalesOrders_Log[[#This Row],[Product]]=FY05_M08,SalesOrders_Log[[#This Row],[Date Invoiced]],0)</f>
        <v>0</v>
      </c>
      <c r="BZ358" s="18">
        <f>IF(SalesOrders_Log[[#This Row],[Product]]=FY05_M09,SalesOrders_Log[[#This Row],[Date Invoiced]],0)</f>
        <v>0</v>
      </c>
      <c r="CA358" s="18">
        <f>IF(SalesOrders_Log[[#This Row],[Product]]=FY05_M10,SalesOrders_Log[[#This Row],[Date Invoiced]],0)</f>
        <v>0</v>
      </c>
      <c r="CB358" s="18">
        <f>IF(SalesOrders_Log[[#This Row],[Product]]=FY05_M11,SalesOrders_Log[[#This Row],[Date Invoiced]],0)</f>
        <v>0</v>
      </c>
      <c r="CC358" s="18">
        <f>IF(SalesOrders_Log[[#This Row],[Product]]=FY05_M12,SalesOrders_Log[[#This Row],[Date Invoiced]],0)</f>
        <v>0</v>
      </c>
    </row>
    <row r="359" spans="2:81" x14ac:dyDescent="0.25">
      <c r="B359" s="6" t="s">
        <v>963</v>
      </c>
      <c r="C359" s="6"/>
      <c r="D359" s="11"/>
      <c r="E359" s="6"/>
      <c r="F359" s="6"/>
      <c r="G359" s="6"/>
      <c r="H359" s="6"/>
      <c r="I359" s="6"/>
      <c r="J359" s="6"/>
      <c r="K359" s="6"/>
      <c r="L359" s="18" t="str">
        <f>IF(ISBLANK(SalesOrders_Log[[#This Row],[Product]]),"",SalesOrders_Log[[#This Row],[List Price]]*SalesOrders_Log[[#This Row],[QTY at List Price]]+SalesOrders_Log[[#This Row],[Discount Price]]*SalesOrders_Log[[#This Row],[QTY at Discount Price]])</f>
        <v/>
      </c>
      <c r="M359" s="6"/>
      <c r="N359" s="6"/>
      <c r="O359" s="18" t="str">
        <f>IFERROR(SalesOrders_Log[[#This Row],[Line Sub Total]]*SalesOrders_Log[[#This Row],[Zip Code Taxes]],"")</f>
        <v/>
      </c>
      <c r="P359" s="18">
        <f>SalesOrders_Log[[#This Row],[List Price]]-SalesOrders_Log[[#This Row],[Cost Price]]</f>
        <v>0</v>
      </c>
      <c r="Q35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59" s="93" t="str">
        <f>IFERROR(SalesOrders_Log[[#This Row],[QTY at List Price]]*SalesOrders_Log[[#This Row],[List Price]]/SalesOrders_Log[[#This Row],[Cost Price]]*SalesOrders_Log[[#This Row],[QTY at List Price]]-IF(SalesOrders_Log[[#This Row],[QTY at List Price]]="","",1),"")</f>
        <v/>
      </c>
      <c r="S359" s="93" t="str">
        <f>IFERROR( SalesOrders_Log[[#This Row],[QTY at Discount Price]]*SalesOrders_Log[[#This Row],[Discount Price]]/SalesOrders_Log[[#This Row],[Cost Price]]*SalesOrders_Log[[#This Row],[QTY at Discount Price]]-IF(SalesOrders_Log[[#This Row],[QTY at Discount Price]]="","",1),"")</f>
        <v/>
      </c>
      <c r="T359" s="6"/>
      <c r="V359" s="18">
        <f>IF(SalesOrders_Log[[#This Row],[Date Invoiced]]=FY01_M01,SalesOrders_Log[[#This Row],[Line Sub Total]],0)</f>
        <v>0</v>
      </c>
      <c r="W359" s="18">
        <f>IF(SalesOrders_Log[[#This Row],[Date Invoiced]]=FY01_M02,SalesOrders_Log[[#This Row],[Line Sub Total]],0)</f>
        <v>0</v>
      </c>
      <c r="X359" s="18">
        <f>IF(SalesOrders_Log[[#This Row],[Date Invoiced]]=FY01_M03,SalesOrders_Log[[#This Row],[Line Sub Total]],0)</f>
        <v>0</v>
      </c>
      <c r="Y359" s="18">
        <f>IF(SalesOrders_Log[[#This Row],[Date Invoiced]]=FY01_M04,SalesOrders_Log[[#This Row],[Line Sub Total]],0)</f>
        <v>0</v>
      </c>
      <c r="Z359" s="18">
        <f>IF(SalesOrders_Log[[#This Row],[Date Invoiced]]=FY01_M05,SalesOrders_Log[[#This Row],[Line Sub Total]],0)</f>
        <v>0</v>
      </c>
      <c r="AA359" s="18">
        <f>IF(SalesOrders_Log[[#This Row],[Date Invoiced]]=FY01_M06,SalesOrders_Log[[#This Row],[Line Sub Total]],0)</f>
        <v>0</v>
      </c>
      <c r="AB359" s="18">
        <f>IF(SalesOrders_Log[[#This Row],[Date Invoiced]]=FY01_M07,SalesOrders_Log[[#This Row],[Line Sub Total]],0)</f>
        <v>0</v>
      </c>
      <c r="AC359" s="18">
        <f>IF(SalesOrders_Log[[#This Row],[Date Invoiced]]=FY01_M08,SalesOrders_Log[[#This Row],[Line Sub Total]],0)</f>
        <v>0</v>
      </c>
      <c r="AD359" s="18">
        <f>IF(SalesOrders_Log[[#This Row],[Date Invoiced]]=FY01_M09,SalesOrders_Log[[#This Row],[Line Sub Total]],0)</f>
        <v>0</v>
      </c>
      <c r="AE359" s="18">
        <f>IF(SalesOrders_Log[[#This Row],[Date Invoiced]]=FY01_M10,SalesOrders_Log[[#This Row],[Line Sub Total]],0)</f>
        <v>0</v>
      </c>
      <c r="AF359" s="18">
        <f>IF(SalesOrders_Log[[#This Row],[Date Invoiced]]=FY01_M11,SalesOrders_Log[[#This Row],[Line Sub Total]],0)</f>
        <v>0</v>
      </c>
      <c r="AG359" s="18">
        <f>IF(SalesOrders_Log[[#This Row],[Date Invoiced]]=FY01_M12,SalesOrders_Log[[#This Row],[Line Sub Total]],0)</f>
        <v>0</v>
      </c>
      <c r="AH359" s="18">
        <f>IF(SalesOrders_Log[[#This Row],[Date Invoiced]]=FY02_M01,SalesOrders_Log[[#This Row],[Line Sub Total]],0)</f>
        <v>0</v>
      </c>
      <c r="AI359" s="18">
        <f>IF(SalesOrders_Log[[#This Row],[Date Invoiced]]=FY02_M02,SalesOrders_Log[[#This Row],[Line Sub Total]],0)</f>
        <v>0</v>
      </c>
      <c r="AJ359" s="18">
        <f>IF(SalesOrders_Log[[#This Row],[Date Invoiced]]=FY02_M03,SalesOrders_Log[[#This Row],[Line Sub Total]],0)</f>
        <v>0</v>
      </c>
      <c r="AK359" s="18">
        <f>IF(SalesOrders_Log[[#This Row],[Date Invoiced]]=FY02_M04,SalesOrders_Log[[#This Row],[Line Sub Total]],0)</f>
        <v>0</v>
      </c>
      <c r="AL359" s="18">
        <f>IF(SalesOrders_Log[[#This Row],[Date Invoiced]]=FY02_M05,SalesOrders_Log[[#This Row],[Line Sub Total]],0)</f>
        <v>0</v>
      </c>
      <c r="AM359" s="18">
        <f>IF(SalesOrders_Log[[#This Row],[Date Invoiced]]=FY02_M06,SalesOrders_Log[[#This Row],[Line Sub Total]],0)</f>
        <v>0</v>
      </c>
      <c r="AN359" s="18">
        <f>IF(SalesOrders_Log[[#This Row],[Date Invoiced]]=FY02_M07,SalesOrders_Log[[#This Row],[Line Sub Total]],0)</f>
        <v>0</v>
      </c>
      <c r="AO359" s="18">
        <f>IF(SalesOrders_Log[[#This Row],[Date Invoiced]]=FY02_M08,SalesOrders_Log[[#This Row],[Line Sub Total]],0)</f>
        <v>0</v>
      </c>
      <c r="AP359" s="18">
        <f>IF(SalesOrders_Log[[#This Row],[Date Invoiced]]=FY02_M09,SalesOrders_Log[[#This Row],[Line Sub Total]],0)</f>
        <v>0</v>
      </c>
      <c r="AQ359" s="18">
        <f>IF(SalesOrders_Log[[#This Row],[Date Invoiced]]=FY02_M10,SalesOrders_Log[[#This Row],[Line Sub Total]],0)</f>
        <v>0</v>
      </c>
      <c r="AR359" s="18">
        <f>IF(SalesOrders_Log[[#This Row],[Date Invoiced]]=FY02_M11,SalesOrders_Log[[#This Row],[Line Sub Total]],0)</f>
        <v>0</v>
      </c>
      <c r="AS359" s="18">
        <f>IF(SalesOrders_Log[[#This Row],[Date Invoiced]]=FY02_M12,SalesOrders_Log[[#This Row],[Line Sub Total]],0)</f>
        <v>0</v>
      </c>
      <c r="AT359" s="18">
        <f>IF(SalesOrders_Log[[#This Row],[Date Invoiced]]=FY03_M01,SalesOrders_Log[[#This Row],[Line Sub Total]],0)</f>
        <v>0</v>
      </c>
      <c r="AU359" s="18">
        <f>IF(SalesOrders_Log[[#This Row],[Date Invoiced]]=FY03_M02,SalesOrders_Log[[#This Row],[Line Sub Total]],0)</f>
        <v>0</v>
      </c>
      <c r="AV359" s="18">
        <f>IF(SalesOrders_Log[[#This Row],[Date Invoiced]]=FY03_M03,SalesOrders_Log[[#This Row],[Line Sub Total]],0)</f>
        <v>0</v>
      </c>
      <c r="AW359" s="18">
        <f>IF(SalesOrders_Log[[#This Row],[Date Invoiced]]=FY03_M04,SalesOrders_Log[[#This Row],[Line Sub Total]],0)</f>
        <v>0</v>
      </c>
      <c r="AX359" s="18">
        <f>IF(SalesOrders_Log[[#This Row],[Date Invoiced]]=FY03_M05,SalesOrders_Log[[#This Row],[Line Sub Total]],0)</f>
        <v>0</v>
      </c>
      <c r="AY359" s="18">
        <f>IF(SalesOrders_Log[[#This Row],[Date Invoiced]]=FY03_M06,SalesOrders_Log[[#This Row],[Line Sub Total]],0)</f>
        <v>0</v>
      </c>
      <c r="AZ359" s="18">
        <f>IF(SalesOrders_Log[[#This Row],[Date Invoiced]]=FY03_M07,SalesOrders_Log[[#This Row],[Line Sub Total]],0)</f>
        <v>0</v>
      </c>
      <c r="BA359" s="18">
        <f>IF(SalesOrders_Log[[#This Row],[Date Invoiced]]=FY03_M08,SalesOrders_Log[[#This Row],[Line Sub Total]],0)</f>
        <v>0</v>
      </c>
      <c r="BB359" s="18">
        <f>IF(SalesOrders_Log[[#This Row],[Date Invoiced]]=FY03_M09,SalesOrders_Log[[#This Row],[Line Sub Total]],0)</f>
        <v>0</v>
      </c>
      <c r="BC359" s="18">
        <f>IF(SalesOrders_Log[[#This Row],[Date Invoiced]]=FY03_M10,SalesOrders_Log[[#This Row],[Line Sub Total]],0)</f>
        <v>0</v>
      </c>
      <c r="BD359" s="18">
        <f>IF(SalesOrders_Log[[#This Row],[Date Invoiced]]=FY03_M11,SalesOrders_Log[[#This Row],[Line Sub Total]],0)</f>
        <v>0</v>
      </c>
      <c r="BE359" s="18">
        <f>IF(SalesOrders_Log[[#This Row],[Date Invoiced]]=FY03_M12,SalesOrders_Log[[#This Row],[Line Sub Total]],0)</f>
        <v>0</v>
      </c>
      <c r="BF359" s="18">
        <f>IF(SalesOrders_Log[[#This Row],[Product]]=FY04_M01,SalesOrders_Log[[#This Row],[Date Invoiced]],0)</f>
        <v>0</v>
      </c>
      <c r="BG359" s="18">
        <f>IF(SalesOrders_Log[[#This Row],[Product]]=FY04_M02,SalesOrders_Log[[#This Row],[Date Invoiced]],0)</f>
        <v>0</v>
      </c>
      <c r="BH359" s="18">
        <f>IF(SalesOrders_Log[[#This Row],[Product]]=FY04_M03,SalesOrders_Log[[#This Row],[Date Invoiced]],0)</f>
        <v>0</v>
      </c>
      <c r="BI359" s="18">
        <f>IF(SalesOrders_Log[[#This Row],[Product]]=FY04_M04,SalesOrders_Log[[#This Row],[Date Invoiced]],0)</f>
        <v>0</v>
      </c>
      <c r="BJ359" s="18">
        <f>IF(SalesOrders_Log[[#This Row],[Product]]=FY04_M05,SalesOrders_Log[[#This Row],[Date Invoiced]],0)</f>
        <v>0</v>
      </c>
      <c r="BK359" s="18">
        <f>IF(SalesOrders_Log[[#This Row],[Product]]=FY04_M06,SalesOrders_Log[[#This Row],[Date Invoiced]],0)</f>
        <v>0</v>
      </c>
      <c r="BL359" s="18">
        <f>IF(SalesOrders_Log[[#This Row],[Product]]=FY04_M07,SalesOrders_Log[[#This Row],[Date Invoiced]],0)</f>
        <v>0</v>
      </c>
      <c r="BM359" s="18">
        <f>IF(SalesOrders_Log[[#This Row],[Product]]=FY04_M08,SalesOrders_Log[[#This Row],[Date Invoiced]],0)</f>
        <v>0</v>
      </c>
      <c r="BN359" s="18">
        <f>IF(SalesOrders_Log[[#This Row],[Product]]=FY04_M09,SalesOrders_Log[[#This Row],[Date Invoiced]],0)</f>
        <v>0</v>
      </c>
      <c r="BO359" s="18">
        <f>IF(SalesOrders_Log[[#This Row],[Product]]=FY04_M10,SalesOrders_Log[[#This Row],[Date Invoiced]],0)</f>
        <v>0</v>
      </c>
      <c r="BP359" s="18">
        <f>IF(SalesOrders_Log[[#This Row],[Product]]=FY04_M11,SalesOrders_Log[[#This Row],[Date Invoiced]],0)</f>
        <v>0</v>
      </c>
      <c r="BQ359" s="18">
        <f>IF(SalesOrders_Log[[#This Row],[Product]]=FY04_M12,SalesOrders_Log[[#This Row],[Date Invoiced]],0)</f>
        <v>0</v>
      </c>
      <c r="BR359" s="18">
        <f>IF(SalesOrders_Log[[#This Row],[Product]]=FY05_M01,SalesOrders_Log[[#This Row],[Date Invoiced]],0)</f>
        <v>0</v>
      </c>
      <c r="BS359" s="18">
        <f>IF(SalesOrders_Log[[#This Row],[Product]]=FY05_M02,SalesOrders_Log[[#This Row],[Date Invoiced]],0)</f>
        <v>0</v>
      </c>
      <c r="BT359" s="18">
        <f>IF(SalesOrders_Log[[#This Row],[Product]]=FY05_M03,SalesOrders_Log[[#This Row],[Date Invoiced]],0)</f>
        <v>0</v>
      </c>
      <c r="BU359" s="18">
        <f>IF(SalesOrders_Log[[#This Row],[Product]]=FY05_M04,SalesOrders_Log[[#This Row],[Date Invoiced]],0)</f>
        <v>0</v>
      </c>
      <c r="BV359" s="18">
        <f>IF(SalesOrders_Log[[#This Row],[Product]]=FY05_M05,SalesOrders_Log[[#This Row],[Date Invoiced]],0)</f>
        <v>0</v>
      </c>
      <c r="BW359" s="18">
        <f>IF(SalesOrders_Log[[#This Row],[Product]]=FY05_M06,SalesOrders_Log[[#This Row],[Date Invoiced]],0)</f>
        <v>0</v>
      </c>
      <c r="BX359" s="18">
        <f>IF(SalesOrders_Log[[#This Row],[Product]]=FY05_M07,SalesOrders_Log[[#This Row],[Date Invoiced]],0)</f>
        <v>0</v>
      </c>
      <c r="BY359" s="18">
        <f>IF(SalesOrders_Log[[#This Row],[Product]]=FY05_M08,SalesOrders_Log[[#This Row],[Date Invoiced]],0)</f>
        <v>0</v>
      </c>
      <c r="BZ359" s="18">
        <f>IF(SalesOrders_Log[[#This Row],[Product]]=FY05_M09,SalesOrders_Log[[#This Row],[Date Invoiced]],0)</f>
        <v>0</v>
      </c>
      <c r="CA359" s="18">
        <f>IF(SalesOrders_Log[[#This Row],[Product]]=FY05_M10,SalesOrders_Log[[#This Row],[Date Invoiced]],0)</f>
        <v>0</v>
      </c>
      <c r="CB359" s="18">
        <f>IF(SalesOrders_Log[[#This Row],[Product]]=FY05_M11,SalesOrders_Log[[#This Row],[Date Invoiced]],0)</f>
        <v>0</v>
      </c>
      <c r="CC359" s="18">
        <f>IF(SalesOrders_Log[[#This Row],[Product]]=FY05_M12,SalesOrders_Log[[#This Row],[Date Invoiced]],0)</f>
        <v>0</v>
      </c>
    </row>
    <row r="360" spans="2:81" x14ac:dyDescent="0.25">
      <c r="B360" s="6" t="s">
        <v>964</v>
      </c>
      <c r="C360" s="6"/>
      <c r="D360" s="11"/>
      <c r="E360" s="6"/>
      <c r="F360" s="6"/>
      <c r="G360" s="6"/>
      <c r="H360" s="6"/>
      <c r="I360" s="6"/>
      <c r="J360" s="6"/>
      <c r="K360" s="6"/>
      <c r="L360" s="18" t="str">
        <f>IF(ISBLANK(SalesOrders_Log[[#This Row],[Product]]),"",SalesOrders_Log[[#This Row],[List Price]]*SalesOrders_Log[[#This Row],[QTY at List Price]]+SalesOrders_Log[[#This Row],[Discount Price]]*SalesOrders_Log[[#This Row],[QTY at Discount Price]])</f>
        <v/>
      </c>
      <c r="M360" s="6"/>
      <c r="N360" s="6"/>
      <c r="O360" s="18" t="str">
        <f>IFERROR(SalesOrders_Log[[#This Row],[Line Sub Total]]*SalesOrders_Log[[#This Row],[Zip Code Taxes]],"")</f>
        <v/>
      </c>
      <c r="P360" s="18">
        <f>SalesOrders_Log[[#This Row],[List Price]]-SalesOrders_Log[[#This Row],[Cost Price]]</f>
        <v>0</v>
      </c>
      <c r="Q36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60" s="93" t="str">
        <f>IFERROR(SalesOrders_Log[[#This Row],[QTY at List Price]]*SalesOrders_Log[[#This Row],[List Price]]/SalesOrders_Log[[#This Row],[Cost Price]]*SalesOrders_Log[[#This Row],[QTY at List Price]]-IF(SalesOrders_Log[[#This Row],[QTY at List Price]]="","",1),"")</f>
        <v/>
      </c>
      <c r="S360" s="93" t="str">
        <f>IFERROR( SalesOrders_Log[[#This Row],[QTY at Discount Price]]*SalesOrders_Log[[#This Row],[Discount Price]]/SalesOrders_Log[[#This Row],[Cost Price]]*SalesOrders_Log[[#This Row],[QTY at Discount Price]]-IF(SalesOrders_Log[[#This Row],[QTY at Discount Price]]="","",1),"")</f>
        <v/>
      </c>
      <c r="T360" s="6"/>
      <c r="V360" s="18">
        <f>IF(SalesOrders_Log[[#This Row],[Date Invoiced]]=FY01_M01,SalesOrders_Log[[#This Row],[Line Sub Total]],0)</f>
        <v>0</v>
      </c>
      <c r="W360" s="18">
        <f>IF(SalesOrders_Log[[#This Row],[Date Invoiced]]=FY01_M02,SalesOrders_Log[[#This Row],[Line Sub Total]],0)</f>
        <v>0</v>
      </c>
      <c r="X360" s="18">
        <f>IF(SalesOrders_Log[[#This Row],[Date Invoiced]]=FY01_M03,SalesOrders_Log[[#This Row],[Line Sub Total]],0)</f>
        <v>0</v>
      </c>
      <c r="Y360" s="18">
        <f>IF(SalesOrders_Log[[#This Row],[Date Invoiced]]=FY01_M04,SalesOrders_Log[[#This Row],[Line Sub Total]],0)</f>
        <v>0</v>
      </c>
      <c r="Z360" s="18">
        <f>IF(SalesOrders_Log[[#This Row],[Date Invoiced]]=FY01_M05,SalesOrders_Log[[#This Row],[Line Sub Total]],0)</f>
        <v>0</v>
      </c>
      <c r="AA360" s="18">
        <f>IF(SalesOrders_Log[[#This Row],[Date Invoiced]]=FY01_M06,SalesOrders_Log[[#This Row],[Line Sub Total]],0)</f>
        <v>0</v>
      </c>
      <c r="AB360" s="18">
        <f>IF(SalesOrders_Log[[#This Row],[Date Invoiced]]=FY01_M07,SalesOrders_Log[[#This Row],[Line Sub Total]],0)</f>
        <v>0</v>
      </c>
      <c r="AC360" s="18">
        <f>IF(SalesOrders_Log[[#This Row],[Date Invoiced]]=FY01_M08,SalesOrders_Log[[#This Row],[Line Sub Total]],0)</f>
        <v>0</v>
      </c>
      <c r="AD360" s="18">
        <f>IF(SalesOrders_Log[[#This Row],[Date Invoiced]]=FY01_M09,SalesOrders_Log[[#This Row],[Line Sub Total]],0)</f>
        <v>0</v>
      </c>
      <c r="AE360" s="18">
        <f>IF(SalesOrders_Log[[#This Row],[Date Invoiced]]=FY01_M10,SalesOrders_Log[[#This Row],[Line Sub Total]],0)</f>
        <v>0</v>
      </c>
      <c r="AF360" s="18">
        <f>IF(SalesOrders_Log[[#This Row],[Date Invoiced]]=FY01_M11,SalesOrders_Log[[#This Row],[Line Sub Total]],0)</f>
        <v>0</v>
      </c>
      <c r="AG360" s="18">
        <f>IF(SalesOrders_Log[[#This Row],[Date Invoiced]]=FY01_M12,SalesOrders_Log[[#This Row],[Line Sub Total]],0)</f>
        <v>0</v>
      </c>
      <c r="AH360" s="18">
        <f>IF(SalesOrders_Log[[#This Row],[Date Invoiced]]=FY02_M01,SalesOrders_Log[[#This Row],[Line Sub Total]],0)</f>
        <v>0</v>
      </c>
      <c r="AI360" s="18">
        <f>IF(SalesOrders_Log[[#This Row],[Date Invoiced]]=FY02_M02,SalesOrders_Log[[#This Row],[Line Sub Total]],0)</f>
        <v>0</v>
      </c>
      <c r="AJ360" s="18">
        <f>IF(SalesOrders_Log[[#This Row],[Date Invoiced]]=FY02_M03,SalesOrders_Log[[#This Row],[Line Sub Total]],0)</f>
        <v>0</v>
      </c>
      <c r="AK360" s="18">
        <f>IF(SalesOrders_Log[[#This Row],[Date Invoiced]]=FY02_M04,SalesOrders_Log[[#This Row],[Line Sub Total]],0)</f>
        <v>0</v>
      </c>
      <c r="AL360" s="18">
        <f>IF(SalesOrders_Log[[#This Row],[Date Invoiced]]=FY02_M05,SalesOrders_Log[[#This Row],[Line Sub Total]],0)</f>
        <v>0</v>
      </c>
      <c r="AM360" s="18">
        <f>IF(SalesOrders_Log[[#This Row],[Date Invoiced]]=FY02_M06,SalesOrders_Log[[#This Row],[Line Sub Total]],0)</f>
        <v>0</v>
      </c>
      <c r="AN360" s="18">
        <f>IF(SalesOrders_Log[[#This Row],[Date Invoiced]]=FY02_M07,SalesOrders_Log[[#This Row],[Line Sub Total]],0)</f>
        <v>0</v>
      </c>
      <c r="AO360" s="18">
        <f>IF(SalesOrders_Log[[#This Row],[Date Invoiced]]=FY02_M08,SalesOrders_Log[[#This Row],[Line Sub Total]],0)</f>
        <v>0</v>
      </c>
      <c r="AP360" s="18">
        <f>IF(SalesOrders_Log[[#This Row],[Date Invoiced]]=FY02_M09,SalesOrders_Log[[#This Row],[Line Sub Total]],0)</f>
        <v>0</v>
      </c>
      <c r="AQ360" s="18">
        <f>IF(SalesOrders_Log[[#This Row],[Date Invoiced]]=FY02_M10,SalesOrders_Log[[#This Row],[Line Sub Total]],0)</f>
        <v>0</v>
      </c>
      <c r="AR360" s="18">
        <f>IF(SalesOrders_Log[[#This Row],[Date Invoiced]]=FY02_M11,SalesOrders_Log[[#This Row],[Line Sub Total]],0)</f>
        <v>0</v>
      </c>
      <c r="AS360" s="18">
        <f>IF(SalesOrders_Log[[#This Row],[Date Invoiced]]=FY02_M12,SalesOrders_Log[[#This Row],[Line Sub Total]],0)</f>
        <v>0</v>
      </c>
      <c r="AT360" s="18">
        <f>IF(SalesOrders_Log[[#This Row],[Date Invoiced]]=FY03_M01,SalesOrders_Log[[#This Row],[Line Sub Total]],0)</f>
        <v>0</v>
      </c>
      <c r="AU360" s="18">
        <f>IF(SalesOrders_Log[[#This Row],[Date Invoiced]]=FY03_M02,SalesOrders_Log[[#This Row],[Line Sub Total]],0)</f>
        <v>0</v>
      </c>
      <c r="AV360" s="18">
        <f>IF(SalesOrders_Log[[#This Row],[Date Invoiced]]=FY03_M03,SalesOrders_Log[[#This Row],[Line Sub Total]],0)</f>
        <v>0</v>
      </c>
      <c r="AW360" s="18">
        <f>IF(SalesOrders_Log[[#This Row],[Date Invoiced]]=FY03_M04,SalesOrders_Log[[#This Row],[Line Sub Total]],0)</f>
        <v>0</v>
      </c>
      <c r="AX360" s="18">
        <f>IF(SalesOrders_Log[[#This Row],[Date Invoiced]]=FY03_M05,SalesOrders_Log[[#This Row],[Line Sub Total]],0)</f>
        <v>0</v>
      </c>
      <c r="AY360" s="18">
        <f>IF(SalesOrders_Log[[#This Row],[Date Invoiced]]=FY03_M06,SalesOrders_Log[[#This Row],[Line Sub Total]],0)</f>
        <v>0</v>
      </c>
      <c r="AZ360" s="18">
        <f>IF(SalesOrders_Log[[#This Row],[Date Invoiced]]=FY03_M07,SalesOrders_Log[[#This Row],[Line Sub Total]],0)</f>
        <v>0</v>
      </c>
      <c r="BA360" s="18">
        <f>IF(SalesOrders_Log[[#This Row],[Date Invoiced]]=FY03_M08,SalesOrders_Log[[#This Row],[Line Sub Total]],0)</f>
        <v>0</v>
      </c>
      <c r="BB360" s="18">
        <f>IF(SalesOrders_Log[[#This Row],[Date Invoiced]]=FY03_M09,SalesOrders_Log[[#This Row],[Line Sub Total]],0)</f>
        <v>0</v>
      </c>
      <c r="BC360" s="18">
        <f>IF(SalesOrders_Log[[#This Row],[Date Invoiced]]=FY03_M10,SalesOrders_Log[[#This Row],[Line Sub Total]],0)</f>
        <v>0</v>
      </c>
      <c r="BD360" s="18">
        <f>IF(SalesOrders_Log[[#This Row],[Date Invoiced]]=FY03_M11,SalesOrders_Log[[#This Row],[Line Sub Total]],0)</f>
        <v>0</v>
      </c>
      <c r="BE360" s="18">
        <f>IF(SalesOrders_Log[[#This Row],[Date Invoiced]]=FY03_M12,SalesOrders_Log[[#This Row],[Line Sub Total]],0)</f>
        <v>0</v>
      </c>
      <c r="BF360" s="18">
        <f>IF(SalesOrders_Log[[#This Row],[Product]]=FY04_M01,SalesOrders_Log[[#This Row],[Date Invoiced]],0)</f>
        <v>0</v>
      </c>
      <c r="BG360" s="18">
        <f>IF(SalesOrders_Log[[#This Row],[Product]]=FY04_M02,SalesOrders_Log[[#This Row],[Date Invoiced]],0)</f>
        <v>0</v>
      </c>
      <c r="BH360" s="18">
        <f>IF(SalesOrders_Log[[#This Row],[Product]]=FY04_M03,SalesOrders_Log[[#This Row],[Date Invoiced]],0)</f>
        <v>0</v>
      </c>
      <c r="BI360" s="18">
        <f>IF(SalesOrders_Log[[#This Row],[Product]]=FY04_M04,SalesOrders_Log[[#This Row],[Date Invoiced]],0)</f>
        <v>0</v>
      </c>
      <c r="BJ360" s="18">
        <f>IF(SalesOrders_Log[[#This Row],[Product]]=FY04_M05,SalesOrders_Log[[#This Row],[Date Invoiced]],0)</f>
        <v>0</v>
      </c>
      <c r="BK360" s="18">
        <f>IF(SalesOrders_Log[[#This Row],[Product]]=FY04_M06,SalesOrders_Log[[#This Row],[Date Invoiced]],0)</f>
        <v>0</v>
      </c>
      <c r="BL360" s="18">
        <f>IF(SalesOrders_Log[[#This Row],[Product]]=FY04_M07,SalesOrders_Log[[#This Row],[Date Invoiced]],0)</f>
        <v>0</v>
      </c>
      <c r="BM360" s="18">
        <f>IF(SalesOrders_Log[[#This Row],[Product]]=FY04_M08,SalesOrders_Log[[#This Row],[Date Invoiced]],0)</f>
        <v>0</v>
      </c>
      <c r="BN360" s="18">
        <f>IF(SalesOrders_Log[[#This Row],[Product]]=FY04_M09,SalesOrders_Log[[#This Row],[Date Invoiced]],0)</f>
        <v>0</v>
      </c>
      <c r="BO360" s="18">
        <f>IF(SalesOrders_Log[[#This Row],[Product]]=FY04_M10,SalesOrders_Log[[#This Row],[Date Invoiced]],0)</f>
        <v>0</v>
      </c>
      <c r="BP360" s="18">
        <f>IF(SalesOrders_Log[[#This Row],[Product]]=FY04_M11,SalesOrders_Log[[#This Row],[Date Invoiced]],0)</f>
        <v>0</v>
      </c>
      <c r="BQ360" s="18">
        <f>IF(SalesOrders_Log[[#This Row],[Product]]=FY04_M12,SalesOrders_Log[[#This Row],[Date Invoiced]],0)</f>
        <v>0</v>
      </c>
      <c r="BR360" s="18">
        <f>IF(SalesOrders_Log[[#This Row],[Product]]=FY05_M01,SalesOrders_Log[[#This Row],[Date Invoiced]],0)</f>
        <v>0</v>
      </c>
      <c r="BS360" s="18">
        <f>IF(SalesOrders_Log[[#This Row],[Product]]=FY05_M02,SalesOrders_Log[[#This Row],[Date Invoiced]],0)</f>
        <v>0</v>
      </c>
      <c r="BT360" s="18">
        <f>IF(SalesOrders_Log[[#This Row],[Product]]=FY05_M03,SalesOrders_Log[[#This Row],[Date Invoiced]],0)</f>
        <v>0</v>
      </c>
      <c r="BU360" s="18">
        <f>IF(SalesOrders_Log[[#This Row],[Product]]=FY05_M04,SalesOrders_Log[[#This Row],[Date Invoiced]],0)</f>
        <v>0</v>
      </c>
      <c r="BV360" s="18">
        <f>IF(SalesOrders_Log[[#This Row],[Product]]=FY05_M05,SalesOrders_Log[[#This Row],[Date Invoiced]],0)</f>
        <v>0</v>
      </c>
      <c r="BW360" s="18">
        <f>IF(SalesOrders_Log[[#This Row],[Product]]=FY05_M06,SalesOrders_Log[[#This Row],[Date Invoiced]],0)</f>
        <v>0</v>
      </c>
      <c r="BX360" s="18">
        <f>IF(SalesOrders_Log[[#This Row],[Product]]=FY05_M07,SalesOrders_Log[[#This Row],[Date Invoiced]],0)</f>
        <v>0</v>
      </c>
      <c r="BY360" s="18">
        <f>IF(SalesOrders_Log[[#This Row],[Product]]=FY05_M08,SalesOrders_Log[[#This Row],[Date Invoiced]],0)</f>
        <v>0</v>
      </c>
      <c r="BZ360" s="18">
        <f>IF(SalesOrders_Log[[#This Row],[Product]]=FY05_M09,SalesOrders_Log[[#This Row],[Date Invoiced]],0)</f>
        <v>0</v>
      </c>
      <c r="CA360" s="18">
        <f>IF(SalesOrders_Log[[#This Row],[Product]]=FY05_M10,SalesOrders_Log[[#This Row],[Date Invoiced]],0)</f>
        <v>0</v>
      </c>
      <c r="CB360" s="18">
        <f>IF(SalesOrders_Log[[#This Row],[Product]]=FY05_M11,SalesOrders_Log[[#This Row],[Date Invoiced]],0)</f>
        <v>0</v>
      </c>
      <c r="CC360" s="18">
        <f>IF(SalesOrders_Log[[#This Row],[Product]]=FY05_M12,SalesOrders_Log[[#This Row],[Date Invoiced]],0)</f>
        <v>0</v>
      </c>
    </row>
    <row r="361" spans="2:81" x14ac:dyDescent="0.25">
      <c r="B361" s="6" t="s">
        <v>965</v>
      </c>
      <c r="C361" s="6"/>
      <c r="D361" s="11"/>
      <c r="E361" s="6"/>
      <c r="F361" s="6"/>
      <c r="G361" s="6"/>
      <c r="H361" s="6"/>
      <c r="I361" s="6"/>
      <c r="J361" s="6"/>
      <c r="K361" s="6"/>
      <c r="L361" s="18" t="str">
        <f>IF(ISBLANK(SalesOrders_Log[[#This Row],[Product]]),"",SalesOrders_Log[[#This Row],[List Price]]*SalesOrders_Log[[#This Row],[QTY at List Price]]+SalesOrders_Log[[#This Row],[Discount Price]]*SalesOrders_Log[[#This Row],[QTY at Discount Price]])</f>
        <v/>
      </c>
      <c r="M361" s="6"/>
      <c r="N361" s="6"/>
      <c r="O361" s="18" t="str">
        <f>IFERROR(SalesOrders_Log[[#This Row],[Line Sub Total]]*SalesOrders_Log[[#This Row],[Zip Code Taxes]],"")</f>
        <v/>
      </c>
      <c r="P361" s="18">
        <f>SalesOrders_Log[[#This Row],[List Price]]-SalesOrders_Log[[#This Row],[Cost Price]]</f>
        <v>0</v>
      </c>
      <c r="Q36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61" s="93" t="str">
        <f>IFERROR(SalesOrders_Log[[#This Row],[QTY at List Price]]*SalesOrders_Log[[#This Row],[List Price]]/SalesOrders_Log[[#This Row],[Cost Price]]*SalesOrders_Log[[#This Row],[QTY at List Price]]-IF(SalesOrders_Log[[#This Row],[QTY at List Price]]="","",1),"")</f>
        <v/>
      </c>
      <c r="S361" s="93" t="str">
        <f>IFERROR( SalesOrders_Log[[#This Row],[QTY at Discount Price]]*SalesOrders_Log[[#This Row],[Discount Price]]/SalesOrders_Log[[#This Row],[Cost Price]]*SalesOrders_Log[[#This Row],[QTY at Discount Price]]-IF(SalesOrders_Log[[#This Row],[QTY at Discount Price]]="","",1),"")</f>
        <v/>
      </c>
      <c r="T361" s="6"/>
      <c r="V361" s="18">
        <f>IF(SalesOrders_Log[[#This Row],[Date Invoiced]]=FY01_M01,SalesOrders_Log[[#This Row],[Line Sub Total]],0)</f>
        <v>0</v>
      </c>
      <c r="W361" s="18">
        <f>IF(SalesOrders_Log[[#This Row],[Date Invoiced]]=FY01_M02,SalesOrders_Log[[#This Row],[Line Sub Total]],0)</f>
        <v>0</v>
      </c>
      <c r="X361" s="18">
        <f>IF(SalesOrders_Log[[#This Row],[Date Invoiced]]=FY01_M03,SalesOrders_Log[[#This Row],[Line Sub Total]],0)</f>
        <v>0</v>
      </c>
      <c r="Y361" s="18">
        <f>IF(SalesOrders_Log[[#This Row],[Date Invoiced]]=FY01_M04,SalesOrders_Log[[#This Row],[Line Sub Total]],0)</f>
        <v>0</v>
      </c>
      <c r="Z361" s="18">
        <f>IF(SalesOrders_Log[[#This Row],[Date Invoiced]]=FY01_M05,SalesOrders_Log[[#This Row],[Line Sub Total]],0)</f>
        <v>0</v>
      </c>
      <c r="AA361" s="18">
        <f>IF(SalesOrders_Log[[#This Row],[Date Invoiced]]=FY01_M06,SalesOrders_Log[[#This Row],[Line Sub Total]],0)</f>
        <v>0</v>
      </c>
      <c r="AB361" s="18">
        <f>IF(SalesOrders_Log[[#This Row],[Date Invoiced]]=FY01_M07,SalesOrders_Log[[#This Row],[Line Sub Total]],0)</f>
        <v>0</v>
      </c>
      <c r="AC361" s="18">
        <f>IF(SalesOrders_Log[[#This Row],[Date Invoiced]]=FY01_M08,SalesOrders_Log[[#This Row],[Line Sub Total]],0)</f>
        <v>0</v>
      </c>
      <c r="AD361" s="18">
        <f>IF(SalesOrders_Log[[#This Row],[Date Invoiced]]=FY01_M09,SalesOrders_Log[[#This Row],[Line Sub Total]],0)</f>
        <v>0</v>
      </c>
      <c r="AE361" s="18">
        <f>IF(SalesOrders_Log[[#This Row],[Date Invoiced]]=FY01_M10,SalesOrders_Log[[#This Row],[Line Sub Total]],0)</f>
        <v>0</v>
      </c>
      <c r="AF361" s="18">
        <f>IF(SalesOrders_Log[[#This Row],[Date Invoiced]]=FY01_M11,SalesOrders_Log[[#This Row],[Line Sub Total]],0)</f>
        <v>0</v>
      </c>
      <c r="AG361" s="18">
        <f>IF(SalesOrders_Log[[#This Row],[Date Invoiced]]=FY01_M12,SalesOrders_Log[[#This Row],[Line Sub Total]],0)</f>
        <v>0</v>
      </c>
      <c r="AH361" s="18">
        <f>IF(SalesOrders_Log[[#This Row],[Date Invoiced]]=FY02_M01,SalesOrders_Log[[#This Row],[Line Sub Total]],0)</f>
        <v>0</v>
      </c>
      <c r="AI361" s="18">
        <f>IF(SalesOrders_Log[[#This Row],[Date Invoiced]]=FY02_M02,SalesOrders_Log[[#This Row],[Line Sub Total]],0)</f>
        <v>0</v>
      </c>
      <c r="AJ361" s="18">
        <f>IF(SalesOrders_Log[[#This Row],[Date Invoiced]]=FY02_M03,SalesOrders_Log[[#This Row],[Line Sub Total]],0)</f>
        <v>0</v>
      </c>
      <c r="AK361" s="18">
        <f>IF(SalesOrders_Log[[#This Row],[Date Invoiced]]=FY02_M04,SalesOrders_Log[[#This Row],[Line Sub Total]],0)</f>
        <v>0</v>
      </c>
      <c r="AL361" s="18">
        <f>IF(SalesOrders_Log[[#This Row],[Date Invoiced]]=FY02_M05,SalesOrders_Log[[#This Row],[Line Sub Total]],0)</f>
        <v>0</v>
      </c>
      <c r="AM361" s="18">
        <f>IF(SalesOrders_Log[[#This Row],[Date Invoiced]]=FY02_M06,SalesOrders_Log[[#This Row],[Line Sub Total]],0)</f>
        <v>0</v>
      </c>
      <c r="AN361" s="18">
        <f>IF(SalesOrders_Log[[#This Row],[Date Invoiced]]=FY02_M07,SalesOrders_Log[[#This Row],[Line Sub Total]],0)</f>
        <v>0</v>
      </c>
      <c r="AO361" s="18">
        <f>IF(SalesOrders_Log[[#This Row],[Date Invoiced]]=FY02_M08,SalesOrders_Log[[#This Row],[Line Sub Total]],0)</f>
        <v>0</v>
      </c>
      <c r="AP361" s="18">
        <f>IF(SalesOrders_Log[[#This Row],[Date Invoiced]]=FY02_M09,SalesOrders_Log[[#This Row],[Line Sub Total]],0)</f>
        <v>0</v>
      </c>
      <c r="AQ361" s="18">
        <f>IF(SalesOrders_Log[[#This Row],[Date Invoiced]]=FY02_M10,SalesOrders_Log[[#This Row],[Line Sub Total]],0)</f>
        <v>0</v>
      </c>
      <c r="AR361" s="18">
        <f>IF(SalesOrders_Log[[#This Row],[Date Invoiced]]=FY02_M11,SalesOrders_Log[[#This Row],[Line Sub Total]],0)</f>
        <v>0</v>
      </c>
      <c r="AS361" s="18">
        <f>IF(SalesOrders_Log[[#This Row],[Date Invoiced]]=FY02_M12,SalesOrders_Log[[#This Row],[Line Sub Total]],0)</f>
        <v>0</v>
      </c>
      <c r="AT361" s="18">
        <f>IF(SalesOrders_Log[[#This Row],[Date Invoiced]]=FY03_M01,SalesOrders_Log[[#This Row],[Line Sub Total]],0)</f>
        <v>0</v>
      </c>
      <c r="AU361" s="18">
        <f>IF(SalesOrders_Log[[#This Row],[Date Invoiced]]=FY03_M02,SalesOrders_Log[[#This Row],[Line Sub Total]],0)</f>
        <v>0</v>
      </c>
      <c r="AV361" s="18">
        <f>IF(SalesOrders_Log[[#This Row],[Date Invoiced]]=FY03_M03,SalesOrders_Log[[#This Row],[Line Sub Total]],0)</f>
        <v>0</v>
      </c>
      <c r="AW361" s="18">
        <f>IF(SalesOrders_Log[[#This Row],[Date Invoiced]]=FY03_M04,SalesOrders_Log[[#This Row],[Line Sub Total]],0)</f>
        <v>0</v>
      </c>
      <c r="AX361" s="18">
        <f>IF(SalesOrders_Log[[#This Row],[Date Invoiced]]=FY03_M05,SalesOrders_Log[[#This Row],[Line Sub Total]],0)</f>
        <v>0</v>
      </c>
      <c r="AY361" s="18">
        <f>IF(SalesOrders_Log[[#This Row],[Date Invoiced]]=FY03_M06,SalesOrders_Log[[#This Row],[Line Sub Total]],0)</f>
        <v>0</v>
      </c>
      <c r="AZ361" s="18">
        <f>IF(SalesOrders_Log[[#This Row],[Date Invoiced]]=FY03_M07,SalesOrders_Log[[#This Row],[Line Sub Total]],0)</f>
        <v>0</v>
      </c>
      <c r="BA361" s="18">
        <f>IF(SalesOrders_Log[[#This Row],[Date Invoiced]]=FY03_M08,SalesOrders_Log[[#This Row],[Line Sub Total]],0)</f>
        <v>0</v>
      </c>
      <c r="BB361" s="18">
        <f>IF(SalesOrders_Log[[#This Row],[Date Invoiced]]=FY03_M09,SalesOrders_Log[[#This Row],[Line Sub Total]],0)</f>
        <v>0</v>
      </c>
      <c r="BC361" s="18">
        <f>IF(SalesOrders_Log[[#This Row],[Date Invoiced]]=FY03_M10,SalesOrders_Log[[#This Row],[Line Sub Total]],0)</f>
        <v>0</v>
      </c>
      <c r="BD361" s="18">
        <f>IF(SalesOrders_Log[[#This Row],[Date Invoiced]]=FY03_M11,SalesOrders_Log[[#This Row],[Line Sub Total]],0)</f>
        <v>0</v>
      </c>
      <c r="BE361" s="18">
        <f>IF(SalesOrders_Log[[#This Row],[Date Invoiced]]=FY03_M12,SalesOrders_Log[[#This Row],[Line Sub Total]],0)</f>
        <v>0</v>
      </c>
      <c r="BF361" s="18">
        <f>IF(SalesOrders_Log[[#This Row],[Product]]=FY04_M01,SalesOrders_Log[[#This Row],[Date Invoiced]],0)</f>
        <v>0</v>
      </c>
      <c r="BG361" s="18">
        <f>IF(SalesOrders_Log[[#This Row],[Product]]=FY04_M02,SalesOrders_Log[[#This Row],[Date Invoiced]],0)</f>
        <v>0</v>
      </c>
      <c r="BH361" s="18">
        <f>IF(SalesOrders_Log[[#This Row],[Product]]=FY04_M03,SalesOrders_Log[[#This Row],[Date Invoiced]],0)</f>
        <v>0</v>
      </c>
      <c r="BI361" s="18">
        <f>IF(SalesOrders_Log[[#This Row],[Product]]=FY04_M04,SalesOrders_Log[[#This Row],[Date Invoiced]],0)</f>
        <v>0</v>
      </c>
      <c r="BJ361" s="18">
        <f>IF(SalesOrders_Log[[#This Row],[Product]]=FY04_M05,SalesOrders_Log[[#This Row],[Date Invoiced]],0)</f>
        <v>0</v>
      </c>
      <c r="BK361" s="18">
        <f>IF(SalesOrders_Log[[#This Row],[Product]]=FY04_M06,SalesOrders_Log[[#This Row],[Date Invoiced]],0)</f>
        <v>0</v>
      </c>
      <c r="BL361" s="18">
        <f>IF(SalesOrders_Log[[#This Row],[Product]]=FY04_M07,SalesOrders_Log[[#This Row],[Date Invoiced]],0)</f>
        <v>0</v>
      </c>
      <c r="BM361" s="18">
        <f>IF(SalesOrders_Log[[#This Row],[Product]]=FY04_M08,SalesOrders_Log[[#This Row],[Date Invoiced]],0)</f>
        <v>0</v>
      </c>
      <c r="BN361" s="18">
        <f>IF(SalesOrders_Log[[#This Row],[Product]]=FY04_M09,SalesOrders_Log[[#This Row],[Date Invoiced]],0)</f>
        <v>0</v>
      </c>
      <c r="BO361" s="18">
        <f>IF(SalesOrders_Log[[#This Row],[Product]]=FY04_M10,SalesOrders_Log[[#This Row],[Date Invoiced]],0)</f>
        <v>0</v>
      </c>
      <c r="BP361" s="18">
        <f>IF(SalesOrders_Log[[#This Row],[Product]]=FY04_M11,SalesOrders_Log[[#This Row],[Date Invoiced]],0)</f>
        <v>0</v>
      </c>
      <c r="BQ361" s="18">
        <f>IF(SalesOrders_Log[[#This Row],[Product]]=FY04_M12,SalesOrders_Log[[#This Row],[Date Invoiced]],0)</f>
        <v>0</v>
      </c>
      <c r="BR361" s="18">
        <f>IF(SalesOrders_Log[[#This Row],[Product]]=FY05_M01,SalesOrders_Log[[#This Row],[Date Invoiced]],0)</f>
        <v>0</v>
      </c>
      <c r="BS361" s="18">
        <f>IF(SalesOrders_Log[[#This Row],[Product]]=FY05_M02,SalesOrders_Log[[#This Row],[Date Invoiced]],0)</f>
        <v>0</v>
      </c>
      <c r="BT361" s="18">
        <f>IF(SalesOrders_Log[[#This Row],[Product]]=FY05_M03,SalesOrders_Log[[#This Row],[Date Invoiced]],0)</f>
        <v>0</v>
      </c>
      <c r="BU361" s="18">
        <f>IF(SalesOrders_Log[[#This Row],[Product]]=FY05_M04,SalesOrders_Log[[#This Row],[Date Invoiced]],0)</f>
        <v>0</v>
      </c>
      <c r="BV361" s="18">
        <f>IF(SalesOrders_Log[[#This Row],[Product]]=FY05_M05,SalesOrders_Log[[#This Row],[Date Invoiced]],0)</f>
        <v>0</v>
      </c>
      <c r="BW361" s="18">
        <f>IF(SalesOrders_Log[[#This Row],[Product]]=FY05_M06,SalesOrders_Log[[#This Row],[Date Invoiced]],0)</f>
        <v>0</v>
      </c>
      <c r="BX361" s="18">
        <f>IF(SalesOrders_Log[[#This Row],[Product]]=FY05_M07,SalesOrders_Log[[#This Row],[Date Invoiced]],0)</f>
        <v>0</v>
      </c>
      <c r="BY361" s="18">
        <f>IF(SalesOrders_Log[[#This Row],[Product]]=FY05_M08,SalesOrders_Log[[#This Row],[Date Invoiced]],0)</f>
        <v>0</v>
      </c>
      <c r="BZ361" s="18">
        <f>IF(SalesOrders_Log[[#This Row],[Product]]=FY05_M09,SalesOrders_Log[[#This Row],[Date Invoiced]],0)</f>
        <v>0</v>
      </c>
      <c r="CA361" s="18">
        <f>IF(SalesOrders_Log[[#This Row],[Product]]=FY05_M10,SalesOrders_Log[[#This Row],[Date Invoiced]],0)</f>
        <v>0</v>
      </c>
      <c r="CB361" s="18">
        <f>IF(SalesOrders_Log[[#This Row],[Product]]=FY05_M11,SalesOrders_Log[[#This Row],[Date Invoiced]],0)</f>
        <v>0</v>
      </c>
      <c r="CC361" s="18">
        <f>IF(SalesOrders_Log[[#This Row],[Product]]=FY05_M12,SalesOrders_Log[[#This Row],[Date Invoiced]],0)</f>
        <v>0</v>
      </c>
    </row>
    <row r="362" spans="2:81" x14ac:dyDescent="0.25">
      <c r="B362" s="6" t="s">
        <v>966</v>
      </c>
      <c r="C362" s="6"/>
      <c r="D362" s="11"/>
      <c r="E362" s="6"/>
      <c r="F362" s="6"/>
      <c r="G362" s="6"/>
      <c r="H362" s="6"/>
      <c r="I362" s="6"/>
      <c r="J362" s="6"/>
      <c r="K362" s="6"/>
      <c r="L362" s="18" t="str">
        <f>IF(ISBLANK(SalesOrders_Log[[#This Row],[Product]]),"",SalesOrders_Log[[#This Row],[List Price]]*SalesOrders_Log[[#This Row],[QTY at List Price]]+SalesOrders_Log[[#This Row],[Discount Price]]*SalesOrders_Log[[#This Row],[QTY at Discount Price]])</f>
        <v/>
      </c>
      <c r="M362" s="6"/>
      <c r="N362" s="6"/>
      <c r="O362" s="18" t="str">
        <f>IFERROR(SalesOrders_Log[[#This Row],[Line Sub Total]]*SalesOrders_Log[[#This Row],[Zip Code Taxes]],"")</f>
        <v/>
      </c>
      <c r="P362" s="18">
        <f>SalesOrders_Log[[#This Row],[List Price]]-SalesOrders_Log[[#This Row],[Cost Price]]</f>
        <v>0</v>
      </c>
      <c r="Q36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62" s="93" t="str">
        <f>IFERROR(SalesOrders_Log[[#This Row],[QTY at List Price]]*SalesOrders_Log[[#This Row],[List Price]]/SalesOrders_Log[[#This Row],[Cost Price]]*SalesOrders_Log[[#This Row],[QTY at List Price]]-IF(SalesOrders_Log[[#This Row],[QTY at List Price]]="","",1),"")</f>
        <v/>
      </c>
      <c r="S362" s="93" t="str">
        <f>IFERROR( SalesOrders_Log[[#This Row],[QTY at Discount Price]]*SalesOrders_Log[[#This Row],[Discount Price]]/SalesOrders_Log[[#This Row],[Cost Price]]*SalesOrders_Log[[#This Row],[QTY at Discount Price]]-IF(SalesOrders_Log[[#This Row],[QTY at Discount Price]]="","",1),"")</f>
        <v/>
      </c>
      <c r="T362" s="6"/>
      <c r="V362" s="18">
        <f>IF(SalesOrders_Log[[#This Row],[Date Invoiced]]=FY01_M01,SalesOrders_Log[[#This Row],[Line Sub Total]],0)</f>
        <v>0</v>
      </c>
      <c r="W362" s="18">
        <f>IF(SalesOrders_Log[[#This Row],[Date Invoiced]]=FY01_M02,SalesOrders_Log[[#This Row],[Line Sub Total]],0)</f>
        <v>0</v>
      </c>
      <c r="X362" s="18">
        <f>IF(SalesOrders_Log[[#This Row],[Date Invoiced]]=FY01_M03,SalesOrders_Log[[#This Row],[Line Sub Total]],0)</f>
        <v>0</v>
      </c>
      <c r="Y362" s="18">
        <f>IF(SalesOrders_Log[[#This Row],[Date Invoiced]]=FY01_M04,SalesOrders_Log[[#This Row],[Line Sub Total]],0)</f>
        <v>0</v>
      </c>
      <c r="Z362" s="18">
        <f>IF(SalesOrders_Log[[#This Row],[Date Invoiced]]=FY01_M05,SalesOrders_Log[[#This Row],[Line Sub Total]],0)</f>
        <v>0</v>
      </c>
      <c r="AA362" s="18">
        <f>IF(SalesOrders_Log[[#This Row],[Date Invoiced]]=FY01_M06,SalesOrders_Log[[#This Row],[Line Sub Total]],0)</f>
        <v>0</v>
      </c>
      <c r="AB362" s="18">
        <f>IF(SalesOrders_Log[[#This Row],[Date Invoiced]]=FY01_M07,SalesOrders_Log[[#This Row],[Line Sub Total]],0)</f>
        <v>0</v>
      </c>
      <c r="AC362" s="18">
        <f>IF(SalesOrders_Log[[#This Row],[Date Invoiced]]=FY01_M08,SalesOrders_Log[[#This Row],[Line Sub Total]],0)</f>
        <v>0</v>
      </c>
      <c r="AD362" s="18">
        <f>IF(SalesOrders_Log[[#This Row],[Date Invoiced]]=FY01_M09,SalesOrders_Log[[#This Row],[Line Sub Total]],0)</f>
        <v>0</v>
      </c>
      <c r="AE362" s="18">
        <f>IF(SalesOrders_Log[[#This Row],[Date Invoiced]]=FY01_M10,SalesOrders_Log[[#This Row],[Line Sub Total]],0)</f>
        <v>0</v>
      </c>
      <c r="AF362" s="18">
        <f>IF(SalesOrders_Log[[#This Row],[Date Invoiced]]=FY01_M11,SalesOrders_Log[[#This Row],[Line Sub Total]],0)</f>
        <v>0</v>
      </c>
      <c r="AG362" s="18">
        <f>IF(SalesOrders_Log[[#This Row],[Date Invoiced]]=FY01_M12,SalesOrders_Log[[#This Row],[Line Sub Total]],0)</f>
        <v>0</v>
      </c>
      <c r="AH362" s="18">
        <f>IF(SalesOrders_Log[[#This Row],[Date Invoiced]]=FY02_M01,SalesOrders_Log[[#This Row],[Line Sub Total]],0)</f>
        <v>0</v>
      </c>
      <c r="AI362" s="18">
        <f>IF(SalesOrders_Log[[#This Row],[Date Invoiced]]=FY02_M02,SalesOrders_Log[[#This Row],[Line Sub Total]],0)</f>
        <v>0</v>
      </c>
      <c r="AJ362" s="18">
        <f>IF(SalesOrders_Log[[#This Row],[Date Invoiced]]=FY02_M03,SalesOrders_Log[[#This Row],[Line Sub Total]],0)</f>
        <v>0</v>
      </c>
      <c r="AK362" s="18">
        <f>IF(SalesOrders_Log[[#This Row],[Date Invoiced]]=FY02_M04,SalesOrders_Log[[#This Row],[Line Sub Total]],0)</f>
        <v>0</v>
      </c>
      <c r="AL362" s="18">
        <f>IF(SalesOrders_Log[[#This Row],[Date Invoiced]]=FY02_M05,SalesOrders_Log[[#This Row],[Line Sub Total]],0)</f>
        <v>0</v>
      </c>
      <c r="AM362" s="18">
        <f>IF(SalesOrders_Log[[#This Row],[Date Invoiced]]=FY02_M06,SalesOrders_Log[[#This Row],[Line Sub Total]],0)</f>
        <v>0</v>
      </c>
      <c r="AN362" s="18">
        <f>IF(SalesOrders_Log[[#This Row],[Date Invoiced]]=FY02_M07,SalesOrders_Log[[#This Row],[Line Sub Total]],0)</f>
        <v>0</v>
      </c>
      <c r="AO362" s="18">
        <f>IF(SalesOrders_Log[[#This Row],[Date Invoiced]]=FY02_M08,SalesOrders_Log[[#This Row],[Line Sub Total]],0)</f>
        <v>0</v>
      </c>
      <c r="AP362" s="18">
        <f>IF(SalesOrders_Log[[#This Row],[Date Invoiced]]=FY02_M09,SalesOrders_Log[[#This Row],[Line Sub Total]],0)</f>
        <v>0</v>
      </c>
      <c r="AQ362" s="18">
        <f>IF(SalesOrders_Log[[#This Row],[Date Invoiced]]=FY02_M10,SalesOrders_Log[[#This Row],[Line Sub Total]],0)</f>
        <v>0</v>
      </c>
      <c r="AR362" s="18">
        <f>IF(SalesOrders_Log[[#This Row],[Date Invoiced]]=FY02_M11,SalesOrders_Log[[#This Row],[Line Sub Total]],0)</f>
        <v>0</v>
      </c>
      <c r="AS362" s="18">
        <f>IF(SalesOrders_Log[[#This Row],[Date Invoiced]]=FY02_M12,SalesOrders_Log[[#This Row],[Line Sub Total]],0)</f>
        <v>0</v>
      </c>
      <c r="AT362" s="18">
        <f>IF(SalesOrders_Log[[#This Row],[Date Invoiced]]=FY03_M01,SalesOrders_Log[[#This Row],[Line Sub Total]],0)</f>
        <v>0</v>
      </c>
      <c r="AU362" s="18">
        <f>IF(SalesOrders_Log[[#This Row],[Date Invoiced]]=FY03_M02,SalesOrders_Log[[#This Row],[Line Sub Total]],0)</f>
        <v>0</v>
      </c>
      <c r="AV362" s="18">
        <f>IF(SalesOrders_Log[[#This Row],[Date Invoiced]]=FY03_M03,SalesOrders_Log[[#This Row],[Line Sub Total]],0)</f>
        <v>0</v>
      </c>
      <c r="AW362" s="18">
        <f>IF(SalesOrders_Log[[#This Row],[Date Invoiced]]=FY03_M04,SalesOrders_Log[[#This Row],[Line Sub Total]],0)</f>
        <v>0</v>
      </c>
      <c r="AX362" s="18">
        <f>IF(SalesOrders_Log[[#This Row],[Date Invoiced]]=FY03_M05,SalesOrders_Log[[#This Row],[Line Sub Total]],0)</f>
        <v>0</v>
      </c>
      <c r="AY362" s="18">
        <f>IF(SalesOrders_Log[[#This Row],[Date Invoiced]]=FY03_M06,SalesOrders_Log[[#This Row],[Line Sub Total]],0)</f>
        <v>0</v>
      </c>
      <c r="AZ362" s="18">
        <f>IF(SalesOrders_Log[[#This Row],[Date Invoiced]]=FY03_M07,SalesOrders_Log[[#This Row],[Line Sub Total]],0)</f>
        <v>0</v>
      </c>
      <c r="BA362" s="18">
        <f>IF(SalesOrders_Log[[#This Row],[Date Invoiced]]=FY03_M08,SalesOrders_Log[[#This Row],[Line Sub Total]],0)</f>
        <v>0</v>
      </c>
      <c r="BB362" s="18">
        <f>IF(SalesOrders_Log[[#This Row],[Date Invoiced]]=FY03_M09,SalesOrders_Log[[#This Row],[Line Sub Total]],0)</f>
        <v>0</v>
      </c>
      <c r="BC362" s="18">
        <f>IF(SalesOrders_Log[[#This Row],[Date Invoiced]]=FY03_M10,SalesOrders_Log[[#This Row],[Line Sub Total]],0)</f>
        <v>0</v>
      </c>
      <c r="BD362" s="18">
        <f>IF(SalesOrders_Log[[#This Row],[Date Invoiced]]=FY03_M11,SalesOrders_Log[[#This Row],[Line Sub Total]],0)</f>
        <v>0</v>
      </c>
      <c r="BE362" s="18">
        <f>IF(SalesOrders_Log[[#This Row],[Date Invoiced]]=FY03_M12,SalesOrders_Log[[#This Row],[Line Sub Total]],0)</f>
        <v>0</v>
      </c>
      <c r="BF362" s="18">
        <f>IF(SalesOrders_Log[[#This Row],[Product]]=FY04_M01,SalesOrders_Log[[#This Row],[Date Invoiced]],0)</f>
        <v>0</v>
      </c>
      <c r="BG362" s="18">
        <f>IF(SalesOrders_Log[[#This Row],[Product]]=FY04_M02,SalesOrders_Log[[#This Row],[Date Invoiced]],0)</f>
        <v>0</v>
      </c>
      <c r="BH362" s="18">
        <f>IF(SalesOrders_Log[[#This Row],[Product]]=FY04_M03,SalesOrders_Log[[#This Row],[Date Invoiced]],0)</f>
        <v>0</v>
      </c>
      <c r="BI362" s="18">
        <f>IF(SalesOrders_Log[[#This Row],[Product]]=FY04_M04,SalesOrders_Log[[#This Row],[Date Invoiced]],0)</f>
        <v>0</v>
      </c>
      <c r="BJ362" s="18">
        <f>IF(SalesOrders_Log[[#This Row],[Product]]=FY04_M05,SalesOrders_Log[[#This Row],[Date Invoiced]],0)</f>
        <v>0</v>
      </c>
      <c r="BK362" s="18">
        <f>IF(SalesOrders_Log[[#This Row],[Product]]=FY04_M06,SalesOrders_Log[[#This Row],[Date Invoiced]],0)</f>
        <v>0</v>
      </c>
      <c r="BL362" s="18">
        <f>IF(SalesOrders_Log[[#This Row],[Product]]=FY04_M07,SalesOrders_Log[[#This Row],[Date Invoiced]],0)</f>
        <v>0</v>
      </c>
      <c r="BM362" s="18">
        <f>IF(SalesOrders_Log[[#This Row],[Product]]=FY04_M08,SalesOrders_Log[[#This Row],[Date Invoiced]],0)</f>
        <v>0</v>
      </c>
      <c r="BN362" s="18">
        <f>IF(SalesOrders_Log[[#This Row],[Product]]=FY04_M09,SalesOrders_Log[[#This Row],[Date Invoiced]],0)</f>
        <v>0</v>
      </c>
      <c r="BO362" s="18">
        <f>IF(SalesOrders_Log[[#This Row],[Product]]=FY04_M10,SalesOrders_Log[[#This Row],[Date Invoiced]],0)</f>
        <v>0</v>
      </c>
      <c r="BP362" s="18">
        <f>IF(SalesOrders_Log[[#This Row],[Product]]=FY04_M11,SalesOrders_Log[[#This Row],[Date Invoiced]],0)</f>
        <v>0</v>
      </c>
      <c r="BQ362" s="18">
        <f>IF(SalesOrders_Log[[#This Row],[Product]]=FY04_M12,SalesOrders_Log[[#This Row],[Date Invoiced]],0)</f>
        <v>0</v>
      </c>
      <c r="BR362" s="18">
        <f>IF(SalesOrders_Log[[#This Row],[Product]]=FY05_M01,SalesOrders_Log[[#This Row],[Date Invoiced]],0)</f>
        <v>0</v>
      </c>
      <c r="BS362" s="18">
        <f>IF(SalesOrders_Log[[#This Row],[Product]]=FY05_M02,SalesOrders_Log[[#This Row],[Date Invoiced]],0)</f>
        <v>0</v>
      </c>
      <c r="BT362" s="18">
        <f>IF(SalesOrders_Log[[#This Row],[Product]]=FY05_M03,SalesOrders_Log[[#This Row],[Date Invoiced]],0)</f>
        <v>0</v>
      </c>
      <c r="BU362" s="18">
        <f>IF(SalesOrders_Log[[#This Row],[Product]]=FY05_M04,SalesOrders_Log[[#This Row],[Date Invoiced]],0)</f>
        <v>0</v>
      </c>
      <c r="BV362" s="18">
        <f>IF(SalesOrders_Log[[#This Row],[Product]]=FY05_M05,SalesOrders_Log[[#This Row],[Date Invoiced]],0)</f>
        <v>0</v>
      </c>
      <c r="BW362" s="18">
        <f>IF(SalesOrders_Log[[#This Row],[Product]]=FY05_M06,SalesOrders_Log[[#This Row],[Date Invoiced]],0)</f>
        <v>0</v>
      </c>
      <c r="BX362" s="18">
        <f>IF(SalesOrders_Log[[#This Row],[Product]]=FY05_M07,SalesOrders_Log[[#This Row],[Date Invoiced]],0)</f>
        <v>0</v>
      </c>
      <c r="BY362" s="18">
        <f>IF(SalesOrders_Log[[#This Row],[Product]]=FY05_M08,SalesOrders_Log[[#This Row],[Date Invoiced]],0)</f>
        <v>0</v>
      </c>
      <c r="BZ362" s="18">
        <f>IF(SalesOrders_Log[[#This Row],[Product]]=FY05_M09,SalesOrders_Log[[#This Row],[Date Invoiced]],0)</f>
        <v>0</v>
      </c>
      <c r="CA362" s="18">
        <f>IF(SalesOrders_Log[[#This Row],[Product]]=FY05_M10,SalesOrders_Log[[#This Row],[Date Invoiced]],0)</f>
        <v>0</v>
      </c>
      <c r="CB362" s="18">
        <f>IF(SalesOrders_Log[[#This Row],[Product]]=FY05_M11,SalesOrders_Log[[#This Row],[Date Invoiced]],0)</f>
        <v>0</v>
      </c>
      <c r="CC362" s="18">
        <f>IF(SalesOrders_Log[[#This Row],[Product]]=FY05_M12,SalesOrders_Log[[#This Row],[Date Invoiced]],0)</f>
        <v>0</v>
      </c>
    </row>
    <row r="363" spans="2:81" x14ac:dyDescent="0.25">
      <c r="B363" s="6" t="s">
        <v>967</v>
      </c>
      <c r="C363" s="6"/>
      <c r="D363" s="11"/>
      <c r="E363" s="6"/>
      <c r="F363" s="6"/>
      <c r="G363" s="6"/>
      <c r="H363" s="6"/>
      <c r="I363" s="6"/>
      <c r="J363" s="6"/>
      <c r="K363" s="6"/>
      <c r="L363" s="18" t="str">
        <f>IF(ISBLANK(SalesOrders_Log[[#This Row],[Product]]),"",SalesOrders_Log[[#This Row],[List Price]]*SalesOrders_Log[[#This Row],[QTY at List Price]]+SalesOrders_Log[[#This Row],[Discount Price]]*SalesOrders_Log[[#This Row],[QTY at Discount Price]])</f>
        <v/>
      </c>
      <c r="M363" s="6"/>
      <c r="N363" s="6"/>
      <c r="O363" s="18" t="str">
        <f>IFERROR(SalesOrders_Log[[#This Row],[Line Sub Total]]*SalesOrders_Log[[#This Row],[Zip Code Taxes]],"")</f>
        <v/>
      </c>
      <c r="P363" s="18">
        <f>SalesOrders_Log[[#This Row],[List Price]]-SalesOrders_Log[[#This Row],[Cost Price]]</f>
        <v>0</v>
      </c>
      <c r="Q36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63" s="93" t="str">
        <f>IFERROR(SalesOrders_Log[[#This Row],[QTY at List Price]]*SalesOrders_Log[[#This Row],[List Price]]/SalesOrders_Log[[#This Row],[Cost Price]]*SalesOrders_Log[[#This Row],[QTY at List Price]]-IF(SalesOrders_Log[[#This Row],[QTY at List Price]]="","",1),"")</f>
        <v/>
      </c>
      <c r="S363" s="93" t="str">
        <f>IFERROR( SalesOrders_Log[[#This Row],[QTY at Discount Price]]*SalesOrders_Log[[#This Row],[Discount Price]]/SalesOrders_Log[[#This Row],[Cost Price]]*SalesOrders_Log[[#This Row],[QTY at Discount Price]]-IF(SalesOrders_Log[[#This Row],[QTY at Discount Price]]="","",1),"")</f>
        <v/>
      </c>
      <c r="T363" s="6"/>
      <c r="V363" s="18">
        <f>IF(SalesOrders_Log[[#This Row],[Date Invoiced]]=FY01_M01,SalesOrders_Log[[#This Row],[Line Sub Total]],0)</f>
        <v>0</v>
      </c>
      <c r="W363" s="18">
        <f>IF(SalesOrders_Log[[#This Row],[Date Invoiced]]=FY01_M02,SalesOrders_Log[[#This Row],[Line Sub Total]],0)</f>
        <v>0</v>
      </c>
      <c r="X363" s="18">
        <f>IF(SalesOrders_Log[[#This Row],[Date Invoiced]]=FY01_M03,SalesOrders_Log[[#This Row],[Line Sub Total]],0)</f>
        <v>0</v>
      </c>
      <c r="Y363" s="18">
        <f>IF(SalesOrders_Log[[#This Row],[Date Invoiced]]=FY01_M04,SalesOrders_Log[[#This Row],[Line Sub Total]],0)</f>
        <v>0</v>
      </c>
      <c r="Z363" s="18">
        <f>IF(SalesOrders_Log[[#This Row],[Date Invoiced]]=FY01_M05,SalesOrders_Log[[#This Row],[Line Sub Total]],0)</f>
        <v>0</v>
      </c>
      <c r="AA363" s="18">
        <f>IF(SalesOrders_Log[[#This Row],[Date Invoiced]]=FY01_M06,SalesOrders_Log[[#This Row],[Line Sub Total]],0)</f>
        <v>0</v>
      </c>
      <c r="AB363" s="18">
        <f>IF(SalesOrders_Log[[#This Row],[Date Invoiced]]=FY01_M07,SalesOrders_Log[[#This Row],[Line Sub Total]],0)</f>
        <v>0</v>
      </c>
      <c r="AC363" s="18">
        <f>IF(SalesOrders_Log[[#This Row],[Date Invoiced]]=FY01_M08,SalesOrders_Log[[#This Row],[Line Sub Total]],0)</f>
        <v>0</v>
      </c>
      <c r="AD363" s="18">
        <f>IF(SalesOrders_Log[[#This Row],[Date Invoiced]]=FY01_M09,SalesOrders_Log[[#This Row],[Line Sub Total]],0)</f>
        <v>0</v>
      </c>
      <c r="AE363" s="18">
        <f>IF(SalesOrders_Log[[#This Row],[Date Invoiced]]=FY01_M10,SalesOrders_Log[[#This Row],[Line Sub Total]],0)</f>
        <v>0</v>
      </c>
      <c r="AF363" s="18">
        <f>IF(SalesOrders_Log[[#This Row],[Date Invoiced]]=FY01_M11,SalesOrders_Log[[#This Row],[Line Sub Total]],0)</f>
        <v>0</v>
      </c>
      <c r="AG363" s="18">
        <f>IF(SalesOrders_Log[[#This Row],[Date Invoiced]]=FY01_M12,SalesOrders_Log[[#This Row],[Line Sub Total]],0)</f>
        <v>0</v>
      </c>
      <c r="AH363" s="18">
        <f>IF(SalesOrders_Log[[#This Row],[Date Invoiced]]=FY02_M01,SalesOrders_Log[[#This Row],[Line Sub Total]],0)</f>
        <v>0</v>
      </c>
      <c r="AI363" s="18">
        <f>IF(SalesOrders_Log[[#This Row],[Date Invoiced]]=FY02_M02,SalesOrders_Log[[#This Row],[Line Sub Total]],0)</f>
        <v>0</v>
      </c>
      <c r="AJ363" s="18">
        <f>IF(SalesOrders_Log[[#This Row],[Date Invoiced]]=FY02_M03,SalesOrders_Log[[#This Row],[Line Sub Total]],0)</f>
        <v>0</v>
      </c>
      <c r="AK363" s="18">
        <f>IF(SalesOrders_Log[[#This Row],[Date Invoiced]]=FY02_M04,SalesOrders_Log[[#This Row],[Line Sub Total]],0)</f>
        <v>0</v>
      </c>
      <c r="AL363" s="18">
        <f>IF(SalesOrders_Log[[#This Row],[Date Invoiced]]=FY02_M05,SalesOrders_Log[[#This Row],[Line Sub Total]],0)</f>
        <v>0</v>
      </c>
      <c r="AM363" s="18">
        <f>IF(SalesOrders_Log[[#This Row],[Date Invoiced]]=FY02_M06,SalesOrders_Log[[#This Row],[Line Sub Total]],0)</f>
        <v>0</v>
      </c>
      <c r="AN363" s="18">
        <f>IF(SalesOrders_Log[[#This Row],[Date Invoiced]]=FY02_M07,SalesOrders_Log[[#This Row],[Line Sub Total]],0)</f>
        <v>0</v>
      </c>
      <c r="AO363" s="18">
        <f>IF(SalesOrders_Log[[#This Row],[Date Invoiced]]=FY02_M08,SalesOrders_Log[[#This Row],[Line Sub Total]],0)</f>
        <v>0</v>
      </c>
      <c r="AP363" s="18">
        <f>IF(SalesOrders_Log[[#This Row],[Date Invoiced]]=FY02_M09,SalesOrders_Log[[#This Row],[Line Sub Total]],0)</f>
        <v>0</v>
      </c>
      <c r="AQ363" s="18">
        <f>IF(SalesOrders_Log[[#This Row],[Date Invoiced]]=FY02_M10,SalesOrders_Log[[#This Row],[Line Sub Total]],0)</f>
        <v>0</v>
      </c>
      <c r="AR363" s="18">
        <f>IF(SalesOrders_Log[[#This Row],[Date Invoiced]]=FY02_M11,SalesOrders_Log[[#This Row],[Line Sub Total]],0)</f>
        <v>0</v>
      </c>
      <c r="AS363" s="18">
        <f>IF(SalesOrders_Log[[#This Row],[Date Invoiced]]=FY02_M12,SalesOrders_Log[[#This Row],[Line Sub Total]],0)</f>
        <v>0</v>
      </c>
      <c r="AT363" s="18">
        <f>IF(SalesOrders_Log[[#This Row],[Date Invoiced]]=FY03_M01,SalesOrders_Log[[#This Row],[Line Sub Total]],0)</f>
        <v>0</v>
      </c>
      <c r="AU363" s="18">
        <f>IF(SalesOrders_Log[[#This Row],[Date Invoiced]]=FY03_M02,SalesOrders_Log[[#This Row],[Line Sub Total]],0)</f>
        <v>0</v>
      </c>
      <c r="AV363" s="18">
        <f>IF(SalesOrders_Log[[#This Row],[Date Invoiced]]=FY03_M03,SalesOrders_Log[[#This Row],[Line Sub Total]],0)</f>
        <v>0</v>
      </c>
      <c r="AW363" s="18">
        <f>IF(SalesOrders_Log[[#This Row],[Date Invoiced]]=FY03_M04,SalesOrders_Log[[#This Row],[Line Sub Total]],0)</f>
        <v>0</v>
      </c>
      <c r="AX363" s="18">
        <f>IF(SalesOrders_Log[[#This Row],[Date Invoiced]]=FY03_M05,SalesOrders_Log[[#This Row],[Line Sub Total]],0)</f>
        <v>0</v>
      </c>
      <c r="AY363" s="18">
        <f>IF(SalesOrders_Log[[#This Row],[Date Invoiced]]=FY03_M06,SalesOrders_Log[[#This Row],[Line Sub Total]],0)</f>
        <v>0</v>
      </c>
      <c r="AZ363" s="18">
        <f>IF(SalesOrders_Log[[#This Row],[Date Invoiced]]=FY03_M07,SalesOrders_Log[[#This Row],[Line Sub Total]],0)</f>
        <v>0</v>
      </c>
      <c r="BA363" s="18">
        <f>IF(SalesOrders_Log[[#This Row],[Date Invoiced]]=FY03_M08,SalesOrders_Log[[#This Row],[Line Sub Total]],0)</f>
        <v>0</v>
      </c>
      <c r="BB363" s="18">
        <f>IF(SalesOrders_Log[[#This Row],[Date Invoiced]]=FY03_M09,SalesOrders_Log[[#This Row],[Line Sub Total]],0)</f>
        <v>0</v>
      </c>
      <c r="BC363" s="18">
        <f>IF(SalesOrders_Log[[#This Row],[Date Invoiced]]=FY03_M10,SalesOrders_Log[[#This Row],[Line Sub Total]],0)</f>
        <v>0</v>
      </c>
      <c r="BD363" s="18">
        <f>IF(SalesOrders_Log[[#This Row],[Date Invoiced]]=FY03_M11,SalesOrders_Log[[#This Row],[Line Sub Total]],0)</f>
        <v>0</v>
      </c>
      <c r="BE363" s="18">
        <f>IF(SalesOrders_Log[[#This Row],[Date Invoiced]]=FY03_M12,SalesOrders_Log[[#This Row],[Line Sub Total]],0)</f>
        <v>0</v>
      </c>
      <c r="BF363" s="18">
        <f>IF(SalesOrders_Log[[#This Row],[Product]]=FY04_M01,SalesOrders_Log[[#This Row],[Date Invoiced]],0)</f>
        <v>0</v>
      </c>
      <c r="BG363" s="18">
        <f>IF(SalesOrders_Log[[#This Row],[Product]]=FY04_M02,SalesOrders_Log[[#This Row],[Date Invoiced]],0)</f>
        <v>0</v>
      </c>
      <c r="BH363" s="18">
        <f>IF(SalesOrders_Log[[#This Row],[Product]]=FY04_M03,SalesOrders_Log[[#This Row],[Date Invoiced]],0)</f>
        <v>0</v>
      </c>
      <c r="BI363" s="18">
        <f>IF(SalesOrders_Log[[#This Row],[Product]]=FY04_M04,SalesOrders_Log[[#This Row],[Date Invoiced]],0)</f>
        <v>0</v>
      </c>
      <c r="BJ363" s="18">
        <f>IF(SalesOrders_Log[[#This Row],[Product]]=FY04_M05,SalesOrders_Log[[#This Row],[Date Invoiced]],0)</f>
        <v>0</v>
      </c>
      <c r="BK363" s="18">
        <f>IF(SalesOrders_Log[[#This Row],[Product]]=FY04_M06,SalesOrders_Log[[#This Row],[Date Invoiced]],0)</f>
        <v>0</v>
      </c>
      <c r="BL363" s="18">
        <f>IF(SalesOrders_Log[[#This Row],[Product]]=FY04_M07,SalesOrders_Log[[#This Row],[Date Invoiced]],0)</f>
        <v>0</v>
      </c>
      <c r="BM363" s="18">
        <f>IF(SalesOrders_Log[[#This Row],[Product]]=FY04_M08,SalesOrders_Log[[#This Row],[Date Invoiced]],0)</f>
        <v>0</v>
      </c>
      <c r="BN363" s="18">
        <f>IF(SalesOrders_Log[[#This Row],[Product]]=FY04_M09,SalesOrders_Log[[#This Row],[Date Invoiced]],0)</f>
        <v>0</v>
      </c>
      <c r="BO363" s="18">
        <f>IF(SalesOrders_Log[[#This Row],[Product]]=FY04_M10,SalesOrders_Log[[#This Row],[Date Invoiced]],0)</f>
        <v>0</v>
      </c>
      <c r="BP363" s="18">
        <f>IF(SalesOrders_Log[[#This Row],[Product]]=FY04_M11,SalesOrders_Log[[#This Row],[Date Invoiced]],0)</f>
        <v>0</v>
      </c>
      <c r="BQ363" s="18">
        <f>IF(SalesOrders_Log[[#This Row],[Product]]=FY04_M12,SalesOrders_Log[[#This Row],[Date Invoiced]],0)</f>
        <v>0</v>
      </c>
      <c r="BR363" s="18">
        <f>IF(SalesOrders_Log[[#This Row],[Product]]=FY05_M01,SalesOrders_Log[[#This Row],[Date Invoiced]],0)</f>
        <v>0</v>
      </c>
      <c r="BS363" s="18">
        <f>IF(SalesOrders_Log[[#This Row],[Product]]=FY05_M02,SalesOrders_Log[[#This Row],[Date Invoiced]],0)</f>
        <v>0</v>
      </c>
      <c r="BT363" s="18">
        <f>IF(SalesOrders_Log[[#This Row],[Product]]=FY05_M03,SalesOrders_Log[[#This Row],[Date Invoiced]],0)</f>
        <v>0</v>
      </c>
      <c r="BU363" s="18">
        <f>IF(SalesOrders_Log[[#This Row],[Product]]=FY05_M04,SalesOrders_Log[[#This Row],[Date Invoiced]],0)</f>
        <v>0</v>
      </c>
      <c r="BV363" s="18">
        <f>IF(SalesOrders_Log[[#This Row],[Product]]=FY05_M05,SalesOrders_Log[[#This Row],[Date Invoiced]],0)</f>
        <v>0</v>
      </c>
      <c r="BW363" s="18">
        <f>IF(SalesOrders_Log[[#This Row],[Product]]=FY05_M06,SalesOrders_Log[[#This Row],[Date Invoiced]],0)</f>
        <v>0</v>
      </c>
      <c r="BX363" s="18">
        <f>IF(SalesOrders_Log[[#This Row],[Product]]=FY05_M07,SalesOrders_Log[[#This Row],[Date Invoiced]],0)</f>
        <v>0</v>
      </c>
      <c r="BY363" s="18">
        <f>IF(SalesOrders_Log[[#This Row],[Product]]=FY05_M08,SalesOrders_Log[[#This Row],[Date Invoiced]],0)</f>
        <v>0</v>
      </c>
      <c r="BZ363" s="18">
        <f>IF(SalesOrders_Log[[#This Row],[Product]]=FY05_M09,SalesOrders_Log[[#This Row],[Date Invoiced]],0)</f>
        <v>0</v>
      </c>
      <c r="CA363" s="18">
        <f>IF(SalesOrders_Log[[#This Row],[Product]]=FY05_M10,SalesOrders_Log[[#This Row],[Date Invoiced]],0)</f>
        <v>0</v>
      </c>
      <c r="CB363" s="18">
        <f>IF(SalesOrders_Log[[#This Row],[Product]]=FY05_M11,SalesOrders_Log[[#This Row],[Date Invoiced]],0)</f>
        <v>0</v>
      </c>
      <c r="CC363" s="18">
        <f>IF(SalesOrders_Log[[#This Row],[Product]]=FY05_M12,SalesOrders_Log[[#This Row],[Date Invoiced]],0)</f>
        <v>0</v>
      </c>
    </row>
    <row r="364" spans="2:81" x14ac:dyDescent="0.25">
      <c r="B364" s="6" t="s">
        <v>968</v>
      </c>
      <c r="C364" s="6"/>
      <c r="D364" s="11"/>
      <c r="E364" s="6"/>
      <c r="F364" s="6"/>
      <c r="G364" s="6"/>
      <c r="H364" s="6"/>
      <c r="I364" s="6"/>
      <c r="J364" s="6"/>
      <c r="K364" s="6"/>
      <c r="L364" s="18" t="str">
        <f>IF(ISBLANK(SalesOrders_Log[[#This Row],[Product]]),"",SalesOrders_Log[[#This Row],[List Price]]*SalesOrders_Log[[#This Row],[QTY at List Price]]+SalesOrders_Log[[#This Row],[Discount Price]]*SalesOrders_Log[[#This Row],[QTY at Discount Price]])</f>
        <v/>
      </c>
      <c r="M364" s="6"/>
      <c r="N364" s="6"/>
      <c r="O364" s="18" t="str">
        <f>IFERROR(SalesOrders_Log[[#This Row],[Line Sub Total]]*SalesOrders_Log[[#This Row],[Zip Code Taxes]],"")</f>
        <v/>
      </c>
      <c r="P364" s="18">
        <f>SalesOrders_Log[[#This Row],[List Price]]-SalesOrders_Log[[#This Row],[Cost Price]]</f>
        <v>0</v>
      </c>
      <c r="Q36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64" s="93" t="str">
        <f>IFERROR(SalesOrders_Log[[#This Row],[QTY at List Price]]*SalesOrders_Log[[#This Row],[List Price]]/SalesOrders_Log[[#This Row],[Cost Price]]*SalesOrders_Log[[#This Row],[QTY at List Price]]-IF(SalesOrders_Log[[#This Row],[QTY at List Price]]="","",1),"")</f>
        <v/>
      </c>
      <c r="S364" s="93" t="str">
        <f>IFERROR( SalesOrders_Log[[#This Row],[QTY at Discount Price]]*SalesOrders_Log[[#This Row],[Discount Price]]/SalesOrders_Log[[#This Row],[Cost Price]]*SalesOrders_Log[[#This Row],[QTY at Discount Price]]-IF(SalesOrders_Log[[#This Row],[QTY at Discount Price]]="","",1),"")</f>
        <v/>
      </c>
      <c r="T364" s="6"/>
      <c r="V364" s="18">
        <f>IF(SalesOrders_Log[[#This Row],[Date Invoiced]]=FY01_M01,SalesOrders_Log[[#This Row],[Line Sub Total]],0)</f>
        <v>0</v>
      </c>
      <c r="W364" s="18">
        <f>IF(SalesOrders_Log[[#This Row],[Date Invoiced]]=FY01_M02,SalesOrders_Log[[#This Row],[Line Sub Total]],0)</f>
        <v>0</v>
      </c>
      <c r="X364" s="18">
        <f>IF(SalesOrders_Log[[#This Row],[Date Invoiced]]=FY01_M03,SalesOrders_Log[[#This Row],[Line Sub Total]],0)</f>
        <v>0</v>
      </c>
      <c r="Y364" s="18">
        <f>IF(SalesOrders_Log[[#This Row],[Date Invoiced]]=FY01_M04,SalesOrders_Log[[#This Row],[Line Sub Total]],0)</f>
        <v>0</v>
      </c>
      <c r="Z364" s="18">
        <f>IF(SalesOrders_Log[[#This Row],[Date Invoiced]]=FY01_M05,SalesOrders_Log[[#This Row],[Line Sub Total]],0)</f>
        <v>0</v>
      </c>
      <c r="AA364" s="18">
        <f>IF(SalesOrders_Log[[#This Row],[Date Invoiced]]=FY01_M06,SalesOrders_Log[[#This Row],[Line Sub Total]],0)</f>
        <v>0</v>
      </c>
      <c r="AB364" s="18">
        <f>IF(SalesOrders_Log[[#This Row],[Date Invoiced]]=FY01_M07,SalesOrders_Log[[#This Row],[Line Sub Total]],0)</f>
        <v>0</v>
      </c>
      <c r="AC364" s="18">
        <f>IF(SalesOrders_Log[[#This Row],[Date Invoiced]]=FY01_M08,SalesOrders_Log[[#This Row],[Line Sub Total]],0)</f>
        <v>0</v>
      </c>
      <c r="AD364" s="18">
        <f>IF(SalesOrders_Log[[#This Row],[Date Invoiced]]=FY01_M09,SalesOrders_Log[[#This Row],[Line Sub Total]],0)</f>
        <v>0</v>
      </c>
      <c r="AE364" s="18">
        <f>IF(SalesOrders_Log[[#This Row],[Date Invoiced]]=FY01_M10,SalesOrders_Log[[#This Row],[Line Sub Total]],0)</f>
        <v>0</v>
      </c>
      <c r="AF364" s="18">
        <f>IF(SalesOrders_Log[[#This Row],[Date Invoiced]]=FY01_M11,SalesOrders_Log[[#This Row],[Line Sub Total]],0)</f>
        <v>0</v>
      </c>
      <c r="AG364" s="18">
        <f>IF(SalesOrders_Log[[#This Row],[Date Invoiced]]=FY01_M12,SalesOrders_Log[[#This Row],[Line Sub Total]],0)</f>
        <v>0</v>
      </c>
      <c r="AH364" s="18">
        <f>IF(SalesOrders_Log[[#This Row],[Date Invoiced]]=FY02_M01,SalesOrders_Log[[#This Row],[Line Sub Total]],0)</f>
        <v>0</v>
      </c>
      <c r="AI364" s="18">
        <f>IF(SalesOrders_Log[[#This Row],[Date Invoiced]]=FY02_M02,SalesOrders_Log[[#This Row],[Line Sub Total]],0)</f>
        <v>0</v>
      </c>
      <c r="AJ364" s="18">
        <f>IF(SalesOrders_Log[[#This Row],[Date Invoiced]]=FY02_M03,SalesOrders_Log[[#This Row],[Line Sub Total]],0)</f>
        <v>0</v>
      </c>
      <c r="AK364" s="18">
        <f>IF(SalesOrders_Log[[#This Row],[Date Invoiced]]=FY02_M04,SalesOrders_Log[[#This Row],[Line Sub Total]],0)</f>
        <v>0</v>
      </c>
      <c r="AL364" s="18">
        <f>IF(SalesOrders_Log[[#This Row],[Date Invoiced]]=FY02_M05,SalesOrders_Log[[#This Row],[Line Sub Total]],0)</f>
        <v>0</v>
      </c>
      <c r="AM364" s="18">
        <f>IF(SalesOrders_Log[[#This Row],[Date Invoiced]]=FY02_M06,SalesOrders_Log[[#This Row],[Line Sub Total]],0)</f>
        <v>0</v>
      </c>
      <c r="AN364" s="18">
        <f>IF(SalesOrders_Log[[#This Row],[Date Invoiced]]=FY02_M07,SalesOrders_Log[[#This Row],[Line Sub Total]],0)</f>
        <v>0</v>
      </c>
      <c r="AO364" s="18">
        <f>IF(SalesOrders_Log[[#This Row],[Date Invoiced]]=FY02_M08,SalesOrders_Log[[#This Row],[Line Sub Total]],0)</f>
        <v>0</v>
      </c>
      <c r="AP364" s="18">
        <f>IF(SalesOrders_Log[[#This Row],[Date Invoiced]]=FY02_M09,SalesOrders_Log[[#This Row],[Line Sub Total]],0)</f>
        <v>0</v>
      </c>
      <c r="AQ364" s="18">
        <f>IF(SalesOrders_Log[[#This Row],[Date Invoiced]]=FY02_M10,SalesOrders_Log[[#This Row],[Line Sub Total]],0)</f>
        <v>0</v>
      </c>
      <c r="AR364" s="18">
        <f>IF(SalesOrders_Log[[#This Row],[Date Invoiced]]=FY02_M11,SalesOrders_Log[[#This Row],[Line Sub Total]],0)</f>
        <v>0</v>
      </c>
      <c r="AS364" s="18">
        <f>IF(SalesOrders_Log[[#This Row],[Date Invoiced]]=FY02_M12,SalesOrders_Log[[#This Row],[Line Sub Total]],0)</f>
        <v>0</v>
      </c>
      <c r="AT364" s="18">
        <f>IF(SalesOrders_Log[[#This Row],[Date Invoiced]]=FY03_M01,SalesOrders_Log[[#This Row],[Line Sub Total]],0)</f>
        <v>0</v>
      </c>
      <c r="AU364" s="18">
        <f>IF(SalesOrders_Log[[#This Row],[Date Invoiced]]=FY03_M02,SalesOrders_Log[[#This Row],[Line Sub Total]],0)</f>
        <v>0</v>
      </c>
      <c r="AV364" s="18">
        <f>IF(SalesOrders_Log[[#This Row],[Date Invoiced]]=FY03_M03,SalesOrders_Log[[#This Row],[Line Sub Total]],0)</f>
        <v>0</v>
      </c>
      <c r="AW364" s="18">
        <f>IF(SalesOrders_Log[[#This Row],[Date Invoiced]]=FY03_M04,SalesOrders_Log[[#This Row],[Line Sub Total]],0)</f>
        <v>0</v>
      </c>
      <c r="AX364" s="18">
        <f>IF(SalesOrders_Log[[#This Row],[Date Invoiced]]=FY03_M05,SalesOrders_Log[[#This Row],[Line Sub Total]],0)</f>
        <v>0</v>
      </c>
      <c r="AY364" s="18">
        <f>IF(SalesOrders_Log[[#This Row],[Date Invoiced]]=FY03_M06,SalesOrders_Log[[#This Row],[Line Sub Total]],0)</f>
        <v>0</v>
      </c>
      <c r="AZ364" s="18">
        <f>IF(SalesOrders_Log[[#This Row],[Date Invoiced]]=FY03_M07,SalesOrders_Log[[#This Row],[Line Sub Total]],0)</f>
        <v>0</v>
      </c>
      <c r="BA364" s="18">
        <f>IF(SalesOrders_Log[[#This Row],[Date Invoiced]]=FY03_M08,SalesOrders_Log[[#This Row],[Line Sub Total]],0)</f>
        <v>0</v>
      </c>
      <c r="BB364" s="18">
        <f>IF(SalesOrders_Log[[#This Row],[Date Invoiced]]=FY03_M09,SalesOrders_Log[[#This Row],[Line Sub Total]],0)</f>
        <v>0</v>
      </c>
      <c r="BC364" s="18">
        <f>IF(SalesOrders_Log[[#This Row],[Date Invoiced]]=FY03_M10,SalesOrders_Log[[#This Row],[Line Sub Total]],0)</f>
        <v>0</v>
      </c>
      <c r="BD364" s="18">
        <f>IF(SalesOrders_Log[[#This Row],[Date Invoiced]]=FY03_M11,SalesOrders_Log[[#This Row],[Line Sub Total]],0)</f>
        <v>0</v>
      </c>
      <c r="BE364" s="18">
        <f>IF(SalesOrders_Log[[#This Row],[Date Invoiced]]=FY03_M12,SalesOrders_Log[[#This Row],[Line Sub Total]],0)</f>
        <v>0</v>
      </c>
      <c r="BF364" s="18">
        <f>IF(SalesOrders_Log[[#This Row],[Product]]=FY04_M01,SalesOrders_Log[[#This Row],[Date Invoiced]],0)</f>
        <v>0</v>
      </c>
      <c r="BG364" s="18">
        <f>IF(SalesOrders_Log[[#This Row],[Product]]=FY04_M02,SalesOrders_Log[[#This Row],[Date Invoiced]],0)</f>
        <v>0</v>
      </c>
      <c r="BH364" s="18">
        <f>IF(SalesOrders_Log[[#This Row],[Product]]=FY04_M03,SalesOrders_Log[[#This Row],[Date Invoiced]],0)</f>
        <v>0</v>
      </c>
      <c r="BI364" s="18">
        <f>IF(SalesOrders_Log[[#This Row],[Product]]=FY04_M04,SalesOrders_Log[[#This Row],[Date Invoiced]],0)</f>
        <v>0</v>
      </c>
      <c r="BJ364" s="18">
        <f>IF(SalesOrders_Log[[#This Row],[Product]]=FY04_M05,SalesOrders_Log[[#This Row],[Date Invoiced]],0)</f>
        <v>0</v>
      </c>
      <c r="BK364" s="18">
        <f>IF(SalesOrders_Log[[#This Row],[Product]]=FY04_M06,SalesOrders_Log[[#This Row],[Date Invoiced]],0)</f>
        <v>0</v>
      </c>
      <c r="BL364" s="18">
        <f>IF(SalesOrders_Log[[#This Row],[Product]]=FY04_M07,SalesOrders_Log[[#This Row],[Date Invoiced]],0)</f>
        <v>0</v>
      </c>
      <c r="BM364" s="18">
        <f>IF(SalesOrders_Log[[#This Row],[Product]]=FY04_M08,SalesOrders_Log[[#This Row],[Date Invoiced]],0)</f>
        <v>0</v>
      </c>
      <c r="BN364" s="18">
        <f>IF(SalesOrders_Log[[#This Row],[Product]]=FY04_M09,SalesOrders_Log[[#This Row],[Date Invoiced]],0)</f>
        <v>0</v>
      </c>
      <c r="BO364" s="18">
        <f>IF(SalesOrders_Log[[#This Row],[Product]]=FY04_M10,SalesOrders_Log[[#This Row],[Date Invoiced]],0)</f>
        <v>0</v>
      </c>
      <c r="BP364" s="18">
        <f>IF(SalesOrders_Log[[#This Row],[Product]]=FY04_M11,SalesOrders_Log[[#This Row],[Date Invoiced]],0)</f>
        <v>0</v>
      </c>
      <c r="BQ364" s="18">
        <f>IF(SalesOrders_Log[[#This Row],[Product]]=FY04_M12,SalesOrders_Log[[#This Row],[Date Invoiced]],0)</f>
        <v>0</v>
      </c>
      <c r="BR364" s="18">
        <f>IF(SalesOrders_Log[[#This Row],[Product]]=FY05_M01,SalesOrders_Log[[#This Row],[Date Invoiced]],0)</f>
        <v>0</v>
      </c>
      <c r="BS364" s="18">
        <f>IF(SalesOrders_Log[[#This Row],[Product]]=FY05_M02,SalesOrders_Log[[#This Row],[Date Invoiced]],0)</f>
        <v>0</v>
      </c>
      <c r="BT364" s="18">
        <f>IF(SalesOrders_Log[[#This Row],[Product]]=FY05_M03,SalesOrders_Log[[#This Row],[Date Invoiced]],0)</f>
        <v>0</v>
      </c>
      <c r="BU364" s="18">
        <f>IF(SalesOrders_Log[[#This Row],[Product]]=FY05_M04,SalesOrders_Log[[#This Row],[Date Invoiced]],0)</f>
        <v>0</v>
      </c>
      <c r="BV364" s="18">
        <f>IF(SalesOrders_Log[[#This Row],[Product]]=FY05_M05,SalesOrders_Log[[#This Row],[Date Invoiced]],0)</f>
        <v>0</v>
      </c>
      <c r="BW364" s="18">
        <f>IF(SalesOrders_Log[[#This Row],[Product]]=FY05_M06,SalesOrders_Log[[#This Row],[Date Invoiced]],0)</f>
        <v>0</v>
      </c>
      <c r="BX364" s="18">
        <f>IF(SalesOrders_Log[[#This Row],[Product]]=FY05_M07,SalesOrders_Log[[#This Row],[Date Invoiced]],0)</f>
        <v>0</v>
      </c>
      <c r="BY364" s="18">
        <f>IF(SalesOrders_Log[[#This Row],[Product]]=FY05_M08,SalesOrders_Log[[#This Row],[Date Invoiced]],0)</f>
        <v>0</v>
      </c>
      <c r="BZ364" s="18">
        <f>IF(SalesOrders_Log[[#This Row],[Product]]=FY05_M09,SalesOrders_Log[[#This Row],[Date Invoiced]],0)</f>
        <v>0</v>
      </c>
      <c r="CA364" s="18">
        <f>IF(SalesOrders_Log[[#This Row],[Product]]=FY05_M10,SalesOrders_Log[[#This Row],[Date Invoiced]],0)</f>
        <v>0</v>
      </c>
      <c r="CB364" s="18">
        <f>IF(SalesOrders_Log[[#This Row],[Product]]=FY05_M11,SalesOrders_Log[[#This Row],[Date Invoiced]],0)</f>
        <v>0</v>
      </c>
      <c r="CC364" s="18">
        <f>IF(SalesOrders_Log[[#This Row],[Product]]=FY05_M12,SalesOrders_Log[[#This Row],[Date Invoiced]],0)</f>
        <v>0</v>
      </c>
    </row>
    <row r="365" spans="2:81" x14ac:dyDescent="0.25">
      <c r="B365" s="6" t="s">
        <v>969</v>
      </c>
      <c r="C365" s="6"/>
      <c r="D365" s="11"/>
      <c r="E365" s="6"/>
      <c r="F365" s="6"/>
      <c r="G365" s="6"/>
      <c r="H365" s="6"/>
      <c r="I365" s="6"/>
      <c r="J365" s="6"/>
      <c r="K365" s="6"/>
      <c r="L365" s="18" t="str">
        <f>IF(ISBLANK(SalesOrders_Log[[#This Row],[Product]]),"",SalesOrders_Log[[#This Row],[List Price]]*SalesOrders_Log[[#This Row],[QTY at List Price]]+SalesOrders_Log[[#This Row],[Discount Price]]*SalesOrders_Log[[#This Row],[QTY at Discount Price]])</f>
        <v/>
      </c>
      <c r="M365" s="6"/>
      <c r="N365" s="6"/>
      <c r="O365" s="18" t="str">
        <f>IFERROR(SalesOrders_Log[[#This Row],[Line Sub Total]]*SalesOrders_Log[[#This Row],[Zip Code Taxes]],"")</f>
        <v/>
      </c>
      <c r="P365" s="18">
        <f>SalesOrders_Log[[#This Row],[List Price]]-SalesOrders_Log[[#This Row],[Cost Price]]</f>
        <v>0</v>
      </c>
      <c r="Q36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65" s="93" t="str">
        <f>IFERROR(SalesOrders_Log[[#This Row],[QTY at List Price]]*SalesOrders_Log[[#This Row],[List Price]]/SalesOrders_Log[[#This Row],[Cost Price]]*SalesOrders_Log[[#This Row],[QTY at List Price]]-IF(SalesOrders_Log[[#This Row],[QTY at List Price]]="","",1),"")</f>
        <v/>
      </c>
      <c r="S365" s="93" t="str">
        <f>IFERROR( SalesOrders_Log[[#This Row],[QTY at Discount Price]]*SalesOrders_Log[[#This Row],[Discount Price]]/SalesOrders_Log[[#This Row],[Cost Price]]*SalesOrders_Log[[#This Row],[QTY at Discount Price]]-IF(SalesOrders_Log[[#This Row],[QTY at Discount Price]]="","",1),"")</f>
        <v/>
      </c>
      <c r="T365" s="6"/>
      <c r="V365" s="18">
        <f>IF(SalesOrders_Log[[#This Row],[Date Invoiced]]=FY01_M01,SalesOrders_Log[[#This Row],[Line Sub Total]],0)</f>
        <v>0</v>
      </c>
      <c r="W365" s="18">
        <f>IF(SalesOrders_Log[[#This Row],[Date Invoiced]]=FY01_M02,SalesOrders_Log[[#This Row],[Line Sub Total]],0)</f>
        <v>0</v>
      </c>
      <c r="X365" s="18">
        <f>IF(SalesOrders_Log[[#This Row],[Date Invoiced]]=FY01_M03,SalesOrders_Log[[#This Row],[Line Sub Total]],0)</f>
        <v>0</v>
      </c>
      <c r="Y365" s="18">
        <f>IF(SalesOrders_Log[[#This Row],[Date Invoiced]]=FY01_M04,SalesOrders_Log[[#This Row],[Line Sub Total]],0)</f>
        <v>0</v>
      </c>
      <c r="Z365" s="18">
        <f>IF(SalesOrders_Log[[#This Row],[Date Invoiced]]=FY01_M05,SalesOrders_Log[[#This Row],[Line Sub Total]],0)</f>
        <v>0</v>
      </c>
      <c r="AA365" s="18">
        <f>IF(SalesOrders_Log[[#This Row],[Date Invoiced]]=FY01_M06,SalesOrders_Log[[#This Row],[Line Sub Total]],0)</f>
        <v>0</v>
      </c>
      <c r="AB365" s="18">
        <f>IF(SalesOrders_Log[[#This Row],[Date Invoiced]]=FY01_M07,SalesOrders_Log[[#This Row],[Line Sub Total]],0)</f>
        <v>0</v>
      </c>
      <c r="AC365" s="18">
        <f>IF(SalesOrders_Log[[#This Row],[Date Invoiced]]=FY01_M08,SalesOrders_Log[[#This Row],[Line Sub Total]],0)</f>
        <v>0</v>
      </c>
      <c r="AD365" s="18">
        <f>IF(SalesOrders_Log[[#This Row],[Date Invoiced]]=FY01_M09,SalesOrders_Log[[#This Row],[Line Sub Total]],0)</f>
        <v>0</v>
      </c>
      <c r="AE365" s="18">
        <f>IF(SalesOrders_Log[[#This Row],[Date Invoiced]]=FY01_M10,SalesOrders_Log[[#This Row],[Line Sub Total]],0)</f>
        <v>0</v>
      </c>
      <c r="AF365" s="18">
        <f>IF(SalesOrders_Log[[#This Row],[Date Invoiced]]=FY01_M11,SalesOrders_Log[[#This Row],[Line Sub Total]],0)</f>
        <v>0</v>
      </c>
      <c r="AG365" s="18">
        <f>IF(SalesOrders_Log[[#This Row],[Date Invoiced]]=FY01_M12,SalesOrders_Log[[#This Row],[Line Sub Total]],0)</f>
        <v>0</v>
      </c>
      <c r="AH365" s="18">
        <f>IF(SalesOrders_Log[[#This Row],[Date Invoiced]]=FY02_M01,SalesOrders_Log[[#This Row],[Line Sub Total]],0)</f>
        <v>0</v>
      </c>
      <c r="AI365" s="18">
        <f>IF(SalesOrders_Log[[#This Row],[Date Invoiced]]=FY02_M02,SalesOrders_Log[[#This Row],[Line Sub Total]],0)</f>
        <v>0</v>
      </c>
      <c r="AJ365" s="18">
        <f>IF(SalesOrders_Log[[#This Row],[Date Invoiced]]=FY02_M03,SalesOrders_Log[[#This Row],[Line Sub Total]],0)</f>
        <v>0</v>
      </c>
      <c r="AK365" s="18">
        <f>IF(SalesOrders_Log[[#This Row],[Date Invoiced]]=FY02_M04,SalesOrders_Log[[#This Row],[Line Sub Total]],0)</f>
        <v>0</v>
      </c>
      <c r="AL365" s="18">
        <f>IF(SalesOrders_Log[[#This Row],[Date Invoiced]]=FY02_M05,SalesOrders_Log[[#This Row],[Line Sub Total]],0)</f>
        <v>0</v>
      </c>
      <c r="AM365" s="18">
        <f>IF(SalesOrders_Log[[#This Row],[Date Invoiced]]=FY02_M06,SalesOrders_Log[[#This Row],[Line Sub Total]],0)</f>
        <v>0</v>
      </c>
      <c r="AN365" s="18">
        <f>IF(SalesOrders_Log[[#This Row],[Date Invoiced]]=FY02_M07,SalesOrders_Log[[#This Row],[Line Sub Total]],0)</f>
        <v>0</v>
      </c>
      <c r="AO365" s="18">
        <f>IF(SalesOrders_Log[[#This Row],[Date Invoiced]]=FY02_M08,SalesOrders_Log[[#This Row],[Line Sub Total]],0)</f>
        <v>0</v>
      </c>
      <c r="AP365" s="18">
        <f>IF(SalesOrders_Log[[#This Row],[Date Invoiced]]=FY02_M09,SalesOrders_Log[[#This Row],[Line Sub Total]],0)</f>
        <v>0</v>
      </c>
      <c r="AQ365" s="18">
        <f>IF(SalesOrders_Log[[#This Row],[Date Invoiced]]=FY02_M10,SalesOrders_Log[[#This Row],[Line Sub Total]],0)</f>
        <v>0</v>
      </c>
      <c r="AR365" s="18">
        <f>IF(SalesOrders_Log[[#This Row],[Date Invoiced]]=FY02_M11,SalesOrders_Log[[#This Row],[Line Sub Total]],0)</f>
        <v>0</v>
      </c>
      <c r="AS365" s="18">
        <f>IF(SalesOrders_Log[[#This Row],[Date Invoiced]]=FY02_M12,SalesOrders_Log[[#This Row],[Line Sub Total]],0)</f>
        <v>0</v>
      </c>
      <c r="AT365" s="18">
        <f>IF(SalesOrders_Log[[#This Row],[Date Invoiced]]=FY03_M01,SalesOrders_Log[[#This Row],[Line Sub Total]],0)</f>
        <v>0</v>
      </c>
      <c r="AU365" s="18">
        <f>IF(SalesOrders_Log[[#This Row],[Date Invoiced]]=FY03_M02,SalesOrders_Log[[#This Row],[Line Sub Total]],0)</f>
        <v>0</v>
      </c>
      <c r="AV365" s="18">
        <f>IF(SalesOrders_Log[[#This Row],[Date Invoiced]]=FY03_M03,SalesOrders_Log[[#This Row],[Line Sub Total]],0)</f>
        <v>0</v>
      </c>
      <c r="AW365" s="18">
        <f>IF(SalesOrders_Log[[#This Row],[Date Invoiced]]=FY03_M04,SalesOrders_Log[[#This Row],[Line Sub Total]],0)</f>
        <v>0</v>
      </c>
      <c r="AX365" s="18">
        <f>IF(SalesOrders_Log[[#This Row],[Date Invoiced]]=FY03_M05,SalesOrders_Log[[#This Row],[Line Sub Total]],0)</f>
        <v>0</v>
      </c>
      <c r="AY365" s="18">
        <f>IF(SalesOrders_Log[[#This Row],[Date Invoiced]]=FY03_M06,SalesOrders_Log[[#This Row],[Line Sub Total]],0)</f>
        <v>0</v>
      </c>
      <c r="AZ365" s="18">
        <f>IF(SalesOrders_Log[[#This Row],[Date Invoiced]]=FY03_M07,SalesOrders_Log[[#This Row],[Line Sub Total]],0)</f>
        <v>0</v>
      </c>
      <c r="BA365" s="18">
        <f>IF(SalesOrders_Log[[#This Row],[Date Invoiced]]=FY03_M08,SalesOrders_Log[[#This Row],[Line Sub Total]],0)</f>
        <v>0</v>
      </c>
      <c r="BB365" s="18">
        <f>IF(SalesOrders_Log[[#This Row],[Date Invoiced]]=FY03_M09,SalesOrders_Log[[#This Row],[Line Sub Total]],0)</f>
        <v>0</v>
      </c>
      <c r="BC365" s="18">
        <f>IF(SalesOrders_Log[[#This Row],[Date Invoiced]]=FY03_M10,SalesOrders_Log[[#This Row],[Line Sub Total]],0)</f>
        <v>0</v>
      </c>
      <c r="BD365" s="18">
        <f>IF(SalesOrders_Log[[#This Row],[Date Invoiced]]=FY03_M11,SalesOrders_Log[[#This Row],[Line Sub Total]],0)</f>
        <v>0</v>
      </c>
      <c r="BE365" s="18">
        <f>IF(SalesOrders_Log[[#This Row],[Date Invoiced]]=FY03_M12,SalesOrders_Log[[#This Row],[Line Sub Total]],0)</f>
        <v>0</v>
      </c>
      <c r="BF365" s="18">
        <f>IF(SalesOrders_Log[[#This Row],[Product]]=FY04_M01,SalesOrders_Log[[#This Row],[Date Invoiced]],0)</f>
        <v>0</v>
      </c>
      <c r="BG365" s="18">
        <f>IF(SalesOrders_Log[[#This Row],[Product]]=FY04_M02,SalesOrders_Log[[#This Row],[Date Invoiced]],0)</f>
        <v>0</v>
      </c>
      <c r="BH365" s="18">
        <f>IF(SalesOrders_Log[[#This Row],[Product]]=FY04_M03,SalesOrders_Log[[#This Row],[Date Invoiced]],0)</f>
        <v>0</v>
      </c>
      <c r="BI365" s="18">
        <f>IF(SalesOrders_Log[[#This Row],[Product]]=FY04_M04,SalesOrders_Log[[#This Row],[Date Invoiced]],0)</f>
        <v>0</v>
      </c>
      <c r="BJ365" s="18">
        <f>IF(SalesOrders_Log[[#This Row],[Product]]=FY04_M05,SalesOrders_Log[[#This Row],[Date Invoiced]],0)</f>
        <v>0</v>
      </c>
      <c r="BK365" s="18">
        <f>IF(SalesOrders_Log[[#This Row],[Product]]=FY04_M06,SalesOrders_Log[[#This Row],[Date Invoiced]],0)</f>
        <v>0</v>
      </c>
      <c r="BL365" s="18">
        <f>IF(SalesOrders_Log[[#This Row],[Product]]=FY04_M07,SalesOrders_Log[[#This Row],[Date Invoiced]],0)</f>
        <v>0</v>
      </c>
      <c r="BM365" s="18">
        <f>IF(SalesOrders_Log[[#This Row],[Product]]=FY04_M08,SalesOrders_Log[[#This Row],[Date Invoiced]],0)</f>
        <v>0</v>
      </c>
      <c r="BN365" s="18">
        <f>IF(SalesOrders_Log[[#This Row],[Product]]=FY04_M09,SalesOrders_Log[[#This Row],[Date Invoiced]],0)</f>
        <v>0</v>
      </c>
      <c r="BO365" s="18">
        <f>IF(SalesOrders_Log[[#This Row],[Product]]=FY04_M10,SalesOrders_Log[[#This Row],[Date Invoiced]],0)</f>
        <v>0</v>
      </c>
      <c r="BP365" s="18">
        <f>IF(SalesOrders_Log[[#This Row],[Product]]=FY04_M11,SalesOrders_Log[[#This Row],[Date Invoiced]],0)</f>
        <v>0</v>
      </c>
      <c r="BQ365" s="18">
        <f>IF(SalesOrders_Log[[#This Row],[Product]]=FY04_M12,SalesOrders_Log[[#This Row],[Date Invoiced]],0)</f>
        <v>0</v>
      </c>
      <c r="BR365" s="18">
        <f>IF(SalesOrders_Log[[#This Row],[Product]]=FY05_M01,SalesOrders_Log[[#This Row],[Date Invoiced]],0)</f>
        <v>0</v>
      </c>
      <c r="BS365" s="18">
        <f>IF(SalesOrders_Log[[#This Row],[Product]]=FY05_M02,SalesOrders_Log[[#This Row],[Date Invoiced]],0)</f>
        <v>0</v>
      </c>
      <c r="BT365" s="18">
        <f>IF(SalesOrders_Log[[#This Row],[Product]]=FY05_M03,SalesOrders_Log[[#This Row],[Date Invoiced]],0)</f>
        <v>0</v>
      </c>
      <c r="BU365" s="18">
        <f>IF(SalesOrders_Log[[#This Row],[Product]]=FY05_M04,SalesOrders_Log[[#This Row],[Date Invoiced]],0)</f>
        <v>0</v>
      </c>
      <c r="BV365" s="18">
        <f>IF(SalesOrders_Log[[#This Row],[Product]]=FY05_M05,SalesOrders_Log[[#This Row],[Date Invoiced]],0)</f>
        <v>0</v>
      </c>
      <c r="BW365" s="18">
        <f>IF(SalesOrders_Log[[#This Row],[Product]]=FY05_M06,SalesOrders_Log[[#This Row],[Date Invoiced]],0)</f>
        <v>0</v>
      </c>
      <c r="BX365" s="18">
        <f>IF(SalesOrders_Log[[#This Row],[Product]]=FY05_M07,SalesOrders_Log[[#This Row],[Date Invoiced]],0)</f>
        <v>0</v>
      </c>
      <c r="BY365" s="18">
        <f>IF(SalesOrders_Log[[#This Row],[Product]]=FY05_M08,SalesOrders_Log[[#This Row],[Date Invoiced]],0)</f>
        <v>0</v>
      </c>
      <c r="BZ365" s="18">
        <f>IF(SalesOrders_Log[[#This Row],[Product]]=FY05_M09,SalesOrders_Log[[#This Row],[Date Invoiced]],0)</f>
        <v>0</v>
      </c>
      <c r="CA365" s="18">
        <f>IF(SalesOrders_Log[[#This Row],[Product]]=FY05_M10,SalesOrders_Log[[#This Row],[Date Invoiced]],0)</f>
        <v>0</v>
      </c>
      <c r="CB365" s="18">
        <f>IF(SalesOrders_Log[[#This Row],[Product]]=FY05_M11,SalesOrders_Log[[#This Row],[Date Invoiced]],0)</f>
        <v>0</v>
      </c>
      <c r="CC365" s="18">
        <f>IF(SalesOrders_Log[[#This Row],[Product]]=FY05_M12,SalesOrders_Log[[#This Row],[Date Invoiced]],0)</f>
        <v>0</v>
      </c>
    </row>
    <row r="366" spans="2:81" x14ac:dyDescent="0.25">
      <c r="B366" s="6" t="s">
        <v>970</v>
      </c>
      <c r="C366" s="6"/>
      <c r="D366" s="11"/>
      <c r="E366" s="6"/>
      <c r="F366" s="6"/>
      <c r="G366" s="6"/>
      <c r="H366" s="6"/>
      <c r="I366" s="6"/>
      <c r="J366" s="6"/>
      <c r="K366" s="6"/>
      <c r="L366" s="18" t="str">
        <f>IF(ISBLANK(SalesOrders_Log[[#This Row],[Product]]),"",SalesOrders_Log[[#This Row],[List Price]]*SalesOrders_Log[[#This Row],[QTY at List Price]]+SalesOrders_Log[[#This Row],[Discount Price]]*SalesOrders_Log[[#This Row],[QTY at Discount Price]])</f>
        <v/>
      </c>
      <c r="M366" s="6"/>
      <c r="N366" s="6"/>
      <c r="O366" s="18" t="str">
        <f>IFERROR(SalesOrders_Log[[#This Row],[Line Sub Total]]*SalesOrders_Log[[#This Row],[Zip Code Taxes]],"")</f>
        <v/>
      </c>
      <c r="P366" s="18">
        <f>SalesOrders_Log[[#This Row],[List Price]]-SalesOrders_Log[[#This Row],[Cost Price]]</f>
        <v>0</v>
      </c>
      <c r="Q36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66" s="93" t="str">
        <f>IFERROR(SalesOrders_Log[[#This Row],[QTY at List Price]]*SalesOrders_Log[[#This Row],[List Price]]/SalesOrders_Log[[#This Row],[Cost Price]]*SalesOrders_Log[[#This Row],[QTY at List Price]]-IF(SalesOrders_Log[[#This Row],[QTY at List Price]]="","",1),"")</f>
        <v/>
      </c>
      <c r="S366" s="93" t="str">
        <f>IFERROR( SalesOrders_Log[[#This Row],[QTY at Discount Price]]*SalesOrders_Log[[#This Row],[Discount Price]]/SalesOrders_Log[[#This Row],[Cost Price]]*SalesOrders_Log[[#This Row],[QTY at Discount Price]]-IF(SalesOrders_Log[[#This Row],[QTY at Discount Price]]="","",1),"")</f>
        <v/>
      </c>
      <c r="T366" s="6"/>
      <c r="V366" s="18">
        <f>IF(SalesOrders_Log[[#This Row],[Date Invoiced]]=FY01_M01,SalesOrders_Log[[#This Row],[Line Sub Total]],0)</f>
        <v>0</v>
      </c>
      <c r="W366" s="18">
        <f>IF(SalesOrders_Log[[#This Row],[Date Invoiced]]=FY01_M02,SalesOrders_Log[[#This Row],[Line Sub Total]],0)</f>
        <v>0</v>
      </c>
      <c r="X366" s="18">
        <f>IF(SalesOrders_Log[[#This Row],[Date Invoiced]]=FY01_M03,SalesOrders_Log[[#This Row],[Line Sub Total]],0)</f>
        <v>0</v>
      </c>
      <c r="Y366" s="18">
        <f>IF(SalesOrders_Log[[#This Row],[Date Invoiced]]=FY01_M04,SalesOrders_Log[[#This Row],[Line Sub Total]],0)</f>
        <v>0</v>
      </c>
      <c r="Z366" s="18">
        <f>IF(SalesOrders_Log[[#This Row],[Date Invoiced]]=FY01_M05,SalesOrders_Log[[#This Row],[Line Sub Total]],0)</f>
        <v>0</v>
      </c>
      <c r="AA366" s="18">
        <f>IF(SalesOrders_Log[[#This Row],[Date Invoiced]]=FY01_M06,SalesOrders_Log[[#This Row],[Line Sub Total]],0)</f>
        <v>0</v>
      </c>
      <c r="AB366" s="18">
        <f>IF(SalesOrders_Log[[#This Row],[Date Invoiced]]=FY01_M07,SalesOrders_Log[[#This Row],[Line Sub Total]],0)</f>
        <v>0</v>
      </c>
      <c r="AC366" s="18">
        <f>IF(SalesOrders_Log[[#This Row],[Date Invoiced]]=FY01_M08,SalesOrders_Log[[#This Row],[Line Sub Total]],0)</f>
        <v>0</v>
      </c>
      <c r="AD366" s="18">
        <f>IF(SalesOrders_Log[[#This Row],[Date Invoiced]]=FY01_M09,SalesOrders_Log[[#This Row],[Line Sub Total]],0)</f>
        <v>0</v>
      </c>
      <c r="AE366" s="18">
        <f>IF(SalesOrders_Log[[#This Row],[Date Invoiced]]=FY01_M10,SalesOrders_Log[[#This Row],[Line Sub Total]],0)</f>
        <v>0</v>
      </c>
      <c r="AF366" s="18">
        <f>IF(SalesOrders_Log[[#This Row],[Date Invoiced]]=FY01_M11,SalesOrders_Log[[#This Row],[Line Sub Total]],0)</f>
        <v>0</v>
      </c>
      <c r="AG366" s="18">
        <f>IF(SalesOrders_Log[[#This Row],[Date Invoiced]]=FY01_M12,SalesOrders_Log[[#This Row],[Line Sub Total]],0)</f>
        <v>0</v>
      </c>
      <c r="AH366" s="18">
        <f>IF(SalesOrders_Log[[#This Row],[Date Invoiced]]=FY02_M01,SalesOrders_Log[[#This Row],[Line Sub Total]],0)</f>
        <v>0</v>
      </c>
      <c r="AI366" s="18">
        <f>IF(SalesOrders_Log[[#This Row],[Date Invoiced]]=FY02_M02,SalesOrders_Log[[#This Row],[Line Sub Total]],0)</f>
        <v>0</v>
      </c>
      <c r="AJ366" s="18">
        <f>IF(SalesOrders_Log[[#This Row],[Date Invoiced]]=FY02_M03,SalesOrders_Log[[#This Row],[Line Sub Total]],0)</f>
        <v>0</v>
      </c>
      <c r="AK366" s="18">
        <f>IF(SalesOrders_Log[[#This Row],[Date Invoiced]]=FY02_M04,SalesOrders_Log[[#This Row],[Line Sub Total]],0)</f>
        <v>0</v>
      </c>
      <c r="AL366" s="18">
        <f>IF(SalesOrders_Log[[#This Row],[Date Invoiced]]=FY02_M05,SalesOrders_Log[[#This Row],[Line Sub Total]],0)</f>
        <v>0</v>
      </c>
      <c r="AM366" s="18">
        <f>IF(SalesOrders_Log[[#This Row],[Date Invoiced]]=FY02_M06,SalesOrders_Log[[#This Row],[Line Sub Total]],0)</f>
        <v>0</v>
      </c>
      <c r="AN366" s="18">
        <f>IF(SalesOrders_Log[[#This Row],[Date Invoiced]]=FY02_M07,SalesOrders_Log[[#This Row],[Line Sub Total]],0)</f>
        <v>0</v>
      </c>
      <c r="AO366" s="18">
        <f>IF(SalesOrders_Log[[#This Row],[Date Invoiced]]=FY02_M08,SalesOrders_Log[[#This Row],[Line Sub Total]],0)</f>
        <v>0</v>
      </c>
      <c r="AP366" s="18">
        <f>IF(SalesOrders_Log[[#This Row],[Date Invoiced]]=FY02_M09,SalesOrders_Log[[#This Row],[Line Sub Total]],0)</f>
        <v>0</v>
      </c>
      <c r="AQ366" s="18">
        <f>IF(SalesOrders_Log[[#This Row],[Date Invoiced]]=FY02_M10,SalesOrders_Log[[#This Row],[Line Sub Total]],0)</f>
        <v>0</v>
      </c>
      <c r="AR366" s="18">
        <f>IF(SalesOrders_Log[[#This Row],[Date Invoiced]]=FY02_M11,SalesOrders_Log[[#This Row],[Line Sub Total]],0)</f>
        <v>0</v>
      </c>
      <c r="AS366" s="18">
        <f>IF(SalesOrders_Log[[#This Row],[Date Invoiced]]=FY02_M12,SalesOrders_Log[[#This Row],[Line Sub Total]],0)</f>
        <v>0</v>
      </c>
      <c r="AT366" s="18">
        <f>IF(SalesOrders_Log[[#This Row],[Date Invoiced]]=FY03_M01,SalesOrders_Log[[#This Row],[Line Sub Total]],0)</f>
        <v>0</v>
      </c>
      <c r="AU366" s="18">
        <f>IF(SalesOrders_Log[[#This Row],[Date Invoiced]]=FY03_M02,SalesOrders_Log[[#This Row],[Line Sub Total]],0)</f>
        <v>0</v>
      </c>
      <c r="AV366" s="18">
        <f>IF(SalesOrders_Log[[#This Row],[Date Invoiced]]=FY03_M03,SalesOrders_Log[[#This Row],[Line Sub Total]],0)</f>
        <v>0</v>
      </c>
      <c r="AW366" s="18">
        <f>IF(SalesOrders_Log[[#This Row],[Date Invoiced]]=FY03_M04,SalesOrders_Log[[#This Row],[Line Sub Total]],0)</f>
        <v>0</v>
      </c>
      <c r="AX366" s="18">
        <f>IF(SalesOrders_Log[[#This Row],[Date Invoiced]]=FY03_M05,SalesOrders_Log[[#This Row],[Line Sub Total]],0)</f>
        <v>0</v>
      </c>
      <c r="AY366" s="18">
        <f>IF(SalesOrders_Log[[#This Row],[Date Invoiced]]=FY03_M06,SalesOrders_Log[[#This Row],[Line Sub Total]],0)</f>
        <v>0</v>
      </c>
      <c r="AZ366" s="18">
        <f>IF(SalesOrders_Log[[#This Row],[Date Invoiced]]=FY03_M07,SalesOrders_Log[[#This Row],[Line Sub Total]],0)</f>
        <v>0</v>
      </c>
      <c r="BA366" s="18">
        <f>IF(SalesOrders_Log[[#This Row],[Date Invoiced]]=FY03_M08,SalesOrders_Log[[#This Row],[Line Sub Total]],0)</f>
        <v>0</v>
      </c>
      <c r="BB366" s="18">
        <f>IF(SalesOrders_Log[[#This Row],[Date Invoiced]]=FY03_M09,SalesOrders_Log[[#This Row],[Line Sub Total]],0)</f>
        <v>0</v>
      </c>
      <c r="BC366" s="18">
        <f>IF(SalesOrders_Log[[#This Row],[Date Invoiced]]=FY03_M10,SalesOrders_Log[[#This Row],[Line Sub Total]],0)</f>
        <v>0</v>
      </c>
      <c r="BD366" s="18">
        <f>IF(SalesOrders_Log[[#This Row],[Date Invoiced]]=FY03_M11,SalesOrders_Log[[#This Row],[Line Sub Total]],0)</f>
        <v>0</v>
      </c>
      <c r="BE366" s="18">
        <f>IF(SalesOrders_Log[[#This Row],[Date Invoiced]]=FY03_M12,SalesOrders_Log[[#This Row],[Line Sub Total]],0)</f>
        <v>0</v>
      </c>
      <c r="BF366" s="18">
        <f>IF(SalesOrders_Log[[#This Row],[Product]]=FY04_M01,SalesOrders_Log[[#This Row],[Date Invoiced]],0)</f>
        <v>0</v>
      </c>
      <c r="BG366" s="18">
        <f>IF(SalesOrders_Log[[#This Row],[Product]]=FY04_M02,SalesOrders_Log[[#This Row],[Date Invoiced]],0)</f>
        <v>0</v>
      </c>
      <c r="BH366" s="18">
        <f>IF(SalesOrders_Log[[#This Row],[Product]]=FY04_M03,SalesOrders_Log[[#This Row],[Date Invoiced]],0)</f>
        <v>0</v>
      </c>
      <c r="BI366" s="18">
        <f>IF(SalesOrders_Log[[#This Row],[Product]]=FY04_M04,SalesOrders_Log[[#This Row],[Date Invoiced]],0)</f>
        <v>0</v>
      </c>
      <c r="BJ366" s="18">
        <f>IF(SalesOrders_Log[[#This Row],[Product]]=FY04_M05,SalesOrders_Log[[#This Row],[Date Invoiced]],0)</f>
        <v>0</v>
      </c>
      <c r="BK366" s="18">
        <f>IF(SalesOrders_Log[[#This Row],[Product]]=FY04_M06,SalesOrders_Log[[#This Row],[Date Invoiced]],0)</f>
        <v>0</v>
      </c>
      <c r="BL366" s="18">
        <f>IF(SalesOrders_Log[[#This Row],[Product]]=FY04_M07,SalesOrders_Log[[#This Row],[Date Invoiced]],0)</f>
        <v>0</v>
      </c>
      <c r="BM366" s="18">
        <f>IF(SalesOrders_Log[[#This Row],[Product]]=FY04_M08,SalesOrders_Log[[#This Row],[Date Invoiced]],0)</f>
        <v>0</v>
      </c>
      <c r="BN366" s="18">
        <f>IF(SalesOrders_Log[[#This Row],[Product]]=FY04_M09,SalesOrders_Log[[#This Row],[Date Invoiced]],0)</f>
        <v>0</v>
      </c>
      <c r="BO366" s="18">
        <f>IF(SalesOrders_Log[[#This Row],[Product]]=FY04_M10,SalesOrders_Log[[#This Row],[Date Invoiced]],0)</f>
        <v>0</v>
      </c>
      <c r="BP366" s="18">
        <f>IF(SalesOrders_Log[[#This Row],[Product]]=FY04_M11,SalesOrders_Log[[#This Row],[Date Invoiced]],0)</f>
        <v>0</v>
      </c>
      <c r="BQ366" s="18">
        <f>IF(SalesOrders_Log[[#This Row],[Product]]=FY04_M12,SalesOrders_Log[[#This Row],[Date Invoiced]],0)</f>
        <v>0</v>
      </c>
      <c r="BR366" s="18">
        <f>IF(SalesOrders_Log[[#This Row],[Product]]=FY05_M01,SalesOrders_Log[[#This Row],[Date Invoiced]],0)</f>
        <v>0</v>
      </c>
      <c r="BS366" s="18">
        <f>IF(SalesOrders_Log[[#This Row],[Product]]=FY05_M02,SalesOrders_Log[[#This Row],[Date Invoiced]],0)</f>
        <v>0</v>
      </c>
      <c r="BT366" s="18">
        <f>IF(SalesOrders_Log[[#This Row],[Product]]=FY05_M03,SalesOrders_Log[[#This Row],[Date Invoiced]],0)</f>
        <v>0</v>
      </c>
      <c r="BU366" s="18">
        <f>IF(SalesOrders_Log[[#This Row],[Product]]=FY05_M04,SalesOrders_Log[[#This Row],[Date Invoiced]],0)</f>
        <v>0</v>
      </c>
      <c r="BV366" s="18">
        <f>IF(SalesOrders_Log[[#This Row],[Product]]=FY05_M05,SalesOrders_Log[[#This Row],[Date Invoiced]],0)</f>
        <v>0</v>
      </c>
      <c r="BW366" s="18">
        <f>IF(SalesOrders_Log[[#This Row],[Product]]=FY05_M06,SalesOrders_Log[[#This Row],[Date Invoiced]],0)</f>
        <v>0</v>
      </c>
      <c r="BX366" s="18">
        <f>IF(SalesOrders_Log[[#This Row],[Product]]=FY05_M07,SalesOrders_Log[[#This Row],[Date Invoiced]],0)</f>
        <v>0</v>
      </c>
      <c r="BY366" s="18">
        <f>IF(SalesOrders_Log[[#This Row],[Product]]=FY05_M08,SalesOrders_Log[[#This Row],[Date Invoiced]],0)</f>
        <v>0</v>
      </c>
      <c r="BZ366" s="18">
        <f>IF(SalesOrders_Log[[#This Row],[Product]]=FY05_M09,SalesOrders_Log[[#This Row],[Date Invoiced]],0)</f>
        <v>0</v>
      </c>
      <c r="CA366" s="18">
        <f>IF(SalesOrders_Log[[#This Row],[Product]]=FY05_M10,SalesOrders_Log[[#This Row],[Date Invoiced]],0)</f>
        <v>0</v>
      </c>
      <c r="CB366" s="18">
        <f>IF(SalesOrders_Log[[#This Row],[Product]]=FY05_M11,SalesOrders_Log[[#This Row],[Date Invoiced]],0)</f>
        <v>0</v>
      </c>
      <c r="CC366" s="18">
        <f>IF(SalesOrders_Log[[#This Row],[Product]]=FY05_M12,SalesOrders_Log[[#This Row],[Date Invoiced]],0)</f>
        <v>0</v>
      </c>
    </row>
    <row r="367" spans="2:81" x14ac:dyDescent="0.25">
      <c r="B367" s="6" t="s">
        <v>971</v>
      </c>
      <c r="C367" s="6"/>
      <c r="D367" s="11"/>
      <c r="E367" s="6"/>
      <c r="F367" s="6"/>
      <c r="G367" s="6"/>
      <c r="H367" s="6"/>
      <c r="I367" s="6"/>
      <c r="J367" s="6"/>
      <c r="K367" s="6"/>
      <c r="L367" s="18" t="str">
        <f>IF(ISBLANK(SalesOrders_Log[[#This Row],[Product]]),"",SalesOrders_Log[[#This Row],[List Price]]*SalesOrders_Log[[#This Row],[QTY at List Price]]+SalesOrders_Log[[#This Row],[Discount Price]]*SalesOrders_Log[[#This Row],[QTY at Discount Price]])</f>
        <v/>
      </c>
      <c r="M367" s="6"/>
      <c r="N367" s="6"/>
      <c r="O367" s="18" t="str">
        <f>IFERROR(SalesOrders_Log[[#This Row],[Line Sub Total]]*SalesOrders_Log[[#This Row],[Zip Code Taxes]],"")</f>
        <v/>
      </c>
      <c r="P367" s="18">
        <f>SalesOrders_Log[[#This Row],[List Price]]-SalesOrders_Log[[#This Row],[Cost Price]]</f>
        <v>0</v>
      </c>
      <c r="Q36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67" s="93" t="str">
        <f>IFERROR(SalesOrders_Log[[#This Row],[QTY at List Price]]*SalesOrders_Log[[#This Row],[List Price]]/SalesOrders_Log[[#This Row],[Cost Price]]*SalesOrders_Log[[#This Row],[QTY at List Price]]-IF(SalesOrders_Log[[#This Row],[QTY at List Price]]="","",1),"")</f>
        <v/>
      </c>
      <c r="S367" s="93" t="str">
        <f>IFERROR( SalesOrders_Log[[#This Row],[QTY at Discount Price]]*SalesOrders_Log[[#This Row],[Discount Price]]/SalesOrders_Log[[#This Row],[Cost Price]]*SalesOrders_Log[[#This Row],[QTY at Discount Price]]-IF(SalesOrders_Log[[#This Row],[QTY at Discount Price]]="","",1),"")</f>
        <v/>
      </c>
      <c r="T367" s="6"/>
      <c r="V367" s="18">
        <f>IF(SalesOrders_Log[[#This Row],[Date Invoiced]]=FY01_M01,SalesOrders_Log[[#This Row],[Line Sub Total]],0)</f>
        <v>0</v>
      </c>
      <c r="W367" s="18">
        <f>IF(SalesOrders_Log[[#This Row],[Date Invoiced]]=FY01_M02,SalesOrders_Log[[#This Row],[Line Sub Total]],0)</f>
        <v>0</v>
      </c>
      <c r="X367" s="18">
        <f>IF(SalesOrders_Log[[#This Row],[Date Invoiced]]=FY01_M03,SalesOrders_Log[[#This Row],[Line Sub Total]],0)</f>
        <v>0</v>
      </c>
      <c r="Y367" s="18">
        <f>IF(SalesOrders_Log[[#This Row],[Date Invoiced]]=FY01_M04,SalesOrders_Log[[#This Row],[Line Sub Total]],0)</f>
        <v>0</v>
      </c>
      <c r="Z367" s="18">
        <f>IF(SalesOrders_Log[[#This Row],[Date Invoiced]]=FY01_M05,SalesOrders_Log[[#This Row],[Line Sub Total]],0)</f>
        <v>0</v>
      </c>
      <c r="AA367" s="18">
        <f>IF(SalesOrders_Log[[#This Row],[Date Invoiced]]=FY01_M06,SalesOrders_Log[[#This Row],[Line Sub Total]],0)</f>
        <v>0</v>
      </c>
      <c r="AB367" s="18">
        <f>IF(SalesOrders_Log[[#This Row],[Date Invoiced]]=FY01_M07,SalesOrders_Log[[#This Row],[Line Sub Total]],0)</f>
        <v>0</v>
      </c>
      <c r="AC367" s="18">
        <f>IF(SalesOrders_Log[[#This Row],[Date Invoiced]]=FY01_M08,SalesOrders_Log[[#This Row],[Line Sub Total]],0)</f>
        <v>0</v>
      </c>
      <c r="AD367" s="18">
        <f>IF(SalesOrders_Log[[#This Row],[Date Invoiced]]=FY01_M09,SalesOrders_Log[[#This Row],[Line Sub Total]],0)</f>
        <v>0</v>
      </c>
      <c r="AE367" s="18">
        <f>IF(SalesOrders_Log[[#This Row],[Date Invoiced]]=FY01_M10,SalesOrders_Log[[#This Row],[Line Sub Total]],0)</f>
        <v>0</v>
      </c>
      <c r="AF367" s="18">
        <f>IF(SalesOrders_Log[[#This Row],[Date Invoiced]]=FY01_M11,SalesOrders_Log[[#This Row],[Line Sub Total]],0)</f>
        <v>0</v>
      </c>
      <c r="AG367" s="18">
        <f>IF(SalesOrders_Log[[#This Row],[Date Invoiced]]=FY01_M12,SalesOrders_Log[[#This Row],[Line Sub Total]],0)</f>
        <v>0</v>
      </c>
      <c r="AH367" s="18">
        <f>IF(SalesOrders_Log[[#This Row],[Date Invoiced]]=FY02_M01,SalesOrders_Log[[#This Row],[Line Sub Total]],0)</f>
        <v>0</v>
      </c>
      <c r="AI367" s="18">
        <f>IF(SalesOrders_Log[[#This Row],[Date Invoiced]]=FY02_M02,SalesOrders_Log[[#This Row],[Line Sub Total]],0)</f>
        <v>0</v>
      </c>
      <c r="AJ367" s="18">
        <f>IF(SalesOrders_Log[[#This Row],[Date Invoiced]]=FY02_M03,SalesOrders_Log[[#This Row],[Line Sub Total]],0)</f>
        <v>0</v>
      </c>
      <c r="AK367" s="18">
        <f>IF(SalesOrders_Log[[#This Row],[Date Invoiced]]=FY02_M04,SalesOrders_Log[[#This Row],[Line Sub Total]],0)</f>
        <v>0</v>
      </c>
      <c r="AL367" s="18">
        <f>IF(SalesOrders_Log[[#This Row],[Date Invoiced]]=FY02_M05,SalesOrders_Log[[#This Row],[Line Sub Total]],0)</f>
        <v>0</v>
      </c>
      <c r="AM367" s="18">
        <f>IF(SalesOrders_Log[[#This Row],[Date Invoiced]]=FY02_M06,SalesOrders_Log[[#This Row],[Line Sub Total]],0)</f>
        <v>0</v>
      </c>
      <c r="AN367" s="18">
        <f>IF(SalesOrders_Log[[#This Row],[Date Invoiced]]=FY02_M07,SalesOrders_Log[[#This Row],[Line Sub Total]],0)</f>
        <v>0</v>
      </c>
      <c r="AO367" s="18">
        <f>IF(SalesOrders_Log[[#This Row],[Date Invoiced]]=FY02_M08,SalesOrders_Log[[#This Row],[Line Sub Total]],0)</f>
        <v>0</v>
      </c>
      <c r="AP367" s="18">
        <f>IF(SalesOrders_Log[[#This Row],[Date Invoiced]]=FY02_M09,SalesOrders_Log[[#This Row],[Line Sub Total]],0)</f>
        <v>0</v>
      </c>
      <c r="AQ367" s="18">
        <f>IF(SalesOrders_Log[[#This Row],[Date Invoiced]]=FY02_M10,SalesOrders_Log[[#This Row],[Line Sub Total]],0)</f>
        <v>0</v>
      </c>
      <c r="AR367" s="18">
        <f>IF(SalesOrders_Log[[#This Row],[Date Invoiced]]=FY02_M11,SalesOrders_Log[[#This Row],[Line Sub Total]],0)</f>
        <v>0</v>
      </c>
      <c r="AS367" s="18">
        <f>IF(SalesOrders_Log[[#This Row],[Date Invoiced]]=FY02_M12,SalesOrders_Log[[#This Row],[Line Sub Total]],0)</f>
        <v>0</v>
      </c>
      <c r="AT367" s="18">
        <f>IF(SalesOrders_Log[[#This Row],[Date Invoiced]]=FY03_M01,SalesOrders_Log[[#This Row],[Line Sub Total]],0)</f>
        <v>0</v>
      </c>
      <c r="AU367" s="18">
        <f>IF(SalesOrders_Log[[#This Row],[Date Invoiced]]=FY03_M02,SalesOrders_Log[[#This Row],[Line Sub Total]],0)</f>
        <v>0</v>
      </c>
      <c r="AV367" s="18">
        <f>IF(SalesOrders_Log[[#This Row],[Date Invoiced]]=FY03_M03,SalesOrders_Log[[#This Row],[Line Sub Total]],0)</f>
        <v>0</v>
      </c>
      <c r="AW367" s="18">
        <f>IF(SalesOrders_Log[[#This Row],[Date Invoiced]]=FY03_M04,SalesOrders_Log[[#This Row],[Line Sub Total]],0)</f>
        <v>0</v>
      </c>
      <c r="AX367" s="18">
        <f>IF(SalesOrders_Log[[#This Row],[Date Invoiced]]=FY03_M05,SalesOrders_Log[[#This Row],[Line Sub Total]],0)</f>
        <v>0</v>
      </c>
      <c r="AY367" s="18">
        <f>IF(SalesOrders_Log[[#This Row],[Date Invoiced]]=FY03_M06,SalesOrders_Log[[#This Row],[Line Sub Total]],0)</f>
        <v>0</v>
      </c>
      <c r="AZ367" s="18">
        <f>IF(SalesOrders_Log[[#This Row],[Date Invoiced]]=FY03_M07,SalesOrders_Log[[#This Row],[Line Sub Total]],0)</f>
        <v>0</v>
      </c>
      <c r="BA367" s="18">
        <f>IF(SalesOrders_Log[[#This Row],[Date Invoiced]]=FY03_M08,SalesOrders_Log[[#This Row],[Line Sub Total]],0)</f>
        <v>0</v>
      </c>
      <c r="BB367" s="18">
        <f>IF(SalesOrders_Log[[#This Row],[Date Invoiced]]=FY03_M09,SalesOrders_Log[[#This Row],[Line Sub Total]],0)</f>
        <v>0</v>
      </c>
      <c r="BC367" s="18">
        <f>IF(SalesOrders_Log[[#This Row],[Date Invoiced]]=FY03_M10,SalesOrders_Log[[#This Row],[Line Sub Total]],0)</f>
        <v>0</v>
      </c>
      <c r="BD367" s="18">
        <f>IF(SalesOrders_Log[[#This Row],[Date Invoiced]]=FY03_M11,SalesOrders_Log[[#This Row],[Line Sub Total]],0)</f>
        <v>0</v>
      </c>
      <c r="BE367" s="18">
        <f>IF(SalesOrders_Log[[#This Row],[Date Invoiced]]=FY03_M12,SalesOrders_Log[[#This Row],[Line Sub Total]],0)</f>
        <v>0</v>
      </c>
      <c r="BF367" s="18">
        <f>IF(SalesOrders_Log[[#This Row],[Product]]=FY04_M01,SalesOrders_Log[[#This Row],[Date Invoiced]],0)</f>
        <v>0</v>
      </c>
      <c r="BG367" s="18">
        <f>IF(SalesOrders_Log[[#This Row],[Product]]=FY04_M02,SalesOrders_Log[[#This Row],[Date Invoiced]],0)</f>
        <v>0</v>
      </c>
      <c r="BH367" s="18">
        <f>IF(SalesOrders_Log[[#This Row],[Product]]=FY04_M03,SalesOrders_Log[[#This Row],[Date Invoiced]],0)</f>
        <v>0</v>
      </c>
      <c r="BI367" s="18">
        <f>IF(SalesOrders_Log[[#This Row],[Product]]=FY04_M04,SalesOrders_Log[[#This Row],[Date Invoiced]],0)</f>
        <v>0</v>
      </c>
      <c r="BJ367" s="18">
        <f>IF(SalesOrders_Log[[#This Row],[Product]]=FY04_M05,SalesOrders_Log[[#This Row],[Date Invoiced]],0)</f>
        <v>0</v>
      </c>
      <c r="BK367" s="18">
        <f>IF(SalesOrders_Log[[#This Row],[Product]]=FY04_M06,SalesOrders_Log[[#This Row],[Date Invoiced]],0)</f>
        <v>0</v>
      </c>
      <c r="BL367" s="18">
        <f>IF(SalesOrders_Log[[#This Row],[Product]]=FY04_M07,SalesOrders_Log[[#This Row],[Date Invoiced]],0)</f>
        <v>0</v>
      </c>
      <c r="BM367" s="18">
        <f>IF(SalesOrders_Log[[#This Row],[Product]]=FY04_M08,SalesOrders_Log[[#This Row],[Date Invoiced]],0)</f>
        <v>0</v>
      </c>
      <c r="BN367" s="18">
        <f>IF(SalesOrders_Log[[#This Row],[Product]]=FY04_M09,SalesOrders_Log[[#This Row],[Date Invoiced]],0)</f>
        <v>0</v>
      </c>
      <c r="BO367" s="18">
        <f>IF(SalesOrders_Log[[#This Row],[Product]]=FY04_M10,SalesOrders_Log[[#This Row],[Date Invoiced]],0)</f>
        <v>0</v>
      </c>
      <c r="BP367" s="18">
        <f>IF(SalesOrders_Log[[#This Row],[Product]]=FY04_M11,SalesOrders_Log[[#This Row],[Date Invoiced]],0)</f>
        <v>0</v>
      </c>
      <c r="BQ367" s="18">
        <f>IF(SalesOrders_Log[[#This Row],[Product]]=FY04_M12,SalesOrders_Log[[#This Row],[Date Invoiced]],0)</f>
        <v>0</v>
      </c>
      <c r="BR367" s="18">
        <f>IF(SalesOrders_Log[[#This Row],[Product]]=FY05_M01,SalesOrders_Log[[#This Row],[Date Invoiced]],0)</f>
        <v>0</v>
      </c>
      <c r="BS367" s="18">
        <f>IF(SalesOrders_Log[[#This Row],[Product]]=FY05_M02,SalesOrders_Log[[#This Row],[Date Invoiced]],0)</f>
        <v>0</v>
      </c>
      <c r="BT367" s="18">
        <f>IF(SalesOrders_Log[[#This Row],[Product]]=FY05_M03,SalesOrders_Log[[#This Row],[Date Invoiced]],0)</f>
        <v>0</v>
      </c>
      <c r="BU367" s="18">
        <f>IF(SalesOrders_Log[[#This Row],[Product]]=FY05_M04,SalesOrders_Log[[#This Row],[Date Invoiced]],0)</f>
        <v>0</v>
      </c>
      <c r="BV367" s="18">
        <f>IF(SalesOrders_Log[[#This Row],[Product]]=FY05_M05,SalesOrders_Log[[#This Row],[Date Invoiced]],0)</f>
        <v>0</v>
      </c>
      <c r="BW367" s="18">
        <f>IF(SalesOrders_Log[[#This Row],[Product]]=FY05_M06,SalesOrders_Log[[#This Row],[Date Invoiced]],0)</f>
        <v>0</v>
      </c>
      <c r="BX367" s="18">
        <f>IF(SalesOrders_Log[[#This Row],[Product]]=FY05_M07,SalesOrders_Log[[#This Row],[Date Invoiced]],0)</f>
        <v>0</v>
      </c>
      <c r="BY367" s="18">
        <f>IF(SalesOrders_Log[[#This Row],[Product]]=FY05_M08,SalesOrders_Log[[#This Row],[Date Invoiced]],0)</f>
        <v>0</v>
      </c>
      <c r="BZ367" s="18">
        <f>IF(SalesOrders_Log[[#This Row],[Product]]=FY05_M09,SalesOrders_Log[[#This Row],[Date Invoiced]],0)</f>
        <v>0</v>
      </c>
      <c r="CA367" s="18">
        <f>IF(SalesOrders_Log[[#This Row],[Product]]=FY05_M10,SalesOrders_Log[[#This Row],[Date Invoiced]],0)</f>
        <v>0</v>
      </c>
      <c r="CB367" s="18">
        <f>IF(SalesOrders_Log[[#This Row],[Product]]=FY05_M11,SalesOrders_Log[[#This Row],[Date Invoiced]],0)</f>
        <v>0</v>
      </c>
      <c r="CC367" s="18">
        <f>IF(SalesOrders_Log[[#This Row],[Product]]=FY05_M12,SalesOrders_Log[[#This Row],[Date Invoiced]],0)</f>
        <v>0</v>
      </c>
    </row>
    <row r="368" spans="2:81" x14ac:dyDescent="0.25">
      <c r="B368" s="6" t="s">
        <v>972</v>
      </c>
      <c r="C368" s="6"/>
      <c r="D368" s="11"/>
      <c r="E368" s="6"/>
      <c r="F368" s="6"/>
      <c r="G368" s="6"/>
      <c r="H368" s="6"/>
      <c r="I368" s="6"/>
      <c r="J368" s="6"/>
      <c r="K368" s="6"/>
      <c r="L368" s="18" t="str">
        <f>IF(ISBLANK(SalesOrders_Log[[#This Row],[Product]]),"",SalesOrders_Log[[#This Row],[List Price]]*SalesOrders_Log[[#This Row],[QTY at List Price]]+SalesOrders_Log[[#This Row],[Discount Price]]*SalesOrders_Log[[#This Row],[QTY at Discount Price]])</f>
        <v/>
      </c>
      <c r="M368" s="6"/>
      <c r="N368" s="6"/>
      <c r="O368" s="18" t="str">
        <f>IFERROR(SalesOrders_Log[[#This Row],[Line Sub Total]]*SalesOrders_Log[[#This Row],[Zip Code Taxes]],"")</f>
        <v/>
      </c>
      <c r="P368" s="18">
        <f>SalesOrders_Log[[#This Row],[List Price]]-SalesOrders_Log[[#This Row],[Cost Price]]</f>
        <v>0</v>
      </c>
      <c r="Q36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68" s="93" t="str">
        <f>IFERROR(SalesOrders_Log[[#This Row],[QTY at List Price]]*SalesOrders_Log[[#This Row],[List Price]]/SalesOrders_Log[[#This Row],[Cost Price]]*SalesOrders_Log[[#This Row],[QTY at List Price]]-IF(SalesOrders_Log[[#This Row],[QTY at List Price]]="","",1),"")</f>
        <v/>
      </c>
      <c r="S368" s="93" t="str">
        <f>IFERROR( SalesOrders_Log[[#This Row],[QTY at Discount Price]]*SalesOrders_Log[[#This Row],[Discount Price]]/SalesOrders_Log[[#This Row],[Cost Price]]*SalesOrders_Log[[#This Row],[QTY at Discount Price]]-IF(SalesOrders_Log[[#This Row],[QTY at Discount Price]]="","",1),"")</f>
        <v/>
      </c>
      <c r="T368" s="6"/>
      <c r="V368" s="18">
        <f>IF(SalesOrders_Log[[#This Row],[Date Invoiced]]=FY01_M01,SalesOrders_Log[[#This Row],[Line Sub Total]],0)</f>
        <v>0</v>
      </c>
      <c r="W368" s="18">
        <f>IF(SalesOrders_Log[[#This Row],[Date Invoiced]]=FY01_M02,SalesOrders_Log[[#This Row],[Line Sub Total]],0)</f>
        <v>0</v>
      </c>
      <c r="X368" s="18">
        <f>IF(SalesOrders_Log[[#This Row],[Date Invoiced]]=FY01_M03,SalesOrders_Log[[#This Row],[Line Sub Total]],0)</f>
        <v>0</v>
      </c>
      <c r="Y368" s="18">
        <f>IF(SalesOrders_Log[[#This Row],[Date Invoiced]]=FY01_M04,SalesOrders_Log[[#This Row],[Line Sub Total]],0)</f>
        <v>0</v>
      </c>
      <c r="Z368" s="18">
        <f>IF(SalesOrders_Log[[#This Row],[Date Invoiced]]=FY01_M05,SalesOrders_Log[[#This Row],[Line Sub Total]],0)</f>
        <v>0</v>
      </c>
      <c r="AA368" s="18">
        <f>IF(SalesOrders_Log[[#This Row],[Date Invoiced]]=FY01_M06,SalesOrders_Log[[#This Row],[Line Sub Total]],0)</f>
        <v>0</v>
      </c>
      <c r="AB368" s="18">
        <f>IF(SalesOrders_Log[[#This Row],[Date Invoiced]]=FY01_M07,SalesOrders_Log[[#This Row],[Line Sub Total]],0)</f>
        <v>0</v>
      </c>
      <c r="AC368" s="18">
        <f>IF(SalesOrders_Log[[#This Row],[Date Invoiced]]=FY01_M08,SalesOrders_Log[[#This Row],[Line Sub Total]],0)</f>
        <v>0</v>
      </c>
      <c r="AD368" s="18">
        <f>IF(SalesOrders_Log[[#This Row],[Date Invoiced]]=FY01_M09,SalesOrders_Log[[#This Row],[Line Sub Total]],0)</f>
        <v>0</v>
      </c>
      <c r="AE368" s="18">
        <f>IF(SalesOrders_Log[[#This Row],[Date Invoiced]]=FY01_M10,SalesOrders_Log[[#This Row],[Line Sub Total]],0)</f>
        <v>0</v>
      </c>
      <c r="AF368" s="18">
        <f>IF(SalesOrders_Log[[#This Row],[Date Invoiced]]=FY01_M11,SalesOrders_Log[[#This Row],[Line Sub Total]],0)</f>
        <v>0</v>
      </c>
      <c r="AG368" s="18">
        <f>IF(SalesOrders_Log[[#This Row],[Date Invoiced]]=FY01_M12,SalesOrders_Log[[#This Row],[Line Sub Total]],0)</f>
        <v>0</v>
      </c>
      <c r="AH368" s="18">
        <f>IF(SalesOrders_Log[[#This Row],[Date Invoiced]]=FY02_M01,SalesOrders_Log[[#This Row],[Line Sub Total]],0)</f>
        <v>0</v>
      </c>
      <c r="AI368" s="18">
        <f>IF(SalesOrders_Log[[#This Row],[Date Invoiced]]=FY02_M02,SalesOrders_Log[[#This Row],[Line Sub Total]],0)</f>
        <v>0</v>
      </c>
      <c r="AJ368" s="18">
        <f>IF(SalesOrders_Log[[#This Row],[Date Invoiced]]=FY02_M03,SalesOrders_Log[[#This Row],[Line Sub Total]],0)</f>
        <v>0</v>
      </c>
      <c r="AK368" s="18">
        <f>IF(SalesOrders_Log[[#This Row],[Date Invoiced]]=FY02_M04,SalesOrders_Log[[#This Row],[Line Sub Total]],0)</f>
        <v>0</v>
      </c>
      <c r="AL368" s="18">
        <f>IF(SalesOrders_Log[[#This Row],[Date Invoiced]]=FY02_M05,SalesOrders_Log[[#This Row],[Line Sub Total]],0)</f>
        <v>0</v>
      </c>
      <c r="AM368" s="18">
        <f>IF(SalesOrders_Log[[#This Row],[Date Invoiced]]=FY02_M06,SalesOrders_Log[[#This Row],[Line Sub Total]],0)</f>
        <v>0</v>
      </c>
      <c r="AN368" s="18">
        <f>IF(SalesOrders_Log[[#This Row],[Date Invoiced]]=FY02_M07,SalesOrders_Log[[#This Row],[Line Sub Total]],0)</f>
        <v>0</v>
      </c>
      <c r="AO368" s="18">
        <f>IF(SalesOrders_Log[[#This Row],[Date Invoiced]]=FY02_M08,SalesOrders_Log[[#This Row],[Line Sub Total]],0)</f>
        <v>0</v>
      </c>
      <c r="AP368" s="18">
        <f>IF(SalesOrders_Log[[#This Row],[Date Invoiced]]=FY02_M09,SalesOrders_Log[[#This Row],[Line Sub Total]],0)</f>
        <v>0</v>
      </c>
      <c r="AQ368" s="18">
        <f>IF(SalesOrders_Log[[#This Row],[Date Invoiced]]=FY02_M10,SalesOrders_Log[[#This Row],[Line Sub Total]],0)</f>
        <v>0</v>
      </c>
      <c r="AR368" s="18">
        <f>IF(SalesOrders_Log[[#This Row],[Date Invoiced]]=FY02_M11,SalesOrders_Log[[#This Row],[Line Sub Total]],0)</f>
        <v>0</v>
      </c>
      <c r="AS368" s="18">
        <f>IF(SalesOrders_Log[[#This Row],[Date Invoiced]]=FY02_M12,SalesOrders_Log[[#This Row],[Line Sub Total]],0)</f>
        <v>0</v>
      </c>
      <c r="AT368" s="18">
        <f>IF(SalesOrders_Log[[#This Row],[Date Invoiced]]=FY03_M01,SalesOrders_Log[[#This Row],[Line Sub Total]],0)</f>
        <v>0</v>
      </c>
      <c r="AU368" s="18">
        <f>IF(SalesOrders_Log[[#This Row],[Date Invoiced]]=FY03_M02,SalesOrders_Log[[#This Row],[Line Sub Total]],0)</f>
        <v>0</v>
      </c>
      <c r="AV368" s="18">
        <f>IF(SalesOrders_Log[[#This Row],[Date Invoiced]]=FY03_M03,SalesOrders_Log[[#This Row],[Line Sub Total]],0)</f>
        <v>0</v>
      </c>
      <c r="AW368" s="18">
        <f>IF(SalesOrders_Log[[#This Row],[Date Invoiced]]=FY03_M04,SalesOrders_Log[[#This Row],[Line Sub Total]],0)</f>
        <v>0</v>
      </c>
      <c r="AX368" s="18">
        <f>IF(SalesOrders_Log[[#This Row],[Date Invoiced]]=FY03_M05,SalesOrders_Log[[#This Row],[Line Sub Total]],0)</f>
        <v>0</v>
      </c>
      <c r="AY368" s="18">
        <f>IF(SalesOrders_Log[[#This Row],[Date Invoiced]]=FY03_M06,SalesOrders_Log[[#This Row],[Line Sub Total]],0)</f>
        <v>0</v>
      </c>
      <c r="AZ368" s="18">
        <f>IF(SalesOrders_Log[[#This Row],[Date Invoiced]]=FY03_M07,SalesOrders_Log[[#This Row],[Line Sub Total]],0)</f>
        <v>0</v>
      </c>
      <c r="BA368" s="18">
        <f>IF(SalesOrders_Log[[#This Row],[Date Invoiced]]=FY03_M08,SalesOrders_Log[[#This Row],[Line Sub Total]],0)</f>
        <v>0</v>
      </c>
      <c r="BB368" s="18">
        <f>IF(SalesOrders_Log[[#This Row],[Date Invoiced]]=FY03_M09,SalesOrders_Log[[#This Row],[Line Sub Total]],0)</f>
        <v>0</v>
      </c>
      <c r="BC368" s="18">
        <f>IF(SalesOrders_Log[[#This Row],[Date Invoiced]]=FY03_M10,SalesOrders_Log[[#This Row],[Line Sub Total]],0)</f>
        <v>0</v>
      </c>
      <c r="BD368" s="18">
        <f>IF(SalesOrders_Log[[#This Row],[Date Invoiced]]=FY03_M11,SalesOrders_Log[[#This Row],[Line Sub Total]],0)</f>
        <v>0</v>
      </c>
      <c r="BE368" s="18">
        <f>IF(SalesOrders_Log[[#This Row],[Date Invoiced]]=FY03_M12,SalesOrders_Log[[#This Row],[Line Sub Total]],0)</f>
        <v>0</v>
      </c>
      <c r="BF368" s="18">
        <f>IF(SalesOrders_Log[[#This Row],[Product]]=FY04_M01,SalesOrders_Log[[#This Row],[Date Invoiced]],0)</f>
        <v>0</v>
      </c>
      <c r="BG368" s="18">
        <f>IF(SalesOrders_Log[[#This Row],[Product]]=FY04_M02,SalesOrders_Log[[#This Row],[Date Invoiced]],0)</f>
        <v>0</v>
      </c>
      <c r="BH368" s="18">
        <f>IF(SalesOrders_Log[[#This Row],[Product]]=FY04_M03,SalesOrders_Log[[#This Row],[Date Invoiced]],0)</f>
        <v>0</v>
      </c>
      <c r="BI368" s="18">
        <f>IF(SalesOrders_Log[[#This Row],[Product]]=FY04_M04,SalesOrders_Log[[#This Row],[Date Invoiced]],0)</f>
        <v>0</v>
      </c>
      <c r="BJ368" s="18">
        <f>IF(SalesOrders_Log[[#This Row],[Product]]=FY04_M05,SalesOrders_Log[[#This Row],[Date Invoiced]],0)</f>
        <v>0</v>
      </c>
      <c r="BK368" s="18">
        <f>IF(SalesOrders_Log[[#This Row],[Product]]=FY04_M06,SalesOrders_Log[[#This Row],[Date Invoiced]],0)</f>
        <v>0</v>
      </c>
      <c r="BL368" s="18">
        <f>IF(SalesOrders_Log[[#This Row],[Product]]=FY04_M07,SalesOrders_Log[[#This Row],[Date Invoiced]],0)</f>
        <v>0</v>
      </c>
      <c r="BM368" s="18">
        <f>IF(SalesOrders_Log[[#This Row],[Product]]=FY04_M08,SalesOrders_Log[[#This Row],[Date Invoiced]],0)</f>
        <v>0</v>
      </c>
      <c r="BN368" s="18">
        <f>IF(SalesOrders_Log[[#This Row],[Product]]=FY04_M09,SalesOrders_Log[[#This Row],[Date Invoiced]],0)</f>
        <v>0</v>
      </c>
      <c r="BO368" s="18">
        <f>IF(SalesOrders_Log[[#This Row],[Product]]=FY04_M10,SalesOrders_Log[[#This Row],[Date Invoiced]],0)</f>
        <v>0</v>
      </c>
      <c r="BP368" s="18">
        <f>IF(SalesOrders_Log[[#This Row],[Product]]=FY04_M11,SalesOrders_Log[[#This Row],[Date Invoiced]],0)</f>
        <v>0</v>
      </c>
      <c r="BQ368" s="18">
        <f>IF(SalesOrders_Log[[#This Row],[Product]]=FY04_M12,SalesOrders_Log[[#This Row],[Date Invoiced]],0)</f>
        <v>0</v>
      </c>
      <c r="BR368" s="18">
        <f>IF(SalesOrders_Log[[#This Row],[Product]]=FY05_M01,SalesOrders_Log[[#This Row],[Date Invoiced]],0)</f>
        <v>0</v>
      </c>
      <c r="BS368" s="18">
        <f>IF(SalesOrders_Log[[#This Row],[Product]]=FY05_M02,SalesOrders_Log[[#This Row],[Date Invoiced]],0)</f>
        <v>0</v>
      </c>
      <c r="BT368" s="18">
        <f>IF(SalesOrders_Log[[#This Row],[Product]]=FY05_M03,SalesOrders_Log[[#This Row],[Date Invoiced]],0)</f>
        <v>0</v>
      </c>
      <c r="BU368" s="18">
        <f>IF(SalesOrders_Log[[#This Row],[Product]]=FY05_M04,SalesOrders_Log[[#This Row],[Date Invoiced]],0)</f>
        <v>0</v>
      </c>
      <c r="BV368" s="18">
        <f>IF(SalesOrders_Log[[#This Row],[Product]]=FY05_M05,SalesOrders_Log[[#This Row],[Date Invoiced]],0)</f>
        <v>0</v>
      </c>
      <c r="BW368" s="18">
        <f>IF(SalesOrders_Log[[#This Row],[Product]]=FY05_M06,SalesOrders_Log[[#This Row],[Date Invoiced]],0)</f>
        <v>0</v>
      </c>
      <c r="BX368" s="18">
        <f>IF(SalesOrders_Log[[#This Row],[Product]]=FY05_M07,SalesOrders_Log[[#This Row],[Date Invoiced]],0)</f>
        <v>0</v>
      </c>
      <c r="BY368" s="18">
        <f>IF(SalesOrders_Log[[#This Row],[Product]]=FY05_M08,SalesOrders_Log[[#This Row],[Date Invoiced]],0)</f>
        <v>0</v>
      </c>
      <c r="BZ368" s="18">
        <f>IF(SalesOrders_Log[[#This Row],[Product]]=FY05_M09,SalesOrders_Log[[#This Row],[Date Invoiced]],0)</f>
        <v>0</v>
      </c>
      <c r="CA368" s="18">
        <f>IF(SalesOrders_Log[[#This Row],[Product]]=FY05_M10,SalesOrders_Log[[#This Row],[Date Invoiced]],0)</f>
        <v>0</v>
      </c>
      <c r="CB368" s="18">
        <f>IF(SalesOrders_Log[[#This Row],[Product]]=FY05_M11,SalesOrders_Log[[#This Row],[Date Invoiced]],0)</f>
        <v>0</v>
      </c>
      <c r="CC368" s="18">
        <f>IF(SalesOrders_Log[[#This Row],[Product]]=FY05_M12,SalesOrders_Log[[#This Row],[Date Invoiced]],0)</f>
        <v>0</v>
      </c>
    </row>
    <row r="369" spans="2:81" x14ac:dyDescent="0.25">
      <c r="B369" s="6" t="s">
        <v>973</v>
      </c>
      <c r="C369" s="6"/>
      <c r="D369" s="11"/>
      <c r="E369" s="6"/>
      <c r="F369" s="6"/>
      <c r="G369" s="6"/>
      <c r="H369" s="6"/>
      <c r="I369" s="6"/>
      <c r="J369" s="6"/>
      <c r="K369" s="6"/>
      <c r="L369" s="18" t="str">
        <f>IF(ISBLANK(SalesOrders_Log[[#This Row],[Product]]),"",SalesOrders_Log[[#This Row],[List Price]]*SalesOrders_Log[[#This Row],[QTY at List Price]]+SalesOrders_Log[[#This Row],[Discount Price]]*SalesOrders_Log[[#This Row],[QTY at Discount Price]])</f>
        <v/>
      </c>
      <c r="M369" s="6"/>
      <c r="N369" s="6"/>
      <c r="O369" s="18" t="str">
        <f>IFERROR(SalesOrders_Log[[#This Row],[Line Sub Total]]*SalesOrders_Log[[#This Row],[Zip Code Taxes]],"")</f>
        <v/>
      </c>
      <c r="P369" s="18">
        <f>SalesOrders_Log[[#This Row],[List Price]]-SalesOrders_Log[[#This Row],[Cost Price]]</f>
        <v>0</v>
      </c>
      <c r="Q36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69" s="93" t="str">
        <f>IFERROR(SalesOrders_Log[[#This Row],[QTY at List Price]]*SalesOrders_Log[[#This Row],[List Price]]/SalesOrders_Log[[#This Row],[Cost Price]]*SalesOrders_Log[[#This Row],[QTY at List Price]]-IF(SalesOrders_Log[[#This Row],[QTY at List Price]]="","",1),"")</f>
        <v/>
      </c>
      <c r="S369" s="93" t="str">
        <f>IFERROR( SalesOrders_Log[[#This Row],[QTY at Discount Price]]*SalesOrders_Log[[#This Row],[Discount Price]]/SalesOrders_Log[[#This Row],[Cost Price]]*SalesOrders_Log[[#This Row],[QTY at Discount Price]]-IF(SalesOrders_Log[[#This Row],[QTY at Discount Price]]="","",1),"")</f>
        <v/>
      </c>
      <c r="T369" s="6"/>
      <c r="V369" s="18">
        <f>IF(SalesOrders_Log[[#This Row],[Date Invoiced]]=FY01_M01,SalesOrders_Log[[#This Row],[Line Sub Total]],0)</f>
        <v>0</v>
      </c>
      <c r="W369" s="18">
        <f>IF(SalesOrders_Log[[#This Row],[Date Invoiced]]=FY01_M02,SalesOrders_Log[[#This Row],[Line Sub Total]],0)</f>
        <v>0</v>
      </c>
      <c r="X369" s="18">
        <f>IF(SalesOrders_Log[[#This Row],[Date Invoiced]]=FY01_M03,SalesOrders_Log[[#This Row],[Line Sub Total]],0)</f>
        <v>0</v>
      </c>
      <c r="Y369" s="18">
        <f>IF(SalesOrders_Log[[#This Row],[Date Invoiced]]=FY01_M04,SalesOrders_Log[[#This Row],[Line Sub Total]],0)</f>
        <v>0</v>
      </c>
      <c r="Z369" s="18">
        <f>IF(SalesOrders_Log[[#This Row],[Date Invoiced]]=FY01_M05,SalesOrders_Log[[#This Row],[Line Sub Total]],0)</f>
        <v>0</v>
      </c>
      <c r="AA369" s="18">
        <f>IF(SalesOrders_Log[[#This Row],[Date Invoiced]]=FY01_M06,SalesOrders_Log[[#This Row],[Line Sub Total]],0)</f>
        <v>0</v>
      </c>
      <c r="AB369" s="18">
        <f>IF(SalesOrders_Log[[#This Row],[Date Invoiced]]=FY01_M07,SalesOrders_Log[[#This Row],[Line Sub Total]],0)</f>
        <v>0</v>
      </c>
      <c r="AC369" s="18">
        <f>IF(SalesOrders_Log[[#This Row],[Date Invoiced]]=FY01_M08,SalesOrders_Log[[#This Row],[Line Sub Total]],0)</f>
        <v>0</v>
      </c>
      <c r="AD369" s="18">
        <f>IF(SalesOrders_Log[[#This Row],[Date Invoiced]]=FY01_M09,SalesOrders_Log[[#This Row],[Line Sub Total]],0)</f>
        <v>0</v>
      </c>
      <c r="AE369" s="18">
        <f>IF(SalesOrders_Log[[#This Row],[Date Invoiced]]=FY01_M10,SalesOrders_Log[[#This Row],[Line Sub Total]],0)</f>
        <v>0</v>
      </c>
      <c r="AF369" s="18">
        <f>IF(SalesOrders_Log[[#This Row],[Date Invoiced]]=FY01_M11,SalesOrders_Log[[#This Row],[Line Sub Total]],0)</f>
        <v>0</v>
      </c>
      <c r="AG369" s="18">
        <f>IF(SalesOrders_Log[[#This Row],[Date Invoiced]]=FY01_M12,SalesOrders_Log[[#This Row],[Line Sub Total]],0)</f>
        <v>0</v>
      </c>
      <c r="AH369" s="18">
        <f>IF(SalesOrders_Log[[#This Row],[Date Invoiced]]=FY02_M01,SalesOrders_Log[[#This Row],[Line Sub Total]],0)</f>
        <v>0</v>
      </c>
      <c r="AI369" s="18">
        <f>IF(SalesOrders_Log[[#This Row],[Date Invoiced]]=FY02_M02,SalesOrders_Log[[#This Row],[Line Sub Total]],0)</f>
        <v>0</v>
      </c>
      <c r="AJ369" s="18">
        <f>IF(SalesOrders_Log[[#This Row],[Date Invoiced]]=FY02_M03,SalesOrders_Log[[#This Row],[Line Sub Total]],0)</f>
        <v>0</v>
      </c>
      <c r="AK369" s="18">
        <f>IF(SalesOrders_Log[[#This Row],[Date Invoiced]]=FY02_M04,SalesOrders_Log[[#This Row],[Line Sub Total]],0)</f>
        <v>0</v>
      </c>
      <c r="AL369" s="18">
        <f>IF(SalesOrders_Log[[#This Row],[Date Invoiced]]=FY02_M05,SalesOrders_Log[[#This Row],[Line Sub Total]],0)</f>
        <v>0</v>
      </c>
      <c r="AM369" s="18">
        <f>IF(SalesOrders_Log[[#This Row],[Date Invoiced]]=FY02_M06,SalesOrders_Log[[#This Row],[Line Sub Total]],0)</f>
        <v>0</v>
      </c>
      <c r="AN369" s="18">
        <f>IF(SalesOrders_Log[[#This Row],[Date Invoiced]]=FY02_M07,SalesOrders_Log[[#This Row],[Line Sub Total]],0)</f>
        <v>0</v>
      </c>
      <c r="AO369" s="18">
        <f>IF(SalesOrders_Log[[#This Row],[Date Invoiced]]=FY02_M08,SalesOrders_Log[[#This Row],[Line Sub Total]],0)</f>
        <v>0</v>
      </c>
      <c r="AP369" s="18">
        <f>IF(SalesOrders_Log[[#This Row],[Date Invoiced]]=FY02_M09,SalesOrders_Log[[#This Row],[Line Sub Total]],0)</f>
        <v>0</v>
      </c>
      <c r="AQ369" s="18">
        <f>IF(SalesOrders_Log[[#This Row],[Date Invoiced]]=FY02_M10,SalesOrders_Log[[#This Row],[Line Sub Total]],0)</f>
        <v>0</v>
      </c>
      <c r="AR369" s="18">
        <f>IF(SalesOrders_Log[[#This Row],[Date Invoiced]]=FY02_M11,SalesOrders_Log[[#This Row],[Line Sub Total]],0)</f>
        <v>0</v>
      </c>
      <c r="AS369" s="18">
        <f>IF(SalesOrders_Log[[#This Row],[Date Invoiced]]=FY02_M12,SalesOrders_Log[[#This Row],[Line Sub Total]],0)</f>
        <v>0</v>
      </c>
      <c r="AT369" s="18">
        <f>IF(SalesOrders_Log[[#This Row],[Date Invoiced]]=FY03_M01,SalesOrders_Log[[#This Row],[Line Sub Total]],0)</f>
        <v>0</v>
      </c>
      <c r="AU369" s="18">
        <f>IF(SalesOrders_Log[[#This Row],[Date Invoiced]]=FY03_M02,SalesOrders_Log[[#This Row],[Line Sub Total]],0)</f>
        <v>0</v>
      </c>
      <c r="AV369" s="18">
        <f>IF(SalesOrders_Log[[#This Row],[Date Invoiced]]=FY03_M03,SalesOrders_Log[[#This Row],[Line Sub Total]],0)</f>
        <v>0</v>
      </c>
      <c r="AW369" s="18">
        <f>IF(SalesOrders_Log[[#This Row],[Date Invoiced]]=FY03_M04,SalesOrders_Log[[#This Row],[Line Sub Total]],0)</f>
        <v>0</v>
      </c>
      <c r="AX369" s="18">
        <f>IF(SalesOrders_Log[[#This Row],[Date Invoiced]]=FY03_M05,SalesOrders_Log[[#This Row],[Line Sub Total]],0)</f>
        <v>0</v>
      </c>
      <c r="AY369" s="18">
        <f>IF(SalesOrders_Log[[#This Row],[Date Invoiced]]=FY03_M06,SalesOrders_Log[[#This Row],[Line Sub Total]],0)</f>
        <v>0</v>
      </c>
      <c r="AZ369" s="18">
        <f>IF(SalesOrders_Log[[#This Row],[Date Invoiced]]=FY03_M07,SalesOrders_Log[[#This Row],[Line Sub Total]],0)</f>
        <v>0</v>
      </c>
      <c r="BA369" s="18">
        <f>IF(SalesOrders_Log[[#This Row],[Date Invoiced]]=FY03_M08,SalesOrders_Log[[#This Row],[Line Sub Total]],0)</f>
        <v>0</v>
      </c>
      <c r="BB369" s="18">
        <f>IF(SalesOrders_Log[[#This Row],[Date Invoiced]]=FY03_M09,SalesOrders_Log[[#This Row],[Line Sub Total]],0)</f>
        <v>0</v>
      </c>
      <c r="BC369" s="18">
        <f>IF(SalesOrders_Log[[#This Row],[Date Invoiced]]=FY03_M10,SalesOrders_Log[[#This Row],[Line Sub Total]],0)</f>
        <v>0</v>
      </c>
      <c r="BD369" s="18">
        <f>IF(SalesOrders_Log[[#This Row],[Date Invoiced]]=FY03_M11,SalesOrders_Log[[#This Row],[Line Sub Total]],0)</f>
        <v>0</v>
      </c>
      <c r="BE369" s="18">
        <f>IF(SalesOrders_Log[[#This Row],[Date Invoiced]]=FY03_M12,SalesOrders_Log[[#This Row],[Line Sub Total]],0)</f>
        <v>0</v>
      </c>
      <c r="BF369" s="18">
        <f>IF(SalesOrders_Log[[#This Row],[Product]]=FY04_M01,SalesOrders_Log[[#This Row],[Date Invoiced]],0)</f>
        <v>0</v>
      </c>
      <c r="BG369" s="18">
        <f>IF(SalesOrders_Log[[#This Row],[Product]]=FY04_M02,SalesOrders_Log[[#This Row],[Date Invoiced]],0)</f>
        <v>0</v>
      </c>
      <c r="BH369" s="18">
        <f>IF(SalesOrders_Log[[#This Row],[Product]]=FY04_M03,SalesOrders_Log[[#This Row],[Date Invoiced]],0)</f>
        <v>0</v>
      </c>
      <c r="BI369" s="18">
        <f>IF(SalesOrders_Log[[#This Row],[Product]]=FY04_M04,SalesOrders_Log[[#This Row],[Date Invoiced]],0)</f>
        <v>0</v>
      </c>
      <c r="BJ369" s="18">
        <f>IF(SalesOrders_Log[[#This Row],[Product]]=FY04_M05,SalesOrders_Log[[#This Row],[Date Invoiced]],0)</f>
        <v>0</v>
      </c>
      <c r="BK369" s="18">
        <f>IF(SalesOrders_Log[[#This Row],[Product]]=FY04_M06,SalesOrders_Log[[#This Row],[Date Invoiced]],0)</f>
        <v>0</v>
      </c>
      <c r="BL369" s="18">
        <f>IF(SalesOrders_Log[[#This Row],[Product]]=FY04_M07,SalesOrders_Log[[#This Row],[Date Invoiced]],0)</f>
        <v>0</v>
      </c>
      <c r="BM369" s="18">
        <f>IF(SalesOrders_Log[[#This Row],[Product]]=FY04_M08,SalesOrders_Log[[#This Row],[Date Invoiced]],0)</f>
        <v>0</v>
      </c>
      <c r="BN369" s="18">
        <f>IF(SalesOrders_Log[[#This Row],[Product]]=FY04_M09,SalesOrders_Log[[#This Row],[Date Invoiced]],0)</f>
        <v>0</v>
      </c>
      <c r="BO369" s="18">
        <f>IF(SalesOrders_Log[[#This Row],[Product]]=FY04_M10,SalesOrders_Log[[#This Row],[Date Invoiced]],0)</f>
        <v>0</v>
      </c>
      <c r="BP369" s="18">
        <f>IF(SalesOrders_Log[[#This Row],[Product]]=FY04_M11,SalesOrders_Log[[#This Row],[Date Invoiced]],0)</f>
        <v>0</v>
      </c>
      <c r="BQ369" s="18">
        <f>IF(SalesOrders_Log[[#This Row],[Product]]=FY04_M12,SalesOrders_Log[[#This Row],[Date Invoiced]],0)</f>
        <v>0</v>
      </c>
      <c r="BR369" s="18">
        <f>IF(SalesOrders_Log[[#This Row],[Product]]=FY05_M01,SalesOrders_Log[[#This Row],[Date Invoiced]],0)</f>
        <v>0</v>
      </c>
      <c r="BS369" s="18">
        <f>IF(SalesOrders_Log[[#This Row],[Product]]=FY05_M02,SalesOrders_Log[[#This Row],[Date Invoiced]],0)</f>
        <v>0</v>
      </c>
      <c r="BT369" s="18">
        <f>IF(SalesOrders_Log[[#This Row],[Product]]=FY05_M03,SalesOrders_Log[[#This Row],[Date Invoiced]],0)</f>
        <v>0</v>
      </c>
      <c r="BU369" s="18">
        <f>IF(SalesOrders_Log[[#This Row],[Product]]=FY05_M04,SalesOrders_Log[[#This Row],[Date Invoiced]],0)</f>
        <v>0</v>
      </c>
      <c r="BV369" s="18">
        <f>IF(SalesOrders_Log[[#This Row],[Product]]=FY05_M05,SalesOrders_Log[[#This Row],[Date Invoiced]],0)</f>
        <v>0</v>
      </c>
      <c r="BW369" s="18">
        <f>IF(SalesOrders_Log[[#This Row],[Product]]=FY05_M06,SalesOrders_Log[[#This Row],[Date Invoiced]],0)</f>
        <v>0</v>
      </c>
      <c r="BX369" s="18">
        <f>IF(SalesOrders_Log[[#This Row],[Product]]=FY05_M07,SalesOrders_Log[[#This Row],[Date Invoiced]],0)</f>
        <v>0</v>
      </c>
      <c r="BY369" s="18">
        <f>IF(SalesOrders_Log[[#This Row],[Product]]=FY05_M08,SalesOrders_Log[[#This Row],[Date Invoiced]],0)</f>
        <v>0</v>
      </c>
      <c r="BZ369" s="18">
        <f>IF(SalesOrders_Log[[#This Row],[Product]]=FY05_M09,SalesOrders_Log[[#This Row],[Date Invoiced]],0)</f>
        <v>0</v>
      </c>
      <c r="CA369" s="18">
        <f>IF(SalesOrders_Log[[#This Row],[Product]]=FY05_M10,SalesOrders_Log[[#This Row],[Date Invoiced]],0)</f>
        <v>0</v>
      </c>
      <c r="CB369" s="18">
        <f>IF(SalesOrders_Log[[#This Row],[Product]]=FY05_M11,SalesOrders_Log[[#This Row],[Date Invoiced]],0)</f>
        <v>0</v>
      </c>
      <c r="CC369" s="18">
        <f>IF(SalesOrders_Log[[#This Row],[Product]]=FY05_M12,SalesOrders_Log[[#This Row],[Date Invoiced]],0)</f>
        <v>0</v>
      </c>
    </row>
    <row r="370" spans="2:81" x14ac:dyDescent="0.25">
      <c r="B370" s="6" t="s">
        <v>974</v>
      </c>
      <c r="C370" s="6"/>
      <c r="D370" s="11"/>
      <c r="E370" s="6"/>
      <c r="F370" s="6"/>
      <c r="G370" s="6"/>
      <c r="H370" s="6"/>
      <c r="I370" s="6"/>
      <c r="J370" s="6"/>
      <c r="K370" s="6"/>
      <c r="L370" s="18" t="str">
        <f>IF(ISBLANK(SalesOrders_Log[[#This Row],[Product]]),"",SalesOrders_Log[[#This Row],[List Price]]*SalesOrders_Log[[#This Row],[QTY at List Price]]+SalesOrders_Log[[#This Row],[Discount Price]]*SalesOrders_Log[[#This Row],[QTY at Discount Price]])</f>
        <v/>
      </c>
      <c r="M370" s="6"/>
      <c r="N370" s="6"/>
      <c r="O370" s="18" t="str">
        <f>IFERROR(SalesOrders_Log[[#This Row],[Line Sub Total]]*SalesOrders_Log[[#This Row],[Zip Code Taxes]],"")</f>
        <v/>
      </c>
      <c r="P370" s="18">
        <f>SalesOrders_Log[[#This Row],[List Price]]-SalesOrders_Log[[#This Row],[Cost Price]]</f>
        <v>0</v>
      </c>
      <c r="Q37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70" s="93" t="str">
        <f>IFERROR(SalesOrders_Log[[#This Row],[QTY at List Price]]*SalesOrders_Log[[#This Row],[List Price]]/SalesOrders_Log[[#This Row],[Cost Price]]*SalesOrders_Log[[#This Row],[QTY at List Price]]-IF(SalesOrders_Log[[#This Row],[QTY at List Price]]="","",1),"")</f>
        <v/>
      </c>
      <c r="S370" s="93" t="str">
        <f>IFERROR( SalesOrders_Log[[#This Row],[QTY at Discount Price]]*SalesOrders_Log[[#This Row],[Discount Price]]/SalesOrders_Log[[#This Row],[Cost Price]]*SalesOrders_Log[[#This Row],[QTY at Discount Price]]-IF(SalesOrders_Log[[#This Row],[QTY at Discount Price]]="","",1),"")</f>
        <v/>
      </c>
      <c r="T370" s="6"/>
      <c r="V370" s="18">
        <f>IF(SalesOrders_Log[[#This Row],[Date Invoiced]]=FY01_M01,SalesOrders_Log[[#This Row],[Line Sub Total]],0)</f>
        <v>0</v>
      </c>
      <c r="W370" s="18">
        <f>IF(SalesOrders_Log[[#This Row],[Date Invoiced]]=FY01_M02,SalesOrders_Log[[#This Row],[Line Sub Total]],0)</f>
        <v>0</v>
      </c>
      <c r="X370" s="18">
        <f>IF(SalesOrders_Log[[#This Row],[Date Invoiced]]=FY01_M03,SalesOrders_Log[[#This Row],[Line Sub Total]],0)</f>
        <v>0</v>
      </c>
      <c r="Y370" s="18">
        <f>IF(SalesOrders_Log[[#This Row],[Date Invoiced]]=FY01_M04,SalesOrders_Log[[#This Row],[Line Sub Total]],0)</f>
        <v>0</v>
      </c>
      <c r="Z370" s="18">
        <f>IF(SalesOrders_Log[[#This Row],[Date Invoiced]]=FY01_M05,SalesOrders_Log[[#This Row],[Line Sub Total]],0)</f>
        <v>0</v>
      </c>
      <c r="AA370" s="18">
        <f>IF(SalesOrders_Log[[#This Row],[Date Invoiced]]=FY01_M06,SalesOrders_Log[[#This Row],[Line Sub Total]],0)</f>
        <v>0</v>
      </c>
      <c r="AB370" s="18">
        <f>IF(SalesOrders_Log[[#This Row],[Date Invoiced]]=FY01_M07,SalesOrders_Log[[#This Row],[Line Sub Total]],0)</f>
        <v>0</v>
      </c>
      <c r="AC370" s="18">
        <f>IF(SalesOrders_Log[[#This Row],[Date Invoiced]]=FY01_M08,SalesOrders_Log[[#This Row],[Line Sub Total]],0)</f>
        <v>0</v>
      </c>
      <c r="AD370" s="18">
        <f>IF(SalesOrders_Log[[#This Row],[Date Invoiced]]=FY01_M09,SalesOrders_Log[[#This Row],[Line Sub Total]],0)</f>
        <v>0</v>
      </c>
      <c r="AE370" s="18">
        <f>IF(SalesOrders_Log[[#This Row],[Date Invoiced]]=FY01_M10,SalesOrders_Log[[#This Row],[Line Sub Total]],0)</f>
        <v>0</v>
      </c>
      <c r="AF370" s="18">
        <f>IF(SalesOrders_Log[[#This Row],[Date Invoiced]]=FY01_M11,SalesOrders_Log[[#This Row],[Line Sub Total]],0)</f>
        <v>0</v>
      </c>
      <c r="AG370" s="18">
        <f>IF(SalesOrders_Log[[#This Row],[Date Invoiced]]=FY01_M12,SalesOrders_Log[[#This Row],[Line Sub Total]],0)</f>
        <v>0</v>
      </c>
      <c r="AH370" s="18">
        <f>IF(SalesOrders_Log[[#This Row],[Date Invoiced]]=FY02_M01,SalesOrders_Log[[#This Row],[Line Sub Total]],0)</f>
        <v>0</v>
      </c>
      <c r="AI370" s="18">
        <f>IF(SalesOrders_Log[[#This Row],[Date Invoiced]]=FY02_M02,SalesOrders_Log[[#This Row],[Line Sub Total]],0)</f>
        <v>0</v>
      </c>
      <c r="AJ370" s="18">
        <f>IF(SalesOrders_Log[[#This Row],[Date Invoiced]]=FY02_M03,SalesOrders_Log[[#This Row],[Line Sub Total]],0)</f>
        <v>0</v>
      </c>
      <c r="AK370" s="18">
        <f>IF(SalesOrders_Log[[#This Row],[Date Invoiced]]=FY02_M04,SalesOrders_Log[[#This Row],[Line Sub Total]],0)</f>
        <v>0</v>
      </c>
      <c r="AL370" s="18">
        <f>IF(SalesOrders_Log[[#This Row],[Date Invoiced]]=FY02_M05,SalesOrders_Log[[#This Row],[Line Sub Total]],0)</f>
        <v>0</v>
      </c>
      <c r="AM370" s="18">
        <f>IF(SalesOrders_Log[[#This Row],[Date Invoiced]]=FY02_M06,SalesOrders_Log[[#This Row],[Line Sub Total]],0)</f>
        <v>0</v>
      </c>
      <c r="AN370" s="18">
        <f>IF(SalesOrders_Log[[#This Row],[Date Invoiced]]=FY02_M07,SalesOrders_Log[[#This Row],[Line Sub Total]],0)</f>
        <v>0</v>
      </c>
      <c r="AO370" s="18">
        <f>IF(SalesOrders_Log[[#This Row],[Date Invoiced]]=FY02_M08,SalesOrders_Log[[#This Row],[Line Sub Total]],0)</f>
        <v>0</v>
      </c>
      <c r="AP370" s="18">
        <f>IF(SalesOrders_Log[[#This Row],[Date Invoiced]]=FY02_M09,SalesOrders_Log[[#This Row],[Line Sub Total]],0)</f>
        <v>0</v>
      </c>
      <c r="AQ370" s="18">
        <f>IF(SalesOrders_Log[[#This Row],[Date Invoiced]]=FY02_M10,SalesOrders_Log[[#This Row],[Line Sub Total]],0)</f>
        <v>0</v>
      </c>
      <c r="AR370" s="18">
        <f>IF(SalesOrders_Log[[#This Row],[Date Invoiced]]=FY02_M11,SalesOrders_Log[[#This Row],[Line Sub Total]],0)</f>
        <v>0</v>
      </c>
      <c r="AS370" s="18">
        <f>IF(SalesOrders_Log[[#This Row],[Date Invoiced]]=FY02_M12,SalesOrders_Log[[#This Row],[Line Sub Total]],0)</f>
        <v>0</v>
      </c>
      <c r="AT370" s="18">
        <f>IF(SalesOrders_Log[[#This Row],[Date Invoiced]]=FY03_M01,SalesOrders_Log[[#This Row],[Line Sub Total]],0)</f>
        <v>0</v>
      </c>
      <c r="AU370" s="18">
        <f>IF(SalesOrders_Log[[#This Row],[Date Invoiced]]=FY03_M02,SalesOrders_Log[[#This Row],[Line Sub Total]],0)</f>
        <v>0</v>
      </c>
      <c r="AV370" s="18">
        <f>IF(SalesOrders_Log[[#This Row],[Date Invoiced]]=FY03_M03,SalesOrders_Log[[#This Row],[Line Sub Total]],0)</f>
        <v>0</v>
      </c>
      <c r="AW370" s="18">
        <f>IF(SalesOrders_Log[[#This Row],[Date Invoiced]]=FY03_M04,SalesOrders_Log[[#This Row],[Line Sub Total]],0)</f>
        <v>0</v>
      </c>
      <c r="AX370" s="18">
        <f>IF(SalesOrders_Log[[#This Row],[Date Invoiced]]=FY03_M05,SalesOrders_Log[[#This Row],[Line Sub Total]],0)</f>
        <v>0</v>
      </c>
      <c r="AY370" s="18">
        <f>IF(SalesOrders_Log[[#This Row],[Date Invoiced]]=FY03_M06,SalesOrders_Log[[#This Row],[Line Sub Total]],0)</f>
        <v>0</v>
      </c>
      <c r="AZ370" s="18">
        <f>IF(SalesOrders_Log[[#This Row],[Date Invoiced]]=FY03_M07,SalesOrders_Log[[#This Row],[Line Sub Total]],0)</f>
        <v>0</v>
      </c>
      <c r="BA370" s="18">
        <f>IF(SalesOrders_Log[[#This Row],[Date Invoiced]]=FY03_M08,SalesOrders_Log[[#This Row],[Line Sub Total]],0)</f>
        <v>0</v>
      </c>
      <c r="BB370" s="18">
        <f>IF(SalesOrders_Log[[#This Row],[Date Invoiced]]=FY03_M09,SalesOrders_Log[[#This Row],[Line Sub Total]],0)</f>
        <v>0</v>
      </c>
      <c r="BC370" s="18">
        <f>IF(SalesOrders_Log[[#This Row],[Date Invoiced]]=FY03_M10,SalesOrders_Log[[#This Row],[Line Sub Total]],0)</f>
        <v>0</v>
      </c>
      <c r="BD370" s="18">
        <f>IF(SalesOrders_Log[[#This Row],[Date Invoiced]]=FY03_M11,SalesOrders_Log[[#This Row],[Line Sub Total]],0)</f>
        <v>0</v>
      </c>
      <c r="BE370" s="18">
        <f>IF(SalesOrders_Log[[#This Row],[Date Invoiced]]=FY03_M12,SalesOrders_Log[[#This Row],[Line Sub Total]],0)</f>
        <v>0</v>
      </c>
      <c r="BF370" s="18">
        <f>IF(SalesOrders_Log[[#This Row],[Product]]=FY04_M01,SalesOrders_Log[[#This Row],[Date Invoiced]],0)</f>
        <v>0</v>
      </c>
      <c r="BG370" s="18">
        <f>IF(SalesOrders_Log[[#This Row],[Product]]=FY04_M02,SalesOrders_Log[[#This Row],[Date Invoiced]],0)</f>
        <v>0</v>
      </c>
      <c r="BH370" s="18">
        <f>IF(SalesOrders_Log[[#This Row],[Product]]=FY04_M03,SalesOrders_Log[[#This Row],[Date Invoiced]],0)</f>
        <v>0</v>
      </c>
      <c r="BI370" s="18">
        <f>IF(SalesOrders_Log[[#This Row],[Product]]=FY04_M04,SalesOrders_Log[[#This Row],[Date Invoiced]],0)</f>
        <v>0</v>
      </c>
      <c r="BJ370" s="18">
        <f>IF(SalesOrders_Log[[#This Row],[Product]]=FY04_M05,SalesOrders_Log[[#This Row],[Date Invoiced]],0)</f>
        <v>0</v>
      </c>
      <c r="BK370" s="18">
        <f>IF(SalesOrders_Log[[#This Row],[Product]]=FY04_M06,SalesOrders_Log[[#This Row],[Date Invoiced]],0)</f>
        <v>0</v>
      </c>
      <c r="BL370" s="18">
        <f>IF(SalesOrders_Log[[#This Row],[Product]]=FY04_M07,SalesOrders_Log[[#This Row],[Date Invoiced]],0)</f>
        <v>0</v>
      </c>
      <c r="BM370" s="18">
        <f>IF(SalesOrders_Log[[#This Row],[Product]]=FY04_M08,SalesOrders_Log[[#This Row],[Date Invoiced]],0)</f>
        <v>0</v>
      </c>
      <c r="BN370" s="18">
        <f>IF(SalesOrders_Log[[#This Row],[Product]]=FY04_M09,SalesOrders_Log[[#This Row],[Date Invoiced]],0)</f>
        <v>0</v>
      </c>
      <c r="BO370" s="18">
        <f>IF(SalesOrders_Log[[#This Row],[Product]]=FY04_M10,SalesOrders_Log[[#This Row],[Date Invoiced]],0)</f>
        <v>0</v>
      </c>
      <c r="BP370" s="18">
        <f>IF(SalesOrders_Log[[#This Row],[Product]]=FY04_M11,SalesOrders_Log[[#This Row],[Date Invoiced]],0)</f>
        <v>0</v>
      </c>
      <c r="BQ370" s="18">
        <f>IF(SalesOrders_Log[[#This Row],[Product]]=FY04_M12,SalesOrders_Log[[#This Row],[Date Invoiced]],0)</f>
        <v>0</v>
      </c>
      <c r="BR370" s="18">
        <f>IF(SalesOrders_Log[[#This Row],[Product]]=FY05_M01,SalesOrders_Log[[#This Row],[Date Invoiced]],0)</f>
        <v>0</v>
      </c>
      <c r="BS370" s="18">
        <f>IF(SalesOrders_Log[[#This Row],[Product]]=FY05_M02,SalesOrders_Log[[#This Row],[Date Invoiced]],0)</f>
        <v>0</v>
      </c>
      <c r="BT370" s="18">
        <f>IF(SalesOrders_Log[[#This Row],[Product]]=FY05_M03,SalesOrders_Log[[#This Row],[Date Invoiced]],0)</f>
        <v>0</v>
      </c>
      <c r="BU370" s="18">
        <f>IF(SalesOrders_Log[[#This Row],[Product]]=FY05_M04,SalesOrders_Log[[#This Row],[Date Invoiced]],0)</f>
        <v>0</v>
      </c>
      <c r="BV370" s="18">
        <f>IF(SalesOrders_Log[[#This Row],[Product]]=FY05_M05,SalesOrders_Log[[#This Row],[Date Invoiced]],0)</f>
        <v>0</v>
      </c>
      <c r="BW370" s="18">
        <f>IF(SalesOrders_Log[[#This Row],[Product]]=FY05_M06,SalesOrders_Log[[#This Row],[Date Invoiced]],0)</f>
        <v>0</v>
      </c>
      <c r="BX370" s="18">
        <f>IF(SalesOrders_Log[[#This Row],[Product]]=FY05_M07,SalesOrders_Log[[#This Row],[Date Invoiced]],0)</f>
        <v>0</v>
      </c>
      <c r="BY370" s="18">
        <f>IF(SalesOrders_Log[[#This Row],[Product]]=FY05_M08,SalesOrders_Log[[#This Row],[Date Invoiced]],0)</f>
        <v>0</v>
      </c>
      <c r="BZ370" s="18">
        <f>IF(SalesOrders_Log[[#This Row],[Product]]=FY05_M09,SalesOrders_Log[[#This Row],[Date Invoiced]],0)</f>
        <v>0</v>
      </c>
      <c r="CA370" s="18">
        <f>IF(SalesOrders_Log[[#This Row],[Product]]=FY05_M10,SalesOrders_Log[[#This Row],[Date Invoiced]],0)</f>
        <v>0</v>
      </c>
      <c r="CB370" s="18">
        <f>IF(SalesOrders_Log[[#This Row],[Product]]=FY05_M11,SalesOrders_Log[[#This Row],[Date Invoiced]],0)</f>
        <v>0</v>
      </c>
      <c r="CC370" s="18">
        <f>IF(SalesOrders_Log[[#This Row],[Product]]=FY05_M12,SalesOrders_Log[[#This Row],[Date Invoiced]],0)</f>
        <v>0</v>
      </c>
    </row>
    <row r="371" spans="2:81" x14ac:dyDescent="0.25">
      <c r="B371" s="6" t="s">
        <v>975</v>
      </c>
      <c r="C371" s="6"/>
      <c r="D371" s="11"/>
      <c r="E371" s="6"/>
      <c r="F371" s="6"/>
      <c r="G371" s="6"/>
      <c r="H371" s="6"/>
      <c r="I371" s="6"/>
      <c r="J371" s="6"/>
      <c r="K371" s="6"/>
      <c r="L371" s="18" t="str">
        <f>IF(ISBLANK(SalesOrders_Log[[#This Row],[Product]]),"",SalesOrders_Log[[#This Row],[List Price]]*SalesOrders_Log[[#This Row],[QTY at List Price]]+SalesOrders_Log[[#This Row],[Discount Price]]*SalesOrders_Log[[#This Row],[QTY at Discount Price]])</f>
        <v/>
      </c>
      <c r="M371" s="6"/>
      <c r="N371" s="6"/>
      <c r="O371" s="18" t="str">
        <f>IFERROR(SalesOrders_Log[[#This Row],[Line Sub Total]]*SalesOrders_Log[[#This Row],[Zip Code Taxes]],"")</f>
        <v/>
      </c>
      <c r="P371" s="18">
        <f>SalesOrders_Log[[#This Row],[List Price]]-SalesOrders_Log[[#This Row],[Cost Price]]</f>
        <v>0</v>
      </c>
      <c r="Q37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71" s="93" t="str">
        <f>IFERROR(SalesOrders_Log[[#This Row],[QTY at List Price]]*SalesOrders_Log[[#This Row],[List Price]]/SalesOrders_Log[[#This Row],[Cost Price]]*SalesOrders_Log[[#This Row],[QTY at List Price]]-IF(SalesOrders_Log[[#This Row],[QTY at List Price]]="","",1),"")</f>
        <v/>
      </c>
      <c r="S371" s="93" t="str">
        <f>IFERROR( SalesOrders_Log[[#This Row],[QTY at Discount Price]]*SalesOrders_Log[[#This Row],[Discount Price]]/SalesOrders_Log[[#This Row],[Cost Price]]*SalesOrders_Log[[#This Row],[QTY at Discount Price]]-IF(SalesOrders_Log[[#This Row],[QTY at Discount Price]]="","",1),"")</f>
        <v/>
      </c>
      <c r="T371" s="6"/>
      <c r="V371" s="18">
        <f>IF(SalesOrders_Log[[#This Row],[Date Invoiced]]=FY01_M01,SalesOrders_Log[[#This Row],[Line Sub Total]],0)</f>
        <v>0</v>
      </c>
      <c r="W371" s="18">
        <f>IF(SalesOrders_Log[[#This Row],[Date Invoiced]]=FY01_M02,SalesOrders_Log[[#This Row],[Line Sub Total]],0)</f>
        <v>0</v>
      </c>
      <c r="X371" s="18">
        <f>IF(SalesOrders_Log[[#This Row],[Date Invoiced]]=FY01_M03,SalesOrders_Log[[#This Row],[Line Sub Total]],0)</f>
        <v>0</v>
      </c>
      <c r="Y371" s="18">
        <f>IF(SalesOrders_Log[[#This Row],[Date Invoiced]]=FY01_M04,SalesOrders_Log[[#This Row],[Line Sub Total]],0)</f>
        <v>0</v>
      </c>
      <c r="Z371" s="18">
        <f>IF(SalesOrders_Log[[#This Row],[Date Invoiced]]=FY01_M05,SalesOrders_Log[[#This Row],[Line Sub Total]],0)</f>
        <v>0</v>
      </c>
      <c r="AA371" s="18">
        <f>IF(SalesOrders_Log[[#This Row],[Date Invoiced]]=FY01_M06,SalesOrders_Log[[#This Row],[Line Sub Total]],0)</f>
        <v>0</v>
      </c>
      <c r="AB371" s="18">
        <f>IF(SalesOrders_Log[[#This Row],[Date Invoiced]]=FY01_M07,SalesOrders_Log[[#This Row],[Line Sub Total]],0)</f>
        <v>0</v>
      </c>
      <c r="AC371" s="18">
        <f>IF(SalesOrders_Log[[#This Row],[Date Invoiced]]=FY01_M08,SalesOrders_Log[[#This Row],[Line Sub Total]],0)</f>
        <v>0</v>
      </c>
      <c r="AD371" s="18">
        <f>IF(SalesOrders_Log[[#This Row],[Date Invoiced]]=FY01_M09,SalesOrders_Log[[#This Row],[Line Sub Total]],0)</f>
        <v>0</v>
      </c>
      <c r="AE371" s="18">
        <f>IF(SalesOrders_Log[[#This Row],[Date Invoiced]]=FY01_M10,SalesOrders_Log[[#This Row],[Line Sub Total]],0)</f>
        <v>0</v>
      </c>
      <c r="AF371" s="18">
        <f>IF(SalesOrders_Log[[#This Row],[Date Invoiced]]=FY01_M11,SalesOrders_Log[[#This Row],[Line Sub Total]],0)</f>
        <v>0</v>
      </c>
      <c r="AG371" s="18">
        <f>IF(SalesOrders_Log[[#This Row],[Date Invoiced]]=FY01_M12,SalesOrders_Log[[#This Row],[Line Sub Total]],0)</f>
        <v>0</v>
      </c>
      <c r="AH371" s="18">
        <f>IF(SalesOrders_Log[[#This Row],[Date Invoiced]]=FY02_M01,SalesOrders_Log[[#This Row],[Line Sub Total]],0)</f>
        <v>0</v>
      </c>
      <c r="AI371" s="18">
        <f>IF(SalesOrders_Log[[#This Row],[Date Invoiced]]=FY02_M02,SalesOrders_Log[[#This Row],[Line Sub Total]],0)</f>
        <v>0</v>
      </c>
      <c r="AJ371" s="18">
        <f>IF(SalesOrders_Log[[#This Row],[Date Invoiced]]=FY02_M03,SalesOrders_Log[[#This Row],[Line Sub Total]],0)</f>
        <v>0</v>
      </c>
      <c r="AK371" s="18">
        <f>IF(SalesOrders_Log[[#This Row],[Date Invoiced]]=FY02_M04,SalesOrders_Log[[#This Row],[Line Sub Total]],0)</f>
        <v>0</v>
      </c>
      <c r="AL371" s="18">
        <f>IF(SalesOrders_Log[[#This Row],[Date Invoiced]]=FY02_M05,SalesOrders_Log[[#This Row],[Line Sub Total]],0)</f>
        <v>0</v>
      </c>
      <c r="AM371" s="18">
        <f>IF(SalesOrders_Log[[#This Row],[Date Invoiced]]=FY02_M06,SalesOrders_Log[[#This Row],[Line Sub Total]],0)</f>
        <v>0</v>
      </c>
      <c r="AN371" s="18">
        <f>IF(SalesOrders_Log[[#This Row],[Date Invoiced]]=FY02_M07,SalesOrders_Log[[#This Row],[Line Sub Total]],0)</f>
        <v>0</v>
      </c>
      <c r="AO371" s="18">
        <f>IF(SalesOrders_Log[[#This Row],[Date Invoiced]]=FY02_M08,SalesOrders_Log[[#This Row],[Line Sub Total]],0)</f>
        <v>0</v>
      </c>
      <c r="AP371" s="18">
        <f>IF(SalesOrders_Log[[#This Row],[Date Invoiced]]=FY02_M09,SalesOrders_Log[[#This Row],[Line Sub Total]],0)</f>
        <v>0</v>
      </c>
      <c r="AQ371" s="18">
        <f>IF(SalesOrders_Log[[#This Row],[Date Invoiced]]=FY02_M10,SalesOrders_Log[[#This Row],[Line Sub Total]],0)</f>
        <v>0</v>
      </c>
      <c r="AR371" s="18">
        <f>IF(SalesOrders_Log[[#This Row],[Date Invoiced]]=FY02_M11,SalesOrders_Log[[#This Row],[Line Sub Total]],0)</f>
        <v>0</v>
      </c>
      <c r="AS371" s="18">
        <f>IF(SalesOrders_Log[[#This Row],[Date Invoiced]]=FY02_M12,SalesOrders_Log[[#This Row],[Line Sub Total]],0)</f>
        <v>0</v>
      </c>
      <c r="AT371" s="18">
        <f>IF(SalesOrders_Log[[#This Row],[Date Invoiced]]=FY03_M01,SalesOrders_Log[[#This Row],[Line Sub Total]],0)</f>
        <v>0</v>
      </c>
      <c r="AU371" s="18">
        <f>IF(SalesOrders_Log[[#This Row],[Date Invoiced]]=FY03_M02,SalesOrders_Log[[#This Row],[Line Sub Total]],0)</f>
        <v>0</v>
      </c>
      <c r="AV371" s="18">
        <f>IF(SalesOrders_Log[[#This Row],[Date Invoiced]]=FY03_M03,SalesOrders_Log[[#This Row],[Line Sub Total]],0)</f>
        <v>0</v>
      </c>
      <c r="AW371" s="18">
        <f>IF(SalesOrders_Log[[#This Row],[Date Invoiced]]=FY03_M04,SalesOrders_Log[[#This Row],[Line Sub Total]],0)</f>
        <v>0</v>
      </c>
      <c r="AX371" s="18">
        <f>IF(SalesOrders_Log[[#This Row],[Date Invoiced]]=FY03_M05,SalesOrders_Log[[#This Row],[Line Sub Total]],0)</f>
        <v>0</v>
      </c>
      <c r="AY371" s="18">
        <f>IF(SalesOrders_Log[[#This Row],[Date Invoiced]]=FY03_M06,SalesOrders_Log[[#This Row],[Line Sub Total]],0)</f>
        <v>0</v>
      </c>
      <c r="AZ371" s="18">
        <f>IF(SalesOrders_Log[[#This Row],[Date Invoiced]]=FY03_M07,SalesOrders_Log[[#This Row],[Line Sub Total]],0)</f>
        <v>0</v>
      </c>
      <c r="BA371" s="18">
        <f>IF(SalesOrders_Log[[#This Row],[Date Invoiced]]=FY03_M08,SalesOrders_Log[[#This Row],[Line Sub Total]],0)</f>
        <v>0</v>
      </c>
      <c r="BB371" s="18">
        <f>IF(SalesOrders_Log[[#This Row],[Date Invoiced]]=FY03_M09,SalesOrders_Log[[#This Row],[Line Sub Total]],0)</f>
        <v>0</v>
      </c>
      <c r="BC371" s="18">
        <f>IF(SalesOrders_Log[[#This Row],[Date Invoiced]]=FY03_M10,SalesOrders_Log[[#This Row],[Line Sub Total]],0)</f>
        <v>0</v>
      </c>
      <c r="BD371" s="18">
        <f>IF(SalesOrders_Log[[#This Row],[Date Invoiced]]=FY03_M11,SalesOrders_Log[[#This Row],[Line Sub Total]],0)</f>
        <v>0</v>
      </c>
      <c r="BE371" s="18">
        <f>IF(SalesOrders_Log[[#This Row],[Date Invoiced]]=FY03_M12,SalesOrders_Log[[#This Row],[Line Sub Total]],0)</f>
        <v>0</v>
      </c>
      <c r="BF371" s="18">
        <f>IF(SalesOrders_Log[[#This Row],[Product]]=FY04_M01,SalesOrders_Log[[#This Row],[Date Invoiced]],0)</f>
        <v>0</v>
      </c>
      <c r="BG371" s="18">
        <f>IF(SalesOrders_Log[[#This Row],[Product]]=FY04_M02,SalesOrders_Log[[#This Row],[Date Invoiced]],0)</f>
        <v>0</v>
      </c>
      <c r="BH371" s="18">
        <f>IF(SalesOrders_Log[[#This Row],[Product]]=FY04_M03,SalesOrders_Log[[#This Row],[Date Invoiced]],0)</f>
        <v>0</v>
      </c>
      <c r="BI371" s="18">
        <f>IF(SalesOrders_Log[[#This Row],[Product]]=FY04_M04,SalesOrders_Log[[#This Row],[Date Invoiced]],0)</f>
        <v>0</v>
      </c>
      <c r="BJ371" s="18">
        <f>IF(SalesOrders_Log[[#This Row],[Product]]=FY04_M05,SalesOrders_Log[[#This Row],[Date Invoiced]],0)</f>
        <v>0</v>
      </c>
      <c r="BK371" s="18">
        <f>IF(SalesOrders_Log[[#This Row],[Product]]=FY04_M06,SalesOrders_Log[[#This Row],[Date Invoiced]],0)</f>
        <v>0</v>
      </c>
      <c r="BL371" s="18">
        <f>IF(SalesOrders_Log[[#This Row],[Product]]=FY04_M07,SalesOrders_Log[[#This Row],[Date Invoiced]],0)</f>
        <v>0</v>
      </c>
      <c r="BM371" s="18">
        <f>IF(SalesOrders_Log[[#This Row],[Product]]=FY04_M08,SalesOrders_Log[[#This Row],[Date Invoiced]],0)</f>
        <v>0</v>
      </c>
      <c r="BN371" s="18">
        <f>IF(SalesOrders_Log[[#This Row],[Product]]=FY04_M09,SalesOrders_Log[[#This Row],[Date Invoiced]],0)</f>
        <v>0</v>
      </c>
      <c r="BO371" s="18">
        <f>IF(SalesOrders_Log[[#This Row],[Product]]=FY04_M10,SalesOrders_Log[[#This Row],[Date Invoiced]],0)</f>
        <v>0</v>
      </c>
      <c r="BP371" s="18">
        <f>IF(SalesOrders_Log[[#This Row],[Product]]=FY04_M11,SalesOrders_Log[[#This Row],[Date Invoiced]],0)</f>
        <v>0</v>
      </c>
      <c r="BQ371" s="18">
        <f>IF(SalesOrders_Log[[#This Row],[Product]]=FY04_M12,SalesOrders_Log[[#This Row],[Date Invoiced]],0)</f>
        <v>0</v>
      </c>
      <c r="BR371" s="18">
        <f>IF(SalesOrders_Log[[#This Row],[Product]]=FY05_M01,SalesOrders_Log[[#This Row],[Date Invoiced]],0)</f>
        <v>0</v>
      </c>
      <c r="BS371" s="18">
        <f>IF(SalesOrders_Log[[#This Row],[Product]]=FY05_M02,SalesOrders_Log[[#This Row],[Date Invoiced]],0)</f>
        <v>0</v>
      </c>
      <c r="BT371" s="18">
        <f>IF(SalesOrders_Log[[#This Row],[Product]]=FY05_M03,SalesOrders_Log[[#This Row],[Date Invoiced]],0)</f>
        <v>0</v>
      </c>
      <c r="BU371" s="18">
        <f>IF(SalesOrders_Log[[#This Row],[Product]]=FY05_M04,SalesOrders_Log[[#This Row],[Date Invoiced]],0)</f>
        <v>0</v>
      </c>
      <c r="BV371" s="18">
        <f>IF(SalesOrders_Log[[#This Row],[Product]]=FY05_M05,SalesOrders_Log[[#This Row],[Date Invoiced]],0)</f>
        <v>0</v>
      </c>
      <c r="BW371" s="18">
        <f>IF(SalesOrders_Log[[#This Row],[Product]]=FY05_M06,SalesOrders_Log[[#This Row],[Date Invoiced]],0)</f>
        <v>0</v>
      </c>
      <c r="BX371" s="18">
        <f>IF(SalesOrders_Log[[#This Row],[Product]]=FY05_M07,SalesOrders_Log[[#This Row],[Date Invoiced]],0)</f>
        <v>0</v>
      </c>
      <c r="BY371" s="18">
        <f>IF(SalesOrders_Log[[#This Row],[Product]]=FY05_M08,SalesOrders_Log[[#This Row],[Date Invoiced]],0)</f>
        <v>0</v>
      </c>
      <c r="BZ371" s="18">
        <f>IF(SalesOrders_Log[[#This Row],[Product]]=FY05_M09,SalesOrders_Log[[#This Row],[Date Invoiced]],0)</f>
        <v>0</v>
      </c>
      <c r="CA371" s="18">
        <f>IF(SalesOrders_Log[[#This Row],[Product]]=FY05_M10,SalesOrders_Log[[#This Row],[Date Invoiced]],0)</f>
        <v>0</v>
      </c>
      <c r="CB371" s="18">
        <f>IF(SalesOrders_Log[[#This Row],[Product]]=FY05_M11,SalesOrders_Log[[#This Row],[Date Invoiced]],0)</f>
        <v>0</v>
      </c>
      <c r="CC371" s="18">
        <f>IF(SalesOrders_Log[[#This Row],[Product]]=FY05_M12,SalesOrders_Log[[#This Row],[Date Invoiced]],0)</f>
        <v>0</v>
      </c>
    </row>
    <row r="372" spans="2:81" x14ac:dyDescent="0.25">
      <c r="B372" s="6" t="s">
        <v>976</v>
      </c>
      <c r="C372" s="6"/>
      <c r="D372" s="11"/>
      <c r="E372" s="6"/>
      <c r="F372" s="6"/>
      <c r="G372" s="6"/>
      <c r="H372" s="6"/>
      <c r="I372" s="6"/>
      <c r="J372" s="6"/>
      <c r="K372" s="6"/>
      <c r="L372" s="18" t="str">
        <f>IF(ISBLANK(SalesOrders_Log[[#This Row],[Product]]),"",SalesOrders_Log[[#This Row],[List Price]]*SalesOrders_Log[[#This Row],[QTY at List Price]]+SalesOrders_Log[[#This Row],[Discount Price]]*SalesOrders_Log[[#This Row],[QTY at Discount Price]])</f>
        <v/>
      </c>
      <c r="M372" s="6"/>
      <c r="N372" s="6"/>
      <c r="O372" s="18" t="str">
        <f>IFERROR(SalesOrders_Log[[#This Row],[Line Sub Total]]*SalesOrders_Log[[#This Row],[Zip Code Taxes]],"")</f>
        <v/>
      </c>
      <c r="P372" s="18">
        <f>SalesOrders_Log[[#This Row],[List Price]]-SalesOrders_Log[[#This Row],[Cost Price]]</f>
        <v>0</v>
      </c>
      <c r="Q37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72" s="93" t="str">
        <f>IFERROR(SalesOrders_Log[[#This Row],[QTY at List Price]]*SalesOrders_Log[[#This Row],[List Price]]/SalesOrders_Log[[#This Row],[Cost Price]]*SalesOrders_Log[[#This Row],[QTY at List Price]]-IF(SalesOrders_Log[[#This Row],[QTY at List Price]]="","",1),"")</f>
        <v/>
      </c>
      <c r="S372" s="93" t="str">
        <f>IFERROR( SalesOrders_Log[[#This Row],[QTY at Discount Price]]*SalesOrders_Log[[#This Row],[Discount Price]]/SalesOrders_Log[[#This Row],[Cost Price]]*SalesOrders_Log[[#This Row],[QTY at Discount Price]]-IF(SalesOrders_Log[[#This Row],[QTY at Discount Price]]="","",1),"")</f>
        <v/>
      </c>
      <c r="T372" s="6"/>
      <c r="V372" s="18">
        <f>IF(SalesOrders_Log[[#This Row],[Date Invoiced]]=FY01_M01,SalesOrders_Log[[#This Row],[Line Sub Total]],0)</f>
        <v>0</v>
      </c>
      <c r="W372" s="18">
        <f>IF(SalesOrders_Log[[#This Row],[Date Invoiced]]=FY01_M02,SalesOrders_Log[[#This Row],[Line Sub Total]],0)</f>
        <v>0</v>
      </c>
      <c r="X372" s="18">
        <f>IF(SalesOrders_Log[[#This Row],[Date Invoiced]]=FY01_M03,SalesOrders_Log[[#This Row],[Line Sub Total]],0)</f>
        <v>0</v>
      </c>
      <c r="Y372" s="18">
        <f>IF(SalesOrders_Log[[#This Row],[Date Invoiced]]=FY01_M04,SalesOrders_Log[[#This Row],[Line Sub Total]],0)</f>
        <v>0</v>
      </c>
      <c r="Z372" s="18">
        <f>IF(SalesOrders_Log[[#This Row],[Date Invoiced]]=FY01_M05,SalesOrders_Log[[#This Row],[Line Sub Total]],0)</f>
        <v>0</v>
      </c>
      <c r="AA372" s="18">
        <f>IF(SalesOrders_Log[[#This Row],[Date Invoiced]]=FY01_M06,SalesOrders_Log[[#This Row],[Line Sub Total]],0)</f>
        <v>0</v>
      </c>
      <c r="AB372" s="18">
        <f>IF(SalesOrders_Log[[#This Row],[Date Invoiced]]=FY01_M07,SalesOrders_Log[[#This Row],[Line Sub Total]],0)</f>
        <v>0</v>
      </c>
      <c r="AC372" s="18">
        <f>IF(SalesOrders_Log[[#This Row],[Date Invoiced]]=FY01_M08,SalesOrders_Log[[#This Row],[Line Sub Total]],0)</f>
        <v>0</v>
      </c>
      <c r="AD372" s="18">
        <f>IF(SalesOrders_Log[[#This Row],[Date Invoiced]]=FY01_M09,SalesOrders_Log[[#This Row],[Line Sub Total]],0)</f>
        <v>0</v>
      </c>
      <c r="AE372" s="18">
        <f>IF(SalesOrders_Log[[#This Row],[Date Invoiced]]=FY01_M10,SalesOrders_Log[[#This Row],[Line Sub Total]],0)</f>
        <v>0</v>
      </c>
      <c r="AF372" s="18">
        <f>IF(SalesOrders_Log[[#This Row],[Date Invoiced]]=FY01_M11,SalesOrders_Log[[#This Row],[Line Sub Total]],0)</f>
        <v>0</v>
      </c>
      <c r="AG372" s="18">
        <f>IF(SalesOrders_Log[[#This Row],[Date Invoiced]]=FY01_M12,SalesOrders_Log[[#This Row],[Line Sub Total]],0)</f>
        <v>0</v>
      </c>
      <c r="AH372" s="18">
        <f>IF(SalesOrders_Log[[#This Row],[Date Invoiced]]=FY02_M01,SalesOrders_Log[[#This Row],[Line Sub Total]],0)</f>
        <v>0</v>
      </c>
      <c r="AI372" s="18">
        <f>IF(SalesOrders_Log[[#This Row],[Date Invoiced]]=FY02_M02,SalesOrders_Log[[#This Row],[Line Sub Total]],0)</f>
        <v>0</v>
      </c>
      <c r="AJ372" s="18">
        <f>IF(SalesOrders_Log[[#This Row],[Date Invoiced]]=FY02_M03,SalesOrders_Log[[#This Row],[Line Sub Total]],0)</f>
        <v>0</v>
      </c>
      <c r="AK372" s="18">
        <f>IF(SalesOrders_Log[[#This Row],[Date Invoiced]]=FY02_M04,SalesOrders_Log[[#This Row],[Line Sub Total]],0)</f>
        <v>0</v>
      </c>
      <c r="AL372" s="18">
        <f>IF(SalesOrders_Log[[#This Row],[Date Invoiced]]=FY02_M05,SalesOrders_Log[[#This Row],[Line Sub Total]],0)</f>
        <v>0</v>
      </c>
      <c r="AM372" s="18">
        <f>IF(SalesOrders_Log[[#This Row],[Date Invoiced]]=FY02_M06,SalesOrders_Log[[#This Row],[Line Sub Total]],0)</f>
        <v>0</v>
      </c>
      <c r="AN372" s="18">
        <f>IF(SalesOrders_Log[[#This Row],[Date Invoiced]]=FY02_M07,SalesOrders_Log[[#This Row],[Line Sub Total]],0)</f>
        <v>0</v>
      </c>
      <c r="AO372" s="18">
        <f>IF(SalesOrders_Log[[#This Row],[Date Invoiced]]=FY02_M08,SalesOrders_Log[[#This Row],[Line Sub Total]],0)</f>
        <v>0</v>
      </c>
      <c r="AP372" s="18">
        <f>IF(SalesOrders_Log[[#This Row],[Date Invoiced]]=FY02_M09,SalesOrders_Log[[#This Row],[Line Sub Total]],0)</f>
        <v>0</v>
      </c>
      <c r="AQ372" s="18">
        <f>IF(SalesOrders_Log[[#This Row],[Date Invoiced]]=FY02_M10,SalesOrders_Log[[#This Row],[Line Sub Total]],0)</f>
        <v>0</v>
      </c>
      <c r="AR372" s="18">
        <f>IF(SalesOrders_Log[[#This Row],[Date Invoiced]]=FY02_M11,SalesOrders_Log[[#This Row],[Line Sub Total]],0)</f>
        <v>0</v>
      </c>
      <c r="AS372" s="18">
        <f>IF(SalesOrders_Log[[#This Row],[Date Invoiced]]=FY02_M12,SalesOrders_Log[[#This Row],[Line Sub Total]],0)</f>
        <v>0</v>
      </c>
      <c r="AT372" s="18">
        <f>IF(SalesOrders_Log[[#This Row],[Date Invoiced]]=FY03_M01,SalesOrders_Log[[#This Row],[Line Sub Total]],0)</f>
        <v>0</v>
      </c>
      <c r="AU372" s="18">
        <f>IF(SalesOrders_Log[[#This Row],[Date Invoiced]]=FY03_M02,SalesOrders_Log[[#This Row],[Line Sub Total]],0)</f>
        <v>0</v>
      </c>
      <c r="AV372" s="18">
        <f>IF(SalesOrders_Log[[#This Row],[Date Invoiced]]=FY03_M03,SalesOrders_Log[[#This Row],[Line Sub Total]],0)</f>
        <v>0</v>
      </c>
      <c r="AW372" s="18">
        <f>IF(SalesOrders_Log[[#This Row],[Date Invoiced]]=FY03_M04,SalesOrders_Log[[#This Row],[Line Sub Total]],0)</f>
        <v>0</v>
      </c>
      <c r="AX372" s="18">
        <f>IF(SalesOrders_Log[[#This Row],[Date Invoiced]]=FY03_M05,SalesOrders_Log[[#This Row],[Line Sub Total]],0)</f>
        <v>0</v>
      </c>
      <c r="AY372" s="18">
        <f>IF(SalesOrders_Log[[#This Row],[Date Invoiced]]=FY03_M06,SalesOrders_Log[[#This Row],[Line Sub Total]],0)</f>
        <v>0</v>
      </c>
      <c r="AZ372" s="18">
        <f>IF(SalesOrders_Log[[#This Row],[Date Invoiced]]=FY03_M07,SalesOrders_Log[[#This Row],[Line Sub Total]],0)</f>
        <v>0</v>
      </c>
      <c r="BA372" s="18">
        <f>IF(SalesOrders_Log[[#This Row],[Date Invoiced]]=FY03_M08,SalesOrders_Log[[#This Row],[Line Sub Total]],0)</f>
        <v>0</v>
      </c>
      <c r="BB372" s="18">
        <f>IF(SalesOrders_Log[[#This Row],[Date Invoiced]]=FY03_M09,SalesOrders_Log[[#This Row],[Line Sub Total]],0)</f>
        <v>0</v>
      </c>
      <c r="BC372" s="18">
        <f>IF(SalesOrders_Log[[#This Row],[Date Invoiced]]=FY03_M10,SalesOrders_Log[[#This Row],[Line Sub Total]],0)</f>
        <v>0</v>
      </c>
      <c r="BD372" s="18">
        <f>IF(SalesOrders_Log[[#This Row],[Date Invoiced]]=FY03_M11,SalesOrders_Log[[#This Row],[Line Sub Total]],0)</f>
        <v>0</v>
      </c>
      <c r="BE372" s="18">
        <f>IF(SalesOrders_Log[[#This Row],[Date Invoiced]]=FY03_M12,SalesOrders_Log[[#This Row],[Line Sub Total]],0)</f>
        <v>0</v>
      </c>
      <c r="BF372" s="18">
        <f>IF(SalesOrders_Log[[#This Row],[Product]]=FY04_M01,SalesOrders_Log[[#This Row],[Date Invoiced]],0)</f>
        <v>0</v>
      </c>
      <c r="BG372" s="18">
        <f>IF(SalesOrders_Log[[#This Row],[Product]]=FY04_M02,SalesOrders_Log[[#This Row],[Date Invoiced]],0)</f>
        <v>0</v>
      </c>
      <c r="BH372" s="18">
        <f>IF(SalesOrders_Log[[#This Row],[Product]]=FY04_M03,SalesOrders_Log[[#This Row],[Date Invoiced]],0)</f>
        <v>0</v>
      </c>
      <c r="BI372" s="18">
        <f>IF(SalesOrders_Log[[#This Row],[Product]]=FY04_M04,SalesOrders_Log[[#This Row],[Date Invoiced]],0)</f>
        <v>0</v>
      </c>
      <c r="BJ372" s="18">
        <f>IF(SalesOrders_Log[[#This Row],[Product]]=FY04_M05,SalesOrders_Log[[#This Row],[Date Invoiced]],0)</f>
        <v>0</v>
      </c>
      <c r="BK372" s="18">
        <f>IF(SalesOrders_Log[[#This Row],[Product]]=FY04_M06,SalesOrders_Log[[#This Row],[Date Invoiced]],0)</f>
        <v>0</v>
      </c>
      <c r="BL372" s="18">
        <f>IF(SalesOrders_Log[[#This Row],[Product]]=FY04_M07,SalesOrders_Log[[#This Row],[Date Invoiced]],0)</f>
        <v>0</v>
      </c>
      <c r="BM372" s="18">
        <f>IF(SalesOrders_Log[[#This Row],[Product]]=FY04_M08,SalesOrders_Log[[#This Row],[Date Invoiced]],0)</f>
        <v>0</v>
      </c>
      <c r="BN372" s="18">
        <f>IF(SalesOrders_Log[[#This Row],[Product]]=FY04_M09,SalesOrders_Log[[#This Row],[Date Invoiced]],0)</f>
        <v>0</v>
      </c>
      <c r="BO372" s="18">
        <f>IF(SalesOrders_Log[[#This Row],[Product]]=FY04_M10,SalesOrders_Log[[#This Row],[Date Invoiced]],0)</f>
        <v>0</v>
      </c>
      <c r="BP372" s="18">
        <f>IF(SalesOrders_Log[[#This Row],[Product]]=FY04_M11,SalesOrders_Log[[#This Row],[Date Invoiced]],0)</f>
        <v>0</v>
      </c>
      <c r="BQ372" s="18">
        <f>IF(SalesOrders_Log[[#This Row],[Product]]=FY04_M12,SalesOrders_Log[[#This Row],[Date Invoiced]],0)</f>
        <v>0</v>
      </c>
      <c r="BR372" s="18">
        <f>IF(SalesOrders_Log[[#This Row],[Product]]=FY05_M01,SalesOrders_Log[[#This Row],[Date Invoiced]],0)</f>
        <v>0</v>
      </c>
      <c r="BS372" s="18">
        <f>IF(SalesOrders_Log[[#This Row],[Product]]=FY05_M02,SalesOrders_Log[[#This Row],[Date Invoiced]],0)</f>
        <v>0</v>
      </c>
      <c r="BT372" s="18">
        <f>IF(SalesOrders_Log[[#This Row],[Product]]=FY05_M03,SalesOrders_Log[[#This Row],[Date Invoiced]],0)</f>
        <v>0</v>
      </c>
      <c r="BU372" s="18">
        <f>IF(SalesOrders_Log[[#This Row],[Product]]=FY05_M04,SalesOrders_Log[[#This Row],[Date Invoiced]],0)</f>
        <v>0</v>
      </c>
      <c r="BV372" s="18">
        <f>IF(SalesOrders_Log[[#This Row],[Product]]=FY05_M05,SalesOrders_Log[[#This Row],[Date Invoiced]],0)</f>
        <v>0</v>
      </c>
      <c r="BW372" s="18">
        <f>IF(SalesOrders_Log[[#This Row],[Product]]=FY05_M06,SalesOrders_Log[[#This Row],[Date Invoiced]],0)</f>
        <v>0</v>
      </c>
      <c r="BX372" s="18">
        <f>IF(SalesOrders_Log[[#This Row],[Product]]=FY05_M07,SalesOrders_Log[[#This Row],[Date Invoiced]],0)</f>
        <v>0</v>
      </c>
      <c r="BY372" s="18">
        <f>IF(SalesOrders_Log[[#This Row],[Product]]=FY05_M08,SalesOrders_Log[[#This Row],[Date Invoiced]],0)</f>
        <v>0</v>
      </c>
      <c r="BZ372" s="18">
        <f>IF(SalesOrders_Log[[#This Row],[Product]]=FY05_M09,SalesOrders_Log[[#This Row],[Date Invoiced]],0)</f>
        <v>0</v>
      </c>
      <c r="CA372" s="18">
        <f>IF(SalesOrders_Log[[#This Row],[Product]]=FY05_M10,SalesOrders_Log[[#This Row],[Date Invoiced]],0)</f>
        <v>0</v>
      </c>
      <c r="CB372" s="18">
        <f>IF(SalesOrders_Log[[#This Row],[Product]]=FY05_M11,SalesOrders_Log[[#This Row],[Date Invoiced]],0)</f>
        <v>0</v>
      </c>
      <c r="CC372" s="18">
        <f>IF(SalesOrders_Log[[#This Row],[Product]]=FY05_M12,SalesOrders_Log[[#This Row],[Date Invoiced]],0)</f>
        <v>0</v>
      </c>
    </row>
    <row r="373" spans="2:81" x14ac:dyDescent="0.25">
      <c r="B373" s="6" t="s">
        <v>977</v>
      </c>
      <c r="C373" s="6"/>
      <c r="D373" s="11"/>
      <c r="E373" s="6"/>
      <c r="F373" s="6"/>
      <c r="G373" s="6"/>
      <c r="H373" s="6"/>
      <c r="I373" s="6"/>
      <c r="J373" s="6"/>
      <c r="K373" s="6"/>
      <c r="L373" s="18" t="str">
        <f>IF(ISBLANK(SalesOrders_Log[[#This Row],[Product]]),"",SalesOrders_Log[[#This Row],[List Price]]*SalesOrders_Log[[#This Row],[QTY at List Price]]+SalesOrders_Log[[#This Row],[Discount Price]]*SalesOrders_Log[[#This Row],[QTY at Discount Price]])</f>
        <v/>
      </c>
      <c r="M373" s="6"/>
      <c r="N373" s="6"/>
      <c r="O373" s="18" t="str">
        <f>IFERROR(SalesOrders_Log[[#This Row],[Line Sub Total]]*SalesOrders_Log[[#This Row],[Zip Code Taxes]],"")</f>
        <v/>
      </c>
      <c r="P373" s="18">
        <f>SalesOrders_Log[[#This Row],[List Price]]-SalesOrders_Log[[#This Row],[Cost Price]]</f>
        <v>0</v>
      </c>
      <c r="Q37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73" s="93" t="str">
        <f>IFERROR(SalesOrders_Log[[#This Row],[QTY at List Price]]*SalesOrders_Log[[#This Row],[List Price]]/SalesOrders_Log[[#This Row],[Cost Price]]*SalesOrders_Log[[#This Row],[QTY at List Price]]-IF(SalesOrders_Log[[#This Row],[QTY at List Price]]="","",1),"")</f>
        <v/>
      </c>
      <c r="S373" s="93" t="str">
        <f>IFERROR( SalesOrders_Log[[#This Row],[QTY at Discount Price]]*SalesOrders_Log[[#This Row],[Discount Price]]/SalesOrders_Log[[#This Row],[Cost Price]]*SalesOrders_Log[[#This Row],[QTY at Discount Price]]-IF(SalesOrders_Log[[#This Row],[QTY at Discount Price]]="","",1),"")</f>
        <v/>
      </c>
      <c r="T373" s="6"/>
      <c r="V373" s="18">
        <f>IF(SalesOrders_Log[[#This Row],[Date Invoiced]]=FY01_M01,SalesOrders_Log[[#This Row],[Line Sub Total]],0)</f>
        <v>0</v>
      </c>
      <c r="W373" s="18">
        <f>IF(SalesOrders_Log[[#This Row],[Date Invoiced]]=FY01_M02,SalesOrders_Log[[#This Row],[Line Sub Total]],0)</f>
        <v>0</v>
      </c>
      <c r="X373" s="18">
        <f>IF(SalesOrders_Log[[#This Row],[Date Invoiced]]=FY01_M03,SalesOrders_Log[[#This Row],[Line Sub Total]],0)</f>
        <v>0</v>
      </c>
      <c r="Y373" s="18">
        <f>IF(SalesOrders_Log[[#This Row],[Date Invoiced]]=FY01_M04,SalesOrders_Log[[#This Row],[Line Sub Total]],0)</f>
        <v>0</v>
      </c>
      <c r="Z373" s="18">
        <f>IF(SalesOrders_Log[[#This Row],[Date Invoiced]]=FY01_M05,SalesOrders_Log[[#This Row],[Line Sub Total]],0)</f>
        <v>0</v>
      </c>
      <c r="AA373" s="18">
        <f>IF(SalesOrders_Log[[#This Row],[Date Invoiced]]=FY01_M06,SalesOrders_Log[[#This Row],[Line Sub Total]],0)</f>
        <v>0</v>
      </c>
      <c r="AB373" s="18">
        <f>IF(SalesOrders_Log[[#This Row],[Date Invoiced]]=FY01_M07,SalesOrders_Log[[#This Row],[Line Sub Total]],0)</f>
        <v>0</v>
      </c>
      <c r="AC373" s="18">
        <f>IF(SalesOrders_Log[[#This Row],[Date Invoiced]]=FY01_M08,SalesOrders_Log[[#This Row],[Line Sub Total]],0)</f>
        <v>0</v>
      </c>
      <c r="AD373" s="18">
        <f>IF(SalesOrders_Log[[#This Row],[Date Invoiced]]=FY01_M09,SalesOrders_Log[[#This Row],[Line Sub Total]],0)</f>
        <v>0</v>
      </c>
      <c r="AE373" s="18">
        <f>IF(SalesOrders_Log[[#This Row],[Date Invoiced]]=FY01_M10,SalesOrders_Log[[#This Row],[Line Sub Total]],0)</f>
        <v>0</v>
      </c>
      <c r="AF373" s="18">
        <f>IF(SalesOrders_Log[[#This Row],[Date Invoiced]]=FY01_M11,SalesOrders_Log[[#This Row],[Line Sub Total]],0)</f>
        <v>0</v>
      </c>
      <c r="AG373" s="18">
        <f>IF(SalesOrders_Log[[#This Row],[Date Invoiced]]=FY01_M12,SalesOrders_Log[[#This Row],[Line Sub Total]],0)</f>
        <v>0</v>
      </c>
      <c r="AH373" s="18">
        <f>IF(SalesOrders_Log[[#This Row],[Date Invoiced]]=FY02_M01,SalesOrders_Log[[#This Row],[Line Sub Total]],0)</f>
        <v>0</v>
      </c>
      <c r="AI373" s="18">
        <f>IF(SalesOrders_Log[[#This Row],[Date Invoiced]]=FY02_M02,SalesOrders_Log[[#This Row],[Line Sub Total]],0)</f>
        <v>0</v>
      </c>
      <c r="AJ373" s="18">
        <f>IF(SalesOrders_Log[[#This Row],[Date Invoiced]]=FY02_M03,SalesOrders_Log[[#This Row],[Line Sub Total]],0)</f>
        <v>0</v>
      </c>
      <c r="AK373" s="18">
        <f>IF(SalesOrders_Log[[#This Row],[Date Invoiced]]=FY02_M04,SalesOrders_Log[[#This Row],[Line Sub Total]],0)</f>
        <v>0</v>
      </c>
      <c r="AL373" s="18">
        <f>IF(SalesOrders_Log[[#This Row],[Date Invoiced]]=FY02_M05,SalesOrders_Log[[#This Row],[Line Sub Total]],0)</f>
        <v>0</v>
      </c>
      <c r="AM373" s="18">
        <f>IF(SalesOrders_Log[[#This Row],[Date Invoiced]]=FY02_M06,SalesOrders_Log[[#This Row],[Line Sub Total]],0)</f>
        <v>0</v>
      </c>
      <c r="AN373" s="18">
        <f>IF(SalesOrders_Log[[#This Row],[Date Invoiced]]=FY02_M07,SalesOrders_Log[[#This Row],[Line Sub Total]],0)</f>
        <v>0</v>
      </c>
      <c r="AO373" s="18">
        <f>IF(SalesOrders_Log[[#This Row],[Date Invoiced]]=FY02_M08,SalesOrders_Log[[#This Row],[Line Sub Total]],0)</f>
        <v>0</v>
      </c>
      <c r="AP373" s="18">
        <f>IF(SalesOrders_Log[[#This Row],[Date Invoiced]]=FY02_M09,SalesOrders_Log[[#This Row],[Line Sub Total]],0)</f>
        <v>0</v>
      </c>
      <c r="AQ373" s="18">
        <f>IF(SalesOrders_Log[[#This Row],[Date Invoiced]]=FY02_M10,SalesOrders_Log[[#This Row],[Line Sub Total]],0)</f>
        <v>0</v>
      </c>
      <c r="AR373" s="18">
        <f>IF(SalesOrders_Log[[#This Row],[Date Invoiced]]=FY02_M11,SalesOrders_Log[[#This Row],[Line Sub Total]],0)</f>
        <v>0</v>
      </c>
      <c r="AS373" s="18">
        <f>IF(SalesOrders_Log[[#This Row],[Date Invoiced]]=FY02_M12,SalesOrders_Log[[#This Row],[Line Sub Total]],0)</f>
        <v>0</v>
      </c>
      <c r="AT373" s="18">
        <f>IF(SalesOrders_Log[[#This Row],[Date Invoiced]]=FY03_M01,SalesOrders_Log[[#This Row],[Line Sub Total]],0)</f>
        <v>0</v>
      </c>
      <c r="AU373" s="18">
        <f>IF(SalesOrders_Log[[#This Row],[Date Invoiced]]=FY03_M02,SalesOrders_Log[[#This Row],[Line Sub Total]],0)</f>
        <v>0</v>
      </c>
      <c r="AV373" s="18">
        <f>IF(SalesOrders_Log[[#This Row],[Date Invoiced]]=FY03_M03,SalesOrders_Log[[#This Row],[Line Sub Total]],0)</f>
        <v>0</v>
      </c>
      <c r="AW373" s="18">
        <f>IF(SalesOrders_Log[[#This Row],[Date Invoiced]]=FY03_M04,SalesOrders_Log[[#This Row],[Line Sub Total]],0)</f>
        <v>0</v>
      </c>
      <c r="AX373" s="18">
        <f>IF(SalesOrders_Log[[#This Row],[Date Invoiced]]=FY03_M05,SalesOrders_Log[[#This Row],[Line Sub Total]],0)</f>
        <v>0</v>
      </c>
      <c r="AY373" s="18">
        <f>IF(SalesOrders_Log[[#This Row],[Date Invoiced]]=FY03_M06,SalesOrders_Log[[#This Row],[Line Sub Total]],0)</f>
        <v>0</v>
      </c>
      <c r="AZ373" s="18">
        <f>IF(SalesOrders_Log[[#This Row],[Date Invoiced]]=FY03_M07,SalesOrders_Log[[#This Row],[Line Sub Total]],0)</f>
        <v>0</v>
      </c>
      <c r="BA373" s="18">
        <f>IF(SalesOrders_Log[[#This Row],[Date Invoiced]]=FY03_M08,SalesOrders_Log[[#This Row],[Line Sub Total]],0)</f>
        <v>0</v>
      </c>
      <c r="BB373" s="18">
        <f>IF(SalesOrders_Log[[#This Row],[Date Invoiced]]=FY03_M09,SalesOrders_Log[[#This Row],[Line Sub Total]],0)</f>
        <v>0</v>
      </c>
      <c r="BC373" s="18">
        <f>IF(SalesOrders_Log[[#This Row],[Date Invoiced]]=FY03_M10,SalesOrders_Log[[#This Row],[Line Sub Total]],0)</f>
        <v>0</v>
      </c>
      <c r="BD373" s="18">
        <f>IF(SalesOrders_Log[[#This Row],[Date Invoiced]]=FY03_M11,SalesOrders_Log[[#This Row],[Line Sub Total]],0)</f>
        <v>0</v>
      </c>
      <c r="BE373" s="18">
        <f>IF(SalesOrders_Log[[#This Row],[Date Invoiced]]=FY03_M12,SalesOrders_Log[[#This Row],[Line Sub Total]],0)</f>
        <v>0</v>
      </c>
      <c r="BF373" s="18">
        <f>IF(SalesOrders_Log[[#This Row],[Product]]=FY04_M01,SalesOrders_Log[[#This Row],[Date Invoiced]],0)</f>
        <v>0</v>
      </c>
      <c r="BG373" s="18">
        <f>IF(SalesOrders_Log[[#This Row],[Product]]=FY04_M02,SalesOrders_Log[[#This Row],[Date Invoiced]],0)</f>
        <v>0</v>
      </c>
      <c r="BH373" s="18">
        <f>IF(SalesOrders_Log[[#This Row],[Product]]=FY04_M03,SalesOrders_Log[[#This Row],[Date Invoiced]],0)</f>
        <v>0</v>
      </c>
      <c r="BI373" s="18">
        <f>IF(SalesOrders_Log[[#This Row],[Product]]=FY04_M04,SalesOrders_Log[[#This Row],[Date Invoiced]],0)</f>
        <v>0</v>
      </c>
      <c r="BJ373" s="18">
        <f>IF(SalesOrders_Log[[#This Row],[Product]]=FY04_M05,SalesOrders_Log[[#This Row],[Date Invoiced]],0)</f>
        <v>0</v>
      </c>
      <c r="BK373" s="18">
        <f>IF(SalesOrders_Log[[#This Row],[Product]]=FY04_M06,SalesOrders_Log[[#This Row],[Date Invoiced]],0)</f>
        <v>0</v>
      </c>
      <c r="BL373" s="18">
        <f>IF(SalesOrders_Log[[#This Row],[Product]]=FY04_M07,SalesOrders_Log[[#This Row],[Date Invoiced]],0)</f>
        <v>0</v>
      </c>
      <c r="BM373" s="18">
        <f>IF(SalesOrders_Log[[#This Row],[Product]]=FY04_M08,SalesOrders_Log[[#This Row],[Date Invoiced]],0)</f>
        <v>0</v>
      </c>
      <c r="BN373" s="18">
        <f>IF(SalesOrders_Log[[#This Row],[Product]]=FY04_M09,SalesOrders_Log[[#This Row],[Date Invoiced]],0)</f>
        <v>0</v>
      </c>
      <c r="BO373" s="18">
        <f>IF(SalesOrders_Log[[#This Row],[Product]]=FY04_M10,SalesOrders_Log[[#This Row],[Date Invoiced]],0)</f>
        <v>0</v>
      </c>
      <c r="BP373" s="18">
        <f>IF(SalesOrders_Log[[#This Row],[Product]]=FY04_M11,SalesOrders_Log[[#This Row],[Date Invoiced]],0)</f>
        <v>0</v>
      </c>
      <c r="BQ373" s="18">
        <f>IF(SalesOrders_Log[[#This Row],[Product]]=FY04_M12,SalesOrders_Log[[#This Row],[Date Invoiced]],0)</f>
        <v>0</v>
      </c>
      <c r="BR373" s="18">
        <f>IF(SalesOrders_Log[[#This Row],[Product]]=FY05_M01,SalesOrders_Log[[#This Row],[Date Invoiced]],0)</f>
        <v>0</v>
      </c>
      <c r="BS373" s="18">
        <f>IF(SalesOrders_Log[[#This Row],[Product]]=FY05_M02,SalesOrders_Log[[#This Row],[Date Invoiced]],0)</f>
        <v>0</v>
      </c>
      <c r="BT373" s="18">
        <f>IF(SalesOrders_Log[[#This Row],[Product]]=FY05_M03,SalesOrders_Log[[#This Row],[Date Invoiced]],0)</f>
        <v>0</v>
      </c>
      <c r="BU373" s="18">
        <f>IF(SalesOrders_Log[[#This Row],[Product]]=FY05_M04,SalesOrders_Log[[#This Row],[Date Invoiced]],0)</f>
        <v>0</v>
      </c>
      <c r="BV373" s="18">
        <f>IF(SalesOrders_Log[[#This Row],[Product]]=FY05_M05,SalesOrders_Log[[#This Row],[Date Invoiced]],0)</f>
        <v>0</v>
      </c>
      <c r="BW373" s="18">
        <f>IF(SalesOrders_Log[[#This Row],[Product]]=FY05_M06,SalesOrders_Log[[#This Row],[Date Invoiced]],0)</f>
        <v>0</v>
      </c>
      <c r="BX373" s="18">
        <f>IF(SalesOrders_Log[[#This Row],[Product]]=FY05_M07,SalesOrders_Log[[#This Row],[Date Invoiced]],0)</f>
        <v>0</v>
      </c>
      <c r="BY373" s="18">
        <f>IF(SalesOrders_Log[[#This Row],[Product]]=FY05_M08,SalesOrders_Log[[#This Row],[Date Invoiced]],0)</f>
        <v>0</v>
      </c>
      <c r="BZ373" s="18">
        <f>IF(SalesOrders_Log[[#This Row],[Product]]=FY05_M09,SalesOrders_Log[[#This Row],[Date Invoiced]],0)</f>
        <v>0</v>
      </c>
      <c r="CA373" s="18">
        <f>IF(SalesOrders_Log[[#This Row],[Product]]=FY05_M10,SalesOrders_Log[[#This Row],[Date Invoiced]],0)</f>
        <v>0</v>
      </c>
      <c r="CB373" s="18">
        <f>IF(SalesOrders_Log[[#This Row],[Product]]=FY05_M11,SalesOrders_Log[[#This Row],[Date Invoiced]],0)</f>
        <v>0</v>
      </c>
      <c r="CC373" s="18">
        <f>IF(SalesOrders_Log[[#This Row],[Product]]=FY05_M12,SalesOrders_Log[[#This Row],[Date Invoiced]],0)</f>
        <v>0</v>
      </c>
    </row>
    <row r="374" spans="2:81" x14ac:dyDescent="0.25">
      <c r="B374" s="6" t="s">
        <v>978</v>
      </c>
      <c r="C374" s="6"/>
      <c r="D374" s="11"/>
      <c r="E374" s="6"/>
      <c r="F374" s="6"/>
      <c r="G374" s="6"/>
      <c r="H374" s="6"/>
      <c r="I374" s="6"/>
      <c r="J374" s="6"/>
      <c r="K374" s="6"/>
      <c r="L374" s="18" t="str">
        <f>IF(ISBLANK(SalesOrders_Log[[#This Row],[Product]]),"",SalesOrders_Log[[#This Row],[List Price]]*SalesOrders_Log[[#This Row],[QTY at List Price]]+SalesOrders_Log[[#This Row],[Discount Price]]*SalesOrders_Log[[#This Row],[QTY at Discount Price]])</f>
        <v/>
      </c>
      <c r="M374" s="6"/>
      <c r="N374" s="6"/>
      <c r="O374" s="18" t="str">
        <f>IFERROR(SalesOrders_Log[[#This Row],[Line Sub Total]]*SalesOrders_Log[[#This Row],[Zip Code Taxes]],"")</f>
        <v/>
      </c>
      <c r="P374" s="18">
        <f>SalesOrders_Log[[#This Row],[List Price]]-SalesOrders_Log[[#This Row],[Cost Price]]</f>
        <v>0</v>
      </c>
      <c r="Q37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74" s="93" t="str">
        <f>IFERROR(SalesOrders_Log[[#This Row],[QTY at List Price]]*SalesOrders_Log[[#This Row],[List Price]]/SalesOrders_Log[[#This Row],[Cost Price]]*SalesOrders_Log[[#This Row],[QTY at List Price]]-IF(SalesOrders_Log[[#This Row],[QTY at List Price]]="","",1),"")</f>
        <v/>
      </c>
      <c r="S374" s="93" t="str">
        <f>IFERROR( SalesOrders_Log[[#This Row],[QTY at Discount Price]]*SalesOrders_Log[[#This Row],[Discount Price]]/SalesOrders_Log[[#This Row],[Cost Price]]*SalesOrders_Log[[#This Row],[QTY at Discount Price]]-IF(SalesOrders_Log[[#This Row],[QTY at Discount Price]]="","",1),"")</f>
        <v/>
      </c>
      <c r="T374" s="6"/>
      <c r="V374" s="18">
        <f>IF(SalesOrders_Log[[#This Row],[Date Invoiced]]=FY01_M01,SalesOrders_Log[[#This Row],[Line Sub Total]],0)</f>
        <v>0</v>
      </c>
      <c r="W374" s="18">
        <f>IF(SalesOrders_Log[[#This Row],[Date Invoiced]]=FY01_M02,SalesOrders_Log[[#This Row],[Line Sub Total]],0)</f>
        <v>0</v>
      </c>
      <c r="X374" s="18">
        <f>IF(SalesOrders_Log[[#This Row],[Date Invoiced]]=FY01_M03,SalesOrders_Log[[#This Row],[Line Sub Total]],0)</f>
        <v>0</v>
      </c>
      <c r="Y374" s="18">
        <f>IF(SalesOrders_Log[[#This Row],[Date Invoiced]]=FY01_M04,SalesOrders_Log[[#This Row],[Line Sub Total]],0)</f>
        <v>0</v>
      </c>
      <c r="Z374" s="18">
        <f>IF(SalesOrders_Log[[#This Row],[Date Invoiced]]=FY01_M05,SalesOrders_Log[[#This Row],[Line Sub Total]],0)</f>
        <v>0</v>
      </c>
      <c r="AA374" s="18">
        <f>IF(SalesOrders_Log[[#This Row],[Date Invoiced]]=FY01_M06,SalesOrders_Log[[#This Row],[Line Sub Total]],0)</f>
        <v>0</v>
      </c>
      <c r="AB374" s="18">
        <f>IF(SalesOrders_Log[[#This Row],[Date Invoiced]]=FY01_M07,SalesOrders_Log[[#This Row],[Line Sub Total]],0)</f>
        <v>0</v>
      </c>
      <c r="AC374" s="18">
        <f>IF(SalesOrders_Log[[#This Row],[Date Invoiced]]=FY01_M08,SalesOrders_Log[[#This Row],[Line Sub Total]],0)</f>
        <v>0</v>
      </c>
      <c r="AD374" s="18">
        <f>IF(SalesOrders_Log[[#This Row],[Date Invoiced]]=FY01_M09,SalesOrders_Log[[#This Row],[Line Sub Total]],0)</f>
        <v>0</v>
      </c>
      <c r="AE374" s="18">
        <f>IF(SalesOrders_Log[[#This Row],[Date Invoiced]]=FY01_M10,SalesOrders_Log[[#This Row],[Line Sub Total]],0)</f>
        <v>0</v>
      </c>
      <c r="AF374" s="18">
        <f>IF(SalesOrders_Log[[#This Row],[Date Invoiced]]=FY01_M11,SalesOrders_Log[[#This Row],[Line Sub Total]],0)</f>
        <v>0</v>
      </c>
      <c r="AG374" s="18">
        <f>IF(SalesOrders_Log[[#This Row],[Date Invoiced]]=FY01_M12,SalesOrders_Log[[#This Row],[Line Sub Total]],0)</f>
        <v>0</v>
      </c>
      <c r="AH374" s="18">
        <f>IF(SalesOrders_Log[[#This Row],[Date Invoiced]]=FY02_M01,SalesOrders_Log[[#This Row],[Line Sub Total]],0)</f>
        <v>0</v>
      </c>
      <c r="AI374" s="18">
        <f>IF(SalesOrders_Log[[#This Row],[Date Invoiced]]=FY02_M02,SalesOrders_Log[[#This Row],[Line Sub Total]],0)</f>
        <v>0</v>
      </c>
      <c r="AJ374" s="18">
        <f>IF(SalesOrders_Log[[#This Row],[Date Invoiced]]=FY02_M03,SalesOrders_Log[[#This Row],[Line Sub Total]],0)</f>
        <v>0</v>
      </c>
      <c r="AK374" s="18">
        <f>IF(SalesOrders_Log[[#This Row],[Date Invoiced]]=FY02_M04,SalesOrders_Log[[#This Row],[Line Sub Total]],0)</f>
        <v>0</v>
      </c>
      <c r="AL374" s="18">
        <f>IF(SalesOrders_Log[[#This Row],[Date Invoiced]]=FY02_M05,SalesOrders_Log[[#This Row],[Line Sub Total]],0)</f>
        <v>0</v>
      </c>
      <c r="AM374" s="18">
        <f>IF(SalesOrders_Log[[#This Row],[Date Invoiced]]=FY02_M06,SalesOrders_Log[[#This Row],[Line Sub Total]],0)</f>
        <v>0</v>
      </c>
      <c r="AN374" s="18">
        <f>IF(SalesOrders_Log[[#This Row],[Date Invoiced]]=FY02_M07,SalesOrders_Log[[#This Row],[Line Sub Total]],0)</f>
        <v>0</v>
      </c>
      <c r="AO374" s="18">
        <f>IF(SalesOrders_Log[[#This Row],[Date Invoiced]]=FY02_M08,SalesOrders_Log[[#This Row],[Line Sub Total]],0)</f>
        <v>0</v>
      </c>
      <c r="AP374" s="18">
        <f>IF(SalesOrders_Log[[#This Row],[Date Invoiced]]=FY02_M09,SalesOrders_Log[[#This Row],[Line Sub Total]],0)</f>
        <v>0</v>
      </c>
      <c r="AQ374" s="18">
        <f>IF(SalesOrders_Log[[#This Row],[Date Invoiced]]=FY02_M10,SalesOrders_Log[[#This Row],[Line Sub Total]],0)</f>
        <v>0</v>
      </c>
      <c r="AR374" s="18">
        <f>IF(SalesOrders_Log[[#This Row],[Date Invoiced]]=FY02_M11,SalesOrders_Log[[#This Row],[Line Sub Total]],0)</f>
        <v>0</v>
      </c>
      <c r="AS374" s="18">
        <f>IF(SalesOrders_Log[[#This Row],[Date Invoiced]]=FY02_M12,SalesOrders_Log[[#This Row],[Line Sub Total]],0)</f>
        <v>0</v>
      </c>
      <c r="AT374" s="18">
        <f>IF(SalesOrders_Log[[#This Row],[Date Invoiced]]=FY03_M01,SalesOrders_Log[[#This Row],[Line Sub Total]],0)</f>
        <v>0</v>
      </c>
      <c r="AU374" s="18">
        <f>IF(SalesOrders_Log[[#This Row],[Date Invoiced]]=FY03_M02,SalesOrders_Log[[#This Row],[Line Sub Total]],0)</f>
        <v>0</v>
      </c>
      <c r="AV374" s="18">
        <f>IF(SalesOrders_Log[[#This Row],[Date Invoiced]]=FY03_M03,SalesOrders_Log[[#This Row],[Line Sub Total]],0)</f>
        <v>0</v>
      </c>
      <c r="AW374" s="18">
        <f>IF(SalesOrders_Log[[#This Row],[Date Invoiced]]=FY03_M04,SalesOrders_Log[[#This Row],[Line Sub Total]],0)</f>
        <v>0</v>
      </c>
      <c r="AX374" s="18">
        <f>IF(SalesOrders_Log[[#This Row],[Date Invoiced]]=FY03_M05,SalesOrders_Log[[#This Row],[Line Sub Total]],0)</f>
        <v>0</v>
      </c>
      <c r="AY374" s="18">
        <f>IF(SalesOrders_Log[[#This Row],[Date Invoiced]]=FY03_M06,SalesOrders_Log[[#This Row],[Line Sub Total]],0)</f>
        <v>0</v>
      </c>
      <c r="AZ374" s="18">
        <f>IF(SalesOrders_Log[[#This Row],[Date Invoiced]]=FY03_M07,SalesOrders_Log[[#This Row],[Line Sub Total]],0)</f>
        <v>0</v>
      </c>
      <c r="BA374" s="18">
        <f>IF(SalesOrders_Log[[#This Row],[Date Invoiced]]=FY03_M08,SalesOrders_Log[[#This Row],[Line Sub Total]],0)</f>
        <v>0</v>
      </c>
      <c r="BB374" s="18">
        <f>IF(SalesOrders_Log[[#This Row],[Date Invoiced]]=FY03_M09,SalesOrders_Log[[#This Row],[Line Sub Total]],0)</f>
        <v>0</v>
      </c>
      <c r="BC374" s="18">
        <f>IF(SalesOrders_Log[[#This Row],[Date Invoiced]]=FY03_M10,SalesOrders_Log[[#This Row],[Line Sub Total]],0)</f>
        <v>0</v>
      </c>
      <c r="BD374" s="18">
        <f>IF(SalesOrders_Log[[#This Row],[Date Invoiced]]=FY03_M11,SalesOrders_Log[[#This Row],[Line Sub Total]],0)</f>
        <v>0</v>
      </c>
      <c r="BE374" s="18">
        <f>IF(SalesOrders_Log[[#This Row],[Date Invoiced]]=FY03_M12,SalesOrders_Log[[#This Row],[Line Sub Total]],0)</f>
        <v>0</v>
      </c>
      <c r="BF374" s="18">
        <f>IF(SalesOrders_Log[[#This Row],[Product]]=FY04_M01,SalesOrders_Log[[#This Row],[Date Invoiced]],0)</f>
        <v>0</v>
      </c>
      <c r="BG374" s="18">
        <f>IF(SalesOrders_Log[[#This Row],[Product]]=FY04_M02,SalesOrders_Log[[#This Row],[Date Invoiced]],0)</f>
        <v>0</v>
      </c>
      <c r="BH374" s="18">
        <f>IF(SalesOrders_Log[[#This Row],[Product]]=FY04_M03,SalesOrders_Log[[#This Row],[Date Invoiced]],0)</f>
        <v>0</v>
      </c>
      <c r="BI374" s="18">
        <f>IF(SalesOrders_Log[[#This Row],[Product]]=FY04_M04,SalesOrders_Log[[#This Row],[Date Invoiced]],0)</f>
        <v>0</v>
      </c>
      <c r="BJ374" s="18">
        <f>IF(SalesOrders_Log[[#This Row],[Product]]=FY04_M05,SalesOrders_Log[[#This Row],[Date Invoiced]],0)</f>
        <v>0</v>
      </c>
      <c r="BK374" s="18">
        <f>IF(SalesOrders_Log[[#This Row],[Product]]=FY04_M06,SalesOrders_Log[[#This Row],[Date Invoiced]],0)</f>
        <v>0</v>
      </c>
      <c r="BL374" s="18">
        <f>IF(SalesOrders_Log[[#This Row],[Product]]=FY04_M07,SalesOrders_Log[[#This Row],[Date Invoiced]],0)</f>
        <v>0</v>
      </c>
      <c r="BM374" s="18">
        <f>IF(SalesOrders_Log[[#This Row],[Product]]=FY04_M08,SalesOrders_Log[[#This Row],[Date Invoiced]],0)</f>
        <v>0</v>
      </c>
      <c r="BN374" s="18">
        <f>IF(SalesOrders_Log[[#This Row],[Product]]=FY04_M09,SalesOrders_Log[[#This Row],[Date Invoiced]],0)</f>
        <v>0</v>
      </c>
      <c r="BO374" s="18">
        <f>IF(SalesOrders_Log[[#This Row],[Product]]=FY04_M10,SalesOrders_Log[[#This Row],[Date Invoiced]],0)</f>
        <v>0</v>
      </c>
      <c r="BP374" s="18">
        <f>IF(SalesOrders_Log[[#This Row],[Product]]=FY04_M11,SalesOrders_Log[[#This Row],[Date Invoiced]],0)</f>
        <v>0</v>
      </c>
      <c r="BQ374" s="18">
        <f>IF(SalesOrders_Log[[#This Row],[Product]]=FY04_M12,SalesOrders_Log[[#This Row],[Date Invoiced]],0)</f>
        <v>0</v>
      </c>
      <c r="BR374" s="18">
        <f>IF(SalesOrders_Log[[#This Row],[Product]]=FY05_M01,SalesOrders_Log[[#This Row],[Date Invoiced]],0)</f>
        <v>0</v>
      </c>
      <c r="BS374" s="18">
        <f>IF(SalesOrders_Log[[#This Row],[Product]]=FY05_M02,SalesOrders_Log[[#This Row],[Date Invoiced]],0)</f>
        <v>0</v>
      </c>
      <c r="BT374" s="18">
        <f>IF(SalesOrders_Log[[#This Row],[Product]]=FY05_M03,SalesOrders_Log[[#This Row],[Date Invoiced]],0)</f>
        <v>0</v>
      </c>
      <c r="BU374" s="18">
        <f>IF(SalesOrders_Log[[#This Row],[Product]]=FY05_M04,SalesOrders_Log[[#This Row],[Date Invoiced]],0)</f>
        <v>0</v>
      </c>
      <c r="BV374" s="18">
        <f>IF(SalesOrders_Log[[#This Row],[Product]]=FY05_M05,SalesOrders_Log[[#This Row],[Date Invoiced]],0)</f>
        <v>0</v>
      </c>
      <c r="BW374" s="18">
        <f>IF(SalesOrders_Log[[#This Row],[Product]]=FY05_M06,SalesOrders_Log[[#This Row],[Date Invoiced]],0)</f>
        <v>0</v>
      </c>
      <c r="BX374" s="18">
        <f>IF(SalesOrders_Log[[#This Row],[Product]]=FY05_M07,SalesOrders_Log[[#This Row],[Date Invoiced]],0)</f>
        <v>0</v>
      </c>
      <c r="BY374" s="18">
        <f>IF(SalesOrders_Log[[#This Row],[Product]]=FY05_M08,SalesOrders_Log[[#This Row],[Date Invoiced]],0)</f>
        <v>0</v>
      </c>
      <c r="BZ374" s="18">
        <f>IF(SalesOrders_Log[[#This Row],[Product]]=FY05_M09,SalesOrders_Log[[#This Row],[Date Invoiced]],0)</f>
        <v>0</v>
      </c>
      <c r="CA374" s="18">
        <f>IF(SalesOrders_Log[[#This Row],[Product]]=FY05_M10,SalesOrders_Log[[#This Row],[Date Invoiced]],0)</f>
        <v>0</v>
      </c>
      <c r="CB374" s="18">
        <f>IF(SalesOrders_Log[[#This Row],[Product]]=FY05_M11,SalesOrders_Log[[#This Row],[Date Invoiced]],0)</f>
        <v>0</v>
      </c>
      <c r="CC374" s="18">
        <f>IF(SalesOrders_Log[[#This Row],[Product]]=FY05_M12,SalesOrders_Log[[#This Row],[Date Invoiced]],0)</f>
        <v>0</v>
      </c>
    </row>
    <row r="375" spans="2:81" x14ac:dyDescent="0.25">
      <c r="B375" s="6" t="s">
        <v>979</v>
      </c>
      <c r="C375" s="6"/>
      <c r="D375" s="11"/>
      <c r="E375" s="6"/>
      <c r="F375" s="6"/>
      <c r="G375" s="6"/>
      <c r="H375" s="6"/>
      <c r="I375" s="6"/>
      <c r="J375" s="6"/>
      <c r="K375" s="6"/>
      <c r="L375" s="18" t="str">
        <f>IF(ISBLANK(SalesOrders_Log[[#This Row],[Product]]),"",SalesOrders_Log[[#This Row],[List Price]]*SalesOrders_Log[[#This Row],[QTY at List Price]]+SalesOrders_Log[[#This Row],[Discount Price]]*SalesOrders_Log[[#This Row],[QTY at Discount Price]])</f>
        <v/>
      </c>
      <c r="M375" s="6"/>
      <c r="N375" s="6"/>
      <c r="O375" s="18" t="str">
        <f>IFERROR(SalesOrders_Log[[#This Row],[Line Sub Total]]*SalesOrders_Log[[#This Row],[Zip Code Taxes]],"")</f>
        <v/>
      </c>
      <c r="P375" s="18">
        <f>SalesOrders_Log[[#This Row],[List Price]]-SalesOrders_Log[[#This Row],[Cost Price]]</f>
        <v>0</v>
      </c>
      <c r="Q37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75" s="93" t="str">
        <f>IFERROR(SalesOrders_Log[[#This Row],[QTY at List Price]]*SalesOrders_Log[[#This Row],[List Price]]/SalesOrders_Log[[#This Row],[Cost Price]]*SalesOrders_Log[[#This Row],[QTY at List Price]]-IF(SalesOrders_Log[[#This Row],[QTY at List Price]]="","",1),"")</f>
        <v/>
      </c>
      <c r="S375" s="93" t="str">
        <f>IFERROR( SalesOrders_Log[[#This Row],[QTY at Discount Price]]*SalesOrders_Log[[#This Row],[Discount Price]]/SalesOrders_Log[[#This Row],[Cost Price]]*SalesOrders_Log[[#This Row],[QTY at Discount Price]]-IF(SalesOrders_Log[[#This Row],[QTY at Discount Price]]="","",1),"")</f>
        <v/>
      </c>
      <c r="T375" s="6"/>
      <c r="V375" s="18">
        <f>IF(SalesOrders_Log[[#This Row],[Date Invoiced]]=FY01_M01,SalesOrders_Log[[#This Row],[Line Sub Total]],0)</f>
        <v>0</v>
      </c>
      <c r="W375" s="18">
        <f>IF(SalesOrders_Log[[#This Row],[Date Invoiced]]=FY01_M02,SalesOrders_Log[[#This Row],[Line Sub Total]],0)</f>
        <v>0</v>
      </c>
      <c r="X375" s="18">
        <f>IF(SalesOrders_Log[[#This Row],[Date Invoiced]]=FY01_M03,SalesOrders_Log[[#This Row],[Line Sub Total]],0)</f>
        <v>0</v>
      </c>
      <c r="Y375" s="18">
        <f>IF(SalesOrders_Log[[#This Row],[Date Invoiced]]=FY01_M04,SalesOrders_Log[[#This Row],[Line Sub Total]],0)</f>
        <v>0</v>
      </c>
      <c r="Z375" s="18">
        <f>IF(SalesOrders_Log[[#This Row],[Date Invoiced]]=FY01_M05,SalesOrders_Log[[#This Row],[Line Sub Total]],0)</f>
        <v>0</v>
      </c>
      <c r="AA375" s="18">
        <f>IF(SalesOrders_Log[[#This Row],[Date Invoiced]]=FY01_M06,SalesOrders_Log[[#This Row],[Line Sub Total]],0)</f>
        <v>0</v>
      </c>
      <c r="AB375" s="18">
        <f>IF(SalesOrders_Log[[#This Row],[Date Invoiced]]=FY01_M07,SalesOrders_Log[[#This Row],[Line Sub Total]],0)</f>
        <v>0</v>
      </c>
      <c r="AC375" s="18">
        <f>IF(SalesOrders_Log[[#This Row],[Date Invoiced]]=FY01_M08,SalesOrders_Log[[#This Row],[Line Sub Total]],0)</f>
        <v>0</v>
      </c>
      <c r="AD375" s="18">
        <f>IF(SalesOrders_Log[[#This Row],[Date Invoiced]]=FY01_M09,SalesOrders_Log[[#This Row],[Line Sub Total]],0)</f>
        <v>0</v>
      </c>
      <c r="AE375" s="18">
        <f>IF(SalesOrders_Log[[#This Row],[Date Invoiced]]=FY01_M10,SalesOrders_Log[[#This Row],[Line Sub Total]],0)</f>
        <v>0</v>
      </c>
      <c r="AF375" s="18">
        <f>IF(SalesOrders_Log[[#This Row],[Date Invoiced]]=FY01_M11,SalesOrders_Log[[#This Row],[Line Sub Total]],0)</f>
        <v>0</v>
      </c>
      <c r="AG375" s="18">
        <f>IF(SalesOrders_Log[[#This Row],[Date Invoiced]]=FY01_M12,SalesOrders_Log[[#This Row],[Line Sub Total]],0)</f>
        <v>0</v>
      </c>
      <c r="AH375" s="18">
        <f>IF(SalesOrders_Log[[#This Row],[Date Invoiced]]=FY02_M01,SalesOrders_Log[[#This Row],[Line Sub Total]],0)</f>
        <v>0</v>
      </c>
      <c r="AI375" s="18">
        <f>IF(SalesOrders_Log[[#This Row],[Date Invoiced]]=FY02_M02,SalesOrders_Log[[#This Row],[Line Sub Total]],0)</f>
        <v>0</v>
      </c>
      <c r="AJ375" s="18">
        <f>IF(SalesOrders_Log[[#This Row],[Date Invoiced]]=FY02_M03,SalesOrders_Log[[#This Row],[Line Sub Total]],0)</f>
        <v>0</v>
      </c>
      <c r="AK375" s="18">
        <f>IF(SalesOrders_Log[[#This Row],[Date Invoiced]]=FY02_M04,SalesOrders_Log[[#This Row],[Line Sub Total]],0)</f>
        <v>0</v>
      </c>
      <c r="AL375" s="18">
        <f>IF(SalesOrders_Log[[#This Row],[Date Invoiced]]=FY02_M05,SalesOrders_Log[[#This Row],[Line Sub Total]],0)</f>
        <v>0</v>
      </c>
      <c r="AM375" s="18">
        <f>IF(SalesOrders_Log[[#This Row],[Date Invoiced]]=FY02_M06,SalesOrders_Log[[#This Row],[Line Sub Total]],0)</f>
        <v>0</v>
      </c>
      <c r="AN375" s="18">
        <f>IF(SalesOrders_Log[[#This Row],[Date Invoiced]]=FY02_M07,SalesOrders_Log[[#This Row],[Line Sub Total]],0)</f>
        <v>0</v>
      </c>
      <c r="AO375" s="18">
        <f>IF(SalesOrders_Log[[#This Row],[Date Invoiced]]=FY02_M08,SalesOrders_Log[[#This Row],[Line Sub Total]],0)</f>
        <v>0</v>
      </c>
      <c r="AP375" s="18">
        <f>IF(SalesOrders_Log[[#This Row],[Date Invoiced]]=FY02_M09,SalesOrders_Log[[#This Row],[Line Sub Total]],0)</f>
        <v>0</v>
      </c>
      <c r="AQ375" s="18">
        <f>IF(SalesOrders_Log[[#This Row],[Date Invoiced]]=FY02_M10,SalesOrders_Log[[#This Row],[Line Sub Total]],0)</f>
        <v>0</v>
      </c>
      <c r="AR375" s="18">
        <f>IF(SalesOrders_Log[[#This Row],[Date Invoiced]]=FY02_M11,SalesOrders_Log[[#This Row],[Line Sub Total]],0)</f>
        <v>0</v>
      </c>
      <c r="AS375" s="18">
        <f>IF(SalesOrders_Log[[#This Row],[Date Invoiced]]=FY02_M12,SalesOrders_Log[[#This Row],[Line Sub Total]],0)</f>
        <v>0</v>
      </c>
      <c r="AT375" s="18">
        <f>IF(SalesOrders_Log[[#This Row],[Date Invoiced]]=FY03_M01,SalesOrders_Log[[#This Row],[Line Sub Total]],0)</f>
        <v>0</v>
      </c>
      <c r="AU375" s="18">
        <f>IF(SalesOrders_Log[[#This Row],[Date Invoiced]]=FY03_M02,SalesOrders_Log[[#This Row],[Line Sub Total]],0)</f>
        <v>0</v>
      </c>
      <c r="AV375" s="18">
        <f>IF(SalesOrders_Log[[#This Row],[Date Invoiced]]=FY03_M03,SalesOrders_Log[[#This Row],[Line Sub Total]],0)</f>
        <v>0</v>
      </c>
      <c r="AW375" s="18">
        <f>IF(SalesOrders_Log[[#This Row],[Date Invoiced]]=FY03_M04,SalesOrders_Log[[#This Row],[Line Sub Total]],0)</f>
        <v>0</v>
      </c>
      <c r="AX375" s="18">
        <f>IF(SalesOrders_Log[[#This Row],[Date Invoiced]]=FY03_M05,SalesOrders_Log[[#This Row],[Line Sub Total]],0)</f>
        <v>0</v>
      </c>
      <c r="AY375" s="18">
        <f>IF(SalesOrders_Log[[#This Row],[Date Invoiced]]=FY03_M06,SalesOrders_Log[[#This Row],[Line Sub Total]],0)</f>
        <v>0</v>
      </c>
      <c r="AZ375" s="18">
        <f>IF(SalesOrders_Log[[#This Row],[Date Invoiced]]=FY03_M07,SalesOrders_Log[[#This Row],[Line Sub Total]],0)</f>
        <v>0</v>
      </c>
      <c r="BA375" s="18">
        <f>IF(SalesOrders_Log[[#This Row],[Date Invoiced]]=FY03_M08,SalesOrders_Log[[#This Row],[Line Sub Total]],0)</f>
        <v>0</v>
      </c>
      <c r="BB375" s="18">
        <f>IF(SalesOrders_Log[[#This Row],[Date Invoiced]]=FY03_M09,SalesOrders_Log[[#This Row],[Line Sub Total]],0)</f>
        <v>0</v>
      </c>
      <c r="BC375" s="18">
        <f>IF(SalesOrders_Log[[#This Row],[Date Invoiced]]=FY03_M10,SalesOrders_Log[[#This Row],[Line Sub Total]],0)</f>
        <v>0</v>
      </c>
      <c r="BD375" s="18">
        <f>IF(SalesOrders_Log[[#This Row],[Date Invoiced]]=FY03_M11,SalesOrders_Log[[#This Row],[Line Sub Total]],0)</f>
        <v>0</v>
      </c>
      <c r="BE375" s="18">
        <f>IF(SalesOrders_Log[[#This Row],[Date Invoiced]]=FY03_M12,SalesOrders_Log[[#This Row],[Line Sub Total]],0)</f>
        <v>0</v>
      </c>
      <c r="BF375" s="18">
        <f>IF(SalesOrders_Log[[#This Row],[Product]]=FY04_M01,SalesOrders_Log[[#This Row],[Date Invoiced]],0)</f>
        <v>0</v>
      </c>
      <c r="BG375" s="18">
        <f>IF(SalesOrders_Log[[#This Row],[Product]]=FY04_M02,SalesOrders_Log[[#This Row],[Date Invoiced]],0)</f>
        <v>0</v>
      </c>
      <c r="BH375" s="18">
        <f>IF(SalesOrders_Log[[#This Row],[Product]]=FY04_M03,SalesOrders_Log[[#This Row],[Date Invoiced]],0)</f>
        <v>0</v>
      </c>
      <c r="BI375" s="18">
        <f>IF(SalesOrders_Log[[#This Row],[Product]]=FY04_M04,SalesOrders_Log[[#This Row],[Date Invoiced]],0)</f>
        <v>0</v>
      </c>
      <c r="BJ375" s="18">
        <f>IF(SalesOrders_Log[[#This Row],[Product]]=FY04_M05,SalesOrders_Log[[#This Row],[Date Invoiced]],0)</f>
        <v>0</v>
      </c>
      <c r="BK375" s="18">
        <f>IF(SalesOrders_Log[[#This Row],[Product]]=FY04_M06,SalesOrders_Log[[#This Row],[Date Invoiced]],0)</f>
        <v>0</v>
      </c>
      <c r="BL375" s="18">
        <f>IF(SalesOrders_Log[[#This Row],[Product]]=FY04_M07,SalesOrders_Log[[#This Row],[Date Invoiced]],0)</f>
        <v>0</v>
      </c>
      <c r="BM375" s="18">
        <f>IF(SalesOrders_Log[[#This Row],[Product]]=FY04_M08,SalesOrders_Log[[#This Row],[Date Invoiced]],0)</f>
        <v>0</v>
      </c>
      <c r="BN375" s="18">
        <f>IF(SalesOrders_Log[[#This Row],[Product]]=FY04_M09,SalesOrders_Log[[#This Row],[Date Invoiced]],0)</f>
        <v>0</v>
      </c>
      <c r="BO375" s="18">
        <f>IF(SalesOrders_Log[[#This Row],[Product]]=FY04_M10,SalesOrders_Log[[#This Row],[Date Invoiced]],0)</f>
        <v>0</v>
      </c>
      <c r="BP375" s="18">
        <f>IF(SalesOrders_Log[[#This Row],[Product]]=FY04_M11,SalesOrders_Log[[#This Row],[Date Invoiced]],0)</f>
        <v>0</v>
      </c>
      <c r="BQ375" s="18">
        <f>IF(SalesOrders_Log[[#This Row],[Product]]=FY04_M12,SalesOrders_Log[[#This Row],[Date Invoiced]],0)</f>
        <v>0</v>
      </c>
      <c r="BR375" s="18">
        <f>IF(SalesOrders_Log[[#This Row],[Product]]=FY05_M01,SalesOrders_Log[[#This Row],[Date Invoiced]],0)</f>
        <v>0</v>
      </c>
      <c r="BS375" s="18">
        <f>IF(SalesOrders_Log[[#This Row],[Product]]=FY05_M02,SalesOrders_Log[[#This Row],[Date Invoiced]],0)</f>
        <v>0</v>
      </c>
      <c r="BT375" s="18">
        <f>IF(SalesOrders_Log[[#This Row],[Product]]=FY05_M03,SalesOrders_Log[[#This Row],[Date Invoiced]],0)</f>
        <v>0</v>
      </c>
      <c r="BU375" s="18">
        <f>IF(SalesOrders_Log[[#This Row],[Product]]=FY05_M04,SalesOrders_Log[[#This Row],[Date Invoiced]],0)</f>
        <v>0</v>
      </c>
      <c r="BV375" s="18">
        <f>IF(SalesOrders_Log[[#This Row],[Product]]=FY05_M05,SalesOrders_Log[[#This Row],[Date Invoiced]],0)</f>
        <v>0</v>
      </c>
      <c r="BW375" s="18">
        <f>IF(SalesOrders_Log[[#This Row],[Product]]=FY05_M06,SalesOrders_Log[[#This Row],[Date Invoiced]],0)</f>
        <v>0</v>
      </c>
      <c r="BX375" s="18">
        <f>IF(SalesOrders_Log[[#This Row],[Product]]=FY05_M07,SalesOrders_Log[[#This Row],[Date Invoiced]],0)</f>
        <v>0</v>
      </c>
      <c r="BY375" s="18">
        <f>IF(SalesOrders_Log[[#This Row],[Product]]=FY05_M08,SalesOrders_Log[[#This Row],[Date Invoiced]],0)</f>
        <v>0</v>
      </c>
      <c r="BZ375" s="18">
        <f>IF(SalesOrders_Log[[#This Row],[Product]]=FY05_M09,SalesOrders_Log[[#This Row],[Date Invoiced]],0)</f>
        <v>0</v>
      </c>
      <c r="CA375" s="18">
        <f>IF(SalesOrders_Log[[#This Row],[Product]]=FY05_M10,SalesOrders_Log[[#This Row],[Date Invoiced]],0)</f>
        <v>0</v>
      </c>
      <c r="CB375" s="18">
        <f>IF(SalesOrders_Log[[#This Row],[Product]]=FY05_M11,SalesOrders_Log[[#This Row],[Date Invoiced]],0)</f>
        <v>0</v>
      </c>
      <c r="CC375" s="18">
        <f>IF(SalesOrders_Log[[#This Row],[Product]]=FY05_M12,SalesOrders_Log[[#This Row],[Date Invoiced]],0)</f>
        <v>0</v>
      </c>
    </row>
    <row r="376" spans="2:81" x14ac:dyDescent="0.25">
      <c r="B376" s="6" t="s">
        <v>980</v>
      </c>
      <c r="C376" s="6"/>
      <c r="D376" s="11"/>
      <c r="E376" s="6"/>
      <c r="F376" s="6"/>
      <c r="G376" s="6"/>
      <c r="H376" s="6"/>
      <c r="I376" s="6"/>
      <c r="J376" s="6"/>
      <c r="K376" s="6"/>
      <c r="L376" s="18" t="str">
        <f>IF(ISBLANK(SalesOrders_Log[[#This Row],[Product]]),"",SalesOrders_Log[[#This Row],[List Price]]*SalesOrders_Log[[#This Row],[QTY at List Price]]+SalesOrders_Log[[#This Row],[Discount Price]]*SalesOrders_Log[[#This Row],[QTY at Discount Price]])</f>
        <v/>
      </c>
      <c r="M376" s="6"/>
      <c r="N376" s="6"/>
      <c r="O376" s="18" t="str">
        <f>IFERROR(SalesOrders_Log[[#This Row],[Line Sub Total]]*SalesOrders_Log[[#This Row],[Zip Code Taxes]],"")</f>
        <v/>
      </c>
      <c r="P376" s="18">
        <f>SalesOrders_Log[[#This Row],[List Price]]-SalesOrders_Log[[#This Row],[Cost Price]]</f>
        <v>0</v>
      </c>
      <c r="Q37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76" s="93" t="str">
        <f>IFERROR(SalesOrders_Log[[#This Row],[QTY at List Price]]*SalesOrders_Log[[#This Row],[List Price]]/SalesOrders_Log[[#This Row],[Cost Price]]*SalesOrders_Log[[#This Row],[QTY at List Price]]-IF(SalesOrders_Log[[#This Row],[QTY at List Price]]="","",1),"")</f>
        <v/>
      </c>
      <c r="S376" s="93" t="str">
        <f>IFERROR( SalesOrders_Log[[#This Row],[QTY at Discount Price]]*SalesOrders_Log[[#This Row],[Discount Price]]/SalesOrders_Log[[#This Row],[Cost Price]]*SalesOrders_Log[[#This Row],[QTY at Discount Price]]-IF(SalesOrders_Log[[#This Row],[QTY at Discount Price]]="","",1),"")</f>
        <v/>
      </c>
      <c r="T376" s="6"/>
      <c r="V376" s="18">
        <f>IF(SalesOrders_Log[[#This Row],[Date Invoiced]]=FY01_M01,SalesOrders_Log[[#This Row],[Line Sub Total]],0)</f>
        <v>0</v>
      </c>
      <c r="W376" s="18">
        <f>IF(SalesOrders_Log[[#This Row],[Date Invoiced]]=FY01_M02,SalesOrders_Log[[#This Row],[Line Sub Total]],0)</f>
        <v>0</v>
      </c>
      <c r="X376" s="18">
        <f>IF(SalesOrders_Log[[#This Row],[Date Invoiced]]=FY01_M03,SalesOrders_Log[[#This Row],[Line Sub Total]],0)</f>
        <v>0</v>
      </c>
      <c r="Y376" s="18">
        <f>IF(SalesOrders_Log[[#This Row],[Date Invoiced]]=FY01_M04,SalesOrders_Log[[#This Row],[Line Sub Total]],0)</f>
        <v>0</v>
      </c>
      <c r="Z376" s="18">
        <f>IF(SalesOrders_Log[[#This Row],[Date Invoiced]]=FY01_M05,SalesOrders_Log[[#This Row],[Line Sub Total]],0)</f>
        <v>0</v>
      </c>
      <c r="AA376" s="18">
        <f>IF(SalesOrders_Log[[#This Row],[Date Invoiced]]=FY01_M06,SalesOrders_Log[[#This Row],[Line Sub Total]],0)</f>
        <v>0</v>
      </c>
      <c r="AB376" s="18">
        <f>IF(SalesOrders_Log[[#This Row],[Date Invoiced]]=FY01_M07,SalesOrders_Log[[#This Row],[Line Sub Total]],0)</f>
        <v>0</v>
      </c>
      <c r="AC376" s="18">
        <f>IF(SalesOrders_Log[[#This Row],[Date Invoiced]]=FY01_M08,SalesOrders_Log[[#This Row],[Line Sub Total]],0)</f>
        <v>0</v>
      </c>
      <c r="AD376" s="18">
        <f>IF(SalesOrders_Log[[#This Row],[Date Invoiced]]=FY01_M09,SalesOrders_Log[[#This Row],[Line Sub Total]],0)</f>
        <v>0</v>
      </c>
      <c r="AE376" s="18">
        <f>IF(SalesOrders_Log[[#This Row],[Date Invoiced]]=FY01_M10,SalesOrders_Log[[#This Row],[Line Sub Total]],0)</f>
        <v>0</v>
      </c>
      <c r="AF376" s="18">
        <f>IF(SalesOrders_Log[[#This Row],[Date Invoiced]]=FY01_M11,SalesOrders_Log[[#This Row],[Line Sub Total]],0)</f>
        <v>0</v>
      </c>
      <c r="AG376" s="18">
        <f>IF(SalesOrders_Log[[#This Row],[Date Invoiced]]=FY01_M12,SalesOrders_Log[[#This Row],[Line Sub Total]],0)</f>
        <v>0</v>
      </c>
      <c r="AH376" s="18">
        <f>IF(SalesOrders_Log[[#This Row],[Date Invoiced]]=FY02_M01,SalesOrders_Log[[#This Row],[Line Sub Total]],0)</f>
        <v>0</v>
      </c>
      <c r="AI376" s="18">
        <f>IF(SalesOrders_Log[[#This Row],[Date Invoiced]]=FY02_M02,SalesOrders_Log[[#This Row],[Line Sub Total]],0)</f>
        <v>0</v>
      </c>
      <c r="AJ376" s="18">
        <f>IF(SalesOrders_Log[[#This Row],[Date Invoiced]]=FY02_M03,SalesOrders_Log[[#This Row],[Line Sub Total]],0)</f>
        <v>0</v>
      </c>
      <c r="AK376" s="18">
        <f>IF(SalesOrders_Log[[#This Row],[Date Invoiced]]=FY02_M04,SalesOrders_Log[[#This Row],[Line Sub Total]],0)</f>
        <v>0</v>
      </c>
      <c r="AL376" s="18">
        <f>IF(SalesOrders_Log[[#This Row],[Date Invoiced]]=FY02_M05,SalesOrders_Log[[#This Row],[Line Sub Total]],0)</f>
        <v>0</v>
      </c>
      <c r="AM376" s="18">
        <f>IF(SalesOrders_Log[[#This Row],[Date Invoiced]]=FY02_M06,SalesOrders_Log[[#This Row],[Line Sub Total]],0)</f>
        <v>0</v>
      </c>
      <c r="AN376" s="18">
        <f>IF(SalesOrders_Log[[#This Row],[Date Invoiced]]=FY02_M07,SalesOrders_Log[[#This Row],[Line Sub Total]],0)</f>
        <v>0</v>
      </c>
      <c r="AO376" s="18">
        <f>IF(SalesOrders_Log[[#This Row],[Date Invoiced]]=FY02_M08,SalesOrders_Log[[#This Row],[Line Sub Total]],0)</f>
        <v>0</v>
      </c>
      <c r="AP376" s="18">
        <f>IF(SalesOrders_Log[[#This Row],[Date Invoiced]]=FY02_M09,SalesOrders_Log[[#This Row],[Line Sub Total]],0)</f>
        <v>0</v>
      </c>
      <c r="AQ376" s="18">
        <f>IF(SalesOrders_Log[[#This Row],[Date Invoiced]]=FY02_M10,SalesOrders_Log[[#This Row],[Line Sub Total]],0)</f>
        <v>0</v>
      </c>
      <c r="AR376" s="18">
        <f>IF(SalesOrders_Log[[#This Row],[Date Invoiced]]=FY02_M11,SalesOrders_Log[[#This Row],[Line Sub Total]],0)</f>
        <v>0</v>
      </c>
      <c r="AS376" s="18">
        <f>IF(SalesOrders_Log[[#This Row],[Date Invoiced]]=FY02_M12,SalesOrders_Log[[#This Row],[Line Sub Total]],0)</f>
        <v>0</v>
      </c>
      <c r="AT376" s="18">
        <f>IF(SalesOrders_Log[[#This Row],[Date Invoiced]]=FY03_M01,SalesOrders_Log[[#This Row],[Line Sub Total]],0)</f>
        <v>0</v>
      </c>
      <c r="AU376" s="18">
        <f>IF(SalesOrders_Log[[#This Row],[Date Invoiced]]=FY03_M02,SalesOrders_Log[[#This Row],[Line Sub Total]],0)</f>
        <v>0</v>
      </c>
      <c r="AV376" s="18">
        <f>IF(SalesOrders_Log[[#This Row],[Date Invoiced]]=FY03_M03,SalesOrders_Log[[#This Row],[Line Sub Total]],0)</f>
        <v>0</v>
      </c>
      <c r="AW376" s="18">
        <f>IF(SalesOrders_Log[[#This Row],[Date Invoiced]]=FY03_M04,SalesOrders_Log[[#This Row],[Line Sub Total]],0)</f>
        <v>0</v>
      </c>
      <c r="AX376" s="18">
        <f>IF(SalesOrders_Log[[#This Row],[Date Invoiced]]=FY03_M05,SalesOrders_Log[[#This Row],[Line Sub Total]],0)</f>
        <v>0</v>
      </c>
      <c r="AY376" s="18">
        <f>IF(SalesOrders_Log[[#This Row],[Date Invoiced]]=FY03_M06,SalesOrders_Log[[#This Row],[Line Sub Total]],0)</f>
        <v>0</v>
      </c>
      <c r="AZ376" s="18">
        <f>IF(SalesOrders_Log[[#This Row],[Date Invoiced]]=FY03_M07,SalesOrders_Log[[#This Row],[Line Sub Total]],0)</f>
        <v>0</v>
      </c>
      <c r="BA376" s="18">
        <f>IF(SalesOrders_Log[[#This Row],[Date Invoiced]]=FY03_M08,SalesOrders_Log[[#This Row],[Line Sub Total]],0)</f>
        <v>0</v>
      </c>
      <c r="BB376" s="18">
        <f>IF(SalesOrders_Log[[#This Row],[Date Invoiced]]=FY03_M09,SalesOrders_Log[[#This Row],[Line Sub Total]],0)</f>
        <v>0</v>
      </c>
      <c r="BC376" s="18">
        <f>IF(SalesOrders_Log[[#This Row],[Date Invoiced]]=FY03_M10,SalesOrders_Log[[#This Row],[Line Sub Total]],0)</f>
        <v>0</v>
      </c>
      <c r="BD376" s="18">
        <f>IF(SalesOrders_Log[[#This Row],[Date Invoiced]]=FY03_M11,SalesOrders_Log[[#This Row],[Line Sub Total]],0)</f>
        <v>0</v>
      </c>
      <c r="BE376" s="18">
        <f>IF(SalesOrders_Log[[#This Row],[Date Invoiced]]=FY03_M12,SalesOrders_Log[[#This Row],[Line Sub Total]],0)</f>
        <v>0</v>
      </c>
      <c r="BF376" s="18">
        <f>IF(SalesOrders_Log[[#This Row],[Product]]=FY04_M01,SalesOrders_Log[[#This Row],[Date Invoiced]],0)</f>
        <v>0</v>
      </c>
      <c r="BG376" s="18">
        <f>IF(SalesOrders_Log[[#This Row],[Product]]=FY04_M02,SalesOrders_Log[[#This Row],[Date Invoiced]],0)</f>
        <v>0</v>
      </c>
      <c r="BH376" s="18">
        <f>IF(SalesOrders_Log[[#This Row],[Product]]=FY04_M03,SalesOrders_Log[[#This Row],[Date Invoiced]],0)</f>
        <v>0</v>
      </c>
      <c r="BI376" s="18">
        <f>IF(SalesOrders_Log[[#This Row],[Product]]=FY04_M04,SalesOrders_Log[[#This Row],[Date Invoiced]],0)</f>
        <v>0</v>
      </c>
      <c r="BJ376" s="18">
        <f>IF(SalesOrders_Log[[#This Row],[Product]]=FY04_M05,SalesOrders_Log[[#This Row],[Date Invoiced]],0)</f>
        <v>0</v>
      </c>
      <c r="BK376" s="18">
        <f>IF(SalesOrders_Log[[#This Row],[Product]]=FY04_M06,SalesOrders_Log[[#This Row],[Date Invoiced]],0)</f>
        <v>0</v>
      </c>
      <c r="BL376" s="18">
        <f>IF(SalesOrders_Log[[#This Row],[Product]]=FY04_M07,SalesOrders_Log[[#This Row],[Date Invoiced]],0)</f>
        <v>0</v>
      </c>
      <c r="BM376" s="18">
        <f>IF(SalesOrders_Log[[#This Row],[Product]]=FY04_M08,SalesOrders_Log[[#This Row],[Date Invoiced]],0)</f>
        <v>0</v>
      </c>
      <c r="BN376" s="18">
        <f>IF(SalesOrders_Log[[#This Row],[Product]]=FY04_M09,SalesOrders_Log[[#This Row],[Date Invoiced]],0)</f>
        <v>0</v>
      </c>
      <c r="BO376" s="18">
        <f>IF(SalesOrders_Log[[#This Row],[Product]]=FY04_M10,SalesOrders_Log[[#This Row],[Date Invoiced]],0)</f>
        <v>0</v>
      </c>
      <c r="BP376" s="18">
        <f>IF(SalesOrders_Log[[#This Row],[Product]]=FY04_M11,SalesOrders_Log[[#This Row],[Date Invoiced]],0)</f>
        <v>0</v>
      </c>
      <c r="BQ376" s="18">
        <f>IF(SalesOrders_Log[[#This Row],[Product]]=FY04_M12,SalesOrders_Log[[#This Row],[Date Invoiced]],0)</f>
        <v>0</v>
      </c>
      <c r="BR376" s="18">
        <f>IF(SalesOrders_Log[[#This Row],[Product]]=FY05_M01,SalesOrders_Log[[#This Row],[Date Invoiced]],0)</f>
        <v>0</v>
      </c>
      <c r="BS376" s="18">
        <f>IF(SalesOrders_Log[[#This Row],[Product]]=FY05_M02,SalesOrders_Log[[#This Row],[Date Invoiced]],0)</f>
        <v>0</v>
      </c>
      <c r="BT376" s="18">
        <f>IF(SalesOrders_Log[[#This Row],[Product]]=FY05_M03,SalesOrders_Log[[#This Row],[Date Invoiced]],0)</f>
        <v>0</v>
      </c>
      <c r="BU376" s="18">
        <f>IF(SalesOrders_Log[[#This Row],[Product]]=FY05_M04,SalesOrders_Log[[#This Row],[Date Invoiced]],0)</f>
        <v>0</v>
      </c>
      <c r="BV376" s="18">
        <f>IF(SalesOrders_Log[[#This Row],[Product]]=FY05_M05,SalesOrders_Log[[#This Row],[Date Invoiced]],0)</f>
        <v>0</v>
      </c>
      <c r="BW376" s="18">
        <f>IF(SalesOrders_Log[[#This Row],[Product]]=FY05_M06,SalesOrders_Log[[#This Row],[Date Invoiced]],0)</f>
        <v>0</v>
      </c>
      <c r="BX376" s="18">
        <f>IF(SalesOrders_Log[[#This Row],[Product]]=FY05_M07,SalesOrders_Log[[#This Row],[Date Invoiced]],0)</f>
        <v>0</v>
      </c>
      <c r="BY376" s="18">
        <f>IF(SalesOrders_Log[[#This Row],[Product]]=FY05_M08,SalesOrders_Log[[#This Row],[Date Invoiced]],0)</f>
        <v>0</v>
      </c>
      <c r="BZ376" s="18">
        <f>IF(SalesOrders_Log[[#This Row],[Product]]=FY05_M09,SalesOrders_Log[[#This Row],[Date Invoiced]],0)</f>
        <v>0</v>
      </c>
      <c r="CA376" s="18">
        <f>IF(SalesOrders_Log[[#This Row],[Product]]=FY05_M10,SalesOrders_Log[[#This Row],[Date Invoiced]],0)</f>
        <v>0</v>
      </c>
      <c r="CB376" s="18">
        <f>IF(SalesOrders_Log[[#This Row],[Product]]=FY05_M11,SalesOrders_Log[[#This Row],[Date Invoiced]],0)</f>
        <v>0</v>
      </c>
      <c r="CC376" s="18">
        <f>IF(SalesOrders_Log[[#This Row],[Product]]=FY05_M12,SalesOrders_Log[[#This Row],[Date Invoiced]],0)</f>
        <v>0</v>
      </c>
    </row>
    <row r="377" spans="2:81" x14ac:dyDescent="0.25">
      <c r="B377" s="6" t="s">
        <v>981</v>
      </c>
      <c r="C377" s="6"/>
      <c r="D377" s="11"/>
      <c r="E377" s="6"/>
      <c r="F377" s="6"/>
      <c r="G377" s="6"/>
      <c r="H377" s="6"/>
      <c r="I377" s="6"/>
      <c r="J377" s="6"/>
      <c r="K377" s="6"/>
      <c r="L377" s="18" t="str">
        <f>IF(ISBLANK(SalesOrders_Log[[#This Row],[Product]]),"",SalesOrders_Log[[#This Row],[List Price]]*SalesOrders_Log[[#This Row],[QTY at List Price]]+SalesOrders_Log[[#This Row],[Discount Price]]*SalesOrders_Log[[#This Row],[QTY at Discount Price]])</f>
        <v/>
      </c>
      <c r="M377" s="6"/>
      <c r="N377" s="6"/>
      <c r="O377" s="18" t="str">
        <f>IFERROR(SalesOrders_Log[[#This Row],[Line Sub Total]]*SalesOrders_Log[[#This Row],[Zip Code Taxes]],"")</f>
        <v/>
      </c>
      <c r="P377" s="18">
        <f>SalesOrders_Log[[#This Row],[List Price]]-SalesOrders_Log[[#This Row],[Cost Price]]</f>
        <v>0</v>
      </c>
      <c r="Q37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77" s="93" t="str">
        <f>IFERROR(SalesOrders_Log[[#This Row],[QTY at List Price]]*SalesOrders_Log[[#This Row],[List Price]]/SalesOrders_Log[[#This Row],[Cost Price]]*SalesOrders_Log[[#This Row],[QTY at List Price]]-IF(SalesOrders_Log[[#This Row],[QTY at List Price]]="","",1),"")</f>
        <v/>
      </c>
      <c r="S377" s="93" t="str">
        <f>IFERROR( SalesOrders_Log[[#This Row],[QTY at Discount Price]]*SalesOrders_Log[[#This Row],[Discount Price]]/SalesOrders_Log[[#This Row],[Cost Price]]*SalesOrders_Log[[#This Row],[QTY at Discount Price]]-IF(SalesOrders_Log[[#This Row],[QTY at Discount Price]]="","",1),"")</f>
        <v/>
      </c>
      <c r="T377" s="6"/>
      <c r="V377" s="18">
        <f>IF(SalesOrders_Log[[#This Row],[Date Invoiced]]=FY01_M01,SalesOrders_Log[[#This Row],[Line Sub Total]],0)</f>
        <v>0</v>
      </c>
      <c r="W377" s="18">
        <f>IF(SalesOrders_Log[[#This Row],[Date Invoiced]]=FY01_M02,SalesOrders_Log[[#This Row],[Line Sub Total]],0)</f>
        <v>0</v>
      </c>
      <c r="X377" s="18">
        <f>IF(SalesOrders_Log[[#This Row],[Date Invoiced]]=FY01_M03,SalesOrders_Log[[#This Row],[Line Sub Total]],0)</f>
        <v>0</v>
      </c>
      <c r="Y377" s="18">
        <f>IF(SalesOrders_Log[[#This Row],[Date Invoiced]]=FY01_M04,SalesOrders_Log[[#This Row],[Line Sub Total]],0)</f>
        <v>0</v>
      </c>
      <c r="Z377" s="18">
        <f>IF(SalesOrders_Log[[#This Row],[Date Invoiced]]=FY01_M05,SalesOrders_Log[[#This Row],[Line Sub Total]],0)</f>
        <v>0</v>
      </c>
      <c r="AA377" s="18">
        <f>IF(SalesOrders_Log[[#This Row],[Date Invoiced]]=FY01_M06,SalesOrders_Log[[#This Row],[Line Sub Total]],0)</f>
        <v>0</v>
      </c>
      <c r="AB377" s="18">
        <f>IF(SalesOrders_Log[[#This Row],[Date Invoiced]]=FY01_M07,SalesOrders_Log[[#This Row],[Line Sub Total]],0)</f>
        <v>0</v>
      </c>
      <c r="AC377" s="18">
        <f>IF(SalesOrders_Log[[#This Row],[Date Invoiced]]=FY01_M08,SalesOrders_Log[[#This Row],[Line Sub Total]],0)</f>
        <v>0</v>
      </c>
      <c r="AD377" s="18">
        <f>IF(SalesOrders_Log[[#This Row],[Date Invoiced]]=FY01_M09,SalesOrders_Log[[#This Row],[Line Sub Total]],0)</f>
        <v>0</v>
      </c>
      <c r="AE377" s="18">
        <f>IF(SalesOrders_Log[[#This Row],[Date Invoiced]]=FY01_M10,SalesOrders_Log[[#This Row],[Line Sub Total]],0)</f>
        <v>0</v>
      </c>
      <c r="AF377" s="18">
        <f>IF(SalesOrders_Log[[#This Row],[Date Invoiced]]=FY01_M11,SalesOrders_Log[[#This Row],[Line Sub Total]],0)</f>
        <v>0</v>
      </c>
      <c r="AG377" s="18">
        <f>IF(SalesOrders_Log[[#This Row],[Date Invoiced]]=FY01_M12,SalesOrders_Log[[#This Row],[Line Sub Total]],0)</f>
        <v>0</v>
      </c>
      <c r="AH377" s="18">
        <f>IF(SalesOrders_Log[[#This Row],[Date Invoiced]]=FY02_M01,SalesOrders_Log[[#This Row],[Line Sub Total]],0)</f>
        <v>0</v>
      </c>
      <c r="AI377" s="18">
        <f>IF(SalesOrders_Log[[#This Row],[Date Invoiced]]=FY02_M02,SalesOrders_Log[[#This Row],[Line Sub Total]],0)</f>
        <v>0</v>
      </c>
      <c r="AJ377" s="18">
        <f>IF(SalesOrders_Log[[#This Row],[Date Invoiced]]=FY02_M03,SalesOrders_Log[[#This Row],[Line Sub Total]],0)</f>
        <v>0</v>
      </c>
      <c r="AK377" s="18">
        <f>IF(SalesOrders_Log[[#This Row],[Date Invoiced]]=FY02_M04,SalesOrders_Log[[#This Row],[Line Sub Total]],0)</f>
        <v>0</v>
      </c>
      <c r="AL377" s="18">
        <f>IF(SalesOrders_Log[[#This Row],[Date Invoiced]]=FY02_M05,SalesOrders_Log[[#This Row],[Line Sub Total]],0)</f>
        <v>0</v>
      </c>
      <c r="AM377" s="18">
        <f>IF(SalesOrders_Log[[#This Row],[Date Invoiced]]=FY02_M06,SalesOrders_Log[[#This Row],[Line Sub Total]],0)</f>
        <v>0</v>
      </c>
      <c r="AN377" s="18">
        <f>IF(SalesOrders_Log[[#This Row],[Date Invoiced]]=FY02_M07,SalesOrders_Log[[#This Row],[Line Sub Total]],0)</f>
        <v>0</v>
      </c>
      <c r="AO377" s="18">
        <f>IF(SalesOrders_Log[[#This Row],[Date Invoiced]]=FY02_M08,SalesOrders_Log[[#This Row],[Line Sub Total]],0)</f>
        <v>0</v>
      </c>
      <c r="AP377" s="18">
        <f>IF(SalesOrders_Log[[#This Row],[Date Invoiced]]=FY02_M09,SalesOrders_Log[[#This Row],[Line Sub Total]],0)</f>
        <v>0</v>
      </c>
      <c r="AQ377" s="18">
        <f>IF(SalesOrders_Log[[#This Row],[Date Invoiced]]=FY02_M10,SalesOrders_Log[[#This Row],[Line Sub Total]],0)</f>
        <v>0</v>
      </c>
      <c r="AR377" s="18">
        <f>IF(SalesOrders_Log[[#This Row],[Date Invoiced]]=FY02_M11,SalesOrders_Log[[#This Row],[Line Sub Total]],0)</f>
        <v>0</v>
      </c>
      <c r="AS377" s="18">
        <f>IF(SalesOrders_Log[[#This Row],[Date Invoiced]]=FY02_M12,SalesOrders_Log[[#This Row],[Line Sub Total]],0)</f>
        <v>0</v>
      </c>
      <c r="AT377" s="18">
        <f>IF(SalesOrders_Log[[#This Row],[Date Invoiced]]=FY03_M01,SalesOrders_Log[[#This Row],[Line Sub Total]],0)</f>
        <v>0</v>
      </c>
      <c r="AU377" s="18">
        <f>IF(SalesOrders_Log[[#This Row],[Date Invoiced]]=FY03_M02,SalesOrders_Log[[#This Row],[Line Sub Total]],0)</f>
        <v>0</v>
      </c>
      <c r="AV377" s="18">
        <f>IF(SalesOrders_Log[[#This Row],[Date Invoiced]]=FY03_M03,SalesOrders_Log[[#This Row],[Line Sub Total]],0)</f>
        <v>0</v>
      </c>
      <c r="AW377" s="18">
        <f>IF(SalesOrders_Log[[#This Row],[Date Invoiced]]=FY03_M04,SalesOrders_Log[[#This Row],[Line Sub Total]],0)</f>
        <v>0</v>
      </c>
      <c r="AX377" s="18">
        <f>IF(SalesOrders_Log[[#This Row],[Date Invoiced]]=FY03_M05,SalesOrders_Log[[#This Row],[Line Sub Total]],0)</f>
        <v>0</v>
      </c>
      <c r="AY377" s="18">
        <f>IF(SalesOrders_Log[[#This Row],[Date Invoiced]]=FY03_M06,SalesOrders_Log[[#This Row],[Line Sub Total]],0)</f>
        <v>0</v>
      </c>
      <c r="AZ377" s="18">
        <f>IF(SalesOrders_Log[[#This Row],[Date Invoiced]]=FY03_M07,SalesOrders_Log[[#This Row],[Line Sub Total]],0)</f>
        <v>0</v>
      </c>
      <c r="BA377" s="18">
        <f>IF(SalesOrders_Log[[#This Row],[Date Invoiced]]=FY03_M08,SalesOrders_Log[[#This Row],[Line Sub Total]],0)</f>
        <v>0</v>
      </c>
      <c r="BB377" s="18">
        <f>IF(SalesOrders_Log[[#This Row],[Date Invoiced]]=FY03_M09,SalesOrders_Log[[#This Row],[Line Sub Total]],0)</f>
        <v>0</v>
      </c>
      <c r="BC377" s="18">
        <f>IF(SalesOrders_Log[[#This Row],[Date Invoiced]]=FY03_M10,SalesOrders_Log[[#This Row],[Line Sub Total]],0)</f>
        <v>0</v>
      </c>
      <c r="BD377" s="18">
        <f>IF(SalesOrders_Log[[#This Row],[Date Invoiced]]=FY03_M11,SalesOrders_Log[[#This Row],[Line Sub Total]],0)</f>
        <v>0</v>
      </c>
      <c r="BE377" s="18">
        <f>IF(SalesOrders_Log[[#This Row],[Date Invoiced]]=FY03_M12,SalesOrders_Log[[#This Row],[Line Sub Total]],0)</f>
        <v>0</v>
      </c>
      <c r="BF377" s="18">
        <f>IF(SalesOrders_Log[[#This Row],[Product]]=FY04_M01,SalesOrders_Log[[#This Row],[Date Invoiced]],0)</f>
        <v>0</v>
      </c>
      <c r="BG377" s="18">
        <f>IF(SalesOrders_Log[[#This Row],[Product]]=FY04_M02,SalesOrders_Log[[#This Row],[Date Invoiced]],0)</f>
        <v>0</v>
      </c>
      <c r="BH377" s="18">
        <f>IF(SalesOrders_Log[[#This Row],[Product]]=FY04_M03,SalesOrders_Log[[#This Row],[Date Invoiced]],0)</f>
        <v>0</v>
      </c>
      <c r="BI377" s="18">
        <f>IF(SalesOrders_Log[[#This Row],[Product]]=FY04_M04,SalesOrders_Log[[#This Row],[Date Invoiced]],0)</f>
        <v>0</v>
      </c>
      <c r="BJ377" s="18">
        <f>IF(SalesOrders_Log[[#This Row],[Product]]=FY04_M05,SalesOrders_Log[[#This Row],[Date Invoiced]],0)</f>
        <v>0</v>
      </c>
      <c r="BK377" s="18">
        <f>IF(SalesOrders_Log[[#This Row],[Product]]=FY04_M06,SalesOrders_Log[[#This Row],[Date Invoiced]],0)</f>
        <v>0</v>
      </c>
      <c r="BL377" s="18">
        <f>IF(SalesOrders_Log[[#This Row],[Product]]=FY04_M07,SalesOrders_Log[[#This Row],[Date Invoiced]],0)</f>
        <v>0</v>
      </c>
      <c r="BM377" s="18">
        <f>IF(SalesOrders_Log[[#This Row],[Product]]=FY04_M08,SalesOrders_Log[[#This Row],[Date Invoiced]],0)</f>
        <v>0</v>
      </c>
      <c r="BN377" s="18">
        <f>IF(SalesOrders_Log[[#This Row],[Product]]=FY04_M09,SalesOrders_Log[[#This Row],[Date Invoiced]],0)</f>
        <v>0</v>
      </c>
      <c r="BO377" s="18">
        <f>IF(SalesOrders_Log[[#This Row],[Product]]=FY04_M10,SalesOrders_Log[[#This Row],[Date Invoiced]],0)</f>
        <v>0</v>
      </c>
      <c r="BP377" s="18">
        <f>IF(SalesOrders_Log[[#This Row],[Product]]=FY04_M11,SalesOrders_Log[[#This Row],[Date Invoiced]],0)</f>
        <v>0</v>
      </c>
      <c r="BQ377" s="18">
        <f>IF(SalesOrders_Log[[#This Row],[Product]]=FY04_M12,SalesOrders_Log[[#This Row],[Date Invoiced]],0)</f>
        <v>0</v>
      </c>
      <c r="BR377" s="18">
        <f>IF(SalesOrders_Log[[#This Row],[Product]]=FY05_M01,SalesOrders_Log[[#This Row],[Date Invoiced]],0)</f>
        <v>0</v>
      </c>
      <c r="BS377" s="18">
        <f>IF(SalesOrders_Log[[#This Row],[Product]]=FY05_M02,SalesOrders_Log[[#This Row],[Date Invoiced]],0)</f>
        <v>0</v>
      </c>
      <c r="BT377" s="18">
        <f>IF(SalesOrders_Log[[#This Row],[Product]]=FY05_M03,SalesOrders_Log[[#This Row],[Date Invoiced]],0)</f>
        <v>0</v>
      </c>
      <c r="BU377" s="18">
        <f>IF(SalesOrders_Log[[#This Row],[Product]]=FY05_M04,SalesOrders_Log[[#This Row],[Date Invoiced]],0)</f>
        <v>0</v>
      </c>
      <c r="BV377" s="18">
        <f>IF(SalesOrders_Log[[#This Row],[Product]]=FY05_M05,SalesOrders_Log[[#This Row],[Date Invoiced]],0)</f>
        <v>0</v>
      </c>
      <c r="BW377" s="18">
        <f>IF(SalesOrders_Log[[#This Row],[Product]]=FY05_M06,SalesOrders_Log[[#This Row],[Date Invoiced]],0)</f>
        <v>0</v>
      </c>
      <c r="BX377" s="18">
        <f>IF(SalesOrders_Log[[#This Row],[Product]]=FY05_M07,SalesOrders_Log[[#This Row],[Date Invoiced]],0)</f>
        <v>0</v>
      </c>
      <c r="BY377" s="18">
        <f>IF(SalesOrders_Log[[#This Row],[Product]]=FY05_M08,SalesOrders_Log[[#This Row],[Date Invoiced]],0)</f>
        <v>0</v>
      </c>
      <c r="BZ377" s="18">
        <f>IF(SalesOrders_Log[[#This Row],[Product]]=FY05_M09,SalesOrders_Log[[#This Row],[Date Invoiced]],0)</f>
        <v>0</v>
      </c>
      <c r="CA377" s="18">
        <f>IF(SalesOrders_Log[[#This Row],[Product]]=FY05_M10,SalesOrders_Log[[#This Row],[Date Invoiced]],0)</f>
        <v>0</v>
      </c>
      <c r="CB377" s="18">
        <f>IF(SalesOrders_Log[[#This Row],[Product]]=FY05_M11,SalesOrders_Log[[#This Row],[Date Invoiced]],0)</f>
        <v>0</v>
      </c>
      <c r="CC377" s="18">
        <f>IF(SalesOrders_Log[[#This Row],[Product]]=FY05_M12,SalesOrders_Log[[#This Row],[Date Invoiced]],0)</f>
        <v>0</v>
      </c>
    </row>
    <row r="378" spans="2:81" x14ac:dyDescent="0.25">
      <c r="B378" s="6" t="s">
        <v>982</v>
      </c>
      <c r="C378" s="6"/>
      <c r="D378" s="11"/>
      <c r="E378" s="6"/>
      <c r="F378" s="6"/>
      <c r="G378" s="6"/>
      <c r="H378" s="6"/>
      <c r="I378" s="6"/>
      <c r="J378" s="6"/>
      <c r="K378" s="6"/>
      <c r="L378" s="18" t="str">
        <f>IF(ISBLANK(SalesOrders_Log[[#This Row],[Product]]),"",SalesOrders_Log[[#This Row],[List Price]]*SalesOrders_Log[[#This Row],[QTY at List Price]]+SalesOrders_Log[[#This Row],[Discount Price]]*SalesOrders_Log[[#This Row],[QTY at Discount Price]])</f>
        <v/>
      </c>
      <c r="M378" s="6"/>
      <c r="N378" s="6"/>
      <c r="O378" s="18" t="str">
        <f>IFERROR(SalesOrders_Log[[#This Row],[Line Sub Total]]*SalesOrders_Log[[#This Row],[Zip Code Taxes]],"")</f>
        <v/>
      </c>
      <c r="P378" s="18">
        <f>SalesOrders_Log[[#This Row],[List Price]]-SalesOrders_Log[[#This Row],[Cost Price]]</f>
        <v>0</v>
      </c>
      <c r="Q37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78" s="93" t="str">
        <f>IFERROR(SalesOrders_Log[[#This Row],[QTY at List Price]]*SalesOrders_Log[[#This Row],[List Price]]/SalesOrders_Log[[#This Row],[Cost Price]]*SalesOrders_Log[[#This Row],[QTY at List Price]]-IF(SalesOrders_Log[[#This Row],[QTY at List Price]]="","",1),"")</f>
        <v/>
      </c>
      <c r="S378" s="93" t="str">
        <f>IFERROR( SalesOrders_Log[[#This Row],[QTY at Discount Price]]*SalesOrders_Log[[#This Row],[Discount Price]]/SalesOrders_Log[[#This Row],[Cost Price]]*SalesOrders_Log[[#This Row],[QTY at Discount Price]]-IF(SalesOrders_Log[[#This Row],[QTY at Discount Price]]="","",1),"")</f>
        <v/>
      </c>
      <c r="T378" s="6"/>
      <c r="V378" s="18">
        <f>IF(SalesOrders_Log[[#This Row],[Date Invoiced]]=FY01_M01,SalesOrders_Log[[#This Row],[Line Sub Total]],0)</f>
        <v>0</v>
      </c>
      <c r="W378" s="18">
        <f>IF(SalesOrders_Log[[#This Row],[Date Invoiced]]=FY01_M02,SalesOrders_Log[[#This Row],[Line Sub Total]],0)</f>
        <v>0</v>
      </c>
      <c r="X378" s="18">
        <f>IF(SalesOrders_Log[[#This Row],[Date Invoiced]]=FY01_M03,SalesOrders_Log[[#This Row],[Line Sub Total]],0)</f>
        <v>0</v>
      </c>
      <c r="Y378" s="18">
        <f>IF(SalesOrders_Log[[#This Row],[Date Invoiced]]=FY01_M04,SalesOrders_Log[[#This Row],[Line Sub Total]],0)</f>
        <v>0</v>
      </c>
      <c r="Z378" s="18">
        <f>IF(SalesOrders_Log[[#This Row],[Date Invoiced]]=FY01_M05,SalesOrders_Log[[#This Row],[Line Sub Total]],0)</f>
        <v>0</v>
      </c>
      <c r="AA378" s="18">
        <f>IF(SalesOrders_Log[[#This Row],[Date Invoiced]]=FY01_M06,SalesOrders_Log[[#This Row],[Line Sub Total]],0)</f>
        <v>0</v>
      </c>
      <c r="AB378" s="18">
        <f>IF(SalesOrders_Log[[#This Row],[Date Invoiced]]=FY01_M07,SalesOrders_Log[[#This Row],[Line Sub Total]],0)</f>
        <v>0</v>
      </c>
      <c r="AC378" s="18">
        <f>IF(SalesOrders_Log[[#This Row],[Date Invoiced]]=FY01_M08,SalesOrders_Log[[#This Row],[Line Sub Total]],0)</f>
        <v>0</v>
      </c>
      <c r="AD378" s="18">
        <f>IF(SalesOrders_Log[[#This Row],[Date Invoiced]]=FY01_M09,SalesOrders_Log[[#This Row],[Line Sub Total]],0)</f>
        <v>0</v>
      </c>
      <c r="AE378" s="18">
        <f>IF(SalesOrders_Log[[#This Row],[Date Invoiced]]=FY01_M10,SalesOrders_Log[[#This Row],[Line Sub Total]],0)</f>
        <v>0</v>
      </c>
      <c r="AF378" s="18">
        <f>IF(SalesOrders_Log[[#This Row],[Date Invoiced]]=FY01_M11,SalesOrders_Log[[#This Row],[Line Sub Total]],0)</f>
        <v>0</v>
      </c>
      <c r="AG378" s="18">
        <f>IF(SalesOrders_Log[[#This Row],[Date Invoiced]]=FY01_M12,SalesOrders_Log[[#This Row],[Line Sub Total]],0)</f>
        <v>0</v>
      </c>
      <c r="AH378" s="18">
        <f>IF(SalesOrders_Log[[#This Row],[Date Invoiced]]=FY02_M01,SalesOrders_Log[[#This Row],[Line Sub Total]],0)</f>
        <v>0</v>
      </c>
      <c r="AI378" s="18">
        <f>IF(SalesOrders_Log[[#This Row],[Date Invoiced]]=FY02_M02,SalesOrders_Log[[#This Row],[Line Sub Total]],0)</f>
        <v>0</v>
      </c>
      <c r="AJ378" s="18">
        <f>IF(SalesOrders_Log[[#This Row],[Date Invoiced]]=FY02_M03,SalesOrders_Log[[#This Row],[Line Sub Total]],0)</f>
        <v>0</v>
      </c>
      <c r="AK378" s="18">
        <f>IF(SalesOrders_Log[[#This Row],[Date Invoiced]]=FY02_M04,SalesOrders_Log[[#This Row],[Line Sub Total]],0)</f>
        <v>0</v>
      </c>
      <c r="AL378" s="18">
        <f>IF(SalesOrders_Log[[#This Row],[Date Invoiced]]=FY02_M05,SalesOrders_Log[[#This Row],[Line Sub Total]],0)</f>
        <v>0</v>
      </c>
      <c r="AM378" s="18">
        <f>IF(SalesOrders_Log[[#This Row],[Date Invoiced]]=FY02_M06,SalesOrders_Log[[#This Row],[Line Sub Total]],0)</f>
        <v>0</v>
      </c>
      <c r="AN378" s="18">
        <f>IF(SalesOrders_Log[[#This Row],[Date Invoiced]]=FY02_M07,SalesOrders_Log[[#This Row],[Line Sub Total]],0)</f>
        <v>0</v>
      </c>
      <c r="AO378" s="18">
        <f>IF(SalesOrders_Log[[#This Row],[Date Invoiced]]=FY02_M08,SalesOrders_Log[[#This Row],[Line Sub Total]],0)</f>
        <v>0</v>
      </c>
      <c r="AP378" s="18">
        <f>IF(SalesOrders_Log[[#This Row],[Date Invoiced]]=FY02_M09,SalesOrders_Log[[#This Row],[Line Sub Total]],0)</f>
        <v>0</v>
      </c>
      <c r="AQ378" s="18">
        <f>IF(SalesOrders_Log[[#This Row],[Date Invoiced]]=FY02_M10,SalesOrders_Log[[#This Row],[Line Sub Total]],0)</f>
        <v>0</v>
      </c>
      <c r="AR378" s="18">
        <f>IF(SalesOrders_Log[[#This Row],[Date Invoiced]]=FY02_M11,SalesOrders_Log[[#This Row],[Line Sub Total]],0)</f>
        <v>0</v>
      </c>
      <c r="AS378" s="18">
        <f>IF(SalesOrders_Log[[#This Row],[Date Invoiced]]=FY02_M12,SalesOrders_Log[[#This Row],[Line Sub Total]],0)</f>
        <v>0</v>
      </c>
      <c r="AT378" s="18">
        <f>IF(SalesOrders_Log[[#This Row],[Date Invoiced]]=FY03_M01,SalesOrders_Log[[#This Row],[Line Sub Total]],0)</f>
        <v>0</v>
      </c>
      <c r="AU378" s="18">
        <f>IF(SalesOrders_Log[[#This Row],[Date Invoiced]]=FY03_M02,SalesOrders_Log[[#This Row],[Line Sub Total]],0)</f>
        <v>0</v>
      </c>
      <c r="AV378" s="18">
        <f>IF(SalesOrders_Log[[#This Row],[Date Invoiced]]=FY03_M03,SalesOrders_Log[[#This Row],[Line Sub Total]],0)</f>
        <v>0</v>
      </c>
      <c r="AW378" s="18">
        <f>IF(SalesOrders_Log[[#This Row],[Date Invoiced]]=FY03_M04,SalesOrders_Log[[#This Row],[Line Sub Total]],0)</f>
        <v>0</v>
      </c>
      <c r="AX378" s="18">
        <f>IF(SalesOrders_Log[[#This Row],[Date Invoiced]]=FY03_M05,SalesOrders_Log[[#This Row],[Line Sub Total]],0)</f>
        <v>0</v>
      </c>
      <c r="AY378" s="18">
        <f>IF(SalesOrders_Log[[#This Row],[Date Invoiced]]=FY03_M06,SalesOrders_Log[[#This Row],[Line Sub Total]],0)</f>
        <v>0</v>
      </c>
      <c r="AZ378" s="18">
        <f>IF(SalesOrders_Log[[#This Row],[Date Invoiced]]=FY03_M07,SalesOrders_Log[[#This Row],[Line Sub Total]],0)</f>
        <v>0</v>
      </c>
      <c r="BA378" s="18">
        <f>IF(SalesOrders_Log[[#This Row],[Date Invoiced]]=FY03_M08,SalesOrders_Log[[#This Row],[Line Sub Total]],0)</f>
        <v>0</v>
      </c>
      <c r="BB378" s="18">
        <f>IF(SalesOrders_Log[[#This Row],[Date Invoiced]]=FY03_M09,SalesOrders_Log[[#This Row],[Line Sub Total]],0)</f>
        <v>0</v>
      </c>
      <c r="BC378" s="18">
        <f>IF(SalesOrders_Log[[#This Row],[Date Invoiced]]=FY03_M10,SalesOrders_Log[[#This Row],[Line Sub Total]],0)</f>
        <v>0</v>
      </c>
      <c r="BD378" s="18">
        <f>IF(SalesOrders_Log[[#This Row],[Date Invoiced]]=FY03_M11,SalesOrders_Log[[#This Row],[Line Sub Total]],0)</f>
        <v>0</v>
      </c>
      <c r="BE378" s="18">
        <f>IF(SalesOrders_Log[[#This Row],[Date Invoiced]]=FY03_M12,SalesOrders_Log[[#This Row],[Line Sub Total]],0)</f>
        <v>0</v>
      </c>
      <c r="BF378" s="18">
        <f>IF(SalesOrders_Log[[#This Row],[Product]]=FY04_M01,SalesOrders_Log[[#This Row],[Date Invoiced]],0)</f>
        <v>0</v>
      </c>
      <c r="BG378" s="18">
        <f>IF(SalesOrders_Log[[#This Row],[Product]]=FY04_M02,SalesOrders_Log[[#This Row],[Date Invoiced]],0)</f>
        <v>0</v>
      </c>
      <c r="BH378" s="18">
        <f>IF(SalesOrders_Log[[#This Row],[Product]]=FY04_M03,SalesOrders_Log[[#This Row],[Date Invoiced]],0)</f>
        <v>0</v>
      </c>
      <c r="BI378" s="18">
        <f>IF(SalesOrders_Log[[#This Row],[Product]]=FY04_M04,SalesOrders_Log[[#This Row],[Date Invoiced]],0)</f>
        <v>0</v>
      </c>
      <c r="BJ378" s="18">
        <f>IF(SalesOrders_Log[[#This Row],[Product]]=FY04_M05,SalesOrders_Log[[#This Row],[Date Invoiced]],0)</f>
        <v>0</v>
      </c>
      <c r="BK378" s="18">
        <f>IF(SalesOrders_Log[[#This Row],[Product]]=FY04_M06,SalesOrders_Log[[#This Row],[Date Invoiced]],0)</f>
        <v>0</v>
      </c>
      <c r="BL378" s="18">
        <f>IF(SalesOrders_Log[[#This Row],[Product]]=FY04_M07,SalesOrders_Log[[#This Row],[Date Invoiced]],0)</f>
        <v>0</v>
      </c>
      <c r="BM378" s="18">
        <f>IF(SalesOrders_Log[[#This Row],[Product]]=FY04_M08,SalesOrders_Log[[#This Row],[Date Invoiced]],0)</f>
        <v>0</v>
      </c>
      <c r="BN378" s="18">
        <f>IF(SalesOrders_Log[[#This Row],[Product]]=FY04_M09,SalesOrders_Log[[#This Row],[Date Invoiced]],0)</f>
        <v>0</v>
      </c>
      <c r="BO378" s="18">
        <f>IF(SalesOrders_Log[[#This Row],[Product]]=FY04_M10,SalesOrders_Log[[#This Row],[Date Invoiced]],0)</f>
        <v>0</v>
      </c>
      <c r="BP378" s="18">
        <f>IF(SalesOrders_Log[[#This Row],[Product]]=FY04_M11,SalesOrders_Log[[#This Row],[Date Invoiced]],0)</f>
        <v>0</v>
      </c>
      <c r="BQ378" s="18">
        <f>IF(SalesOrders_Log[[#This Row],[Product]]=FY04_M12,SalesOrders_Log[[#This Row],[Date Invoiced]],0)</f>
        <v>0</v>
      </c>
      <c r="BR378" s="18">
        <f>IF(SalesOrders_Log[[#This Row],[Product]]=FY05_M01,SalesOrders_Log[[#This Row],[Date Invoiced]],0)</f>
        <v>0</v>
      </c>
      <c r="BS378" s="18">
        <f>IF(SalesOrders_Log[[#This Row],[Product]]=FY05_M02,SalesOrders_Log[[#This Row],[Date Invoiced]],0)</f>
        <v>0</v>
      </c>
      <c r="BT378" s="18">
        <f>IF(SalesOrders_Log[[#This Row],[Product]]=FY05_M03,SalesOrders_Log[[#This Row],[Date Invoiced]],0)</f>
        <v>0</v>
      </c>
      <c r="BU378" s="18">
        <f>IF(SalesOrders_Log[[#This Row],[Product]]=FY05_M04,SalesOrders_Log[[#This Row],[Date Invoiced]],0)</f>
        <v>0</v>
      </c>
      <c r="BV378" s="18">
        <f>IF(SalesOrders_Log[[#This Row],[Product]]=FY05_M05,SalesOrders_Log[[#This Row],[Date Invoiced]],0)</f>
        <v>0</v>
      </c>
      <c r="BW378" s="18">
        <f>IF(SalesOrders_Log[[#This Row],[Product]]=FY05_M06,SalesOrders_Log[[#This Row],[Date Invoiced]],0)</f>
        <v>0</v>
      </c>
      <c r="BX378" s="18">
        <f>IF(SalesOrders_Log[[#This Row],[Product]]=FY05_M07,SalesOrders_Log[[#This Row],[Date Invoiced]],0)</f>
        <v>0</v>
      </c>
      <c r="BY378" s="18">
        <f>IF(SalesOrders_Log[[#This Row],[Product]]=FY05_M08,SalesOrders_Log[[#This Row],[Date Invoiced]],0)</f>
        <v>0</v>
      </c>
      <c r="BZ378" s="18">
        <f>IF(SalesOrders_Log[[#This Row],[Product]]=FY05_M09,SalesOrders_Log[[#This Row],[Date Invoiced]],0)</f>
        <v>0</v>
      </c>
      <c r="CA378" s="18">
        <f>IF(SalesOrders_Log[[#This Row],[Product]]=FY05_M10,SalesOrders_Log[[#This Row],[Date Invoiced]],0)</f>
        <v>0</v>
      </c>
      <c r="CB378" s="18">
        <f>IF(SalesOrders_Log[[#This Row],[Product]]=FY05_M11,SalesOrders_Log[[#This Row],[Date Invoiced]],0)</f>
        <v>0</v>
      </c>
      <c r="CC378" s="18">
        <f>IF(SalesOrders_Log[[#This Row],[Product]]=FY05_M12,SalesOrders_Log[[#This Row],[Date Invoiced]],0)</f>
        <v>0</v>
      </c>
    </row>
    <row r="379" spans="2:81" x14ac:dyDescent="0.25">
      <c r="B379" s="6" t="s">
        <v>983</v>
      </c>
      <c r="C379" s="6"/>
      <c r="D379" s="11"/>
      <c r="E379" s="6"/>
      <c r="F379" s="6"/>
      <c r="G379" s="6"/>
      <c r="H379" s="6"/>
      <c r="I379" s="6"/>
      <c r="J379" s="6"/>
      <c r="K379" s="6"/>
      <c r="L379" s="18" t="str">
        <f>IF(ISBLANK(SalesOrders_Log[[#This Row],[Product]]),"",SalesOrders_Log[[#This Row],[List Price]]*SalesOrders_Log[[#This Row],[QTY at List Price]]+SalesOrders_Log[[#This Row],[Discount Price]]*SalesOrders_Log[[#This Row],[QTY at Discount Price]])</f>
        <v/>
      </c>
      <c r="M379" s="6"/>
      <c r="N379" s="6"/>
      <c r="O379" s="18" t="str">
        <f>IFERROR(SalesOrders_Log[[#This Row],[Line Sub Total]]*SalesOrders_Log[[#This Row],[Zip Code Taxes]],"")</f>
        <v/>
      </c>
      <c r="P379" s="18">
        <f>SalesOrders_Log[[#This Row],[List Price]]-SalesOrders_Log[[#This Row],[Cost Price]]</f>
        <v>0</v>
      </c>
      <c r="Q37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79" s="93" t="str">
        <f>IFERROR(SalesOrders_Log[[#This Row],[QTY at List Price]]*SalesOrders_Log[[#This Row],[List Price]]/SalesOrders_Log[[#This Row],[Cost Price]]*SalesOrders_Log[[#This Row],[QTY at List Price]]-IF(SalesOrders_Log[[#This Row],[QTY at List Price]]="","",1),"")</f>
        <v/>
      </c>
      <c r="S379" s="93" t="str">
        <f>IFERROR( SalesOrders_Log[[#This Row],[QTY at Discount Price]]*SalesOrders_Log[[#This Row],[Discount Price]]/SalesOrders_Log[[#This Row],[Cost Price]]*SalesOrders_Log[[#This Row],[QTY at Discount Price]]-IF(SalesOrders_Log[[#This Row],[QTY at Discount Price]]="","",1),"")</f>
        <v/>
      </c>
      <c r="T379" s="6"/>
      <c r="V379" s="18">
        <f>IF(SalesOrders_Log[[#This Row],[Date Invoiced]]=FY01_M01,SalesOrders_Log[[#This Row],[Line Sub Total]],0)</f>
        <v>0</v>
      </c>
      <c r="W379" s="18">
        <f>IF(SalesOrders_Log[[#This Row],[Date Invoiced]]=FY01_M02,SalesOrders_Log[[#This Row],[Line Sub Total]],0)</f>
        <v>0</v>
      </c>
      <c r="X379" s="18">
        <f>IF(SalesOrders_Log[[#This Row],[Date Invoiced]]=FY01_M03,SalesOrders_Log[[#This Row],[Line Sub Total]],0)</f>
        <v>0</v>
      </c>
      <c r="Y379" s="18">
        <f>IF(SalesOrders_Log[[#This Row],[Date Invoiced]]=FY01_M04,SalesOrders_Log[[#This Row],[Line Sub Total]],0)</f>
        <v>0</v>
      </c>
      <c r="Z379" s="18">
        <f>IF(SalesOrders_Log[[#This Row],[Date Invoiced]]=FY01_M05,SalesOrders_Log[[#This Row],[Line Sub Total]],0)</f>
        <v>0</v>
      </c>
      <c r="AA379" s="18">
        <f>IF(SalesOrders_Log[[#This Row],[Date Invoiced]]=FY01_M06,SalesOrders_Log[[#This Row],[Line Sub Total]],0)</f>
        <v>0</v>
      </c>
      <c r="AB379" s="18">
        <f>IF(SalesOrders_Log[[#This Row],[Date Invoiced]]=FY01_M07,SalesOrders_Log[[#This Row],[Line Sub Total]],0)</f>
        <v>0</v>
      </c>
      <c r="AC379" s="18">
        <f>IF(SalesOrders_Log[[#This Row],[Date Invoiced]]=FY01_M08,SalesOrders_Log[[#This Row],[Line Sub Total]],0)</f>
        <v>0</v>
      </c>
      <c r="AD379" s="18">
        <f>IF(SalesOrders_Log[[#This Row],[Date Invoiced]]=FY01_M09,SalesOrders_Log[[#This Row],[Line Sub Total]],0)</f>
        <v>0</v>
      </c>
      <c r="AE379" s="18">
        <f>IF(SalesOrders_Log[[#This Row],[Date Invoiced]]=FY01_M10,SalesOrders_Log[[#This Row],[Line Sub Total]],0)</f>
        <v>0</v>
      </c>
      <c r="AF379" s="18">
        <f>IF(SalesOrders_Log[[#This Row],[Date Invoiced]]=FY01_M11,SalesOrders_Log[[#This Row],[Line Sub Total]],0)</f>
        <v>0</v>
      </c>
      <c r="AG379" s="18">
        <f>IF(SalesOrders_Log[[#This Row],[Date Invoiced]]=FY01_M12,SalesOrders_Log[[#This Row],[Line Sub Total]],0)</f>
        <v>0</v>
      </c>
      <c r="AH379" s="18">
        <f>IF(SalesOrders_Log[[#This Row],[Date Invoiced]]=FY02_M01,SalesOrders_Log[[#This Row],[Line Sub Total]],0)</f>
        <v>0</v>
      </c>
      <c r="AI379" s="18">
        <f>IF(SalesOrders_Log[[#This Row],[Date Invoiced]]=FY02_M02,SalesOrders_Log[[#This Row],[Line Sub Total]],0)</f>
        <v>0</v>
      </c>
      <c r="AJ379" s="18">
        <f>IF(SalesOrders_Log[[#This Row],[Date Invoiced]]=FY02_M03,SalesOrders_Log[[#This Row],[Line Sub Total]],0)</f>
        <v>0</v>
      </c>
      <c r="AK379" s="18">
        <f>IF(SalesOrders_Log[[#This Row],[Date Invoiced]]=FY02_M04,SalesOrders_Log[[#This Row],[Line Sub Total]],0)</f>
        <v>0</v>
      </c>
      <c r="AL379" s="18">
        <f>IF(SalesOrders_Log[[#This Row],[Date Invoiced]]=FY02_M05,SalesOrders_Log[[#This Row],[Line Sub Total]],0)</f>
        <v>0</v>
      </c>
      <c r="AM379" s="18">
        <f>IF(SalesOrders_Log[[#This Row],[Date Invoiced]]=FY02_M06,SalesOrders_Log[[#This Row],[Line Sub Total]],0)</f>
        <v>0</v>
      </c>
      <c r="AN379" s="18">
        <f>IF(SalesOrders_Log[[#This Row],[Date Invoiced]]=FY02_M07,SalesOrders_Log[[#This Row],[Line Sub Total]],0)</f>
        <v>0</v>
      </c>
      <c r="AO379" s="18">
        <f>IF(SalesOrders_Log[[#This Row],[Date Invoiced]]=FY02_M08,SalesOrders_Log[[#This Row],[Line Sub Total]],0)</f>
        <v>0</v>
      </c>
      <c r="AP379" s="18">
        <f>IF(SalesOrders_Log[[#This Row],[Date Invoiced]]=FY02_M09,SalesOrders_Log[[#This Row],[Line Sub Total]],0)</f>
        <v>0</v>
      </c>
      <c r="AQ379" s="18">
        <f>IF(SalesOrders_Log[[#This Row],[Date Invoiced]]=FY02_M10,SalesOrders_Log[[#This Row],[Line Sub Total]],0)</f>
        <v>0</v>
      </c>
      <c r="AR379" s="18">
        <f>IF(SalesOrders_Log[[#This Row],[Date Invoiced]]=FY02_M11,SalesOrders_Log[[#This Row],[Line Sub Total]],0)</f>
        <v>0</v>
      </c>
      <c r="AS379" s="18">
        <f>IF(SalesOrders_Log[[#This Row],[Date Invoiced]]=FY02_M12,SalesOrders_Log[[#This Row],[Line Sub Total]],0)</f>
        <v>0</v>
      </c>
      <c r="AT379" s="18">
        <f>IF(SalesOrders_Log[[#This Row],[Date Invoiced]]=FY03_M01,SalesOrders_Log[[#This Row],[Line Sub Total]],0)</f>
        <v>0</v>
      </c>
      <c r="AU379" s="18">
        <f>IF(SalesOrders_Log[[#This Row],[Date Invoiced]]=FY03_M02,SalesOrders_Log[[#This Row],[Line Sub Total]],0)</f>
        <v>0</v>
      </c>
      <c r="AV379" s="18">
        <f>IF(SalesOrders_Log[[#This Row],[Date Invoiced]]=FY03_M03,SalesOrders_Log[[#This Row],[Line Sub Total]],0)</f>
        <v>0</v>
      </c>
      <c r="AW379" s="18">
        <f>IF(SalesOrders_Log[[#This Row],[Date Invoiced]]=FY03_M04,SalesOrders_Log[[#This Row],[Line Sub Total]],0)</f>
        <v>0</v>
      </c>
      <c r="AX379" s="18">
        <f>IF(SalesOrders_Log[[#This Row],[Date Invoiced]]=FY03_M05,SalesOrders_Log[[#This Row],[Line Sub Total]],0)</f>
        <v>0</v>
      </c>
      <c r="AY379" s="18">
        <f>IF(SalesOrders_Log[[#This Row],[Date Invoiced]]=FY03_M06,SalesOrders_Log[[#This Row],[Line Sub Total]],0)</f>
        <v>0</v>
      </c>
      <c r="AZ379" s="18">
        <f>IF(SalesOrders_Log[[#This Row],[Date Invoiced]]=FY03_M07,SalesOrders_Log[[#This Row],[Line Sub Total]],0)</f>
        <v>0</v>
      </c>
      <c r="BA379" s="18">
        <f>IF(SalesOrders_Log[[#This Row],[Date Invoiced]]=FY03_M08,SalesOrders_Log[[#This Row],[Line Sub Total]],0)</f>
        <v>0</v>
      </c>
      <c r="BB379" s="18">
        <f>IF(SalesOrders_Log[[#This Row],[Date Invoiced]]=FY03_M09,SalesOrders_Log[[#This Row],[Line Sub Total]],0)</f>
        <v>0</v>
      </c>
      <c r="BC379" s="18">
        <f>IF(SalesOrders_Log[[#This Row],[Date Invoiced]]=FY03_M10,SalesOrders_Log[[#This Row],[Line Sub Total]],0)</f>
        <v>0</v>
      </c>
      <c r="BD379" s="18">
        <f>IF(SalesOrders_Log[[#This Row],[Date Invoiced]]=FY03_M11,SalesOrders_Log[[#This Row],[Line Sub Total]],0)</f>
        <v>0</v>
      </c>
      <c r="BE379" s="18">
        <f>IF(SalesOrders_Log[[#This Row],[Date Invoiced]]=FY03_M12,SalesOrders_Log[[#This Row],[Line Sub Total]],0)</f>
        <v>0</v>
      </c>
      <c r="BF379" s="18">
        <f>IF(SalesOrders_Log[[#This Row],[Product]]=FY04_M01,SalesOrders_Log[[#This Row],[Date Invoiced]],0)</f>
        <v>0</v>
      </c>
      <c r="BG379" s="18">
        <f>IF(SalesOrders_Log[[#This Row],[Product]]=FY04_M02,SalesOrders_Log[[#This Row],[Date Invoiced]],0)</f>
        <v>0</v>
      </c>
      <c r="BH379" s="18">
        <f>IF(SalesOrders_Log[[#This Row],[Product]]=FY04_M03,SalesOrders_Log[[#This Row],[Date Invoiced]],0)</f>
        <v>0</v>
      </c>
      <c r="BI379" s="18">
        <f>IF(SalesOrders_Log[[#This Row],[Product]]=FY04_M04,SalesOrders_Log[[#This Row],[Date Invoiced]],0)</f>
        <v>0</v>
      </c>
      <c r="BJ379" s="18">
        <f>IF(SalesOrders_Log[[#This Row],[Product]]=FY04_M05,SalesOrders_Log[[#This Row],[Date Invoiced]],0)</f>
        <v>0</v>
      </c>
      <c r="BK379" s="18">
        <f>IF(SalesOrders_Log[[#This Row],[Product]]=FY04_M06,SalesOrders_Log[[#This Row],[Date Invoiced]],0)</f>
        <v>0</v>
      </c>
      <c r="BL379" s="18">
        <f>IF(SalesOrders_Log[[#This Row],[Product]]=FY04_M07,SalesOrders_Log[[#This Row],[Date Invoiced]],0)</f>
        <v>0</v>
      </c>
      <c r="BM379" s="18">
        <f>IF(SalesOrders_Log[[#This Row],[Product]]=FY04_M08,SalesOrders_Log[[#This Row],[Date Invoiced]],0)</f>
        <v>0</v>
      </c>
      <c r="BN379" s="18">
        <f>IF(SalesOrders_Log[[#This Row],[Product]]=FY04_M09,SalesOrders_Log[[#This Row],[Date Invoiced]],0)</f>
        <v>0</v>
      </c>
      <c r="BO379" s="18">
        <f>IF(SalesOrders_Log[[#This Row],[Product]]=FY04_M10,SalesOrders_Log[[#This Row],[Date Invoiced]],0)</f>
        <v>0</v>
      </c>
      <c r="BP379" s="18">
        <f>IF(SalesOrders_Log[[#This Row],[Product]]=FY04_M11,SalesOrders_Log[[#This Row],[Date Invoiced]],0)</f>
        <v>0</v>
      </c>
      <c r="BQ379" s="18">
        <f>IF(SalesOrders_Log[[#This Row],[Product]]=FY04_M12,SalesOrders_Log[[#This Row],[Date Invoiced]],0)</f>
        <v>0</v>
      </c>
      <c r="BR379" s="18">
        <f>IF(SalesOrders_Log[[#This Row],[Product]]=FY05_M01,SalesOrders_Log[[#This Row],[Date Invoiced]],0)</f>
        <v>0</v>
      </c>
      <c r="BS379" s="18">
        <f>IF(SalesOrders_Log[[#This Row],[Product]]=FY05_M02,SalesOrders_Log[[#This Row],[Date Invoiced]],0)</f>
        <v>0</v>
      </c>
      <c r="BT379" s="18">
        <f>IF(SalesOrders_Log[[#This Row],[Product]]=FY05_M03,SalesOrders_Log[[#This Row],[Date Invoiced]],0)</f>
        <v>0</v>
      </c>
      <c r="BU379" s="18">
        <f>IF(SalesOrders_Log[[#This Row],[Product]]=FY05_M04,SalesOrders_Log[[#This Row],[Date Invoiced]],0)</f>
        <v>0</v>
      </c>
      <c r="BV379" s="18">
        <f>IF(SalesOrders_Log[[#This Row],[Product]]=FY05_M05,SalesOrders_Log[[#This Row],[Date Invoiced]],0)</f>
        <v>0</v>
      </c>
      <c r="BW379" s="18">
        <f>IF(SalesOrders_Log[[#This Row],[Product]]=FY05_M06,SalesOrders_Log[[#This Row],[Date Invoiced]],0)</f>
        <v>0</v>
      </c>
      <c r="BX379" s="18">
        <f>IF(SalesOrders_Log[[#This Row],[Product]]=FY05_M07,SalesOrders_Log[[#This Row],[Date Invoiced]],0)</f>
        <v>0</v>
      </c>
      <c r="BY379" s="18">
        <f>IF(SalesOrders_Log[[#This Row],[Product]]=FY05_M08,SalesOrders_Log[[#This Row],[Date Invoiced]],0)</f>
        <v>0</v>
      </c>
      <c r="BZ379" s="18">
        <f>IF(SalesOrders_Log[[#This Row],[Product]]=FY05_M09,SalesOrders_Log[[#This Row],[Date Invoiced]],0)</f>
        <v>0</v>
      </c>
      <c r="CA379" s="18">
        <f>IF(SalesOrders_Log[[#This Row],[Product]]=FY05_M10,SalesOrders_Log[[#This Row],[Date Invoiced]],0)</f>
        <v>0</v>
      </c>
      <c r="CB379" s="18">
        <f>IF(SalesOrders_Log[[#This Row],[Product]]=FY05_M11,SalesOrders_Log[[#This Row],[Date Invoiced]],0)</f>
        <v>0</v>
      </c>
      <c r="CC379" s="18">
        <f>IF(SalesOrders_Log[[#This Row],[Product]]=FY05_M12,SalesOrders_Log[[#This Row],[Date Invoiced]],0)</f>
        <v>0</v>
      </c>
    </row>
    <row r="380" spans="2:81" x14ac:dyDescent="0.25">
      <c r="B380" s="6" t="s">
        <v>984</v>
      </c>
      <c r="C380" s="6"/>
      <c r="D380" s="11"/>
      <c r="E380" s="6"/>
      <c r="F380" s="6"/>
      <c r="G380" s="6"/>
      <c r="H380" s="6"/>
      <c r="I380" s="6"/>
      <c r="J380" s="6"/>
      <c r="K380" s="6"/>
      <c r="L380" s="18" t="str">
        <f>IF(ISBLANK(SalesOrders_Log[[#This Row],[Product]]),"",SalesOrders_Log[[#This Row],[List Price]]*SalesOrders_Log[[#This Row],[QTY at List Price]]+SalesOrders_Log[[#This Row],[Discount Price]]*SalesOrders_Log[[#This Row],[QTY at Discount Price]])</f>
        <v/>
      </c>
      <c r="M380" s="6"/>
      <c r="N380" s="6"/>
      <c r="O380" s="18" t="str">
        <f>IFERROR(SalesOrders_Log[[#This Row],[Line Sub Total]]*SalesOrders_Log[[#This Row],[Zip Code Taxes]],"")</f>
        <v/>
      </c>
      <c r="P380" s="18">
        <f>SalesOrders_Log[[#This Row],[List Price]]-SalesOrders_Log[[#This Row],[Cost Price]]</f>
        <v>0</v>
      </c>
      <c r="Q38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80" s="93" t="str">
        <f>IFERROR(SalesOrders_Log[[#This Row],[QTY at List Price]]*SalesOrders_Log[[#This Row],[List Price]]/SalesOrders_Log[[#This Row],[Cost Price]]*SalesOrders_Log[[#This Row],[QTY at List Price]]-IF(SalesOrders_Log[[#This Row],[QTY at List Price]]="","",1),"")</f>
        <v/>
      </c>
      <c r="S380" s="93" t="str">
        <f>IFERROR( SalesOrders_Log[[#This Row],[QTY at Discount Price]]*SalesOrders_Log[[#This Row],[Discount Price]]/SalesOrders_Log[[#This Row],[Cost Price]]*SalesOrders_Log[[#This Row],[QTY at Discount Price]]-IF(SalesOrders_Log[[#This Row],[QTY at Discount Price]]="","",1),"")</f>
        <v/>
      </c>
      <c r="T380" s="6"/>
      <c r="V380" s="18">
        <f>IF(SalesOrders_Log[[#This Row],[Date Invoiced]]=FY01_M01,SalesOrders_Log[[#This Row],[Line Sub Total]],0)</f>
        <v>0</v>
      </c>
      <c r="W380" s="18">
        <f>IF(SalesOrders_Log[[#This Row],[Date Invoiced]]=FY01_M02,SalesOrders_Log[[#This Row],[Line Sub Total]],0)</f>
        <v>0</v>
      </c>
      <c r="X380" s="18">
        <f>IF(SalesOrders_Log[[#This Row],[Date Invoiced]]=FY01_M03,SalesOrders_Log[[#This Row],[Line Sub Total]],0)</f>
        <v>0</v>
      </c>
      <c r="Y380" s="18">
        <f>IF(SalesOrders_Log[[#This Row],[Date Invoiced]]=FY01_M04,SalesOrders_Log[[#This Row],[Line Sub Total]],0)</f>
        <v>0</v>
      </c>
      <c r="Z380" s="18">
        <f>IF(SalesOrders_Log[[#This Row],[Date Invoiced]]=FY01_M05,SalesOrders_Log[[#This Row],[Line Sub Total]],0)</f>
        <v>0</v>
      </c>
      <c r="AA380" s="18">
        <f>IF(SalesOrders_Log[[#This Row],[Date Invoiced]]=FY01_M06,SalesOrders_Log[[#This Row],[Line Sub Total]],0)</f>
        <v>0</v>
      </c>
      <c r="AB380" s="18">
        <f>IF(SalesOrders_Log[[#This Row],[Date Invoiced]]=FY01_M07,SalesOrders_Log[[#This Row],[Line Sub Total]],0)</f>
        <v>0</v>
      </c>
      <c r="AC380" s="18">
        <f>IF(SalesOrders_Log[[#This Row],[Date Invoiced]]=FY01_M08,SalesOrders_Log[[#This Row],[Line Sub Total]],0)</f>
        <v>0</v>
      </c>
      <c r="AD380" s="18">
        <f>IF(SalesOrders_Log[[#This Row],[Date Invoiced]]=FY01_M09,SalesOrders_Log[[#This Row],[Line Sub Total]],0)</f>
        <v>0</v>
      </c>
      <c r="AE380" s="18">
        <f>IF(SalesOrders_Log[[#This Row],[Date Invoiced]]=FY01_M10,SalesOrders_Log[[#This Row],[Line Sub Total]],0)</f>
        <v>0</v>
      </c>
      <c r="AF380" s="18">
        <f>IF(SalesOrders_Log[[#This Row],[Date Invoiced]]=FY01_M11,SalesOrders_Log[[#This Row],[Line Sub Total]],0)</f>
        <v>0</v>
      </c>
      <c r="AG380" s="18">
        <f>IF(SalesOrders_Log[[#This Row],[Date Invoiced]]=FY01_M12,SalesOrders_Log[[#This Row],[Line Sub Total]],0)</f>
        <v>0</v>
      </c>
      <c r="AH380" s="18">
        <f>IF(SalesOrders_Log[[#This Row],[Date Invoiced]]=FY02_M01,SalesOrders_Log[[#This Row],[Line Sub Total]],0)</f>
        <v>0</v>
      </c>
      <c r="AI380" s="18">
        <f>IF(SalesOrders_Log[[#This Row],[Date Invoiced]]=FY02_M02,SalesOrders_Log[[#This Row],[Line Sub Total]],0)</f>
        <v>0</v>
      </c>
      <c r="AJ380" s="18">
        <f>IF(SalesOrders_Log[[#This Row],[Date Invoiced]]=FY02_M03,SalesOrders_Log[[#This Row],[Line Sub Total]],0)</f>
        <v>0</v>
      </c>
      <c r="AK380" s="18">
        <f>IF(SalesOrders_Log[[#This Row],[Date Invoiced]]=FY02_M04,SalesOrders_Log[[#This Row],[Line Sub Total]],0)</f>
        <v>0</v>
      </c>
      <c r="AL380" s="18">
        <f>IF(SalesOrders_Log[[#This Row],[Date Invoiced]]=FY02_M05,SalesOrders_Log[[#This Row],[Line Sub Total]],0)</f>
        <v>0</v>
      </c>
      <c r="AM380" s="18">
        <f>IF(SalesOrders_Log[[#This Row],[Date Invoiced]]=FY02_M06,SalesOrders_Log[[#This Row],[Line Sub Total]],0)</f>
        <v>0</v>
      </c>
      <c r="AN380" s="18">
        <f>IF(SalesOrders_Log[[#This Row],[Date Invoiced]]=FY02_M07,SalesOrders_Log[[#This Row],[Line Sub Total]],0)</f>
        <v>0</v>
      </c>
      <c r="AO380" s="18">
        <f>IF(SalesOrders_Log[[#This Row],[Date Invoiced]]=FY02_M08,SalesOrders_Log[[#This Row],[Line Sub Total]],0)</f>
        <v>0</v>
      </c>
      <c r="AP380" s="18">
        <f>IF(SalesOrders_Log[[#This Row],[Date Invoiced]]=FY02_M09,SalesOrders_Log[[#This Row],[Line Sub Total]],0)</f>
        <v>0</v>
      </c>
      <c r="AQ380" s="18">
        <f>IF(SalesOrders_Log[[#This Row],[Date Invoiced]]=FY02_M10,SalesOrders_Log[[#This Row],[Line Sub Total]],0)</f>
        <v>0</v>
      </c>
      <c r="AR380" s="18">
        <f>IF(SalesOrders_Log[[#This Row],[Date Invoiced]]=FY02_M11,SalesOrders_Log[[#This Row],[Line Sub Total]],0)</f>
        <v>0</v>
      </c>
      <c r="AS380" s="18">
        <f>IF(SalesOrders_Log[[#This Row],[Date Invoiced]]=FY02_M12,SalesOrders_Log[[#This Row],[Line Sub Total]],0)</f>
        <v>0</v>
      </c>
      <c r="AT380" s="18">
        <f>IF(SalesOrders_Log[[#This Row],[Date Invoiced]]=FY03_M01,SalesOrders_Log[[#This Row],[Line Sub Total]],0)</f>
        <v>0</v>
      </c>
      <c r="AU380" s="18">
        <f>IF(SalesOrders_Log[[#This Row],[Date Invoiced]]=FY03_M02,SalesOrders_Log[[#This Row],[Line Sub Total]],0)</f>
        <v>0</v>
      </c>
      <c r="AV380" s="18">
        <f>IF(SalesOrders_Log[[#This Row],[Date Invoiced]]=FY03_M03,SalesOrders_Log[[#This Row],[Line Sub Total]],0)</f>
        <v>0</v>
      </c>
      <c r="AW380" s="18">
        <f>IF(SalesOrders_Log[[#This Row],[Date Invoiced]]=FY03_M04,SalesOrders_Log[[#This Row],[Line Sub Total]],0)</f>
        <v>0</v>
      </c>
      <c r="AX380" s="18">
        <f>IF(SalesOrders_Log[[#This Row],[Date Invoiced]]=FY03_M05,SalesOrders_Log[[#This Row],[Line Sub Total]],0)</f>
        <v>0</v>
      </c>
      <c r="AY380" s="18">
        <f>IF(SalesOrders_Log[[#This Row],[Date Invoiced]]=FY03_M06,SalesOrders_Log[[#This Row],[Line Sub Total]],0)</f>
        <v>0</v>
      </c>
      <c r="AZ380" s="18">
        <f>IF(SalesOrders_Log[[#This Row],[Date Invoiced]]=FY03_M07,SalesOrders_Log[[#This Row],[Line Sub Total]],0)</f>
        <v>0</v>
      </c>
      <c r="BA380" s="18">
        <f>IF(SalesOrders_Log[[#This Row],[Date Invoiced]]=FY03_M08,SalesOrders_Log[[#This Row],[Line Sub Total]],0)</f>
        <v>0</v>
      </c>
      <c r="BB380" s="18">
        <f>IF(SalesOrders_Log[[#This Row],[Date Invoiced]]=FY03_M09,SalesOrders_Log[[#This Row],[Line Sub Total]],0)</f>
        <v>0</v>
      </c>
      <c r="BC380" s="18">
        <f>IF(SalesOrders_Log[[#This Row],[Date Invoiced]]=FY03_M10,SalesOrders_Log[[#This Row],[Line Sub Total]],0)</f>
        <v>0</v>
      </c>
      <c r="BD380" s="18">
        <f>IF(SalesOrders_Log[[#This Row],[Date Invoiced]]=FY03_M11,SalesOrders_Log[[#This Row],[Line Sub Total]],0)</f>
        <v>0</v>
      </c>
      <c r="BE380" s="18">
        <f>IF(SalesOrders_Log[[#This Row],[Date Invoiced]]=FY03_M12,SalesOrders_Log[[#This Row],[Line Sub Total]],0)</f>
        <v>0</v>
      </c>
      <c r="BF380" s="18">
        <f>IF(SalesOrders_Log[[#This Row],[Product]]=FY04_M01,SalesOrders_Log[[#This Row],[Date Invoiced]],0)</f>
        <v>0</v>
      </c>
      <c r="BG380" s="18">
        <f>IF(SalesOrders_Log[[#This Row],[Product]]=FY04_M02,SalesOrders_Log[[#This Row],[Date Invoiced]],0)</f>
        <v>0</v>
      </c>
      <c r="BH380" s="18">
        <f>IF(SalesOrders_Log[[#This Row],[Product]]=FY04_M03,SalesOrders_Log[[#This Row],[Date Invoiced]],0)</f>
        <v>0</v>
      </c>
      <c r="BI380" s="18">
        <f>IF(SalesOrders_Log[[#This Row],[Product]]=FY04_M04,SalesOrders_Log[[#This Row],[Date Invoiced]],0)</f>
        <v>0</v>
      </c>
      <c r="BJ380" s="18">
        <f>IF(SalesOrders_Log[[#This Row],[Product]]=FY04_M05,SalesOrders_Log[[#This Row],[Date Invoiced]],0)</f>
        <v>0</v>
      </c>
      <c r="BK380" s="18">
        <f>IF(SalesOrders_Log[[#This Row],[Product]]=FY04_M06,SalesOrders_Log[[#This Row],[Date Invoiced]],0)</f>
        <v>0</v>
      </c>
      <c r="BL380" s="18">
        <f>IF(SalesOrders_Log[[#This Row],[Product]]=FY04_M07,SalesOrders_Log[[#This Row],[Date Invoiced]],0)</f>
        <v>0</v>
      </c>
      <c r="BM380" s="18">
        <f>IF(SalesOrders_Log[[#This Row],[Product]]=FY04_M08,SalesOrders_Log[[#This Row],[Date Invoiced]],0)</f>
        <v>0</v>
      </c>
      <c r="BN380" s="18">
        <f>IF(SalesOrders_Log[[#This Row],[Product]]=FY04_M09,SalesOrders_Log[[#This Row],[Date Invoiced]],0)</f>
        <v>0</v>
      </c>
      <c r="BO380" s="18">
        <f>IF(SalesOrders_Log[[#This Row],[Product]]=FY04_M10,SalesOrders_Log[[#This Row],[Date Invoiced]],0)</f>
        <v>0</v>
      </c>
      <c r="BP380" s="18">
        <f>IF(SalesOrders_Log[[#This Row],[Product]]=FY04_M11,SalesOrders_Log[[#This Row],[Date Invoiced]],0)</f>
        <v>0</v>
      </c>
      <c r="BQ380" s="18">
        <f>IF(SalesOrders_Log[[#This Row],[Product]]=FY04_M12,SalesOrders_Log[[#This Row],[Date Invoiced]],0)</f>
        <v>0</v>
      </c>
      <c r="BR380" s="18">
        <f>IF(SalesOrders_Log[[#This Row],[Product]]=FY05_M01,SalesOrders_Log[[#This Row],[Date Invoiced]],0)</f>
        <v>0</v>
      </c>
      <c r="BS380" s="18">
        <f>IF(SalesOrders_Log[[#This Row],[Product]]=FY05_M02,SalesOrders_Log[[#This Row],[Date Invoiced]],0)</f>
        <v>0</v>
      </c>
      <c r="BT380" s="18">
        <f>IF(SalesOrders_Log[[#This Row],[Product]]=FY05_M03,SalesOrders_Log[[#This Row],[Date Invoiced]],0)</f>
        <v>0</v>
      </c>
      <c r="BU380" s="18">
        <f>IF(SalesOrders_Log[[#This Row],[Product]]=FY05_M04,SalesOrders_Log[[#This Row],[Date Invoiced]],0)</f>
        <v>0</v>
      </c>
      <c r="BV380" s="18">
        <f>IF(SalesOrders_Log[[#This Row],[Product]]=FY05_M05,SalesOrders_Log[[#This Row],[Date Invoiced]],0)</f>
        <v>0</v>
      </c>
      <c r="BW380" s="18">
        <f>IF(SalesOrders_Log[[#This Row],[Product]]=FY05_M06,SalesOrders_Log[[#This Row],[Date Invoiced]],0)</f>
        <v>0</v>
      </c>
      <c r="BX380" s="18">
        <f>IF(SalesOrders_Log[[#This Row],[Product]]=FY05_M07,SalesOrders_Log[[#This Row],[Date Invoiced]],0)</f>
        <v>0</v>
      </c>
      <c r="BY380" s="18">
        <f>IF(SalesOrders_Log[[#This Row],[Product]]=FY05_M08,SalesOrders_Log[[#This Row],[Date Invoiced]],0)</f>
        <v>0</v>
      </c>
      <c r="BZ380" s="18">
        <f>IF(SalesOrders_Log[[#This Row],[Product]]=FY05_M09,SalesOrders_Log[[#This Row],[Date Invoiced]],0)</f>
        <v>0</v>
      </c>
      <c r="CA380" s="18">
        <f>IF(SalesOrders_Log[[#This Row],[Product]]=FY05_M10,SalesOrders_Log[[#This Row],[Date Invoiced]],0)</f>
        <v>0</v>
      </c>
      <c r="CB380" s="18">
        <f>IF(SalesOrders_Log[[#This Row],[Product]]=FY05_M11,SalesOrders_Log[[#This Row],[Date Invoiced]],0)</f>
        <v>0</v>
      </c>
      <c r="CC380" s="18">
        <f>IF(SalesOrders_Log[[#This Row],[Product]]=FY05_M12,SalesOrders_Log[[#This Row],[Date Invoiced]],0)</f>
        <v>0</v>
      </c>
    </row>
    <row r="381" spans="2:81" x14ac:dyDescent="0.25">
      <c r="B381" s="6" t="s">
        <v>985</v>
      </c>
      <c r="C381" s="6"/>
      <c r="D381" s="11"/>
      <c r="E381" s="6"/>
      <c r="F381" s="6"/>
      <c r="G381" s="6"/>
      <c r="H381" s="6"/>
      <c r="I381" s="6"/>
      <c r="J381" s="6"/>
      <c r="K381" s="6"/>
      <c r="L381" s="18" t="str">
        <f>IF(ISBLANK(SalesOrders_Log[[#This Row],[Product]]),"",SalesOrders_Log[[#This Row],[List Price]]*SalesOrders_Log[[#This Row],[QTY at List Price]]+SalesOrders_Log[[#This Row],[Discount Price]]*SalesOrders_Log[[#This Row],[QTY at Discount Price]])</f>
        <v/>
      </c>
      <c r="M381" s="6"/>
      <c r="N381" s="6"/>
      <c r="O381" s="18" t="str">
        <f>IFERROR(SalesOrders_Log[[#This Row],[Line Sub Total]]*SalesOrders_Log[[#This Row],[Zip Code Taxes]],"")</f>
        <v/>
      </c>
      <c r="P381" s="18">
        <f>SalesOrders_Log[[#This Row],[List Price]]-SalesOrders_Log[[#This Row],[Cost Price]]</f>
        <v>0</v>
      </c>
      <c r="Q38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81" s="93" t="str">
        <f>IFERROR(SalesOrders_Log[[#This Row],[QTY at List Price]]*SalesOrders_Log[[#This Row],[List Price]]/SalesOrders_Log[[#This Row],[Cost Price]]*SalesOrders_Log[[#This Row],[QTY at List Price]]-IF(SalesOrders_Log[[#This Row],[QTY at List Price]]="","",1),"")</f>
        <v/>
      </c>
      <c r="S381" s="93" t="str">
        <f>IFERROR( SalesOrders_Log[[#This Row],[QTY at Discount Price]]*SalesOrders_Log[[#This Row],[Discount Price]]/SalesOrders_Log[[#This Row],[Cost Price]]*SalesOrders_Log[[#This Row],[QTY at Discount Price]]-IF(SalesOrders_Log[[#This Row],[QTY at Discount Price]]="","",1),"")</f>
        <v/>
      </c>
      <c r="T381" s="6"/>
      <c r="V381" s="18">
        <f>IF(SalesOrders_Log[[#This Row],[Date Invoiced]]=FY01_M01,SalesOrders_Log[[#This Row],[Line Sub Total]],0)</f>
        <v>0</v>
      </c>
      <c r="W381" s="18">
        <f>IF(SalesOrders_Log[[#This Row],[Date Invoiced]]=FY01_M02,SalesOrders_Log[[#This Row],[Line Sub Total]],0)</f>
        <v>0</v>
      </c>
      <c r="X381" s="18">
        <f>IF(SalesOrders_Log[[#This Row],[Date Invoiced]]=FY01_M03,SalesOrders_Log[[#This Row],[Line Sub Total]],0)</f>
        <v>0</v>
      </c>
      <c r="Y381" s="18">
        <f>IF(SalesOrders_Log[[#This Row],[Date Invoiced]]=FY01_M04,SalesOrders_Log[[#This Row],[Line Sub Total]],0)</f>
        <v>0</v>
      </c>
      <c r="Z381" s="18">
        <f>IF(SalesOrders_Log[[#This Row],[Date Invoiced]]=FY01_M05,SalesOrders_Log[[#This Row],[Line Sub Total]],0)</f>
        <v>0</v>
      </c>
      <c r="AA381" s="18">
        <f>IF(SalesOrders_Log[[#This Row],[Date Invoiced]]=FY01_M06,SalesOrders_Log[[#This Row],[Line Sub Total]],0)</f>
        <v>0</v>
      </c>
      <c r="AB381" s="18">
        <f>IF(SalesOrders_Log[[#This Row],[Date Invoiced]]=FY01_M07,SalesOrders_Log[[#This Row],[Line Sub Total]],0)</f>
        <v>0</v>
      </c>
      <c r="AC381" s="18">
        <f>IF(SalesOrders_Log[[#This Row],[Date Invoiced]]=FY01_M08,SalesOrders_Log[[#This Row],[Line Sub Total]],0)</f>
        <v>0</v>
      </c>
      <c r="AD381" s="18">
        <f>IF(SalesOrders_Log[[#This Row],[Date Invoiced]]=FY01_M09,SalesOrders_Log[[#This Row],[Line Sub Total]],0)</f>
        <v>0</v>
      </c>
      <c r="AE381" s="18">
        <f>IF(SalesOrders_Log[[#This Row],[Date Invoiced]]=FY01_M10,SalesOrders_Log[[#This Row],[Line Sub Total]],0)</f>
        <v>0</v>
      </c>
      <c r="AF381" s="18">
        <f>IF(SalesOrders_Log[[#This Row],[Date Invoiced]]=FY01_M11,SalesOrders_Log[[#This Row],[Line Sub Total]],0)</f>
        <v>0</v>
      </c>
      <c r="AG381" s="18">
        <f>IF(SalesOrders_Log[[#This Row],[Date Invoiced]]=FY01_M12,SalesOrders_Log[[#This Row],[Line Sub Total]],0)</f>
        <v>0</v>
      </c>
      <c r="AH381" s="18">
        <f>IF(SalesOrders_Log[[#This Row],[Date Invoiced]]=FY02_M01,SalesOrders_Log[[#This Row],[Line Sub Total]],0)</f>
        <v>0</v>
      </c>
      <c r="AI381" s="18">
        <f>IF(SalesOrders_Log[[#This Row],[Date Invoiced]]=FY02_M02,SalesOrders_Log[[#This Row],[Line Sub Total]],0)</f>
        <v>0</v>
      </c>
      <c r="AJ381" s="18">
        <f>IF(SalesOrders_Log[[#This Row],[Date Invoiced]]=FY02_M03,SalesOrders_Log[[#This Row],[Line Sub Total]],0)</f>
        <v>0</v>
      </c>
      <c r="AK381" s="18">
        <f>IF(SalesOrders_Log[[#This Row],[Date Invoiced]]=FY02_M04,SalesOrders_Log[[#This Row],[Line Sub Total]],0)</f>
        <v>0</v>
      </c>
      <c r="AL381" s="18">
        <f>IF(SalesOrders_Log[[#This Row],[Date Invoiced]]=FY02_M05,SalesOrders_Log[[#This Row],[Line Sub Total]],0)</f>
        <v>0</v>
      </c>
      <c r="AM381" s="18">
        <f>IF(SalesOrders_Log[[#This Row],[Date Invoiced]]=FY02_M06,SalesOrders_Log[[#This Row],[Line Sub Total]],0)</f>
        <v>0</v>
      </c>
      <c r="AN381" s="18">
        <f>IF(SalesOrders_Log[[#This Row],[Date Invoiced]]=FY02_M07,SalesOrders_Log[[#This Row],[Line Sub Total]],0)</f>
        <v>0</v>
      </c>
      <c r="AO381" s="18">
        <f>IF(SalesOrders_Log[[#This Row],[Date Invoiced]]=FY02_M08,SalesOrders_Log[[#This Row],[Line Sub Total]],0)</f>
        <v>0</v>
      </c>
      <c r="AP381" s="18">
        <f>IF(SalesOrders_Log[[#This Row],[Date Invoiced]]=FY02_M09,SalesOrders_Log[[#This Row],[Line Sub Total]],0)</f>
        <v>0</v>
      </c>
      <c r="AQ381" s="18">
        <f>IF(SalesOrders_Log[[#This Row],[Date Invoiced]]=FY02_M10,SalesOrders_Log[[#This Row],[Line Sub Total]],0)</f>
        <v>0</v>
      </c>
      <c r="AR381" s="18">
        <f>IF(SalesOrders_Log[[#This Row],[Date Invoiced]]=FY02_M11,SalesOrders_Log[[#This Row],[Line Sub Total]],0)</f>
        <v>0</v>
      </c>
      <c r="AS381" s="18">
        <f>IF(SalesOrders_Log[[#This Row],[Date Invoiced]]=FY02_M12,SalesOrders_Log[[#This Row],[Line Sub Total]],0)</f>
        <v>0</v>
      </c>
      <c r="AT381" s="18">
        <f>IF(SalesOrders_Log[[#This Row],[Date Invoiced]]=FY03_M01,SalesOrders_Log[[#This Row],[Line Sub Total]],0)</f>
        <v>0</v>
      </c>
      <c r="AU381" s="18">
        <f>IF(SalesOrders_Log[[#This Row],[Date Invoiced]]=FY03_M02,SalesOrders_Log[[#This Row],[Line Sub Total]],0)</f>
        <v>0</v>
      </c>
      <c r="AV381" s="18">
        <f>IF(SalesOrders_Log[[#This Row],[Date Invoiced]]=FY03_M03,SalesOrders_Log[[#This Row],[Line Sub Total]],0)</f>
        <v>0</v>
      </c>
      <c r="AW381" s="18">
        <f>IF(SalesOrders_Log[[#This Row],[Date Invoiced]]=FY03_M04,SalesOrders_Log[[#This Row],[Line Sub Total]],0)</f>
        <v>0</v>
      </c>
      <c r="AX381" s="18">
        <f>IF(SalesOrders_Log[[#This Row],[Date Invoiced]]=FY03_M05,SalesOrders_Log[[#This Row],[Line Sub Total]],0)</f>
        <v>0</v>
      </c>
      <c r="AY381" s="18">
        <f>IF(SalesOrders_Log[[#This Row],[Date Invoiced]]=FY03_M06,SalesOrders_Log[[#This Row],[Line Sub Total]],0)</f>
        <v>0</v>
      </c>
      <c r="AZ381" s="18">
        <f>IF(SalesOrders_Log[[#This Row],[Date Invoiced]]=FY03_M07,SalesOrders_Log[[#This Row],[Line Sub Total]],0)</f>
        <v>0</v>
      </c>
      <c r="BA381" s="18">
        <f>IF(SalesOrders_Log[[#This Row],[Date Invoiced]]=FY03_M08,SalesOrders_Log[[#This Row],[Line Sub Total]],0)</f>
        <v>0</v>
      </c>
      <c r="BB381" s="18">
        <f>IF(SalesOrders_Log[[#This Row],[Date Invoiced]]=FY03_M09,SalesOrders_Log[[#This Row],[Line Sub Total]],0)</f>
        <v>0</v>
      </c>
      <c r="BC381" s="18">
        <f>IF(SalesOrders_Log[[#This Row],[Date Invoiced]]=FY03_M10,SalesOrders_Log[[#This Row],[Line Sub Total]],0)</f>
        <v>0</v>
      </c>
      <c r="BD381" s="18">
        <f>IF(SalesOrders_Log[[#This Row],[Date Invoiced]]=FY03_M11,SalesOrders_Log[[#This Row],[Line Sub Total]],0)</f>
        <v>0</v>
      </c>
      <c r="BE381" s="18">
        <f>IF(SalesOrders_Log[[#This Row],[Date Invoiced]]=FY03_M12,SalesOrders_Log[[#This Row],[Line Sub Total]],0)</f>
        <v>0</v>
      </c>
      <c r="BF381" s="18">
        <f>IF(SalesOrders_Log[[#This Row],[Product]]=FY04_M01,SalesOrders_Log[[#This Row],[Date Invoiced]],0)</f>
        <v>0</v>
      </c>
      <c r="BG381" s="18">
        <f>IF(SalesOrders_Log[[#This Row],[Product]]=FY04_M02,SalesOrders_Log[[#This Row],[Date Invoiced]],0)</f>
        <v>0</v>
      </c>
      <c r="BH381" s="18">
        <f>IF(SalesOrders_Log[[#This Row],[Product]]=FY04_M03,SalesOrders_Log[[#This Row],[Date Invoiced]],0)</f>
        <v>0</v>
      </c>
      <c r="BI381" s="18">
        <f>IF(SalesOrders_Log[[#This Row],[Product]]=FY04_M04,SalesOrders_Log[[#This Row],[Date Invoiced]],0)</f>
        <v>0</v>
      </c>
      <c r="BJ381" s="18">
        <f>IF(SalesOrders_Log[[#This Row],[Product]]=FY04_M05,SalesOrders_Log[[#This Row],[Date Invoiced]],0)</f>
        <v>0</v>
      </c>
      <c r="BK381" s="18">
        <f>IF(SalesOrders_Log[[#This Row],[Product]]=FY04_M06,SalesOrders_Log[[#This Row],[Date Invoiced]],0)</f>
        <v>0</v>
      </c>
      <c r="BL381" s="18">
        <f>IF(SalesOrders_Log[[#This Row],[Product]]=FY04_M07,SalesOrders_Log[[#This Row],[Date Invoiced]],0)</f>
        <v>0</v>
      </c>
      <c r="BM381" s="18">
        <f>IF(SalesOrders_Log[[#This Row],[Product]]=FY04_M08,SalesOrders_Log[[#This Row],[Date Invoiced]],0)</f>
        <v>0</v>
      </c>
      <c r="BN381" s="18">
        <f>IF(SalesOrders_Log[[#This Row],[Product]]=FY04_M09,SalesOrders_Log[[#This Row],[Date Invoiced]],0)</f>
        <v>0</v>
      </c>
      <c r="BO381" s="18">
        <f>IF(SalesOrders_Log[[#This Row],[Product]]=FY04_M10,SalesOrders_Log[[#This Row],[Date Invoiced]],0)</f>
        <v>0</v>
      </c>
      <c r="BP381" s="18">
        <f>IF(SalesOrders_Log[[#This Row],[Product]]=FY04_M11,SalesOrders_Log[[#This Row],[Date Invoiced]],0)</f>
        <v>0</v>
      </c>
      <c r="BQ381" s="18">
        <f>IF(SalesOrders_Log[[#This Row],[Product]]=FY04_M12,SalesOrders_Log[[#This Row],[Date Invoiced]],0)</f>
        <v>0</v>
      </c>
      <c r="BR381" s="18">
        <f>IF(SalesOrders_Log[[#This Row],[Product]]=FY05_M01,SalesOrders_Log[[#This Row],[Date Invoiced]],0)</f>
        <v>0</v>
      </c>
      <c r="BS381" s="18">
        <f>IF(SalesOrders_Log[[#This Row],[Product]]=FY05_M02,SalesOrders_Log[[#This Row],[Date Invoiced]],0)</f>
        <v>0</v>
      </c>
      <c r="BT381" s="18">
        <f>IF(SalesOrders_Log[[#This Row],[Product]]=FY05_M03,SalesOrders_Log[[#This Row],[Date Invoiced]],0)</f>
        <v>0</v>
      </c>
      <c r="BU381" s="18">
        <f>IF(SalesOrders_Log[[#This Row],[Product]]=FY05_M04,SalesOrders_Log[[#This Row],[Date Invoiced]],0)</f>
        <v>0</v>
      </c>
      <c r="BV381" s="18">
        <f>IF(SalesOrders_Log[[#This Row],[Product]]=FY05_M05,SalesOrders_Log[[#This Row],[Date Invoiced]],0)</f>
        <v>0</v>
      </c>
      <c r="BW381" s="18">
        <f>IF(SalesOrders_Log[[#This Row],[Product]]=FY05_M06,SalesOrders_Log[[#This Row],[Date Invoiced]],0)</f>
        <v>0</v>
      </c>
      <c r="BX381" s="18">
        <f>IF(SalesOrders_Log[[#This Row],[Product]]=FY05_M07,SalesOrders_Log[[#This Row],[Date Invoiced]],0)</f>
        <v>0</v>
      </c>
      <c r="BY381" s="18">
        <f>IF(SalesOrders_Log[[#This Row],[Product]]=FY05_M08,SalesOrders_Log[[#This Row],[Date Invoiced]],0)</f>
        <v>0</v>
      </c>
      <c r="BZ381" s="18">
        <f>IF(SalesOrders_Log[[#This Row],[Product]]=FY05_M09,SalesOrders_Log[[#This Row],[Date Invoiced]],0)</f>
        <v>0</v>
      </c>
      <c r="CA381" s="18">
        <f>IF(SalesOrders_Log[[#This Row],[Product]]=FY05_M10,SalesOrders_Log[[#This Row],[Date Invoiced]],0)</f>
        <v>0</v>
      </c>
      <c r="CB381" s="18">
        <f>IF(SalesOrders_Log[[#This Row],[Product]]=FY05_M11,SalesOrders_Log[[#This Row],[Date Invoiced]],0)</f>
        <v>0</v>
      </c>
      <c r="CC381" s="18">
        <f>IF(SalesOrders_Log[[#This Row],[Product]]=FY05_M12,SalesOrders_Log[[#This Row],[Date Invoiced]],0)</f>
        <v>0</v>
      </c>
    </row>
    <row r="382" spans="2:81" x14ac:dyDescent="0.25">
      <c r="B382" s="6" t="s">
        <v>986</v>
      </c>
      <c r="C382" s="6"/>
      <c r="D382" s="11"/>
      <c r="E382" s="6"/>
      <c r="F382" s="6"/>
      <c r="G382" s="6"/>
      <c r="H382" s="6"/>
      <c r="I382" s="6"/>
      <c r="J382" s="6"/>
      <c r="K382" s="6"/>
      <c r="L382" s="18" t="str">
        <f>IF(ISBLANK(SalesOrders_Log[[#This Row],[Product]]),"",SalesOrders_Log[[#This Row],[List Price]]*SalesOrders_Log[[#This Row],[QTY at List Price]]+SalesOrders_Log[[#This Row],[Discount Price]]*SalesOrders_Log[[#This Row],[QTY at Discount Price]])</f>
        <v/>
      </c>
      <c r="M382" s="6"/>
      <c r="N382" s="6"/>
      <c r="O382" s="18" t="str">
        <f>IFERROR(SalesOrders_Log[[#This Row],[Line Sub Total]]*SalesOrders_Log[[#This Row],[Zip Code Taxes]],"")</f>
        <v/>
      </c>
      <c r="P382" s="18">
        <f>SalesOrders_Log[[#This Row],[List Price]]-SalesOrders_Log[[#This Row],[Cost Price]]</f>
        <v>0</v>
      </c>
      <c r="Q38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82" s="93" t="str">
        <f>IFERROR(SalesOrders_Log[[#This Row],[QTY at List Price]]*SalesOrders_Log[[#This Row],[List Price]]/SalesOrders_Log[[#This Row],[Cost Price]]*SalesOrders_Log[[#This Row],[QTY at List Price]]-IF(SalesOrders_Log[[#This Row],[QTY at List Price]]="","",1),"")</f>
        <v/>
      </c>
      <c r="S382" s="93" t="str">
        <f>IFERROR( SalesOrders_Log[[#This Row],[QTY at Discount Price]]*SalesOrders_Log[[#This Row],[Discount Price]]/SalesOrders_Log[[#This Row],[Cost Price]]*SalesOrders_Log[[#This Row],[QTY at Discount Price]]-IF(SalesOrders_Log[[#This Row],[QTY at Discount Price]]="","",1),"")</f>
        <v/>
      </c>
      <c r="T382" s="6"/>
      <c r="V382" s="18">
        <f>IF(SalesOrders_Log[[#This Row],[Date Invoiced]]=FY01_M01,SalesOrders_Log[[#This Row],[Line Sub Total]],0)</f>
        <v>0</v>
      </c>
      <c r="W382" s="18">
        <f>IF(SalesOrders_Log[[#This Row],[Date Invoiced]]=FY01_M02,SalesOrders_Log[[#This Row],[Line Sub Total]],0)</f>
        <v>0</v>
      </c>
      <c r="X382" s="18">
        <f>IF(SalesOrders_Log[[#This Row],[Date Invoiced]]=FY01_M03,SalesOrders_Log[[#This Row],[Line Sub Total]],0)</f>
        <v>0</v>
      </c>
      <c r="Y382" s="18">
        <f>IF(SalesOrders_Log[[#This Row],[Date Invoiced]]=FY01_M04,SalesOrders_Log[[#This Row],[Line Sub Total]],0)</f>
        <v>0</v>
      </c>
      <c r="Z382" s="18">
        <f>IF(SalesOrders_Log[[#This Row],[Date Invoiced]]=FY01_M05,SalesOrders_Log[[#This Row],[Line Sub Total]],0)</f>
        <v>0</v>
      </c>
      <c r="AA382" s="18">
        <f>IF(SalesOrders_Log[[#This Row],[Date Invoiced]]=FY01_M06,SalesOrders_Log[[#This Row],[Line Sub Total]],0)</f>
        <v>0</v>
      </c>
      <c r="AB382" s="18">
        <f>IF(SalesOrders_Log[[#This Row],[Date Invoiced]]=FY01_M07,SalesOrders_Log[[#This Row],[Line Sub Total]],0)</f>
        <v>0</v>
      </c>
      <c r="AC382" s="18">
        <f>IF(SalesOrders_Log[[#This Row],[Date Invoiced]]=FY01_M08,SalesOrders_Log[[#This Row],[Line Sub Total]],0)</f>
        <v>0</v>
      </c>
      <c r="AD382" s="18">
        <f>IF(SalesOrders_Log[[#This Row],[Date Invoiced]]=FY01_M09,SalesOrders_Log[[#This Row],[Line Sub Total]],0)</f>
        <v>0</v>
      </c>
      <c r="AE382" s="18">
        <f>IF(SalesOrders_Log[[#This Row],[Date Invoiced]]=FY01_M10,SalesOrders_Log[[#This Row],[Line Sub Total]],0)</f>
        <v>0</v>
      </c>
      <c r="AF382" s="18">
        <f>IF(SalesOrders_Log[[#This Row],[Date Invoiced]]=FY01_M11,SalesOrders_Log[[#This Row],[Line Sub Total]],0)</f>
        <v>0</v>
      </c>
      <c r="AG382" s="18">
        <f>IF(SalesOrders_Log[[#This Row],[Date Invoiced]]=FY01_M12,SalesOrders_Log[[#This Row],[Line Sub Total]],0)</f>
        <v>0</v>
      </c>
      <c r="AH382" s="18">
        <f>IF(SalesOrders_Log[[#This Row],[Date Invoiced]]=FY02_M01,SalesOrders_Log[[#This Row],[Line Sub Total]],0)</f>
        <v>0</v>
      </c>
      <c r="AI382" s="18">
        <f>IF(SalesOrders_Log[[#This Row],[Date Invoiced]]=FY02_M02,SalesOrders_Log[[#This Row],[Line Sub Total]],0)</f>
        <v>0</v>
      </c>
      <c r="AJ382" s="18">
        <f>IF(SalesOrders_Log[[#This Row],[Date Invoiced]]=FY02_M03,SalesOrders_Log[[#This Row],[Line Sub Total]],0)</f>
        <v>0</v>
      </c>
      <c r="AK382" s="18">
        <f>IF(SalesOrders_Log[[#This Row],[Date Invoiced]]=FY02_M04,SalesOrders_Log[[#This Row],[Line Sub Total]],0)</f>
        <v>0</v>
      </c>
      <c r="AL382" s="18">
        <f>IF(SalesOrders_Log[[#This Row],[Date Invoiced]]=FY02_M05,SalesOrders_Log[[#This Row],[Line Sub Total]],0)</f>
        <v>0</v>
      </c>
      <c r="AM382" s="18">
        <f>IF(SalesOrders_Log[[#This Row],[Date Invoiced]]=FY02_M06,SalesOrders_Log[[#This Row],[Line Sub Total]],0)</f>
        <v>0</v>
      </c>
      <c r="AN382" s="18">
        <f>IF(SalesOrders_Log[[#This Row],[Date Invoiced]]=FY02_M07,SalesOrders_Log[[#This Row],[Line Sub Total]],0)</f>
        <v>0</v>
      </c>
      <c r="AO382" s="18">
        <f>IF(SalesOrders_Log[[#This Row],[Date Invoiced]]=FY02_M08,SalesOrders_Log[[#This Row],[Line Sub Total]],0)</f>
        <v>0</v>
      </c>
      <c r="AP382" s="18">
        <f>IF(SalesOrders_Log[[#This Row],[Date Invoiced]]=FY02_M09,SalesOrders_Log[[#This Row],[Line Sub Total]],0)</f>
        <v>0</v>
      </c>
      <c r="AQ382" s="18">
        <f>IF(SalesOrders_Log[[#This Row],[Date Invoiced]]=FY02_M10,SalesOrders_Log[[#This Row],[Line Sub Total]],0)</f>
        <v>0</v>
      </c>
      <c r="AR382" s="18">
        <f>IF(SalesOrders_Log[[#This Row],[Date Invoiced]]=FY02_M11,SalesOrders_Log[[#This Row],[Line Sub Total]],0)</f>
        <v>0</v>
      </c>
      <c r="AS382" s="18">
        <f>IF(SalesOrders_Log[[#This Row],[Date Invoiced]]=FY02_M12,SalesOrders_Log[[#This Row],[Line Sub Total]],0)</f>
        <v>0</v>
      </c>
      <c r="AT382" s="18">
        <f>IF(SalesOrders_Log[[#This Row],[Date Invoiced]]=FY03_M01,SalesOrders_Log[[#This Row],[Line Sub Total]],0)</f>
        <v>0</v>
      </c>
      <c r="AU382" s="18">
        <f>IF(SalesOrders_Log[[#This Row],[Date Invoiced]]=FY03_M02,SalesOrders_Log[[#This Row],[Line Sub Total]],0)</f>
        <v>0</v>
      </c>
      <c r="AV382" s="18">
        <f>IF(SalesOrders_Log[[#This Row],[Date Invoiced]]=FY03_M03,SalesOrders_Log[[#This Row],[Line Sub Total]],0)</f>
        <v>0</v>
      </c>
      <c r="AW382" s="18">
        <f>IF(SalesOrders_Log[[#This Row],[Date Invoiced]]=FY03_M04,SalesOrders_Log[[#This Row],[Line Sub Total]],0)</f>
        <v>0</v>
      </c>
      <c r="AX382" s="18">
        <f>IF(SalesOrders_Log[[#This Row],[Date Invoiced]]=FY03_M05,SalesOrders_Log[[#This Row],[Line Sub Total]],0)</f>
        <v>0</v>
      </c>
      <c r="AY382" s="18">
        <f>IF(SalesOrders_Log[[#This Row],[Date Invoiced]]=FY03_M06,SalesOrders_Log[[#This Row],[Line Sub Total]],0)</f>
        <v>0</v>
      </c>
      <c r="AZ382" s="18">
        <f>IF(SalesOrders_Log[[#This Row],[Date Invoiced]]=FY03_M07,SalesOrders_Log[[#This Row],[Line Sub Total]],0)</f>
        <v>0</v>
      </c>
      <c r="BA382" s="18">
        <f>IF(SalesOrders_Log[[#This Row],[Date Invoiced]]=FY03_M08,SalesOrders_Log[[#This Row],[Line Sub Total]],0)</f>
        <v>0</v>
      </c>
      <c r="BB382" s="18">
        <f>IF(SalesOrders_Log[[#This Row],[Date Invoiced]]=FY03_M09,SalesOrders_Log[[#This Row],[Line Sub Total]],0)</f>
        <v>0</v>
      </c>
      <c r="BC382" s="18">
        <f>IF(SalesOrders_Log[[#This Row],[Date Invoiced]]=FY03_M10,SalesOrders_Log[[#This Row],[Line Sub Total]],0)</f>
        <v>0</v>
      </c>
      <c r="BD382" s="18">
        <f>IF(SalesOrders_Log[[#This Row],[Date Invoiced]]=FY03_M11,SalesOrders_Log[[#This Row],[Line Sub Total]],0)</f>
        <v>0</v>
      </c>
      <c r="BE382" s="18">
        <f>IF(SalesOrders_Log[[#This Row],[Date Invoiced]]=FY03_M12,SalesOrders_Log[[#This Row],[Line Sub Total]],0)</f>
        <v>0</v>
      </c>
      <c r="BF382" s="18">
        <f>IF(SalesOrders_Log[[#This Row],[Product]]=FY04_M01,SalesOrders_Log[[#This Row],[Date Invoiced]],0)</f>
        <v>0</v>
      </c>
      <c r="BG382" s="18">
        <f>IF(SalesOrders_Log[[#This Row],[Product]]=FY04_M02,SalesOrders_Log[[#This Row],[Date Invoiced]],0)</f>
        <v>0</v>
      </c>
      <c r="BH382" s="18">
        <f>IF(SalesOrders_Log[[#This Row],[Product]]=FY04_M03,SalesOrders_Log[[#This Row],[Date Invoiced]],0)</f>
        <v>0</v>
      </c>
      <c r="BI382" s="18">
        <f>IF(SalesOrders_Log[[#This Row],[Product]]=FY04_M04,SalesOrders_Log[[#This Row],[Date Invoiced]],0)</f>
        <v>0</v>
      </c>
      <c r="BJ382" s="18">
        <f>IF(SalesOrders_Log[[#This Row],[Product]]=FY04_M05,SalesOrders_Log[[#This Row],[Date Invoiced]],0)</f>
        <v>0</v>
      </c>
      <c r="BK382" s="18">
        <f>IF(SalesOrders_Log[[#This Row],[Product]]=FY04_M06,SalesOrders_Log[[#This Row],[Date Invoiced]],0)</f>
        <v>0</v>
      </c>
      <c r="BL382" s="18">
        <f>IF(SalesOrders_Log[[#This Row],[Product]]=FY04_M07,SalesOrders_Log[[#This Row],[Date Invoiced]],0)</f>
        <v>0</v>
      </c>
      <c r="BM382" s="18">
        <f>IF(SalesOrders_Log[[#This Row],[Product]]=FY04_M08,SalesOrders_Log[[#This Row],[Date Invoiced]],0)</f>
        <v>0</v>
      </c>
      <c r="BN382" s="18">
        <f>IF(SalesOrders_Log[[#This Row],[Product]]=FY04_M09,SalesOrders_Log[[#This Row],[Date Invoiced]],0)</f>
        <v>0</v>
      </c>
      <c r="BO382" s="18">
        <f>IF(SalesOrders_Log[[#This Row],[Product]]=FY04_M10,SalesOrders_Log[[#This Row],[Date Invoiced]],0)</f>
        <v>0</v>
      </c>
      <c r="BP382" s="18">
        <f>IF(SalesOrders_Log[[#This Row],[Product]]=FY04_M11,SalesOrders_Log[[#This Row],[Date Invoiced]],0)</f>
        <v>0</v>
      </c>
      <c r="BQ382" s="18">
        <f>IF(SalesOrders_Log[[#This Row],[Product]]=FY04_M12,SalesOrders_Log[[#This Row],[Date Invoiced]],0)</f>
        <v>0</v>
      </c>
      <c r="BR382" s="18">
        <f>IF(SalesOrders_Log[[#This Row],[Product]]=FY05_M01,SalesOrders_Log[[#This Row],[Date Invoiced]],0)</f>
        <v>0</v>
      </c>
      <c r="BS382" s="18">
        <f>IF(SalesOrders_Log[[#This Row],[Product]]=FY05_M02,SalesOrders_Log[[#This Row],[Date Invoiced]],0)</f>
        <v>0</v>
      </c>
      <c r="BT382" s="18">
        <f>IF(SalesOrders_Log[[#This Row],[Product]]=FY05_M03,SalesOrders_Log[[#This Row],[Date Invoiced]],0)</f>
        <v>0</v>
      </c>
      <c r="BU382" s="18">
        <f>IF(SalesOrders_Log[[#This Row],[Product]]=FY05_M04,SalesOrders_Log[[#This Row],[Date Invoiced]],0)</f>
        <v>0</v>
      </c>
      <c r="BV382" s="18">
        <f>IF(SalesOrders_Log[[#This Row],[Product]]=FY05_M05,SalesOrders_Log[[#This Row],[Date Invoiced]],0)</f>
        <v>0</v>
      </c>
      <c r="BW382" s="18">
        <f>IF(SalesOrders_Log[[#This Row],[Product]]=FY05_M06,SalesOrders_Log[[#This Row],[Date Invoiced]],0)</f>
        <v>0</v>
      </c>
      <c r="BX382" s="18">
        <f>IF(SalesOrders_Log[[#This Row],[Product]]=FY05_M07,SalesOrders_Log[[#This Row],[Date Invoiced]],0)</f>
        <v>0</v>
      </c>
      <c r="BY382" s="18">
        <f>IF(SalesOrders_Log[[#This Row],[Product]]=FY05_M08,SalesOrders_Log[[#This Row],[Date Invoiced]],0)</f>
        <v>0</v>
      </c>
      <c r="BZ382" s="18">
        <f>IF(SalesOrders_Log[[#This Row],[Product]]=FY05_M09,SalesOrders_Log[[#This Row],[Date Invoiced]],0)</f>
        <v>0</v>
      </c>
      <c r="CA382" s="18">
        <f>IF(SalesOrders_Log[[#This Row],[Product]]=FY05_M10,SalesOrders_Log[[#This Row],[Date Invoiced]],0)</f>
        <v>0</v>
      </c>
      <c r="CB382" s="18">
        <f>IF(SalesOrders_Log[[#This Row],[Product]]=FY05_M11,SalesOrders_Log[[#This Row],[Date Invoiced]],0)</f>
        <v>0</v>
      </c>
      <c r="CC382" s="18">
        <f>IF(SalesOrders_Log[[#This Row],[Product]]=FY05_M12,SalesOrders_Log[[#This Row],[Date Invoiced]],0)</f>
        <v>0</v>
      </c>
    </row>
    <row r="383" spans="2:81" x14ac:dyDescent="0.25">
      <c r="B383" s="6" t="s">
        <v>987</v>
      </c>
      <c r="C383" s="6"/>
      <c r="D383" s="11"/>
      <c r="E383" s="6"/>
      <c r="F383" s="6"/>
      <c r="G383" s="6"/>
      <c r="H383" s="6"/>
      <c r="I383" s="6"/>
      <c r="J383" s="6"/>
      <c r="K383" s="6"/>
      <c r="L383" s="18" t="str">
        <f>IF(ISBLANK(SalesOrders_Log[[#This Row],[Product]]),"",SalesOrders_Log[[#This Row],[List Price]]*SalesOrders_Log[[#This Row],[QTY at List Price]]+SalesOrders_Log[[#This Row],[Discount Price]]*SalesOrders_Log[[#This Row],[QTY at Discount Price]])</f>
        <v/>
      </c>
      <c r="M383" s="6"/>
      <c r="N383" s="6"/>
      <c r="O383" s="18" t="str">
        <f>IFERROR(SalesOrders_Log[[#This Row],[Line Sub Total]]*SalesOrders_Log[[#This Row],[Zip Code Taxes]],"")</f>
        <v/>
      </c>
      <c r="P383" s="18">
        <f>SalesOrders_Log[[#This Row],[List Price]]-SalesOrders_Log[[#This Row],[Cost Price]]</f>
        <v>0</v>
      </c>
      <c r="Q38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83" s="93" t="str">
        <f>IFERROR(SalesOrders_Log[[#This Row],[QTY at List Price]]*SalesOrders_Log[[#This Row],[List Price]]/SalesOrders_Log[[#This Row],[Cost Price]]*SalesOrders_Log[[#This Row],[QTY at List Price]]-IF(SalesOrders_Log[[#This Row],[QTY at List Price]]="","",1),"")</f>
        <v/>
      </c>
      <c r="S383" s="93" t="str">
        <f>IFERROR( SalesOrders_Log[[#This Row],[QTY at Discount Price]]*SalesOrders_Log[[#This Row],[Discount Price]]/SalesOrders_Log[[#This Row],[Cost Price]]*SalesOrders_Log[[#This Row],[QTY at Discount Price]]-IF(SalesOrders_Log[[#This Row],[QTY at Discount Price]]="","",1),"")</f>
        <v/>
      </c>
      <c r="T383" s="6"/>
      <c r="V383" s="18">
        <f>IF(SalesOrders_Log[[#This Row],[Date Invoiced]]=FY01_M01,SalesOrders_Log[[#This Row],[Line Sub Total]],0)</f>
        <v>0</v>
      </c>
      <c r="W383" s="18">
        <f>IF(SalesOrders_Log[[#This Row],[Date Invoiced]]=FY01_M02,SalesOrders_Log[[#This Row],[Line Sub Total]],0)</f>
        <v>0</v>
      </c>
      <c r="X383" s="18">
        <f>IF(SalesOrders_Log[[#This Row],[Date Invoiced]]=FY01_M03,SalesOrders_Log[[#This Row],[Line Sub Total]],0)</f>
        <v>0</v>
      </c>
      <c r="Y383" s="18">
        <f>IF(SalesOrders_Log[[#This Row],[Date Invoiced]]=FY01_M04,SalesOrders_Log[[#This Row],[Line Sub Total]],0)</f>
        <v>0</v>
      </c>
      <c r="Z383" s="18">
        <f>IF(SalesOrders_Log[[#This Row],[Date Invoiced]]=FY01_M05,SalesOrders_Log[[#This Row],[Line Sub Total]],0)</f>
        <v>0</v>
      </c>
      <c r="AA383" s="18">
        <f>IF(SalesOrders_Log[[#This Row],[Date Invoiced]]=FY01_M06,SalesOrders_Log[[#This Row],[Line Sub Total]],0)</f>
        <v>0</v>
      </c>
      <c r="AB383" s="18">
        <f>IF(SalesOrders_Log[[#This Row],[Date Invoiced]]=FY01_M07,SalesOrders_Log[[#This Row],[Line Sub Total]],0)</f>
        <v>0</v>
      </c>
      <c r="AC383" s="18">
        <f>IF(SalesOrders_Log[[#This Row],[Date Invoiced]]=FY01_M08,SalesOrders_Log[[#This Row],[Line Sub Total]],0)</f>
        <v>0</v>
      </c>
      <c r="AD383" s="18">
        <f>IF(SalesOrders_Log[[#This Row],[Date Invoiced]]=FY01_M09,SalesOrders_Log[[#This Row],[Line Sub Total]],0)</f>
        <v>0</v>
      </c>
      <c r="AE383" s="18">
        <f>IF(SalesOrders_Log[[#This Row],[Date Invoiced]]=FY01_M10,SalesOrders_Log[[#This Row],[Line Sub Total]],0)</f>
        <v>0</v>
      </c>
      <c r="AF383" s="18">
        <f>IF(SalesOrders_Log[[#This Row],[Date Invoiced]]=FY01_M11,SalesOrders_Log[[#This Row],[Line Sub Total]],0)</f>
        <v>0</v>
      </c>
      <c r="AG383" s="18">
        <f>IF(SalesOrders_Log[[#This Row],[Date Invoiced]]=FY01_M12,SalesOrders_Log[[#This Row],[Line Sub Total]],0)</f>
        <v>0</v>
      </c>
      <c r="AH383" s="18">
        <f>IF(SalesOrders_Log[[#This Row],[Date Invoiced]]=FY02_M01,SalesOrders_Log[[#This Row],[Line Sub Total]],0)</f>
        <v>0</v>
      </c>
      <c r="AI383" s="18">
        <f>IF(SalesOrders_Log[[#This Row],[Date Invoiced]]=FY02_M02,SalesOrders_Log[[#This Row],[Line Sub Total]],0)</f>
        <v>0</v>
      </c>
      <c r="AJ383" s="18">
        <f>IF(SalesOrders_Log[[#This Row],[Date Invoiced]]=FY02_M03,SalesOrders_Log[[#This Row],[Line Sub Total]],0)</f>
        <v>0</v>
      </c>
      <c r="AK383" s="18">
        <f>IF(SalesOrders_Log[[#This Row],[Date Invoiced]]=FY02_M04,SalesOrders_Log[[#This Row],[Line Sub Total]],0)</f>
        <v>0</v>
      </c>
      <c r="AL383" s="18">
        <f>IF(SalesOrders_Log[[#This Row],[Date Invoiced]]=FY02_M05,SalesOrders_Log[[#This Row],[Line Sub Total]],0)</f>
        <v>0</v>
      </c>
      <c r="AM383" s="18">
        <f>IF(SalesOrders_Log[[#This Row],[Date Invoiced]]=FY02_M06,SalesOrders_Log[[#This Row],[Line Sub Total]],0)</f>
        <v>0</v>
      </c>
      <c r="AN383" s="18">
        <f>IF(SalesOrders_Log[[#This Row],[Date Invoiced]]=FY02_M07,SalesOrders_Log[[#This Row],[Line Sub Total]],0)</f>
        <v>0</v>
      </c>
      <c r="AO383" s="18">
        <f>IF(SalesOrders_Log[[#This Row],[Date Invoiced]]=FY02_M08,SalesOrders_Log[[#This Row],[Line Sub Total]],0)</f>
        <v>0</v>
      </c>
      <c r="AP383" s="18">
        <f>IF(SalesOrders_Log[[#This Row],[Date Invoiced]]=FY02_M09,SalesOrders_Log[[#This Row],[Line Sub Total]],0)</f>
        <v>0</v>
      </c>
      <c r="AQ383" s="18">
        <f>IF(SalesOrders_Log[[#This Row],[Date Invoiced]]=FY02_M10,SalesOrders_Log[[#This Row],[Line Sub Total]],0)</f>
        <v>0</v>
      </c>
      <c r="AR383" s="18">
        <f>IF(SalesOrders_Log[[#This Row],[Date Invoiced]]=FY02_M11,SalesOrders_Log[[#This Row],[Line Sub Total]],0)</f>
        <v>0</v>
      </c>
      <c r="AS383" s="18">
        <f>IF(SalesOrders_Log[[#This Row],[Date Invoiced]]=FY02_M12,SalesOrders_Log[[#This Row],[Line Sub Total]],0)</f>
        <v>0</v>
      </c>
      <c r="AT383" s="18">
        <f>IF(SalesOrders_Log[[#This Row],[Date Invoiced]]=FY03_M01,SalesOrders_Log[[#This Row],[Line Sub Total]],0)</f>
        <v>0</v>
      </c>
      <c r="AU383" s="18">
        <f>IF(SalesOrders_Log[[#This Row],[Date Invoiced]]=FY03_M02,SalesOrders_Log[[#This Row],[Line Sub Total]],0)</f>
        <v>0</v>
      </c>
      <c r="AV383" s="18">
        <f>IF(SalesOrders_Log[[#This Row],[Date Invoiced]]=FY03_M03,SalesOrders_Log[[#This Row],[Line Sub Total]],0)</f>
        <v>0</v>
      </c>
      <c r="AW383" s="18">
        <f>IF(SalesOrders_Log[[#This Row],[Date Invoiced]]=FY03_M04,SalesOrders_Log[[#This Row],[Line Sub Total]],0)</f>
        <v>0</v>
      </c>
      <c r="AX383" s="18">
        <f>IF(SalesOrders_Log[[#This Row],[Date Invoiced]]=FY03_M05,SalesOrders_Log[[#This Row],[Line Sub Total]],0)</f>
        <v>0</v>
      </c>
      <c r="AY383" s="18">
        <f>IF(SalesOrders_Log[[#This Row],[Date Invoiced]]=FY03_M06,SalesOrders_Log[[#This Row],[Line Sub Total]],0)</f>
        <v>0</v>
      </c>
      <c r="AZ383" s="18">
        <f>IF(SalesOrders_Log[[#This Row],[Date Invoiced]]=FY03_M07,SalesOrders_Log[[#This Row],[Line Sub Total]],0)</f>
        <v>0</v>
      </c>
      <c r="BA383" s="18">
        <f>IF(SalesOrders_Log[[#This Row],[Date Invoiced]]=FY03_M08,SalesOrders_Log[[#This Row],[Line Sub Total]],0)</f>
        <v>0</v>
      </c>
      <c r="BB383" s="18">
        <f>IF(SalesOrders_Log[[#This Row],[Date Invoiced]]=FY03_M09,SalesOrders_Log[[#This Row],[Line Sub Total]],0)</f>
        <v>0</v>
      </c>
      <c r="BC383" s="18">
        <f>IF(SalesOrders_Log[[#This Row],[Date Invoiced]]=FY03_M10,SalesOrders_Log[[#This Row],[Line Sub Total]],0)</f>
        <v>0</v>
      </c>
      <c r="BD383" s="18">
        <f>IF(SalesOrders_Log[[#This Row],[Date Invoiced]]=FY03_M11,SalesOrders_Log[[#This Row],[Line Sub Total]],0)</f>
        <v>0</v>
      </c>
      <c r="BE383" s="18">
        <f>IF(SalesOrders_Log[[#This Row],[Date Invoiced]]=FY03_M12,SalesOrders_Log[[#This Row],[Line Sub Total]],0)</f>
        <v>0</v>
      </c>
      <c r="BF383" s="18">
        <f>IF(SalesOrders_Log[[#This Row],[Product]]=FY04_M01,SalesOrders_Log[[#This Row],[Date Invoiced]],0)</f>
        <v>0</v>
      </c>
      <c r="BG383" s="18">
        <f>IF(SalesOrders_Log[[#This Row],[Product]]=FY04_M02,SalesOrders_Log[[#This Row],[Date Invoiced]],0)</f>
        <v>0</v>
      </c>
      <c r="BH383" s="18">
        <f>IF(SalesOrders_Log[[#This Row],[Product]]=FY04_M03,SalesOrders_Log[[#This Row],[Date Invoiced]],0)</f>
        <v>0</v>
      </c>
      <c r="BI383" s="18">
        <f>IF(SalesOrders_Log[[#This Row],[Product]]=FY04_M04,SalesOrders_Log[[#This Row],[Date Invoiced]],0)</f>
        <v>0</v>
      </c>
      <c r="BJ383" s="18">
        <f>IF(SalesOrders_Log[[#This Row],[Product]]=FY04_M05,SalesOrders_Log[[#This Row],[Date Invoiced]],0)</f>
        <v>0</v>
      </c>
      <c r="BK383" s="18">
        <f>IF(SalesOrders_Log[[#This Row],[Product]]=FY04_M06,SalesOrders_Log[[#This Row],[Date Invoiced]],0)</f>
        <v>0</v>
      </c>
      <c r="BL383" s="18">
        <f>IF(SalesOrders_Log[[#This Row],[Product]]=FY04_M07,SalesOrders_Log[[#This Row],[Date Invoiced]],0)</f>
        <v>0</v>
      </c>
      <c r="BM383" s="18">
        <f>IF(SalesOrders_Log[[#This Row],[Product]]=FY04_M08,SalesOrders_Log[[#This Row],[Date Invoiced]],0)</f>
        <v>0</v>
      </c>
      <c r="BN383" s="18">
        <f>IF(SalesOrders_Log[[#This Row],[Product]]=FY04_M09,SalesOrders_Log[[#This Row],[Date Invoiced]],0)</f>
        <v>0</v>
      </c>
      <c r="BO383" s="18">
        <f>IF(SalesOrders_Log[[#This Row],[Product]]=FY04_M10,SalesOrders_Log[[#This Row],[Date Invoiced]],0)</f>
        <v>0</v>
      </c>
      <c r="BP383" s="18">
        <f>IF(SalesOrders_Log[[#This Row],[Product]]=FY04_M11,SalesOrders_Log[[#This Row],[Date Invoiced]],0)</f>
        <v>0</v>
      </c>
      <c r="BQ383" s="18">
        <f>IF(SalesOrders_Log[[#This Row],[Product]]=FY04_M12,SalesOrders_Log[[#This Row],[Date Invoiced]],0)</f>
        <v>0</v>
      </c>
      <c r="BR383" s="18">
        <f>IF(SalesOrders_Log[[#This Row],[Product]]=FY05_M01,SalesOrders_Log[[#This Row],[Date Invoiced]],0)</f>
        <v>0</v>
      </c>
      <c r="BS383" s="18">
        <f>IF(SalesOrders_Log[[#This Row],[Product]]=FY05_M02,SalesOrders_Log[[#This Row],[Date Invoiced]],0)</f>
        <v>0</v>
      </c>
      <c r="BT383" s="18">
        <f>IF(SalesOrders_Log[[#This Row],[Product]]=FY05_M03,SalesOrders_Log[[#This Row],[Date Invoiced]],0)</f>
        <v>0</v>
      </c>
      <c r="BU383" s="18">
        <f>IF(SalesOrders_Log[[#This Row],[Product]]=FY05_M04,SalesOrders_Log[[#This Row],[Date Invoiced]],0)</f>
        <v>0</v>
      </c>
      <c r="BV383" s="18">
        <f>IF(SalesOrders_Log[[#This Row],[Product]]=FY05_M05,SalesOrders_Log[[#This Row],[Date Invoiced]],0)</f>
        <v>0</v>
      </c>
      <c r="BW383" s="18">
        <f>IF(SalesOrders_Log[[#This Row],[Product]]=FY05_M06,SalesOrders_Log[[#This Row],[Date Invoiced]],0)</f>
        <v>0</v>
      </c>
      <c r="BX383" s="18">
        <f>IF(SalesOrders_Log[[#This Row],[Product]]=FY05_M07,SalesOrders_Log[[#This Row],[Date Invoiced]],0)</f>
        <v>0</v>
      </c>
      <c r="BY383" s="18">
        <f>IF(SalesOrders_Log[[#This Row],[Product]]=FY05_M08,SalesOrders_Log[[#This Row],[Date Invoiced]],0)</f>
        <v>0</v>
      </c>
      <c r="BZ383" s="18">
        <f>IF(SalesOrders_Log[[#This Row],[Product]]=FY05_M09,SalesOrders_Log[[#This Row],[Date Invoiced]],0)</f>
        <v>0</v>
      </c>
      <c r="CA383" s="18">
        <f>IF(SalesOrders_Log[[#This Row],[Product]]=FY05_M10,SalesOrders_Log[[#This Row],[Date Invoiced]],0)</f>
        <v>0</v>
      </c>
      <c r="CB383" s="18">
        <f>IF(SalesOrders_Log[[#This Row],[Product]]=FY05_M11,SalesOrders_Log[[#This Row],[Date Invoiced]],0)</f>
        <v>0</v>
      </c>
      <c r="CC383" s="18">
        <f>IF(SalesOrders_Log[[#This Row],[Product]]=FY05_M12,SalesOrders_Log[[#This Row],[Date Invoiced]],0)</f>
        <v>0</v>
      </c>
    </row>
    <row r="384" spans="2:81" x14ac:dyDescent="0.25">
      <c r="B384" s="6" t="s">
        <v>988</v>
      </c>
      <c r="C384" s="6"/>
      <c r="D384" s="11"/>
      <c r="E384" s="6"/>
      <c r="F384" s="6"/>
      <c r="G384" s="6"/>
      <c r="H384" s="6"/>
      <c r="I384" s="6"/>
      <c r="J384" s="6"/>
      <c r="K384" s="6"/>
      <c r="L384" s="18" t="str">
        <f>IF(ISBLANK(SalesOrders_Log[[#This Row],[Product]]),"",SalesOrders_Log[[#This Row],[List Price]]*SalesOrders_Log[[#This Row],[QTY at List Price]]+SalesOrders_Log[[#This Row],[Discount Price]]*SalesOrders_Log[[#This Row],[QTY at Discount Price]])</f>
        <v/>
      </c>
      <c r="M384" s="6"/>
      <c r="N384" s="6"/>
      <c r="O384" s="18" t="str">
        <f>IFERROR(SalesOrders_Log[[#This Row],[Line Sub Total]]*SalesOrders_Log[[#This Row],[Zip Code Taxes]],"")</f>
        <v/>
      </c>
      <c r="P384" s="18">
        <f>SalesOrders_Log[[#This Row],[List Price]]-SalesOrders_Log[[#This Row],[Cost Price]]</f>
        <v>0</v>
      </c>
      <c r="Q38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84" s="93" t="str">
        <f>IFERROR(SalesOrders_Log[[#This Row],[QTY at List Price]]*SalesOrders_Log[[#This Row],[List Price]]/SalesOrders_Log[[#This Row],[Cost Price]]*SalesOrders_Log[[#This Row],[QTY at List Price]]-IF(SalesOrders_Log[[#This Row],[QTY at List Price]]="","",1),"")</f>
        <v/>
      </c>
      <c r="S384" s="93" t="str">
        <f>IFERROR( SalesOrders_Log[[#This Row],[QTY at Discount Price]]*SalesOrders_Log[[#This Row],[Discount Price]]/SalesOrders_Log[[#This Row],[Cost Price]]*SalesOrders_Log[[#This Row],[QTY at Discount Price]]-IF(SalesOrders_Log[[#This Row],[QTY at Discount Price]]="","",1),"")</f>
        <v/>
      </c>
      <c r="T384" s="6"/>
      <c r="V384" s="18">
        <f>IF(SalesOrders_Log[[#This Row],[Date Invoiced]]=FY01_M01,SalesOrders_Log[[#This Row],[Line Sub Total]],0)</f>
        <v>0</v>
      </c>
      <c r="W384" s="18">
        <f>IF(SalesOrders_Log[[#This Row],[Date Invoiced]]=FY01_M02,SalesOrders_Log[[#This Row],[Line Sub Total]],0)</f>
        <v>0</v>
      </c>
      <c r="X384" s="18">
        <f>IF(SalesOrders_Log[[#This Row],[Date Invoiced]]=FY01_M03,SalesOrders_Log[[#This Row],[Line Sub Total]],0)</f>
        <v>0</v>
      </c>
      <c r="Y384" s="18">
        <f>IF(SalesOrders_Log[[#This Row],[Date Invoiced]]=FY01_M04,SalesOrders_Log[[#This Row],[Line Sub Total]],0)</f>
        <v>0</v>
      </c>
      <c r="Z384" s="18">
        <f>IF(SalesOrders_Log[[#This Row],[Date Invoiced]]=FY01_M05,SalesOrders_Log[[#This Row],[Line Sub Total]],0)</f>
        <v>0</v>
      </c>
      <c r="AA384" s="18">
        <f>IF(SalesOrders_Log[[#This Row],[Date Invoiced]]=FY01_M06,SalesOrders_Log[[#This Row],[Line Sub Total]],0)</f>
        <v>0</v>
      </c>
      <c r="AB384" s="18">
        <f>IF(SalesOrders_Log[[#This Row],[Date Invoiced]]=FY01_M07,SalesOrders_Log[[#This Row],[Line Sub Total]],0)</f>
        <v>0</v>
      </c>
      <c r="AC384" s="18">
        <f>IF(SalesOrders_Log[[#This Row],[Date Invoiced]]=FY01_M08,SalesOrders_Log[[#This Row],[Line Sub Total]],0)</f>
        <v>0</v>
      </c>
      <c r="AD384" s="18">
        <f>IF(SalesOrders_Log[[#This Row],[Date Invoiced]]=FY01_M09,SalesOrders_Log[[#This Row],[Line Sub Total]],0)</f>
        <v>0</v>
      </c>
      <c r="AE384" s="18">
        <f>IF(SalesOrders_Log[[#This Row],[Date Invoiced]]=FY01_M10,SalesOrders_Log[[#This Row],[Line Sub Total]],0)</f>
        <v>0</v>
      </c>
      <c r="AF384" s="18">
        <f>IF(SalesOrders_Log[[#This Row],[Date Invoiced]]=FY01_M11,SalesOrders_Log[[#This Row],[Line Sub Total]],0)</f>
        <v>0</v>
      </c>
      <c r="AG384" s="18">
        <f>IF(SalesOrders_Log[[#This Row],[Date Invoiced]]=FY01_M12,SalesOrders_Log[[#This Row],[Line Sub Total]],0)</f>
        <v>0</v>
      </c>
      <c r="AH384" s="18">
        <f>IF(SalesOrders_Log[[#This Row],[Date Invoiced]]=FY02_M01,SalesOrders_Log[[#This Row],[Line Sub Total]],0)</f>
        <v>0</v>
      </c>
      <c r="AI384" s="18">
        <f>IF(SalesOrders_Log[[#This Row],[Date Invoiced]]=FY02_M02,SalesOrders_Log[[#This Row],[Line Sub Total]],0)</f>
        <v>0</v>
      </c>
      <c r="AJ384" s="18">
        <f>IF(SalesOrders_Log[[#This Row],[Date Invoiced]]=FY02_M03,SalesOrders_Log[[#This Row],[Line Sub Total]],0)</f>
        <v>0</v>
      </c>
      <c r="AK384" s="18">
        <f>IF(SalesOrders_Log[[#This Row],[Date Invoiced]]=FY02_M04,SalesOrders_Log[[#This Row],[Line Sub Total]],0)</f>
        <v>0</v>
      </c>
      <c r="AL384" s="18">
        <f>IF(SalesOrders_Log[[#This Row],[Date Invoiced]]=FY02_M05,SalesOrders_Log[[#This Row],[Line Sub Total]],0)</f>
        <v>0</v>
      </c>
      <c r="AM384" s="18">
        <f>IF(SalesOrders_Log[[#This Row],[Date Invoiced]]=FY02_M06,SalesOrders_Log[[#This Row],[Line Sub Total]],0)</f>
        <v>0</v>
      </c>
      <c r="AN384" s="18">
        <f>IF(SalesOrders_Log[[#This Row],[Date Invoiced]]=FY02_M07,SalesOrders_Log[[#This Row],[Line Sub Total]],0)</f>
        <v>0</v>
      </c>
      <c r="AO384" s="18">
        <f>IF(SalesOrders_Log[[#This Row],[Date Invoiced]]=FY02_M08,SalesOrders_Log[[#This Row],[Line Sub Total]],0)</f>
        <v>0</v>
      </c>
      <c r="AP384" s="18">
        <f>IF(SalesOrders_Log[[#This Row],[Date Invoiced]]=FY02_M09,SalesOrders_Log[[#This Row],[Line Sub Total]],0)</f>
        <v>0</v>
      </c>
      <c r="AQ384" s="18">
        <f>IF(SalesOrders_Log[[#This Row],[Date Invoiced]]=FY02_M10,SalesOrders_Log[[#This Row],[Line Sub Total]],0)</f>
        <v>0</v>
      </c>
      <c r="AR384" s="18">
        <f>IF(SalesOrders_Log[[#This Row],[Date Invoiced]]=FY02_M11,SalesOrders_Log[[#This Row],[Line Sub Total]],0)</f>
        <v>0</v>
      </c>
      <c r="AS384" s="18">
        <f>IF(SalesOrders_Log[[#This Row],[Date Invoiced]]=FY02_M12,SalesOrders_Log[[#This Row],[Line Sub Total]],0)</f>
        <v>0</v>
      </c>
      <c r="AT384" s="18">
        <f>IF(SalesOrders_Log[[#This Row],[Date Invoiced]]=FY03_M01,SalesOrders_Log[[#This Row],[Line Sub Total]],0)</f>
        <v>0</v>
      </c>
      <c r="AU384" s="18">
        <f>IF(SalesOrders_Log[[#This Row],[Date Invoiced]]=FY03_M02,SalesOrders_Log[[#This Row],[Line Sub Total]],0)</f>
        <v>0</v>
      </c>
      <c r="AV384" s="18">
        <f>IF(SalesOrders_Log[[#This Row],[Date Invoiced]]=FY03_M03,SalesOrders_Log[[#This Row],[Line Sub Total]],0)</f>
        <v>0</v>
      </c>
      <c r="AW384" s="18">
        <f>IF(SalesOrders_Log[[#This Row],[Date Invoiced]]=FY03_M04,SalesOrders_Log[[#This Row],[Line Sub Total]],0)</f>
        <v>0</v>
      </c>
      <c r="AX384" s="18">
        <f>IF(SalesOrders_Log[[#This Row],[Date Invoiced]]=FY03_M05,SalesOrders_Log[[#This Row],[Line Sub Total]],0)</f>
        <v>0</v>
      </c>
      <c r="AY384" s="18">
        <f>IF(SalesOrders_Log[[#This Row],[Date Invoiced]]=FY03_M06,SalesOrders_Log[[#This Row],[Line Sub Total]],0)</f>
        <v>0</v>
      </c>
      <c r="AZ384" s="18">
        <f>IF(SalesOrders_Log[[#This Row],[Date Invoiced]]=FY03_M07,SalesOrders_Log[[#This Row],[Line Sub Total]],0)</f>
        <v>0</v>
      </c>
      <c r="BA384" s="18">
        <f>IF(SalesOrders_Log[[#This Row],[Date Invoiced]]=FY03_M08,SalesOrders_Log[[#This Row],[Line Sub Total]],0)</f>
        <v>0</v>
      </c>
      <c r="BB384" s="18">
        <f>IF(SalesOrders_Log[[#This Row],[Date Invoiced]]=FY03_M09,SalesOrders_Log[[#This Row],[Line Sub Total]],0)</f>
        <v>0</v>
      </c>
      <c r="BC384" s="18">
        <f>IF(SalesOrders_Log[[#This Row],[Date Invoiced]]=FY03_M10,SalesOrders_Log[[#This Row],[Line Sub Total]],0)</f>
        <v>0</v>
      </c>
      <c r="BD384" s="18">
        <f>IF(SalesOrders_Log[[#This Row],[Date Invoiced]]=FY03_M11,SalesOrders_Log[[#This Row],[Line Sub Total]],0)</f>
        <v>0</v>
      </c>
      <c r="BE384" s="18">
        <f>IF(SalesOrders_Log[[#This Row],[Date Invoiced]]=FY03_M12,SalesOrders_Log[[#This Row],[Line Sub Total]],0)</f>
        <v>0</v>
      </c>
      <c r="BF384" s="18">
        <f>IF(SalesOrders_Log[[#This Row],[Product]]=FY04_M01,SalesOrders_Log[[#This Row],[Date Invoiced]],0)</f>
        <v>0</v>
      </c>
      <c r="BG384" s="18">
        <f>IF(SalesOrders_Log[[#This Row],[Product]]=FY04_M02,SalesOrders_Log[[#This Row],[Date Invoiced]],0)</f>
        <v>0</v>
      </c>
      <c r="BH384" s="18">
        <f>IF(SalesOrders_Log[[#This Row],[Product]]=FY04_M03,SalesOrders_Log[[#This Row],[Date Invoiced]],0)</f>
        <v>0</v>
      </c>
      <c r="BI384" s="18">
        <f>IF(SalesOrders_Log[[#This Row],[Product]]=FY04_M04,SalesOrders_Log[[#This Row],[Date Invoiced]],0)</f>
        <v>0</v>
      </c>
      <c r="BJ384" s="18">
        <f>IF(SalesOrders_Log[[#This Row],[Product]]=FY04_M05,SalesOrders_Log[[#This Row],[Date Invoiced]],0)</f>
        <v>0</v>
      </c>
      <c r="BK384" s="18">
        <f>IF(SalesOrders_Log[[#This Row],[Product]]=FY04_M06,SalesOrders_Log[[#This Row],[Date Invoiced]],0)</f>
        <v>0</v>
      </c>
      <c r="BL384" s="18">
        <f>IF(SalesOrders_Log[[#This Row],[Product]]=FY04_M07,SalesOrders_Log[[#This Row],[Date Invoiced]],0)</f>
        <v>0</v>
      </c>
      <c r="BM384" s="18">
        <f>IF(SalesOrders_Log[[#This Row],[Product]]=FY04_M08,SalesOrders_Log[[#This Row],[Date Invoiced]],0)</f>
        <v>0</v>
      </c>
      <c r="BN384" s="18">
        <f>IF(SalesOrders_Log[[#This Row],[Product]]=FY04_M09,SalesOrders_Log[[#This Row],[Date Invoiced]],0)</f>
        <v>0</v>
      </c>
      <c r="BO384" s="18">
        <f>IF(SalesOrders_Log[[#This Row],[Product]]=FY04_M10,SalesOrders_Log[[#This Row],[Date Invoiced]],0)</f>
        <v>0</v>
      </c>
      <c r="BP384" s="18">
        <f>IF(SalesOrders_Log[[#This Row],[Product]]=FY04_M11,SalesOrders_Log[[#This Row],[Date Invoiced]],0)</f>
        <v>0</v>
      </c>
      <c r="BQ384" s="18">
        <f>IF(SalesOrders_Log[[#This Row],[Product]]=FY04_M12,SalesOrders_Log[[#This Row],[Date Invoiced]],0)</f>
        <v>0</v>
      </c>
      <c r="BR384" s="18">
        <f>IF(SalesOrders_Log[[#This Row],[Product]]=FY05_M01,SalesOrders_Log[[#This Row],[Date Invoiced]],0)</f>
        <v>0</v>
      </c>
      <c r="BS384" s="18">
        <f>IF(SalesOrders_Log[[#This Row],[Product]]=FY05_M02,SalesOrders_Log[[#This Row],[Date Invoiced]],0)</f>
        <v>0</v>
      </c>
      <c r="BT384" s="18">
        <f>IF(SalesOrders_Log[[#This Row],[Product]]=FY05_M03,SalesOrders_Log[[#This Row],[Date Invoiced]],0)</f>
        <v>0</v>
      </c>
      <c r="BU384" s="18">
        <f>IF(SalesOrders_Log[[#This Row],[Product]]=FY05_M04,SalesOrders_Log[[#This Row],[Date Invoiced]],0)</f>
        <v>0</v>
      </c>
      <c r="BV384" s="18">
        <f>IF(SalesOrders_Log[[#This Row],[Product]]=FY05_M05,SalesOrders_Log[[#This Row],[Date Invoiced]],0)</f>
        <v>0</v>
      </c>
      <c r="BW384" s="18">
        <f>IF(SalesOrders_Log[[#This Row],[Product]]=FY05_M06,SalesOrders_Log[[#This Row],[Date Invoiced]],0)</f>
        <v>0</v>
      </c>
      <c r="BX384" s="18">
        <f>IF(SalesOrders_Log[[#This Row],[Product]]=FY05_M07,SalesOrders_Log[[#This Row],[Date Invoiced]],0)</f>
        <v>0</v>
      </c>
      <c r="BY384" s="18">
        <f>IF(SalesOrders_Log[[#This Row],[Product]]=FY05_M08,SalesOrders_Log[[#This Row],[Date Invoiced]],0)</f>
        <v>0</v>
      </c>
      <c r="BZ384" s="18">
        <f>IF(SalesOrders_Log[[#This Row],[Product]]=FY05_M09,SalesOrders_Log[[#This Row],[Date Invoiced]],0)</f>
        <v>0</v>
      </c>
      <c r="CA384" s="18">
        <f>IF(SalesOrders_Log[[#This Row],[Product]]=FY05_M10,SalesOrders_Log[[#This Row],[Date Invoiced]],0)</f>
        <v>0</v>
      </c>
      <c r="CB384" s="18">
        <f>IF(SalesOrders_Log[[#This Row],[Product]]=FY05_M11,SalesOrders_Log[[#This Row],[Date Invoiced]],0)</f>
        <v>0</v>
      </c>
      <c r="CC384" s="18">
        <f>IF(SalesOrders_Log[[#This Row],[Product]]=FY05_M12,SalesOrders_Log[[#This Row],[Date Invoiced]],0)</f>
        <v>0</v>
      </c>
    </row>
    <row r="385" spans="2:81" x14ac:dyDescent="0.25">
      <c r="B385" s="6" t="s">
        <v>989</v>
      </c>
      <c r="C385" s="6"/>
      <c r="D385" s="11"/>
      <c r="E385" s="6"/>
      <c r="F385" s="6"/>
      <c r="G385" s="6"/>
      <c r="H385" s="6"/>
      <c r="I385" s="6"/>
      <c r="J385" s="6"/>
      <c r="K385" s="6"/>
      <c r="L385" s="18" t="str">
        <f>IF(ISBLANK(SalesOrders_Log[[#This Row],[Product]]),"",SalesOrders_Log[[#This Row],[List Price]]*SalesOrders_Log[[#This Row],[QTY at List Price]]+SalesOrders_Log[[#This Row],[Discount Price]]*SalesOrders_Log[[#This Row],[QTY at Discount Price]])</f>
        <v/>
      </c>
      <c r="M385" s="6"/>
      <c r="N385" s="6"/>
      <c r="O385" s="18" t="str">
        <f>IFERROR(SalesOrders_Log[[#This Row],[Line Sub Total]]*SalesOrders_Log[[#This Row],[Zip Code Taxes]],"")</f>
        <v/>
      </c>
      <c r="P385" s="18">
        <f>SalesOrders_Log[[#This Row],[List Price]]-SalesOrders_Log[[#This Row],[Cost Price]]</f>
        <v>0</v>
      </c>
      <c r="Q38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85" s="93" t="str">
        <f>IFERROR(SalesOrders_Log[[#This Row],[QTY at List Price]]*SalesOrders_Log[[#This Row],[List Price]]/SalesOrders_Log[[#This Row],[Cost Price]]*SalesOrders_Log[[#This Row],[QTY at List Price]]-IF(SalesOrders_Log[[#This Row],[QTY at List Price]]="","",1),"")</f>
        <v/>
      </c>
      <c r="S385" s="93" t="str">
        <f>IFERROR( SalesOrders_Log[[#This Row],[QTY at Discount Price]]*SalesOrders_Log[[#This Row],[Discount Price]]/SalesOrders_Log[[#This Row],[Cost Price]]*SalesOrders_Log[[#This Row],[QTY at Discount Price]]-IF(SalesOrders_Log[[#This Row],[QTY at Discount Price]]="","",1),"")</f>
        <v/>
      </c>
      <c r="T385" s="6"/>
      <c r="V385" s="18">
        <f>IF(SalesOrders_Log[[#This Row],[Date Invoiced]]=FY01_M01,SalesOrders_Log[[#This Row],[Line Sub Total]],0)</f>
        <v>0</v>
      </c>
      <c r="W385" s="18">
        <f>IF(SalesOrders_Log[[#This Row],[Date Invoiced]]=FY01_M02,SalesOrders_Log[[#This Row],[Line Sub Total]],0)</f>
        <v>0</v>
      </c>
      <c r="X385" s="18">
        <f>IF(SalesOrders_Log[[#This Row],[Date Invoiced]]=FY01_M03,SalesOrders_Log[[#This Row],[Line Sub Total]],0)</f>
        <v>0</v>
      </c>
      <c r="Y385" s="18">
        <f>IF(SalesOrders_Log[[#This Row],[Date Invoiced]]=FY01_M04,SalesOrders_Log[[#This Row],[Line Sub Total]],0)</f>
        <v>0</v>
      </c>
      <c r="Z385" s="18">
        <f>IF(SalesOrders_Log[[#This Row],[Date Invoiced]]=FY01_M05,SalesOrders_Log[[#This Row],[Line Sub Total]],0)</f>
        <v>0</v>
      </c>
      <c r="AA385" s="18">
        <f>IF(SalesOrders_Log[[#This Row],[Date Invoiced]]=FY01_M06,SalesOrders_Log[[#This Row],[Line Sub Total]],0)</f>
        <v>0</v>
      </c>
      <c r="AB385" s="18">
        <f>IF(SalesOrders_Log[[#This Row],[Date Invoiced]]=FY01_M07,SalesOrders_Log[[#This Row],[Line Sub Total]],0)</f>
        <v>0</v>
      </c>
      <c r="AC385" s="18">
        <f>IF(SalesOrders_Log[[#This Row],[Date Invoiced]]=FY01_M08,SalesOrders_Log[[#This Row],[Line Sub Total]],0)</f>
        <v>0</v>
      </c>
      <c r="AD385" s="18">
        <f>IF(SalesOrders_Log[[#This Row],[Date Invoiced]]=FY01_M09,SalesOrders_Log[[#This Row],[Line Sub Total]],0)</f>
        <v>0</v>
      </c>
      <c r="AE385" s="18">
        <f>IF(SalesOrders_Log[[#This Row],[Date Invoiced]]=FY01_M10,SalesOrders_Log[[#This Row],[Line Sub Total]],0)</f>
        <v>0</v>
      </c>
      <c r="AF385" s="18">
        <f>IF(SalesOrders_Log[[#This Row],[Date Invoiced]]=FY01_M11,SalesOrders_Log[[#This Row],[Line Sub Total]],0)</f>
        <v>0</v>
      </c>
      <c r="AG385" s="18">
        <f>IF(SalesOrders_Log[[#This Row],[Date Invoiced]]=FY01_M12,SalesOrders_Log[[#This Row],[Line Sub Total]],0)</f>
        <v>0</v>
      </c>
      <c r="AH385" s="18">
        <f>IF(SalesOrders_Log[[#This Row],[Date Invoiced]]=FY02_M01,SalesOrders_Log[[#This Row],[Line Sub Total]],0)</f>
        <v>0</v>
      </c>
      <c r="AI385" s="18">
        <f>IF(SalesOrders_Log[[#This Row],[Date Invoiced]]=FY02_M02,SalesOrders_Log[[#This Row],[Line Sub Total]],0)</f>
        <v>0</v>
      </c>
      <c r="AJ385" s="18">
        <f>IF(SalesOrders_Log[[#This Row],[Date Invoiced]]=FY02_M03,SalesOrders_Log[[#This Row],[Line Sub Total]],0)</f>
        <v>0</v>
      </c>
      <c r="AK385" s="18">
        <f>IF(SalesOrders_Log[[#This Row],[Date Invoiced]]=FY02_M04,SalesOrders_Log[[#This Row],[Line Sub Total]],0)</f>
        <v>0</v>
      </c>
      <c r="AL385" s="18">
        <f>IF(SalesOrders_Log[[#This Row],[Date Invoiced]]=FY02_M05,SalesOrders_Log[[#This Row],[Line Sub Total]],0)</f>
        <v>0</v>
      </c>
      <c r="AM385" s="18">
        <f>IF(SalesOrders_Log[[#This Row],[Date Invoiced]]=FY02_M06,SalesOrders_Log[[#This Row],[Line Sub Total]],0)</f>
        <v>0</v>
      </c>
      <c r="AN385" s="18">
        <f>IF(SalesOrders_Log[[#This Row],[Date Invoiced]]=FY02_M07,SalesOrders_Log[[#This Row],[Line Sub Total]],0)</f>
        <v>0</v>
      </c>
      <c r="AO385" s="18">
        <f>IF(SalesOrders_Log[[#This Row],[Date Invoiced]]=FY02_M08,SalesOrders_Log[[#This Row],[Line Sub Total]],0)</f>
        <v>0</v>
      </c>
      <c r="AP385" s="18">
        <f>IF(SalesOrders_Log[[#This Row],[Date Invoiced]]=FY02_M09,SalesOrders_Log[[#This Row],[Line Sub Total]],0)</f>
        <v>0</v>
      </c>
      <c r="AQ385" s="18">
        <f>IF(SalesOrders_Log[[#This Row],[Date Invoiced]]=FY02_M10,SalesOrders_Log[[#This Row],[Line Sub Total]],0)</f>
        <v>0</v>
      </c>
      <c r="AR385" s="18">
        <f>IF(SalesOrders_Log[[#This Row],[Date Invoiced]]=FY02_M11,SalesOrders_Log[[#This Row],[Line Sub Total]],0)</f>
        <v>0</v>
      </c>
      <c r="AS385" s="18">
        <f>IF(SalesOrders_Log[[#This Row],[Date Invoiced]]=FY02_M12,SalesOrders_Log[[#This Row],[Line Sub Total]],0)</f>
        <v>0</v>
      </c>
      <c r="AT385" s="18">
        <f>IF(SalesOrders_Log[[#This Row],[Date Invoiced]]=FY03_M01,SalesOrders_Log[[#This Row],[Line Sub Total]],0)</f>
        <v>0</v>
      </c>
      <c r="AU385" s="18">
        <f>IF(SalesOrders_Log[[#This Row],[Date Invoiced]]=FY03_M02,SalesOrders_Log[[#This Row],[Line Sub Total]],0)</f>
        <v>0</v>
      </c>
      <c r="AV385" s="18">
        <f>IF(SalesOrders_Log[[#This Row],[Date Invoiced]]=FY03_M03,SalesOrders_Log[[#This Row],[Line Sub Total]],0)</f>
        <v>0</v>
      </c>
      <c r="AW385" s="18">
        <f>IF(SalesOrders_Log[[#This Row],[Date Invoiced]]=FY03_M04,SalesOrders_Log[[#This Row],[Line Sub Total]],0)</f>
        <v>0</v>
      </c>
      <c r="AX385" s="18">
        <f>IF(SalesOrders_Log[[#This Row],[Date Invoiced]]=FY03_M05,SalesOrders_Log[[#This Row],[Line Sub Total]],0)</f>
        <v>0</v>
      </c>
      <c r="AY385" s="18">
        <f>IF(SalesOrders_Log[[#This Row],[Date Invoiced]]=FY03_M06,SalesOrders_Log[[#This Row],[Line Sub Total]],0)</f>
        <v>0</v>
      </c>
      <c r="AZ385" s="18">
        <f>IF(SalesOrders_Log[[#This Row],[Date Invoiced]]=FY03_M07,SalesOrders_Log[[#This Row],[Line Sub Total]],0)</f>
        <v>0</v>
      </c>
      <c r="BA385" s="18">
        <f>IF(SalesOrders_Log[[#This Row],[Date Invoiced]]=FY03_M08,SalesOrders_Log[[#This Row],[Line Sub Total]],0)</f>
        <v>0</v>
      </c>
      <c r="BB385" s="18">
        <f>IF(SalesOrders_Log[[#This Row],[Date Invoiced]]=FY03_M09,SalesOrders_Log[[#This Row],[Line Sub Total]],0)</f>
        <v>0</v>
      </c>
      <c r="BC385" s="18">
        <f>IF(SalesOrders_Log[[#This Row],[Date Invoiced]]=FY03_M10,SalesOrders_Log[[#This Row],[Line Sub Total]],0)</f>
        <v>0</v>
      </c>
      <c r="BD385" s="18">
        <f>IF(SalesOrders_Log[[#This Row],[Date Invoiced]]=FY03_M11,SalesOrders_Log[[#This Row],[Line Sub Total]],0)</f>
        <v>0</v>
      </c>
      <c r="BE385" s="18">
        <f>IF(SalesOrders_Log[[#This Row],[Date Invoiced]]=FY03_M12,SalesOrders_Log[[#This Row],[Line Sub Total]],0)</f>
        <v>0</v>
      </c>
      <c r="BF385" s="18">
        <f>IF(SalesOrders_Log[[#This Row],[Product]]=FY04_M01,SalesOrders_Log[[#This Row],[Date Invoiced]],0)</f>
        <v>0</v>
      </c>
      <c r="BG385" s="18">
        <f>IF(SalesOrders_Log[[#This Row],[Product]]=FY04_M02,SalesOrders_Log[[#This Row],[Date Invoiced]],0)</f>
        <v>0</v>
      </c>
      <c r="BH385" s="18">
        <f>IF(SalesOrders_Log[[#This Row],[Product]]=FY04_M03,SalesOrders_Log[[#This Row],[Date Invoiced]],0)</f>
        <v>0</v>
      </c>
      <c r="BI385" s="18">
        <f>IF(SalesOrders_Log[[#This Row],[Product]]=FY04_M04,SalesOrders_Log[[#This Row],[Date Invoiced]],0)</f>
        <v>0</v>
      </c>
      <c r="BJ385" s="18">
        <f>IF(SalesOrders_Log[[#This Row],[Product]]=FY04_M05,SalesOrders_Log[[#This Row],[Date Invoiced]],0)</f>
        <v>0</v>
      </c>
      <c r="BK385" s="18">
        <f>IF(SalesOrders_Log[[#This Row],[Product]]=FY04_M06,SalesOrders_Log[[#This Row],[Date Invoiced]],0)</f>
        <v>0</v>
      </c>
      <c r="BL385" s="18">
        <f>IF(SalesOrders_Log[[#This Row],[Product]]=FY04_M07,SalesOrders_Log[[#This Row],[Date Invoiced]],0)</f>
        <v>0</v>
      </c>
      <c r="BM385" s="18">
        <f>IF(SalesOrders_Log[[#This Row],[Product]]=FY04_M08,SalesOrders_Log[[#This Row],[Date Invoiced]],0)</f>
        <v>0</v>
      </c>
      <c r="BN385" s="18">
        <f>IF(SalesOrders_Log[[#This Row],[Product]]=FY04_M09,SalesOrders_Log[[#This Row],[Date Invoiced]],0)</f>
        <v>0</v>
      </c>
      <c r="BO385" s="18">
        <f>IF(SalesOrders_Log[[#This Row],[Product]]=FY04_M10,SalesOrders_Log[[#This Row],[Date Invoiced]],0)</f>
        <v>0</v>
      </c>
      <c r="BP385" s="18">
        <f>IF(SalesOrders_Log[[#This Row],[Product]]=FY04_M11,SalesOrders_Log[[#This Row],[Date Invoiced]],0)</f>
        <v>0</v>
      </c>
      <c r="BQ385" s="18">
        <f>IF(SalesOrders_Log[[#This Row],[Product]]=FY04_M12,SalesOrders_Log[[#This Row],[Date Invoiced]],0)</f>
        <v>0</v>
      </c>
      <c r="BR385" s="18">
        <f>IF(SalesOrders_Log[[#This Row],[Product]]=FY05_M01,SalesOrders_Log[[#This Row],[Date Invoiced]],0)</f>
        <v>0</v>
      </c>
      <c r="BS385" s="18">
        <f>IF(SalesOrders_Log[[#This Row],[Product]]=FY05_M02,SalesOrders_Log[[#This Row],[Date Invoiced]],0)</f>
        <v>0</v>
      </c>
      <c r="BT385" s="18">
        <f>IF(SalesOrders_Log[[#This Row],[Product]]=FY05_M03,SalesOrders_Log[[#This Row],[Date Invoiced]],0)</f>
        <v>0</v>
      </c>
      <c r="BU385" s="18">
        <f>IF(SalesOrders_Log[[#This Row],[Product]]=FY05_M04,SalesOrders_Log[[#This Row],[Date Invoiced]],0)</f>
        <v>0</v>
      </c>
      <c r="BV385" s="18">
        <f>IF(SalesOrders_Log[[#This Row],[Product]]=FY05_M05,SalesOrders_Log[[#This Row],[Date Invoiced]],0)</f>
        <v>0</v>
      </c>
      <c r="BW385" s="18">
        <f>IF(SalesOrders_Log[[#This Row],[Product]]=FY05_M06,SalesOrders_Log[[#This Row],[Date Invoiced]],0)</f>
        <v>0</v>
      </c>
      <c r="BX385" s="18">
        <f>IF(SalesOrders_Log[[#This Row],[Product]]=FY05_M07,SalesOrders_Log[[#This Row],[Date Invoiced]],0)</f>
        <v>0</v>
      </c>
      <c r="BY385" s="18">
        <f>IF(SalesOrders_Log[[#This Row],[Product]]=FY05_M08,SalesOrders_Log[[#This Row],[Date Invoiced]],0)</f>
        <v>0</v>
      </c>
      <c r="BZ385" s="18">
        <f>IF(SalesOrders_Log[[#This Row],[Product]]=FY05_M09,SalesOrders_Log[[#This Row],[Date Invoiced]],0)</f>
        <v>0</v>
      </c>
      <c r="CA385" s="18">
        <f>IF(SalesOrders_Log[[#This Row],[Product]]=FY05_M10,SalesOrders_Log[[#This Row],[Date Invoiced]],0)</f>
        <v>0</v>
      </c>
      <c r="CB385" s="18">
        <f>IF(SalesOrders_Log[[#This Row],[Product]]=FY05_M11,SalesOrders_Log[[#This Row],[Date Invoiced]],0)</f>
        <v>0</v>
      </c>
      <c r="CC385" s="18">
        <f>IF(SalesOrders_Log[[#This Row],[Product]]=FY05_M12,SalesOrders_Log[[#This Row],[Date Invoiced]],0)</f>
        <v>0</v>
      </c>
    </row>
    <row r="386" spans="2:81" x14ac:dyDescent="0.25">
      <c r="B386" s="6" t="s">
        <v>990</v>
      </c>
      <c r="C386" s="6"/>
      <c r="D386" s="11"/>
      <c r="E386" s="6"/>
      <c r="F386" s="6"/>
      <c r="G386" s="6"/>
      <c r="H386" s="6"/>
      <c r="I386" s="6"/>
      <c r="J386" s="6"/>
      <c r="K386" s="6"/>
      <c r="L386" s="18" t="str">
        <f>IF(ISBLANK(SalesOrders_Log[[#This Row],[Product]]),"",SalesOrders_Log[[#This Row],[List Price]]*SalesOrders_Log[[#This Row],[QTY at List Price]]+SalesOrders_Log[[#This Row],[Discount Price]]*SalesOrders_Log[[#This Row],[QTY at Discount Price]])</f>
        <v/>
      </c>
      <c r="M386" s="6"/>
      <c r="N386" s="6"/>
      <c r="O386" s="18" t="str">
        <f>IFERROR(SalesOrders_Log[[#This Row],[Line Sub Total]]*SalesOrders_Log[[#This Row],[Zip Code Taxes]],"")</f>
        <v/>
      </c>
      <c r="P386" s="18">
        <f>SalesOrders_Log[[#This Row],[List Price]]-SalesOrders_Log[[#This Row],[Cost Price]]</f>
        <v>0</v>
      </c>
      <c r="Q38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86" s="93" t="str">
        <f>IFERROR(SalesOrders_Log[[#This Row],[QTY at List Price]]*SalesOrders_Log[[#This Row],[List Price]]/SalesOrders_Log[[#This Row],[Cost Price]]*SalesOrders_Log[[#This Row],[QTY at List Price]]-IF(SalesOrders_Log[[#This Row],[QTY at List Price]]="","",1),"")</f>
        <v/>
      </c>
      <c r="S386" s="93" t="str">
        <f>IFERROR( SalesOrders_Log[[#This Row],[QTY at Discount Price]]*SalesOrders_Log[[#This Row],[Discount Price]]/SalesOrders_Log[[#This Row],[Cost Price]]*SalesOrders_Log[[#This Row],[QTY at Discount Price]]-IF(SalesOrders_Log[[#This Row],[QTY at Discount Price]]="","",1),"")</f>
        <v/>
      </c>
      <c r="T386" s="6"/>
      <c r="V386" s="18">
        <f>IF(SalesOrders_Log[[#This Row],[Date Invoiced]]=FY01_M01,SalesOrders_Log[[#This Row],[Line Sub Total]],0)</f>
        <v>0</v>
      </c>
      <c r="W386" s="18">
        <f>IF(SalesOrders_Log[[#This Row],[Date Invoiced]]=FY01_M02,SalesOrders_Log[[#This Row],[Line Sub Total]],0)</f>
        <v>0</v>
      </c>
      <c r="X386" s="18">
        <f>IF(SalesOrders_Log[[#This Row],[Date Invoiced]]=FY01_M03,SalesOrders_Log[[#This Row],[Line Sub Total]],0)</f>
        <v>0</v>
      </c>
      <c r="Y386" s="18">
        <f>IF(SalesOrders_Log[[#This Row],[Date Invoiced]]=FY01_M04,SalesOrders_Log[[#This Row],[Line Sub Total]],0)</f>
        <v>0</v>
      </c>
      <c r="Z386" s="18">
        <f>IF(SalesOrders_Log[[#This Row],[Date Invoiced]]=FY01_M05,SalesOrders_Log[[#This Row],[Line Sub Total]],0)</f>
        <v>0</v>
      </c>
      <c r="AA386" s="18">
        <f>IF(SalesOrders_Log[[#This Row],[Date Invoiced]]=FY01_M06,SalesOrders_Log[[#This Row],[Line Sub Total]],0)</f>
        <v>0</v>
      </c>
      <c r="AB386" s="18">
        <f>IF(SalesOrders_Log[[#This Row],[Date Invoiced]]=FY01_M07,SalesOrders_Log[[#This Row],[Line Sub Total]],0)</f>
        <v>0</v>
      </c>
      <c r="AC386" s="18">
        <f>IF(SalesOrders_Log[[#This Row],[Date Invoiced]]=FY01_M08,SalesOrders_Log[[#This Row],[Line Sub Total]],0)</f>
        <v>0</v>
      </c>
      <c r="AD386" s="18">
        <f>IF(SalesOrders_Log[[#This Row],[Date Invoiced]]=FY01_M09,SalesOrders_Log[[#This Row],[Line Sub Total]],0)</f>
        <v>0</v>
      </c>
      <c r="AE386" s="18">
        <f>IF(SalesOrders_Log[[#This Row],[Date Invoiced]]=FY01_M10,SalesOrders_Log[[#This Row],[Line Sub Total]],0)</f>
        <v>0</v>
      </c>
      <c r="AF386" s="18">
        <f>IF(SalesOrders_Log[[#This Row],[Date Invoiced]]=FY01_M11,SalesOrders_Log[[#This Row],[Line Sub Total]],0)</f>
        <v>0</v>
      </c>
      <c r="AG386" s="18">
        <f>IF(SalesOrders_Log[[#This Row],[Date Invoiced]]=FY01_M12,SalesOrders_Log[[#This Row],[Line Sub Total]],0)</f>
        <v>0</v>
      </c>
      <c r="AH386" s="18">
        <f>IF(SalesOrders_Log[[#This Row],[Date Invoiced]]=FY02_M01,SalesOrders_Log[[#This Row],[Line Sub Total]],0)</f>
        <v>0</v>
      </c>
      <c r="AI386" s="18">
        <f>IF(SalesOrders_Log[[#This Row],[Date Invoiced]]=FY02_M02,SalesOrders_Log[[#This Row],[Line Sub Total]],0)</f>
        <v>0</v>
      </c>
      <c r="AJ386" s="18">
        <f>IF(SalesOrders_Log[[#This Row],[Date Invoiced]]=FY02_M03,SalesOrders_Log[[#This Row],[Line Sub Total]],0)</f>
        <v>0</v>
      </c>
      <c r="AK386" s="18">
        <f>IF(SalesOrders_Log[[#This Row],[Date Invoiced]]=FY02_M04,SalesOrders_Log[[#This Row],[Line Sub Total]],0)</f>
        <v>0</v>
      </c>
      <c r="AL386" s="18">
        <f>IF(SalesOrders_Log[[#This Row],[Date Invoiced]]=FY02_M05,SalesOrders_Log[[#This Row],[Line Sub Total]],0)</f>
        <v>0</v>
      </c>
      <c r="AM386" s="18">
        <f>IF(SalesOrders_Log[[#This Row],[Date Invoiced]]=FY02_M06,SalesOrders_Log[[#This Row],[Line Sub Total]],0)</f>
        <v>0</v>
      </c>
      <c r="AN386" s="18">
        <f>IF(SalesOrders_Log[[#This Row],[Date Invoiced]]=FY02_M07,SalesOrders_Log[[#This Row],[Line Sub Total]],0)</f>
        <v>0</v>
      </c>
      <c r="AO386" s="18">
        <f>IF(SalesOrders_Log[[#This Row],[Date Invoiced]]=FY02_M08,SalesOrders_Log[[#This Row],[Line Sub Total]],0)</f>
        <v>0</v>
      </c>
      <c r="AP386" s="18">
        <f>IF(SalesOrders_Log[[#This Row],[Date Invoiced]]=FY02_M09,SalesOrders_Log[[#This Row],[Line Sub Total]],0)</f>
        <v>0</v>
      </c>
      <c r="AQ386" s="18">
        <f>IF(SalesOrders_Log[[#This Row],[Date Invoiced]]=FY02_M10,SalesOrders_Log[[#This Row],[Line Sub Total]],0)</f>
        <v>0</v>
      </c>
      <c r="AR386" s="18">
        <f>IF(SalesOrders_Log[[#This Row],[Date Invoiced]]=FY02_M11,SalesOrders_Log[[#This Row],[Line Sub Total]],0)</f>
        <v>0</v>
      </c>
      <c r="AS386" s="18">
        <f>IF(SalesOrders_Log[[#This Row],[Date Invoiced]]=FY02_M12,SalesOrders_Log[[#This Row],[Line Sub Total]],0)</f>
        <v>0</v>
      </c>
      <c r="AT386" s="18">
        <f>IF(SalesOrders_Log[[#This Row],[Date Invoiced]]=FY03_M01,SalesOrders_Log[[#This Row],[Line Sub Total]],0)</f>
        <v>0</v>
      </c>
      <c r="AU386" s="18">
        <f>IF(SalesOrders_Log[[#This Row],[Date Invoiced]]=FY03_M02,SalesOrders_Log[[#This Row],[Line Sub Total]],0)</f>
        <v>0</v>
      </c>
      <c r="AV386" s="18">
        <f>IF(SalesOrders_Log[[#This Row],[Date Invoiced]]=FY03_M03,SalesOrders_Log[[#This Row],[Line Sub Total]],0)</f>
        <v>0</v>
      </c>
      <c r="AW386" s="18">
        <f>IF(SalesOrders_Log[[#This Row],[Date Invoiced]]=FY03_M04,SalesOrders_Log[[#This Row],[Line Sub Total]],0)</f>
        <v>0</v>
      </c>
      <c r="AX386" s="18">
        <f>IF(SalesOrders_Log[[#This Row],[Date Invoiced]]=FY03_M05,SalesOrders_Log[[#This Row],[Line Sub Total]],0)</f>
        <v>0</v>
      </c>
      <c r="AY386" s="18">
        <f>IF(SalesOrders_Log[[#This Row],[Date Invoiced]]=FY03_M06,SalesOrders_Log[[#This Row],[Line Sub Total]],0)</f>
        <v>0</v>
      </c>
      <c r="AZ386" s="18">
        <f>IF(SalesOrders_Log[[#This Row],[Date Invoiced]]=FY03_M07,SalesOrders_Log[[#This Row],[Line Sub Total]],0)</f>
        <v>0</v>
      </c>
      <c r="BA386" s="18">
        <f>IF(SalesOrders_Log[[#This Row],[Date Invoiced]]=FY03_M08,SalesOrders_Log[[#This Row],[Line Sub Total]],0)</f>
        <v>0</v>
      </c>
      <c r="BB386" s="18">
        <f>IF(SalesOrders_Log[[#This Row],[Date Invoiced]]=FY03_M09,SalesOrders_Log[[#This Row],[Line Sub Total]],0)</f>
        <v>0</v>
      </c>
      <c r="BC386" s="18">
        <f>IF(SalesOrders_Log[[#This Row],[Date Invoiced]]=FY03_M10,SalesOrders_Log[[#This Row],[Line Sub Total]],0)</f>
        <v>0</v>
      </c>
      <c r="BD386" s="18">
        <f>IF(SalesOrders_Log[[#This Row],[Date Invoiced]]=FY03_M11,SalesOrders_Log[[#This Row],[Line Sub Total]],0)</f>
        <v>0</v>
      </c>
      <c r="BE386" s="18">
        <f>IF(SalesOrders_Log[[#This Row],[Date Invoiced]]=FY03_M12,SalesOrders_Log[[#This Row],[Line Sub Total]],0)</f>
        <v>0</v>
      </c>
      <c r="BF386" s="18">
        <f>IF(SalesOrders_Log[[#This Row],[Product]]=FY04_M01,SalesOrders_Log[[#This Row],[Date Invoiced]],0)</f>
        <v>0</v>
      </c>
      <c r="BG386" s="18">
        <f>IF(SalesOrders_Log[[#This Row],[Product]]=FY04_M02,SalesOrders_Log[[#This Row],[Date Invoiced]],0)</f>
        <v>0</v>
      </c>
      <c r="BH386" s="18">
        <f>IF(SalesOrders_Log[[#This Row],[Product]]=FY04_M03,SalesOrders_Log[[#This Row],[Date Invoiced]],0)</f>
        <v>0</v>
      </c>
      <c r="BI386" s="18">
        <f>IF(SalesOrders_Log[[#This Row],[Product]]=FY04_M04,SalesOrders_Log[[#This Row],[Date Invoiced]],0)</f>
        <v>0</v>
      </c>
      <c r="BJ386" s="18">
        <f>IF(SalesOrders_Log[[#This Row],[Product]]=FY04_M05,SalesOrders_Log[[#This Row],[Date Invoiced]],0)</f>
        <v>0</v>
      </c>
      <c r="BK386" s="18">
        <f>IF(SalesOrders_Log[[#This Row],[Product]]=FY04_M06,SalesOrders_Log[[#This Row],[Date Invoiced]],0)</f>
        <v>0</v>
      </c>
      <c r="BL386" s="18">
        <f>IF(SalesOrders_Log[[#This Row],[Product]]=FY04_M07,SalesOrders_Log[[#This Row],[Date Invoiced]],0)</f>
        <v>0</v>
      </c>
      <c r="BM386" s="18">
        <f>IF(SalesOrders_Log[[#This Row],[Product]]=FY04_M08,SalesOrders_Log[[#This Row],[Date Invoiced]],0)</f>
        <v>0</v>
      </c>
      <c r="BN386" s="18">
        <f>IF(SalesOrders_Log[[#This Row],[Product]]=FY04_M09,SalesOrders_Log[[#This Row],[Date Invoiced]],0)</f>
        <v>0</v>
      </c>
      <c r="BO386" s="18">
        <f>IF(SalesOrders_Log[[#This Row],[Product]]=FY04_M10,SalesOrders_Log[[#This Row],[Date Invoiced]],0)</f>
        <v>0</v>
      </c>
      <c r="BP386" s="18">
        <f>IF(SalesOrders_Log[[#This Row],[Product]]=FY04_M11,SalesOrders_Log[[#This Row],[Date Invoiced]],0)</f>
        <v>0</v>
      </c>
      <c r="BQ386" s="18">
        <f>IF(SalesOrders_Log[[#This Row],[Product]]=FY04_M12,SalesOrders_Log[[#This Row],[Date Invoiced]],0)</f>
        <v>0</v>
      </c>
      <c r="BR386" s="18">
        <f>IF(SalesOrders_Log[[#This Row],[Product]]=FY05_M01,SalesOrders_Log[[#This Row],[Date Invoiced]],0)</f>
        <v>0</v>
      </c>
      <c r="BS386" s="18">
        <f>IF(SalesOrders_Log[[#This Row],[Product]]=FY05_M02,SalesOrders_Log[[#This Row],[Date Invoiced]],0)</f>
        <v>0</v>
      </c>
      <c r="BT386" s="18">
        <f>IF(SalesOrders_Log[[#This Row],[Product]]=FY05_M03,SalesOrders_Log[[#This Row],[Date Invoiced]],0)</f>
        <v>0</v>
      </c>
      <c r="BU386" s="18">
        <f>IF(SalesOrders_Log[[#This Row],[Product]]=FY05_M04,SalesOrders_Log[[#This Row],[Date Invoiced]],0)</f>
        <v>0</v>
      </c>
      <c r="BV386" s="18">
        <f>IF(SalesOrders_Log[[#This Row],[Product]]=FY05_M05,SalesOrders_Log[[#This Row],[Date Invoiced]],0)</f>
        <v>0</v>
      </c>
      <c r="BW386" s="18">
        <f>IF(SalesOrders_Log[[#This Row],[Product]]=FY05_M06,SalesOrders_Log[[#This Row],[Date Invoiced]],0)</f>
        <v>0</v>
      </c>
      <c r="BX386" s="18">
        <f>IF(SalesOrders_Log[[#This Row],[Product]]=FY05_M07,SalesOrders_Log[[#This Row],[Date Invoiced]],0)</f>
        <v>0</v>
      </c>
      <c r="BY386" s="18">
        <f>IF(SalesOrders_Log[[#This Row],[Product]]=FY05_M08,SalesOrders_Log[[#This Row],[Date Invoiced]],0)</f>
        <v>0</v>
      </c>
      <c r="BZ386" s="18">
        <f>IF(SalesOrders_Log[[#This Row],[Product]]=FY05_M09,SalesOrders_Log[[#This Row],[Date Invoiced]],0)</f>
        <v>0</v>
      </c>
      <c r="CA386" s="18">
        <f>IF(SalesOrders_Log[[#This Row],[Product]]=FY05_M10,SalesOrders_Log[[#This Row],[Date Invoiced]],0)</f>
        <v>0</v>
      </c>
      <c r="CB386" s="18">
        <f>IF(SalesOrders_Log[[#This Row],[Product]]=FY05_M11,SalesOrders_Log[[#This Row],[Date Invoiced]],0)</f>
        <v>0</v>
      </c>
      <c r="CC386" s="18">
        <f>IF(SalesOrders_Log[[#This Row],[Product]]=FY05_M12,SalesOrders_Log[[#This Row],[Date Invoiced]],0)</f>
        <v>0</v>
      </c>
    </row>
    <row r="387" spans="2:81" x14ac:dyDescent="0.25">
      <c r="B387" s="6" t="s">
        <v>991</v>
      </c>
      <c r="C387" s="6"/>
      <c r="D387" s="11"/>
      <c r="E387" s="6"/>
      <c r="F387" s="6"/>
      <c r="G387" s="6"/>
      <c r="H387" s="6"/>
      <c r="I387" s="6"/>
      <c r="J387" s="6"/>
      <c r="K387" s="6"/>
      <c r="L387" s="18" t="str">
        <f>IF(ISBLANK(SalesOrders_Log[[#This Row],[Product]]),"",SalesOrders_Log[[#This Row],[List Price]]*SalesOrders_Log[[#This Row],[QTY at List Price]]+SalesOrders_Log[[#This Row],[Discount Price]]*SalesOrders_Log[[#This Row],[QTY at Discount Price]])</f>
        <v/>
      </c>
      <c r="M387" s="6"/>
      <c r="N387" s="6"/>
      <c r="O387" s="18" t="str">
        <f>IFERROR(SalesOrders_Log[[#This Row],[Line Sub Total]]*SalesOrders_Log[[#This Row],[Zip Code Taxes]],"")</f>
        <v/>
      </c>
      <c r="P387" s="18">
        <f>SalesOrders_Log[[#This Row],[List Price]]-SalesOrders_Log[[#This Row],[Cost Price]]</f>
        <v>0</v>
      </c>
      <c r="Q38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87" s="93" t="str">
        <f>IFERROR(SalesOrders_Log[[#This Row],[QTY at List Price]]*SalesOrders_Log[[#This Row],[List Price]]/SalesOrders_Log[[#This Row],[Cost Price]]*SalesOrders_Log[[#This Row],[QTY at List Price]]-IF(SalesOrders_Log[[#This Row],[QTY at List Price]]="","",1),"")</f>
        <v/>
      </c>
      <c r="S387" s="93" t="str">
        <f>IFERROR( SalesOrders_Log[[#This Row],[QTY at Discount Price]]*SalesOrders_Log[[#This Row],[Discount Price]]/SalesOrders_Log[[#This Row],[Cost Price]]*SalesOrders_Log[[#This Row],[QTY at Discount Price]]-IF(SalesOrders_Log[[#This Row],[QTY at Discount Price]]="","",1),"")</f>
        <v/>
      </c>
      <c r="T387" s="6"/>
      <c r="V387" s="18">
        <f>IF(SalesOrders_Log[[#This Row],[Date Invoiced]]=FY01_M01,SalesOrders_Log[[#This Row],[Line Sub Total]],0)</f>
        <v>0</v>
      </c>
      <c r="W387" s="18">
        <f>IF(SalesOrders_Log[[#This Row],[Date Invoiced]]=FY01_M02,SalesOrders_Log[[#This Row],[Line Sub Total]],0)</f>
        <v>0</v>
      </c>
      <c r="X387" s="18">
        <f>IF(SalesOrders_Log[[#This Row],[Date Invoiced]]=FY01_M03,SalesOrders_Log[[#This Row],[Line Sub Total]],0)</f>
        <v>0</v>
      </c>
      <c r="Y387" s="18">
        <f>IF(SalesOrders_Log[[#This Row],[Date Invoiced]]=FY01_M04,SalesOrders_Log[[#This Row],[Line Sub Total]],0)</f>
        <v>0</v>
      </c>
      <c r="Z387" s="18">
        <f>IF(SalesOrders_Log[[#This Row],[Date Invoiced]]=FY01_M05,SalesOrders_Log[[#This Row],[Line Sub Total]],0)</f>
        <v>0</v>
      </c>
      <c r="AA387" s="18">
        <f>IF(SalesOrders_Log[[#This Row],[Date Invoiced]]=FY01_M06,SalesOrders_Log[[#This Row],[Line Sub Total]],0)</f>
        <v>0</v>
      </c>
      <c r="AB387" s="18">
        <f>IF(SalesOrders_Log[[#This Row],[Date Invoiced]]=FY01_M07,SalesOrders_Log[[#This Row],[Line Sub Total]],0)</f>
        <v>0</v>
      </c>
      <c r="AC387" s="18">
        <f>IF(SalesOrders_Log[[#This Row],[Date Invoiced]]=FY01_M08,SalesOrders_Log[[#This Row],[Line Sub Total]],0)</f>
        <v>0</v>
      </c>
      <c r="AD387" s="18">
        <f>IF(SalesOrders_Log[[#This Row],[Date Invoiced]]=FY01_M09,SalesOrders_Log[[#This Row],[Line Sub Total]],0)</f>
        <v>0</v>
      </c>
      <c r="AE387" s="18">
        <f>IF(SalesOrders_Log[[#This Row],[Date Invoiced]]=FY01_M10,SalesOrders_Log[[#This Row],[Line Sub Total]],0)</f>
        <v>0</v>
      </c>
      <c r="AF387" s="18">
        <f>IF(SalesOrders_Log[[#This Row],[Date Invoiced]]=FY01_M11,SalesOrders_Log[[#This Row],[Line Sub Total]],0)</f>
        <v>0</v>
      </c>
      <c r="AG387" s="18">
        <f>IF(SalesOrders_Log[[#This Row],[Date Invoiced]]=FY01_M12,SalesOrders_Log[[#This Row],[Line Sub Total]],0)</f>
        <v>0</v>
      </c>
      <c r="AH387" s="18">
        <f>IF(SalesOrders_Log[[#This Row],[Date Invoiced]]=FY02_M01,SalesOrders_Log[[#This Row],[Line Sub Total]],0)</f>
        <v>0</v>
      </c>
      <c r="AI387" s="18">
        <f>IF(SalesOrders_Log[[#This Row],[Date Invoiced]]=FY02_M02,SalesOrders_Log[[#This Row],[Line Sub Total]],0)</f>
        <v>0</v>
      </c>
      <c r="AJ387" s="18">
        <f>IF(SalesOrders_Log[[#This Row],[Date Invoiced]]=FY02_M03,SalesOrders_Log[[#This Row],[Line Sub Total]],0)</f>
        <v>0</v>
      </c>
      <c r="AK387" s="18">
        <f>IF(SalesOrders_Log[[#This Row],[Date Invoiced]]=FY02_M04,SalesOrders_Log[[#This Row],[Line Sub Total]],0)</f>
        <v>0</v>
      </c>
      <c r="AL387" s="18">
        <f>IF(SalesOrders_Log[[#This Row],[Date Invoiced]]=FY02_M05,SalesOrders_Log[[#This Row],[Line Sub Total]],0)</f>
        <v>0</v>
      </c>
      <c r="AM387" s="18">
        <f>IF(SalesOrders_Log[[#This Row],[Date Invoiced]]=FY02_M06,SalesOrders_Log[[#This Row],[Line Sub Total]],0)</f>
        <v>0</v>
      </c>
      <c r="AN387" s="18">
        <f>IF(SalesOrders_Log[[#This Row],[Date Invoiced]]=FY02_M07,SalesOrders_Log[[#This Row],[Line Sub Total]],0)</f>
        <v>0</v>
      </c>
      <c r="AO387" s="18">
        <f>IF(SalesOrders_Log[[#This Row],[Date Invoiced]]=FY02_M08,SalesOrders_Log[[#This Row],[Line Sub Total]],0)</f>
        <v>0</v>
      </c>
      <c r="AP387" s="18">
        <f>IF(SalesOrders_Log[[#This Row],[Date Invoiced]]=FY02_M09,SalesOrders_Log[[#This Row],[Line Sub Total]],0)</f>
        <v>0</v>
      </c>
      <c r="AQ387" s="18">
        <f>IF(SalesOrders_Log[[#This Row],[Date Invoiced]]=FY02_M10,SalesOrders_Log[[#This Row],[Line Sub Total]],0)</f>
        <v>0</v>
      </c>
      <c r="AR387" s="18">
        <f>IF(SalesOrders_Log[[#This Row],[Date Invoiced]]=FY02_M11,SalesOrders_Log[[#This Row],[Line Sub Total]],0)</f>
        <v>0</v>
      </c>
      <c r="AS387" s="18">
        <f>IF(SalesOrders_Log[[#This Row],[Date Invoiced]]=FY02_M12,SalesOrders_Log[[#This Row],[Line Sub Total]],0)</f>
        <v>0</v>
      </c>
      <c r="AT387" s="18">
        <f>IF(SalesOrders_Log[[#This Row],[Date Invoiced]]=FY03_M01,SalesOrders_Log[[#This Row],[Line Sub Total]],0)</f>
        <v>0</v>
      </c>
      <c r="AU387" s="18">
        <f>IF(SalesOrders_Log[[#This Row],[Date Invoiced]]=FY03_M02,SalesOrders_Log[[#This Row],[Line Sub Total]],0)</f>
        <v>0</v>
      </c>
      <c r="AV387" s="18">
        <f>IF(SalesOrders_Log[[#This Row],[Date Invoiced]]=FY03_M03,SalesOrders_Log[[#This Row],[Line Sub Total]],0)</f>
        <v>0</v>
      </c>
      <c r="AW387" s="18">
        <f>IF(SalesOrders_Log[[#This Row],[Date Invoiced]]=FY03_M04,SalesOrders_Log[[#This Row],[Line Sub Total]],0)</f>
        <v>0</v>
      </c>
      <c r="AX387" s="18">
        <f>IF(SalesOrders_Log[[#This Row],[Date Invoiced]]=FY03_M05,SalesOrders_Log[[#This Row],[Line Sub Total]],0)</f>
        <v>0</v>
      </c>
      <c r="AY387" s="18">
        <f>IF(SalesOrders_Log[[#This Row],[Date Invoiced]]=FY03_M06,SalesOrders_Log[[#This Row],[Line Sub Total]],0)</f>
        <v>0</v>
      </c>
      <c r="AZ387" s="18">
        <f>IF(SalesOrders_Log[[#This Row],[Date Invoiced]]=FY03_M07,SalesOrders_Log[[#This Row],[Line Sub Total]],0)</f>
        <v>0</v>
      </c>
      <c r="BA387" s="18">
        <f>IF(SalesOrders_Log[[#This Row],[Date Invoiced]]=FY03_M08,SalesOrders_Log[[#This Row],[Line Sub Total]],0)</f>
        <v>0</v>
      </c>
      <c r="BB387" s="18">
        <f>IF(SalesOrders_Log[[#This Row],[Date Invoiced]]=FY03_M09,SalesOrders_Log[[#This Row],[Line Sub Total]],0)</f>
        <v>0</v>
      </c>
      <c r="BC387" s="18">
        <f>IF(SalesOrders_Log[[#This Row],[Date Invoiced]]=FY03_M10,SalesOrders_Log[[#This Row],[Line Sub Total]],0)</f>
        <v>0</v>
      </c>
      <c r="BD387" s="18">
        <f>IF(SalesOrders_Log[[#This Row],[Date Invoiced]]=FY03_M11,SalesOrders_Log[[#This Row],[Line Sub Total]],0)</f>
        <v>0</v>
      </c>
      <c r="BE387" s="18">
        <f>IF(SalesOrders_Log[[#This Row],[Date Invoiced]]=FY03_M12,SalesOrders_Log[[#This Row],[Line Sub Total]],0)</f>
        <v>0</v>
      </c>
      <c r="BF387" s="18">
        <f>IF(SalesOrders_Log[[#This Row],[Product]]=FY04_M01,SalesOrders_Log[[#This Row],[Date Invoiced]],0)</f>
        <v>0</v>
      </c>
      <c r="BG387" s="18">
        <f>IF(SalesOrders_Log[[#This Row],[Product]]=FY04_M02,SalesOrders_Log[[#This Row],[Date Invoiced]],0)</f>
        <v>0</v>
      </c>
      <c r="BH387" s="18">
        <f>IF(SalesOrders_Log[[#This Row],[Product]]=FY04_M03,SalesOrders_Log[[#This Row],[Date Invoiced]],0)</f>
        <v>0</v>
      </c>
      <c r="BI387" s="18">
        <f>IF(SalesOrders_Log[[#This Row],[Product]]=FY04_M04,SalesOrders_Log[[#This Row],[Date Invoiced]],0)</f>
        <v>0</v>
      </c>
      <c r="BJ387" s="18">
        <f>IF(SalesOrders_Log[[#This Row],[Product]]=FY04_M05,SalesOrders_Log[[#This Row],[Date Invoiced]],0)</f>
        <v>0</v>
      </c>
      <c r="BK387" s="18">
        <f>IF(SalesOrders_Log[[#This Row],[Product]]=FY04_M06,SalesOrders_Log[[#This Row],[Date Invoiced]],0)</f>
        <v>0</v>
      </c>
      <c r="BL387" s="18">
        <f>IF(SalesOrders_Log[[#This Row],[Product]]=FY04_M07,SalesOrders_Log[[#This Row],[Date Invoiced]],0)</f>
        <v>0</v>
      </c>
      <c r="BM387" s="18">
        <f>IF(SalesOrders_Log[[#This Row],[Product]]=FY04_M08,SalesOrders_Log[[#This Row],[Date Invoiced]],0)</f>
        <v>0</v>
      </c>
      <c r="BN387" s="18">
        <f>IF(SalesOrders_Log[[#This Row],[Product]]=FY04_M09,SalesOrders_Log[[#This Row],[Date Invoiced]],0)</f>
        <v>0</v>
      </c>
      <c r="BO387" s="18">
        <f>IF(SalesOrders_Log[[#This Row],[Product]]=FY04_M10,SalesOrders_Log[[#This Row],[Date Invoiced]],0)</f>
        <v>0</v>
      </c>
      <c r="BP387" s="18">
        <f>IF(SalesOrders_Log[[#This Row],[Product]]=FY04_M11,SalesOrders_Log[[#This Row],[Date Invoiced]],0)</f>
        <v>0</v>
      </c>
      <c r="BQ387" s="18">
        <f>IF(SalesOrders_Log[[#This Row],[Product]]=FY04_M12,SalesOrders_Log[[#This Row],[Date Invoiced]],0)</f>
        <v>0</v>
      </c>
      <c r="BR387" s="18">
        <f>IF(SalesOrders_Log[[#This Row],[Product]]=FY05_M01,SalesOrders_Log[[#This Row],[Date Invoiced]],0)</f>
        <v>0</v>
      </c>
      <c r="BS387" s="18">
        <f>IF(SalesOrders_Log[[#This Row],[Product]]=FY05_M02,SalesOrders_Log[[#This Row],[Date Invoiced]],0)</f>
        <v>0</v>
      </c>
      <c r="BT387" s="18">
        <f>IF(SalesOrders_Log[[#This Row],[Product]]=FY05_M03,SalesOrders_Log[[#This Row],[Date Invoiced]],0)</f>
        <v>0</v>
      </c>
      <c r="BU387" s="18">
        <f>IF(SalesOrders_Log[[#This Row],[Product]]=FY05_M04,SalesOrders_Log[[#This Row],[Date Invoiced]],0)</f>
        <v>0</v>
      </c>
      <c r="BV387" s="18">
        <f>IF(SalesOrders_Log[[#This Row],[Product]]=FY05_M05,SalesOrders_Log[[#This Row],[Date Invoiced]],0)</f>
        <v>0</v>
      </c>
      <c r="BW387" s="18">
        <f>IF(SalesOrders_Log[[#This Row],[Product]]=FY05_M06,SalesOrders_Log[[#This Row],[Date Invoiced]],0)</f>
        <v>0</v>
      </c>
      <c r="BX387" s="18">
        <f>IF(SalesOrders_Log[[#This Row],[Product]]=FY05_M07,SalesOrders_Log[[#This Row],[Date Invoiced]],0)</f>
        <v>0</v>
      </c>
      <c r="BY387" s="18">
        <f>IF(SalesOrders_Log[[#This Row],[Product]]=FY05_M08,SalesOrders_Log[[#This Row],[Date Invoiced]],0)</f>
        <v>0</v>
      </c>
      <c r="BZ387" s="18">
        <f>IF(SalesOrders_Log[[#This Row],[Product]]=FY05_M09,SalesOrders_Log[[#This Row],[Date Invoiced]],0)</f>
        <v>0</v>
      </c>
      <c r="CA387" s="18">
        <f>IF(SalesOrders_Log[[#This Row],[Product]]=FY05_M10,SalesOrders_Log[[#This Row],[Date Invoiced]],0)</f>
        <v>0</v>
      </c>
      <c r="CB387" s="18">
        <f>IF(SalesOrders_Log[[#This Row],[Product]]=FY05_M11,SalesOrders_Log[[#This Row],[Date Invoiced]],0)</f>
        <v>0</v>
      </c>
      <c r="CC387" s="18">
        <f>IF(SalesOrders_Log[[#This Row],[Product]]=FY05_M12,SalesOrders_Log[[#This Row],[Date Invoiced]],0)</f>
        <v>0</v>
      </c>
    </row>
    <row r="388" spans="2:81" x14ac:dyDescent="0.25">
      <c r="B388" s="6" t="s">
        <v>992</v>
      </c>
      <c r="C388" s="6"/>
      <c r="D388" s="11"/>
      <c r="E388" s="6"/>
      <c r="F388" s="6"/>
      <c r="G388" s="6"/>
      <c r="H388" s="6"/>
      <c r="I388" s="6"/>
      <c r="J388" s="6"/>
      <c r="K388" s="6"/>
      <c r="L388" s="18" t="str">
        <f>IF(ISBLANK(SalesOrders_Log[[#This Row],[Product]]),"",SalesOrders_Log[[#This Row],[List Price]]*SalesOrders_Log[[#This Row],[QTY at List Price]]+SalesOrders_Log[[#This Row],[Discount Price]]*SalesOrders_Log[[#This Row],[QTY at Discount Price]])</f>
        <v/>
      </c>
      <c r="M388" s="6"/>
      <c r="N388" s="6"/>
      <c r="O388" s="18" t="str">
        <f>IFERROR(SalesOrders_Log[[#This Row],[Line Sub Total]]*SalesOrders_Log[[#This Row],[Zip Code Taxes]],"")</f>
        <v/>
      </c>
      <c r="P388" s="18">
        <f>SalesOrders_Log[[#This Row],[List Price]]-SalesOrders_Log[[#This Row],[Cost Price]]</f>
        <v>0</v>
      </c>
      <c r="Q38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88" s="93" t="str">
        <f>IFERROR(SalesOrders_Log[[#This Row],[QTY at List Price]]*SalesOrders_Log[[#This Row],[List Price]]/SalesOrders_Log[[#This Row],[Cost Price]]*SalesOrders_Log[[#This Row],[QTY at List Price]]-IF(SalesOrders_Log[[#This Row],[QTY at List Price]]="","",1),"")</f>
        <v/>
      </c>
      <c r="S388" s="93" t="str">
        <f>IFERROR( SalesOrders_Log[[#This Row],[QTY at Discount Price]]*SalesOrders_Log[[#This Row],[Discount Price]]/SalesOrders_Log[[#This Row],[Cost Price]]*SalesOrders_Log[[#This Row],[QTY at Discount Price]]-IF(SalesOrders_Log[[#This Row],[QTY at Discount Price]]="","",1),"")</f>
        <v/>
      </c>
      <c r="T388" s="6"/>
      <c r="V388" s="18">
        <f>IF(SalesOrders_Log[[#This Row],[Date Invoiced]]=FY01_M01,SalesOrders_Log[[#This Row],[Line Sub Total]],0)</f>
        <v>0</v>
      </c>
      <c r="W388" s="18">
        <f>IF(SalesOrders_Log[[#This Row],[Date Invoiced]]=FY01_M02,SalesOrders_Log[[#This Row],[Line Sub Total]],0)</f>
        <v>0</v>
      </c>
      <c r="X388" s="18">
        <f>IF(SalesOrders_Log[[#This Row],[Date Invoiced]]=FY01_M03,SalesOrders_Log[[#This Row],[Line Sub Total]],0)</f>
        <v>0</v>
      </c>
      <c r="Y388" s="18">
        <f>IF(SalesOrders_Log[[#This Row],[Date Invoiced]]=FY01_M04,SalesOrders_Log[[#This Row],[Line Sub Total]],0)</f>
        <v>0</v>
      </c>
      <c r="Z388" s="18">
        <f>IF(SalesOrders_Log[[#This Row],[Date Invoiced]]=FY01_M05,SalesOrders_Log[[#This Row],[Line Sub Total]],0)</f>
        <v>0</v>
      </c>
      <c r="AA388" s="18">
        <f>IF(SalesOrders_Log[[#This Row],[Date Invoiced]]=FY01_M06,SalesOrders_Log[[#This Row],[Line Sub Total]],0)</f>
        <v>0</v>
      </c>
      <c r="AB388" s="18">
        <f>IF(SalesOrders_Log[[#This Row],[Date Invoiced]]=FY01_M07,SalesOrders_Log[[#This Row],[Line Sub Total]],0)</f>
        <v>0</v>
      </c>
      <c r="AC388" s="18">
        <f>IF(SalesOrders_Log[[#This Row],[Date Invoiced]]=FY01_M08,SalesOrders_Log[[#This Row],[Line Sub Total]],0)</f>
        <v>0</v>
      </c>
      <c r="AD388" s="18">
        <f>IF(SalesOrders_Log[[#This Row],[Date Invoiced]]=FY01_M09,SalesOrders_Log[[#This Row],[Line Sub Total]],0)</f>
        <v>0</v>
      </c>
      <c r="AE388" s="18">
        <f>IF(SalesOrders_Log[[#This Row],[Date Invoiced]]=FY01_M10,SalesOrders_Log[[#This Row],[Line Sub Total]],0)</f>
        <v>0</v>
      </c>
      <c r="AF388" s="18">
        <f>IF(SalesOrders_Log[[#This Row],[Date Invoiced]]=FY01_M11,SalesOrders_Log[[#This Row],[Line Sub Total]],0)</f>
        <v>0</v>
      </c>
      <c r="AG388" s="18">
        <f>IF(SalesOrders_Log[[#This Row],[Date Invoiced]]=FY01_M12,SalesOrders_Log[[#This Row],[Line Sub Total]],0)</f>
        <v>0</v>
      </c>
      <c r="AH388" s="18">
        <f>IF(SalesOrders_Log[[#This Row],[Date Invoiced]]=FY02_M01,SalesOrders_Log[[#This Row],[Line Sub Total]],0)</f>
        <v>0</v>
      </c>
      <c r="AI388" s="18">
        <f>IF(SalesOrders_Log[[#This Row],[Date Invoiced]]=FY02_M02,SalesOrders_Log[[#This Row],[Line Sub Total]],0)</f>
        <v>0</v>
      </c>
      <c r="AJ388" s="18">
        <f>IF(SalesOrders_Log[[#This Row],[Date Invoiced]]=FY02_M03,SalesOrders_Log[[#This Row],[Line Sub Total]],0)</f>
        <v>0</v>
      </c>
      <c r="AK388" s="18">
        <f>IF(SalesOrders_Log[[#This Row],[Date Invoiced]]=FY02_M04,SalesOrders_Log[[#This Row],[Line Sub Total]],0)</f>
        <v>0</v>
      </c>
      <c r="AL388" s="18">
        <f>IF(SalesOrders_Log[[#This Row],[Date Invoiced]]=FY02_M05,SalesOrders_Log[[#This Row],[Line Sub Total]],0)</f>
        <v>0</v>
      </c>
      <c r="AM388" s="18">
        <f>IF(SalesOrders_Log[[#This Row],[Date Invoiced]]=FY02_M06,SalesOrders_Log[[#This Row],[Line Sub Total]],0)</f>
        <v>0</v>
      </c>
      <c r="AN388" s="18">
        <f>IF(SalesOrders_Log[[#This Row],[Date Invoiced]]=FY02_M07,SalesOrders_Log[[#This Row],[Line Sub Total]],0)</f>
        <v>0</v>
      </c>
      <c r="AO388" s="18">
        <f>IF(SalesOrders_Log[[#This Row],[Date Invoiced]]=FY02_M08,SalesOrders_Log[[#This Row],[Line Sub Total]],0)</f>
        <v>0</v>
      </c>
      <c r="AP388" s="18">
        <f>IF(SalesOrders_Log[[#This Row],[Date Invoiced]]=FY02_M09,SalesOrders_Log[[#This Row],[Line Sub Total]],0)</f>
        <v>0</v>
      </c>
      <c r="AQ388" s="18">
        <f>IF(SalesOrders_Log[[#This Row],[Date Invoiced]]=FY02_M10,SalesOrders_Log[[#This Row],[Line Sub Total]],0)</f>
        <v>0</v>
      </c>
      <c r="AR388" s="18">
        <f>IF(SalesOrders_Log[[#This Row],[Date Invoiced]]=FY02_M11,SalesOrders_Log[[#This Row],[Line Sub Total]],0)</f>
        <v>0</v>
      </c>
      <c r="AS388" s="18">
        <f>IF(SalesOrders_Log[[#This Row],[Date Invoiced]]=FY02_M12,SalesOrders_Log[[#This Row],[Line Sub Total]],0)</f>
        <v>0</v>
      </c>
      <c r="AT388" s="18">
        <f>IF(SalesOrders_Log[[#This Row],[Date Invoiced]]=FY03_M01,SalesOrders_Log[[#This Row],[Line Sub Total]],0)</f>
        <v>0</v>
      </c>
      <c r="AU388" s="18">
        <f>IF(SalesOrders_Log[[#This Row],[Date Invoiced]]=FY03_M02,SalesOrders_Log[[#This Row],[Line Sub Total]],0)</f>
        <v>0</v>
      </c>
      <c r="AV388" s="18">
        <f>IF(SalesOrders_Log[[#This Row],[Date Invoiced]]=FY03_M03,SalesOrders_Log[[#This Row],[Line Sub Total]],0)</f>
        <v>0</v>
      </c>
      <c r="AW388" s="18">
        <f>IF(SalesOrders_Log[[#This Row],[Date Invoiced]]=FY03_M04,SalesOrders_Log[[#This Row],[Line Sub Total]],0)</f>
        <v>0</v>
      </c>
      <c r="AX388" s="18">
        <f>IF(SalesOrders_Log[[#This Row],[Date Invoiced]]=FY03_M05,SalesOrders_Log[[#This Row],[Line Sub Total]],0)</f>
        <v>0</v>
      </c>
      <c r="AY388" s="18">
        <f>IF(SalesOrders_Log[[#This Row],[Date Invoiced]]=FY03_M06,SalesOrders_Log[[#This Row],[Line Sub Total]],0)</f>
        <v>0</v>
      </c>
      <c r="AZ388" s="18">
        <f>IF(SalesOrders_Log[[#This Row],[Date Invoiced]]=FY03_M07,SalesOrders_Log[[#This Row],[Line Sub Total]],0)</f>
        <v>0</v>
      </c>
      <c r="BA388" s="18">
        <f>IF(SalesOrders_Log[[#This Row],[Date Invoiced]]=FY03_M08,SalesOrders_Log[[#This Row],[Line Sub Total]],0)</f>
        <v>0</v>
      </c>
      <c r="BB388" s="18">
        <f>IF(SalesOrders_Log[[#This Row],[Date Invoiced]]=FY03_M09,SalesOrders_Log[[#This Row],[Line Sub Total]],0)</f>
        <v>0</v>
      </c>
      <c r="BC388" s="18">
        <f>IF(SalesOrders_Log[[#This Row],[Date Invoiced]]=FY03_M10,SalesOrders_Log[[#This Row],[Line Sub Total]],0)</f>
        <v>0</v>
      </c>
      <c r="BD388" s="18">
        <f>IF(SalesOrders_Log[[#This Row],[Date Invoiced]]=FY03_M11,SalesOrders_Log[[#This Row],[Line Sub Total]],0)</f>
        <v>0</v>
      </c>
      <c r="BE388" s="18">
        <f>IF(SalesOrders_Log[[#This Row],[Date Invoiced]]=FY03_M12,SalesOrders_Log[[#This Row],[Line Sub Total]],0)</f>
        <v>0</v>
      </c>
      <c r="BF388" s="18">
        <f>IF(SalesOrders_Log[[#This Row],[Product]]=FY04_M01,SalesOrders_Log[[#This Row],[Date Invoiced]],0)</f>
        <v>0</v>
      </c>
      <c r="BG388" s="18">
        <f>IF(SalesOrders_Log[[#This Row],[Product]]=FY04_M02,SalesOrders_Log[[#This Row],[Date Invoiced]],0)</f>
        <v>0</v>
      </c>
      <c r="BH388" s="18">
        <f>IF(SalesOrders_Log[[#This Row],[Product]]=FY04_M03,SalesOrders_Log[[#This Row],[Date Invoiced]],0)</f>
        <v>0</v>
      </c>
      <c r="BI388" s="18">
        <f>IF(SalesOrders_Log[[#This Row],[Product]]=FY04_M04,SalesOrders_Log[[#This Row],[Date Invoiced]],0)</f>
        <v>0</v>
      </c>
      <c r="BJ388" s="18">
        <f>IF(SalesOrders_Log[[#This Row],[Product]]=FY04_M05,SalesOrders_Log[[#This Row],[Date Invoiced]],0)</f>
        <v>0</v>
      </c>
      <c r="BK388" s="18">
        <f>IF(SalesOrders_Log[[#This Row],[Product]]=FY04_M06,SalesOrders_Log[[#This Row],[Date Invoiced]],0)</f>
        <v>0</v>
      </c>
      <c r="BL388" s="18">
        <f>IF(SalesOrders_Log[[#This Row],[Product]]=FY04_M07,SalesOrders_Log[[#This Row],[Date Invoiced]],0)</f>
        <v>0</v>
      </c>
      <c r="BM388" s="18">
        <f>IF(SalesOrders_Log[[#This Row],[Product]]=FY04_M08,SalesOrders_Log[[#This Row],[Date Invoiced]],0)</f>
        <v>0</v>
      </c>
      <c r="BN388" s="18">
        <f>IF(SalesOrders_Log[[#This Row],[Product]]=FY04_M09,SalesOrders_Log[[#This Row],[Date Invoiced]],0)</f>
        <v>0</v>
      </c>
      <c r="BO388" s="18">
        <f>IF(SalesOrders_Log[[#This Row],[Product]]=FY04_M10,SalesOrders_Log[[#This Row],[Date Invoiced]],0)</f>
        <v>0</v>
      </c>
      <c r="BP388" s="18">
        <f>IF(SalesOrders_Log[[#This Row],[Product]]=FY04_M11,SalesOrders_Log[[#This Row],[Date Invoiced]],0)</f>
        <v>0</v>
      </c>
      <c r="BQ388" s="18">
        <f>IF(SalesOrders_Log[[#This Row],[Product]]=FY04_M12,SalesOrders_Log[[#This Row],[Date Invoiced]],0)</f>
        <v>0</v>
      </c>
      <c r="BR388" s="18">
        <f>IF(SalesOrders_Log[[#This Row],[Product]]=FY05_M01,SalesOrders_Log[[#This Row],[Date Invoiced]],0)</f>
        <v>0</v>
      </c>
      <c r="BS388" s="18">
        <f>IF(SalesOrders_Log[[#This Row],[Product]]=FY05_M02,SalesOrders_Log[[#This Row],[Date Invoiced]],0)</f>
        <v>0</v>
      </c>
      <c r="BT388" s="18">
        <f>IF(SalesOrders_Log[[#This Row],[Product]]=FY05_M03,SalesOrders_Log[[#This Row],[Date Invoiced]],0)</f>
        <v>0</v>
      </c>
      <c r="BU388" s="18">
        <f>IF(SalesOrders_Log[[#This Row],[Product]]=FY05_M04,SalesOrders_Log[[#This Row],[Date Invoiced]],0)</f>
        <v>0</v>
      </c>
      <c r="BV388" s="18">
        <f>IF(SalesOrders_Log[[#This Row],[Product]]=FY05_M05,SalesOrders_Log[[#This Row],[Date Invoiced]],0)</f>
        <v>0</v>
      </c>
      <c r="BW388" s="18">
        <f>IF(SalesOrders_Log[[#This Row],[Product]]=FY05_M06,SalesOrders_Log[[#This Row],[Date Invoiced]],0)</f>
        <v>0</v>
      </c>
      <c r="BX388" s="18">
        <f>IF(SalesOrders_Log[[#This Row],[Product]]=FY05_M07,SalesOrders_Log[[#This Row],[Date Invoiced]],0)</f>
        <v>0</v>
      </c>
      <c r="BY388" s="18">
        <f>IF(SalesOrders_Log[[#This Row],[Product]]=FY05_M08,SalesOrders_Log[[#This Row],[Date Invoiced]],0)</f>
        <v>0</v>
      </c>
      <c r="BZ388" s="18">
        <f>IF(SalesOrders_Log[[#This Row],[Product]]=FY05_M09,SalesOrders_Log[[#This Row],[Date Invoiced]],0)</f>
        <v>0</v>
      </c>
      <c r="CA388" s="18">
        <f>IF(SalesOrders_Log[[#This Row],[Product]]=FY05_M10,SalesOrders_Log[[#This Row],[Date Invoiced]],0)</f>
        <v>0</v>
      </c>
      <c r="CB388" s="18">
        <f>IF(SalesOrders_Log[[#This Row],[Product]]=FY05_M11,SalesOrders_Log[[#This Row],[Date Invoiced]],0)</f>
        <v>0</v>
      </c>
      <c r="CC388" s="18">
        <f>IF(SalesOrders_Log[[#This Row],[Product]]=FY05_M12,SalesOrders_Log[[#This Row],[Date Invoiced]],0)</f>
        <v>0</v>
      </c>
    </row>
    <row r="389" spans="2:81" x14ac:dyDescent="0.25">
      <c r="B389" s="6" t="s">
        <v>993</v>
      </c>
      <c r="C389" s="6"/>
      <c r="D389" s="11"/>
      <c r="E389" s="6"/>
      <c r="F389" s="6"/>
      <c r="G389" s="6"/>
      <c r="H389" s="6"/>
      <c r="I389" s="6"/>
      <c r="J389" s="6"/>
      <c r="K389" s="6"/>
      <c r="L389" s="18" t="str">
        <f>IF(ISBLANK(SalesOrders_Log[[#This Row],[Product]]),"",SalesOrders_Log[[#This Row],[List Price]]*SalesOrders_Log[[#This Row],[QTY at List Price]]+SalesOrders_Log[[#This Row],[Discount Price]]*SalesOrders_Log[[#This Row],[QTY at Discount Price]])</f>
        <v/>
      </c>
      <c r="M389" s="6"/>
      <c r="N389" s="6"/>
      <c r="O389" s="18" t="str">
        <f>IFERROR(SalesOrders_Log[[#This Row],[Line Sub Total]]*SalesOrders_Log[[#This Row],[Zip Code Taxes]],"")</f>
        <v/>
      </c>
      <c r="P389" s="18">
        <f>SalesOrders_Log[[#This Row],[List Price]]-SalesOrders_Log[[#This Row],[Cost Price]]</f>
        <v>0</v>
      </c>
      <c r="Q38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89" s="93" t="str">
        <f>IFERROR(SalesOrders_Log[[#This Row],[QTY at List Price]]*SalesOrders_Log[[#This Row],[List Price]]/SalesOrders_Log[[#This Row],[Cost Price]]*SalesOrders_Log[[#This Row],[QTY at List Price]]-IF(SalesOrders_Log[[#This Row],[QTY at List Price]]="","",1),"")</f>
        <v/>
      </c>
      <c r="S389" s="93" t="str">
        <f>IFERROR( SalesOrders_Log[[#This Row],[QTY at Discount Price]]*SalesOrders_Log[[#This Row],[Discount Price]]/SalesOrders_Log[[#This Row],[Cost Price]]*SalesOrders_Log[[#This Row],[QTY at Discount Price]]-IF(SalesOrders_Log[[#This Row],[QTY at Discount Price]]="","",1),"")</f>
        <v/>
      </c>
      <c r="T389" s="6"/>
      <c r="V389" s="18">
        <f>IF(SalesOrders_Log[[#This Row],[Date Invoiced]]=FY01_M01,SalesOrders_Log[[#This Row],[Line Sub Total]],0)</f>
        <v>0</v>
      </c>
      <c r="W389" s="18">
        <f>IF(SalesOrders_Log[[#This Row],[Date Invoiced]]=FY01_M02,SalesOrders_Log[[#This Row],[Line Sub Total]],0)</f>
        <v>0</v>
      </c>
      <c r="X389" s="18">
        <f>IF(SalesOrders_Log[[#This Row],[Date Invoiced]]=FY01_M03,SalesOrders_Log[[#This Row],[Line Sub Total]],0)</f>
        <v>0</v>
      </c>
      <c r="Y389" s="18">
        <f>IF(SalesOrders_Log[[#This Row],[Date Invoiced]]=FY01_M04,SalesOrders_Log[[#This Row],[Line Sub Total]],0)</f>
        <v>0</v>
      </c>
      <c r="Z389" s="18">
        <f>IF(SalesOrders_Log[[#This Row],[Date Invoiced]]=FY01_M05,SalesOrders_Log[[#This Row],[Line Sub Total]],0)</f>
        <v>0</v>
      </c>
      <c r="AA389" s="18">
        <f>IF(SalesOrders_Log[[#This Row],[Date Invoiced]]=FY01_M06,SalesOrders_Log[[#This Row],[Line Sub Total]],0)</f>
        <v>0</v>
      </c>
      <c r="AB389" s="18">
        <f>IF(SalesOrders_Log[[#This Row],[Date Invoiced]]=FY01_M07,SalesOrders_Log[[#This Row],[Line Sub Total]],0)</f>
        <v>0</v>
      </c>
      <c r="AC389" s="18">
        <f>IF(SalesOrders_Log[[#This Row],[Date Invoiced]]=FY01_M08,SalesOrders_Log[[#This Row],[Line Sub Total]],0)</f>
        <v>0</v>
      </c>
      <c r="AD389" s="18">
        <f>IF(SalesOrders_Log[[#This Row],[Date Invoiced]]=FY01_M09,SalesOrders_Log[[#This Row],[Line Sub Total]],0)</f>
        <v>0</v>
      </c>
      <c r="AE389" s="18">
        <f>IF(SalesOrders_Log[[#This Row],[Date Invoiced]]=FY01_M10,SalesOrders_Log[[#This Row],[Line Sub Total]],0)</f>
        <v>0</v>
      </c>
      <c r="AF389" s="18">
        <f>IF(SalesOrders_Log[[#This Row],[Date Invoiced]]=FY01_M11,SalesOrders_Log[[#This Row],[Line Sub Total]],0)</f>
        <v>0</v>
      </c>
      <c r="AG389" s="18">
        <f>IF(SalesOrders_Log[[#This Row],[Date Invoiced]]=FY01_M12,SalesOrders_Log[[#This Row],[Line Sub Total]],0)</f>
        <v>0</v>
      </c>
      <c r="AH389" s="18">
        <f>IF(SalesOrders_Log[[#This Row],[Date Invoiced]]=FY02_M01,SalesOrders_Log[[#This Row],[Line Sub Total]],0)</f>
        <v>0</v>
      </c>
      <c r="AI389" s="18">
        <f>IF(SalesOrders_Log[[#This Row],[Date Invoiced]]=FY02_M02,SalesOrders_Log[[#This Row],[Line Sub Total]],0)</f>
        <v>0</v>
      </c>
      <c r="AJ389" s="18">
        <f>IF(SalesOrders_Log[[#This Row],[Date Invoiced]]=FY02_M03,SalesOrders_Log[[#This Row],[Line Sub Total]],0)</f>
        <v>0</v>
      </c>
      <c r="AK389" s="18">
        <f>IF(SalesOrders_Log[[#This Row],[Date Invoiced]]=FY02_M04,SalesOrders_Log[[#This Row],[Line Sub Total]],0)</f>
        <v>0</v>
      </c>
      <c r="AL389" s="18">
        <f>IF(SalesOrders_Log[[#This Row],[Date Invoiced]]=FY02_M05,SalesOrders_Log[[#This Row],[Line Sub Total]],0)</f>
        <v>0</v>
      </c>
      <c r="AM389" s="18">
        <f>IF(SalesOrders_Log[[#This Row],[Date Invoiced]]=FY02_M06,SalesOrders_Log[[#This Row],[Line Sub Total]],0)</f>
        <v>0</v>
      </c>
      <c r="AN389" s="18">
        <f>IF(SalesOrders_Log[[#This Row],[Date Invoiced]]=FY02_M07,SalesOrders_Log[[#This Row],[Line Sub Total]],0)</f>
        <v>0</v>
      </c>
      <c r="AO389" s="18">
        <f>IF(SalesOrders_Log[[#This Row],[Date Invoiced]]=FY02_M08,SalesOrders_Log[[#This Row],[Line Sub Total]],0)</f>
        <v>0</v>
      </c>
      <c r="AP389" s="18">
        <f>IF(SalesOrders_Log[[#This Row],[Date Invoiced]]=FY02_M09,SalesOrders_Log[[#This Row],[Line Sub Total]],0)</f>
        <v>0</v>
      </c>
      <c r="AQ389" s="18">
        <f>IF(SalesOrders_Log[[#This Row],[Date Invoiced]]=FY02_M10,SalesOrders_Log[[#This Row],[Line Sub Total]],0)</f>
        <v>0</v>
      </c>
      <c r="AR389" s="18">
        <f>IF(SalesOrders_Log[[#This Row],[Date Invoiced]]=FY02_M11,SalesOrders_Log[[#This Row],[Line Sub Total]],0)</f>
        <v>0</v>
      </c>
      <c r="AS389" s="18">
        <f>IF(SalesOrders_Log[[#This Row],[Date Invoiced]]=FY02_M12,SalesOrders_Log[[#This Row],[Line Sub Total]],0)</f>
        <v>0</v>
      </c>
      <c r="AT389" s="18">
        <f>IF(SalesOrders_Log[[#This Row],[Date Invoiced]]=FY03_M01,SalesOrders_Log[[#This Row],[Line Sub Total]],0)</f>
        <v>0</v>
      </c>
      <c r="AU389" s="18">
        <f>IF(SalesOrders_Log[[#This Row],[Date Invoiced]]=FY03_M02,SalesOrders_Log[[#This Row],[Line Sub Total]],0)</f>
        <v>0</v>
      </c>
      <c r="AV389" s="18">
        <f>IF(SalesOrders_Log[[#This Row],[Date Invoiced]]=FY03_M03,SalesOrders_Log[[#This Row],[Line Sub Total]],0)</f>
        <v>0</v>
      </c>
      <c r="AW389" s="18">
        <f>IF(SalesOrders_Log[[#This Row],[Date Invoiced]]=FY03_M04,SalesOrders_Log[[#This Row],[Line Sub Total]],0)</f>
        <v>0</v>
      </c>
      <c r="AX389" s="18">
        <f>IF(SalesOrders_Log[[#This Row],[Date Invoiced]]=FY03_M05,SalesOrders_Log[[#This Row],[Line Sub Total]],0)</f>
        <v>0</v>
      </c>
      <c r="AY389" s="18">
        <f>IF(SalesOrders_Log[[#This Row],[Date Invoiced]]=FY03_M06,SalesOrders_Log[[#This Row],[Line Sub Total]],0)</f>
        <v>0</v>
      </c>
      <c r="AZ389" s="18">
        <f>IF(SalesOrders_Log[[#This Row],[Date Invoiced]]=FY03_M07,SalesOrders_Log[[#This Row],[Line Sub Total]],0)</f>
        <v>0</v>
      </c>
      <c r="BA389" s="18">
        <f>IF(SalesOrders_Log[[#This Row],[Date Invoiced]]=FY03_M08,SalesOrders_Log[[#This Row],[Line Sub Total]],0)</f>
        <v>0</v>
      </c>
      <c r="BB389" s="18">
        <f>IF(SalesOrders_Log[[#This Row],[Date Invoiced]]=FY03_M09,SalesOrders_Log[[#This Row],[Line Sub Total]],0)</f>
        <v>0</v>
      </c>
      <c r="BC389" s="18">
        <f>IF(SalesOrders_Log[[#This Row],[Date Invoiced]]=FY03_M10,SalesOrders_Log[[#This Row],[Line Sub Total]],0)</f>
        <v>0</v>
      </c>
      <c r="BD389" s="18">
        <f>IF(SalesOrders_Log[[#This Row],[Date Invoiced]]=FY03_M11,SalesOrders_Log[[#This Row],[Line Sub Total]],0)</f>
        <v>0</v>
      </c>
      <c r="BE389" s="18">
        <f>IF(SalesOrders_Log[[#This Row],[Date Invoiced]]=FY03_M12,SalesOrders_Log[[#This Row],[Line Sub Total]],0)</f>
        <v>0</v>
      </c>
      <c r="BF389" s="18">
        <f>IF(SalesOrders_Log[[#This Row],[Product]]=FY04_M01,SalesOrders_Log[[#This Row],[Date Invoiced]],0)</f>
        <v>0</v>
      </c>
      <c r="BG389" s="18">
        <f>IF(SalesOrders_Log[[#This Row],[Product]]=FY04_M02,SalesOrders_Log[[#This Row],[Date Invoiced]],0)</f>
        <v>0</v>
      </c>
      <c r="BH389" s="18">
        <f>IF(SalesOrders_Log[[#This Row],[Product]]=FY04_M03,SalesOrders_Log[[#This Row],[Date Invoiced]],0)</f>
        <v>0</v>
      </c>
      <c r="BI389" s="18">
        <f>IF(SalesOrders_Log[[#This Row],[Product]]=FY04_M04,SalesOrders_Log[[#This Row],[Date Invoiced]],0)</f>
        <v>0</v>
      </c>
      <c r="BJ389" s="18">
        <f>IF(SalesOrders_Log[[#This Row],[Product]]=FY04_M05,SalesOrders_Log[[#This Row],[Date Invoiced]],0)</f>
        <v>0</v>
      </c>
      <c r="BK389" s="18">
        <f>IF(SalesOrders_Log[[#This Row],[Product]]=FY04_M06,SalesOrders_Log[[#This Row],[Date Invoiced]],0)</f>
        <v>0</v>
      </c>
      <c r="BL389" s="18">
        <f>IF(SalesOrders_Log[[#This Row],[Product]]=FY04_M07,SalesOrders_Log[[#This Row],[Date Invoiced]],0)</f>
        <v>0</v>
      </c>
      <c r="BM389" s="18">
        <f>IF(SalesOrders_Log[[#This Row],[Product]]=FY04_M08,SalesOrders_Log[[#This Row],[Date Invoiced]],0)</f>
        <v>0</v>
      </c>
      <c r="BN389" s="18">
        <f>IF(SalesOrders_Log[[#This Row],[Product]]=FY04_M09,SalesOrders_Log[[#This Row],[Date Invoiced]],0)</f>
        <v>0</v>
      </c>
      <c r="BO389" s="18">
        <f>IF(SalesOrders_Log[[#This Row],[Product]]=FY04_M10,SalesOrders_Log[[#This Row],[Date Invoiced]],0)</f>
        <v>0</v>
      </c>
      <c r="BP389" s="18">
        <f>IF(SalesOrders_Log[[#This Row],[Product]]=FY04_M11,SalesOrders_Log[[#This Row],[Date Invoiced]],0)</f>
        <v>0</v>
      </c>
      <c r="BQ389" s="18">
        <f>IF(SalesOrders_Log[[#This Row],[Product]]=FY04_M12,SalesOrders_Log[[#This Row],[Date Invoiced]],0)</f>
        <v>0</v>
      </c>
      <c r="BR389" s="18">
        <f>IF(SalesOrders_Log[[#This Row],[Product]]=FY05_M01,SalesOrders_Log[[#This Row],[Date Invoiced]],0)</f>
        <v>0</v>
      </c>
      <c r="BS389" s="18">
        <f>IF(SalesOrders_Log[[#This Row],[Product]]=FY05_M02,SalesOrders_Log[[#This Row],[Date Invoiced]],0)</f>
        <v>0</v>
      </c>
      <c r="BT389" s="18">
        <f>IF(SalesOrders_Log[[#This Row],[Product]]=FY05_M03,SalesOrders_Log[[#This Row],[Date Invoiced]],0)</f>
        <v>0</v>
      </c>
      <c r="BU389" s="18">
        <f>IF(SalesOrders_Log[[#This Row],[Product]]=FY05_M04,SalesOrders_Log[[#This Row],[Date Invoiced]],0)</f>
        <v>0</v>
      </c>
      <c r="BV389" s="18">
        <f>IF(SalesOrders_Log[[#This Row],[Product]]=FY05_M05,SalesOrders_Log[[#This Row],[Date Invoiced]],0)</f>
        <v>0</v>
      </c>
      <c r="BW389" s="18">
        <f>IF(SalesOrders_Log[[#This Row],[Product]]=FY05_M06,SalesOrders_Log[[#This Row],[Date Invoiced]],0)</f>
        <v>0</v>
      </c>
      <c r="BX389" s="18">
        <f>IF(SalesOrders_Log[[#This Row],[Product]]=FY05_M07,SalesOrders_Log[[#This Row],[Date Invoiced]],0)</f>
        <v>0</v>
      </c>
      <c r="BY389" s="18">
        <f>IF(SalesOrders_Log[[#This Row],[Product]]=FY05_M08,SalesOrders_Log[[#This Row],[Date Invoiced]],0)</f>
        <v>0</v>
      </c>
      <c r="BZ389" s="18">
        <f>IF(SalesOrders_Log[[#This Row],[Product]]=FY05_M09,SalesOrders_Log[[#This Row],[Date Invoiced]],0)</f>
        <v>0</v>
      </c>
      <c r="CA389" s="18">
        <f>IF(SalesOrders_Log[[#This Row],[Product]]=FY05_M10,SalesOrders_Log[[#This Row],[Date Invoiced]],0)</f>
        <v>0</v>
      </c>
      <c r="CB389" s="18">
        <f>IF(SalesOrders_Log[[#This Row],[Product]]=FY05_M11,SalesOrders_Log[[#This Row],[Date Invoiced]],0)</f>
        <v>0</v>
      </c>
      <c r="CC389" s="18">
        <f>IF(SalesOrders_Log[[#This Row],[Product]]=FY05_M12,SalesOrders_Log[[#This Row],[Date Invoiced]],0)</f>
        <v>0</v>
      </c>
    </row>
    <row r="390" spans="2:81" x14ac:dyDescent="0.25">
      <c r="B390" s="6" t="s">
        <v>994</v>
      </c>
      <c r="C390" s="6"/>
      <c r="D390" s="11"/>
      <c r="E390" s="6"/>
      <c r="F390" s="6"/>
      <c r="G390" s="6"/>
      <c r="H390" s="6"/>
      <c r="I390" s="6"/>
      <c r="J390" s="6"/>
      <c r="K390" s="6"/>
      <c r="L390" s="18" t="str">
        <f>IF(ISBLANK(SalesOrders_Log[[#This Row],[Product]]),"",SalesOrders_Log[[#This Row],[List Price]]*SalesOrders_Log[[#This Row],[QTY at List Price]]+SalesOrders_Log[[#This Row],[Discount Price]]*SalesOrders_Log[[#This Row],[QTY at Discount Price]])</f>
        <v/>
      </c>
      <c r="M390" s="6"/>
      <c r="N390" s="6"/>
      <c r="O390" s="18" t="str">
        <f>IFERROR(SalesOrders_Log[[#This Row],[Line Sub Total]]*SalesOrders_Log[[#This Row],[Zip Code Taxes]],"")</f>
        <v/>
      </c>
      <c r="P390" s="18">
        <f>SalesOrders_Log[[#This Row],[List Price]]-SalesOrders_Log[[#This Row],[Cost Price]]</f>
        <v>0</v>
      </c>
      <c r="Q39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90" s="93" t="str">
        <f>IFERROR(SalesOrders_Log[[#This Row],[QTY at List Price]]*SalesOrders_Log[[#This Row],[List Price]]/SalesOrders_Log[[#This Row],[Cost Price]]*SalesOrders_Log[[#This Row],[QTY at List Price]]-IF(SalesOrders_Log[[#This Row],[QTY at List Price]]="","",1),"")</f>
        <v/>
      </c>
      <c r="S390" s="93" t="str">
        <f>IFERROR( SalesOrders_Log[[#This Row],[QTY at Discount Price]]*SalesOrders_Log[[#This Row],[Discount Price]]/SalesOrders_Log[[#This Row],[Cost Price]]*SalesOrders_Log[[#This Row],[QTY at Discount Price]]-IF(SalesOrders_Log[[#This Row],[QTY at Discount Price]]="","",1),"")</f>
        <v/>
      </c>
      <c r="T390" s="6"/>
      <c r="V390" s="18">
        <f>IF(SalesOrders_Log[[#This Row],[Date Invoiced]]=FY01_M01,SalesOrders_Log[[#This Row],[Line Sub Total]],0)</f>
        <v>0</v>
      </c>
      <c r="W390" s="18">
        <f>IF(SalesOrders_Log[[#This Row],[Date Invoiced]]=FY01_M02,SalesOrders_Log[[#This Row],[Line Sub Total]],0)</f>
        <v>0</v>
      </c>
      <c r="X390" s="18">
        <f>IF(SalesOrders_Log[[#This Row],[Date Invoiced]]=FY01_M03,SalesOrders_Log[[#This Row],[Line Sub Total]],0)</f>
        <v>0</v>
      </c>
      <c r="Y390" s="18">
        <f>IF(SalesOrders_Log[[#This Row],[Date Invoiced]]=FY01_M04,SalesOrders_Log[[#This Row],[Line Sub Total]],0)</f>
        <v>0</v>
      </c>
      <c r="Z390" s="18">
        <f>IF(SalesOrders_Log[[#This Row],[Date Invoiced]]=FY01_M05,SalesOrders_Log[[#This Row],[Line Sub Total]],0)</f>
        <v>0</v>
      </c>
      <c r="AA390" s="18">
        <f>IF(SalesOrders_Log[[#This Row],[Date Invoiced]]=FY01_M06,SalesOrders_Log[[#This Row],[Line Sub Total]],0)</f>
        <v>0</v>
      </c>
      <c r="AB390" s="18">
        <f>IF(SalesOrders_Log[[#This Row],[Date Invoiced]]=FY01_M07,SalesOrders_Log[[#This Row],[Line Sub Total]],0)</f>
        <v>0</v>
      </c>
      <c r="AC390" s="18">
        <f>IF(SalesOrders_Log[[#This Row],[Date Invoiced]]=FY01_M08,SalesOrders_Log[[#This Row],[Line Sub Total]],0)</f>
        <v>0</v>
      </c>
      <c r="AD390" s="18">
        <f>IF(SalesOrders_Log[[#This Row],[Date Invoiced]]=FY01_M09,SalesOrders_Log[[#This Row],[Line Sub Total]],0)</f>
        <v>0</v>
      </c>
      <c r="AE390" s="18">
        <f>IF(SalesOrders_Log[[#This Row],[Date Invoiced]]=FY01_M10,SalesOrders_Log[[#This Row],[Line Sub Total]],0)</f>
        <v>0</v>
      </c>
      <c r="AF390" s="18">
        <f>IF(SalesOrders_Log[[#This Row],[Date Invoiced]]=FY01_M11,SalesOrders_Log[[#This Row],[Line Sub Total]],0)</f>
        <v>0</v>
      </c>
      <c r="AG390" s="18">
        <f>IF(SalesOrders_Log[[#This Row],[Date Invoiced]]=FY01_M12,SalesOrders_Log[[#This Row],[Line Sub Total]],0)</f>
        <v>0</v>
      </c>
      <c r="AH390" s="18">
        <f>IF(SalesOrders_Log[[#This Row],[Date Invoiced]]=FY02_M01,SalesOrders_Log[[#This Row],[Line Sub Total]],0)</f>
        <v>0</v>
      </c>
      <c r="AI390" s="18">
        <f>IF(SalesOrders_Log[[#This Row],[Date Invoiced]]=FY02_M02,SalesOrders_Log[[#This Row],[Line Sub Total]],0)</f>
        <v>0</v>
      </c>
      <c r="AJ390" s="18">
        <f>IF(SalesOrders_Log[[#This Row],[Date Invoiced]]=FY02_M03,SalesOrders_Log[[#This Row],[Line Sub Total]],0)</f>
        <v>0</v>
      </c>
      <c r="AK390" s="18">
        <f>IF(SalesOrders_Log[[#This Row],[Date Invoiced]]=FY02_M04,SalesOrders_Log[[#This Row],[Line Sub Total]],0)</f>
        <v>0</v>
      </c>
      <c r="AL390" s="18">
        <f>IF(SalesOrders_Log[[#This Row],[Date Invoiced]]=FY02_M05,SalesOrders_Log[[#This Row],[Line Sub Total]],0)</f>
        <v>0</v>
      </c>
      <c r="AM390" s="18">
        <f>IF(SalesOrders_Log[[#This Row],[Date Invoiced]]=FY02_M06,SalesOrders_Log[[#This Row],[Line Sub Total]],0)</f>
        <v>0</v>
      </c>
      <c r="AN390" s="18">
        <f>IF(SalesOrders_Log[[#This Row],[Date Invoiced]]=FY02_M07,SalesOrders_Log[[#This Row],[Line Sub Total]],0)</f>
        <v>0</v>
      </c>
      <c r="AO390" s="18">
        <f>IF(SalesOrders_Log[[#This Row],[Date Invoiced]]=FY02_M08,SalesOrders_Log[[#This Row],[Line Sub Total]],0)</f>
        <v>0</v>
      </c>
      <c r="AP390" s="18">
        <f>IF(SalesOrders_Log[[#This Row],[Date Invoiced]]=FY02_M09,SalesOrders_Log[[#This Row],[Line Sub Total]],0)</f>
        <v>0</v>
      </c>
      <c r="AQ390" s="18">
        <f>IF(SalesOrders_Log[[#This Row],[Date Invoiced]]=FY02_M10,SalesOrders_Log[[#This Row],[Line Sub Total]],0)</f>
        <v>0</v>
      </c>
      <c r="AR390" s="18">
        <f>IF(SalesOrders_Log[[#This Row],[Date Invoiced]]=FY02_M11,SalesOrders_Log[[#This Row],[Line Sub Total]],0)</f>
        <v>0</v>
      </c>
      <c r="AS390" s="18">
        <f>IF(SalesOrders_Log[[#This Row],[Date Invoiced]]=FY02_M12,SalesOrders_Log[[#This Row],[Line Sub Total]],0)</f>
        <v>0</v>
      </c>
      <c r="AT390" s="18">
        <f>IF(SalesOrders_Log[[#This Row],[Date Invoiced]]=FY03_M01,SalesOrders_Log[[#This Row],[Line Sub Total]],0)</f>
        <v>0</v>
      </c>
      <c r="AU390" s="18">
        <f>IF(SalesOrders_Log[[#This Row],[Date Invoiced]]=FY03_M02,SalesOrders_Log[[#This Row],[Line Sub Total]],0)</f>
        <v>0</v>
      </c>
      <c r="AV390" s="18">
        <f>IF(SalesOrders_Log[[#This Row],[Date Invoiced]]=FY03_M03,SalesOrders_Log[[#This Row],[Line Sub Total]],0)</f>
        <v>0</v>
      </c>
      <c r="AW390" s="18">
        <f>IF(SalesOrders_Log[[#This Row],[Date Invoiced]]=FY03_M04,SalesOrders_Log[[#This Row],[Line Sub Total]],0)</f>
        <v>0</v>
      </c>
      <c r="AX390" s="18">
        <f>IF(SalesOrders_Log[[#This Row],[Date Invoiced]]=FY03_M05,SalesOrders_Log[[#This Row],[Line Sub Total]],0)</f>
        <v>0</v>
      </c>
      <c r="AY390" s="18">
        <f>IF(SalesOrders_Log[[#This Row],[Date Invoiced]]=FY03_M06,SalesOrders_Log[[#This Row],[Line Sub Total]],0)</f>
        <v>0</v>
      </c>
      <c r="AZ390" s="18">
        <f>IF(SalesOrders_Log[[#This Row],[Date Invoiced]]=FY03_M07,SalesOrders_Log[[#This Row],[Line Sub Total]],0)</f>
        <v>0</v>
      </c>
      <c r="BA390" s="18">
        <f>IF(SalesOrders_Log[[#This Row],[Date Invoiced]]=FY03_M08,SalesOrders_Log[[#This Row],[Line Sub Total]],0)</f>
        <v>0</v>
      </c>
      <c r="BB390" s="18">
        <f>IF(SalesOrders_Log[[#This Row],[Date Invoiced]]=FY03_M09,SalesOrders_Log[[#This Row],[Line Sub Total]],0)</f>
        <v>0</v>
      </c>
      <c r="BC390" s="18">
        <f>IF(SalesOrders_Log[[#This Row],[Date Invoiced]]=FY03_M10,SalesOrders_Log[[#This Row],[Line Sub Total]],0)</f>
        <v>0</v>
      </c>
      <c r="BD390" s="18">
        <f>IF(SalesOrders_Log[[#This Row],[Date Invoiced]]=FY03_M11,SalesOrders_Log[[#This Row],[Line Sub Total]],0)</f>
        <v>0</v>
      </c>
      <c r="BE390" s="18">
        <f>IF(SalesOrders_Log[[#This Row],[Date Invoiced]]=FY03_M12,SalesOrders_Log[[#This Row],[Line Sub Total]],0)</f>
        <v>0</v>
      </c>
      <c r="BF390" s="18">
        <f>IF(SalesOrders_Log[[#This Row],[Product]]=FY04_M01,SalesOrders_Log[[#This Row],[Date Invoiced]],0)</f>
        <v>0</v>
      </c>
      <c r="BG390" s="18">
        <f>IF(SalesOrders_Log[[#This Row],[Product]]=FY04_M02,SalesOrders_Log[[#This Row],[Date Invoiced]],0)</f>
        <v>0</v>
      </c>
      <c r="BH390" s="18">
        <f>IF(SalesOrders_Log[[#This Row],[Product]]=FY04_M03,SalesOrders_Log[[#This Row],[Date Invoiced]],0)</f>
        <v>0</v>
      </c>
      <c r="BI390" s="18">
        <f>IF(SalesOrders_Log[[#This Row],[Product]]=FY04_M04,SalesOrders_Log[[#This Row],[Date Invoiced]],0)</f>
        <v>0</v>
      </c>
      <c r="BJ390" s="18">
        <f>IF(SalesOrders_Log[[#This Row],[Product]]=FY04_M05,SalesOrders_Log[[#This Row],[Date Invoiced]],0)</f>
        <v>0</v>
      </c>
      <c r="BK390" s="18">
        <f>IF(SalesOrders_Log[[#This Row],[Product]]=FY04_M06,SalesOrders_Log[[#This Row],[Date Invoiced]],0)</f>
        <v>0</v>
      </c>
      <c r="BL390" s="18">
        <f>IF(SalesOrders_Log[[#This Row],[Product]]=FY04_M07,SalesOrders_Log[[#This Row],[Date Invoiced]],0)</f>
        <v>0</v>
      </c>
      <c r="BM390" s="18">
        <f>IF(SalesOrders_Log[[#This Row],[Product]]=FY04_M08,SalesOrders_Log[[#This Row],[Date Invoiced]],0)</f>
        <v>0</v>
      </c>
      <c r="BN390" s="18">
        <f>IF(SalesOrders_Log[[#This Row],[Product]]=FY04_M09,SalesOrders_Log[[#This Row],[Date Invoiced]],0)</f>
        <v>0</v>
      </c>
      <c r="BO390" s="18">
        <f>IF(SalesOrders_Log[[#This Row],[Product]]=FY04_M10,SalesOrders_Log[[#This Row],[Date Invoiced]],0)</f>
        <v>0</v>
      </c>
      <c r="BP390" s="18">
        <f>IF(SalesOrders_Log[[#This Row],[Product]]=FY04_M11,SalesOrders_Log[[#This Row],[Date Invoiced]],0)</f>
        <v>0</v>
      </c>
      <c r="BQ390" s="18">
        <f>IF(SalesOrders_Log[[#This Row],[Product]]=FY04_M12,SalesOrders_Log[[#This Row],[Date Invoiced]],0)</f>
        <v>0</v>
      </c>
      <c r="BR390" s="18">
        <f>IF(SalesOrders_Log[[#This Row],[Product]]=FY05_M01,SalesOrders_Log[[#This Row],[Date Invoiced]],0)</f>
        <v>0</v>
      </c>
      <c r="BS390" s="18">
        <f>IF(SalesOrders_Log[[#This Row],[Product]]=FY05_M02,SalesOrders_Log[[#This Row],[Date Invoiced]],0)</f>
        <v>0</v>
      </c>
      <c r="BT390" s="18">
        <f>IF(SalesOrders_Log[[#This Row],[Product]]=FY05_M03,SalesOrders_Log[[#This Row],[Date Invoiced]],0)</f>
        <v>0</v>
      </c>
      <c r="BU390" s="18">
        <f>IF(SalesOrders_Log[[#This Row],[Product]]=FY05_M04,SalesOrders_Log[[#This Row],[Date Invoiced]],0)</f>
        <v>0</v>
      </c>
      <c r="BV390" s="18">
        <f>IF(SalesOrders_Log[[#This Row],[Product]]=FY05_M05,SalesOrders_Log[[#This Row],[Date Invoiced]],0)</f>
        <v>0</v>
      </c>
      <c r="BW390" s="18">
        <f>IF(SalesOrders_Log[[#This Row],[Product]]=FY05_M06,SalesOrders_Log[[#This Row],[Date Invoiced]],0)</f>
        <v>0</v>
      </c>
      <c r="BX390" s="18">
        <f>IF(SalesOrders_Log[[#This Row],[Product]]=FY05_M07,SalesOrders_Log[[#This Row],[Date Invoiced]],0)</f>
        <v>0</v>
      </c>
      <c r="BY390" s="18">
        <f>IF(SalesOrders_Log[[#This Row],[Product]]=FY05_M08,SalesOrders_Log[[#This Row],[Date Invoiced]],0)</f>
        <v>0</v>
      </c>
      <c r="BZ390" s="18">
        <f>IF(SalesOrders_Log[[#This Row],[Product]]=FY05_M09,SalesOrders_Log[[#This Row],[Date Invoiced]],0)</f>
        <v>0</v>
      </c>
      <c r="CA390" s="18">
        <f>IF(SalesOrders_Log[[#This Row],[Product]]=FY05_M10,SalesOrders_Log[[#This Row],[Date Invoiced]],0)</f>
        <v>0</v>
      </c>
      <c r="CB390" s="18">
        <f>IF(SalesOrders_Log[[#This Row],[Product]]=FY05_M11,SalesOrders_Log[[#This Row],[Date Invoiced]],0)</f>
        <v>0</v>
      </c>
      <c r="CC390" s="18">
        <f>IF(SalesOrders_Log[[#This Row],[Product]]=FY05_M12,SalesOrders_Log[[#This Row],[Date Invoiced]],0)</f>
        <v>0</v>
      </c>
    </row>
    <row r="391" spans="2:81" x14ac:dyDescent="0.25">
      <c r="B391" s="6" t="s">
        <v>995</v>
      </c>
      <c r="C391" s="6"/>
      <c r="D391" s="11"/>
      <c r="E391" s="6"/>
      <c r="F391" s="6"/>
      <c r="G391" s="6"/>
      <c r="H391" s="6"/>
      <c r="I391" s="6"/>
      <c r="J391" s="6"/>
      <c r="K391" s="6"/>
      <c r="L391" s="18" t="str">
        <f>IF(ISBLANK(SalesOrders_Log[[#This Row],[Product]]),"",SalesOrders_Log[[#This Row],[List Price]]*SalesOrders_Log[[#This Row],[QTY at List Price]]+SalesOrders_Log[[#This Row],[Discount Price]]*SalesOrders_Log[[#This Row],[QTY at Discount Price]])</f>
        <v/>
      </c>
      <c r="M391" s="6"/>
      <c r="N391" s="6"/>
      <c r="O391" s="18" t="str">
        <f>IFERROR(SalesOrders_Log[[#This Row],[Line Sub Total]]*SalesOrders_Log[[#This Row],[Zip Code Taxes]],"")</f>
        <v/>
      </c>
      <c r="P391" s="18">
        <f>SalesOrders_Log[[#This Row],[List Price]]-SalesOrders_Log[[#This Row],[Cost Price]]</f>
        <v>0</v>
      </c>
      <c r="Q39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91" s="93" t="str">
        <f>IFERROR(SalesOrders_Log[[#This Row],[QTY at List Price]]*SalesOrders_Log[[#This Row],[List Price]]/SalesOrders_Log[[#This Row],[Cost Price]]*SalesOrders_Log[[#This Row],[QTY at List Price]]-IF(SalesOrders_Log[[#This Row],[QTY at List Price]]="","",1),"")</f>
        <v/>
      </c>
      <c r="S391" s="93" t="str">
        <f>IFERROR( SalesOrders_Log[[#This Row],[QTY at Discount Price]]*SalesOrders_Log[[#This Row],[Discount Price]]/SalesOrders_Log[[#This Row],[Cost Price]]*SalesOrders_Log[[#This Row],[QTY at Discount Price]]-IF(SalesOrders_Log[[#This Row],[QTY at Discount Price]]="","",1),"")</f>
        <v/>
      </c>
      <c r="T391" s="6"/>
      <c r="V391" s="18">
        <f>IF(SalesOrders_Log[[#This Row],[Date Invoiced]]=FY01_M01,SalesOrders_Log[[#This Row],[Line Sub Total]],0)</f>
        <v>0</v>
      </c>
      <c r="W391" s="18">
        <f>IF(SalesOrders_Log[[#This Row],[Date Invoiced]]=FY01_M02,SalesOrders_Log[[#This Row],[Line Sub Total]],0)</f>
        <v>0</v>
      </c>
      <c r="X391" s="18">
        <f>IF(SalesOrders_Log[[#This Row],[Date Invoiced]]=FY01_M03,SalesOrders_Log[[#This Row],[Line Sub Total]],0)</f>
        <v>0</v>
      </c>
      <c r="Y391" s="18">
        <f>IF(SalesOrders_Log[[#This Row],[Date Invoiced]]=FY01_M04,SalesOrders_Log[[#This Row],[Line Sub Total]],0)</f>
        <v>0</v>
      </c>
      <c r="Z391" s="18">
        <f>IF(SalesOrders_Log[[#This Row],[Date Invoiced]]=FY01_M05,SalesOrders_Log[[#This Row],[Line Sub Total]],0)</f>
        <v>0</v>
      </c>
      <c r="AA391" s="18">
        <f>IF(SalesOrders_Log[[#This Row],[Date Invoiced]]=FY01_M06,SalesOrders_Log[[#This Row],[Line Sub Total]],0)</f>
        <v>0</v>
      </c>
      <c r="AB391" s="18">
        <f>IF(SalesOrders_Log[[#This Row],[Date Invoiced]]=FY01_M07,SalesOrders_Log[[#This Row],[Line Sub Total]],0)</f>
        <v>0</v>
      </c>
      <c r="AC391" s="18">
        <f>IF(SalesOrders_Log[[#This Row],[Date Invoiced]]=FY01_M08,SalesOrders_Log[[#This Row],[Line Sub Total]],0)</f>
        <v>0</v>
      </c>
      <c r="AD391" s="18">
        <f>IF(SalesOrders_Log[[#This Row],[Date Invoiced]]=FY01_M09,SalesOrders_Log[[#This Row],[Line Sub Total]],0)</f>
        <v>0</v>
      </c>
      <c r="AE391" s="18">
        <f>IF(SalesOrders_Log[[#This Row],[Date Invoiced]]=FY01_M10,SalesOrders_Log[[#This Row],[Line Sub Total]],0)</f>
        <v>0</v>
      </c>
      <c r="AF391" s="18">
        <f>IF(SalesOrders_Log[[#This Row],[Date Invoiced]]=FY01_M11,SalesOrders_Log[[#This Row],[Line Sub Total]],0)</f>
        <v>0</v>
      </c>
      <c r="AG391" s="18">
        <f>IF(SalesOrders_Log[[#This Row],[Date Invoiced]]=FY01_M12,SalesOrders_Log[[#This Row],[Line Sub Total]],0)</f>
        <v>0</v>
      </c>
      <c r="AH391" s="18">
        <f>IF(SalesOrders_Log[[#This Row],[Date Invoiced]]=FY02_M01,SalesOrders_Log[[#This Row],[Line Sub Total]],0)</f>
        <v>0</v>
      </c>
      <c r="AI391" s="18">
        <f>IF(SalesOrders_Log[[#This Row],[Date Invoiced]]=FY02_M02,SalesOrders_Log[[#This Row],[Line Sub Total]],0)</f>
        <v>0</v>
      </c>
      <c r="AJ391" s="18">
        <f>IF(SalesOrders_Log[[#This Row],[Date Invoiced]]=FY02_M03,SalesOrders_Log[[#This Row],[Line Sub Total]],0)</f>
        <v>0</v>
      </c>
      <c r="AK391" s="18">
        <f>IF(SalesOrders_Log[[#This Row],[Date Invoiced]]=FY02_M04,SalesOrders_Log[[#This Row],[Line Sub Total]],0)</f>
        <v>0</v>
      </c>
      <c r="AL391" s="18">
        <f>IF(SalesOrders_Log[[#This Row],[Date Invoiced]]=FY02_M05,SalesOrders_Log[[#This Row],[Line Sub Total]],0)</f>
        <v>0</v>
      </c>
      <c r="AM391" s="18">
        <f>IF(SalesOrders_Log[[#This Row],[Date Invoiced]]=FY02_M06,SalesOrders_Log[[#This Row],[Line Sub Total]],0)</f>
        <v>0</v>
      </c>
      <c r="AN391" s="18">
        <f>IF(SalesOrders_Log[[#This Row],[Date Invoiced]]=FY02_M07,SalesOrders_Log[[#This Row],[Line Sub Total]],0)</f>
        <v>0</v>
      </c>
      <c r="AO391" s="18">
        <f>IF(SalesOrders_Log[[#This Row],[Date Invoiced]]=FY02_M08,SalesOrders_Log[[#This Row],[Line Sub Total]],0)</f>
        <v>0</v>
      </c>
      <c r="AP391" s="18">
        <f>IF(SalesOrders_Log[[#This Row],[Date Invoiced]]=FY02_M09,SalesOrders_Log[[#This Row],[Line Sub Total]],0)</f>
        <v>0</v>
      </c>
      <c r="AQ391" s="18">
        <f>IF(SalesOrders_Log[[#This Row],[Date Invoiced]]=FY02_M10,SalesOrders_Log[[#This Row],[Line Sub Total]],0)</f>
        <v>0</v>
      </c>
      <c r="AR391" s="18">
        <f>IF(SalesOrders_Log[[#This Row],[Date Invoiced]]=FY02_M11,SalesOrders_Log[[#This Row],[Line Sub Total]],0)</f>
        <v>0</v>
      </c>
      <c r="AS391" s="18">
        <f>IF(SalesOrders_Log[[#This Row],[Date Invoiced]]=FY02_M12,SalesOrders_Log[[#This Row],[Line Sub Total]],0)</f>
        <v>0</v>
      </c>
      <c r="AT391" s="18">
        <f>IF(SalesOrders_Log[[#This Row],[Date Invoiced]]=FY03_M01,SalesOrders_Log[[#This Row],[Line Sub Total]],0)</f>
        <v>0</v>
      </c>
      <c r="AU391" s="18">
        <f>IF(SalesOrders_Log[[#This Row],[Date Invoiced]]=FY03_M02,SalesOrders_Log[[#This Row],[Line Sub Total]],0)</f>
        <v>0</v>
      </c>
      <c r="AV391" s="18">
        <f>IF(SalesOrders_Log[[#This Row],[Date Invoiced]]=FY03_M03,SalesOrders_Log[[#This Row],[Line Sub Total]],0)</f>
        <v>0</v>
      </c>
      <c r="AW391" s="18">
        <f>IF(SalesOrders_Log[[#This Row],[Date Invoiced]]=FY03_M04,SalesOrders_Log[[#This Row],[Line Sub Total]],0)</f>
        <v>0</v>
      </c>
      <c r="AX391" s="18">
        <f>IF(SalesOrders_Log[[#This Row],[Date Invoiced]]=FY03_M05,SalesOrders_Log[[#This Row],[Line Sub Total]],0)</f>
        <v>0</v>
      </c>
      <c r="AY391" s="18">
        <f>IF(SalesOrders_Log[[#This Row],[Date Invoiced]]=FY03_M06,SalesOrders_Log[[#This Row],[Line Sub Total]],0)</f>
        <v>0</v>
      </c>
      <c r="AZ391" s="18">
        <f>IF(SalesOrders_Log[[#This Row],[Date Invoiced]]=FY03_M07,SalesOrders_Log[[#This Row],[Line Sub Total]],0)</f>
        <v>0</v>
      </c>
      <c r="BA391" s="18">
        <f>IF(SalesOrders_Log[[#This Row],[Date Invoiced]]=FY03_M08,SalesOrders_Log[[#This Row],[Line Sub Total]],0)</f>
        <v>0</v>
      </c>
      <c r="BB391" s="18">
        <f>IF(SalesOrders_Log[[#This Row],[Date Invoiced]]=FY03_M09,SalesOrders_Log[[#This Row],[Line Sub Total]],0)</f>
        <v>0</v>
      </c>
      <c r="BC391" s="18">
        <f>IF(SalesOrders_Log[[#This Row],[Date Invoiced]]=FY03_M10,SalesOrders_Log[[#This Row],[Line Sub Total]],0)</f>
        <v>0</v>
      </c>
      <c r="BD391" s="18">
        <f>IF(SalesOrders_Log[[#This Row],[Date Invoiced]]=FY03_M11,SalesOrders_Log[[#This Row],[Line Sub Total]],0)</f>
        <v>0</v>
      </c>
      <c r="BE391" s="18">
        <f>IF(SalesOrders_Log[[#This Row],[Date Invoiced]]=FY03_M12,SalesOrders_Log[[#This Row],[Line Sub Total]],0)</f>
        <v>0</v>
      </c>
      <c r="BF391" s="18">
        <f>IF(SalesOrders_Log[[#This Row],[Product]]=FY04_M01,SalesOrders_Log[[#This Row],[Date Invoiced]],0)</f>
        <v>0</v>
      </c>
      <c r="BG391" s="18">
        <f>IF(SalesOrders_Log[[#This Row],[Product]]=FY04_M02,SalesOrders_Log[[#This Row],[Date Invoiced]],0)</f>
        <v>0</v>
      </c>
      <c r="BH391" s="18">
        <f>IF(SalesOrders_Log[[#This Row],[Product]]=FY04_M03,SalesOrders_Log[[#This Row],[Date Invoiced]],0)</f>
        <v>0</v>
      </c>
      <c r="BI391" s="18">
        <f>IF(SalesOrders_Log[[#This Row],[Product]]=FY04_M04,SalesOrders_Log[[#This Row],[Date Invoiced]],0)</f>
        <v>0</v>
      </c>
      <c r="BJ391" s="18">
        <f>IF(SalesOrders_Log[[#This Row],[Product]]=FY04_M05,SalesOrders_Log[[#This Row],[Date Invoiced]],0)</f>
        <v>0</v>
      </c>
      <c r="BK391" s="18">
        <f>IF(SalesOrders_Log[[#This Row],[Product]]=FY04_M06,SalesOrders_Log[[#This Row],[Date Invoiced]],0)</f>
        <v>0</v>
      </c>
      <c r="BL391" s="18">
        <f>IF(SalesOrders_Log[[#This Row],[Product]]=FY04_M07,SalesOrders_Log[[#This Row],[Date Invoiced]],0)</f>
        <v>0</v>
      </c>
      <c r="BM391" s="18">
        <f>IF(SalesOrders_Log[[#This Row],[Product]]=FY04_M08,SalesOrders_Log[[#This Row],[Date Invoiced]],0)</f>
        <v>0</v>
      </c>
      <c r="BN391" s="18">
        <f>IF(SalesOrders_Log[[#This Row],[Product]]=FY04_M09,SalesOrders_Log[[#This Row],[Date Invoiced]],0)</f>
        <v>0</v>
      </c>
      <c r="BO391" s="18">
        <f>IF(SalesOrders_Log[[#This Row],[Product]]=FY04_M10,SalesOrders_Log[[#This Row],[Date Invoiced]],0)</f>
        <v>0</v>
      </c>
      <c r="BP391" s="18">
        <f>IF(SalesOrders_Log[[#This Row],[Product]]=FY04_M11,SalesOrders_Log[[#This Row],[Date Invoiced]],0)</f>
        <v>0</v>
      </c>
      <c r="BQ391" s="18">
        <f>IF(SalesOrders_Log[[#This Row],[Product]]=FY04_M12,SalesOrders_Log[[#This Row],[Date Invoiced]],0)</f>
        <v>0</v>
      </c>
      <c r="BR391" s="18">
        <f>IF(SalesOrders_Log[[#This Row],[Product]]=FY05_M01,SalesOrders_Log[[#This Row],[Date Invoiced]],0)</f>
        <v>0</v>
      </c>
      <c r="BS391" s="18">
        <f>IF(SalesOrders_Log[[#This Row],[Product]]=FY05_M02,SalesOrders_Log[[#This Row],[Date Invoiced]],0)</f>
        <v>0</v>
      </c>
      <c r="BT391" s="18">
        <f>IF(SalesOrders_Log[[#This Row],[Product]]=FY05_M03,SalesOrders_Log[[#This Row],[Date Invoiced]],0)</f>
        <v>0</v>
      </c>
      <c r="BU391" s="18">
        <f>IF(SalesOrders_Log[[#This Row],[Product]]=FY05_M04,SalesOrders_Log[[#This Row],[Date Invoiced]],0)</f>
        <v>0</v>
      </c>
      <c r="BV391" s="18">
        <f>IF(SalesOrders_Log[[#This Row],[Product]]=FY05_M05,SalesOrders_Log[[#This Row],[Date Invoiced]],0)</f>
        <v>0</v>
      </c>
      <c r="BW391" s="18">
        <f>IF(SalesOrders_Log[[#This Row],[Product]]=FY05_M06,SalesOrders_Log[[#This Row],[Date Invoiced]],0)</f>
        <v>0</v>
      </c>
      <c r="BX391" s="18">
        <f>IF(SalesOrders_Log[[#This Row],[Product]]=FY05_M07,SalesOrders_Log[[#This Row],[Date Invoiced]],0)</f>
        <v>0</v>
      </c>
      <c r="BY391" s="18">
        <f>IF(SalesOrders_Log[[#This Row],[Product]]=FY05_M08,SalesOrders_Log[[#This Row],[Date Invoiced]],0)</f>
        <v>0</v>
      </c>
      <c r="BZ391" s="18">
        <f>IF(SalesOrders_Log[[#This Row],[Product]]=FY05_M09,SalesOrders_Log[[#This Row],[Date Invoiced]],0)</f>
        <v>0</v>
      </c>
      <c r="CA391" s="18">
        <f>IF(SalesOrders_Log[[#This Row],[Product]]=FY05_M10,SalesOrders_Log[[#This Row],[Date Invoiced]],0)</f>
        <v>0</v>
      </c>
      <c r="CB391" s="18">
        <f>IF(SalesOrders_Log[[#This Row],[Product]]=FY05_M11,SalesOrders_Log[[#This Row],[Date Invoiced]],0)</f>
        <v>0</v>
      </c>
      <c r="CC391" s="18">
        <f>IF(SalesOrders_Log[[#This Row],[Product]]=FY05_M12,SalesOrders_Log[[#This Row],[Date Invoiced]],0)</f>
        <v>0</v>
      </c>
    </row>
    <row r="392" spans="2:81" x14ac:dyDescent="0.25">
      <c r="B392" s="6" t="s">
        <v>996</v>
      </c>
      <c r="C392" s="6"/>
      <c r="D392" s="11"/>
      <c r="E392" s="6"/>
      <c r="F392" s="6"/>
      <c r="G392" s="6"/>
      <c r="H392" s="6"/>
      <c r="I392" s="6"/>
      <c r="J392" s="6"/>
      <c r="K392" s="6"/>
      <c r="L392" s="18" t="str">
        <f>IF(ISBLANK(SalesOrders_Log[[#This Row],[Product]]),"",SalesOrders_Log[[#This Row],[List Price]]*SalesOrders_Log[[#This Row],[QTY at List Price]]+SalesOrders_Log[[#This Row],[Discount Price]]*SalesOrders_Log[[#This Row],[QTY at Discount Price]])</f>
        <v/>
      </c>
      <c r="M392" s="6"/>
      <c r="N392" s="6"/>
      <c r="O392" s="18" t="str">
        <f>IFERROR(SalesOrders_Log[[#This Row],[Line Sub Total]]*SalesOrders_Log[[#This Row],[Zip Code Taxes]],"")</f>
        <v/>
      </c>
      <c r="P392" s="18">
        <f>SalesOrders_Log[[#This Row],[List Price]]-SalesOrders_Log[[#This Row],[Cost Price]]</f>
        <v>0</v>
      </c>
      <c r="Q39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92" s="93" t="str">
        <f>IFERROR(SalesOrders_Log[[#This Row],[QTY at List Price]]*SalesOrders_Log[[#This Row],[List Price]]/SalesOrders_Log[[#This Row],[Cost Price]]*SalesOrders_Log[[#This Row],[QTY at List Price]]-IF(SalesOrders_Log[[#This Row],[QTY at List Price]]="","",1),"")</f>
        <v/>
      </c>
      <c r="S392" s="93" t="str">
        <f>IFERROR( SalesOrders_Log[[#This Row],[QTY at Discount Price]]*SalesOrders_Log[[#This Row],[Discount Price]]/SalesOrders_Log[[#This Row],[Cost Price]]*SalesOrders_Log[[#This Row],[QTY at Discount Price]]-IF(SalesOrders_Log[[#This Row],[QTY at Discount Price]]="","",1),"")</f>
        <v/>
      </c>
      <c r="T392" s="6"/>
      <c r="V392" s="18">
        <f>IF(SalesOrders_Log[[#This Row],[Date Invoiced]]=FY01_M01,SalesOrders_Log[[#This Row],[Line Sub Total]],0)</f>
        <v>0</v>
      </c>
      <c r="W392" s="18">
        <f>IF(SalesOrders_Log[[#This Row],[Date Invoiced]]=FY01_M02,SalesOrders_Log[[#This Row],[Line Sub Total]],0)</f>
        <v>0</v>
      </c>
      <c r="X392" s="18">
        <f>IF(SalesOrders_Log[[#This Row],[Date Invoiced]]=FY01_M03,SalesOrders_Log[[#This Row],[Line Sub Total]],0)</f>
        <v>0</v>
      </c>
      <c r="Y392" s="18">
        <f>IF(SalesOrders_Log[[#This Row],[Date Invoiced]]=FY01_M04,SalesOrders_Log[[#This Row],[Line Sub Total]],0)</f>
        <v>0</v>
      </c>
      <c r="Z392" s="18">
        <f>IF(SalesOrders_Log[[#This Row],[Date Invoiced]]=FY01_M05,SalesOrders_Log[[#This Row],[Line Sub Total]],0)</f>
        <v>0</v>
      </c>
      <c r="AA392" s="18">
        <f>IF(SalesOrders_Log[[#This Row],[Date Invoiced]]=FY01_M06,SalesOrders_Log[[#This Row],[Line Sub Total]],0)</f>
        <v>0</v>
      </c>
      <c r="AB392" s="18">
        <f>IF(SalesOrders_Log[[#This Row],[Date Invoiced]]=FY01_M07,SalesOrders_Log[[#This Row],[Line Sub Total]],0)</f>
        <v>0</v>
      </c>
      <c r="AC392" s="18">
        <f>IF(SalesOrders_Log[[#This Row],[Date Invoiced]]=FY01_M08,SalesOrders_Log[[#This Row],[Line Sub Total]],0)</f>
        <v>0</v>
      </c>
      <c r="AD392" s="18">
        <f>IF(SalesOrders_Log[[#This Row],[Date Invoiced]]=FY01_M09,SalesOrders_Log[[#This Row],[Line Sub Total]],0)</f>
        <v>0</v>
      </c>
      <c r="AE392" s="18">
        <f>IF(SalesOrders_Log[[#This Row],[Date Invoiced]]=FY01_M10,SalesOrders_Log[[#This Row],[Line Sub Total]],0)</f>
        <v>0</v>
      </c>
      <c r="AF392" s="18">
        <f>IF(SalesOrders_Log[[#This Row],[Date Invoiced]]=FY01_M11,SalesOrders_Log[[#This Row],[Line Sub Total]],0)</f>
        <v>0</v>
      </c>
      <c r="AG392" s="18">
        <f>IF(SalesOrders_Log[[#This Row],[Date Invoiced]]=FY01_M12,SalesOrders_Log[[#This Row],[Line Sub Total]],0)</f>
        <v>0</v>
      </c>
      <c r="AH392" s="18">
        <f>IF(SalesOrders_Log[[#This Row],[Date Invoiced]]=FY02_M01,SalesOrders_Log[[#This Row],[Line Sub Total]],0)</f>
        <v>0</v>
      </c>
      <c r="AI392" s="18">
        <f>IF(SalesOrders_Log[[#This Row],[Date Invoiced]]=FY02_M02,SalesOrders_Log[[#This Row],[Line Sub Total]],0)</f>
        <v>0</v>
      </c>
      <c r="AJ392" s="18">
        <f>IF(SalesOrders_Log[[#This Row],[Date Invoiced]]=FY02_M03,SalesOrders_Log[[#This Row],[Line Sub Total]],0)</f>
        <v>0</v>
      </c>
      <c r="AK392" s="18">
        <f>IF(SalesOrders_Log[[#This Row],[Date Invoiced]]=FY02_M04,SalesOrders_Log[[#This Row],[Line Sub Total]],0)</f>
        <v>0</v>
      </c>
      <c r="AL392" s="18">
        <f>IF(SalesOrders_Log[[#This Row],[Date Invoiced]]=FY02_M05,SalesOrders_Log[[#This Row],[Line Sub Total]],0)</f>
        <v>0</v>
      </c>
      <c r="AM392" s="18">
        <f>IF(SalesOrders_Log[[#This Row],[Date Invoiced]]=FY02_M06,SalesOrders_Log[[#This Row],[Line Sub Total]],0)</f>
        <v>0</v>
      </c>
      <c r="AN392" s="18">
        <f>IF(SalesOrders_Log[[#This Row],[Date Invoiced]]=FY02_M07,SalesOrders_Log[[#This Row],[Line Sub Total]],0)</f>
        <v>0</v>
      </c>
      <c r="AO392" s="18">
        <f>IF(SalesOrders_Log[[#This Row],[Date Invoiced]]=FY02_M08,SalesOrders_Log[[#This Row],[Line Sub Total]],0)</f>
        <v>0</v>
      </c>
      <c r="AP392" s="18">
        <f>IF(SalesOrders_Log[[#This Row],[Date Invoiced]]=FY02_M09,SalesOrders_Log[[#This Row],[Line Sub Total]],0)</f>
        <v>0</v>
      </c>
      <c r="AQ392" s="18">
        <f>IF(SalesOrders_Log[[#This Row],[Date Invoiced]]=FY02_M10,SalesOrders_Log[[#This Row],[Line Sub Total]],0)</f>
        <v>0</v>
      </c>
      <c r="AR392" s="18">
        <f>IF(SalesOrders_Log[[#This Row],[Date Invoiced]]=FY02_M11,SalesOrders_Log[[#This Row],[Line Sub Total]],0)</f>
        <v>0</v>
      </c>
      <c r="AS392" s="18">
        <f>IF(SalesOrders_Log[[#This Row],[Date Invoiced]]=FY02_M12,SalesOrders_Log[[#This Row],[Line Sub Total]],0)</f>
        <v>0</v>
      </c>
      <c r="AT392" s="18">
        <f>IF(SalesOrders_Log[[#This Row],[Date Invoiced]]=FY03_M01,SalesOrders_Log[[#This Row],[Line Sub Total]],0)</f>
        <v>0</v>
      </c>
      <c r="AU392" s="18">
        <f>IF(SalesOrders_Log[[#This Row],[Date Invoiced]]=FY03_M02,SalesOrders_Log[[#This Row],[Line Sub Total]],0)</f>
        <v>0</v>
      </c>
      <c r="AV392" s="18">
        <f>IF(SalesOrders_Log[[#This Row],[Date Invoiced]]=FY03_M03,SalesOrders_Log[[#This Row],[Line Sub Total]],0)</f>
        <v>0</v>
      </c>
      <c r="AW392" s="18">
        <f>IF(SalesOrders_Log[[#This Row],[Date Invoiced]]=FY03_M04,SalesOrders_Log[[#This Row],[Line Sub Total]],0)</f>
        <v>0</v>
      </c>
      <c r="AX392" s="18">
        <f>IF(SalesOrders_Log[[#This Row],[Date Invoiced]]=FY03_M05,SalesOrders_Log[[#This Row],[Line Sub Total]],0)</f>
        <v>0</v>
      </c>
      <c r="AY392" s="18">
        <f>IF(SalesOrders_Log[[#This Row],[Date Invoiced]]=FY03_M06,SalesOrders_Log[[#This Row],[Line Sub Total]],0)</f>
        <v>0</v>
      </c>
      <c r="AZ392" s="18">
        <f>IF(SalesOrders_Log[[#This Row],[Date Invoiced]]=FY03_M07,SalesOrders_Log[[#This Row],[Line Sub Total]],0)</f>
        <v>0</v>
      </c>
      <c r="BA392" s="18">
        <f>IF(SalesOrders_Log[[#This Row],[Date Invoiced]]=FY03_M08,SalesOrders_Log[[#This Row],[Line Sub Total]],0)</f>
        <v>0</v>
      </c>
      <c r="BB392" s="18">
        <f>IF(SalesOrders_Log[[#This Row],[Date Invoiced]]=FY03_M09,SalesOrders_Log[[#This Row],[Line Sub Total]],0)</f>
        <v>0</v>
      </c>
      <c r="BC392" s="18">
        <f>IF(SalesOrders_Log[[#This Row],[Date Invoiced]]=FY03_M10,SalesOrders_Log[[#This Row],[Line Sub Total]],0)</f>
        <v>0</v>
      </c>
      <c r="BD392" s="18">
        <f>IF(SalesOrders_Log[[#This Row],[Date Invoiced]]=FY03_M11,SalesOrders_Log[[#This Row],[Line Sub Total]],0)</f>
        <v>0</v>
      </c>
      <c r="BE392" s="18">
        <f>IF(SalesOrders_Log[[#This Row],[Date Invoiced]]=FY03_M12,SalesOrders_Log[[#This Row],[Line Sub Total]],0)</f>
        <v>0</v>
      </c>
      <c r="BF392" s="18">
        <f>IF(SalesOrders_Log[[#This Row],[Product]]=FY04_M01,SalesOrders_Log[[#This Row],[Date Invoiced]],0)</f>
        <v>0</v>
      </c>
      <c r="BG392" s="18">
        <f>IF(SalesOrders_Log[[#This Row],[Product]]=FY04_M02,SalesOrders_Log[[#This Row],[Date Invoiced]],0)</f>
        <v>0</v>
      </c>
      <c r="BH392" s="18">
        <f>IF(SalesOrders_Log[[#This Row],[Product]]=FY04_M03,SalesOrders_Log[[#This Row],[Date Invoiced]],0)</f>
        <v>0</v>
      </c>
      <c r="BI392" s="18">
        <f>IF(SalesOrders_Log[[#This Row],[Product]]=FY04_M04,SalesOrders_Log[[#This Row],[Date Invoiced]],0)</f>
        <v>0</v>
      </c>
      <c r="BJ392" s="18">
        <f>IF(SalesOrders_Log[[#This Row],[Product]]=FY04_M05,SalesOrders_Log[[#This Row],[Date Invoiced]],0)</f>
        <v>0</v>
      </c>
      <c r="BK392" s="18">
        <f>IF(SalesOrders_Log[[#This Row],[Product]]=FY04_M06,SalesOrders_Log[[#This Row],[Date Invoiced]],0)</f>
        <v>0</v>
      </c>
      <c r="BL392" s="18">
        <f>IF(SalesOrders_Log[[#This Row],[Product]]=FY04_M07,SalesOrders_Log[[#This Row],[Date Invoiced]],0)</f>
        <v>0</v>
      </c>
      <c r="BM392" s="18">
        <f>IF(SalesOrders_Log[[#This Row],[Product]]=FY04_M08,SalesOrders_Log[[#This Row],[Date Invoiced]],0)</f>
        <v>0</v>
      </c>
      <c r="BN392" s="18">
        <f>IF(SalesOrders_Log[[#This Row],[Product]]=FY04_M09,SalesOrders_Log[[#This Row],[Date Invoiced]],0)</f>
        <v>0</v>
      </c>
      <c r="BO392" s="18">
        <f>IF(SalesOrders_Log[[#This Row],[Product]]=FY04_M10,SalesOrders_Log[[#This Row],[Date Invoiced]],0)</f>
        <v>0</v>
      </c>
      <c r="BP392" s="18">
        <f>IF(SalesOrders_Log[[#This Row],[Product]]=FY04_M11,SalesOrders_Log[[#This Row],[Date Invoiced]],0)</f>
        <v>0</v>
      </c>
      <c r="BQ392" s="18">
        <f>IF(SalesOrders_Log[[#This Row],[Product]]=FY04_M12,SalesOrders_Log[[#This Row],[Date Invoiced]],0)</f>
        <v>0</v>
      </c>
      <c r="BR392" s="18">
        <f>IF(SalesOrders_Log[[#This Row],[Product]]=FY05_M01,SalesOrders_Log[[#This Row],[Date Invoiced]],0)</f>
        <v>0</v>
      </c>
      <c r="BS392" s="18">
        <f>IF(SalesOrders_Log[[#This Row],[Product]]=FY05_M02,SalesOrders_Log[[#This Row],[Date Invoiced]],0)</f>
        <v>0</v>
      </c>
      <c r="BT392" s="18">
        <f>IF(SalesOrders_Log[[#This Row],[Product]]=FY05_M03,SalesOrders_Log[[#This Row],[Date Invoiced]],0)</f>
        <v>0</v>
      </c>
      <c r="BU392" s="18">
        <f>IF(SalesOrders_Log[[#This Row],[Product]]=FY05_M04,SalesOrders_Log[[#This Row],[Date Invoiced]],0)</f>
        <v>0</v>
      </c>
      <c r="BV392" s="18">
        <f>IF(SalesOrders_Log[[#This Row],[Product]]=FY05_M05,SalesOrders_Log[[#This Row],[Date Invoiced]],0)</f>
        <v>0</v>
      </c>
      <c r="BW392" s="18">
        <f>IF(SalesOrders_Log[[#This Row],[Product]]=FY05_M06,SalesOrders_Log[[#This Row],[Date Invoiced]],0)</f>
        <v>0</v>
      </c>
      <c r="BX392" s="18">
        <f>IF(SalesOrders_Log[[#This Row],[Product]]=FY05_M07,SalesOrders_Log[[#This Row],[Date Invoiced]],0)</f>
        <v>0</v>
      </c>
      <c r="BY392" s="18">
        <f>IF(SalesOrders_Log[[#This Row],[Product]]=FY05_M08,SalesOrders_Log[[#This Row],[Date Invoiced]],0)</f>
        <v>0</v>
      </c>
      <c r="BZ392" s="18">
        <f>IF(SalesOrders_Log[[#This Row],[Product]]=FY05_M09,SalesOrders_Log[[#This Row],[Date Invoiced]],0)</f>
        <v>0</v>
      </c>
      <c r="CA392" s="18">
        <f>IF(SalesOrders_Log[[#This Row],[Product]]=FY05_M10,SalesOrders_Log[[#This Row],[Date Invoiced]],0)</f>
        <v>0</v>
      </c>
      <c r="CB392" s="18">
        <f>IF(SalesOrders_Log[[#This Row],[Product]]=FY05_M11,SalesOrders_Log[[#This Row],[Date Invoiced]],0)</f>
        <v>0</v>
      </c>
      <c r="CC392" s="18">
        <f>IF(SalesOrders_Log[[#This Row],[Product]]=FY05_M12,SalesOrders_Log[[#This Row],[Date Invoiced]],0)</f>
        <v>0</v>
      </c>
    </row>
    <row r="393" spans="2:81" x14ac:dyDescent="0.25">
      <c r="B393" s="6" t="s">
        <v>997</v>
      </c>
      <c r="C393" s="6"/>
      <c r="D393" s="11"/>
      <c r="E393" s="6"/>
      <c r="F393" s="6"/>
      <c r="G393" s="6"/>
      <c r="H393" s="6"/>
      <c r="I393" s="6"/>
      <c r="J393" s="6"/>
      <c r="K393" s="6"/>
      <c r="L393" s="18" t="str">
        <f>IF(ISBLANK(SalesOrders_Log[[#This Row],[Product]]),"",SalesOrders_Log[[#This Row],[List Price]]*SalesOrders_Log[[#This Row],[QTY at List Price]]+SalesOrders_Log[[#This Row],[Discount Price]]*SalesOrders_Log[[#This Row],[QTY at Discount Price]])</f>
        <v/>
      </c>
      <c r="M393" s="6"/>
      <c r="N393" s="6"/>
      <c r="O393" s="18" t="str">
        <f>IFERROR(SalesOrders_Log[[#This Row],[Line Sub Total]]*SalesOrders_Log[[#This Row],[Zip Code Taxes]],"")</f>
        <v/>
      </c>
      <c r="P393" s="18">
        <f>SalesOrders_Log[[#This Row],[List Price]]-SalesOrders_Log[[#This Row],[Cost Price]]</f>
        <v>0</v>
      </c>
      <c r="Q39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93" s="93" t="str">
        <f>IFERROR(SalesOrders_Log[[#This Row],[QTY at List Price]]*SalesOrders_Log[[#This Row],[List Price]]/SalesOrders_Log[[#This Row],[Cost Price]]*SalesOrders_Log[[#This Row],[QTY at List Price]]-IF(SalesOrders_Log[[#This Row],[QTY at List Price]]="","",1),"")</f>
        <v/>
      </c>
      <c r="S393" s="93" t="str">
        <f>IFERROR( SalesOrders_Log[[#This Row],[QTY at Discount Price]]*SalesOrders_Log[[#This Row],[Discount Price]]/SalesOrders_Log[[#This Row],[Cost Price]]*SalesOrders_Log[[#This Row],[QTY at Discount Price]]-IF(SalesOrders_Log[[#This Row],[QTY at Discount Price]]="","",1),"")</f>
        <v/>
      </c>
      <c r="T393" s="6"/>
      <c r="V393" s="18">
        <f>IF(SalesOrders_Log[[#This Row],[Date Invoiced]]=FY01_M01,SalesOrders_Log[[#This Row],[Line Sub Total]],0)</f>
        <v>0</v>
      </c>
      <c r="W393" s="18">
        <f>IF(SalesOrders_Log[[#This Row],[Date Invoiced]]=FY01_M02,SalesOrders_Log[[#This Row],[Line Sub Total]],0)</f>
        <v>0</v>
      </c>
      <c r="X393" s="18">
        <f>IF(SalesOrders_Log[[#This Row],[Date Invoiced]]=FY01_M03,SalesOrders_Log[[#This Row],[Line Sub Total]],0)</f>
        <v>0</v>
      </c>
      <c r="Y393" s="18">
        <f>IF(SalesOrders_Log[[#This Row],[Date Invoiced]]=FY01_M04,SalesOrders_Log[[#This Row],[Line Sub Total]],0)</f>
        <v>0</v>
      </c>
      <c r="Z393" s="18">
        <f>IF(SalesOrders_Log[[#This Row],[Date Invoiced]]=FY01_M05,SalesOrders_Log[[#This Row],[Line Sub Total]],0)</f>
        <v>0</v>
      </c>
      <c r="AA393" s="18">
        <f>IF(SalesOrders_Log[[#This Row],[Date Invoiced]]=FY01_M06,SalesOrders_Log[[#This Row],[Line Sub Total]],0)</f>
        <v>0</v>
      </c>
      <c r="AB393" s="18">
        <f>IF(SalesOrders_Log[[#This Row],[Date Invoiced]]=FY01_M07,SalesOrders_Log[[#This Row],[Line Sub Total]],0)</f>
        <v>0</v>
      </c>
      <c r="AC393" s="18">
        <f>IF(SalesOrders_Log[[#This Row],[Date Invoiced]]=FY01_M08,SalesOrders_Log[[#This Row],[Line Sub Total]],0)</f>
        <v>0</v>
      </c>
      <c r="AD393" s="18">
        <f>IF(SalesOrders_Log[[#This Row],[Date Invoiced]]=FY01_M09,SalesOrders_Log[[#This Row],[Line Sub Total]],0)</f>
        <v>0</v>
      </c>
      <c r="AE393" s="18">
        <f>IF(SalesOrders_Log[[#This Row],[Date Invoiced]]=FY01_M10,SalesOrders_Log[[#This Row],[Line Sub Total]],0)</f>
        <v>0</v>
      </c>
      <c r="AF393" s="18">
        <f>IF(SalesOrders_Log[[#This Row],[Date Invoiced]]=FY01_M11,SalesOrders_Log[[#This Row],[Line Sub Total]],0)</f>
        <v>0</v>
      </c>
      <c r="AG393" s="18">
        <f>IF(SalesOrders_Log[[#This Row],[Date Invoiced]]=FY01_M12,SalesOrders_Log[[#This Row],[Line Sub Total]],0)</f>
        <v>0</v>
      </c>
      <c r="AH393" s="18">
        <f>IF(SalesOrders_Log[[#This Row],[Date Invoiced]]=FY02_M01,SalesOrders_Log[[#This Row],[Line Sub Total]],0)</f>
        <v>0</v>
      </c>
      <c r="AI393" s="18">
        <f>IF(SalesOrders_Log[[#This Row],[Date Invoiced]]=FY02_M02,SalesOrders_Log[[#This Row],[Line Sub Total]],0)</f>
        <v>0</v>
      </c>
      <c r="AJ393" s="18">
        <f>IF(SalesOrders_Log[[#This Row],[Date Invoiced]]=FY02_M03,SalesOrders_Log[[#This Row],[Line Sub Total]],0)</f>
        <v>0</v>
      </c>
      <c r="AK393" s="18">
        <f>IF(SalesOrders_Log[[#This Row],[Date Invoiced]]=FY02_M04,SalesOrders_Log[[#This Row],[Line Sub Total]],0)</f>
        <v>0</v>
      </c>
      <c r="AL393" s="18">
        <f>IF(SalesOrders_Log[[#This Row],[Date Invoiced]]=FY02_M05,SalesOrders_Log[[#This Row],[Line Sub Total]],0)</f>
        <v>0</v>
      </c>
      <c r="AM393" s="18">
        <f>IF(SalesOrders_Log[[#This Row],[Date Invoiced]]=FY02_M06,SalesOrders_Log[[#This Row],[Line Sub Total]],0)</f>
        <v>0</v>
      </c>
      <c r="AN393" s="18">
        <f>IF(SalesOrders_Log[[#This Row],[Date Invoiced]]=FY02_M07,SalesOrders_Log[[#This Row],[Line Sub Total]],0)</f>
        <v>0</v>
      </c>
      <c r="AO393" s="18">
        <f>IF(SalesOrders_Log[[#This Row],[Date Invoiced]]=FY02_M08,SalesOrders_Log[[#This Row],[Line Sub Total]],0)</f>
        <v>0</v>
      </c>
      <c r="AP393" s="18">
        <f>IF(SalesOrders_Log[[#This Row],[Date Invoiced]]=FY02_M09,SalesOrders_Log[[#This Row],[Line Sub Total]],0)</f>
        <v>0</v>
      </c>
      <c r="AQ393" s="18">
        <f>IF(SalesOrders_Log[[#This Row],[Date Invoiced]]=FY02_M10,SalesOrders_Log[[#This Row],[Line Sub Total]],0)</f>
        <v>0</v>
      </c>
      <c r="AR393" s="18">
        <f>IF(SalesOrders_Log[[#This Row],[Date Invoiced]]=FY02_M11,SalesOrders_Log[[#This Row],[Line Sub Total]],0)</f>
        <v>0</v>
      </c>
      <c r="AS393" s="18">
        <f>IF(SalesOrders_Log[[#This Row],[Date Invoiced]]=FY02_M12,SalesOrders_Log[[#This Row],[Line Sub Total]],0)</f>
        <v>0</v>
      </c>
      <c r="AT393" s="18">
        <f>IF(SalesOrders_Log[[#This Row],[Date Invoiced]]=FY03_M01,SalesOrders_Log[[#This Row],[Line Sub Total]],0)</f>
        <v>0</v>
      </c>
      <c r="AU393" s="18">
        <f>IF(SalesOrders_Log[[#This Row],[Date Invoiced]]=FY03_M02,SalesOrders_Log[[#This Row],[Line Sub Total]],0)</f>
        <v>0</v>
      </c>
      <c r="AV393" s="18">
        <f>IF(SalesOrders_Log[[#This Row],[Date Invoiced]]=FY03_M03,SalesOrders_Log[[#This Row],[Line Sub Total]],0)</f>
        <v>0</v>
      </c>
      <c r="AW393" s="18">
        <f>IF(SalesOrders_Log[[#This Row],[Date Invoiced]]=FY03_M04,SalesOrders_Log[[#This Row],[Line Sub Total]],0)</f>
        <v>0</v>
      </c>
      <c r="AX393" s="18">
        <f>IF(SalesOrders_Log[[#This Row],[Date Invoiced]]=FY03_M05,SalesOrders_Log[[#This Row],[Line Sub Total]],0)</f>
        <v>0</v>
      </c>
      <c r="AY393" s="18">
        <f>IF(SalesOrders_Log[[#This Row],[Date Invoiced]]=FY03_M06,SalesOrders_Log[[#This Row],[Line Sub Total]],0)</f>
        <v>0</v>
      </c>
      <c r="AZ393" s="18">
        <f>IF(SalesOrders_Log[[#This Row],[Date Invoiced]]=FY03_M07,SalesOrders_Log[[#This Row],[Line Sub Total]],0)</f>
        <v>0</v>
      </c>
      <c r="BA393" s="18">
        <f>IF(SalesOrders_Log[[#This Row],[Date Invoiced]]=FY03_M08,SalesOrders_Log[[#This Row],[Line Sub Total]],0)</f>
        <v>0</v>
      </c>
      <c r="BB393" s="18">
        <f>IF(SalesOrders_Log[[#This Row],[Date Invoiced]]=FY03_M09,SalesOrders_Log[[#This Row],[Line Sub Total]],0)</f>
        <v>0</v>
      </c>
      <c r="BC393" s="18">
        <f>IF(SalesOrders_Log[[#This Row],[Date Invoiced]]=FY03_M10,SalesOrders_Log[[#This Row],[Line Sub Total]],0)</f>
        <v>0</v>
      </c>
      <c r="BD393" s="18">
        <f>IF(SalesOrders_Log[[#This Row],[Date Invoiced]]=FY03_M11,SalesOrders_Log[[#This Row],[Line Sub Total]],0)</f>
        <v>0</v>
      </c>
      <c r="BE393" s="18">
        <f>IF(SalesOrders_Log[[#This Row],[Date Invoiced]]=FY03_M12,SalesOrders_Log[[#This Row],[Line Sub Total]],0)</f>
        <v>0</v>
      </c>
      <c r="BF393" s="18">
        <f>IF(SalesOrders_Log[[#This Row],[Product]]=FY04_M01,SalesOrders_Log[[#This Row],[Date Invoiced]],0)</f>
        <v>0</v>
      </c>
      <c r="BG393" s="18">
        <f>IF(SalesOrders_Log[[#This Row],[Product]]=FY04_M02,SalesOrders_Log[[#This Row],[Date Invoiced]],0)</f>
        <v>0</v>
      </c>
      <c r="BH393" s="18">
        <f>IF(SalesOrders_Log[[#This Row],[Product]]=FY04_M03,SalesOrders_Log[[#This Row],[Date Invoiced]],0)</f>
        <v>0</v>
      </c>
      <c r="BI393" s="18">
        <f>IF(SalesOrders_Log[[#This Row],[Product]]=FY04_M04,SalesOrders_Log[[#This Row],[Date Invoiced]],0)</f>
        <v>0</v>
      </c>
      <c r="BJ393" s="18">
        <f>IF(SalesOrders_Log[[#This Row],[Product]]=FY04_M05,SalesOrders_Log[[#This Row],[Date Invoiced]],0)</f>
        <v>0</v>
      </c>
      <c r="BK393" s="18">
        <f>IF(SalesOrders_Log[[#This Row],[Product]]=FY04_M06,SalesOrders_Log[[#This Row],[Date Invoiced]],0)</f>
        <v>0</v>
      </c>
      <c r="BL393" s="18">
        <f>IF(SalesOrders_Log[[#This Row],[Product]]=FY04_M07,SalesOrders_Log[[#This Row],[Date Invoiced]],0)</f>
        <v>0</v>
      </c>
      <c r="BM393" s="18">
        <f>IF(SalesOrders_Log[[#This Row],[Product]]=FY04_M08,SalesOrders_Log[[#This Row],[Date Invoiced]],0)</f>
        <v>0</v>
      </c>
      <c r="BN393" s="18">
        <f>IF(SalesOrders_Log[[#This Row],[Product]]=FY04_M09,SalesOrders_Log[[#This Row],[Date Invoiced]],0)</f>
        <v>0</v>
      </c>
      <c r="BO393" s="18">
        <f>IF(SalesOrders_Log[[#This Row],[Product]]=FY04_M10,SalesOrders_Log[[#This Row],[Date Invoiced]],0)</f>
        <v>0</v>
      </c>
      <c r="BP393" s="18">
        <f>IF(SalesOrders_Log[[#This Row],[Product]]=FY04_M11,SalesOrders_Log[[#This Row],[Date Invoiced]],0)</f>
        <v>0</v>
      </c>
      <c r="BQ393" s="18">
        <f>IF(SalesOrders_Log[[#This Row],[Product]]=FY04_M12,SalesOrders_Log[[#This Row],[Date Invoiced]],0)</f>
        <v>0</v>
      </c>
      <c r="BR393" s="18">
        <f>IF(SalesOrders_Log[[#This Row],[Product]]=FY05_M01,SalesOrders_Log[[#This Row],[Date Invoiced]],0)</f>
        <v>0</v>
      </c>
      <c r="BS393" s="18">
        <f>IF(SalesOrders_Log[[#This Row],[Product]]=FY05_M02,SalesOrders_Log[[#This Row],[Date Invoiced]],0)</f>
        <v>0</v>
      </c>
      <c r="BT393" s="18">
        <f>IF(SalesOrders_Log[[#This Row],[Product]]=FY05_M03,SalesOrders_Log[[#This Row],[Date Invoiced]],0)</f>
        <v>0</v>
      </c>
      <c r="BU393" s="18">
        <f>IF(SalesOrders_Log[[#This Row],[Product]]=FY05_M04,SalesOrders_Log[[#This Row],[Date Invoiced]],0)</f>
        <v>0</v>
      </c>
      <c r="BV393" s="18">
        <f>IF(SalesOrders_Log[[#This Row],[Product]]=FY05_M05,SalesOrders_Log[[#This Row],[Date Invoiced]],0)</f>
        <v>0</v>
      </c>
      <c r="BW393" s="18">
        <f>IF(SalesOrders_Log[[#This Row],[Product]]=FY05_M06,SalesOrders_Log[[#This Row],[Date Invoiced]],0)</f>
        <v>0</v>
      </c>
      <c r="BX393" s="18">
        <f>IF(SalesOrders_Log[[#This Row],[Product]]=FY05_M07,SalesOrders_Log[[#This Row],[Date Invoiced]],0)</f>
        <v>0</v>
      </c>
      <c r="BY393" s="18">
        <f>IF(SalesOrders_Log[[#This Row],[Product]]=FY05_M08,SalesOrders_Log[[#This Row],[Date Invoiced]],0)</f>
        <v>0</v>
      </c>
      <c r="BZ393" s="18">
        <f>IF(SalesOrders_Log[[#This Row],[Product]]=FY05_M09,SalesOrders_Log[[#This Row],[Date Invoiced]],0)</f>
        <v>0</v>
      </c>
      <c r="CA393" s="18">
        <f>IF(SalesOrders_Log[[#This Row],[Product]]=FY05_M10,SalesOrders_Log[[#This Row],[Date Invoiced]],0)</f>
        <v>0</v>
      </c>
      <c r="CB393" s="18">
        <f>IF(SalesOrders_Log[[#This Row],[Product]]=FY05_M11,SalesOrders_Log[[#This Row],[Date Invoiced]],0)</f>
        <v>0</v>
      </c>
      <c r="CC393" s="18">
        <f>IF(SalesOrders_Log[[#This Row],[Product]]=FY05_M12,SalesOrders_Log[[#This Row],[Date Invoiced]],0)</f>
        <v>0</v>
      </c>
    </row>
    <row r="394" spans="2:81" x14ac:dyDescent="0.25">
      <c r="B394" s="6" t="s">
        <v>998</v>
      </c>
      <c r="C394" s="6"/>
      <c r="D394" s="11"/>
      <c r="E394" s="6"/>
      <c r="F394" s="6"/>
      <c r="G394" s="6"/>
      <c r="H394" s="6"/>
      <c r="I394" s="6"/>
      <c r="J394" s="6"/>
      <c r="K394" s="6"/>
      <c r="L394" s="18" t="str">
        <f>IF(ISBLANK(SalesOrders_Log[[#This Row],[Product]]),"",SalesOrders_Log[[#This Row],[List Price]]*SalesOrders_Log[[#This Row],[QTY at List Price]]+SalesOrders_Log[[#This Row],[Discount Price]]*SalesOrders_Log[[#This Row],[QTY at Discount Price]])</f>
        <v/>
      </c>
      <c r="M394" s="6"/>
      <c r="N394" s="6"/>
      <c r="O394" s="18" t="str">
        <f>IFERROR(SalesOrders_Log[[#This Row],[Line Sub Total]]*SalesOrders_Log[[#This Row],[Zip Code Taxes]],"")</f>
        <v/>
      </c>
      <c r="P394" s="18">
        <f>SalesOrders_Log[[#This Row],[List Price]]-SalesOrders_Log[[#This Row],[Cost Price]]</f>
        <v>0</v>
      </c>
      <c r="Q39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94" s="93" t="str">
        <f>IFERROR(SalesOrders_Log[[#This Row],[QTY at List Price]]*SalesOrders_Log[[#This Row],[List Price]]/SalesOrders_Log[[#This Row],[Cost Price]]*SalesOrders_Log[[#This Row],[QTY at List Price]]-IF(SalesOrders_Log[[#This Row],[QTY at List Price]]="","",1),"")</f>
        <v/>
      </c>
      <c r="S394" s="93" t="str">
        <f>IFERROR( SalesOrders_Log[[#This Row],[QTY at Discount Price]]*SalesOrders_Log[[#This Row],[Discount Price]]/SalesOrders_Log[[#This Row],[Cost Price]]*SalesOrders_Log[[#This Row],[QTY at Discount Price]]-IF(SalesOrders_Log[[#This Row],[QTY at Discount Price]]="","",1),"")</f>
        <v/>
      </c>
      <c r="T394" s="6"/>
      <c r="V394" s="18">
        <f>IF(SalesOrders_Log[[#This Row],[Date Invoiced]]=FY01_M01,SalesOrders_Log[[#This Row],[Line Sub Total]],0)</f>
        <v>0</v>
      </c>
      <c r="W394" s="18">
        <f>IF(SalesOrders_Log[[#This Row],[Date Invoiced]]=FY01_M02,SalesOrders_Log[[#This Row],[Line Sub Total]],0)</f>
        <v>0</v>
      </c>
      <c r="X394" s="18">
        <f>IF(SalesOrders_Log[[#This Row],[Date Invoiced]]=FY01_M03,SalesOrders_Log[[#This Row],[Line Sub Total]],0)</f>
        <v>0</v>
      </c>
      <c r="Y394" s="18">
        <f>IF(SalesOrders_Log[[#This Row],[Date Invoiced]]=FY01_M04,SalesOrders_Log[[#This Row],[Line Sub Total]],0)</f>
        <v>0</v>
      </c>
      <c r="Z394" s="18">
        <f>IF(SalesOrders_Log[[#This Row],[Date Invoiced]]=FY01_M05,SalesOrders_Log[[#This Row],[Line Sub Total]],0)</f>
        <v>0</v>
      </c>
      <c r="AA394" s="18">
        <f>IF(SalesOrders_Log[[#This Row],[Date Invoiced]]=FY01_M06,SalesOrders_Log[[#This Row],[Line Sub Total]],0)</f>
        <v>0</v>
      </c>
      <c r="AB394" s="18">
        <f>IF(SalesOrders_Log[[#This Row],[Date Invoiced]]=FY01_M07,SalesOrders_Log[[#This Row],[Line Sub Total]],0)</f>
        <v>0</v>
      </c>
      <c r="AC394" s="18">
        <f>IF(SalesOrders_Log[[#This Row],[Date Invoiced]]=FY01_M08,SalesOrders_Log[[#This Row],[Line Sub Total]],0)</f>
        <v>0</v>
      </c>
      <c r="AD394" s="18">
        <f>IF(SalesOrders_Log[[#This Row],[Date Invoiced]]=FY01_M09,SalesOrders_Log[[#This Row],[Line Sub Total]],0)</f>
        <v>0</v>
      </c>
      <c r="AE394" s="18">
        <f>IF(SalesOrders_Log[[#This Row],[Date Invoiced]]=FY01_M10,SalesOrders_Log[[#This Row],[Line Sub Total]],0)</f>
        <v>0</v>
      </c>
      <c r="AF394" s="18">
        <f>IF(SalesOrders_Log[[#This Row],[Date Invoiced]]=FY01_M11,SalesOrders_Log[[#This Row],[Line Sub Total]],0)</f>
        <v>0</v>
      </c>
      <c r="AG394" s="18">
        <f>IF(SalesOrders_Log[[#This Row],[Date Invoiced]]=FY01_M12,SalesOrders_Log[[#This Row],[Line Sub Total]],0)</f>
        <v>0</v>
      </c>
      <c r="AH394" s="18">
        <f>IF(SalesOrders_Log[[#This Row],[Date Invoiced]]=FY02_M01,SalesOrders_Log[[#This Row],[Line Sub Total]],0)</f>
        <v>0</v>
      </c>
      <c r="AI394" s="18">
        <f>IF(SalesOrders_Log[[#This Row],[Date Invoiced]]=FY02_M02,SalesOrders_Log[[#This Row],[Line Sub Total]],0)</f>
        <v>0</v>
      </c>
      <c r="AJ394" s="18">
        <f>IF(SalesOrders_Log[[#This Row],[Date Invoiced]]=FY02_M03,SalesOrders_Log[[#This Row],[Line Sub Total]],0)</f>
        <v>0</v>
      </c>
      <c r="AK394" s="18">
        <f>IF(SalesOrders_Log[[#This Row],[Date Invoiced]]=FY02_M04,SalesOrders_Log[[#This Row],[Line Sub Total]],0)</f>
        <v>0</v>
      </c>
      <c r="AL394" s="18">
        <f>IF(SalesOrders_Log[[#This Row],[Date Invoiced]]=FY02_M05,SalesOrders_Log[[#This Row],[Line Sub Total]],0)</f>
        <v>0</v>
      </c>
      <c r="AM394" s="18">
        <f>IF(SalesOrders_Log[[#This Row],[Date Invoiced]]=FY02_M06,SalesOrders_Log[[#This Row],[Line Sub Total]],0)</f>
        <v>0</v>
      </c>
      <c r="AN394" s="18">
        <f>IF(SalesOrders_Log[[#This Row],[Date Invoiced]]=FY02_M07,SalesOrders_Log[[#This Row],[Line Sub Total]],0)</f>
        <v>0</v>
      </c>
      <c r="AO394" s="18">
        <f>IF(SalesOrders_Log[[#This Row],[Date Invoiced]]=FY02_M08,SalesOrders_Log[[#This Row],[Line Sub Total]],0)</f>
        <v>0</v>
      </c>
      <c r="AP394" s="18">
        <f>IF(SalesOrders_Log[[#This Row],[Date Invoiced]]=FY02_M09,SalesOrders_Log[[#This Row],[Line Sub Total]],0)</f>
        <v>0</v>
      </c>
      <c r="AQ394" s="18">
        <f>IF(SalesOrders_Log[[#This Row],[Date Invoiced]]=FY02_M10,SalesOrders_Log[[#This Row],[Line Sub Total]],0)</f>
        <v>0</v>
      </c>
      <c r="AR394" s="18">
        <f>IF(SalesOrders_Log[[#This Row],[Date Invoiced]]=FY02_M11,SalesOrders_Log[[#This Row],[Line Sub Total]],0)</f>
        <v>0</v>
      </c>
      <c r="AS394" s="18">
        <f>IF(SalesOrders_Log[[#This Row],[Date Invoiced]]=FY02_M12,SalesOrders_Log[[#This Row],[Line Sub Total]],0)</f>
        <v>0</v>
      </c>
      <c r="AT394" s="18">
        <f>IF(SalesOrders_Log[[#This Row],[Date Invoiced]]=FY03_M01,SalesOrders_Log[[#This Row],[Line Sub Total]],0)</f>
        <v>0</v>
      </c>
      <c r="AU394" s="18">
        <f>IF(SalesOrders_Log[[#This Row],[Date Invoiced]]=FY03_M02,SalesOrders_Log[[#This Row],[Line Sub Total]],0)</f>
        <v>0</v>
      </c>
      <c r="AV394" s="18">
        <f>IF(SalesOrders_Log[[#This Row],[Date Invoiced]]=FY03_M03,SalesOrders_Log[[#This Row],[Line Sub Total]],0)</f>
        <v>0</v>
      </c>
      <c r="AW394" s="18">
        <f>IF(SalesOrders_Log[[#This Row],[Date Invoiced]]=FY03_M04,SalesOrders_Log[[#This Row],[Line Sub Total]],0)</f>
        <v>0</v>
      </c>
      <c r="AX394" s="18">
        <f>IF(SalesOrders_Log[[#This Row],[Date Invoiced]]=FY03_M05,SalesOrders_Log[[#This Row],[Line Sub Total]],0)</f>
        <v>0</v>
      </c>
      <c r="AY394" s="18">
        <f>IF(SalesOrders_Log[[#This Row],[Date Invoiced]]=FY03_M06,SalesOrders_Log[[#This Row],[Line Sub Total]],0)</f>
        <v>0</v>
      </c>
      <c r="AZ394" s="18">
        <f>IF(SalesOrders_Log[[#This Row],[Date Invoiced]]=FY03_M07,SalesOrders_Log[[#This Row],[Line Sub Total]],0)</f>
        <v>0</v>
      </c>
      <c r="BA394" s="18">
        <f>IF(SalesOrders_Log[[#This Row],[Date Invoiced]]=FY03_M08,SalesOrders_Log[[#This Row],[Line Sub Total]],0)</f>
        <v>0</v>
      </c>
      <c r="BB394" s="18">
        <f>IF(SalesOrders_Log[[#This Row],[Date Invoiced]]=FY03_M09,SalesOrders_Log[[#This Row],[Line Sub Total]],0)</f>
        <v>0</v>
      </c>
      <c r="BC394" s="18">
        <f>IF(SalesOrders_Log[[#This Row],[Date Invoiced]]=FY03_M10,SalesOrders_Log[[#This Row],[Line Sub Total]],0)</f>
        <v>0</v>
      </c>
      <c r="BD394" s="18">
        <f>IF(SalesOrders_Log[[#This Row],[Date Invoiced]]=FY03_M11,SalesOrders_Log[[#This Row],[Line Sub Total]],0)</f>
        <v>0</v>
      </c>
      <c r="BE394" s="18">
        <f>IF(SalesOrders_Log[[#This Row],[Date Invoiced]]=FY03_M12,SalesOrders_Log[[#This Row],[Line Sub Total]],0)</f>
        <v>0</v>
      </c>
      <c r="BF394" s="18">
        <f>IF(SalesOrders_Log[[#This Row],[Product]]=FY04_M01,SalesOrders_Log[[#This Row],[Date Invoiced]],0)</f>
        <v>0</v>
      </c>
      <c r="BG394" s="18">
        <f>IF(SalesOrders_Log[[#This Row],[Product]]=FY04_M02,SalesOrders_Log[[#This Row],[Date Invoiced]],0)</f>
        <v>0</v>
      </c>
      <c r="BH394" s="18">
        <f>IF(SalesOrders_Log[[#This Row],[Product]]=FY04_M03,SalesOrders_Log[[#This Row],[Date Invoiced]],0)</f>
        <v>0</v>
      </c>
      <c r="BI394" s="18">
        <f>IF(SalesOrders_Log[[#This Row],[Product]]=FY04_M04,SalesOrders_Log[[#This Row],[Date Invoiced]],0)</f>
        <v>0</v>
      </c>
      <c r="BJ394" s="18">
        <f>IF(SalesOrders_Log[[#This Row],[Product]]=FY04_M05,SalesOrders_Log[[#This Row],[Date Invoiced]],0)</f>
        <v>0</v>
      </c>
      <c r="BK394" s="18">
        <f>IF(SalesOrders_Log[[#This Row],[Product]]=FY04_M06,SalesOrders_Log[[#This Row],[Date Invoiced]],0)</f>
        <v>0</v>
      </c>
      <c r="BL394" s="18">
        <f>IF(SalesOrders_Log[[#This Row],[Product]]=FY04_M07,SalesOrders_Log[[#This Row],[Date Invoiced]],0)</f>
        <v>0</v>
      </c>
      <c r="BM394" s="18">
        <f>IF(SalesOrders_Log[[#This Row],[Product]]=FY04_M08,SalesOrders_Log[[#This Row],[Date Invoiced]],0)</f>
        <v>0</v>
      </c>
      <c r="BN394" s="18">
        <f>IF(SalesOrders_Log[[#This Row],[Product]]=FY04_M09,SalesOrders_Log[[#This Row],[Date Invoiced]],0)</f>
        <v>0</v>
      </c>
      <c r="BO394" s="18">
        <f>IF(SalesOrders_Log[[#This Row],[Product]]=FY04_M10,SalesOrders_Log[[#This Row],[Date Invoiced]],0)</f>
        <v>0</v>
      </c>
      <c r="BP394" s="18">
        <f>IF(SalesOrders_Log[[#This Row],[Product]]=FY04_M11,SalesOrders_Log[[#This Row],[Date Invoiced]],0)</f>
        <v>0</v>
      </c>
      <c r="BQ394" s="18">
        <f>IF(SalesOrders_Log[[#This Row],[Product]]=FY04_M12,SalesOrders_Log[[#This Row],[Date Invoiced]],0)</f>
        <v>0</v>
      </c>
      <c r="BR394" s="18">
        <f>IF(SalesOrders_Log[[#This Row],[Product]]=FY05_M01,SalesOrders_Log[[#This Row],[Date Invoiced]],0)</f>
        <v>0</v>
      </c>
      <c r="BS394" s="18">
        <f>IF(SalesOrders_Log[[#This Row],[Product]]=FY05_M02,SalesOrders_Log[[#This Row],[Date Invoiced]],0)</f>
        <v>0</v>
      </c>
      <c r="BT394" s="18">
        <f>IF(SalesOrders_Log[[#This Row],[Product]]=FY05_M03,SalesOrders_Log[[#This Row],[Date Invoiced]],0)</f>
        <v>0</v>
      </c>
      <c r="BU394" s="18">
        <f>IF(SalesOrders_Log[[#This Row],[Product]]=FY05_M04,SalesOrders_Log[[#This Row],[Date Invoiced]],0)</f>
        <v>0</v>
      </c>
      <c r="BV394" s="18">
        <f>IF(SalesOrders_Log[[#This Row],[Product]]=FY05_M05,SalesOrders_Log[[#This Row],[Date Invoiced]],0)</f>
        <v>0</v>
      </c>
      <c r="BW394" s="18">
        <f>IF(SalesOrders_Log[[#This Row],[Product]]=FY05_M06,SalesOrders_Log[[#This Row],[Date Invoiced]],0)</f>
        <v>0</v>
      </c>
      <c r="BX394" s="18">
        <f>IF(SalesOrders_Log[[#This Row],[Product]]=FY05_M07,SalesOrders_Log[[#This Row],[Date Invoiced]],0)</f>
        <v>0</v>
      </c>
      <c r="BY394" s="18">
        <f>IF(SalesOrders_Log[[#This Row],[Product]]=FY05_M08,SalesOrders_Log[[#This Row],[Date Invoiced]],0)</f>
        <v>0</v>
      </c>
      <c r="BZ394" s="18">
        <f>IF(SalesOrders_Log[[#This Row],[Product]]=FY05_M09,SalesOrders_Log[[#This Row],[Date Invoiced]],0)</f>
        <v>0</v>
      </c>
      <c r="CA394" s="18">
        <f>IF(SalesOrders_Log[[#This Row],[Product]]=FY05_M10,SalesOrders_Log[[#This Row],[Date Invoiced]],0)</f>
        <v>0</v>
      </c>
      <c r="CB394" s="18">
        <f>IF(SalesOrders_Log[[#This Row],[Product]]=FY05_M11,SalesOrders_Log[[#This Row],[Date Invoiced]],0)</f>
        <v>0</v>
      </c>
      <c r="CC394" s="18">
        <f>IF(SalesOrders_Log[[#This Row],[Product]]=FY05_M12,SalesOrders_Log[[#This Row],[Date Invoiced]],0)</f>
        <v>0</v>
      </c>
    </row>
    <row r="395" spans="2:81" x14ac:dyDescent="0.25">
      <c r="B395" s="6" t="s">
        <v>999</v>
      </c>
      <c r="C395" s="6"/>
      <c r="D395" s="11"/>
      <c r="E395" s="6"/>
      <c r="F395" s="6"/>
      <c r="G395" s="6"/>
      <c r="H395" s="6"/>
      <c r="I395" s="6"/>
      <c r="J395" s="6"/>
      <c r="K395" s="6"/>
      <c r="L395" s="18" t="str">
        <f>IF(ISBLANK(SalesOrders_Log[[#This Row],[Product]]),"",SalesOrders_Log[[#This Row],[List Price]]*SalesOrders_Log[[#This Row],[QTY at List Price]]+SalesOrders_Log[[#This Row],[Discount Price]]*SalesOrders_Log[[#This Row],[QTY at Discount Price]])</f>
        <v/>
      </c>
      <c r="M395" s="6"/>
      <c r="N395" s="6"/>
      <c r="O395" s="18" t="str">
        <f>IFERROR(SalesOrders_Log[[#This Row],[Line Sub Total]]*SalesOrders_Log[[#This Row],[Zip Code Taxes]],"")</f>
        <v/>
      </c>
      <c r="P395" s="18">
        <f>SalesOrders_Log[[#This Row],[List Price]]-SalesOrders_Log[[#This Row],[Cost Price]]</f>
        <v>0</v>
      </c>
      <c r="Q39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95" s="93" t="str">
        <f>IFERROR(SalesOrders_Log[[#This Row],[QTY at List Price]]*SalesOrders_Log[[#This Row],[List Price]]/SalesOrders_Log[[#This Row],[Cost Price]]*SalesOrders_Log[[#This Row],[QTY at List Price]]-IF(SalesOrders_Log[[#This Row],[QTY at List Price]]="","",1),"")</f>
        <v/>
      </c>
      <c r="S395" s="93" t="str">
        <f>IFERROR( SalesOrders_Log[[#This Row],[QTY at Discount Price]]*SalesOrders_Log[[#This Row],[Discount Price]]/SalesOrders_Log[[#This Row],[Cost Price]]*SalesOrders_Log[[#This Row],[QTY at Discount Price]]-IF(SalesOrders_Log[[#This Row],[QTY at Discount Price]]="","",1),"")</f>
        <v/>
      </c>
      <c r="T395" s="6"/>
      <c r="V395" s="18">
        <f>IF(SalesOrders_Log[[#This Row],[Date Invoiced]]=FY01_M01,SalesOrders_Log[[#This Row],[Line Sub Total]],0)</f>
        <v>0</v>
      </c>
      <c r="W395" s="18">
        <f>IF(SalesOrders_Log[[#This Row],[Date Invoiced]]=FY01_M02,SalesOrders_Log[[#This Row],[Line Sub Total]],0)</f>
        <v>0</v>
      </c>
      <c r="X395" s="18">
        <f>IF(SalesOrders_Log[[#This Row],[Date Invoiced]]=FY01_M03,SalesOrders_Log[[#This Row],[Line Sub Total]],0)</f>
        <v>0</v>
      </c>
      <c r="Y395" s="18">
        <f>IF(SalesOrders_Log[[#This Row],[Date Invoiced]]=FY01_M04,SalesOrders_Log[[#This Row],[Line Sub Total]],0)</f>
        <v>0</v>
      </c>
      <c r="Z395" s="18">
        <f>IF(SalesOrders_Log[[#This Row],[Date Invoiced]]=FY01_M05,SalesOrders_Log[[#This Row],[Line Sub Total]],0)</f>
        <v>0</v>
      </c>
      <c r="AA395" s="18">
        <f>IF(SalesOrders_Log[[#This Row],[Date Invoiced]]=FY01_M06,SalesOrders_Log[[#This Row],[Line Sub Total]],0)</f>
        <v>0</v>
      </c>
      <c r="AB395" s="18">
        <f>IF(SalesOrders_Log[[#This Row],[Date Invoiced]]=FY01_M07,SalesOrders_Log[[#This Row],[Line Sub Total]],0)</f>
        <v>0</v>
      </c>
      <c r="AC395" s="18">
        <f>IF(SalesOrders_Log[[#This Row],[Date Invoiced]]=FY01_M08,SalesOrders_Log[[#This Row],[Line Sub Total]],0)</f>
        <v>0</v>
      </c>
      <c r="AD395" s="18">
        <f>IF(SalesOrders_Log[[#This Row],[Date Invoiced]]=FY01_M09,SalesOrders_Log[[#This Row],[Line Sub Total]],0)</f>
        <v>0</v>
      </c>
      <c r="AE395" s="18">
        <f>IF(SalesOrders_Log[[#This Row],[Date Invoiced]]=FY01_M10,SalesOrders_Log[[#This Row],[Line Sub Total]],0)</f>
        <v>0</v>
      </c>
      <c r="AF395" s="18">
        <f>IF(SalesOrders_Log[[#This Row],[Date Invoiced]]=FY01_M11,SalesOrders_Log[[#This Row],[Line Sub Total]],0)</f>
        <v>0</v>
      </c>
      <c r="AG395" s="18">
        <f>IF(SalesOrders_Log[[#This Row],[Date Invoiced]]=FY01_M12,SalesOrders_Log[[#This Row],[Line Sub Total]],0)</f>
        <v>0</v>
      </c>
      <c r="AH395" s="18">
        <f>IF(SalesOrders_Log[[#This Row],[Date Invoiced]]=FY02_M01,SalesOrders_Log[[#This Row],[Line Sub Total]],0)</f>
        <v>0</v>
      </c>
      <c r="AI395" s="18">
        <f>IF(SalesOrders_Log[[#This Row],[Date Invoiced]]=FY02_M02,SalesOrders_Log[[#This Row],[Line Sub Total]],0)</f>
        <v>0</v>
      </c>
      <c r="AJ395" s="18">
        <f>IF(SalesOrders_Log[[#This Row],[Date Invoiced]]=FY02_M03,SalesOrders_Log[[#This Row],[Line Sub Total]],0)</f>
        <v>0</v>
      </c>
      <c r="AK395" s="18">
        <f>IF(SalesOrders_Log[[#This Row],[Date Invoiced]]=FY02_M04,SalesOrders_Log[[#This Row],[Line Sub Total]],0)</f>
        <v>0</v>
      </c>
      <c r="AL395" s="18">
        <f>IF(SalesOrders_Log[[#This Row],[Date Invoiced]]=FY02_M05,SalesOrders_Log[[#This Row],[Line Sub Total]],0)</f>
        <v>0</v>
      </c>
      <c r="AM395" s="18">
        <f>IF(SalesOrders_Log[[#This Row],[Date Invoiced]]=FY02_M06,SalesOrders_Log[[#This Row],[Line Sub Total]],0)</f>
        <v>0</v>
      </c>
      <c r="AN395" s="18">
        <f>IF(SalesOrders_Log[[#This Row],[Date Invoiced]]=FY02_M07,SalesOrders_Log[[#This Row],[Line Sub Total]],0)</f>
        <v>0</v>
      </c>
      <c r="AO395" s="18">
        <f>IF(SalesOrders_Log[[#This Row],[Date Invoiced]]=FY02_M08,SalesOrders_Log[[#This Row],[Line Sub Total]],0)</f>
        <v>0</v>
      </c>
      <c r="AP395" s="18">
        <f>IF(SalesOrders_Log[[#This Row],[Date Invoiced]]=FY02_M09,SalesOrders_Log[[#This Row],[Line Sub Total]],0)</f>
        <v>0</v>
      </c>
      <c r="AQ395" s="18">
        <f>IF(SalesOrders_Log[[#This Row],[Date Invoiced]]=FY02_M10,SalesOrders_Log[[#This Row],[Line Sub Total]],0)</f>
        <v>0</v>
      </c>
      <c r="AR395" s="18">
        <f>IF(SalesOrders_Log[[#This Row],[Date Invoiced]]=FY02_M11,SalesOrders_Log[[#This Row],[Line Sub Total]],0)</f>
        <v>0</v>
      </c>
      <c r="AS395" s="18">
        <f>IF(SalesOrders_Log[[#This Row],[Date Invoiced]]=FY02_M12,SalesOrders_Log[[#This Row],[Line Sub Total]],0)</f>
        <v>0</v>
      </c>
      <c r="AT395" s="18">
        <f>IF(SalesOrders_Log[[#This Row],[Date Invoiced]]=FY03_M01,SalesOrders_Log[[#This Row],[Line Sub Total]],0)</f>
        <v>0</v>
      </c>
      <c r="AU395" s="18">
        <f>IF(SalesOrders_Log[[#This Row],[Date Invoiced]]=FY03_M02,SalesOrders_Log[[#This Row],[Line Sub Total]],0)</f>
        <v>0</v>
      </c>
      <c r="AV395" s="18">
        <f>IF(SalesOrders_Log[[#This Row],[Date Invoiced]]=FY03_M03,SalesOrders_Log[[#This Row],[Line Sub Total]],0)</f>
        <v>0</v>
      </c>
      <c r="AW395" s="18">
        <f>IF(SalesOrders_Log[[#This Row],[Date Invoiced]]=FY03_M04,SalesOrders_Log[[#This Row],[Line Sub Total]],0)</f>
        <v>0</v>
      </c>
      <c r="AX395" s="18">
        <f>IF(SalesOrders_Log[[#This Row],[Date Invoiced]]=FY03_M05,SalesOrders_Log[[#This Row],[Line Sub Total]],0)</f>
        <v>0</v>
      </c>
      <c r="AY395" s="18">
        <f>IF(SalesOrders_Log[[#This Row],[Date Invoiced]]=FY03_M06,SalesOrders_Log[[#This Row],[Line Sub Total]],0)</f>
        <v>0</v>
      </c>
      <c r="AZ395" s="18">
        <f>IF(SalesOrders_Log[[#This Row],[Date Invoiced]]=FY03_M07,SalesOrders_Log[[#This Row],[Line Sub Total]],0)</f>
        <v>0</v>
      </c>
      <c r="BA395" s="18">
        <f>IF(SalesOrders_Log[[#This Row],[Date Invoiced]]=FY03_M08,SalesOrders_Log[[#This Row],[Line Sub Total]],0)</f>
        <v>0</v>
      </c>
      <c r="BB395" s="18">
        <f>IF(SalesOrders_Log[[#This Row],[Date Invoiced]]=FY03_M09,SalesOrders_Log[[#This Row],[Line Sub Total]],0)</f>
        <v>0</v>
      </c>
      <c r="BC395" s="18">
        <f>IF(SalesOrders_Log[[#This Row],[Date Invoiced]]=FY03_M10,SalesOrders_Log[[#This Row],[Line Sub Total]],0)</f>
        <v>0</v>
      </c>
      <c r="BD395" s="18">
        <f>IF(SalesOrders_Log[[#This Row],[Date Invoiced]]=FY03_M11,SalesOrders_Log[[#This Row],[Line Sub Total]],0)</f>
        <v>0</v>
      </c>
      <c r="BE395" s="18">
        <f>IF(SalesOrders_Log[[#This Row],[Date Invoiced]]=FY03_M12,SalesOrders_Log[[#This Row],[Line Sub Total]],0)</f>
        <v>0</v>
      </c>
      <c r="BF395" s="18">
        <f>IF(SalesOrders_Log[[#This Row],[Product]]=FY04_M01,SalesOrders_Log[[#This Row],[Date Invoiced]],0)</f>
        <v>0</v>
      </c>
      <c r="BG395" s="18">
        <f>IF(SalesOrders_Log[[#This Row],[Product]]=FY04_M02,SalesOrders_Log[[#This Row],[Date Invoiced]],0)</f>
        <v>0</v>
      </c>
      <c r="BH395" s="18">
        <f>IF(SalesOrders_Log[[#This Row],[Product]]=FY04_M03,SalesOrders_Log[[#This Row],[Date Invoiced]],0)</f>
        <v>0</v>
      </c>
      <c r="BI395" s="18">
        <f>IF(SalesOrders_Log[[#This Row],[Product]]=FY04_M04,SalesOrders_Log[[#This Row],[Date Invoiced]],0)</f>
        <v>0</v>
      </c>
      <c r="BJ395" s="18">
        <f>IF(SalesOrders_Log[[#This Row],[Product]]=FY04_M05,SalesOrders_Log[[#This Row],[Date Invoiced]],0)</f>
        <v>0</v>
      </c>
      <c r="BK395" s="18">
        <f>IF(SalesOrders_Log[[#This Row],[Product]]=FY04_M06,SalesOrders_Log[[#This Row],[Date Invoiced]],0)</f>
        <v>0</v>
      </c>
      <c r="BL395" s="18">
        <f>IF(SalesOrders_Log[[#This Row],[Product]]=FY04_M07,SalesOrders_Log[[#This Row],[Date Invoiced]],0)</f>
        <v>0</v>
      </c>
      <c r="BM395" s="18">
        <f>IF(SalesOrders_Log[[#This Row],[Product]]=FY04_M08,SalesOrders_Log[[#This Row],[Date Invoiced]],0)</f>
        <v>0</v>
      </c>
      <c r="BN395" s="18">
        <f>IF(SalesOrders_Log[[#This Row],[Product]]=FY04_M09,SalesOrders_Log[[#This Row],[Date Invoiced]],0)</f>
        <v>0</v>
      </c>
      <c r="BO395" s="18">
        <f>IF(SalesOrders_Log[[#This Row],[Product]]=FY04_M10,SalesOrders_Log[[#This Row],[Date Invoiced]],0)</f>
        <v>0</v>
      </c>
      <c r="BP395" s="18">
        <f>IF(SalesOrders_Log[[#This Row],[Product]]=FY04_M11,SalesOrders_Log[[#This Row],[Date Invoiced]],0)</f>
        <v>0</v>
      </c>
      <c r="BQ395" s="18">
        <f>IF(SalesOrders_Log[[#This Row],[Product]]=FY04_M12,SalesOrders_Log[[#This Row],[Date Invoiced]],0)</f>
        <v>0</v>
      </c>
      <c r="BR395" s="18">
        <f>IF(SalesOrders_Log[[#This Row],[Product]]=FY05_M01,SalesOrders_Log[[#This Row],[Date Invoiced]],0)</f>
        <v>0</v>
      </c>
      <c r="BS395" s="18">
        <f>IF(SalesOrders_Log[[#This Row],[Product]]=FY05_M02,SalesOrders_Log[[#This Row],[Date Invoiced]],0)</f>
        <v>0</v>
      </c>
      <c r="BT395" s="18">
        <f>IF(SalesOrders_Log[[#This Row],[Product]]=FY05_M03,SalesOrders_Log[[#This Row],[Date Invoiced]],0)</f>
        <v>0</v>
      </c>
      <c r="BU395" s="18">
        <f>IF(SalesOrders_Log[[#This Row],[Product]]=FY05_M04,SalesOrders_Log[[#This Row],[Date Invoiced]],0)</f>
        <v>0</v>
      </c>
      <c r="BV395" s="18">
        <f>IF(SalesOrders_Log[[#This Row],[Product]]=FY05_M05,SalesOrders_Log[[#This Row],[Date Invoiced]],0)</f>
        <v>0</v>
      </c>
      <c r="BW395" s="18">
        <f>IF(SalesOrders_Log[[#This Row],[Product]]=FY05_M06,SalesOrders_Log[[#This Row],[Date Invoiced]],0)</f>
        <v>0</v>
      </c>
      <c r="BX395" s="18">
        <f>IF(SalesOrders_Log[[#This Row],[Product]]=FY05_M07,SalesOrders_Log[[#This Row],[Date Invoiced]],0)</f>
        <v>0</v>
      </c>
      <c r="BY395" s="18">
        <f>IF(SalesOrders_Log[[#This Row],[Product]]=FY05_M08,SalesOrders_Log[[#This Row],[Date Invoiced]],0)</f>
        <v>0</v>
      </c>
      <c r="BZ395" s="18">
        <f>IF(SalesOrders_Log[[#This Row],[Product]]=FY05_M09,SalesOrders_Log[[#This Row],[Date Invoiced]],0)</f>
        <v>0</v>
      </c>
      <c r="CA395" s="18">
        <f>IF(SalesOrders_Log[[#This Row],[Product]]=FY05_M10,SalesOrders_Log[[#This Row],[Date Invoiced]],0)</f>
        <v>0</v>
      </c>
      <c r="CB395" s="18">
        <f>IF(SalesOrders_Log[[#This Row],[Product]]=FY05_M11,SalesOrders_Log[[#This Row],[Date Invoiced]],0)</f>
        <v>0</v>
      </c>
      <c r="CC395" s="18">
        <f>IF(SalesOrders_Log[[#This Row],[Product]]=FY05_M12,SalesOrders_Log[[#This Row],[Date Invoiced]],0)</f>
        <v>0</v>
      </c>
    </row>
    <row r="396" spans="2:81" x14ac:dyDescent="0.25">
      <c r="B396" s="6" t="s">
        <v>1000</v>
      </c>
      <c r="C396" s="6"/>
      <c r="D396" s="11"/>
      <c r="E396" s="6"/>
      <c r="F396" s="6"/>
      <c r="G396" s="6"/>
      <c r="H396" s="6"/>
      <c r="I396" s="6"/>
      <c r="J396" s="6"/>
      <c r="K396" s="6"/>
      <c r="L396" s="18" t="str">
        <f>IF(ISBLANK(SalesOrders_Log[[#This Row],[Product]]),"",SalesOrders_Log[[#This Row],[List Price]]*SalesOrders_Log[[#This Row],[QTY at List Price]]+SalesOrders_Log[[#This Row],[Discount Price]]*SalesOrders_Log[[#This Row],[QTY at Discount Price]])</f>
        <v/>
      </c>
      <c r="M396" s="6"/>
      <c r="N396" s="6"/>
      <c r="O396" s="18" t="str">
        <f>IFERROR(SalesOrders_Log[[#This Row],[Line Sub Total]]*SalesOrders_Log[[#This Row],[Zip Code Taxes]],"")</f>
        <v/>
      </c>
      <c r="P396" s="18">
        <f>SalesOrders_Log[[#This Row],[List Price]]-SalesOrders_Log[[#This Row],[Cost Price]]</f>
        <v>0</v>
      </c>
      <c r="Q39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96" s="93" t="str">
        <f>IFERROR(SalesOrders_Log[[#This Row],[QTY at List Price]]*SalesOrders_Log[[#This Row],[List Price]]/SalesOrders_Log[[#This Row],[Cost Price]]*SalesOrders_Log[[#This Row],[QTY at List Price]]-IF(SalesOrders_Log[[#This Row],[QTY at List Price]]="","",1),"")</f>
        <v/>
      </c>
      <c r="S396" s="93" t="str">
        <f>IFERROR( SalesOrders_Log[[#This Row],[QTY at Discount Price]]*SalesOrders_Log[[#This Row],[Discount Price]]/SalesOrders_Log[[#This Row],[Cost Price]]*SalesOrders_Log[[#This Row],[QTY at Discount Price]]-IF(SalesOrders_Log[[#This Row],[QTY at Discount Price]]="","",1),"")</f>
        <v/>
      </c>
      <c r="T396" s="6"/>
      <c r="V396" s="18">
        <f>IF(SalesOrders_Log[[#This Row],[Date Invoiced]]=FY01_M01,SalesOrders_Log[[#This Row],[Line Sub Total]],0)</f>
        <v>0</v>
      </c>
      <c r="W396" s="18">
        <f>IF(SalesOrders_Log[[#This Row],[Date Invoiced]]=FY01_M02,SalesOrders_Log[[#This Row],[Line Sub Total]],0)</f>
        <v>0</v>
      </c>
      <c r="X396" s="18">
        <f>IF(SalesOrders_Log[[#This Row],[Date Invoiced]]=FY01_M03,SalesOrders_Log[[#This Row],[Line Sub Total]],0)</f>
        <v>0</v>
      </c>
      <c r="Y396" s="18">
        <f>IF(SalesOrders_Log[[#This Row],[Date Invoiced]]=FY01_M04,SalesOrders_Log[[#This Row],[Line Sub Total]],0)</f>
        <v>0</v>
      </c>
      <c r="Z396" s="18">
        <f>IF(SalesOrders_Log[[#This Row],[Date Invoiced]]=FY01_M05,SalesOrders_Log[[#This Row],[Line Sub Total]],0)</f>
        <v>0</v>
      </c>
      <c r="AA396" s="18">
        <f>IF(SalesOrders_Log[[#This Row],[Date Invoiced]]=FY01_M06,SalesOrders_Log[[#This Row],[Line Sub Total]],0)</f>
        <v>0</v>
      </c>
      <c r="AB396" s="18">
        <f>IF(SalesOrders_Log[[#This Row],[Date Invoiced]]=FY01_M07,SalesOrders_Log[[#This Row],[Line Sub Total]],0)</f>
        <v>0</v>
      </c>
      <c r="AC396" s="18">
        <f>IF(SalesOrders_Log[[#This Row],[Date Invoiced]]=FY01_M08,SalesOrders_Log[[#This Row],[Line Sub Total]],0)</f>
        <v>0</v>
      </c>
      <c r="AD396" s="18">
        <f>IF(SalesOrders_Log[[#This Row],[Date Invoiced]]=FY01_M09,SalesOrders_Log[[#This Row],[Line Sub Total]],0)</f>
        <v>0</v>
      </c>
      <c r="AE396" s="18">
        <f>IF(SalesOrders_Log[[#This Row],[Date Invoiced]]=FY01_M10,SalesOrders_Log[[#This Row],[Line Sub Total]],0)</f>
        <v>0</v>
      </c>
      <c r="AF396" s="18">
        <f>IF(SalesOrders_Log[[#This Row],[Date Invoiced]]=FY01_M11,SalesOrders_Log[[#This Row],[Line Sub Total]],0)</f>
        <v>0</v>
      </c>
      <c r="AG396" s="18">
        <f>IF(SalesOrders_Log[[#This Row],[Date Invoiced]]=FY01_M12,SalesOrders_Log[[#This Row],[Line Sub Total]],0)</f>
        <v>0</v>
      </c>
      <c r="AH396" s="18">
        <f>IF(SalesOrders_Log[[#This Row],[Date Invoiced]]=FY02_M01,SalesOrders_Log[[#This Row],[Line Sub Total]],0)</f>
        <v>0</v>
      </c>
      <c r="AI396" s="18">
        <f>IF(SalesOrders_Log[[#This Row],[Date Invoiced]]=FY02_M02,SalesOrders_Log[[#This Row],[Line Sub Total]],0)</f>
        <v>0</v>
      </c>
      <c r="AJ396" s="18">
        <f>IF(SalesOrders_Log[[#This Row],[Date Invoiced]]=FY02_M03,SalesOrders_Log[[#This Row],[Line Sub Total]],0)</f>
        <v>0</v>
      </c>
      <c r="AK396" s="18">
        <f>IF(SalesOrders_Log[[#This Row],[Date Invoiced]]=FY02_M04,SalesOrders_Log[[#This Row],[Line Sub Total]],0)</f>
        <v>0</v>
      </c>
      <c r="AL396" s="18">
        <f>IF(SalesOrders_Log[[#This Row],[Date Invoiced]]=FY02_M05,SalesOrders_Log[[#This Row],[Line Sub Total]],0)</f>
        <v>0</v>
      </c>
      <c r="AM396" s="18">
        <f>IF(SalesOrders_Log[[#This Row],[Date Invoiced]]=FY02_M06,SalesOrders_Log[[#This Row],[Line Sub Total]],0)</f>
        <v>0</v>
      </c>
      <c r="AN396" s="18">
        <f>IF(SalesOrders_Log[[#This Row],[Date Invoiced]]=FY02_M07,SalesOrders_Log[[#This Row],[Line Sub Total]],0)</f>
        <v>0</v>
      </c>
      <c r="AO396" s="18">
        <f>IF(SalesOrders_Log[[#This Row],[Date Invoiced]]=FY02_M08,SalesOrders_Log[[#This Row],[Line Sub Total]],0)</f>
        <v>0</v>
      </c>
      <c r="AP396" s="18">
        <f>IF(SalesOrders_Log[[#This Row],[Date Invoiced]]=FY02_M09,SalesOrders_Log[[#This Row],[Line Sub Total]],0)</f>
        <v>0</v>
      </c>
      <c r="AQ396" s="18">
        <f>IF(SalesOrders_Log[[#This Row],[Date Invoiced]]=FY02_M10,SalesOrders_Log[[#This Row],[Line Sub Total]],0)</f>
        <v>0</v>
      </c>
      <c r="AR396" s="18">
        <f>IF(SalesOrders_Log[[#This Row],[Date Invoiced]]=FY02_M11,SalesOrders_Log[[#This Row],[Line Sub Total]],0)</f>
        <v>0</v>
      </c>
      <c r="AS396" s="18">
        <f>IF(SalesOrders_Log[[#This Row],[Date Invoiced]]=FY02_M12,SalesOrders_Log[[#This Row],[Line Sub Total]],0)</f>
        <v>0</v>
      </c>
      <c r="AT396" s="18">
        <f>IF(SalesOrders_Log[[#This Row],[Date Invoiced]]=FY03_M01,SalesOrders_Log[[#This Row],[Line Sub Total]],0)</f>
        <v>0</v>
      </c>
      <c r="AU396" s="18">
        <f>IF(SalesOrders_Log[[#This Row],[Date Invoiced]]=FY03_M02,SalesOrders_Log[[#This Row],[Line Sub Total]],0)</f>
        <v>0</v>
      </c>
      <c r="AV396" s="18">
        <f>IF(SalesOrders_Log[[#This Row],[Date Invoiced]]=FY03_M03,SalesOrders_Log[[#This Row],[Line Sub Total]],0)</f>
        <v>0</v>
      </c>
      <c r="AW396" s="18">
        <f>IF(SalesOrders_Log[[#This Row],[Date Invoiced]]=FY03_M04,SalesOrders_Log[[#This Row],[Line Sub Total]],0)</f>
        <v>0</v>
      </c>
      <c r="AX396" s="18">
        <f>IF(SalesOrders_Log[[#This Row],[Date Invoiced]]=FY03_M05,SalesOrders_Log[[#This Row],[Line Sub Total]],0)</f>
        <v>0</v>
      </c>
      <c r="AY396" s="18">
        <f>IF(SalesOrders_Log[[#This Row],[Date Invoiced]]=FY03_M06,SalesOrders_Log[[#This Row],[Line Sub Total]],0)</f>
        <v>0</v>
      </c>
      <c r="AZ396" s="18">
        <f>IF(SalesOrders_Log[[#This Row],[Date Invoiced]]=FY03_M07,SalesOrders_Log[[#This Row],[Line Sub Total]],0)</f>
        <v>0</v>
      </c>
      <c r="BA396" s="18">
        <f>IF(SalesOrders_Log[[#This Row],[Date Invoiced]]=FY03_M08,SalesOrders_Log[[#This Row],[Line Sub Total]],0)</f>
        <v>0</v>
      </c>
      <c r="BB396" s="18">
        <f>IF(SalesOrders_Log[[#This Row],[Date Invoiced]]=FY03_M09,SalesOrders_Log[[#This Row],[Line Sub Total]],0)</f>
        <v>0</v>
      </c>
      <c r="BC396" s="18">
        <f>IF(SalesOrders_Log[[#This Row],[Date Invoiced]]=FY03_M10,SalesOrders_Log[[#This Row],[Line Sub Total]],0)</f>
        <v>0</v>
      </c>
      <c r="BD396" s="18">
        <f>IF(SalesOrders_Log[[#This Row],[Date Invoiced]]=FY03_M11,SalesOrders_Log[[#This Row],[Line Sub Total]],0)</f>
        <v>0</v>
      </c>
      <c r="BE396" s="18">
        <f>IF(SalesOrders_Log[[#This Row],[Date Invoiced]]=FY03_M12,SalesOrders_Log[[#This Row],[Line Sub Total]],0)</f>
        <v>0</v>
      </c>
      <c r="BF396" s="18">
        <f>IF(SalesOrders_Log[[#This Row],[Product]]=FY04_M01,SalesOrders_Log[[#This Row],[Date Invoiced]],0)</f>
        <v>0</v>
      </c>
      <c r="BG396" s="18">
        <f>IF(SalesOrders_Log[[#This Row],[Product]]=FY04_M02,SalesOrders_Log[[#This Row],[Date Invoiced]],0)</f>
        <v>0</v>
      </c>
      <c r="BH396" s="18">
        <f>IF(SalesOrders_Log[[#This Row],[Product]]=FY04_M03,SalesOrders_Log[[#This Row],[Date Invoiced]],0)</f>
        <v>0</v>
      </c>
      <c r="BI396" s="18">
        <f>IF(SalesOrders_Log[[#This Row],[Product]]=FY04_M04,SalesOrders_Log[[#This Row],[Date Invoiced]],0)</f>
        <v>0</v>
      </c>
      <c r="BJ396" s="18">
        <f>IF(SalesOrders_Log[[#This Row],[Product]]=FY04_M05,SalesOrders_Log[[#This Row],[Date Invoiced]],0)</f>
        <v>0</v>
      </c>
      <c r="BK396" s="18">
        <f>IF(SalesOrders_Log[[#This Row],[Product]]=FY04_M06,SalesOrders_Log[[#This Row],[Date Invoiced]],0)</f>
        <v>0</v>
      </c>
      <c r="BL396" s="18">
        <f>IF(SalesOrders_Log[[#This Row],[Product]]=FY04_M07,SalesOrders_Log[[#This Row],[Date Invoiced]],0)</f>
        <v>0</v>
      </c>
      <c r="BM396" s="18">
        <f>IF(SalesOrders_Log[[#This Row],[Product]]=FY04_M08,SalesOrders_Log[[#This Row],[Date Invoiced]],0)</f>
        <v>0</v>
      </c>
      <c r="BN396" s="18">
        <f>IF(SalesOrders_Log[[#This Row],[Product]]=FY04_M09,SalesOrders_Log[[#This Row],[Date Invoiced]],0)</f>
        <v>0</v>
      </c>
      <c r="BO396" s="18">
        <f>IF(SalesOrders_Log[[#This Row],[Product]]=FY04_M10,SalesOrders_Log[[#This Row],[Date Invoiced]],0)</f>
        <v>0</v>
      </c>
      <c r="BP396" s="18">
        <f>IF(SalesOrders_Log[[#This Row],[Product]]=FY04_M11,SalesOrders_Log[[#This Row],[Date Invoiced]],0)</f>
        <v>0</v>
      </c>
      <c r="BQ396" s="18">
        <f>IF(SalesOrders_Log[[#This Row],[Product]]=FY04_M12,SalesOrders_Log[[#This Row],[Date Invoiced]],0)</f>
        <v>0</v>
      </c>
      <c r="BR396" s="18">
        <f>IF(SalesOrders_Log[[#This Row],[Product]]=FY05_M01,SalesOrders_Log[[#This Row],[Date Invoiced]],0)</f>
        <v>0</v>
      </c>
      <c r="BS396" s="18">
        <f>IF(SalesOrders_Log[[#This Row],[Product]]=FY05_M02,SalesOrders_Log[[#This Row],[Date Invoiced]],0)</f>
        <v>0</v>
      </c>
      <c r="BT396" s="18">
        <f>IF(SalesOrders_Log[[#This Row],[Product]]=FY05_M03,SalesOrders_Log[[#This Row],[Date Invoiced]],0)</f>
        <v>0</v>
      </c>
      <c r="BU396" s="18">
        <f>IF(SalesOrders_Log[[#This Row],[Product]]=FY05_M04,SalesOrders_Log[[#This Row],[Date Invoiced]],0)</f>
        <v>0</v>
      </c>
      <c r="BV396" s="18">
        <f>IF(SalesOrders_Log[[#This Row],[Product]]=FY05_M05,SalesOrders_Log[[#This Row],[Date Invoiced]],0)</f>
        <v>0</v>
      </c>
      <c r="BW396" s="18">
        <f>IF(SalesOrders_Log[[#This Row],[Product]]=FY05_M06,SalesOrders_Log[[#This Row],[Date Invoiced]],0)</f>
        <v>0</v>
      </c>
      <c r="BX396" s="18">
        <f>IF(SalesOrders_Log[[#This Row],[Product]]=FY05_M07,SalesOrders_Log[[#This Row],[Date Invoiced]],0)</f>
        <v>0</v>
      </c>
      <c r="BY396" s="18">
        <f>IF(SalesOrders_Log[[#This Row],[Product]]=FY05_M08,SalesOrders_Log[[#This Row],[Date Invoiced]],0)</f>
        <v>0</v>
      </c>
      <c r="BZ396" s="18">
        <f>IF(SalesOrders_Log[[#This Row],[Product]]=FY05_M09,SalesOrders_Log[[#This Row],[Date Invoiced]],0)</f>
        <v>0</v>
      </c>
      <c r="CA396" s="18">
        <f>IF(SalesOrders_Log[[#This Row],[Product]]=FY05_M10,SalesOrders_Log[[#This Row],[Date Invoiced]],0)</f>
        <v>0</v>
      </c>
      <c r="CB396" s="18">
        <f>IF(SalesOrders_Log[[#This Row],[Product]]=FY05_M11,SalesOrders_Log[[#This Row],[Date Invoiced]],0)</f>
        <v>0</v>
      </c>
      <c r="CC396" s="18">
        <f>IF(SalesOrders_Log[[#This Row],[Product]]=FY05_M12,SalesOrders_Log[[#This Row],[Date Invoiced]],0)</f>
        <v>0</v>
      </c>
    </row>
    <row r="397" spans="2:81" x14ac:dyDescent="0.25">
      <c r="B397" s="6" t="s">
        <v>1001</v>
      </c>
      <c r="C397" s="6"/>
      <c r="D397" s="11"/>
      <c r="E397" s="6"/>
      <c r="F397" s="6"/>
      <c r="G397" s="6"/>
      <c r="H397" s="6"/>
      <c r="I397" s="6"/>
      <c r="J397" s="6"/>
      <c r="K397" s="6"/>
      <c r="L397" s="18" t="str">
        <f>IF(ISBLANK(SalesOrders_Log[[#This Row],[Product]]),"",SalesOrders_Log[[#This Row],[List Price]]*SalesOrders_Log[[#This Row],[QTY at List Price]]+SalesOrders_Log[[#This Row],[Discount Price]]*SalesOrders_Log[[#This Row],[QTY at Discount Price]])</f>
        <v/>
      </c>
      <c r="M397" s="6"/>
      <c r="N397" s="6"/>
      <c r="O397" s="18" t="str">
        <f>IFERROR(SalesOrders_Log[[#This Row],[Line Sub Total]]*SalesOrders_Log[[#This Row],[Zip Code Taxes]],"")</f>
        <v/>
      </c>
      <c r="P397" s="18">
        <f>SalesOrders_Log[[#This Row],[List Price]]-SalesOrders_Log[[#This Row],[Cost Price]]</f>
        <v>0</v>
      </c>
      <c r="Q39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97" s="93" t="str">
        <f>IFERROR(SalesOrders_Log[[#This Row],[QTY at List Price]]*SalesOrders_Log[[#This Row],[List Price]]/SalesOrders_Log[[#This Row],[Cost Price]]*SalesOrders_Log[[#This Row],[QTY at List Price]]-IF(SalesOrders_Log[[#This Row],[QTY at List Price]]="","",1),"")</f>
        <v/>
      </c>
      <c r="S397" s="93" t="str">
        <f>IFERROR( SalesOrders_Log[[#This Row],[QTY at Discount Price]]*SalesOrders_Log[[#This Row],[Discount Price]]/SalesOrders_Log[[#This Row],[Cost Price]]*SalesOrders_Log[[#This Row],[QTY at Discount Price]]-IF(SalesOrders_Log[[#This Row],[QTY at Discount Price]]="","",1),"")</f>
        <v/>
      </c>
      <c r="T397" s="6"/>
      <c r="V397" s="18">
        <f>IF(SalesOrders_Log[[#This Row],[Date Invoiced]]=FY01_M01,SalesOrders_Log[[#This Row],[Line Sub Total]],0)</f>
        <v>0</v>
      </c>
      <c r="W397" s="18">
        <f>IF(SalesOrders_Log[[#This Row],[Date Invoiced]]=FY01_M02,SalesOrders_Log[[#This Row],[Line Sub Total]],0)</f>
        <v>0</v>
      </c>
      <c r="X397" s="18">
        <f>IF(SalesOrders_Log[[#This Row],[Date Invoiced]]=FY01_M03,SalesOrders_Log[[#This Row],[Line Sub Total]],0)</f>
        <v>0</v>
      </c>
      <c r="Y397" s="18">
        <f>IF(SalesOrders_Log[[#This Row],[Date Invoiced]]=FY01_M04,SalesOrders_Log[[#This Row],[Line Sub Total]],0)</f>
        <v>0</v>
      </c>
      <c r="Z397" s="18">
        <f>IF(SalesOrders_Log[[#This Row],[Date Invoiced]]=FY01_M05,SalesOrders_Log[[#This Row],[Line Sub Total]],0)</f>
        <v>0</v>
      </c>
      <c r="AA397" s="18">
        <f>IF(SalesOrders_Log[[#This Row],[Date Invoiced]]=FY01_M06,SalesOrders_Log[[#This Row],[Line Sub Total]],0)</f>
        <v>0</v>
      </c>
      <c r="AB397" s="18">
        <f>IF(SalesOrders_Log[[#This Row],[Date Invoiced]]=FY01_M07,SalesOrders_Log[[#This Row],[Line Sub Total]],0)</f>
        <v>0</v>
      </c>
      <c r="AC397" s="18">
        <f>IF(SalesOrders_Log[[#This Row],[Date Invoiced]]=FY01_M08,SalesOrders_Log[[#This Row],[Line Sub Total]],0)</f>
        <v>0</v>
      </c>
      <c r="AD397" s="18">
        <f>IF(SalesOrders_Log[[#This Row],[Date Invoiced]]=FY01_M09,SalesOrders_Log[[#This Row],[Line Sub Total]],0)</f>
        <v>0</v>
      </c>
      <c r="AE397" s="18">
        <f>IF(SalesOrders_Log[[#This Row],[Date Invoiced]]=FY01_M10,SalesOrders_Log[[#This Row],[Line Sub Total]],0)</f>
        <v>0</v>
      </c>
      <c r="AF397" s="18">
        <f>IF(SalesOrders_Log[[#This Row],[Date Invoiced]]=FY01_M11,SalesOrders_Log[[#This Row],[Line Sub Total]],0)</f>
        <v>0</v>
      </c>
      <c r="AG397" s="18">
        <f>IF(SalesOrders_Log[[#This Row],[Date Invoiced]]=FY01_M12,SalesOrders_Log[[#This Row],[Line Sub Total]],0)</f>
        <v>0</v>
      </c>
      <c r="AH397" s="18">
        <f>IF(SalesOrders_Log[[#This Row],[Date Invoiced]]=FY02_M01,SalesOrders_Log[[#This Row],[Line Sub Total]],0)</f>
        <v>0</v>
      </c>
      <c r="AI397" s="18">
        <f>IF(SalesOrders_Log[[#This Row],[Date Invoiced]]=FY02_M02,SalesOrders_Log[[#This Row],[Line Sub Total]],0)</f>
        <v>0</v>
      </c>
      <c r="AJ397" s="18">
        <f>IF(SalesOrders_Log[[#This Row],[Date Invoiced]]=FY02_M03,SalesOrders_Log[[#This Row],[Line Sub Total]],0)</f>
        <v>0</v>
      </c>
      <c r="AK397" s="18">
        <f>IF(SalesOrders_Log[[#This Row],[Date Invoiced]]=FY02_M04,SalesOrders_Log[[#This Row],[Line Sub Total]],0)</f>
        <v>0</v>
      </c>
      <c r="AL397" s="18">
        <f>IF(SalesOrders_Log[[#This Row],[Date Invoiced]]=FY02_M05,SalesOrders_Log[[#This Row],[Line Sub Total]],0)</f>
        <v>0</v>
      </c>
      <c r="AM397" s="18">
        <f>IF(SalesOrders_Log[[#This Row],[Date Invoiced]]=FY02_M06,SalesOrders_Log[[#This Row],[Line Sub Total]],0)</f>
        <v>0</v>
      </c>
      <c r="AN397" s="18">
        <f>IF(SalesOrders_Log[[#This Row],[Date Invoiced]]=FY02_M07,SalesOrders_Log[[#This Row],[Line Sub Total]],0)</f>
        <v>0</v>
      </c>
      <c r="AO397" s="18">
        <f>IF(SalesOrders_Log[[#This Row],[Date Invoiced]]=FY02_M08,SalesOrders_Log[[#This Row],[Line Sub Total]],0)</f>
        <v>0</v>
      </c>
      <c r="AP397" s="18">
        <f>IF(SalesOrders_Log[[#This Row],[Date Invoiced]]=FY02_M09,SalesOrders_Log[[#This Row],[Line Sub Total]],0)</f>
        <v>0</v>
      </c>
      <c r="AQ397" s="18">
        <f>IF(SalesOrders_Log[[#This Row],[Date Invoiced]]=FY02_M10,SalesOrders_Log[[#This Row],[Line Sub Total]],0)</f>
        <v>0</v>
      </c>
      <c r="AR397" s="18">
        <f>IF(SalesOrders_Log[[#This Row],[Date Invoiced]]=FY02_M11,SalesOrders_Log[[#This Row],[Line Sub Total]],0)</f>
        <v>0</v>
      </c>
      <c r="AS397" s="18">
        <f>IF(SalesOrders_Log[[#This Row],[Date Invoiced]]=FY02_M12,SalesOrders_Log[[#This Row],[Line Sub Total]],0)</f>
        <v>0</v>
      </c>
      <c r="AT397" s="18">
        <f>IF(SalesOrders_Log[[#This Row],[Date Invoiced]]=FY03_M01,SalesOrders_Log[[#This Row],[Line Sub Total]],0)</f>
        <v>0</v>
      </c>
      <c r="AU397" s="18">
        <f>IF(SalesOrders_Log[[#This Row],[Date Invoiced]]=FY03_M02,SalesOrders_Log[[#This Row],[Line Sub Total]],0)</f>
        <v>0</v>
      </c>
      <c r="AV397" s="18">
        <f>IF(SalesOrders_Log[[#This Row],[Date Invoiced]]=FY03_M03,SalesOrders_Log[[#This Row],[Line Sub Total]],0)</f>
        <v>0</v>
      </c>
      <c r="AW397" s="18">
        <f>IF(SalesOrders_Log[[#This Row],[Date Invoiced]]=FY03_M04,SalesOrders_Log[[#This Row],[Line Sub Total]],0)</f>
        <v>0</v>
      </c>
      <c r="AX397" s="18">
        <f>IF(SalesOrders_Log[[#This Row],[Date Invoiced]]=FY03_M05,SalesOrders_Log[[#This Row],[Line Sub Total]],0)</f>
        <v>0</v>
      </c>
      <c r="AY397" s="18">
        <f>IF(SalesOrders_Log[[#This Row],[Date Invoiced]]=FY03_M06,SalesOrders_Log[[#This Row],[Line Sub Total]],0)</f>
        <v>0</v>
      </c>
      <c r="AZ397" s="18">
        <f>IF(SalesOrders_Log[[#This Row],[Date Invoiced]]=FY03_M07,SalesOrders_Log[[#This Row],[Line Sub Total]],0)</f>
        <v>0</v>
      </c>
      <c r="BA397" s="18">
        <f>IF(SalesOrders_Log[[#This Row],[Date Invoiced]]=FY03_M08,SalesOrders_Log[[#This Row],[Line Sub Total]],0)</f>
        <v>0</v>
      </c>
      <c r="BB397" s="18">
        <f>IF(SalesOrders_Log[[#This Row],[Date Invoiced]]=FY03_M09,SalesOrders_Log[[#This Row],[Line Sub Total]],0)</f>
        <v>0</v>
      </c>
      <c r="BC397" s="18">
        <f>IF(SalesOrders_Log[[#This Row],[Date Invoiced]]=FY03_M10,SalesOrders_Log[[#This Row],[Line Sub Total]],0)</f>
        <v>0</v>
      </c>
      <c r="BD397" s="18">
        <f>IF(SalesOrders_Log[[#This Row],[Date Invoiced]]=FY03_M11,SalesOrders_Log[[#This Row],[Line Sub Total]],0)</f>
        <v>0</v>
      </c>
      <c r="BE397" s="18">
        <f>IF(SalesOrders_Log[[#This Row],[Date Invoiced]]=FY03_M12,SalesOrders_Log[[#This Row],[Line Sub Total]],0)</f>
        <v>0</v>
      </c>
      <c r="BF397" s="18">
        <f>IF(SalesOrders_Log[[#This Row],[Product]]=FY04_M01,SalesOrders_Log[[#This Row],[Date Invoiced]],0)</f>
        <v>0</v>
      </c>
      <c r="BG397" s="18">
        <f>IF(SalesOrders_Log[[#This Row],[Product]]=FY04_M02,SalesOrders_Log[[#This Row],[Date Invoiced]],0)</f>
        <v>0</v>
      </c>
      <c r="BH397" s="18">
        <f>IF(SalesOrders_Log[[#This Row],[Product]]=FY04_M03,SalesOrders_Log[[#This Row],[Date Invoiced]],0)</f>
        <v>0</v>
      </c>
      <c r="BI397" s="18">
        <f>IF(SalesOrders_Log[[#This Row],[Product]]=FY04_M04,SalesOrders_Log[[#This Row],[Date Invoiced]],0)</f>
        <v>0</v>
      </c>
      <c r="BJ397" s="18">
        <f>IF(SalesOrders_Log[[#This Row],[Product]]=FY04_M05,SalesOrders_Log[[#This Row],[Date Invoiced]],0)</f>
        <v>0</v>
      </c>
      <c r="BK397" s="18">
        <f>IF(SalesOrders_Log[[#This Row],[Product]]=FY04_M06,SalesOrders_Log[[#This Row],[Date Invoiced]],0)</f>
        <v>0</v>
      </c>
      <c r="BL397" s="18">
        <f>IF(SalesOrders_Log[[#This Row],[Product]]=FY04_M07,SalesOrders_Log[[#This Row],[Date Invoiced]],0)</f>
        <v>0</v>
      </c>
      <c r="BM397" s="18">
        <f>IF(SalesOrders_Log[[#This Row],[Product]]=FY04_M08,SalesOrders_Log[[#This Row],[Date Invoiced]],0)</f>
        <v>0</v>
      </c>
      <c r="BN397" s="18">
        <f>IF(SalesOrders_Log[[#This Row],[Product]]=FY04_M09,SalesOrders_Log[[#This Row],[Date Invoiced]],0)</f>
        <v>0</v>
      </c>
      <c r="BO397" s="18">
        <f>IF(SalesOrders_Log[[#This Row],[Product]]=FY04_M10,SalesOrders_Log[[#This Row],[Date Invoiced]],0)</f>
        <v>0</v>
      </c>
      <c r="BP397" s="18">
        <f>IF(SalesOrders_Log[[#This Row],[Product]]=FY04_M11,SalesOrders_Log[[#This Row],[Date Invoiced]],0)</f>
        <v>0</v>
      </c>
      <c r="BQ397" s="18">
        <f>IF(SalesOrders_Log[[#This Row],[Product]]=FY04_M12,SalesOrders_Log[[#This Row],[Date Invoiced]],0)</f>
        <v>0</v>
      </c>
      <c r="BR397" s="18">
        <f>IF(SalesOrders_Log[[#This Row],[Product]]=FY05_M01,SalesOrders_Log[[#This Row],[Date Invoiced]],0)</f>
        <v>0</v>
      </c>
      <c r="BS397" s="18">
        <f>IF(SalesOrders_Log[[#This Row],[Product]]=FY05_M02,SalesOrders_Log[[#This Row],[Date Invoiced]],0)</f>
        <v>0</v>
      </c>
      <c r="BT397" s="18">
        <f>IF(SalesOrders_Log[[#This Row],[Product]]=FY05_M03,SalesOrders_Log[[#This Row],[Date Invoiced]],0)</f>
        <v>0</v>
      </c>
      <c r="BU397" s="18">
        <f>IF(SalesOrders_Log[[#This Row],[Product]]=FY05_M04,SalesOrders_Log[[#This Row],[Date Invoiced]],0)</f>
        <v>0</v>
      </c>
      <c r="BV397" s="18">
        <f>IF(SalesOrders_Log[[#This Row],[Product]]=FY05_M05,SalesOrders_Log[[#This Row],[Date Invoiced]],0)</f>
        <v>0</v>
      </c>
      <c r="BW397" s="18">
        <f>IF(SalesOrders_Log[[#This Row],[Product]]=FY05_M06,SalesOrders_Log[[#This Row],[Date Invoiced]],0)</f>
        <v>0</v>
      </c>
      <c r="BX397" s="18">
        <f>IF(SalesOrders_Log[[#This Row],[Product]]=FY05_M07,SalesOrders_Log[[#This Row],[Date Invoiced]],0)</f>
        <v>0</v>
      </c>
      <c r="BY397" s="18">
        <f>IF(SalesOrders_Log[[#This Row],[Product]]=FY05_M08,SalesOrders_Log[[#This Row],[Date Invoiced]],0)</f>
        <v>0</v>
      </c>
      <c r="BZ397" s="18">
        <f>IF(SalesOrders_Log[[#This Row],[Product]]=FY05_M09,SalesOrders_Log[[#This Row],[Date Invoiced]],0)</f>
        <v>0</v>
      </c>
      <c r="CA397" s="18">
        <f>IF(SalesOrders_Log[[#This Row],[Product]]=FY05_M10,SalesOrders_Log[[#This Row],[Date Invoiced]],0)</f>
        <v>0</v>
      </c>
      <c r="CB397" s="18">
        <f>IF(SalesOrders_Log[[#This Row],[Product]]=FY05_M11,SalesOrders_Log[[#This Row],[Date Invoiced]],0)</f>
        <v>0</v>
      </c>
      <c r="CC397" s="18">
        <f>IF(SalesOrders_Log[[#This Row],[Product]]=FY05_M12,SalesOrders_Log[[#This Row],[Date Invoiced]],0)</f>
        <v>0</v>
      </c>
    </row>
    <row r="398" spans="2:81" x14ac:dyDescent="0.25">
      <c r="B398" s="6" t="s">
        <v>1002</v>
      </c>
      <c r="C398" s="6"/>
      <c r="D398" s="11"/>
      <c r="E398" s="6"/>
      <c r="F398" s="6"/>
      <c r="G398" s="6"/>
      <c r="H398" s="6"/>
      <c r="I398" s="6"/>
      <c r="J398" s="6"/>
      <c r="K398" s="6"/>
      <c r="L398" s="18" t="str">
        <f>IF(ISBLANK(SalesOrders_Log[[#This Row],[Product]]),"",SalesOrders_Log[[#This Row],[List Price]]*SalesOrders_Log[[#This Row],[QTY at List Price]]+SalesOrders_Log[[#This Row],[Discount Price]]*SalesOrders_Log[[#This Row],[QTY at Discount Price]])</f>
        <v/>
      </c>
      <c r="M398" s="6"/>
      <c r="N398" s="6"/>
      <c r="O398" s="18" t="str">
        <f>IFERROR(SalesOrders_Log[[#This Row],[Line Sub Total]]*SalesOrders_Log[[#This Row],[Zip Code Taxes]],"")</f>
        <v/>
      </c>
      <c r="P398" s="18">
        <f>SalesOrders_Log[[#This Row],[List Price]]-SalesOrders_Log[[#This Row],[Cost Price]]</f>
        <v>0</v>
      </c>
      <c r="Q39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98" s="93" t="str">
        <f>IFERROR(SalesOrders_Log[[#This Row],[QTY at List Price]]*SalesOrders_Log[[#This Row],[List Price]]/SalesOrders_Log[[#This Row],[Cost Price]]*SalesOrders_Log[[#This Row],[QTY at List Price]]-IF(SalesOrders_Log[[#This Row],[QTY at List Price]]="","",1),"")</f>
        <v/>
      </c>
      <c r="S398" s="93" t="str">
        <f>IFERROR( SalesOrders_Log[[#This Row],[QTY at Discount Price]]*SalesOrders_Log[[#This Row],[Discount Price]]/SalesOrders_Log[[#This Row],[Cost Price]]*SalesOrders_Log[[#This Row],[QTY at Discount Price]]-IF(SalesOrders_Log[[#This Row],[QTY at Discount Price]]="","",1),"")</f>
        <v/>
      </c>
      <c r="T398" s="6"/>
      <c r="V398" s="18">
        <f>IF(SalesOrders_Log[[#This Row],[Date Invoiced]]=FY01_M01,SalesOrders_Log[[#This Row],[Line Sub Total]],0)</f>
        <v>0</v>
      </c>
      <c r="W398" s="18">
        <f>IF(SalesOrders_Log[[#This Row],[Date Invoiced]]=FY01_M02,SalesOrders_Log[[#This Row],[Line Sub Total]],0)</f>
        <v>0</v>
      </c>
      <c r="X398" s="18">
        <f>IF(SalesOrders_Log[[#This Row],[Date Invoiced]]=FY01_M03,SalesOrders_Log[[#This Row],[Line Sub Total]],0)</f>
        <v>0</v>
      </c>
      <c r="Y398" s="18">
        <f>IF(SalesOrders_Log[[#This Row],[Date Invoiced]]=FY01_M04,SalesOrders_Log[[#This Row],[Line Sub Total]],0)</f>
        <v>0</v>
      </c>
      <c r="Z398" s="18">
        <f>IF(SalesOrders_Log[[#This Row],[Date Invoiced]]=FY01_M05,SalesOrders_Log[[#This Row],[Line Sub Total]],0)</f>
        <v>0</v>
      </c>
      <c r="AA398" s="18">
        <f>IF(SalesOrders_Log[[#This Row],[Date Invoiced]]=FY01_M06,SalesOrders_Log[[#This Row],[Line Sub Total]],0)</f>
        <v>0</v>
      </c>
      <c r="AB398" s="18">
        <f>IF(SalesOrders_Log[[#This Row],[Date Invoiced]]=FY01_M07,SalesOrders_Log[[#This Row],[Line Sub Total]],0)</f>
        <v>0</v>
      </c>
      <c r="AC398" s="18">
        <f>IF(SalesOrders_Log[[#This Row],[Date Invoiced]]=FY01_M08,SalesOrders_Log[[#This Row],[Line Sub Total]],0)</f>
        <v>0</v>
      </c>
      <c r="AD398" s="18">
        <f>IF(SalesOrders_Log[[#This Row],[Date Invoiced]]=FY01_M09,SalesOrders_Log[[#This Row],[Line Sub Total]],0)</f>
        <v>0</v>
      </c>
      <c r="AE398" s="18">
        <f>IF(SalesOrders_Log[[#This Row],[Date Invoiced]]=FY01_M10,SalesOrders_Log[[#This Row],[Line Sub Total]],0)</f>
        <v>0</v>
      </c>
      <c r="AF398" s="18">
        <f>IF(SalesOrders_Log[[#This Row],[Date Invoiced]]=FY01_M11,SalesOrders_Log[[#This Row],[Line Sub Total]],0)</f>
        <v>0</v>
      </c>
      <c r="AG398" s="18">
        <f>IF(SalesOrders_Log[[#This Row],[Date Invoiced]]=FY01_M12,SalesOrders_Log[[#This Row],[Line Sub Total]],0)</f>
        <v>0</v>
      </c>
      <c r="AH398" s="18">
        <f>IF(SalesOrders_Log[[#This Row],[Date Invoiced]]=FY02_M01,SalesOrders_Log[[#This Row],[Line Sub Total]],0)</f>
        <v>0</v>
      </c>
      <c r="AI398" s="18">
        <f>IF(SalesOrders_Log[[#This Row],[Date Invoiced]]=FY02_M02,SalesOrders_Log[[#This Row],[Line Sub Total]],0)</f>
        <v>0</v>
      </c>
      <c r="AJ398" s="18">
        <f>IF(SalesOrders_Log[[#This Row],[Date Invoiced]]=FY02_M03,SalesOrders_Log[[#This Row],[Line Sub Total]],0)</f>
        <v>0</v>
      </c>
      <c r="AK398" s="18">
        <f>IF(SalesOrders_Log[[#This Row],[Date Invoiced]]=FY02_M04,SalesOrders_Log[[#This Row],[Line Sub Total]],0)</f>
        <v>0</v>
      </c>
      <c r="AL398" s="18">
        <f>IF(SalesOrders_Log[[#This Row],[Date Invoiced]]=FY02_M05,SalesOrders_Log[[#This Row],[Line Sub Total]],0)</f>
        <v>0</v>
      </c>
      <c r="AM398" s="18">
        <f>IF(SalesOrders_Log[[#This Row],[Date Invoiced]]=FY02_M06,SalesOrders_Log[[#This Row],[Line Sub Total]],0)</f>
        <v>0</v>
      </c>
      <c r="AN398" s="18">
        <f>IF(SalesOrders_Log[[#This Row],[Date Invoiced]]=FY02_M07,SalesOrders_Log[[#This Row],[Line Sub Total]],0)</f>
        <v>0</v>
      </c>
      <c r="AO398" s="18">
        <f>IF(SalesOrders_Log[[#This Row],[Date Invoiced]]=FY02_M08,SalesOrders_Log[[#This Row],[Line Sub Total]],0)</f>
        <v>0</v>
      </c>
      <c r="AP398" s="18">
        <f>IF(SalesOrders_Log[[#This Row],[Date Invoiced]]=FY02_M09,SalesOrders_Log[[#This Row],[Line Sub Total]],0)</f>
        <v>0</v>
      </c>
      <c r="AQ398" s="18">
        <f>IF(SalesOrders_Log[[#This Row],[Date Invoiced]]=FY02_M10,SalesOrders_Log[[#This Row],[Line Sub Total]],0)</f>
        <v>0</v>
      </c>
      <c r="AR398" s="18">
        <f>IF(SalesOrders_Log[[#This Row],[Date Invoiced]]=FY02_M11,SalesOrders_Log[[#This Row],[Line Sub Total]],0)</f>
        <v>0</v>
      </c>
      <c r="AS398" s="18">
        <f>IF(SalesOrders_Log[[#This Row],[Date Invoiced]]=FY02_M12,SalesOrders_Log[[#This Row],[Line Sub Total]],0)</f>
        <v>0</v>
      </c>
      <c r="AT398" s="18">
        <f>IF(SalesOrders_Log[[#This Row],[Date Invoiced]]=FY03_M01,SalesOrders_Log[[#This Row],[Line Sub Total]],0)</f>
        <v>0</v>
      </c>
      <c r="AU398" s="18">
        <f>IF(SalesOrders_Log[[#This Row],[Date Invoiced]]=FY03_M02,SalesOrders_Log[[#This Row],[Line Sub Total]],0)</f>
        <v>0</v>
      </c>
      <c r="AV398" s="18">
        <f>IF(SalesOrders_Log[[#This Row],[Date Invoiced]]=FY03_M03,SalesOrders_Log[[#This Row],[Line Sub Total]],0)</f>
        <v>0</v>
      </c>
      <c r="AW398" s="18">
        <f>IF(SalesOrders_Log[[#This Row],[Date Invoiced]]=FY03_M04,SalesOrders_Log[[#This Row],[Line Sub Total]],0)</f>
        <v>0</v>
      </c>
      <c r="AX398" s="18">
        <f>IF(SalesOrders_Log[[#This Row],[Date Invoiced]]=FY03_M05,SalesOrders_Log[[#This Row],[Line Sub Total]],0)</f>
        <v>0</v>
      </c>
      <c r="AY398" s="18">
        <f>IF(SalesOrders_Log[[#This Row],[Date Invoiced]]=FY03_M06,SalesOrders_Log[[#This Row],[Line Sub Total]],0)</f>
        <v>0</v>
      </c>
      <c r="AZ398" s="18">
        <f>IF(SalesOrders_Log[[#This Row],[Date Invoiced]]=FY03_M07,SalesOrders_Log[[#This Row],[Line Sub Total]],0)</f>
        <v>0</v>
      </c>
      <c r="BA398" s="18">
        <f>IF(SalesOrders_Log[[#This Row],[Date Invoiced]]=FY03_M08,SalesOrders_Log[[#This Row],[Line Sub Total]],0)</f>
        <v>0</v>
      </c>
      <c r="BB398" s="18">
        <f>IF(SalesOrders_Log[[#This Row],[Date Invoiced]]=FY03_M09,SalesOrders_Log[[#This Row],[Line Sub Total]],0)</f>
        <v>0</v>
      </c>
      <c r="BC398" s="18">
        <f>IF(SalesOrders_Log[[#This Row],[Date Invoiced]]=FY03_M10,SalesOrders_Log[[#This Row],[Line Sub Total]],0)</f>
        <v>0</v>
      </c>
      <c r="BD398" s="18">
        <f>IF(SalesOrders_Log[[#This Row],[Date Invoiced]]=FY03_M11,SalesOrders_Log[[#This Row],[Line Sub Total]],0)</f>
        <v>0</v>
      </c>
      <c r="BE398" s="18">
        <f>IF(SalesOrders_Log[[#This Row],[Date Invoiced]]=FY03_M12,SalesOrders_Log[[#This Row],[Line Sub Total]],0)</f>
        <v>0</v>
      </c>
      <c r="BF398" s="18">
        <f>IF(SalesOrders_Log[[#This Row],[Product]]=FY04_M01,SalesOrders_Log[[#This Row],[Date Invoiced]],0)</f>
        <v>0</v>
      </c>
      <c r="BG398" s="18">
        <f>IF(SalesOrders_Log[[#This Row],[Product]]=FY04_M02,SalesOrders_Log[[#This Row],[Date Invoiced]],0)</f>
        <v>0</v>
      </c>
      <c r="BH398" s="18">
        <f>IF(SalesOrders_Log[[#This Row],[Product]]=FY04_M03,SalesOrders_Log[[#This Row],[Date Invoiced]],0)</f>
        <v>0</v>
      </c>
      <c r="BI398" s="18">
        <f>IF(SalesOrders_Log[[#This Row],[Product]]=FY04_M04,SalesOrders_Log[[#This Row],[Date Invoiced]],0)</f>
        <v>0</v>
      </c>
      <c r="BJ398" s="18">
        <f>IF(SalesOrders_Log[[#This Row],[Product]]=FY04_M05,SalesOrders_Log[[#This Row],[Date Invoiced]],0)</f>
        <v>0</v>
      </c>
      <c r="BK398" s="18">
        <f>IF(SalesOrders_Log[[#This Row],[Product]]=FY04_M06,SalesOrders_Log[[#This Row],[Date Invoiced]],0)</f>
        <v>0</v>
      </c>
      <c r="BL398" s="18">
        <f>IF(SalesOrders_Log[[#This Row],[Product]]=FY04_M07,SalesOrders_Log[[#This Row],[Date Invoiced]],0)</f>
        <v>0</v>
      </c>
      <c r="BM398" s="18">
        <f>IF(SalesOrders_Log[[#This Row],[Product]]=FY04_M08,SalesOrders_Log[[#This Row],[Date Invoiced]],0)</f>
        <v>0</v>
      </c>
      <c r="BN398" s="18">
        <f>IF(SalesOrders_Log[[#This Row],[Product]]=FY04_M09,SalesOrders_Log[[#This Row],[Date Invoiced]],0)</f>
        <v>0</v>
      </c>
      <c r="BO398" s="18">
        <f>IF(SalesOrders_Log[[#This Row],[Product]]=FY04_M10,SalesOrders_Log[[#This Row],[Date Invoiced]],0)</f>
        <v>0</v>
      </c>
      <c r="BP398" s="18">
        <f>IF(SalesOrders_Log[[#This Row],[Product]]=FY04_M11,SalesOrders_Log[[#This Row],[Date Invoiced]],0)</f>
        <v>0</v>
      </c>
      <c r="BQ398" s="18">
        <f>IF(SalesOrders_Log[[#This Row],[Product]]=FY04_M12,SalesOrders_Log[[#This Row],[Date Invoiced]],0)</f>
        <v>0</v>
      </c>
      <c r="BR398" s="18">
        <f>IF(SalesOrders_Log[[#This Row],[Product]]=FY05_M01,SalesOrders_Log[[#This Row],[Date Invoiced]],0)</f>
        <v>0</v>
      </c>
      <c r="BS398" s="18">
        <f>IF(SalesOrders_Log[[#This Row],[Product]]=FY05_M02,SalesOrders_Log[[#This Row],[Date Invoiced]],0)</f>
        <v>0</v>
      </c>
      <c r="BT398" s="18">
        <f>IF(SalesOrders_Log[[#This Row],[Product]]=FY05_M03,SalesOrders_Log[[#This Row],[Date Invoiced]],0)</f>
        <v>0</v>
      </c>
      <c r="BU398" s="18">
        <f>IF(SalesOrders_Log[[#This Row],[Product]]=FY05_M04,SalesOrders_Log[[#This Row],[Date Invoiced]],0)</f>
        <v>0</v>
      </c>
      <c r="BV398" s="18">
        <f>IF(SalesOrders_Log[[#This Row],[Product]]=FY05_M05,SalesOrders_Log[[#This Row],[Date Invoiced]],0)</f>
        <v>0</v>
      </c>
      <c r="BW398" s="18">
        <f>IF(SalesOrders_Log[[#This Row],[Product]]=FY05_M06,SalesOrders_Log[[#This Row],[Date Invoiced]],0)</f>
        <v>0</v>
      </c>
      <c r="BX398" s="18">
        <f>IF(SalesOrders_Log[[#This Row],[Product]]=FY05_M07,SalesOrders_Log[[#This Row],[Date Invoiced]],0)</f>
        <v>0</v>
      </c>
      <c r="BY398" s="18">
        <f>IF(SalesOrders_Log[[#This Row],[Product]]=FY05_M08,SalesOrders_Log[[#This Row],[Date Invoiced]],0)</f>
        <v>0</v>
      </c>
      <c r="BZ398" s="18">
        <f>IF(SalesOrders_Log[[#This Row],[Product]]=FY05_M09,SalesOrders_Log[[#This Row],[Date Invoiced]],0)</f>
        <v>0</v>
      </c>
      <c r="CA398" s="18">
        <f>IF(SalesOrders_Log[[#This Row],[Product]]=FY05_M10,SalesOrders_Log[[#This Row],[Date Invoiced]],0)</f>
        <v>0</v>
      </c>
      <c r="CB398" s="18">
        <f>IF(SalesOrders_Log[[#This Row],[Product]]=FY05_M11,SalesOrders_Log[[#This Row],[Date Invoiced]],0)</f>
        <v>0</v>
      </c>
      <c r="CC398" s="18">
        <f>IF(SalesOrders_Log[[#This Row],[Product]]=FY05_M12,SalesOrders_Log[[#This Row],[Date Invoiced]],0)</f>
        <v>0</v>
      </c>
    </row>
    <row r="399" spans="2:81" x14ac:dyDescent="0.25">
      <c r="B399" s="6" t="s">
        <v>1003</v>
      </c>
      <c r="C399" s="6"/>
      <c r="D399" s="11"/>
      <c r="E399" s="6"/>
      <c r="F399" s="6"/>
      <c r="G399" s="6"/>
      <c r="H399" s="6"/>
      <c r="I399" s="6"/>
      <c r="J399" s="6"/>
      <c r="K399" s="6"/>
      <c r="L399" s="18" t="str">
        <f>IF(ISBLANK(SalesOrders_Log[[#This Row],[Product]]),"",SalesOrders_Log[[#This Row],[List Price]]*SalesOrders_Log[[#This Row],[QTY at List Price]]+SalesOrders_Log[[#This Row],[Discount Price]]*SalesOrders_Log[[#This Row],[QTY at Discount Price]])</f>
        <v/>
      </c>
      <c r="M399" s="6"/>
      <c r="N399" s="6"/>
      <c r="O399" s="18" t="str">
        <f>IFERROR(SalesOrders_Log[[#This Row],[Line Sub Total]]*SalesOrders_Log[[#This Row],[Zip Code Taxes]],"")</f>
        <v/>
      </c>
      <c r="P399" s="18">
        <f>SalesOrders_Log[[#This Row],[List Price]]-SalesOrders_Log[[#This Row],[Cost Price]]</f>
        <v>0</v>
      </c>
      <c r="Q39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399" s="93" t="str">
        <f>IFERROR(SalesOrders_Log[[#This Row],[QTY at List Price]]*SalesOrders_Log[[#This Row],[List Price]]/SalesOrders_Log[[#This Row],[Cost Price]]*SalesOrders_Log[[#This Row],[QTY at List Price]]-IF(SalesOrders_Log[[#This Row],[QTY at List Price]]="","",1),"")</f>
        <v/>
      </c>
      <c r="S399" s="93" t="str">
        <f>IFERROR( SalesOrders_Log[[#This Row],[QTY at Discount Price]]*SalesOrders_Log[[#This Row],[Discount Price]]/SalesOrders_Log[[#This Row],[Cost Price]]*SalesOrders_Log[[#This Row],[QTY at Discount Price]]-IF(SalesOrders_Log[[#This Row],[QTY at Discount Price]]="","",1),"")</f>
        <v/>
      </c>
      <c r="T399" s="6"/>
      <c r="V399" s="18">
        <f>IF(SalesOrders_Log[[#This Row],[Date Invoiced]]=FY01_M01,SalesOrders_Log[[#This Row],[Line Sub Total]],0)</f>
        <v>0</v>
      </c>
      <c r="W399" s="18">
        <f>IF(SalesOrders_Log[[#This Row],[Date Invoiced]]=FY01_M02,SalesOrders_Log[[#This Row],[Line Sub Total]],0)</f>
        <v>0</v>
      </c>
      <c r="X399" s="18">
        <f>IF(SalesOrders_Log[[#This Row],[Date Invoiced]]=FY01_M03,SalesOrders_Log[[#This Row],[Line Sub Total]],0)</f>
        <v>0</v>
      </c>
      <c r="Y399" s="18">
        <f>IF(SalesOrders_Log[[#This Row],[Date Invoiced]]=FY01_M04,SalesOrders_Log[[#This Row],[Line Sub Total]],0)</f>
        <v>0</v>
      </c>
      <c r="Z399" s="18">
        <f>IF(SalesOrders_Log[[#This Row],[Date Invoiced]]=FY01_M05,SalesOrders_Log[[#This Row],[Line Sub Total]],0)</f>
        <v>0</v>
      </c>
      <c r="AA399" s="18">
        <f>IF(SalesOrders_Log[[#This Row],[Date Invoiced]]=FY01_M06,SalesOrders_Log[[#This Row],[Line Sub Total]],0)</f>
        <v>0</v>
      </c>
      <c r="AB399" s="18">
        <f>IF(SalesOrders_Log[[#This Row],[Date Invoiced]]=FY01_M07,SalesOrders_Log[[#This Row],[Line Sub Total]],0)</f>
        <v>0</v>
      </c>
      <c r="AC399" s="18">
        <f>IF(SalesOrders_Log[[#This Row],[Date Invoiced]]=FY01_M08,SalesOrders_Log[[#This Row],[Line Sub Total]],0)</f>
        <v>0</v>
      </c>
      <c r="AD399" s="18">
        <f>IF(SalesOrders_Log[[#This Row],[Date Invoiced]]=FY01_M09,SalesOrders_Log[[#This Row],[Line Sub Total]],0)</f>
        <v>0</v>
      </c>
      <c r="AE399" s="18">
        <f>IF(SalesOrders_Log[[#This Row],[Date Invoiced]]=FY01_M10,SalesOrders_Log[[#This Row],[Line Sub Total]],0)</f>
        <v>0</v>
      </c>
      <c r="AF399" s="18">
        <f>IF(SalesOrders_Log[[#This Row],[Date Invoiced]]=FY01_M11,SalesOrders_Log[[#This Row],[Line Sub Total]],0)</f>
        <v>0</v>
      </c>
      <c r="AG399" s="18">
        <f>IF(SalesOrders_Log[[#This Row],[Date Invoiced]]=FY01_M12,SalesOrders_Log[[#This Row],[Line Sub Total]],0)</f>
        <v>0</v>
      </c>
      <c r="AH399" s="18">
        <f>IF(SalesOrders_Log[[#This Row],[Date Invoiced]]=FY02_M01,SalesOrders_Log[[#This Row],[Line Sub Total]],0)</f>
        <v>0</v>
      </c>
      <c r="AI399" s="18">
        <f>IF(SalesOrders_Log[[#This Row],[Date Invoiced]]=FY02_M02,SalesOrders_Log[[#This Row],[Line Sub Total]],0)</f>
        <v>0</v>
      </c>
      <c r="AJ399" s="18">
        <f>IF(SalesOrders_Log[[#This Row],[Date Invoiced]]=FY02_M03,SalesOrders_Log[[#This Row],[Line Sub Total]],0)</f>
        <v>0</v>
      </c>
      <c r="AK399" s="18">
        <f>IF(SalesOrders_Log[[#This Row],[Date Invoiced]]=FY02_M04,SalesOrders_Log[[#This Row],[Line Sub Total]],0)</f>
        <v>0</v>
      </c>
      <c r="AL399" s="18">
        <f>IF(SalesOrders_Log[[#This Row],[Date Invoiced]]=FY02_M05,SalesOrders_Log[[#This Row],[Line Sub Total]],0)</f>
        <v>0</v>
      </c>
      <c r="AM399" s="18">
        <f>IF(SalesOrders_Log[[#This Row],[Date Invoiced]]=FY02_M06,SalesOrders_Log[[#This Row],[Line Sub Total]],0)</f>
        <v>0</v>
      </c>
      <c r="AN399" s="18">
        <f>IF(SalesOrders_Log[[#This Row],[Date Invoiced]]=FY02_M07,SalesOrders_Log[[#This Row],[Line Sub Total]],0)</f>
        <v>0</v>
      </c>
      <c r="AO399" s="18">
        <f>IF(SalesOrders_Log[[#This Row],[Date Invoiced]]=FY02_M08,SalesOrders_Log[[#This Row],[Line Sub Total]],0)</f>
        <v>0</v>
      </c>
      <c r="AP399" s="18">
        <f>IF(SalesOrders_Log[[#This Row],[Date Invoiced]]=FY02_M09,SalesOrders_Log[[#This Row],[Line Sub Total]],0)</f>
        <v>0</v>
      </c>
      <c r="AQ399" s="18">
        <f>IF(SalesOrders_Log[[#This Row],[Date Invoiced]]=FY02_M10,SalesOrders_Log[[#This Row],[Line Sub Total]],0)</f>
        <v>0</v>
      </c>
      <c r="AR399" s="18">
        <f>IF(SalesOrders_Log[[#This Row],[Date Invoiced]]=FY02_M11,SalesOrders_Log[[#This Row],[Line Sub Total]],0)</f>
        <v>0</v>
      </c>
      <c r="AS399" s="18">
        <f>IF(SalesOrders_Log[[#This Row],[Date Invoiced]]=FY02_M12,SalesOrders_Log[[#This Row],[Line Sub Total]],0)</f>
        <v>0</v>
      </c>
      <c r="AT399" s="18">
        <f>IF(SalesOrders_Log[[#This Row],[Date Invoiced]]=FY03_M01,SalesOrders_Log[[#This Row],[Line Sub Total]],0)</f>
        <v>0</v>
      </c>
      <c r="AU399" s="18">
        <f>IF(SalesOrders_Log[[#This Row],[Date Invoiced]]=FY03_M02,SalesOrders_Log[[#This Row],[Line Sub Total]],0)</f>
        <v>0</v>
      </c>
      <c r="AV399" s="18">
        <f>IF(SalesOrders_Log[[#This Row],[Date Invoiced]]=FY03_M03,SalesOrders_Log[[#This Row],[Line Sub Total]],0)</f>
        <v>0</v>
      </c>
      <c r="AW399" s="18">
        <f>IF(SalesOrders_Log[[#This Row],[Date Invoiced]]=FY03_M04,SalesOrders_Log[[#This Row],[Line Sub Total]],0)</f>
        <v>0</v>
      </c>
      <c r="AX399" s="18">
        <f>IF(SalesOrders_Log[[#This Row],[Date Invoiced]]=FY03_M05,SalesOrders_Log[[#This Row],[Line Sub Total]],0)</f>
        <v>0</v>
      </c>
      <c r="AY399" s="18">
        <f>IF(SalesOrders_Log[[#This Row],[Date Invoiced]]=FY03_M06,SalesOrders_Log[[#This Row],[Line Sub Total]],0)</f>
        <v>0</v>
      </c>
      <c r="AZ399" s="18">
        <f>IF(SalesOrders_Log[[#This Row],[Date Invoiced]]=FY03_M07,SalesOrders_Log[[#This Row],[Line Sub Total]],0)</f>
        <v>0</v>
      </c>
      <c r="BA399" s="18">
        <f>IF(SalesOrders_Log[[#This Row],[Date Invoiced]]=FY03_M08,SalesOrders_Log[[#This Row],[Line Sub Total]],0)</f>
        <v>0</v>
      </c>
      <c r="BB399" s="18">
        <f>IF(SalesOrders_Log[[#This Row],[Date Invoiced]]=FY03_M09,SalesOrders_Log[[#This Row],[Line Sub Total]],0)</f>
        <v>0</v>
      </c>
      <c r="BC399" s="18">
        <f>IF(SalesOrders_Log[[#This Row],[Date Invoiced]]=FY03_M10,SalesOrders_Log[[#This Row],[Line Sub Total]],0)</f>
        <v>0</v>
      </c>
      <c r="BD399" s="18">
        <f>IF(SalesOrders_Log[[#This Row],[Date Invoiced]]=FY03_M11,SalesOrders_Log[[#This Row],[Line Sub Total]],0)</f>
        <v>0</v>
      </c>
      <c r="BE399" s="18">
        <f>IF(SalesOrders_Log[[#This Row],[Date Invoiced]]=FY03_M12,SalesOrders_Log[[#This Row],[Line Sub Total]],0)</f>
        <v>0</v>
      </c>
      <c r="BF399" s="18">
        <f>IF(SalesOrders_Log[[#This Row],[Product]]=FY04_M01,SalesOrders_Log[[#This Row],[Date Invoiced]],0)</f>
        <v>0</v>
      </c>
      <c r="BG399" s="18">
        <f>IF(SalesOrders_Log[[#This Row],[Product]]=FY04_M02,SalesOrders_Log[[#This Row],[Date Invoiced]],0)</f>
        <v>0</v>
      </c>
      <c r="BH399" s="18">
        <f>IF(SalesOrders_Log[[#This Row],[Product]]=FY04_M03,SalesOrders_Log[[#This Row],[Date Invoiced]],0)</f>
        <v>0</v>
      </c>
      <c r="BI399" s="18">
        <f>IF(SalesOrders_Log[[#This Row],[Product]]=FY04_M04,SalesOrders_Log[[#This Row],[Date Invoiced]],0)</f>
        <v>0</v>
      </c>
      <c r="BJ399" s="18">
        <f>IF(SalesOrders_Log[[#This Row],[Product]]=FY04_M05,SalesOrders_Log[[#This Row],[Date Invoiced]],0)</f>
        <v>0</v>
      </c>
      <c r="BK399" s="18">
        <f>IF(SalesOrders_Log[[#This Row],[Product]]=FY04_M06,SalesOrders_Log[[#This Row],[Date Invoiced]],0)</f>
        <v>0</v>
      </c>
      <c r="BL399" s="18">
        <f>IF(SalesOrders_Log[[#This Row],[Product]]=FY04_M07,SalesOrders_Log[[#This Row],[Date Invoiced]],0)</f>
        <v>0</v>
      </c>
      <c r="BM399" s="18">
        <f>IF(SalesOrders_Log[[#This Row],[Product]]=FY04_M08,SalesOrders_Log[[#This Row],[Date Invoiced]],0)</f>
        <v>0</v>
      </c>
      <c r="BN399" s="18">
        <f>IF(SalesOrders_Log[[#This Row],[Product]]=FY04_M09,SalesOrders_Log[[#This Row],[Date Invoiced]],0)</f>
        <v>0</v>
      </c>
      <c r="BO399" s="18">
        <f>IF(SalesOrders_Log[[#This Row],[Product]]=FY04_M10,SalesOrders_Log[[#This Row],[Date Invoiced]],0)</f>
        <v>0</v>
      </c>
      <c r="BP399" s="18">
        <f>IF(SalesOrders_Log[[#This Row],[Product]]=FY04_M11,SalesOrders_Log[[#This Row],[Date Invoiced]],0)</f>
        <v>0</v>
      </c>
      <c r="BQ399" s="18">
        <f>IF(SalesOrders_Log[[#This Row],[Product]]=FY04_M12,SalesOrders_Log[[#This Row],[Date Invoiced]],0)</f>
        <v>0</v>
      </c>
      <c r="BR399" s="18">
        <f>IF(SalesOrders_Log[[#This Row],[Product]]=FY05_M01,SalesOrders_Log[[#This Row],[Date Invoiced]],0)</f>
        <v>0</v>
      </c>
      <c r="BS399" s="18">
        <f>IF(SalesOrders_Log[[#This Row],[Product]]=FY05_M02,SalesOrders_Log[[#This Row],[Date Invoiced]],0)</f>
        <v>0</v>
      </c>
      <c r="BT399" s="18">
        <f>IF(SalesOrders_Log[[#This Row],[Product]]=FY05_M03,SalesOrders_Log[[#This Row],[Date Invoiced]],0)</f>
        <v>0</v>
      </c>
      <c r="BU399" s="18">
        <f>IF(SalesOrders_Log[[#This Row],[Product]]=FY05_M04,SalesOrders_Log[[#This Row],[Date Invoiced]],0)</f>
        <v>0</v>
      </c>
      <c r="BV399" s="18">
        <f>IF(SalesOrders_Log[[#This Row],[Product]]=FY05_M05,SalesOrders_Log[[#This Row],[Date Invoiced]],0)</f>
        <v>0</v>
      </c>
      <c r="BW399" s="18">
        <f>IF(SalesOrders_Log[[#This Row],[Product]]=FY05_M06,SalesOrders_Log[[#This Row],[Date Invoiced]],0)</f>
        <v>0</v>
      </c>
      <c r="BX399" s="18">
        <f>IF(SalesOrders_Log[[#This Row],[Product]]=FY05_M07,SalesOrders_Log[[#This Row],[Date Invoiced]],0)</f>
        <v>0</v>
      </c>
      <c r="BY399" s="18">
        <f>IF(SalesOrders_Log[[#This Row],[Product]]=FY05_M08,SalesOrders_Log[[#This Row],[Date Invoiced]],0)</f>
        <v>0</v>
      </c>
      <c r="BZ399" s="18">
        <f>IF(SalesOrders_Log[[#This Row],[Product]]=FY05_M09,SalesOrders_Log[[#This Row],[Date Invoiced]],0)</f>
        <v>0</v>
      </c>
      <c r="CA399" s="18">
        <f>IF(SalesOrders_Log[[#This Row],[Product]]=FY05_M10,SalesOrders_Log[[#This Row],[Date Invoiced]],0)</f>
        <v>0</v>
      </c>
      <c r="CB399" s="18">
        <f>IF(SalesOrders_Log[[#This Row],[Product]]=FY05_M11,SalesOrders_Log[[#This Row],[Date Invoiced]],0)</f>
        <v>0</v>
      </c>
      <c r="CC399" s="18">
        <f>IF(SalesOrders_Log[[#This Row],[Product]]=FY05_M12,SalesOrders_Log[[#This Row],[Date Invoiced]],0)</f>
        <v>0</v>
      </c>
    </row>
    <row r="400" spans="2:81" x14ac:dyDescent="0.25">
      <c r="B400" s="6" t="s">
        <v>1004</v>
      </c>
      <c r="C400" s="6"/>
      <c r="D400" s="11"/>
      <c r="E400" s="6"/>
      <c r="F400" s="6"/>
      <c r="G400" s="6"/>
      <c r="H400" s="6"/>
      <c r="I400" s="6"/>
      <c r="J400" s="6"/>
      <c r="K400" s="6"/>
      <c r="L400" s="18" t="str">
        <f>IF(ISBLANK(SalesOrders_Log[[#This Row],[Product]]),"",SalesOrders_Log[[#This Row],[List Price]]*SalesOrders_Log[[#This Row],[QTY at List Price]]+SalesOrders_Log[[#This Row],[Discount Price]]*SalesOrders_Log[[#This Row],[QTY at Discount Price]])</f>
        <v/>
      </c>
      <c r="M400" s="6"/>
      <c r="N400" s="6"/>
      <c r="O400" s="18" t="str">
        <f>IFERROR(SalesOrders_Log[[#This Row],[Line Sub Total]]*SalesOrders_Log[[#This Row],[Zip Code Taxes]],"")</f>
        <v/>
      </c>
      <c r="P400" s="18">
        <f>SalesOrders_Log[[#This Row],[List Price]]-SalesOrders_Log[[#This Row],[Cost Price]]</f>
        <v>0</v>
      </c>
      <c r="Q40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00" s="93" t="str">
        <f>IFERROR(SalesOrders_Log[[#This Row],[QTY at List Price]]*SalesOrders_Log[[#This Row],[List Price]]/SalesOrders_Log[[#This Row],[Cost Price]]*SalesOrders_Log[[#This Row],[QTY at List Price]]-IF(SalesOrders_Log[[#This Row],[QTY at List Price]]="","",1),"")</f>
        <v/>
      </c>
      <c r="S400" s="93" t="str">
        <f>IFERROR( SalesOrders_Log[[#This Row],[QTY at Discount Price]]*SalesOrders_Log[[#This Row],[Discount Price]]/SalesOrders_Log[[#This Row],[Cost Price]]*SalesOrders_Log[[#This Row],[QTY at Discount Price]]-IF(SalesOrders_Log[[#This Row],[QTY at Discount Price]]="","",1),"")</f>
        <v/>
      </c>
      <c r="T400" s="6"/>
      <c r="V400" s="18">
        <f>IF(SalesOrders_Log[[#This Row],[Date Invoiced]]=FY01_M01,SalesOrders_Log[[#This Row],[Line Sub Total]],0)</f>
        <v>0</v>
      </c>
      <c r="W400" s="18">
        <f>IF(SalesOrders_Log[[#This Row],[Date Invoiced]]=FY01_M02,SalesOrders_Log[[#This Row],[Line Sub Total]],0)</f>
        <v>0</v>
      </c>
      <c r="X400" s="18">
        <f>IF(SalesOrders_Log[[#This Row],[Date Invoiced]]=FY01_M03,SalesOrders_Log[[#This Row],[Line Sub Total]],0)</f>
        <v>0</v>
      </c>
      <c r="Y400" s="18">
        <f>IF(SalesOrders_Log[[#This Row],[Date Invoiced]]=FY01_M04,SalesOrders_Log[[#This Row],[Line Sub Total]],0)</f>
        <v>0</v>
      </c>
      <c r="Z400" s="18">
        <f>IF(SalesOrders_Log[[#This Row],[Date Invoiced]]=FY01_M05,SalesOrders_Log[[#This Row],[Line Sub Total]],0)</f>
        <v>0</v>
      </c>
      <c r="AA400" s="18">
        <f>IF(SalesOrders_Log[[#This Row],[Date Invoiced]]=FY01_M06,SalesOrders_Log[[#This Row],[Line Sub Total]],0)</f>
        <v>0</v>
      </c>
      <c r="AB400" s="18">
        <f>IF(SalesOrders_Log[[#This Row],[Date Invoiced]]=FY01_M07,SalesOrders_Log[[#This Row],[Line Sub Total]],0)</f>
        <v>0</v>
      </c>
      <c r="AC400" s="18">
        <f>IF(SalesOrders_Log[[#This Row],[Date Invoiced]]=FY01_M08,SalesOrders_Log[[#This Row],[Line Sub Total]],0)</f>
        <v>0</v>
      </c>
      <c r="AD400" s="18">
        <f>IF(SalesOrders_Log[[#This Row],[Date Invoiced]]=FY01_M09,SalesOrders_Log[[#This Row],[Line Sub Total]],0)</f>
        <v>0</v>
      </c>
      <c r="AE400" s="18">
        <f>IF(SalesOrders_Log[[#This Row],[Date Invoiced]]=FY01_M10,SalesOrders_Log[[#This Row],[Line Sub Total]],0)</f>
        <v>0</v>
      </c>
      <c r="AF400" s="18">
        <f>IF(SalesOrders_Log[[#This Row],[Date Invoiced]]=FY01_M11,SalesOrders_Log[[#This Row],[Line Sub Total]],0)</f>
        <v>0</v>
      </c>
      <c r="AG400" s="18">
        <f>IF(SalesOrders_Log[[#This Row],[Date Invoiced]]=FY01_M12,SalesOrders_Log[[#This Row],[Line Sub Total]],0)</f>
        <v>0</v>
      </c>
      <c r="AH400" s="18">
        <f>IF(SalesOrders_Log[[#This Row],[Date Invoiced]]=FY02_M01,SalesOrders_Log[[#This Row],[Line Sub Total]],0)</f>
        <v>0</v>
      </c>
      <c r="AI400" s="18">
        <f>IF(SalesOrders_Log[[#This Row],[Date Invoiced]]=FY02_M02,SalesOrders_Log[[#This Row],[Line Sub Total]],0)</f>
        <v>0</v>
      </c>
      <c r="AJ400" s="18">
        <f>IF(SalesOrders_Log[[#This Row],[Date Invoiced]]=FY02_M03,SalesOrders_Log[[#This Row],[Line Sub Total]],0)</f>
        <v>0</v>
      </c>
      <c r="AK400" s="18">
        <f>IF(SalesOrders_Log[[#This Row],[Date Invoiced]]=FY02_M04,SalesOrders_Log[[#This Row],[Line Sub Total]],0)</f>
        <v>0</v>
      </c>
      <c r="AL400" s="18">
        <f>IF(SalesOrders_Log[[#This Row],[Date Invoiced]]=FY02_M05,SalesOrders_Log[[#This Row],[Line Sub Total]],0)</f>
        <v>0</v>
      </c>
      <c r="AM400" s="18">
        <f>IF(SalesOrders_Log[[#This Row],[Date Invoiced]]=FY02_M06,SalesOrders_Log[[#This Row],[Line Sub Total]],0)</f>
        <v>0</v>
      </c>
      <c r="AN400" s="18">
        <f>IF(SalesOrders_Log[[#This Row],[Date Invoiced]]=FY02_M07,SalesOrders_Log[[#This Row],[Line Sub Total]],0)</f>
        <v>0</v>
      </c>
      <c r="AO400" s="18">
        <f>IF(SalesOrders_Log[[#This Row],[Date Invoiced]]=FY02_M08,SalesOrders_Log[[#This Row],[Line Sub Total]],0)</f>
        <v>0</v>
      </c>
      <c r="AP400" s="18">
        <f>IF(SalesOrders_Log[[#This Row],[Date Invoiced]]=FY02_M09,SalesOrders_Log[[#This Row],[Line Sub Total]],0)</f>
        <v>0</v>
      </c>
      <c r="AQ400" s="18">
        <f>IF(SalesOrders_Log[[#This Row],[Date Invoiced]]=FY02_M10,SalesOrders_Log[[#This Row],[Line Sub Total]],0)</f>
        <v>0</v>
      </c>
      <c r="AR400" s="18">
        <f>IF(SalesOrders_Log[[#This Row],[Date Invoiced]]=FY02_M11,SalesOrders_Log[[#This Row],[Line Sub Total]],0)</f>
        <v>0</v>
      </c>
      <c r="AS400" s="18">
        <f>IF(SalesOrders_Log[[#This Row],[Date Invoiced]]=FY02_M12,SalesOrders_Log[[#This Row],[Line Sub Total]],0)</f>
        <v>0</v>
      </c>
      <c r="AT400" s="18">
        <f>IF(SalesOrders_Log[[#This Row],[Date Invoiced]]=FY03_M01,SalesOrders_Log[[#This Row],[Line Sub Total]],0)</f>
        <v>0</v>
      </c>
      <c r="AU400" s="18">
        <f>IF(SalesOrders_Log[[#This Row],[Date Invoiced]]=FY03_M02,SalesOrders_Log[[#This Row],[Line Sub Total]],0)</f>
        <v>0</v>
      </c>
      <c r="AV400" s="18">
        <f>IF(SalesOrders_Log[[#This Row],[Date Invoiced]]=FY03_M03,SalesOrders_Log[[#This Row],[Line Sub Total]],0)</f>
        <v>0</v>
      </c>
      <c r="AW400" s="18">
        <f>IF(SalesOrders_Log[[#This Row],[Date Invoiced]]=FY03_M04,SalesOrders_Log[[#This Row],[Line Sub Total]],0)</f>
        <v>0</v>
      </c>
      <c r="AX400" s="18">
        <f>IF(SalesOrders_Log[[#This Row],[Date Invoiced]]=FY03_M05,SalesOrders_Log[[#This Row],[Line Sub Total]],0)</f>
        <v>0</v>
      </c>
      <c r="AY400" s="18">
        <f>IF(SalesOrders_Log[[#This Row],[Date Invoiced]]=FY03_M06,SalesOrders_Log[[#This Row],[Line Sub Total]],0)</f>
        <v>0</v>
      </c>
      <c r="AZ400" s="18">
        <f>IF(SalesOrders_Log[[#This Row],[Date Invoiced]]=FY03_M07,SalesOrders_Log[[#This Row],[Line Sub Total]],0)</f>
        <v>0</v>
      </c>
      <c r="BA400" s="18">
        <f>IF(SalesOrders_Log[[#This Row],[Date Invoiced]]=FY03_M08,SalesOrders_Log[[#This Row],[Line Sub Total]],0)</f>
        <v>0</v>
      </c>
      <c r="BB400" s="18">
        <f>IF(SalesOrders_Log[[#This Row],[Date Invoiced]]=FY03_M09,SalesOrders_Log[[#This Row],[Line Sub Total]],0)</f>
        <v>0</v>
      </c>
      <c r="BC400" s="18">
        <f>IF(SalesOrders_Log[[#This Row],[Date Invoiced]]=FY03_M10,SalesOrders_Log[[#This Row],[Line Sub Total]],0)</f>
        <v>0</v>
      </c>
      <c r="BD400" s="18">
        <f>IF(SalesOrders_Log[[#This Row],[Date Invoiced]]=FY03_M11,SalesOrders_Log[[#This Row],[Line Sub Total]],0)</f>
        <v>0</v>
      </c>
      <c r="BE400" s="18">
        <f>IF(SalesOrders_Log[[#This Row],[Date Invoiced]]=FY03_M12,SalesOrders_Log[[#This Row],[Line Sub Total]],0)</f>
        <v>0</v>
      </c>
      <c r="BF400" s="18">
        <f>IF(SalesOrders_Log[[#This Row],[Product]]=FY04_M01,SalesOrders_Log[[#This Row],[Date Invoiced]],0)</f>
        <v>0</v>
      </c>
      <c r="BG400" s="18">
        <f>IF(SalesOrders_Log[[#This Row],[Product]]=FY04_M02,SalesOrders_Log[[#This Row],[Date Invoiced]],0)</f>
        <v>0</v>
      </c>
      <c r="BH400" s="18">
        <f>IF(SalesOrders_Log[[#This Row],[Product]]=FY04_M03,SalesOrders_Log[[#This Row],[Date Invoiced]],0)</f>
        <v>0</v>
      </c>
      <c r="BI400" s="18">
        <f>IF(SalesOrders_Log[[#This Row],[Product]]=FY04_M04,SalesOrders_Log[[#This Row],[Date Invoiced]],0)</f>
        <v>0</v>
      </c>
      <c r="BJ400" s="18">
        <f>IF(SalesOrders_Log[[#This Row],[Product]]=FY04_M05,SalesOrders_Log[[#This Row],[Date Invoiced]],0)</f>
        <v>0</v>
      </c>
      <c r="BK400" s="18">
        <f>IF(SalesOrders_Log[[#This Row],[Product]]=FY04_M06,SalesOrders_Log[[#This Row],[Date Invoiced]],0)</f>
        <v>0</v>
      </c>
      <c r="BL400" s="18">
        <f>IF(SalesOrders_Log[[#This Row],[Product]]=FY04_M07,SalesOrders_Log[[#This Row],[Date Invoiced]],0)</f>
        <v>0</v>
      </c>
      <c r="BM400" s="18">
        <f>IF(SalesOrders_Log[[#This Row],[Product]]=FY04_M08,SalesOrders_Log[[#This Row],[Date Invoiced]],0)</f>
        <v>0</v>
      </c>
      <c r="BN400" s="18">
        <f>IF(SalesOrders_Log[[#This Row],[Product]]=FY04_M09,SalesOrders_Log[[#This Row],[Date Invoiced]],0)</f>
        <v>0</v>
      </c>
      <c r="BO400" s="18">
        <f>IF(SalesOrders_Log[[#This Row],[Product]]=FY04_M10,SalesOrders_Log[[#This Row],[Date Invoiced]],0)</f>
        <v>0</v>
      </c>
      <c r="BP400" s="18">
        <f>IF(SalesOrders_Log[[#This Row],[Product]]=FY04_M11,SalesOrders_Log[[#This Row],[Date Invoiced]],0)</f>
        <v>0</v>
      </c>
      <c r="BQ400" s="18">
        <f>IF(SalesOrders_Log[[#This Row],[Product]]=FY04_M12,SalesOrders_Log[[#This Row],[Date Invoiced]],0)</f>
        <v>0</v>
      </c>
      <c r="BR400" s="18">
        <f>IF(SalesOrders_Log[[#This Row],[Product]]=FY05_M01,SalesOrders_Log[[#This Row],[Date Invoiced]],0)</f>
        <v>0</v>
      </c>
      <c r="BS400" s="18">
        <f>IF(SalesOrders_Log[[#This Row],[Product]]=FY05_M02,SalesOrders_Log[[#This Row],[Date Invoiced]],0)</f>
        <v>0</v>
      </c>
      <c r="BT400" s="18">
        <f>IF(SalesOrders_Log[[#This Row],[Product]]=FY05_M03,SalesOrders_Log[[#This Row],[Date Invoiced]],0)</f>
        <v>0</v>
      </c>
      <c r="BU400" s="18">
        <f>IF(SalesOrders_Log[[#This Row],[Product]]=FY05_M04,SalesOrders_Log[[#This Row],[Date Invoiced]],0)</f>
        <v>0</v>
      </c>
      <c r="BV400" s="18">
        <f>IF(SalesOrders_Log[[#This Row],[Product]]=FY05_M05,SalesOrders_Log[[#This Row],[Date Invoiced]],0)</f>
        <v>0</v>
      </c>
      <c r="BW400" s="18">
        <f>IF(SalesOrders_Log[[#This Row],[Product]]=FY05_M06,SalesOrders_Log[[#This Row],[Date Invoiced]],0)</f>
        <v>0</v>
      </c>
      <c r="BX400" s="18">
        <f>IF(SalesOrders_Log[[#This Row],[Product]]=FY05_M07,SalesOrders_Log[[#This Row],[Date Invoiced]],0)</f>
        <v>0</v>
      </c>
      <c r="BY400" s="18">
        <f>IF(SalesOrders_Log[[#This Row],[Product]]=FY05_M08,SalesOrders_Log[[#This Row],[Date Invoiced]],0)</f>
        <v>0</v>
      </c>
      <c r="BZ400" s="18">
        <f>IF(SalesOrders_Log[[#This Row],[Product]]=FY05_M09,SalesOrders_Log[[#This Row],[Date Invoiced]],0)</f>
        <v>0</v>
      </c>
      <c r="CA400" s="18">
        <f>IF(SalesOrders_Log[[#This Row],[Product]]=FY05_M10,SalesOrders_Log[[#This Row],[Date Invoiced]],0)</f>
        <v>0</v>
      </c>
      <c r="CB400" s="18">
        <f>IF(SalesOrders_Log[[#This Row],[Product]]=FY05_M11,SalesOrders_Log[[#This Row],[Date Invoiced]],0)</f>
        <v>0</v>
      </c>
      <c r="CC400" s="18">
        <f>IF(SalesOrders_Log[[#This Row],[Product]]=FY05_M12,SalesOrders_Log[[#This Row],[Date Invoiced]],0)</f>
        <v>0</v>
      </c>
    </row>
    <row r="401" spans="2:81" x14ac:dyDescent="0.25">
      <c r="B401" s="6" t="s">
        <v>1005</v>
      </c>
      <c r="C401" s="6"/>
      <c r="D401" s="11"/>
      <c r="E401" s="6"/>
      <c r="F401" s="6"/>
      <c r="G401" s="6"/>
      <c r="H401" s="6"/>
      <c r="I401" s="6"/>
      <c r="J401" s="6"/>
      <c r="K401" s="6"/>
      <c r="L401" s="18" t="str">
        <f>IF(ISBLANK(SalesOrders_Log[[#This Row],[Product]]),"",SalesOrders_Log[[#This Row],[List Price]]*SalesOrders_Log[[#This Row],[QTY at List Price]]+SalesOrders_Log[[#This Row],[Discount Price]]*SalesOrders_Log[[#This Row],[QTY at Discount Price]])</f>
        <v/>
      </c>
      <c r="M401" s="6"/>
      <c r="N401" s="6"/>
      <c r="O401" s="18" t="str">
        <f>IFERROR(SalesOrders_Log[[#This Row],[Line Sub Total]]*SalesOrders_Log[[#This Row],[Zip Code Taxes]],"")</f>
        <v/>
      </c>
      <c r="P401" s="18">
        <f>SalesOrders_Log[[#This Row],[List Price]]-SalesOrders_Log[[#This Row],[Cost Price]]</f>
        <v>0</v>
      </c>
      <c r="Q40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01" s="93" t="str">
        <f>IFERROR(SalesOrders_Log[[#This Row],[QTY at List Price]]*SalesOrders_Log[[#This Row],[List Price]]/SalesOrders_Log[[#This Row],[Cost Price]]*SalesOrders_Log[[#This Row],[QTY at List Price]]-IF(SalesOrders_Log[[#This Row],[QTY at List Price]]="","",1),"")</f>
        <v/>
      </c>
      <c r="S401" s="93" t="str">
        <f>IFERROR( SalesOrders_Log[[#This Row],[QTY at Discount Price]]*SalesOrders_Log[[#This Row],[Discount Price]]/SalesOrders_Log[[#This Row],[Cost Price]]*SalesOrders_Log[[#This Row],[QTY at Discount Price]]-IF(SalesOrders_Log[[#This Row],[QTY at Discount Price]]="","",1),"")</f>
        <v/>
      </c>
      <c r="T401" s="6"/>
      <c r="V401" s="18">
        <f>IF(SalesOrders_Log[[#This Row],[Date Invoiced]]=FY01_M01,SalesOrders_Log[[#This Row],[Line Sub Total]],0)</f>
        <v>0</v>
      </c>
      <c r="W401" s="18">
        <f>IF(SalesOrders_Log[[#This Row],[Date Invoiced]]=FY01_M02,SalesOrders_Log[[#This Row],[Line Sub Total]],0)</f>
        <v>0</v>
      </c>
      <c r="X401" s="18">
        <f>IF(SalesOrders_Log[[#This Row],[Date Invoiced]]=FY01_M03,SalesOrders_Log[[#This Row],[Line Sub Total]],0)</f>
        <v>0</v>
      </c>
      <c r="Y401" s="18">
        <f>IF(SalesOrders_Log[[#This Row],[Date Invoiced]]=FY01_M04,SalesOrders_Log[[#This Row],[Line Sub Total]],0)</f>
        <v>0</v>
      </c>
      <c r="Z401" s="18">
        <f>IF(SalesOrders_Log[[#This Row],[Date Invoiced]]=FY01_M05,SalesOrders_Log[[#This Row],[Line Sub Total]],0)</f>
        <v>0</v>
      </c>
      <c r="AA401" s="18">
        <f>IF(SalesOrders_Log[[#This Row],[Date Invoiced]]=FY01_M06,SalesOrders_Log[[#This Row],[Line Sub Total]],0)</f>
        <v>0</v>
      </c>
      <c r="AB401" s="18">
        <f>IF(SalesOrders_Log[[#This Row],[Date Invoiced]]=FY01_M07,SalesOrders_Log[[#This Row],[Line Sub Total]],0)</f>
        <v>0</v>
      </c>
      <c r="AC401" s="18">
        <f>IF(SalesOrders_Log[[#This Row],[Date Invoiced]]=FY01_M08,SalesOrders_Log[[#This Row],[Line Sub Total]],0)</f>
        <v>0</v>
      </c>
      <c r="AD401" s="18">
        <f>IF(SalesOrders_Log[[#This Row],[Date Invoiced]]=FY01_M09,SalesOrders_Log[[#This Row],[Line Sub Total]],0)</f>
        <v>0</v>
      </c>
      <c r="AE401" s="18">
        <f>IF(SalesOrders_Log[[#This Row],[Date Invoiced]]=FY01_M10,SalesOrders_Log[[#This Row],[Line Sub Total]],0)</f>
        <v>0</v>
      </c>
      <c r="AF401" s="18">
        <f>IF(SalesOrders_Log[[#This Row],[Date Invoiced]]=FY01_M11,SalesOrders_Log[[#This Row],[Line Sub Total]],0)</f>
        <v>0</v>
      </c>
      <c r="AG401" s="18">
        <f>IF(SalesOrders_Log[[#This Row],[Date Invoiced]]=FY01_M12,SalesOrders_Log[[#This Row],[Line Sub Total]],0)</f>
        <v>0</v>
      </c>
      <c r="AH401" s="18">
        <f>IF(SalesOrders_Log[[#This Row],[Date Invoiced]]=FY02_M01,SalesOrders_Log[[#This Row],[Line Sub Total]],0)</f>
        <v>0</v>
      </c>
      <c r="AI401" s="18">
        <f>IF(SalesOrders_Log[[#This Row],[Date Invoiced]]=FY02_M02,SalesOrders_Log[[#This Row],[Line Sub Total]],0)</f>
        <v>0</v>
      </c>
      <c r="AJ401" s="18">
        <f>IF(SalesOrders_Log[[#This Row],[Date Invoiced]]=FY02_M03,SalesOrders_Log[[#This Row],[Line Sub Total]],0)</f>
        <v>0</v>
      </c>
      <c r="AK401" s="18">
        <f>IF(SalesOrders_Log[[#This Row],[Date Invoiced]]=FY02_M04,SalesOrders_Log[[#This Row],[Line Sub Total]],0)</f>
        <v>0</v>
      </c>
      <c r="AL401" s="18">
        <f>IF(SalesOrders_Log[[#This Row],[Date Invoiced]]=FY02_M05,SalesOrders_Log[[#This Row],[Line Sub Total]],0)</f>
        <v>0</v>
      </c>
      <c r="AM401" s="18">
        <f>IF(SalesOrders_Log[[#This Row],[Date Invoiced]]=FY02_M06,SalesOrders_Log[[#This Row],[Line Sub Total]],0)</f>
        <v>0</v>
      </c>
      <c r="AN401" s="18">
        <f>IF(SalesOrders_Log[[#This Row],[Date Invoiced]]=FY02_M07,SalesOrders_Log[[#This Row],[Line Sub Total]],0)</f>
        <v>0</v>
      </c>
      <c r="AO401" s="18">
        <f>IF(SalesOrders_Log[[#This Row],[Date Invoiced]]=FY02_M08,SalesOrders_Log[[#This Row],[Line Sub Total]],0)</f>
        <v>0</v>
      </c>
      <c r="AP401" s="18">
        <f>IF(SalesOrders_Log[[#This Row],[Date Invoiced]]=FY02_M09,SalesOrders_Log[[#This Row],[Line Sub Total]],0)</f>
        <v>0</v>
      </c>
      <c r="AQ401" s="18">
        <f>IF(SalesOrders_Log[[#This Row],[Date Invoiced]]=FY02_M10,SalesOrders_Log[[#This Row],[Line Sub Total]],0)</f>
        <v>0</v>
      </c>
      <c r="AR401" s="18">
        <f>IF(SalesOrders_Log[[#This Row],[Date Invoiced]]=FY02_M11,SalesOrders_Log[[#This Row],[Line Sub Total]],0)</f>
        <v>0</v>
      </c>
      <c r="AS401" s="18">
        <f>IF(SalesOrders_Log[[#This Row],[Date Invoiced]]=FY02_M12,SalesOrders_Log[[#This Row],[Line Sub Total]],0)</f>
        <v>0</v>
      </c>
      <c r="AT401" s="18">
        <f>IF(SalesOrders_Log[[#This Row],[Date Invoiced]]=FY03_M01,SalesOrders_Log[[#This Row],[Line Sub Total]],0)</f>
        <v>0</v>
      </c>
      <c r="AU401" s="18">
        <f>IF(SalesOrders_Log[[#This Row],[Date Invoiced]]=FY03_M02,SalesOrders_Log[[#This Row],[Line Sub Total]],0)</f>
        <v>0</v>
      </c>
      <c r="AV401" s="18">
        <f>IF(SalesOrders_Log[[#This Row],[Date Invoiced]]=FY03_M03,SalesOrders_Log[[#This Row],[Line Sub Total]],0)</f>
        <v>0</v>
      </c>
      <c r="AW401" s="18">
        <f>IF(SalesOrders_Log[[#This Row],[Date Invoiced]]=FY03_M04,SalesOrders_Log[[#This Row],[Line Sub Total]],0)</f>
        <v>0</v>
      </c>
      <c r="AX401" s="18">
        <f>IF(SalesOrders_Log[[#This Row],[Date Invoiced]]=FY03_M05,SalesOrders_Log[[#This Row],[Line Sub Total]],0)</f>
        <v>0</v>
      </c>
      <c r="AY401" s="18">
        <f>IF(SalesOrders_Log[[#This Row],[Date Invoiced]]=FY03_M06,SalesOrders_Log[[#This Row],[Line Sub Total]],0)</f>
        <v>0</v>
      </c>
      <c r="AZ401" s="18">
        <f>IF(SalesOrders_Log[[#This Row],[Date Invoiced]]=FY03_M07,SalesOrders_Log[[#This Row],[Line Sub Total]],0)</f>
        <v>0</v>
      </c>
      <c r="BA401" s="18">
        <f>IF(SalesOrders_Log[[#This Row],[Date Invoiced]]=FY03_M08,SalesOrders_Log[[#This Row],[Line Sub Total]],0)</f>
        <v>0</v>
      </c>
      <c r="BB401" s="18">
        <f>IF(SalesOrders_Log[[#This Row],[Date Invoiced]]=FY03_M09,SalesOrders_Log[[#This Row],[Line Sub Total]],0)</f>
        <v>0</v>
      </c>
      <c r="BC401" s="18">
        <f>IF(SalesOrders_Log[[#This Row],[Date Invoiced]]=FY03_M10,SalesOrders_Log[[#This Row],[Line Sub Total]],0)</f>
        <v>0</v>
      </c>
      <c r="BD401" s="18">
        <f>IF(SalesOrders_Log[[#This Row],[Date Invoiced]]=FY03_M11,SalesOrders_Log[[#This Row],[Line Sub Total]],0)</f>
        <v>0</v>
      </c>
      <c r="BE401" s="18">
        <f>IF(SalesOrders_Log[[#This Row],[Date Invoiced]]=FY03_M12,SalesOrders_Log[[#This Row],[Line Sub Total]],0)</f>
        <v>0</v>
      </c>
      <c r="BF401" s="18">
        <f>IF(SalesOrders_Log[[#This Row],[Product]]=FY04_M01,SalesOrders_Log[[#This Row],[Date Invoiced]],0)</f>
        <v>0</v>
      </c>
      <c r="BG401" s="18">
        <f>IF(SalesOrders_Log[[#This Row],[Product]]=FY04_M02,SalesOrders_Log[[#This Row],[Date Invoiced]],0)</f>
        <v>0</v>
      </c>
      <c r="BH401" s="18">
        <f>IF(SalesOrders_Log[[#This Row],[Product]]=FY04_M03,SalesOrders_Log[[#This Row],[Date Invoiced]],0)</f>
        <v>0</v>
      </c>
      <c r="BI401" s="18">
        <f>IF(SalesOrders_Log[[#This Row],[Product]]=FY04_M04,SalesOrders_Log[[#This Row],[Date Invoiced]],0)</f>
        <v>0</v>
      </c>
      <c r="BJ401" s="18">
        <f>IF(SalesOrders_Log[[#This Row],[Product]]=FY04_M05,SalesOrders_Log[[#This Row],[Date Invoiced]],0)</f>
        <v>0</v>
      </c>
      <c r="BK401" s="18">
        <f>IF(SalesOrders_Log[[#This Row],[Product]]=FY04_M06,SalesOrders_Log[[#This Row],[Date Invoiced]],0)</f>
        <v>0</v>
      </c>
      <c r="BL401" s="18">
        <f>IF(SalesOrders_Log[[#This Row],[Product]]=FY04_M07,SalesOrders_Log[[#This Row],[Date Invoiced]],0)</f>
        <v>0</v>
      </c>
      <c r="BM401" s="18">
        <f>IF(SalesOrders_Log[[#This Row],[Product]]=FY04_M08,SalesOrders_Log[[#This Row],[Date Invoiced]],0)</f>
        <v>0</v>
      </c>
      <c r="BN401" s="18">
        <f>IF(SalesOrders_Log[[#This Row],[Product]]=FY04_M09,SalesOrders_Log[[#This Row],[Date Invoiced]],0)</f>
        <v>0</v>
      </c>
      <c r="BO401" s="18">
        <f>IF(SalesOrders_Log[[#This Row],[Product]]=FY04_M10,SalesOrders_Log[[#This Row],[Date Invoiced]],0)</f>
        <v>0</v>
      </c>
      <c r="BP401" s="18">
        <f>IF(SalesOrders_Log[[#This Row],[Product]]=FY04_M11,SalesOrders_Log[[#This Row],[Date Invoiced]],0)</f>
        <v>0</v>
      </c>
      <c r="BQ401" s="18">
        <f>IF(SalesOrders_Log[[#This Row],[Product]]=FY04_M12,SalesOrders_Log[[#This Row],[Date Invoiced]],0)</f>
        <v>0</v>
      </c>
      <c r="BR401" s="18">
        <f>IF(SalesOrders_Log[[#This Row],[Product]]=FY05_M01,SalesOrders_Log[[#This Row],[Date Invoiced]],0)</f>
        <v>0</v>
      </c>
      <c r="BS401" s="18">
        <f>IF(SalesOrders_Log[[#This Row],[Product]]=FY05_M02,SalesOrders_Log[[#This Row],[Date Invoiced]],0)</f>
        <v>0</v>
      </c>
      <c r="BT401" s="18">
        <f>IF(SalesOrders_Log[[#This Row],[Product]]=FY05_M03,SalesOrders_Log[[#This Row],[Date Invoiced]],0)</f>
        <v>0</v>
      </c>
      <c r="BU401" s="18">
        <f>IF(SalesOrders_Log[[#This Row],[Product]]=FY05_M04,SalesOrders_Log[[#This Row],[Date Invoiced]],0)</f>
        <v>0</v>
      </c>
      <c r="BV401" s="18">
        <f>IF(SalesOrders_Log[[#This Row],[Product]]=FY05_M05,SalesOrders_Log[[#This Row],[Date Invoiced]],0)</f>
        <v>0</v>
      </c>
      <c r="BW401" s="18">
        <f>IF(SalesOrders_Log[[#This Row],[Product]]=FY05_M06,SalesOrders_Log[[#This Row],[Date Invoiced]],0)</f>
        <v>0</v>
      </c>
      <c r="BX401" s="18">
        <f>IF(SalesOrders_Log[[#This Row],[Product]]=FY05_M07,SalesOrders_Log[[#This Row],[Date Invoiced]],0)</f>
        <v>0</v>
      </c>
      <c r="BY401" s="18">
        <f>IF(SalesOrders_Log[[#This Row],[Product]]=FY05_M08,SalesOrders_Log[[#This Row],[Date Invoiced]],0)</f>
        <v>0</v>
      </c>
      <c r="BZ401" s="18">
        <f>IF(SalesOrders_Log[[#This Row],[Product]]=FY05_M09,SalesOrders_Log[[#This Row],[Date Invoiced]],0)</f>
        <v>0</v>
      </c>
      <c r="CA401" s="18">
        <f>IF(SalesOrders_Log[[#This Row],[Product]]=FY05_M10,SalesOrders_Log[[#This Row],[Date Invoiced]],0)</f>
        <v>0</v>
      </c>
      <c r="CB401" s="18">
        <f>IF(SalesOrders_Log[[#This Row],[Product]]=FY05_M11,SalesOrders_Log[[#This Row],[Date Invoiced]],0)</f>
        <v>0</v>
      </c>
      <c r="CC401" s="18">
        <f>IF(SalesOrders_Log[[#This Row],[Product]]=FY05_M12,SalesOrders_Log[[#This Row],[Date Invoiced]],0)</f>
        <v>0</v>
      </c>
    </row>
    <row r="402" spans="2:81" x14ac:dyDescent="0.25">
      <c r="B402" s="6" t="s">
        <v>1006</v>
      </c>
      <c r="C402" s="6"/>
      <c r="D402" s="11"/>
      <c r="E402" s="6"/>
      <c r="F402" s="6"/>
      <c r="G402" s="6"/>
      <c r="H402" s="6"/>
      <c r="I402" s="6"/>
      <c r="J402" s="6"/>
      <c r="K402" s="6"/>
      <c r="L402" s="18" t="str">
        <f>IF(ISBLANK(SalesOrders_Log[[#This Row],[Product]]),"",SalesOrders_Log[[#This Row],[List Price]]*SalesOrders_Log[[#This Row],[QTY at List Price]]+SalesOrders_Log[[#This Row],[Discount Price]]*SalesOrders_Log[[#This Row],[QTY at Discount Price]])</f>
        <v/>
      </c>
      <c r="M402" s="6"/>
      <c r="N402" s="6"/>
      <c r="O402" s="18" t="str">
        <f>IFERROR(SalesOrders_Log[[#This Row],[Line Sub Total]]*SalesOrders_Log[[#This Row],[Zip Code Taxes]],"")</f>
        <v/>
      </c>
      <c r="P402" s="18">
        <f>SalesOrders_Log[[#This Row],[List Price]]-SalesOrders_Log[[#This Row],[Cost Price]]</f>
        <v>0</v>
      </c>
      <c r="Q40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02" s="93" t="str">
        <f>IFERROR(SalesOrders_Log[[#This Row],[QTY at List Price]]*SalesOrders_Log[[#This Row],[List Price]]/SalesOrders_Log[[#This Row],[Cost Price]]*SalesOrders_Log[[#This Row],[QTY at List Price]]-IF(SalesOrders_Log[[#This Row],[QTY at List Price]]="","",1),"")</f>
        <v/>
      </c>
      <c r="S402" s="93" t="str">
        <f>IFERROR( SalesOrders_Log[[#This Row],[QTY at Discount Price]]*SalesOrders_Log[[#This Row],[Discount Price]]/SalesOrders_Log[[#This Row],[Cost Price]]*SalesOrders_Log[[#This Row],[QTY at Discount Price]]-IF(SalesOrders_Log[[#This Row],[QTY at Discount Price]]="","",1),"")</f>
        <v/>
      </c>
      <c r="T402" s="6"/>
      <c r="V402" s="18">
        <f>IF(SalesOrders_Log[[#This Row],[Date Invoiced]]=FY01_M01,SalesOrders_Log[[#This Row],[Line Sub Total]],0)</f>
        <v>0</v>
      </c>
      <c r="W402" s="18">
        <f>IF(SalesOrders_Log[[#This Row],[Date Invoiced]]=FY01_M02,SalesOrders_Log[[#This Row],[Line Sub Total]],0)</f>
        <v>0</v>
      </c>
      <c r="X402" s="18">
        <f>IF(SalesOrders_Log[[#This Row],[Date Invoiced]]=FY01_M03,SalesOrders_Log[[#This Row],[Line Sub Total]],0)</f>
        <v>0</v>
      </c>
      <c r="Y402" s="18">
        <f>IF(SalesOrders_Log[[#This Row],[Date Invoiced]]=FY01_M04,SalesOrders_Log[[#This Row],[Line Sub Total]],0)</f>
        <v>0</v>
      </c>
      <c r="Z402" s="18">
        <f>IF(SalesOrders_Log[[#This Row],[Date Invoiced]]=FY01_M05,SalesOrders_Log[[#This Row],[Line Sub Total]],0)</f>
        <v>0</v>
      </c>
      <c r="AA402" s="18">
        <f>IF(SalesOrders_Log[[#This Row],[Date Invoiced]]=FY01_M06,SalesOrders_Log[[#This Row],[Line Sub Total]],0)</f>
        <v>0</v>
      </c>
      <c r="AB402" s="18">
        <f>IF(SalesOrders_Log[[#This Row],[Date Invoiced]]=FY01_M07,SalesOrders_Log[[#This Row],[Line Sub Total]],0)</f>
        <v>0</v>
      </c>
      <c r="AC402" s="18">
        <f>IF(SalesOrders_Log[[#This Row],[Date Invoiced]]=FY01_M08,SalesOrders_Log[[#This Row],[Line Sub Total]],0)</f>
        <v>0</v>
      </c>
      <c r="AD402" s="18">
        <f>IF(SalesOrders_Log[[#This Row],[Date Invoiced]]=FY01_M09,SalesOrders_Log[[#This Row],[Line Sub Total]],0)</f>
        <v>0</v>
      </c>
      <c r="AE402" s="18">
        <f>IF(SalesOrders_Log[[#This Row],[Date Invoiced]]=FY01_M10,SalesOrders_Log[[#This Row],[Line Sub Total]],0)</f>
        <v>0</v>
      </c>
      <c r="AF402" s="18">
        <f>IF(SalesOrders_Log[[#This Row],[Date Invoiced]]=FY01_M11,SalesOrders_Log[[#This Row],[Line Sub Total]],0)</f>
        <v>0</v>
      </c>
      <c r="AG402" s="18">
        <f>IF(SalesOrders_Log[[#This Row],[Date Invoiced]]=FY01_M12,SalesOrders_Log[[#This Row],[Line Sub Total]],0)</f>
        <v>0</v>
      </c>
      <c r="AH402" s="18">
        <f>IF(SalesOrders_Log[[#This Row],[Date Invoiced]]=FY02_M01,SalesOrders_Log[[#This Row],[Line Sub Total]],0)</f>
        <v>0</v>
      </c>
      <c r="AI402" s="18">
        <f>IF(SalesOrders_Log[[#This Row],[Date Invoiced]]=FY02_M02,SalesOrders_Log[[#This Row],[Line Sub Total]],0)</f>
        <v>0</v>
      </c>
      <c r="AJ402" s="18">
        <f>IF(SalesOrders_Log[[#This Row],[Date Invoiced]]=FY02_M03,SalesOrders_Log[[#This Row],[Line Sub Total]],0)</f>
        <v>0</v>
      </c>
      <c r="AK402" s="18">
        <f>IF(SalesOrders_Log[[#This Row],[Date Invoiced]]=FY02_M04,SalesOrders_Log[[#This Row],[Line Sub Total]],0)</f>
        <v>0</v>
      </c>
      <c r="AL402" s="18">
        <f>IF(SalesOrders_Log[[#This Row],[Date Invoiced]]=FY02_M05,SalesOrders_Log[[#This Row],[Line Sub Total]],0)</f>
        <v>0</v>
      </c>
      <c r="AM402" s="18">
        <f>IF(SalesOrders_Log[[#This Row],[Date Invoiced]]=FY02_M06,SalesOrders_Log[[#This Row],[Line Sub Total]],0)</f>
        <v>0</v>
      </c>
      <c r="AN402" s="18">
        <f>IF(SalesOrders_Log[[#This Row],[Date Invoiced]]=FY02_M07,SalesOrders_Log[[#This Row],[Line Sub Total]],0)</f>
        <v>0</v>
      </c>
      <c r="AO402" s="18">
        <f>IF(SalesOrders_Log[[#This Row],[Date Invoiced]]=FY02_M08,SalesOrders_Log[[#This Row],[Line Sub Total]],0)</f>
        <v>0</v>
      </c>
      <c r="AP402" s="18">
        <f>IF(SalesOrders_Log[[#This Row],[Date Invoiced]]=FY02_M09,SalesOrders_Log[[#This Row],[Line Sub Total]],0)</f>
        <v>0</v>
      </c>
      <c r="AQ402" s="18">
        <f>IF(SalesOrders_Log[[#This Row],[Date Invoiced]]=FY02_M10,SalesOrders_Log[[#This Row],[Line Sub Total]],0)</f>
        <v>0</v>
      </c>
      <c r="AR402" s="18">
        <f>IF(SalesOrders_Log[[#This Row],[Date Invoiced]]=FY02_M11,SalesOrders_Log[[#This Row],[Line Sub Total]],0)</f>
        <v>0</v>
      </c>
      <c r="AS402" s="18">
        <f>IF(SalesOrders_Log[[#This Row],[Date Invoiced]]=FY02_M12,SalesOrders_Log[[#This Row],[Line Sub Total]],0)</f>
        <v>0</v>
      </c>
      <c r="AT402" s="18">
        <f>IF(SalesOrders_Log[[#This Row],[Date Invoiced]]=FY03_M01,SalesOrders_Log[[#This Row],[Line Sub Total]],0)</f>
        <v>0</v>
      </c>
      <c r="AU402" s="18">
        <f>IF(SalesOrders_Log[[#This Row],[Date Invoiced]]=FY03_M02,SalesOrders_Log[[#This Row],[Line Sub Total]],0)</f>
        <v>0</v>
      </c>
      <c r="AV402" s="18">
        <f>IF(SalesOrders_Log[[#This Row],[Date Invoiced]]=FY03_M03,SalesOrders_Log[[#This Row],[Line Sub Total]],0)</f>
        <v>0</v>
      </c>
      <c r="AW402" s="18">
        <f>IF(SalesOrders_Log[[#This Row],[Date Invoiced]]=FY03_M04,SalesOrders_Log[[#This Row],[Line Sub Total]],0)</f>
        <v>0</v>
      </c>
      <c r="AX402" s="18">
        <f>IF(SalesOrders_Log[[#This Row],[Date Invoiced]]=FY03_M05,SalesOrders_Log[[#This Row],[Line Sub Total]],0)</f>
        <v>0</v>
      </c>
      <c r="AY402" s="18">
        <f>IF(SalesOrders_Log[[#This Row],[Date Invoiced]]=FY03_M06,SalesOrders_Log[[#This Row],[Line Sub Total]],0)</f>
        <v>0</v>
      </c>
      <c r="AZ402" s="18">
        <f>IF(SalesOrders_Log[[#This Row],[Date Invoiced]]=FY03_M07,SalesOrders_Log[[#This Row],[Line Sub Total]],0)</f>
        <v>0</v>
      </c>
      <c r="BA402" s="18">
        <f>IF(SalesOrders_Log[[#This Row],[Date Invoiced]]=FY03_M08,SalesOrders_Log[[#This Row],[Line Sub Total]],0)</f>
        <v>0</v>
      </c>
      <c r="BB402" s="18">
        <f>IF(SalesOrders_Log[[#This Row],[Date Invoiced]]=FY03_M09,SalesOrders_Log[[#This Row],[Line Sub Total]],0)</f>
        <v>0</v>
      </c>
      <c r="BC402" s="18">
        <f>IF(SalesOrders_Log[[#This Row],[Date Invoiced]]=FY03_M10,SalesOrders_Log[[#This Row],[Line Sub Total]],0)</f>
        <v>0</v>
      </c>
      <c r="BD402" s="18">
        <f>IF(SalesOrders_Log[[#This Row],[Date Invoiced]]=FY03_M11,SalesOrders_Log[[#This Row],[Line Sub Total]],0)</f>
        <v>0</v>
      </c>
      <c r="BE402" s="18">
        <f>IF(SalesOrders_Log[[#This Row],[Date Invoiced]]=FY03_M12,SalesOrders_Log[[#This Row],[Line Sub Total]],0)</f>
        <v>0</v>
      </c>
      <c r="BF402" s="18">
        <f>IF(SalesOrders_Log[[#This Row],[Product]]=FY04_M01,SalesOrders_Log[[#This Row],[Date Invoiced]],0)</f>
        <v>0</v>
      </c>
      <c r="BG402" s="18">
        <f>IF(SalesOrders_Log[[#This Row],[Product]]=FY04_M02,SalesOrders_Log[[#This Row],[Date Invoiced]],0)</f>
        <v>0</v>
      </c>
      <c r="BH402" s="18">
        <f>IF(SalesOrders_Log[[#This Row],[Product]]=FY04_M03,SalesOrders_Log[[#This Row],[Date Invoiced]],0)</f>
        <v>0</v>
      </c>
      <c r="BI402" s="18">
        <f>IF(SalesOrders_Log[[#This Row],[Product]]=FY04_M04,SalesOrders_Log[[#This Row],[Date Invoiced]],0)</f>
        <v>0</v>
      </c>
      <c r="BJ402" s="18">
        <f>IF(SalesOrders_Log[[#This Row],[Product]]=FY04_M05,SalesOrders_Log[[#This Row],[Date Invoiced]],0)</f>
        <v>0</v>
      </c>
      <c r="BK402" s="18">
        <f>IF(SalesOrders_Log[[#This Row],[Product]]=FY04_M06,SalesOrders_Log[[#This Row],[Date Invoiced]],0)</f>
        <v>0</v>
      </c>
      <c r="BL402" s="18">
        <f>IF(SalesOrders_Log[[#This Row],[Product]]=FY04_M07,SalesOrders_Log[[#This Row],[Date Invoiced]],0)</f>
        <v>0</v>
      </c>
      <c r="BM402" s="18">
        <f>IF(SalesOrders_Log[[#This Row],[Product]]=FY04_M08,SalesOrders_Log[[#This Row],[Date Invoiced]],0)</f>
        <v>0</v>
      </c>
      <c r="BN402" s="18">
        <f>IF(SalesOrders_Log[[#This Row],[Product]]=FY04_M09,SalesOrders_Log[[#This Row],[Date Invoiced]],0)</f>
        <v>0</v>
      </c>
      <c r="BO402" s="18">
        <f>IF(SalesOrders_Log[[#This Row],[Product]]=FY04_M10,SalesOrders_Log[[#This Row],[Date Invoiced]],0)</f>
        <v>0</v>
      </c>
      <c r="BP402" s="18">
        <f>IF(SalesOrders_Log[[#This Row],[Product]]=FY04_M11,SalesOrders_Log[[#This Row],[Date Invoiced]],0)</f>
        <v>0</v>
      </c>
      <c r="BQ402" s="18">
        <f>IF(SalesOrders_Log[[#This Row],[Product]]=FY04_M12,SalesOrders_Log[[#This Row],[Date Invoiced]],0)</f>
        <v>0</v>
      </c>
      <c r="BR402" s="18">
        <f>IF(SalesOrders_Log[[#This Row],[Product]]=FY05_M01,SalesOrders_Log[[#This Row],[Date Invoiced]],0)</f>
        <v>0</v>
      </c>
      <c r="BS402" s="18">
        <f>IF(SalesOrders_Log[[#This Row],[Product]]=FY05_M02,SalesOrders_Log[[#This Row],[Date Invoiced]],0)</f>
        <v>0</v>
      </c>
      <c r="BT402" s="18">
        <f>IF(SalesOrders_Log[[#This Row],[Product]]=FY05_M03,SalesOrders_Log[[#This Row],[Date Invoiced]],0)</f>
        <v>0</v>
      </c>
      <c r="BU402" s="18">
        <f>IF(SalesOrders_Log[[#This Row],[Product]]=FY05_M04,SalesOrders_Log[[#This Row],[Date Invoiced]],0)</f>
        <v>0</v>
      </c>
      <c r="BV402" s="18">
        <f>IF(SalesOrders_Log[[#This Row],[Product]]=FY05_M05,SalesOrders_Log[[#This Row],[Date Invoiced]],0)</f>
        <v>0</v>
      </c>
      <c r="BW402" s="18">
        <f>IF(SalesOrders_Log[[#This Row],[Product]]=FY05_M06,SalesOrders_Log[[#This Row],[Date Invoiced]],0)</f>
        <v>0</v>
      </c>
      <c r="BX402" s="18">
        <f>IF(SalesOrders_Log[[#This Row],[Product]]=FY05_M07,SalesOrders_Log[[#This Row],[Date Invoiced]],0)</f>
        <v>0</v>
      </c>
      <c r="BY402" s="18">
        <f>IF(SalesOrders_Log[[#This Row],[Product]]=FY05_M08,SalesOrders_Log[[#This Row],[Date Invoiced]],0)</f>
        <v>0</v>
      </c>
      <c r="BZ402" s="18">
        <f>IF(SalesOrders_Log[[#This Row],[Product]]=FY05_M09,SalesOrders_Log[[#This Row],[Date Invoiced]],0)</f>
        <v>0</v>
      </c>
      <c r="CA402" s="18">
        <f>IF(SalesOrders_Log[[#This Row],[Product]]=FY05_M10,SalesOrders_Log[[#This Row],[Date Invoiced]],0)</f>
        <v>0</v>
      </c>
      <c r="CB402" s="18">
        <f>IF(SalesOrders_Log[[#This Row],[Product]]=FY05_M11,SalesOrders_Log[[#This Row],[Date Invoiced]],0)</f>
        <v>0</v>
      </c>
      <c r="CC402" s="18">
        <f>IF(SalesOrders_Log[[#This Row],[Product]]=FY05_M12,SalesOrders_Log[[#This Row],[Date Invoiced]],0)</f>
        <v>0</v>
      </c>
    </row>
    <row r="403" spans="2:81" x14ac:dyDescent="0.25">
      <c r="B403" s="6" t="s">
        <v>1007</v>
      </c>
      <c r="C403" s="6"/>
      <c r="D403" s="11"/>
      <c r="E403" s="6"/>
      <c r="F403" s="6"/>
      <c r="G403" s="6"/>
      <c r="H403" s="6"/>
      <c r="I403" s="6"/>
      <c r="J403" s="6"/>
      <c r="K403" s="6"/>
      <c r="L403" s="18" t="str">
        <f>IF(ISBLANK(SalesOrders_Log[[#This Row],[Product]]),"",SalesOrders_Log[[#This Row],[List Price]]*SalesOrders_Log[[#This Row],[QTY at List Price]]+SalesOrders_Log[[#This Row],[Discount Price]]*SalesOrders_Log[[#This Row],[QTY at Discount Price]])</f>
        <v/>
      </c>
      <c r="M403" s="6"/>
      <c r="N403" s="6"/>
      <c r="O403" s="18" t="str">
        <f>IFERROR(SalesOrders_Log[[#This Row],[Line Sub Total]]*SalesOrders_Log[[#This Row],[Zip Code Taxes]],"")</f>
        <v/>
      </c>
      <c r="P403" s="18">
        <f>SalesOrders_Log[[#This Row],[List Price]]-SalesOrders_Log[[#This Row],[Cost Price]]</f>
        <v>0</v>
      </c>
      <c r="Q40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03" s="93" t="str">
        <f>IFERROR(SalesOrders_Log[[#This Row],[QTY at List Price]]*SalesOrders_Log[[#This Row],[List Price]]/SalesOrders_Log[[#This Row],[Cost Price]]*SalesOrders_Log[[#This Row],[QTY at List Price]]-IF(SalesOrders_Log[[#This Row],[QTY at List Price]]="","",1),"")</f>
        <v/>
      </c>
      <c r="S403" s="93" t="str">
        <f>IFERROR( SalesOrders_Log[[#This Row],[QTY at Discount Price]]*SalesOrders_Log[[#This Row],[Discount Price]]/SalesOrders_Log[[#This Row],[Cost Price]]*SalesOrders_Log[[#This Row],[QTY at Discount Price]]-IF(SalesOrders_Log[[#This Row],[QTY at Discount Price]]="","",1),"")</f>
        <v/>
      </c>
      <c r="T403" s="6"/>
      <c r="V403" s="18">
        <f>IF(SalesOrders_Log[[#This Row],[Date Invoiced]]=FY01_M01,SalesOrders_Log[[#This Row],[Line Sub Total]],0)</f>
        <v>0</v>
      </c>
      <c r="W403" s="18">
        <f>IF(SalesOrders_Log[[#This Row],[Date Invoiced]]=FY01_M02,SalesOrders_Log[[#This Row],[Line Sub Total]],0)</f>
        <v>0</v>
      </c>
      <c r="X403" s="18">
        <f>IF(SalesOrders_Log[[#This Row],[Date Invoiced]]=FY01_M03,SalesOrders_Log[[#This Row],[Line Sub Total]],0)</f>
        <v>0</v>
      </c>
      <c r="Y403" s="18">
        <f>IF(SalesOrders_Log[[#This Row],[Date Invoiced]]=FY01_M04,SalesOrders_Log[[#This Row],[Line Sub Total]],0)</f>
        <v>0</v>
      </c>
      <c r="Z403" s="18">
        <f>IF(SalesOrders_Log[[#This Row],[Date Invoiced]]=FY01_M05,SalesOrders_Log[[#This Row],[Line Sub Total]],0)</f>
        <v>0</v>
      </c>
      <c r="AA403" s="18">
        <f>IF(SalesOrders_Log[[#This Row],[Date Invoiced]]=FY01_M06,SalesOrders_Log[[#This Row],[Line Sub Total]],0)</f>
        <v>0</v>
      </c>
      <c r="AB403" s="18">
        <f>IF(SalesOrders_Log[[#This Row],[Date Invoiced]]=FY01_M07,SalesOrders_Log[[#This Row],[Line Sub Total]],0)</f>
        <v>0</v>
      </c>
      <c r="AC403" s="18">
        <f>IF(SalesOrders_Log[[#This Row],[Date Invoiced]]=FY01_M08,SalesOrders_Log[[#This Row],[Line Sub Total]],0)</f>
        <v>0</v>
      </c>
      <c r="AD403" s="18">
        <f>IF(SalesOrders_Log[[#This Row],[Date Invoiced]]=FY01_M09,SalesOrders_Log[[#This Row],[Line Sub Total]],0)</f>
        <v>0</v>
      </c>
      <c r="AE403" s="18">
        <f>IF(SalesOrders_Log[[#This Row],[Date Invoiced]]=FY01_M10,SalesOrders_Log[[#This Row],[Line Sub Total]],0)</f>
        <v>0</v>
      </c>
      <c r="AF403" s="18">
        <f>IF(SalesOrders_Log[[#This Row],[Date Invoiced]]=FY01_M11,SalesOrders_Log[[#This Row],[Line Sub Total]],0)</f>
        <v>0</v>
      </c>
      <c r="AG403" s="18">
        <f>IF(SalesOrders_Log[[#This Row],[Date Invoiced]]=FY01_M12,SalesOrders_Log[[#This Row],[Line Sub Total]],0)</f>
        <v>0</v>
      </c>
      <c r="AH403" s="18">
        <f>IF(SalesOrders_Log[[#This Row],[Date Invoiced]]=FY02_M01,SalesOrders_Log[[#This Row],[Line Sub Total]],0)</f>
        <v>0</v>
      </c>
      <c r="AI403" s="18">
        <f>IF(SalesOrders_Log[[#This Row],[Date Invoiced]]=FY02_M02,SalesOrders_Log[[#This Row],[Line Sub Total]],0)</f>
        <v>0</v>
      </c>
      <c r="AJ403" s="18">
        <f>IF(SalesOrders_Log[[#This Row],[Date Invoiced]]=FY02_M03,SalesOrders_Log[[#This Row],[Line Sub Total]],0)</f>
        <v>0</v>
      </c>
      <c r="AK403" s="18">
        <f>IF(SalesOrders_Log[[#This Row],[Date Invoiced]]=FY02_M04,SalesOrders_Log[[#This Row],[Line Sub Total]],0)</f>
        <v>0</v>
      </c>
      <c r="AL403" s="18">
        <f>IF(SalesOrders_Log[[#This Row],[Date Invoiced]]=FY02_M05,SalesOrders_Log[[#This Row],[Line Sub Total]],0)</f>
        <v>0</v>
      </c>
      <c r="AM403" s="18">
        <f>IF(SalesOrders_Log[[#This Row],[Date Invoiced]]=FY02_M06,SalesOrders_Log[[#This Row],[Line Sub Total]],0)</f>
        <v>0</v>
      </c>
      <c r="AN403" s="18">
        <f>IF(SalesOrders_Log[[#This Row],[Date Invoiced]]=FY02_M07,SalesOrders_Log[[#This Row],[Line Sub Total]],0)</f>
        <v>0</v>
      </c>
      <c r="AO403" s="18">
        <f>IF(SalesOrders_Log[[#This Row],[Date Invoiced]]=FY02_M08,SalesOrders_Log[[#This Row],[Line Sub Total]],0)</f>
        <v>0</v>
      </c>
      <c r="AP403" s="18">
        <f>IF(SalesOrders_Log[[#This Row],[Date Invoiced]]=FY02_M09,SalesOrders_Log[[#This Row],[Line Sub Total]],0)</f>
        <v>0</v>
      </c>
      <c r="AQ403" s="18">
        <f>IF(SalesOrders_Log[[#This Row],[Date Invoiced]]=FY02_M10,SalesOrders_Log[[#This Row],[Line Sub Total]],0)</f>
        <v>0</v>
      </c>
      <c r="AR403" s="18">
        <f>IF(SalesOrders_Log[[#This Row],[Date Invoiced]]=FY02_M11,SalesOrders_Log[[#This Row],[Line Sub Total]],0)</f>
        <v>0</v>
      </c>
      <c r="AS403" s="18">
        <f>IF(SalesOrders_Log[[#This Row],[Date Invoiced]]=FY02_M12,SalesOrders_Log[[#This Row],[Line Sub Total]],0)</f>
        <v>0</v>
      </c>
      <c r="AT403" s="18">
        <f>IF(SalesOrders_Log[[#This Row],[Date Invoiced]]=FY03_M01,SalesOrders_Log[[#This Row],[Line Sub Total]],0)</f>
        <v>0</v>
      </c>
      <c r="AU403" s="18">
        <f>IF(SalesOrders_Log[[#This Row],[Date Invoiced]]=FY03_M02,SalesOrders_Log[[#This Row],[Line Sub Total]],0)</f>
        <v>0</v>
      </c>
      <c r="AV403" s="18">
        <f>IF(SalesOrders_Log[[#This Row],[Date Invoiced]]=FY03_M03,SalesOrders_Log[[#This Row],[Line Sub Total]],0)</f>
        <v>0</v>
      </c>
      <c r="AW403" s="18">
        <f>IF(SalesOrders_Log[[#This Row],[Date Invoiced]]=FY03_M04,SalesOrders_Log[[#This Row],[Line Sub Total]],0)</f>
        <v>0</v>
      </c>
      <c r="AX403" s="18">
        <f>IF(SalesOrders_Log[[#This Row],[Date Invoiced]]=FY03_M05,SalesOrders_Log[[#This Row],[Line Sub Total]],0)</f>
        <v>0</v>
      </c>
      <c r="AY403" s="18">
        <f>IF(SalesOrders_Log[[#This Row],[Date Invoiced]]=FY03_M06,SalesOrders_Log[[#This Row],[Line Sub Total]],0)</f>
        <v>0</v>
      </c>
      <c r="AZ403" s="18">
        <f>IF(SalesOrders_Log[[#This Row],[Date Invoiced]]=FY03_M07,SalesOrders_Log[[#This Row],[Line Sub Total]],0)</f>
        <v>0</v>
      </c>
      <c r="BA403" s="18">
        <f>IF(SalesOrders_Log[[#This Row],[Date Invoiced]]=FY03_M08,SalesOrders_Log[[#This Row],[Line Sub Total]],0)</f>
        <v>0</v>
      </c>
      <c r="BB403" s="18">
        <f>IF(SalesOrders_Log[[#This Row],[Date Invoiced]]=FY03_M09,SalesOrders_Log[[#This Row],[Line Sub Total]],0)</f>
        <v>0</v>
      </c>
      <c r="BC403" s="18">
        <f>IF(SalesOrders_Log[[#This Row],[Date Invoiced]]=FY03_M10,SalesOrders_Log[[#This Row],[Line Sub Total]],0)</f>
        <v>0</v>
      </c>
      <c r="BD403" s="18">
        <f>IF(SalesOrders_Log[[#This Row],[Date Invoiced]]=FY03_M11,SalesOrders_Log[[#This Row],[Line Sub Total]],0)</f>
        <v>0</v>
      </c>
      <c r="BE403" s="18">
        <f>IF(SalesOrders_Log[[#This Row],[Date Invoiced]]=FY03_M12,SalesOrders_Log[[#This Row],[Line Sub Total]],0)</f>
        <v>0</v>
      </c>
      <c r="BF403" s="18">
        <f>IF(SalesOrders_Log[[#This Row],[Product]]=FY04_M01,SalesOrders_Log[[#This Row],[Date Invoiced]],0)</f>
        <v>0</v>
      </c>
      <c r="BG403" s="18">
        <f>IF(SalesOrders_Log[[#This Row],[Product]]=FY04_M02,SalesOrders_Log[[#This Row],[Date Invoiced]],0)</f>
        <v>0</v>
      </c>
      <c r="BH403" s="18">
        <f>IF(SalesOrders_Log[[#This Row],[Product]]=FY04_M03,SalesOrders_Log[[#This Row],[Date Invoiced]],0)</f>
        <v>0</v>
      </c>
      <c r="BI403" s="18">
        <f>IF(SalesOrders_Log[[#This Row],[Product]]=FY04_M04,SalesOrders_Log[[#This Row],[Date Invoiced]],0)</f>
        <v>0</v>
      </c>
      <c r="BJ403" s="18">
        <f>IF(SalesOrders_Log[[#This Row],[Product]]=FY04_M05,SalesOrders_Log[[#This Row],[Date Invoiced]],0)</f>
        <v>0</v>
      </c>
      <c r="BK403" s="18">
        <f>IF(SalesOrders_Log[[#This Row],[Product]]=FY04_M06,SalesOrders_Log[[#This Row],[Date Invoiced]],0)</f>
        <v>0</v>
      </c>
      <c r="BL403" s="18">
        <f>IF(SalesOrders_Log[[#This Row],[Product]]=FY04_M07,SalesOrders_Log[[#This Row],[Date Invoiced]],0)</f>
        <v>0</v>
      </c>
      <c r="BM403" s="18">
        <f>IF(SalesOrders_Log[[#This Row],[Product]]=FY04_M08,SalesOrders_Log[[#This Row],[Date Invoiced]],0)</f>
        <v>0</v>
      </c>
      <c r="BN403" s="18">
        <f>IF(SalesOrders_Log[[#This Row],[Product]]=FY04_M09,SalesOrders_Log[[#This Row],[Date Invoiced]],0)</f>
        <v>0</v>
      </c>
      <c r="BO403" s="18">
        <f>IF(SalesOrders_Log[[#This Row],[Product]]=FY04_M10,SalesOrders_Log[[#This Row],[Date Invoiced]],0)</f>
        <v>0</v>
      </c>
      <c r="BP403" s="18">
        <f>IF(SalesOrders_Log[[#This Row],[Product]]=FY04_M11,SalesOrders_Log[[#This Row],[Date Invoiced]],0)</f>
        <v>0</v>
      </c>
      <c r="BQ403" s="18">
        <f>IF(SalesOrders_Log[[#This Row],[Product]]=FY04_M12,SalesOrders_Log[[#This Row],[Date Invoiced]],0)</f>
        <v>0</v>
      </c>
      <c r="BR403" s="18">
        <f>IF(SalesOrders_Log[[#This Row],[Product]]=FY05_M01,SalesOrders_Log[[#This Row],[Date Invoiced]],0)</f>
        <v>0</v>
      </c>
      <c r="BS403" s="18">
        <f>IF(SalesOrders_Log[[#This Row],[Product]]=FY05_M02,SalesOrders_Log[[#This Row],[Date Invoiced]],0)</f>
        <v>0</v>
      </c>
      <c r="BT403" s="18">
        <f>IF(SalesOrders_Log[[#This Row],[Product]]=FY05_M03,SalesOrders_Log[[#This Row],[Date Invoiced]],0)</f>
        <v>0</v>
      </c>
      <c r="BU403" s="18">
        <f>IF(SalesOrders_Log[[#This Row],[Product]]=FY05_M04,SalesOrders_Log[[#This Row],[Date Invoiced]],0)</f>
        <v>0</v>
      </c>
      <c r="BV403" s="18">
        <f>IF(SalesOrders_Log[[#This Row],[Product]]=FY05_M05,SalesOrders_Log[[#This Row],[Date Invoiced]],0)</f>
        <v>0</v>
      </c>
      <c r="BW403" s="18">
        <f>IF(SalesOrders_Log[[#This Row],[Product]]=FY05_M06,SalesOrders_Log[[#This Row],[Date Invoiced]],0)</f>
        <v>0</v>
      </c>
      <c r="BX403" s="18">
        <f>IF(SalesOrders_Log[[#This Row],[Product]]=FY05_M07,SalesOrders_Log[[#This Row],[Date Invoiced]],0)</f>
        <v>0</v>
      </c>
      <c r="BY403" s="18">
        <f>IF(SalesOrders_Log[[#This Row],[Product]]=FY05_M08,SalesOrders_Log[[#This Row],[Date Invoiced]],0)</f>
        <v>0</v>
      </c>
      <c r="BZ403" s="18">
        <f>IF(SalesOrders_Log[[#This Row],[Product]]=FY05_M09,SalesOrders_Log[[#This Row],[Date Invoiced]],0)</f>
        <v>0</v>
      </c>
      <c r="CA403" s="18">
        <f>IF(SalesOrders_Log[[#This Row],[Product]]=FY05_M10,SalesOrders_Log[[#This Row],[Date Invoiced]],0)</f>
        <v>0</v>
      </c>
      <c r="CB403" s="18">
        <f>IF(SalesOrders_Log[[#This Row],[Product]]=FY05_M11,SalesOrders_Log[[#This Row],[Date Invoiced]],0)</f>
        <v>0</v>
      </c>
      <c r="CC403" s="18">
        <f>IF(SalesOrders_Log[[#This Row],[Product]]=FY05_M12,SalesOrders_Log[[#This Row],[Date Invoiced]],0)</f>
        <v>0</v>
      </c>
    </row>
    <row r="404" spans="2:81" x14ac:dyDescent="0.25">
      <c r="B404" s="6" t="s">
        <v>1008</v>
      </c>
      <c r="C404" s="6"/>
      <c r="D404" s="11"/>
      <c r="E404" s="6"/>
      <c r="F404" s="6"/>
      <c r="G404" s="6"/>
      <c r="H404" s="6"/>
      <c r="I404" s="6"/>
      <c r="J404" s="6"/>
      <c r="K404" s="6"/>
      <c r="L404" s="18" t="str">
        <f>IF(ISBLANK(SalesOrders_Log[[#This Row],[Product]]),"",SalesOrders_Log[[#This Row],[List Price]]*SalesOrders_Log[[#This Row],[QTY at List Price]]+SalesOrders_Log[[#This Row],[Discount Price]]*SalesOrders_Log[[#This Row],[QTY at Discount Price]])</f>
        <v/>
      </c>
      <c r="M404" s="6"/>
      <c r="N404" s="6"/>
      <c r="O404" s="18" t="str">
        <f>IFERROR(SalesOrders_Log[[#This Row],[Line Sub Total]]*SalesOrders_Log[[#This Row],[Zip Code Taxes]],"")</f>
        <v/>
      </c>
      <c r="P404" s="18">
        <f>SalesOrders_Log[[#This Row],[List Price]]-SalesOrders_Log[[#This Row],[Cost Price]]</f>
        <v>0</v>
      </c>
      <c r="Q40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04" s="93" t="str">
        <f>IFERROR(SalesOrders_Log[[#This Row],[QTY at List Price]]*SalesOrders_Log[[#This Row],[List Price]]/SalesOrders_Log[[#This Row],[Cost Price]]*SalesOrders_Log[[#This Row],[QTY at List Price]]-IF(SalesOrders_Log[[#This Row],[QTY at List Price]]="","",1),"")</f>
        <v/>
      </c>
      <c r="S404" s="93" t="str">
        <f>IFERROR( SalesOrders_Log[[#This Row],[QTY at Discount Price]]*SalesOrders_Log[[#This Row],[Discount Price]]/SalesOrders_Log[[#This Row],[Cost Price]]*SalesOrders_Log[[#This Row],[QTY at Discount Price]]-IF(SalesOrders_Log[[#This Row],[QTY at Discount Price]]="","",1),"")</f>
        <v/>
      </c>
      <c r="T404" s="6"/>
      <c r="V404" s="18">
        <f>IF(SalesOrders_Log[[#This Row],[Date Invoiced]]=FY01_M01,SalesOrders_Log[[#This Row],[Line Sub Total]],0)</f>
        <v>0</v>
      </c>
      <c r="W404" s="18">
        <f>IF(SalesOrders_Log[[#This Row],[Date Invoiced]]=FY01_M02,SalesOrders_Log[[#This Row],[Line Sub Total]],0)</f>
        <v>0</v>
      </c>
      <c r="X404" s="18">
        <f>IF(SalesOrders_Log[[#This Row],[Date Invoiced]]=FY01_M03,SalesOrders_Log[[#This Row],[Line Sub Total]],0)</f>
        <v>0</v>
      </c>
      <c r="Y404" s="18">
        <f>IF(SalesOrders_Log[[#This Row],[Date Invoiced]]=FY01_M04,SalesOrders_Log[[#This Row],[Line Sub Total]],0)</f>
        <v>0</v>
      </c>
      <c r="Z404" s="18">
        <f>IF(SalesOrders_Log[[#This Row],[Date Invoiced]]=FY01_M05,SalesOrders_Log[[#This Row],[Line Sub Total]],0)</f>
        <v>0</v>
      </c>
      <c r="AA404" s="18">
        <f>IF(SalesOrders_Log[[#This Row],[Date Invoiced]]=FY01_M06,SalesOrders_Log[[#This Row],[Line Sub Total]],0)</f>
        <v>0</v>
      </c>
      <c r="AB404" s="18">
        <f>IF(SalesOrders_Log[[#This Row],[Date Invoiced]]=FY01_M07,SalesOrders_Log[[#This Row],[Line Sub Total]],0)</f>
        <v>0</v>
      </c>
      <c r="AC404" s="18">
        <f>IF(SalesOrders_Log[[#This Row],[Date Invoiced]]=FY01_M08,SalesOrders_Log[[#This Row],[Line Sub Total]],0)</f>
        <v>0</v>
      </c>
      <c r="AD404" s="18">
        <f>IF(SalesOrders_Log[[#This Row],[Date Invoiced]]=FY01_M09,SalesOrders_Log[[#This Row],[Line Sub Total]],0)</f>
        <v>0</v>
      </c>
      <c r="AE404" s="18">
        <f>IF(SalesOrders_Log[[#This Row],[Date Invoiced]]=FY01_M10,SalesOrders_Log[[#This Row],[Line Sub Total]],0)</f>
        <v>0</v>
      </c>
      <c r="AF404" s="18">
        <f>IF(SalesOrders_Log[[#This Row],[Date Invoiced]]=FY01_M11,SalesOrders_Log[[#This Row],[Line Sub Total]],0)</f>
        <v>0</v>
      </c>
      <c r="AG404" s="18">
        <f>IF(SalesOrders_Log[[#This Row],[Date Invoiced]]=FY01_M12,SalesOrders_Log[[#This Row],[Line Sub Total]],0)</f>
        <v>0</v>
      </c>
      <c r="AH404" s="18">
        <f>IF(SalesOrders_Log[[#This Row],[Date Invoiced]]=FY02_M01,SalesOrders_Log[[#This Row],[Line Sub Total]],0)</f>
        <v>0</v>
      </c>
      <c r="AI404" s="18">
        <f>IF(SalesOrders_Log[[#This Row],[Date Invoiced]]=FY02_M02,SalesOrders_Log[[#This Row],[Line Sub Total]],0)</f>
        <v>0</v>
      </c>
      <c r="AJ404" s="18">
        <f>IF(SalesOrders_Log[[#This Row],[Date Invoiced]]=FY02_M03,SalesOrders_Log[[#This Row],[Line Sub Total]],0)</f>
        <v>0</v>
      </c>
      <c r="AK404" s="18">
        <f>IF(SalesOrders_Log[[#This Row],[Date Invoiced]]=FY02_M04,SalesOrders_Log[[#This Row],[Line Sub Total]],0)</f>
        <v>0</v>
      </c>
      <c r="AL404" s="18">
        <f>IF(SalesOrders_Log[[#This Row],[Date Invoiced]]=FY02_M05,SalesOrders_Log[[#This Row],[Line Sub Total]],0)</f>
        <v>0</v>
      </c>
      <c r="AM404" s="18">
        <f>IF(SalesOrders_Log[[#This Row],[Date Invoiced]]=FY02_M06,SalesOrders_Log[[#This Row],[Line Sub Total]],0)</f>
        <v>0</v>
      </c>
      <c r="AN404" s="18">
        <f>IF(SalesOrders_Log[[#This Row],[Date Invoiced]]=FY02_M07,SalesOrders_Log[[#This Row],[Line Sub Total]],0)</f>
        <v>0</v>
      </c>
      <c r="AO404" s="18">
        <f>IF(SalesOrders_Log[[#This Row],[Date Invoiced]]=FY02_M08,SalesOrders_Log[[#This Row],[Line Sub Total]],0)</f>
        <v>0</v>
      </c>
      <c r="AP404" s="18">
        <f>IF(SalesOrders_Log[[#This Row],[Date Invoiced]]=FY02_M09,SalesOrders_Log[[#This Row],[Line Sub Total]],0)</f>
        <v>0</v>
      </c>
      <c r="AQ404" s="18">
        <f>IF(SalesOrders_Log[[#This Row],[Date Invoiced]]=FY02_M10,SalesOrders_Log[[#This Row],[Line Sub Total]],0)</f>
        <v>0</v>
      </c>
      <c r="AR404" s="18">
        <f>IF(SalesOrders_Log[[#This Row],[Date Invoiced]]=FY02_M11,SalesOrders_Log[[#This Row],[Line Sub Total]],0)</f>
        <v>0</v>
      </c>
      <c r="AS404" s="18">
        <f>IF(SalesOrders_Log[[#This Row],[Date Invoiced]]=FY02_M12,SalesOrders_Log[[#This Row],[Line Sub Total]],0)</f>
        <v>0</v>
      </c>
      <c r="AT404" s="18">
        <f>IF(SalesOrders_Log[[#This Row],[Date Invoiced]]=FY03_M01,SalesOrders_Log[[#This Row],[Line Sub Total]],0)</f>
        <v>0</v>
      </c>
      <c r="AU404" s="18">
        <f>IF(SalesOrders_Log[[#This Row],[Date Invoiced]]=FY03_M02,SalesOrders_Log[[#This Row],[Line Sub Total]],0)</f>
        <v>0</v>
      </c>
      <c r="AV404" s="18">
        <f>IF(SalesOrders_Log[[#This Row],[Date Invoiced]]=FY03_M03,SalesOrders_Log[[#This Row],[Line Sub Total]],0)</f>
        <v>0</v>
      </c>
      <c r="AW404" s="18">
        <f>IF(SalesOrders_Log[[#This Row],[Date Invoiced]]=FY03_M04,SalesOrders_Log[[#This Row],[Line Sub Total]],0)</f>
        <v>0</v>
      </c>
      <c r="AX404" s="18">
        <f>IF(SalesOrders_Log[[#This Row],[Date Invoiced]]=FY03_M05,SalesOrders_Log[[#This Row],[Line Sub Total]],0)</f>
        <v>0</v>
      </c>
      <c r="AY404" s="18">
        <f>IF(SalesOrders_Log[[#This Row],[Date Invoiced]]=FY03_M06,SalesOrders_Log[[#This Row],[Line Sub Total]],0)</f>
        <v>0</v>
      </c>
      <c r="AZ404" s="18">
        <f>IF(SalesOrders_Log[[#This Row],[Date Invoiced]]=FY03_M07,SalesOrders_Log[[#This Row],[Line Sub Total]],0)</f>
        <v>0</v>
      </c>
      <c r="BA404" s="18">
        <f>IF(SalesOrders_Log[[#This Row],[Date Invoiced]]=FY03_M08,SalesOrders_Log[[#This Row],[Line Sub Total]],0)</f>
        <v>0</v>
      </c>
      <c r="BB404" s="18">
        <f>IF(SalesOrders_Log[[#This Row],[Date Invoiced]]=FY03_M09,SalesOrders_Log[[#This Row],[Line Sub Total]],0)</f>
        <v>0</v>
      </c>
      <c r="BC404" s="18">
        <f>IF(SalesOrders_Log[[#This Row],[Date Invoiced]]=FY03_M10,SalesOrders_Log[[#This Row],[Line Sub Total]],0)</f>
        <v>0</v>
      </c>
      <c r="BD404" s="18">
        <f>IF(SalesOrders_Log[[#This Row],[Date Invoiced]]=FY03_M11,SalesOrders_Log[[#This Row],[Line Sub Total]],0)</f>
        <v>0</v>
      </c>
      <c r="BE404" s="18">
        <f>IF(SalesOrders_Log[[#This Row],[Date Invoiced]]=FY03_M12,SalesOrders_Log[[#This Row],[Line Sub Total]],0)</f>
        <v>0</v>
      </c>
      <c r="BF404" s="18">
        <f>IF(SalesOrders_Log[[#This Row],[Product]]=FY04_M01,SalesOrders_Log[[#This Row],[Date Invoiced]],0)</f>
        <v>0</v>
      </c>
      <c r="BG404" s="18">
        <f>IF(SalesOrders_Log[[#This Row],[Product]]=FY04_M02,SalesOrders_Log[[#This Row],[Date Invoiced]],0)</f>
        <v>0</v>
      </c>
      <c r="BH404" s="18">
        <f>IF(SalesOrders_Log[[#This Row],[Product]]=FY04_M03,SalesOrders_Log[[#This Row],[Date Invoiced]],0)</f>
        <v>0</v>
      </c>
      <c r="BI404" s="18">
        <f>IF(SalesOrders_Log[[#This Row],[Product]]=FY04_M04,SalesOrders_Log[[#This Row],[Date Invoiced]],0)</f>
        <v>0</v>
      </c>
      <c r="BJ404" s="18">
        <f>IF(SalesOrders_Log[[#This Row],[Product]]=FY04_M05,SalesOrders_Log[[#This Row],[Date Invoiced]],0)</f>
        <v>0</v>
      </c>
      <c r="BK404" s="18">
        <f>IF(SalesOrders_Log[[#This Row],[Product]]=FY04_M06,SalesOrders_Log[[#This Row],[Date Invoiced]],0)</f>
        <v>0</v>
      </c>
      <c r="BL404" s="18">
        <f>IF(SalesOrders_Log[[#This Row],[Product]]=FY04_M07,SalesOrders_Log[[#This Row],[Date Invoiced]],0)</f>
        <v>0</v>
      </c>
      <c r="BM404" s="18">
        <f>IF(SalesOrders_Log[[#This Row],[Product]]=FY04_M08,SalesOrders_Log[[#This Row],[Date Invoiced]],0)</f>
        <v>0</v>
      </c>
      <c r="BN404" s="18">
        <f>IF(SalesOrders_Log[[#This Row],[Product]]=FY04_M09,SalesOrders_Log[[#This Row],[Date Invoiced]],0)</f>
        <v>0</v>
      </c>
      <c r="BO404" s="18">
        <f>IF(SalesOrders_Log[[#This Row],[Product]]=FY04_M10,SalesOrders_Log[[#This Row],[Date Invoiced]],0)</f>
        <v>0</v>
      </c>
      <c r="BP404" s="18">
        <f>IF(SalesOrders_Log[[#This Row],[Product]]=FY04_M11,SalesOrders_Log[[#This Row],[Date Invoiced]],0)</f>
        <v>0</v>
      </c>
      <c r="BQ404" s="18">
        <f>IF(SalesOrders_Log[[#This Row],[Product]]=FY04_M12,SalesOrders_Log[[#This Row],[Date Invoiced]],0)</f>
        <v>0</v>
      </c>
      <c r="BR404" s="18">
        <f>IF(SalesOrders_Log[[#This Row],[Product]]=FY05_M01,SalesOrders_Log[[#This Row],[Date Invoiced]],0)</f>
        <v>0</v>
      </c>
      <c r="BS404" s="18">
        <f>IF(SalesOrders_Log[[#This Row],[Product]]=FY05_M02,SalesOrders_Log[[#This Row],[Date Invoiced]],0)</f>
        <v>0</v>
      </c>
      <c r="BT404" s="18">
        <f>IF(SalesOrders_Log[[#This Row],[Product]]=FY05_M03,SalesOrders_Log[[#This Row],[Date Invoiced]],0)</f>
        <v>0</v>
      </c>
      <c r="BU404" s="18">
        <f>IF(SalesOrders_Log[[#This Row],[Product]]=FY05_M04,SalesOrders_Log[[#This Row],[Date Invoiced]],0)</f>
        <v>0</v>
      </c>
      <c r="BV404" s="18">
        <f>IF(SalesOrders_Log[[#This Row],[Product]]=FY05_M05,SalesOrders_Log[[#This Row],[Date Invoiced]],0)</f>
        <v>0</v>
      </c>
      <c r="BW404" s="18">
        <f>IF(SalesOrders_Log[[#This Row],[Product]]=FY05_M06,SalesOrders_Log[[#This Row],[Date Invoiced]],0)</f>
        <v>0</v>
      </c>
      <c r="BX404" s="18">
        <f>IF(SalesOrders_Log[[#This Row],[Product]]=FY05_M07,SalesOrders_Log[[#This Row],[Date Invoiced]],0)</f>
        <v>0</v>
      </c>
      <c r="BY404" s="18">
        <f>IF(SalesOrders_Log[[#This Row],[Product]]=FY05_M08,SalesOrders_Log[[#This Row],[Date Invoiced]],0)</f>
        <v>0</v>
      </c>
      <c r="BZ404" s="18">
        <f>IF(SalesOrders_Log[[#This Row],[Product]]=FY05_M09,SalesOrders_Log[[#This Row],[Date Invoiced]],0)</f>
        <v>0</v>
      </c>
      <c r="CA404" s="18">
        <f>IF(SalesOrders_Log[[#This Row],[Product]]=FY05_M10,SalesOrders_Log[[#This Row],[Date Invoiced]],0)</f>
        <v>0</v>
      </c>
      <c r="CB404" s="18">
        <f>IF(SalesOrders_Log[[#This Row],[Product]]=FY05_M11,SalesOrders_Log[[#This Row],[Date Invoiced]],0)</f>
        <v>0</v>
      </c>
      <c r="CC404" s="18">
        <f>IF(SalesOrders_Log[[#This Row],[Product]]=FY05_M12,SalesOrders_Log[[#This Row],[Date Invoiced]],0)</f>
        <v>0</v>
      </c>
    </row>
    <row r="405" spans="2:81" x14ac:dyDescent="0.25">
      <c r="B405" s="6" t="s">
        <v>1009</v>
      </c>
      <c r="C405" s="6"/>
      <c r="D405" s="11"/>
      <c r="E405" s="6"/>
      <c r="F405" s="6"/>
      <c r="G405" s="6"/>
      <c r="H405" s="6"/>
      <c r="I405" s="6"/>
      <c r="J405" s="6"/>
      <c r="K405" s="6"/>
      <c r="L405" s="18" t="str">
        <f>IF(ISBLANK(SalesOrders_Log[[#This Row],[Product]]),"",SalesOrders_Log[[#This Row],[List Price]]*SalesOrders_Log[[#This Row],[QTY at List Price]]+SalesOrders_Log[[#This Row],[Discount Price]]*SalesOrders_Log[[#This Row],[QTY at Discount Price]])</f>
        <v/>
      </c>
      <c r="M405" s="6"/>
      <c r="N405" s="6"/>
      <c r="O405" s="18" t="str">
        <f>IFERROR(SalesOrders_Log[[#This Row],[Line Sub Total]]*SalesOrders_Log[[#This Row],[Zip Code Taxes]],"")</f>
        <v/>
      </c>
      <c r="P405" s="18">
        <f>SalesOrders_Log[[#This Row],[List Price]]-SalesOrders_Log[[#This Row],[Cost Price]]</f>
        <v>0</v>
      </c>
      <c r="Q40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05" s="93" t="str">
        <f>IFERROR(SalesOrders_Log[[#This Row],[QTY at List Price]]*SalesOrders_Log[[#This Row],[List Price]]/SalesOrders_Log[[#This Row],[Cost Price]]*SalesOrders_Log[[#This Row],[QTY at List Price]]-IF(SalesOrders_Log[[#This Row],[QTY at List Price]]="","",1),"")</f>
        <v/>
      </c>
      <c r="S405" s="93" t="str">
        <f>IFERROR( SalesOrders_Log[[#This Row],[QTY at Discount Price]]*SalesOrders_Log[[#This Row],[Discount Price]]/SalesOrders_Log[[#This Row],[Cost Price]]*SalesOrders_Log[[#This Row],[QTY at Discount Price]]-IF(SalesOrders_Log[[#This Row],[QTY at Discount Price]]="","",1),"")</f>
        <v/>
      </c>
      <c r="T405" s="6"/>
      <c r="V405" s="18">
        <f>IF(SalesOrders_Log[[#This Row],[Date Invoiced]]=FY01_M01,SalesOrders_Log[[#This Row],[Line Sub Total]],0)</f>
        <v>0</v>
      </c>
      <c r="W405" s="18">
        <f>IF(SalesOrders_Log[[#This Row],[Date Invoiced]]=FY01_M02,SalesOrders_Log[[#This Row],[Line Sub Total]],0)</f>
        <v>0</v>
      </c>
      <c r="X405" s="18">
        <f>IF(SalesOrders_Log[[#This Row],[Date Invoiced]]=FY01_M03,SalesOrders_Log[[#This Row],[Line Sub Total]],0)</f>
        <v>0</v>
      </c>
      <c r="Y405" s="18">
        <f>IF(SalesOrders_Log[[#This Row],[Date Invoiced]]=FY01_M04,SalesOrders_Log[[#This Row],[Line Sub Total]],0)</f>
        <v>0</v>
      </c>
      <c r="Z405" s="18">
        <f>IF(SalesOrders_Log[[#This Row],[Date Invoiced]]=FY01_M05,SalesOrders_Log[[#This Row],[Line Sub Total]],0)</f>
        <v>0</v>
      </c>
      <c r="AA405" s="18">
        <f>IF(SalesOrders_Log[[#This Row],[Date Invoiced]]=FY01_M06,SalesOrders_Log[[#This Row],[Line Sub Total]],0)</f>
        <v>0</v>
      </c>
      <c r="AB405" s="18">
        <f>IF(SalesOrders_Log[[#This Row],[Date Invoiced]]=FY01_M07,SalesOrders_Log[[#This Row],[Line Sub Total]],0)</f>
        <v>0</v>
      </c>
      <c r="AC405" s="18">
        <f>IF(SalesOrders_Log[[#This Row],[Date Invoiced]]=FY01_M08,SalesOrders_Log[[#This Row],[Line Sub Total]],0)</f>
        <v>0</v>
      </c>
      <c r="AD405" s="18">
        <f>IF(SalesOrders_Log[[#This Row],[Date Invoiced]]=FY01_M09,SalesOrders_Log[[#This Row],[Line Sub Total]],0)</f>
        <v>0</v>
      </c>
      <c r="AE405" s="18">
        <f>IF(SalesOrders_Log[[#This Row],[Date Invoiced]]=FY01_M10,SalesOrders_Log[[#This Row],[Line Sub Total]],0)</f>
        <v>0</v>
      </c>
      <c r="AF405" s="18">
        <f>IF(SalesOrders_Log[[#This Row],[Date Invoiced]]=FY01_M11,SalesOrders_Log[[#This Row],[Line Sub Total]],0)</f>
        <v>0</v>
      </c>
      <c r="AG405" s="18">
        <f>IF(SalesOrders_Log[[#This Row],[Date Invoiced]]=FY01_M12,SalesOrders_Log[[#This Row],[Line Sub Total]],0)</f>
        <v>0</v>
      </c>
      <c r="AH405" s="18">
        <f>IF(SalesOrders_Log[[#This Row],[Date Invoiced]]=FY02_M01,SalesOrders_Log[[#This Row],[Line Sub Total]],0)</f>
        <v>0</v>
      </c>
      <c r="AI405" s="18">
        <f>IF(SalesOrders_Log[[#This Row],[Date Invoiced]]=FY02_M02,SalesOrders_Log[[#This Row],[Line Sub Total]],0)</f>
        <v>0</v>
      </c>
      <c r="AJ405" s="18">
        <f>IF(SalesOrders_Log[[#This Row],[Date Invoiced]]=FY02_M03,SalesOrders_Log[[#This Row],[Line Sub Total]],0)</f>
        <v>0</v>
      </c>
      <c r="AK405" s="18">
        <f>IF(SalesOrders_Log[[#This Row],[Date Invoiced]]=FY02_M04,SalesOrders_Log[[#This Row],[Line Sub Total]],0)</f>
        <v>0</v>
      </c>
      <c r="AL405" s="18">
        <f>IF(SalesOrders_Log[[#This Row],[Date Invoiced]]=FY02_M05,SalesOrders_Log[[#This Row],[Line Sub Total]],0)</f>
        <v>0</v>
      </c>
      <c r="AM405" s="18">
        <f>IF(SalesOrders_Log[[#This Row],[Date Invoiced]]=FY02_M06,SalesOrders_Log[[#This Row],[Line Sub Total]],0)</f>
        <v>0</v>
      </c>
      <c r="AN405" s="18">
        <f>IF(SalesOrders_Log[[#This Row],[Date Invoiced]]=FY02_M07,SalesOrders_Log[[#This Row],[Line Sub Total]],0)</f>
        <v>0</v>
      </c>
      <c r="AO405" s="18">
        <f>IF(SalesOrders_Log[[#This Row],[Date Invoiced]]=FY02_M08,SalesOrders_Log[[#This Row],[Line Sub Total]],0)</f>
        <v>0</v>
      </c>
      <c r="AP405" s="18">
        <f>IF(SalesOrders_Log[[#This Row],[Date Invoiced]]=FY02_M09,SalesOrders_Log[[#This Row],[Line Sub Total]],0)</f>
        <v>0</v>
      </c>
      <c r="AQ405" s="18">
        <f>IF(SalesOrders_Log[[#This Row],[Date Invoiced]]=FY02_M10,SalesOrders_Log[[#This Row],[Line Sub Total]],0)</f>
        <v>0</v>
      </c>
      <c r="AR405" s="18">
        <f>IF(SalesOrders_Log[[#This Row],[Date Invoiced]]=FY02_M11,SalesOrders_Log[[#This Row],[Line Sub Total]],0)</f>
        <v>0</v>
      </c>
      <c r="AS405" s="18">
        <f>IF(SalesOrders_Log[[#This Row],[Date Invoiced]]=FY02_M12,SalesOrders_Log[[#This Row],[Line Sub Total]],0)</f>
        <v>0</v>
      </c>
      <c r="AT405" s="18">
        <f>IF(SalesOrders_Log[[#This Row],[Date Invoiced]]=FY03_M01,SalesOrders_Log[[#This Row],[Line Sub Total]],0)</f>
        <v>0</v>
      </c>
      <c r="AU405" s="18">
        <f>IF(SalesOrders_Log[[#This Row],[Date Invoiced]]=FY03_M02,SalesOrders_Log[[#This Row],[Line Sub Total]],0)</f>
        <v>0</v>
      </c>
      <c r="AV405" s="18">
        <f>IF(SalesOrders_Log[[#This Row],[Date Invoiced]]=FY03_M03,SalesOrders_Log[[#This Row],[Line Sub Total]],0)</f>
        <v>0</v>
      </c>
      <c r="AW405" s="18">
        <f>IF(SalesOrders_Log[[#This Row],[Date Invoiced]]=FY03_M04,SalesOrders_Log[[#This Row],[Line Sub Total]],0)</f>
        <v>0</v>
      </c>
      <c r="AX405" s="18">
        <f>IF(SalesOrders_Log[[#This Row],[Date Invoiced]]=FY03_M05,SalesOrders_Log[[#This Row],[Line Sub Total]],0)</f>
        <v>0</v>
      </c>
      <c r="AY405" s="18">
        <f>IF(SalesOrders_Log[[#This Row],[Date Invoiced]]=FY03_M06,SalesOrders_Log[[#This Row],[Line Sub Total]],0)</f>
        <v>0</v>
      </c>
      <c r="AZ405" s="18">
        <f>IF(SalesOrders_Log[[#This Row],[Date Invoiced]]=FY03_M07,SalesOrders_Log[[#This Row],[Line Sub Total]],0)</f>
        <v>0</v>
      </c>
      <c r="BA405" s="18">
        <f>IF(SalesOrders_Log[[#This Row],[Date Invoiced]]=FY03_M08,SalesOrders_Log[[#This Row],[Line Sub Total]],0)</f>
        <v>0</v>
      </c>
      <c r="BB405" s="18">
        <f>IF(SalesOrders_Log[[#This Row],[Date Invoiced]]=FY03_M09,SalesOrders_Log[[#This Row],[Line Sub Total]],0)</f>
        <v>0</v>
      </c>
      <c r="BC405" s="18">
        <f>IF(SalesOrders_Log[[#This Row],[Date Invoiced]]=FY03_M10,SalesOrders_Log[[#This Row],[Line Sub Total]],0)</f>
        <v>0</v>
      </c>
      <c r="BD405" s="18">
        <f>IF(SalesOrders_Log[[#This Row],[Date Invoiced]]=FY03_M11,SalesOrders_Log[[#This Row],[Line Sub Total]],0)</f>
        <v>0</v>
      </c>
      <c r="BE405" s="18">
        <f>IF(SalesOrders_Log[[#This Row],[Date Invoiced]]=FY03_M12,SalesOrders_Log[[#This Row],[Line Sub Total]],0)</f>
        <v>0</v>
      </c>
      <c r="BF405" s="18">
        <f>IF(SalesOrders_Log[[#This Row],[Product]]=FY04_M01,SalesOrders_Log[[#This Row],[Date Invoiced]],0)</f>
        <v>0</v>
      </c>
      <c r="BG405" s="18">
        <f>IF(SalesOrders_Log[[#This Row],[Product]]=FY04_M02,SalesOrders_Log[[#This Row],[Date Invoiced]],0)</f>
        <v>0</v>
      </c>
      <c r="BH405" s="18">
        <f>IF(SalesOrders_Log[[#This Row],[Product]]=FY04_M03,SalesOrders_Log[[#This Row],[Date Invoiced]],0)</f>
        <v>0</v>
      </c>
      <c r="BI405" s="18">
        <f>IF(SalesOrders_Log[[#This Row],[Product]]=FY04_M04,SalesOrders_Log[[#This Row],[Date Invoiced]],0)</f>
        <v>0</v>
      </c>
      <c r="BJ405" s="18">
        <f>IF(SalesOrders_Log[[#This Row],[Product]]=FY04_M05,SalesOrders_Log[[#This Row],[Date Invoiced]],0)</f>
        <v>0</v>
      </c>
      <c r="BK405" s="18">
        <f>IF(SalesOrders_Log[[#This Row],[Product]]=FY04_M06,SalesOrders_Log[[#This Row],[Date Invoiced]],0)</f>
        <v>0</v>
      </c>
      <c r="BL405" s="18">
        <f>IF(SalesOrders_Log[[#This Row],[Product]]=FY04_M07,SalesOrders_Log[[#This Row],[Date Invoiced]],0)</f>
        <v>0</v>
      </c>
      <c r="BM405" s="18">
        <f>IF(SalesOrders_Log[[#This Row],[Product]]=FY04_M08,SalesOrders_Log[[#This Row],[Date Invoiced]],0)</f>
        <v>0</v>
      </c>
      <c r="BN405" s="18">
        <f>IF(SalesOrders_Log[[#This Row],[Product]]=FY04_M09,SalesOrders_Log[[#This Row],[Date Invoiced]],0)</f>
        <v>0</v>
      </c>
      <c r="BO405" s="18">
        <f>IF(SalesOrders_Log[[#This Row],[Product]]=FY04_M10,SalesOrders_Log[[#This Row],[Date Invoiced]],0)</f>
        <v>0</v>
      </c>
      <c r="BP405" s="18">
        <f>IF(SalesOrders_Log[[#This Row],[Product]]=FY04_M11,SalesOrders_Log[[#This Row],[Date Invoiced]],0)</f>
        <v>0</v>
      </c>
      <c r="BQ405" s="18">
        <f>IF(SalesOrders_Log[[#This Row],[Product]]=FY04_M12,SalesOrders_Log[[#This Row],[Date Invoiced]],0)</f>
        <v>0</v>
      </c>
      <c r="BR405" s="18">
        <f>IF(SalesOrders_Log[[#This Row],[Product]]=FY05_M01,SalesOrders_Log[[#This Row],[Date Invoiced]],0)</f>
        <v>0</v>
      </c>
      <c r="BS405" s="18">
        <f>IF(SalesOrders_Log[[#This Row],[Product]]=FY05_M02,SalesOrders_Log[[#This Row],[Date Invoiced]],0)</f>
        <v>0</v>
      </c>
      <c r="BT405" s="18">
        <f>IF(SalesOrders_Log[[#This Row],[Product]]=FY05_M03,SalesOrders_Log[[#This Row],[Date Invoiced]],0)</f>
        <v>0</v>
      </c>
      <c r="BU405" s="18">
        <f>IF(SalesOrders_Log[[#This Row],[Product]]=FY05_M04,SalesOrders_Log[[#This Row],[Date Invoiced]],0)</f>
        <v>0</v>
      </c>
      <c r="BV405" s="18">
        <f>IF(SalesOrders_Log[[#This Row],[Product]]=FY05_M05,SalesOrders_Log[[#This Row],[Date Invoiced]],0)</f>
        <v>0</v>
      </c>
      <c r="BW405" s="18">
        <f>IF(SalesOrders_Log[[#This Row],[Product]]=FY05_M06,SalesOrders_Log[[#This Row],[Date Invoiced]],0)</f>
        <v>0</v>
      </c>
      <c r="BX405" s="18">
        <f>IF(SalesOrders_Log[[#This Row],[Product]]=FY05_M07,SalesOrders_Log[[#This Row],[Date Invoiced]],0)</f>
        <v>0</v>
      </c>
      <c r="BY405" s="18">
        <f>IF(SalesOrders_Log[[#This Row],[Product]]=FY05_M08,SalesOrders_Log[[#This Row],[Date Invoiced]],0)</f>
        <v>0</v>
      </c>
      <c r="BZ405" s="18">
        <f>IF(SalesOrders_Log[[#This Row],[Product]]=FY05_M09,SalesOrders_Log[[#This Row],[Date Invoiced]],0)</f>
        <v>0</v>
      </c>
      <c r="CA405" s="18">
        <f>IF(SalesOrders_Log[[#This Row],[Product]]=FY05_M10,SalesOrders_Log[[#This Row],[Date Invoiced]],0)</f>
        <v>0</v>
      </c>
      <c r="CB405" s="18">
        <f>IF(SalesOrders_Log[[#This Row],[Product]]=FY05_M11,SalesOrders_Log[[#This Row],[Date Invoiced]],0)</f>
        <v>0</v>
      </c>
      <c r="CC405" s="18">
        <f>IF(SalesOrders_Log[[#This Row],[Product]]=FY05_M12,SalesOrders_Log[[#This Row],[Date Invoiced]],0)</f>
        <v>0</v>
      </c>
    </row>
    <row r="406" spans="2:81" x14ac:dyDescent="0.25">
      <c r="B406" s="6" t="s">
        <v>1010</v>
      </c>
      <c r="C406" s="6"/>
      <c r="D406" s="11"/>
      <c r="E406" s="6"/>
      <c r="F406" s="6"/>
      <c r="G406" s="6"/>
      <c r="H406" s="6"/>
      <c r="I406" s="6"/>
      <c r="J406" s="6"/>
      <c r="K406" s="6"/>
      <c r="L406" s="18" t="str">
        <f>IF(ISBLANK(SalesOrders_Log[[#This Row],[Product]]),"",SalesOrders_Log[[#This Row],[List Price]]*SalesOrders_Log[[#This Row],[QTY at List Price]]+SalesOrders_Log[[#This Row],[Discount Price]]*SalesOrders_Log[[#This Row],[QTY at Discount Price]])</f>
        <v/>
      </c>
      <c r="M406" s="6"/>
      <c r="N406" s="6"/>
      <c r="O406" s="18" t="str">
        <f>IFERROR(SalesOrders_Log[[#This Row],[Line Sub Total]]*SalesOrders_Log[[#This Row],[Zip Code Taxes]],"")</f>
        <v/>
      </c>
      <c r="P406" s="18">
        <f>SalesOrders_Log[[#This Row],[List Price]]-SalesOrders_Log[[#This Row],[Cost Price]]</f>
        <v>0</v>
      </c>
      <c r="Q40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06" s="93" t="str">
        <f>IFERROR(SalesOrders_Log[[#This Row],[QTY at List Price]]*SalesOrders_Log[[#This Row],[List Price]]/SalesOrders_Log[[#This Row],[Cost Price]]*SalesOrders_Log[[#This Row],[QTY at List Price]]-IF(SalesOrders_Log[[#This Row],[QTY at List Price]]="","",1),"")</f>
        <v/>
      </c>
      <c r="S406" s="93" t="str">
        <f>IFERROR( SalesOrders_Log[[#This Row],[QTY at Discount Price]]*SalesOrders_Log[[#This Row],[Discount Price]]/SalesOrders_Log[[#This Row],[Cost Price]]*SalesOrders_Log[[#This Row],[QTY at Discount Price]]-IF(SalesOrders_Log[[#This Row],[QTY at Discount Price]]="","",1),"")</f>
        <v/>
      </c>
      <c r="T406" s="6"/>
      <c r="V406" s="18">
        <f>IF(SalesOrders_Log[[#This Row],[Date Invoiced]]=FY01_M01,SalesOrders_Log[[#This Row],[Line Sub Total]],0)</f>
        <v>0</v>
      </c>
      <c r="W406" s="18">
        <f>IF(SalesOrders_Log[[#This Row],[Date Invoiced]]=FY01_M02,SalesOrders_Log[[#This Row],[Line Sub Total]],0)</f>
        <v>0</v>
      </c>
      <c r="X406" s="18">
        <f>IF(SalesOrders_Log[[#This Row],[Date Invoiced]]=FY01_M03,SalesOrders_Log[[#This Row],[Line Sub Total]],0)</f>
        <v>0</v>
      </c>
      <c r="Y406" s="18">
        <f>IF(SalesOrders_Log[[#This Row],[Date Invoiced]]=FY01_M04,SalesOrders_Log[[#This Row],[Line Sub Total]],0)</f>
        <v>0</v>
      </c>
      <c r="Z406" s="18">
        <f>IF(SalesOrders_Log[[#This Row],[Date Invoiced]]=FY01_M05,SalesOrders_Log[[#This Row],[Line Sub Total]],0)</f>
        <v>0</v>
      </c>
      <c r="AA406" s="18">
        <f>IF(SalesOrders_Log[[#This Row],[Date Invoiced]]=FY01_M06,SalesOrders_Log[[#This Row],[Line Sub Total]],0)</f>
        <v>0</v>
      </c>
      <c r="AB406" s="18">
        <f>IF(SalesOrders_Log[[#This Row],[Date Invoiced]]=FY01_M07,SalesOrders_Log[[#This Row],[Line Sub Total]],0)</f>
        <v>0</v>
      </c>
      <c r="AC406" s="18">
        <f>IF(SalesOrders_Log[[#This Row],[Date Invoiced]]=FY01_M08,SalesOrders_Log[[#This Row],[Line Sub Total]],0)</f>
        <v>0</v>
      </c>
      <c r="AD406" s="18">
        <f>IF(SalesOrders_Log[[#This Row],[Date Invoiced]]=FY01_M09,SalesOrders_Log[[#This Row],[Line Sub Total]],0)</f>
        <v>0</v>
      </c>
      <c r="AE406" s="18">
        <f>IF(SalesOrders_Log[[#This Row],[Date Invoiced]]=FY01_M10,SalesOrders_Log[[#This Row],[Line Sub Total]],0)</f>
        <v>0</v>
      </c>
      <c r="AF406" s="18">
        <f>IF(SalesOrders_Log[[#This Row],[Date Invoiced]]=FY01_M11,SalesOrders_Log[[#This Row],[Line Sub Total]],0)</f>
        <v>0</v>
      </c>
      <c r="AG406" s="18">
        <f>IF(SalesOrders_Log[[#This Row],[Date Invoiced]]=FY01_M12,SalesOrders_Log[[#This Row],[Line Sub Total]],0)</f>
        <v>0</v>
      </c>
      <c r="AH406" s="18">
        <f>IF(SalesOrders_Log[[#This Row],[Date Invoiced]]=FY02_M01,SalesOrders_Log[[#This Row],[Line Sub Total]],0)</f>
        <v>0</v>
      </c>
      <c r="AI406" s="18">
        <f>IF(SalesOrders_Log[[#This Row],[Date Invoiced]]=FY02_M02,SalesOrders_Log[[#This Row],[Line Sub Total]],0)</f>
        <v>0</v>
      </c>
      <c r="AJ406" s="18">
        <f>IF(SalesOrders_Log[[#This Row],[Date Invoiced]]=FY02_M03,SalesOrders_Log[[#This Row],[Line Sub Total]],0)</f>
        <v>0</v>
      </c>
      <c r="AK406" s="18">
        <f>IF(SalesOrders_Log[[#This Row],[Date Invoiced]]=FY02_M04,SalesOrders_Log[[#This Row],[Line Sub Total]],0)</f>
        <v>0</v>
      </c>
      <c r="AL406" s="18">
        <f>IF(SalesOrders_Log[[#This Row],[Date Invoiced]]=FY02_M05,SalesOrders_Log[[#This Row],[Line Sub Total]],0)</f>
        <v>0</v>
      </c>
      <c r="AM406" s="18">
        <f>IF(SalesOrders_Log[[#This Row],[Date Invoiced]]=FY02_M06,SalesOrders_Log[[#This Row],[Line Sub Total]],0)</f>
        <v>0</v>
      </c>
      <c r="AN406" s="18">
        <f>IF(SalesOrders_Log[[#This Row],[Date Invoiced]]=FY02_M07,SalesOrders_Log[[#This Row],[Line Sub Total]],0)</f>
        <v>0</v>
      </c>
      <c r="AO406" s="18">
        <f>IF(SalesOrders_Log[[#This Row],[Date Invoiced]]=FY02_M08,SalesOrders_Log[[#This Row],[Line Sub Total]],0)</f>
        <v>0</v>
      </c>
      <c r="AP406" s="18">
        <f>IF(SalesOrders_Log[[#This Row],[Date Invoiced]]=FY02_M09,SalesOrders_Log[[#This Row],[Line Sub Total]],0)</f>
        <v>0</v>
      </c>
      <c r="AQ406" s="18">
        <f>IF(SalesOrders_Log[[#This Row],[Date Invoiced]]=FY02_M10,SalesOrders_Log[[#This Row],[Line Sub Total]],0)</f>
        <v>0</v>
      </c>
      <c r="AR406" s="18">
        <f>IF(SalesOrders_Log[[#This Row],[Date Invoiced]]=FY02_M11,SalesOrders_Log[[#This Row],[Line Sub Total]],0)</f>
        <v>0</v>
      </c>
      <c r="AS406" s="18">
        <f>IF(SalesOrders_Log[[#This Row],[Date Invoiced]]=FY02_M12,SalesOrders_Log[[#This Row],[Line Sub Total]],0)</f>
        <v>0</v>
      </c>
      <c r="AT406" s="18">
        <f>IF(SalesOrders_Log[[#This Row],[Date Invoiced]]=FY03_M01,SalesOrders_Log[[#This Row],[Line Sub Total]],0)</f>
        <v>0</v>
      </c>
      <c r="AU406" s="18">
        <f>IF(SalesOrders_Log[[#This Row],[Date Invoiced]]=FY03_M02,SalesOrders_Log[[#This Row],[Line Sub Total]],0)</f>
        <v>0</v>
      </c>
      <c r="AV406" s="18">
        <f>IF(SalesOrders_Log[[#This Row],[Date Invoiced]]=FY03_M03,SalesOrders_Log[[#This Row],[Line Sub Total]],0)</f>
        <v>0</v>
      </c>
      <c r="AW406" s="18">
        <f>IF(SalesOrders_Log[[#This Row],[Date Invoiced]]=FY03_M04,SalesOrders_Log[[#This Row],[Line Sub Total]],0)</f>
        <v>0</v>
      </c>
      <c r="AX406" s="18">
        <f>IF(SalesOrders_Log[[#This Row],[Date Invoiced]]=FY03_M05,SalesOrders_Log[[#This Row],[Line Sub Total]],0)</f>
        <v>0</v>
      </c>
      <c r="AY406" s="18">
        <f>IF(SalesOrders_Log[[#This Row],[Date Invoiced]]=FY03_M06,SalesOrders_Log[[#This Row],[Line Sub Total]],0)</f>
        <v>0</v>
      </c>
      <c r="AZ406" s="18">
        <f>IF(SalesOrders_Log[[#This Row],[Date Invoiced]]=FY03_M07,SalesOrders_Log[[#This Row],[Line Sub Total]],0)</f>
        <v>0</v>
      </c>
      <c r="BA406" s="18">
        <f>IF(SalesOrders_Log[[#This Row],[Date Invoiced]]=FY03_M08,SalesOrders_Log[[#This Row],[Line Sub Total]],0)</f>
        <v>0</v>
      </c>
      <c r="BB406" s="18">
        <f>IF(SalesOrders_Log[[#This Row],[Date Invoiced]]=FY03_M09,SalesOrders_Log[[#This Row],[Line Sub Total]],0)</f>
        <v>0</v>
      </c>
      <c r="BC406" s="18">
        <f>IF(SalesOrders_Log[[#This Row],[Date Invoiced]]=FY03_M10,SalesOrders_Log[[#This Row],[Line Sub Total]],0)</f>
        <v>0</v>
      </c>
      <c r="BD406" s="18">
        <f>IF(SalesOrders_Log[[#This Row],[Date Invoiced]]=FY03_M11,SalesOrders_Log[[#This Row],[Line Sub Total]],0)</f>
        <v>0</v>
      </c>
      <c r="BE406" s="18">
        <f>IF(SalesOrders_Log[[#This Row],[Date Invoiced]]=FY03_M12,SalesOrders_Log[[#This Row],[Line Sub Total]],0)</f>
        <v>0</v>
      </c>
      <c r="BF406" s="18">
        <f>IF(SalesOrders_Log[[#This Row],[Product]]=FY04_M01,SalesOrders_Log[[#This Row],[Date Invoiced]],0)</f>
        <v>0</v>
      </c>
      <c r="BG406" s="18">
        <f>IF(SalesOrders_Log[[#This Row],[Product]]=FY04_M02,SalesOrders_Log[[#This Row],[Date Invoiced]],0)</f>
        <v>0</v>
      </c>
      <c r="BH406" s="18">
        <f>IF(SalesOrders_Log[[#This Row],[Product]]=FY04_M03,SalesOrders_Log[[#This Row],[Date Invoiced]],0)</f>
        <v>0</v>
      </c>
      <c r="BI406" s="18">
        <f>IF(SalesOrders_Log[[#This Row],[Product]]=FY04_M04,SalesOrders_Log[[#This Row],[Date Invoiced]],0)</f>
        <v>0</v>
      </c>
      <c r="BJ406" s="18">
        <f>IF(SalesOrders_Log[[#This Row],[Product]]=FY04_M05,SalesOrders_Log[[#This Row],[Date Invoiced]],0)</f>
        <v>0</v>
      </c>
      <c r="BK406" s="18">
        <f>IF(SalesOrders_Log[[#This Row],[Product]]=FY04_M06,SalesOrders_Log[[#This Row],[Date Invoiced]],0)</f>
        <v>0</v>
      </c>
      <c r="BL406" s="18">
        <f>IF(SalesOrders_Log[[#This Row],[Product]]=FY04_M07,SalesOrders_Log[[#This Row],[Date Invoiced]],0)</f>
        <v>0</v>
      </c>
      <c r="BM406" s="18">
        <f>IF(SalesOrders_Log[[#This Row],[Product]]=FY04_M08,SalesOrders_Log[[#This Row],[Date Invoiced]],0)</f>
        <v>0</v>
      </c>
      <c r="BN406" s="18">
        <f>IF(SalesOrders_Log[[#This Row],[Product]]=FY04_M09,SalesOrders_Log[[#This Row],[Date Invoiced]],0)</f>
        <v>0</v>
      </c>
      <c r="BO406" s="18">
        <f>IF(SalesOrders_Log[[#This Row],[Product]]=FY04_M10,SalesOrders_Log[[#This Row],[Date Invoiced]],0)</f>
        <v>0</v>
      </c>
      <c r="BP406" s="18">
        <f>IF(SalesOrders_Log[[#This Row],[Product]]=FY04_M11,SalesOrders_Log[[#This Row],[Date Invoiced]],0)</f>
        <v>0</v>
      </c>
      <c r="BQ406" s="18">
        <f>IF(SalesOrders_Log[[#This Row],[Product]]=FY04_M12,SalesOrders_Log[[#This Row],[Date Invoiced]],0)</f>
        <v>0</v>
      </c>
      <c r="BR406" s="18">
        <f>IF(SalesOrders_Log[[#This Row],[Product]]=FY05_M01,SalesOrders_Log[[#This Row],[Date Invoiced]],0)</f>
        <v>0</v>
      </c>
      <c r="BS406" s="18">
        <f>IF(SalesOrders_Log[[#This Row],[Product]]=FY05_M02,SalesOrders_Log[[#This Row],[Date Invoiced]],0)</f>
        <v>0</v>
      </c>
      <c r="BT406" s="18">
        <f>IF(SalesOrders_Log[[#This Row],[Product]]=FY05_M03,SalesOrders_Log[[#This Row],[Date Invoiced]],0)</f>
        <v>0</v>
      </c>
      <c r="BU406" s="18">
        <f>IF(SalesOrders_Log[[#This Row],[Product]]=FY05_M04,SalesOrders_Log[[#This Row],[Date Invoiced]],0)</f>
        <v>0</v>
      </c>
      <c r="BV406" s="18">
        <f>IF(SalesOrders_Log[[#This Row],[Product]]=FY05_M05,SalesOrders_Log[[#This Row],[Date Invoiced]],0)</f>
        <v>0</v>
      </c>
      <c r="BW406" s="18">
        <f>IF(SalesOrders_Log[[#This Row],[Product]]=FY05_M06,SalesOrders_Log[[#This Row],[Date Invoiced]],0)</f>
        <v>0</v>
      </c>
      <c r="BX406" s="18">
        <f>IF(SalesOrders_Log[[#This Row],[Product]]=FY05_M07,SalesOrders_Log[[#This Row],[Date Invoiced]],0)</f>
        <v>0</v>
      </c>
      <c r="BY406" s="18">
        <f>IF(SalesOrders_Log[[#This Row],[Product]]=FY05_M08,SalesOrders_Log[[#This Row],[Date Invoiced]],0)</f>
        <v>0</v>
      </c>
      <c r="BZ406" s="18">
        <f>IF(SalesOrders_Log[[#This Row],[Product]]=FY05_M09,SalesOrders_Log[[#This Row],[Date Invoiced]],0)</f>
        <v>0</v>
      </c>
      <c r="CA406" s="18">
        <f>IF(SalesOrders_Log[[#This Row],[Product]]=FY05_M10,SalesOrders_Log[[#This Row],[Date Invoiced]],0)</f>
        <v>0</v>
      </c>
      <c r="CB406" s="18">
        <f>IF(SalesOrders_Log[[#This Row],[Product]]=FY05_M11,SalesOrders_Log[[#This Row],[Date Invoiced]],0)</f>
        <v>0</v>
      </c>
      <c r="CC406" s="18">
        <f>IF(SalesOrders_Log[[#This Row],[Product]]=FY05_M12,SalesOrders_Log[[#This Row],[Date Invoiced]],0)</f>
        <v>0</v>
      </c>
    </row>
    <row r="407" spans="2:81" x14ac:dyDescent="0.25">
      <c r="B407" s="6" t="s">
        <v>1011</v>
      </c>
      <c r="C407" s="6"/>
      <c r="D407" s="11"/>
      <c r="E407" s="6"/>
      <c r="F407" s="6"/>
      <c r="G407" s="6"/>
      <c r="H407" s="6"/>
      <c r="I407" s="6"/>
      <c r="J407" s="6"/>
      <c r="K407" s="6"/>
      <c r="L407" s="18" t="str">
        <f>IF(ISBLANK(SalesOrders_Log[[#This Row],[Product]]),"",SalesOrders_Log[[#This Row],[List Price]]*SalesOrders_Log[[#This Row],[QTY at List Price]]+SalesOrders_Log[[#This Row],[Discount Price]]*SalesOrders_Log[[#This Row],[QTY at Discount Price]])</f>
        <v/>
      </c>
      <c r="M407" s="6"/>
      <c r="N407" s="6"/>
      <c r="O407" s="18" t="str">
        <f>IFERROR(SalesOrders_Log[[#This Row],[Line Sub Total]]*SalesOrders_Log[[#This Row],[Zip Code Taxes]],"")</f>
        <v/>
      </c>
      <c r="P407" s="18">
        <f>SalesOrders_Log[[#This Row],[List Price]]-SalesOrders_Log[[#This Row],[Cost Price]]</f>
        <v>0</v>
      </c>
      <c r="Q40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07" s="93" t="str">
        <f>IFERROR(SalesOrders_Log[[#This Row],[QTY at List Price]]*SalesOrders_Log[[#This Row],[List Price]]/SalesOrders_Log[[#This Row],[Cost Price]]*SalesOrders_Log[[#This Row],[QTY at List Price]]-IF(SalesOrders_Log[[#This Row],[QTY at List Price]]="","",1),"")</f>
        <v/>
      </c>
      <c r="S407" s="93" t="str">
        <f>IFERROR( SalesOrders_Log[[#This Row],[QTY at Discount Price]]*SalesOrders_Log[[#This Row],[Discount Price]]/SalesOrders_Log[[#This Row],[Cost Price]]*SalesOrders_Log[[#This Row],[QTY at Discount Price]]-IF(SalesOrders_Log[[#This Row],[QTY at Discount Price]]="","",1),"")</f>
        <v/>
      </c>
      <c r="T407" s="6"/>
      <c r="V407" s="18">
        <f>IF(SalesOrders_Log[[#This Row],[Date Invoiced]]=FY01_M01,SalesOrders_Log[[#This Row],[Line Sub Total]],0)</f>
        <v>0</v>
      </c>
      <c r="W407" s="18">
        <f>IF(SalesOrders_Log[[#This Row],[Date Invoiced]]=FY01_M02,SalesOrders_Log[[#This Row],[Line Sub Total]],0)</f>
        <v>0</v>
      </c>
      <c r="X407" s="18">
        <f>IF(SalesOrders_Log[[#This Row],[Date Invoiced]]=FY01_M03,SalesOrders_Log[[#This Row],[Line Sub Total]],0)</f>
        <v>0</v>
      </c>
      <c r="Y407" s="18">
        <f>IF(SalesOrders_Log[[#This Row],[Date Invoiced]]=FY01_M04,SalesOrders_Log[[#This Row],[Line Sub Total]],0)</f>
        <v>0</v>
      </c>
      <c r="Z407" s="18">
        <f>IF(SalesOrders_Log[[#This Row],[Date Invoiced]]=FY01_M05,SalesOrders_Log[[#This Row],[Line Sub Total]],0)</f>
        <v>0</v>
      </c>
      <c r="AA407" s="18">
        <f>IF(SalesOrders_Log[[#This Row],[Date Invoiced]]=FY01_M06,SalesOrders_Log[[#This Row],[Line Sub Total]],0)</f>
        <v>0</v>
      </c>
      <c r="AB407" s="18">
        <f>IF(SalesOrders_Log[[#This Row],[Date Invoiced]]=FY01_M07,SalesOrders_Log[[#This Row],[Line Sub Total]],0)</f>
        <v>0</v>
      </c>
      <c r="AC407" s="18">
        <f>IF(SalesOrders_Log[[#This Row],[Date Invoiced]]=FY01_M08,SalesOrders_Log[[#This Row],[Line Sub Total]],0)</f>
        <v>0</v>
      </c>
      <c r="AD407" s="18">
        <f>IF(SalesOrders_Log[[#This Row],[Date Invoiced]]=FY01_M09,SalesOrders_Log[[#This Row],[Line Sub Total]],0)</f>
        <v>0</v>
      </c>
      <c r="AE407" s="18">
        <f>IF(SalesOrders_Log[[#This Row],[Date Invoiced]]=FY01_M10,SalesOrders_Log[[#This Row],[Line Sub Total]],0)</f>
        <v>0</v>
      </c>
      <c r="AF407" s="18">
        <f>IF(SalesOrders_Log[[#This Row],[Date Invoiced]]=FY01_M11,SalesOrders_Log[[#This Row],[Line Sub Total]],0)</f>
        <v>0</v>
      </c>
      <c r="AG407" s="18">
        <f>IF(SalesOrders_Log[[#This Row],[Date Invoiced]]=FY01_M12,SalesOrders_Log[[#This Row],[Line Sub Total]],0)</f>
        <v>0</v>
      </c>
      <c r="AH407" s="18">
        <f>IF(SalesOrders_Log[[#This Row],[Date Invoiced]]=FY02_M01,SalesOrders_Log[[#This Row],[Line Sub Total]],0)</f>
        <v>0</v>
      </c>
      <c r="AI407" s="18">
        <f>IF(SalesOrders_Log[[#This Row],[Date Invoiced]]=FY02_M02,SalesOrders_Log[[#This Row],[Line Sub Total]],0)</f>
        <v>0</v>
      </c>
      <c r="AJ407" s="18">
        <f>IF(SalesOrders_Log[[#This Row],[Date Invoiced]]=FY02_M03,SalesOrders_Log[[#This Row],[Line Sub Total]],0)</f>
        <v>0</v>
      </c>
      <c r="AK407" s="18">
        <f>IF(SalesOrders_Log[[#This Row],[Date Invoiced]]=FY02_M04,SalesOrders_Log[[#This Row],[Line Sub Total]],0)</f>
        <v>0</v>
      </c>
      <c r="AL407" s="18">
        <f>IF(SalesOrders_Log[[#This Row],[Date Invoiced]]=FY02_M05,SalesOrders_Log[[#This Row],[Line Sub Total]],0)</f>
        <v>0</v>
      </c>
      <c r="AM407" s="18">
        <f>IF(SalesOrders_Log[[#This Row],[Date Invoiced]]=FY02_M06,SalesOrders_Log[[#This Row],[Line Sub Total]],0)</f>
        <v>0</v>
      </c>
      <c r="AN407" s="18">
        <f>IF(SalesOrders_Log[[#This Row],[Date Invoiced]]=FY02_M07,SalesOrders_Log[[#This Row],[Line Sub Total]],0)</f>
        <v>0</v>
      </c>
      <c r="AO407" s="18">
        <f>IF(SalesOrders_Log[[#This Row],[Date Invoiced]]=FY02_M08,SalesOrders_Log[[#This Row],[Line Sub Total]],0)</f>
        <v>0</v>
      </c>
      <c r="AP407" s="18">
        <f>IF(SalesOrders_Log[[#This Row],[Date Invoiced]]=FY02_M09,SalesOrders_Log[[#This Row],[Line Sub Total]],0)</f>
        <v>0</v>
      </c>
      <c r="AQ407" s="18">
        <f>IF(SalesOrders_Log[[#This Row],[Date Invoiced]]=FY02_M10,SalesOrders_Log[[#This Row],[Line Sub Total]],0)</f>
        <v>0</v>
      </c>
      <c r="AR407" s="18">
        <f>IF(SalesOrders_Log[[#This Row],[Date Invoiced]]=FY02_M11,SalesOrders_Log[[#This Row],[Line Sub Total]],0)</f>
        <v>0</v>
      </c>
      <c r="AS407" s="18">
        <f>IF(SalesOrders_Log[[#This Row],[Date Invoiced]]=FY02_M12,SalesOrders_Log[[#This Row],[Line Sub Total]],0)</f>
        <v>0</v>
      </c>
      <c r="AT407" s="18">
        <f>IF(SalesOrders_Log[[#This Row],[Date Invoiced]]=FY03_M01,SalesOrders_Log[[#This Row],[Line Sub Total]],0)</f>
        <v>0</v>
      </c>
      <c r="AU407" s="18">
        <f>IF(SalesOrders_Log[[#This Row],[Date Invoiced]]=FY03_M02,SalesOrders_Log[[#This Row],[Line Sub Total]],0)</f>
        <v>0</v>
      </c>
      <c r="AV407" s="18">
        <f>IF(SalesOrders_Log[[#This Row],[Date Invoiced]]=FY03_M03,SalesOrders_Log[[#This Row],[Line Sub Total]],0)</f>
        <v>0</v>
      </c>
      <c r="AW407" s="18">
        <f>IF(SalesOrders_Log[[#This Row],[Date Invoiced]]=FY03_M04,SalesOrders_Log[[#This Row],[Line Sub Total]],0)</f>
        <v>0</v>
      </c>
      <c r="AX407" s="18">
        <f>IF(SalesOrders_Log[[#This Row],[Date Invoiced]]=FY03_M05,SalesOrders_Log[[#This Row],[Line Sub Total]],0)</f>
        <v>0</v>
      </c>
      <c r="AY407" s="18">
        <f>IF(SalesOrders_Log[[#This Row],[Date Invoiced]]=FY03_M06,SalesOrders_Log[[#This Row],[Line Sub Total]],0)</f>
        <v>0</v>
      </c>
      <c r="AZ407" s="18">
        <f>IF(SalesOrders_Log[[#This Row],[Date Invoiced]]=FY03_M07,SalesOrders_Log[[#This Row],[Line Sub Total]],0)</f>
        <v>0</v>
      </c>
      <c r="BA407" s="18">
        <f>IF(SalesOrders_Log[[#This Row],[Date Invoiced]]=FY03_M08,SalesOrders_Log[[#This Row],[Line Sub Total]],0)</f>
        <v>0</v>
      </c>
      <c r="BB407" s="18">
        <f>IF(SalesOrders_Log[[#This Row],[Date Invoiced]]=FY03_M09,SalesOrders_Log[[#This Row],[Line Sub Total]],0)</f>
        <v>0</v>
      </c>
      <c r="BC407" s="18">
        <f>IF(SalesOrders_Log[[#This Row],[Date Invoiced]]=FY03_M10,SalesOrders_Log[[#This Row],[Line Sub Total]],0)</f>
        <v>0</v>
      </c>
      <c r="BD407" s="18">
        <f>IF(SalesOrders_Log[[#This Row],[Date Invoiced]]=FY03_M11,SalesOrders_Log[[#This Row],[Line Sub Total]],0)</f>
        <v>0</v>
      </c>
      <c r="BE407" s="18">
        <f>IF(SalesOrders_Log[[#This Row],[Date Invoiced]]=FY03_M12,SalesOrders_Log[[#This Row],[Line Sub Total]],0)</f>
        <v>0</v>
      </c>
      <c r="BF407" s="18">
        <f>IF(SalesOrders_Log[[#This Row],[Product]]=FY04_M01,SalesOrders_Log[[#This Row],[Date Invoiced]],0)</f>
        <v>0</v>
      </c>
      <c r="BG407" s="18">
        <f>IF(SalesOrders_Log[[#This Row],[Product]]=FY04_M02,SalesOrders_Log[[#This Row],[Date Invoiced]],0)</f>
        <v>0</v>
      </c>
      <c r="BH407" s="18">
        <f>IF(SalesOrders_Log[[#This Row],[Product]]=FY04_M03,SalesOrders_Log[[#This Row],[Date Invoiced]],0)</f>
        <v>0</v>
      </c>
      <c r="BI407" s="18">
        <f>IF(SalesOrders_Log[[#This Row],[Product]]=FY04_M04,SalesOrders_Log[[#This Row],[Date Invoiced]],0)</f>
        <v>0</v>
      </c>
      <c r="BJ407" s="18">
        <f>IF(SalesOrders_Log[[#This Row],[Product]]=FY04_M05,SalesOrders_Log[[#This Row],[Date Invoiced]],0)</f>
        <v>0</v>
      </c>
      <c r="BK407" s="18">
        <f>IF(SalesOrders_Log[[#This Row],[Product]]=FY04_M06,SalesOrders_Log[[#This Row],[Date Invoiced]],0)</f>
        <v>0</v>
      </c>
      <c r="BL407" s="18">
        <f>IF(SalesOrders_Log[[#This Row],[Product]]=FY04_M07,SalesOrders_Log[[#This Row],[Date Invoiced]],0)</f>
        <v>0</v>
      </c>
      <c r="BM407" s="18">
        <f>IF(SalesOrders_Log[[#This Row],[Product]]=FY04_M08,SalesOrders_Log[[#This Row],[Date Invoiced]],0)</f>
        <v>0</v>
      </c>
      <c r="BN407" s="18">
        <f>IF(SalesOrders_Log[[#This Row],[Product]]=FY04_M09,SalesOrders_Log[[#This Row],[Date Invoiced]],0)</f>
        <v>0</v>
      </c>
      <c r="BO407" s="18">
        <f>IF(SalesOrders_Log[[#This Row],[Product]]=FY04_M10,SalesOrders_Log[[#This Row],[Date Invoiced]],0)</f>
        <v>0</v>
      </c>
      <c r="BP407" s="18">
        <f>IF(SalesOrders_Log[[#This Row],[Product]]=FY04_M11,SalesOrders_Log[[#This Row],[Date Invoiced]],0)</f>
        <v>0</v>
      </c>
      <c r="BQ407" s="18">
        <f>IF(SalesOrders_Log[[#This Row],[Product]]=FY04_M12,SalesOrders_Log[[#This Row],[Date Invoiced]],0)</f>
        <v>0</v>
      </c>
      <c r="BR407" s="18">
        <f>IF(SalesOrders_Log[[#This Row],[Product]]=FY05_M01,SalesOrders_Log[[#This Row],[Date Invoiced]],0)</f>
        <v>0</v>
      </c>
      <c r="BS407" s="18">
        <f>IF(SalesOrders_Log[[#This Row],[Product]]=FY05_M02,SalesOrders_Log[[#This Row],[Date Invoiced]],0)</f>
        <v>0</v>
      </c>
      <c r="BT407" s="18">
        <f>IF(SalesOrders_Log[[#This Row],[Product]]=FY05_M03,SalesOrders_Log[[#This Row],[Date Invoiced]],0)</f>
        <v>0</v>
      </c>
      <c r="BU407" s="18">
        <f>IF(SalesOrders_Log[[#This Row],[Product]]=FY05_M04,SalesOrders_Log[[#This Row],[Date Invoiced]],0)</f>
        <v>0</v>
      </c>
      <c r="BV407" s="18">
        <f>IF(SalesOrders_Log[[#This Row],[Product]]=FY05_M05,SalesOrders_Log[[#This Row],[Date Invoiced]],0)</f>
        <v>0</v>
      </c>
      <c r="BW407" s="18">
        <f>IF(SalesOrders_Log[[#This Row],[Product]]=FY05_M06,SalesOrders_Log[[#This Row],[Date Invoiced]],0)</f>
        <v>0</v>
      </c>
      <c r="BX407" s="18">
        <f>IF(SalesOrders_Log[[#This Row],[Product]]=FY05_M07,SalesOrders_Log[[#This Row],[Date Invoiced]],0)</f>
        <v>0</v>
      </c>
      <c r="BY407" s="18">
        <f>IF(SalesOrders_Log[[#This Row],[Product]]=FY05_M08,SalesOrders_Log[[#This Row],[Date Invoiced]],0)</f>
        <v>0</v>
      </c>
      <c r="BZ407" s="18">
        <f>IF(SalesOrders_Log[[#This Row],[Product]]=FY05_M09,SalesOrders_Log[[#This Row],[Date Invoiced]],0)</f>
        <v>0</v>
      </c>
      <c r="CA407" s="18">
        <f>IF(SalesOrders_Log[[#This Row],[Product]]=FY05_M10,SalesOrders_Log[[#This Row],[Date Invoiced]],0)</f>
        <v>0</v>
      </c>
      <c r="CB407" s="18">
        <f>IF(SalesOrders_Log[[#This Row],[Product]]=FY05_M11,SalesOrders_Log[[#This Row],[Date Invoiced]],0)</f>
        <v>0</v>
      </c>
      <c r="CC407" s="18">
        <f>IF(SalesOrders_Log[[#This Row],[Product]]=FY05_M12,SalesOrders_Log[[#This Row],[Date Invoiced]],0)</f>
        <v>0</v>
      </c>
    </row>
    <row r="408" spans="2:81" x14ac:dyDescent="0.25">
      <c r="B408" s="6" t="s">
        <v>1012</v>
      </c>
      <c r="C408" s="6"/>
      <c r="D408" s="11"/>
      <c r="E408" s="6"/>
      <c r="F408" s="6"/>
      <c r="G408" s="6"/>
      <c r="H408" s="6"/>
      <c r="I408" s="6"/>
      <c r="J408" s="6"/>
      <c r="K408" s="6"/>
      <c r="L408" s="18" t="str">
        <f>IF(ISBLANK(SalesOrders_Log[[#This Row],[Product]]),"",SalesOrders_Log[[#This Row],[List Price]]*SalesOrders_Log[[#This Row],[QTY at List Price]]+SalesOrders_Log[[#This Row],[Discount Price]]*SalesOrders_Log[[#This Row],[QTY at Discount Price]])</f>
        <v/>
      </c>
      <c r="M408" s="6"/>
      <c r="N408" s="6"/>
      <c r="O408" s="18" t="str">
        <f>IFERROR(SalesOrders_Log[[#This Row],[Line Sub Total]]*SalesOrders_Log[[#This Row],[Zip Code Taxes]],"")</f>
        <v/>
      </c>
      <c r="P408" s="18">
        <f>SalesOrders_Log[[#This Row],[List Price]]-SalesOrders_Log[[#This Row],[Cost Price]]</f>
        <v>0</v>
      </c>
      <c r="Q40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08" s="93" t="str">
        <f>IFERROR(SalesOrders_Log[[#This Row],[QTY at List Price]]*SalesOrders_Log[[#This Row],[List Price]]/SalesOrders_Log[[#This Row],[Cost Price]]*SalesOrders_Log[[#This Row],[QTY at List Price]]-IF(SalesOrders_Log[[#This Row],[QTY at List Price]]="","",1),"")</f>
        <v/>
      </c>
      <c r="S408" s="93" t="str">
        <f>IFERROR( SalesOrders_Log[[#This Row],[QTY at Discount Price]]*SalesOrders_Log[[#This Row],[Discount Price]]/SalesOrders_Log[[#This Row],[Cost Price]]*SalesOrders_Log[[#This Row],[QTY at Discount Price]]-IF(SalesOrders_Log[[#This Row],[QTY at Discount Price]]="","",1),"")</f>
        <v/>
      </c>
      <c r="T408" s="6"/>
      <c r="V408" s="18">
        <f>IF(SalesOrders_Log[[#This Row],[Date Invoiced]]=FY01_M01,SalesOrders_Log[[#This Row],[Line Sub Total]],0)</f>
        <v>0</v>
      </c>
      <c r="W408" s="18">
        <f>IF(SalesOrders_Log[[#This Row],[Date Invoiced]]=FY01_M02,SalesOrders_Log[[#This Row],[Line Sub Total]],0)</f>
        <v>0</v>
      </c>
      <c r="X408" s="18">
        <f>IF(SalesOrders_Log[[#This Row],[Date Invoiced]]=FY01_M03,SalesOrders_Log[[#This Row],[Line Sub Total]],0)</f>
        <v>0</v>
      </c>
      <c r="Y408" s="18">
        <f>IF(SalesOrders_Log[[#This Row],[Date Invoiced]]=FY01_M04,SalesOrders_Log[[#This Row],[Line Sub Total]],0)</f>
        <v>0</v>
      </c>
      <c r="Z408" s="18">
        <f>IF(SalesOrders_Log[[#This Row],[Date Invoiced]]=FY01_M05,SalesOrders_Log[[#This Row],[Line Sub Total]],0)</f>
        <v>0</v>
      </c>
      <c r="AA408" s="18">
        <f>IF(SalesOrders_Log[[#This Row],[Date Invoiced]]=FY01_M06,SalesOrders_Log[[#This Row],[Line Sub Total]],0)</f>
        <v>0</v>
      </c>
      <c r="AB408" s="18">
        <f>IF(SalesOrders_Log[[#This Row],[Date Invoiced]]=FY01_M07,SalesOrders_Log[[#This Row],[Line Sub Total]],0)</f>
        <v>0</v>
      </c>
      <c r="AC408" s="18">
        <f>IF(SalesOrders_Log[[#This Row],[Date Invoiced]]=FY01_M08,SalesOrders_Log[[#This Row],[Line Sub Total]],0)</f>
        <v>0</v>
      </c>
      <c r="AD408" s="18">
        <f>IF(SalesOrders_Log[[#This Row],[Date Invoiced]]=FY01_M09,SalesOrders_Log[[#This Row],[Line Sub Total]],0)</f>
        <v>0</v>
      </c>
      <c r="AE408" s="18">
        <f>IF(SalesOrders_Log[[#This Row],[Date Invoiced]]=FY01_M10,SalesOrders_Log[[#This Row],[Line Sub Total]],0)</f>
        <v>0</v>
      </c>
      <c r="AF408" s="18">
        <f>IF(SalesOrders_Log[[#This Row],[Date Invoiced]]=FY01_M11,SalesOrders_Log[[#This Row],[Line Sub Total]],0)</f>
        <v>0</v>
      </c>
      <c r="AG408" s="18">
        <f>IF(SalesOrders_Log[[#This Row],[Date Invoiced]]=FY01_M12,SalesOrders_Log[[#This Row],[Line Sub Total]],0)</f>
        <v>0</v>
      </c>
      <c r="AH408" s="18">
        <f>IF(SalesOrders_Log[[#This Row],[Date Invoiced]]=FY02_M01,SalesOrders_Log[[#This Row],[Line Sub Total]],0)</f>
        <v>0</v>
      </c>
      <c r="AI408" s="18">
        <f>IF(SalesOrders_Log[[#This Row],[Date Invoiced]]=FY02_M02,SalesOrders_Log[[#This Row],[Line Sub Total]],0)</f>
        <v>0</v>
      </c>
      <c r="AJ408" s="18">
        <f>IF(SalesOrders_Log[[#This Row],[Date Invoiced]]=FY02_M03,SalesOrders_Log[[#This Row],[Line Sub Total]],0)</f>
        <v>0</v>
      </c>
      <c r="AK408" s="18">
        <f>IF(SalesOrders_Log[[#This Row],[Date Invoiced]]=FY02_M04,SalesOrders_Log[[#This Row],[Line Sub Total]],0)</f>
        <v>0</v>
      </c>
      <c r="AL408" s="18">
        <f>IF(SalesOrders_Log[[#This Row],[Date Invoiced]]=FY02_M05,SalesOrders_Log[[#This Row],[Line Sub Total]],0)</f>
        <v>0</v>
      </c>
      <c r="AM408" s="18">
        <f>IF(SalesOrders_Log[[#This Row],[Date Invoiced]]=FY02_M06,SalesOrders_Log[[#This Row],[Line Sub Total]],0)</f>
        <v>0</v>
      </c>
      <c r="AN408" s="18">
        <f>IF(SalesOrders_Log[[#This Row],[Date Invoiced]]=FY02_M07,SalesOrders_Log[[#This Row],[Line Sub Total]],0)</f>
        <v>0</v>
      </c>
      <c r="AO408" s="18">
        <f>IF(SalesOrders_Log[[#This Row],[Date Invoiced]]=FY02_M08,SalesOrders_Log[[#This Row],[Line Sub Total]],0)</f>
        <v>0</v>
      </c>
      <c r="AP408" s="18">
        <f>IF(SalesOrders_Log[[#This Row],[Date Invoiced]]=FY02_M09,SalesOrders_Log[[#This Row],[Line Sub Total]],0)</f>
        <v>0</v>
      </c>
      <c r="AQ408" s="18">
        <f>IF(SalesOrders_Log[[#This Row],[Date Invoiced]]=FY02_M10,SalesOrders_Log[[#This Row],[Line Sub Total]],0)</f>
        <v>0</v>
      </c>
      <c r="AR408" s="18">
        <f>IF(SalesOrders_Log[[#This Row],[Date Invoiced]]=FY02_M11,SalesOrders_Log[[#This Row],[Line Sub Total]],0)</f>
        <v>0</v>
      </c>
      <c r="AS408" s="18">
        <f>IF(SalesOrders_Log[[#This Row],[Date Invoiced]]=FY02_M12,SalesOrders_Log[[#This Row],[Line Sub Total]],0)</f>
        <v>0</v>
      </c>
      <c r="AT408" s="18">
        <f>IF(SalesOrders_Log[[#This Row],[Date Invoiced]]=FY03_M01,SalesOrders_Log[[#This Row],[Line Sub Total]],0)</f>
        <v>0</v>
      </c>
      <c r="AU408" s="18">
        <f>IF(SalesOrders_Log[[#This Row],[Date Invoiced]]=FY03_M02,SalesOrders_Log[[#This Row],[Line Sub Total]],0)</f>
        <v>0</v>
      </c>
      <c r="AV408" s="18">
        <f>IF(SalesOrders_Log[[#This Row],[Date Invoiced]]=FY03_M03,SalesOrders_Log[[#This Row],[Line Sub Total]],0)</f>
        <v>0</v>
      </c>
      <c r="AW408" s="18">
        <f>IF(SalesOrders_Log[[#This Row],[Date Invoiced]]=FY03_M04,SalesOrders_Log[[#This Row],[Line Sub Total]],0)</f>
        <v>0</v>
      </c>
      <c r="AX408" s="18">
        <f>IF(SalesOrders_Log[[#This Row],[Date Invoiced]]=FY03_M05,SalesOrders_Log[[#This Row],[Line Sub Total]],0)</f>
        <v>0</v>
      </c>
      <c r="AY408" s="18">
        <f>IF(SalesOrders_Log[[#This Row],[Date Invoiced]]=FY03_M06,SalesOrders_Log[[#This Row],[Line Sub Total]],0)</f>
        <v>0</v>
      </c>
      <c r="AZ408" s="18">
        <f>IF(SalesOrders_Log[[#This Row],[Date Invoiced]]=FY03_M07,SalesOrders_Log[[#This Row],[Line Sub Total]],0)</f>
        <v>0</v>
      </c>
      <c r="BA408" s="18">
        <f>IF(SalesOrders_Log[[#This Row],[Date Invoiced]]=FY03_M08,SalesOrders_Log[[#This Row],[Line Sub Total]],0)</f>
        <v>0</v>
      </c>
      <c r="BB408" s="18">
        <f>IF(SalesOrders_Log[[#This Row],[Date Invoiced]]=FY03_M09,SalesOrders_Log[[#This Row],[Line Sub Total]],0)</f>
        <v>0</v>
      </c>
      <c r="BC408" s="18">
        <f>IF(SalesOrders_Log[[#This Row],[Date Invoiced]]=FY03_M10,SalesOrders_Log[[#This Row],[Line Sub Total]],0)</f>
        <v>0</v>
      </c>
      <c r="BD408" s="18">
        <f>IF(SalesOrders_Log[[#This Row],[Date Invoiced]]=FY03_M11,SalesOrders_Log[[#This Row],[Line Sub Total]],0)</f>
        <v>0</v>
      </c>
      <c r="BE408" s="18">
        <f>IF(SalesOrders_Log[[#This Row],[Date Invoiced]]=FY03_M12,SalesOrders_Log[[#This Row],[Line Sub Total]],0)</f>
        <v>0</v>
      </c>
      <c r="BF408" s="18">
        <f>IF(SalesOrders_Log[[#This Row],[Product]]=FY04_M01,SalesOrders_Log[[#This Row],[Date Invoiced]],0)</f>
        <v>0</v>
      </c>
      <c r="BG408" s="18">
        <f>IF(SalesOrders_Log[[#This Row],[Product]]=FY04_M02,SalesOrders_Log[[#This Row],[Date Invoiced]],0)</f>
        <v>0</v>
      </c>
      <c r="BH408" s="18">
        <f>IF(SalesOrders_Log[[#This Row],[Product]]=FY04_M03,SalesOrders_Log[[#This Row],[Date Invoiced]],0)</f>
        <v>0</v>
      </c>
      <c r="BI408" s="18">
        <f>IF(SalesOrders_Log[[#This Row],[Product]]=FY04_M04,SalesOrders_Log[[#This Row],[Date Invoiced]],0)</f>
        <v>0</v>
      </c>
      <c r="BJ408" s="18">
        <f>IF(SalesOrders_Log[[#This Row],[Product]]=FY04_M05,SalesOrders_Log[[#This Row],[Date Invoiced]],0)</f>
        <v>0</v>
      </c>
      <c r="BK408" s="18">
        <f>IF(SalesOrders_Log[[#This Row],[Product]]=FY04_M06,SalesOrders_Log[[#This Row],[Date Invoiced]],0)</f>
        <v>0</v>
      </c>
      <c r="BL408" s="18">
        <f>IF(SalesOrders_Log[[#This Row],[Product]]=FY04_M07,SalesOrders_Log[[#This Row],[Date Invoiced]],0)</f>
        <v>0</v>
      </c>
      <c r="BM408" s="18">
        <f>IF(SalesOrders_Log[[#This Row],[Product]]=FY04_M08,SalesOrders_Log[[#This Row],[Date Invoiced]],0)</f>
        <v>0</v>
      </c>
      <c r="BN408" s="18">
        <f>IF(SalesOrders_Log[[#This Row],[Product]]=FY04_M09,SalesOrders_Log[[#This Row],[Date Invoiced]],0)</f>
        <v>0</v>
      </c>
      <c r="BO408" s="18">
        <f>IF(SalesOrders_Log[[#This Row],[Product]]=FY04_M10,SalesOrders_Log[[#This Row],[Date Invoiced]],0)</f>
        <v>0</v>
      </c>
      <c r="BP408" s="18">
        <f>IF(SalesOrders_Log[[#This Row],[Product]]=FY04_M11,SalesOrders_Log[[#This Row],[Date Invoiced]],0)</f>
        <v>0</v>
      </c>
      <c r="BQ408" s="18">
        <f>IF(SalesOrders_Log[[#This Row],[Product]]=FY04_M12,SalesOrders_Log[[#This Row],[Date Invoiced]],0)</f>
        <v>0</v>
      </c>
      <c r="BR408" s="18">
        <f>IF(SalesOrders_Log[[#This Row],[Product]]=FY05_M01,SalesOrders_Log[[#This Row],[Date Invoiced]],0)</f>
        <v>0</v>
      </c>
      <c r="BS408" s="18">
        <f>IF(SalesOrders_Log[[#This Row],[Product]]=FY05_M02,SalesOrders_Log[[#This Row],[Date Invoiced]],0)</f>
        <v>0</v>
      </c>
      <c r="BT408" s="18">
        <f>IF(SalesOrders_Log[[#This Row],[Product]]=FY05_M03,SalesOrders_Log[[#This Row],[Date Invoiced]],0)</f>
        <v>0</v>
      </c>
      <c r="BU408" s="18">
        <f>IF(SalesOrders_Log[[#This Row],[Product]]=FY05_M04,SalesOrders_Log[[#This Row],[Date Invoiced]],0)</f>
        <v>0</v>
      </c>
      <c r="BV408" s="18">
        <f>IF(SalesOrders_Log[[#This Row],[Product]]=FY05_M05,SalesOrders_Log[[#This Row],[Date Invoiced]],0)</f>
        <v>0</v>
      </c>
      <c r="BW408" s="18">
        <f>IF(SalesOrders_Log[[#This Row],[Product]]=FY05_M06,SalesOrders_Log[[#This Row],[Date Invoiced]],0)</f>
        <v>0</v>
      </c>
      <c r="BX408" s="18">
        <f>IF(SalesOrders_Log[[#This Row],[Product]]=FY05_M07,SalesOrders_Log[[#This Row],[Date Invoiced]],0)</f>
        <v>0</v>
      </c>
      <c r="BY408" s="18">
        <f>IF(SalesOrders_Log[[#This Row],[Product]]=FY05_M08,SalesOrders_Log[[#This Row],[Date Invoiced]],0)</f>
        <v>0</v>
      </c>
      <c r="BZ408" s="18">
        <f>IF(SalesOrders_Log[[#This Row],[Product]]=FY05_M09,SalesOrders_Log[[#This Row],[Date Invoiced]],0)</f>
        <v>0</v>
      </c>
      <c r="CA408" s="18">
        <f>IF(SalesOrders_Log[[#This Row],[Product]]=FY05_M10,SalesOrders_Log[[#This Row],[Date Invoiced]],0)</f>
        <v>0</v>
      </c>
      <c r="CB408" s="18">
        <f>IF(SalesOrders_Log[[#This Row],[Product]]=FY05_M11,SalesOrders_Log[[#This Row],[Date Invoiced]],0)</f>
        <v>0</v>
      </c>
      <c r="CC408" s="18">
        <f>IF(SalesOrders_Log[[#This Row],[Product]]=FY05_M12,SalesOrders_Log[[#This Row],[Date Invoiced]],0)</f>
        <v>0</v>
      </c>
    </row>
    <row r="409" spans="2:81" x14ac:dyDescent="0.25">
      <c r="B409" s="6" t="s">
        <v>1013</v>
      </c>
      <c r="C409" s="6"/>
      <c r="D409" s="11"/>
      <c r="E409" s="6"/>
      <c r="F409" s="6"/>
      <c r="G409" s="6"/>
      <c r="H409" s="6"/>
      <c r="I409" s="6"/>
      <c r="J409" s="6"/>
      <c r="K409" s="6"/>
      <c r="L409" s="18" t="str">
        <f>IF(ISBLANK(SalesOrders_Log[[#This Row],[Product]]),"",SalesOrders_Log[[#This Row],[List Price]]*SalesOrders_Log[[#This Row],[QTY at List Price]]+SalesOrders_Log[[#This Row],[Discount Price]]*SalesOrders_Log[[#This Row],[QTY at Discount Price]])</f>
        <v/>
      </c>
      <c r="M409" s="6"/>
      <c r="N409" s="6"/>
      <c r="O409" s="18" t="str">
        <f>IFERROR(SalesOrders_Log[[#This Row],[Line Sub Total]]*SalesOrders_Log[[#This Row],[Zip Code Taxes]],"")</f>
        <v/>
      </c>
      <c r="P409" s="18">
        <f>SalesOrders_Log[[#This Row],[List Price]]-SalesOrders_Log[[#This Row],[Cost Price]]</f>
        <v>0</v>
      </c>
      <c r="Q40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09" s="93" t="str">
        <f>IFERROR(SalesOrders_Log[[#This Row],[QTY at List Price]]*SalesOrders_Log[[#This Row],[List Price]]/SalesOrders_Log[[#This Row],[Cost Price]]*SalesOrders_Log[[#This Row],[QTY at List Price]]-IF(SalesOrders_Log[[#This Row],[QTY at List Price]]="","",1),"")</f>
        <v/>
      </c>
      <c r="S409" s="93" t="str">
        <f>IFERROR( SalesOrders_Log[[#This Row],[QTY at Discount Price]]*SalesOrders_Log[[#This Row],[Discount Price]]/SalesOrders_Log[[#This Row],[Cost Price]]*SalesOrders_Log[[#This Row],[QTY at Discount Price]]-IF(SalesOrders_Log[[#This Row],[QTY at Discount Price]]="","",1),"")</f>
        <v/>
      </c>
      <c r="T409" s="6"/>
      <c r="V409" s="18">
        <f>IF(SalesOrders_Log[[#This Row],[Date Invoiced]]=FY01_M01,SalesOrders_Log[[#This Row],[Line Sub Total]],0)</f>
        <v>0</v>
      </c>
      <c r="W409" s="18">
        <f>IF(SalesOrders_Log[[#This Row],[Date Invoiced]]=FY01_M02,SalesOrders_Log[[#This Row],[Line Sub Total]],0)</f>
        <v>0</v>
      </c>
      <c r="X409" s="18">
        <f>IF(SalesOrders_Log[[#This Row],[Date Invoiced]]=FY01_M03,SalesOrders_Log[[#This Row],[Line Sub Total]],0)</f>
        <v>0</v>
      </c>
      <c r="Y409" s="18">
        <f>IF(SalesOrders_Log[[#This Row],[Date Invoiced]]=FY01_M04,SalesOrders_Log[[#This Row],[Line Sub Total]],0)</f>
        <v>0</v>
      </c>
      <c r="Z409" s="18">
        <f>IF(SalesOrders_Log[[#This Row],[Date Invoiced]]=FY01_M05,SalesOrders_Log[[#This Row],[Line Sub Total]],0)</f>
        <v>0</v>
      </c>
      <c r="AA409" s="18">
        <f>IF(SalesOrders_Log[[#This Row],[Date Invoiced]]=FY01_M06,SalesOrders_Log[[#This Row],[Line Sub Total]],0)</f>
        <v>0</v>
      </c>
      <c r="AB409" s="18">
        <f>IF(SalesOrders_Log[[#This Row],[Date Invoiced]]=FY01_M07,SalesOrders_Log[[#This Row],[Line Sub Total]],0)</f>
        <v>0</v>
      </c>
      <c r="AC409" s="18">
        <f>IF(SalesOrders_Log[[#This Row],[Date Invoiced]]=FY01_M08,SalesOrders_Log[[#This Row],[Line Sub Total]],0)</f>
        <v>0</v>
      </c>
      <c r="AD409" s="18">
        <f>IF(SalesOrders_Log[[#This Row],[Date Invoiced]]=FY01_M09,SalesOrders_Log[[#This Row],[Line Sub Total]],0)</f>
        <v>0</v>
      </c>
      <c r="AE409" s="18">
        <f>IF(SalesOrders_Log[[#This Row],[Date Invoiced]]=FY01_M10,SalesOrders_Log[[#This Row],[Line Sub Total]],0)</f>
        <v>0</v>
      </c>
      <c r="AF409" s="18">
        <f>IF(SalesOrders_Log[[#This Row],[Date Invoiced]]=FY01_M11,SalesOrders_Log[[#This Row],[Line Sub Total]],0)</f>
        <v>0</v>
      </c>
      <c r="AG409" s="18">
        <f>IF(SalesOrders_Log[[#This Row],[Date Invoiced]]=FY01_M12,SalesOrders_Log[[#This Row],[Line Sub Total]],0)</f>
        <v>0</v>
      </c>
      <c r="AH409" s="18">
        <f>IF(SalesOrders_Log[[#This Row],[Date Invoiced]]=FY02_M01,SalesOrders_Log[[#This Row],[Line Sub Total]],0)</f>
        <v>0</v>
      </c>
      <c r="AI409" s="18">
        <f>IF(SalesOrders_Log[[#This Row],[Date Invoiced]]=FY02_M02,SalesOrders_Log[[#This Row],[Line Sub Total]],0)</f>
        <v>0</v>
      </c>
      <c r="AJ409" s="18">
        <f>IF(SalesOrders_Log[[#This Row],[Date Invoiced]]=FY02_M03,SalesOrders_Log[[#This Row],[Line Sub Total]],0)</f>
        <v>0</v>
      </c>
      <c r="AK409" s="18">
        <f>IF(SalesOrders_Log[[#This Row],[Date Invoiced]]=FY02_M04,SalesOrders_Log[[#This Row],[Line Sub Total]],0)</f>
        <v>0</v>
      </c>
      <c r="AL409" s="18">
        <f>IF(SalesOrders_Log[[#This Row],[Date Invoiced]]=FY02_M05,SalesOrders_Log[[#This Row],[Line Sub Total]],0)</f>
        <v>0</v>
      </c>
      <c r="AM409" s="18">
        <f>IF(SalesOrders_Log[[#This Row],[Date Invoiced]]=FY02_M06,SalesOrders_Log[[#This Row],[Line Sub Total]],0)</f>
        <v>0</v>
      </c>
      <c r="AN409" s="18">
        <f>IF(SalesOrders_Log[[#This Row],[Date Invoiced]]=FY02_M07,SalesOrders_Log[[#This Row],[Line Sub Total]],0)</f>
        <v>0</v>
      </c>
      <c r="AO409" s="18">
        <f>IF(SalesOrders_Log[[#This Row],[Date Invoiced]]=FY02_M08,SalesOrders_Log[[#This Row],[Line Sub Total]],0)</f>
        <v>0</v>
      </c>
      <c r="AP409" s="18">
        <f>IF(SalesOrders_Log[[#This Row],[Date Invoiced]]=FY02_M09,SalesOrders_Log[[#This Row],[Line Sub Total]],0)</f>
        <v>0</v>
      </c>
      <c r="AQ409" s="18">
        <f>IF(SalesOrders_Log[[#This Row],[Date Invoiced]]=FY02_M10,SalesOrders_Log[[#This Row],[Line Sub Total]],0)</f>
        <v>0</v>
      </c>
      <c r="AR409" s="18">
        <f>IF(SalesOrders_Log[[#This Row],[Date Invoiced]]=FY02_M11,SalesOrders_Log[[#This Row],[Line Sub Total]],0)</f>
        <v>0</v>
      </c>
      <c r="AS409" s="18">
        <f>IF(SalesOrders_Log[[#This Row],[Date Invoiced]]=FY02_M12,SalesOrders_Log[[#This Row],[Line Sub Total]],0)</f>
        <v>0</v>
      </c>
      <c r="AT409" s="18">
        <f>IF(SalesOrders_Log[[#This Row],[Date Invoiced]]=FY03_M01,SalesOrders_Log[[#This Row],[Line Sub Total]],0)</f>
        <v>0</v>
      </c>
      <c r="AU409" s="18">
        <f>IF(SalesOrders_Log[[#This Row],[Date Invoiced]]=FY03_M02,SalesOrders_Log[[#This Row],[Line Sub Total]],0)</f>
        <v>0</v>
      </c>
      <c r="AV409" s="18">
        <f>IF(SalesOrders_Log[[#This Row],[Date Invoiced]]=FY03_M03,SalesOrders_Log[[#This Row],[Line Sub Total]],0)</f>
        <v>0</v>
      </c>
      <c r="AW409" s="18">
        <f>IF(SalesOrders_Log[[#This Row],[Date Invoiced]]=FY03_M04,SalesOrders_Log[[#This Row],[Line Sub Total]],0)</f>
        <v>0</v>
      </c>
      <c r="AX409" s="18">
        <f>IF(SalesOrders_Log[[#This Row],[Date Invoiced]]=FY03_M05,SalesOrders_Log[[#This Row],[Line Sub Total]],0)</f>
        <v>0</v>
      </c>
      <c r="AY409" s="18">
        <f>IF(SalesOrders_Log[[#This Row],[Date Invoiced]]=FY03_M06,SalesOrders_Log[[#This Row],[Line Sub Total]],0)</f>
        <v>0</v>
      </c>
      <c r="AZ409" s="18">
        <f>IF(SalesOrders_Log[[#This Row],[Date Invoiced]]=FY03_M07,SalesOrders_Log[[#This Row],[Line Sub Total]],0)</f>
        <v>0</v>
      </c>
      <c r="BA409" s="18">
        <f>IF(SalesOrders_Log[[#This Row],[Date Invoiced]]=FY03_M08,SalesOrders_Log[[#This Row],[Line Sub Total]],0)</f>
        <v>0</v>
      </c>
      <c r="BB409" s="18">
        <f>IF(SalesOrders_Log[[#This Row],[Date Invoiced]]=FY03_M09,SalesOrders_Log[[#This Row],[Line Sub Total]],0)</f>
        <v>0</v>
      </c>
      <c r="BC409" s="18">
        <f>IF(SalesOrders_Log[[#This Row],[Date Invoiced]]=FY03_M10,SalesOrders_Log[[#This Row],[Line Sub Total]],0)</f>
        <v>0</v>
      </c>
      <c r="BD409" s="18">
        <f>IF(SalesOrders_Log[[#This Row],[Date Invoiced]]=FY03_M11,SalesOrders_Log[[#This Row],[Line Sub Total]],0)</f>
        <v>0</v>
      </c>
      <c r="BE409" s="18">
        <f>IF(SalesOrders_Log[[#This Row],[Date Invoiced]]=FY03_M12,SalesOrders_Log[[#This Row],[Line Sub Total]],0)</f>
        <v>0</v>
      </c>
      <c r="BF409" s="18">
        <f>IF(SalesOrders_Log[[#This Row],[Product]]=FY04_M01,SalesOrders_Log[[#This Row],[Date Invoiced]],0)</f>
        <v>0</v>
      </c>
      <c r="BG409" s="18">
        <f>IF(SalesOrders_Log[[#This Row],[Product]]=FY04_M02,SalesOrders_Log[[#This Row],[Date Invoiced]],0)</f>
        <v>0</v>
      </c>
      <c r="BH409" s="18">
        <f>IF(SalesOrders_Log[[#This Row],[Product]]=FY04_M03,SalesOrders_Log[[#This Row],[Date Invoiced]],0)</f>
        <v>0</v>
      </c>
      <c r="BI409" s="18">
        <f>IF(SalesOrders_Log[[#This Row],[Product]]=FY04_M04,SalesOrders_Log[[#This Row],[Date Invoiced]],0)</f>
        <v>0</v>
      </c>
      <c r="BJ409" s="18">
        <f>IF(SalesOrders_Log[[#This Row],[Product]]=FY04_M05,SalesOrders_Log[[#This Row],[Date Invoiced]],0)</f>
        <v>0</v>
      </c>
      <c r="BK409" s="18">
        <f>IF(SalesOrders_Log[[#This Row],[Product]]=FY04_M06,SalesOrders_Log[[#This Row],[Date Invoiced]],0)</f>
        <v>0</v>
      </c>
      <c r="BL409" s="18">
        <f>IF(SalesOrders_Log[[#This Row],[Product]]=FY04_M07,SalesOrders_Log[[#This Row],[Date Invoiced]],0)</f>
        <v>0</v>
      </c>
      <c r="BM409" s="18">
        <f>IF(SalesOrders_Log[[#This Row],[Product]]=FY04_M08,SalesOrders_Log[[#This Row],[Date Invoiced]],0)</f>
        <v>0</v>
      </c>
      <c r="BN409" s="18">
        <f>IF(SalesOrders_Log[[#This Row],[Product]]=FY04_M09,SalesOrders_Log[[#This Row],[Date Invoiced]],0)</f>
        <v>0</v>
      </c>
      <c r="BO409" s="18">
        <f>IF(SalesOrders_Log[[#This Row],[Product]]=FY04_M10,SalesOrders_Log[[#This Row],[Date Invoiced]],0)</f>
        <v>0</v>
      </c>
      <c r="BP409" s="18">
        <f>IF(SalesOrders_Log[[#This Row],[Product]]=FY04_M11,SalesOrders_Log[[#This Row],[Date Invoiced]],0)</f>
        <v>0</v>
      </c>
      <c r="BQ409" s="18">
        <f>IF(SalesOrders_Log[[#This Row],[Product]]=FY04_M12,SalesOrders_Log[[#This Row],[Date Invoiced]],0)</f>
        <v>0</v>
      </c>
      <c r="BR409" s="18">
        <f>IF(SalesOrders_Log[[#This Row],[Product]]=FY05_M01,SalesOrders_Log[[#This Row],[Date Invoiced]],0)</f>
        <v>0</v>
      </c>
      <c r="BS409" s="18">
        <f>IF(SalesOrders_Log[[#This Row],[Product]]=FY05_M02,SalesOrders_Log[[#This Row],[Date Invoiced]],0)</f>
        <v>0</v>
      </c>
      <c r="BT409" s="18">
        <f>IF(SalesOrders_Log[[#This Row],[Product]]=FY05_M03,SalesOrders_Log[[#This Row],[Date Invoiced]],0)</f>
        <v>0</v>
      </c>
      <c r="BU409" s="18">
        <f>IF(SalesOrders_Log[[#This Row],[Product]]=FY05_M04,SalesOrders_Log[[#This Row],[Date Invoiced]],0)</f>
        <v>0</v>
      </c>
      <c r="BV409" s="18">
        <f>IF(SalesOrders_Log[[#This Row],[Product]]=FY05_M05,SalesOrders_Log[[#This Row],[Date Invoiced]],0)</f>
        <v>0</v>
      </c>
      <c r="BW409" s="18">
        <f>IF(SalesOrders_Log[[#This Row],[Product]]=FY05_M06,SalesOrders_Log[[#This Row],[Date Invoiced]],0)</f>
        <v>0</v>
      </c>
      <c r="BX409" s="18">
        <f>IF(SalesOrders_Log[[#This Row],[Product]]=FY05_M07,SalesOrders_Log[[#This Row],[Date Invoiced]],0)</f>
        <v>0</v>
      </c>
      <c r="BY409" s="18">
        <f>IF(SalesOrders_Log[[#This Row],[Product]]=FY05_M08,SalesOrders_Log[[#This Row],[Date Invoiced]],0)</f>
        <v>0</v>
      </c>
      <c r="BZ409" s="18">
        <f>IF(SalesOrders_Log[[#This Row],[Product]]=FY05_M09,SalesOrders_Log[[#This Row],[Date Invoiced]],0)</f>
        <v>0</v>
      </c>
      <c r="CA409" s="18">
        <f>IF(SalesOrders_Log[[#This Row],[Product]]=FY05_M10,SalesOrders_Log[[#This Row],[Date Invoiced]],0)</f>
        <v>0</v>
      </c>
      <c r="CB409" s="18">
        <f>IF(SalesOrders_Log[[#This Row],[Product]]=FY05_M11,SalesOrders_Log[[#This Row],[Date Invoiced]],0)</f>
        <v>0</v>
      </c>
      <c r="CC409" s="18">
        <f>IF(SalesOrders_Log[[#This Row],[Product]]=FY05_M12,SalesOrders_Log[[#This Row],[Date Invoiced]],0)</f>
        <v>0</v>
      </c>
    </row>
    <row r="410" spans="2:81" x14ac:dyDescent="0.25">
      <c r="B410" s="6" t="s">
        <v>1014</v>
      </c>
      <c r="C410" s="6"/>
      <c r="D410" s="11"/>
      <c r="E410" s="6"/>
      <c r="F410" s="6"/>
      <c r="G410" s="6"/>
      <c r="H410" s="6"/>
      <c r="I410" s="6"/>
      <c r="J410" s="6"/>
      <c r="K410" s="6"/>
      <c r="L410" s="18" t="str">
        <f>IF(ISBLANK(SalesOrders_Log[[#This Row],[Product]]),"",SalesOrders_Log[[#This Row],[List Price]]*SalesOrders_Log[[#This Row],[QTY at List Price]]+SalesOrders_Log[[#This Row],[Discount Price]]*SalesOrders_Log[[#This Row],[QTY at Discount Price]])</f>
        <v/>
      </c>
      <c r="M410" s="6"/>
      <c r="N410" s="6"/>
      <c r="O410" s="18" t="str">
        <f>IFERROR(SalesOrders_Log[[#This Row],[Line Sub Total]]*SalesOrders_Log[[#This Row],[Zip Code Taxes]],"")</f>
        <v/>
      </c>
      <c r="P410" s="18">
        <f>SalesOrders_Log[[#This Row],[List Price]]-SalesOrders_Log[[#This Row],[Cost Price]]</f>
        <v>0</v>
      </c>
      <c r="Q41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10" s="93" t="str">
        <f>IFERROR(SalesOrders_Log[[#This Row],[QTY at List Price]]*SalesOrders_Log[[#This Row],[List Price]]/SalesOrders_Log[[#This Row],[Cost Price]]*SalesOrders_Log[[#This Row],[QTY at List Price]]-IF(SalesOrders_Log[[#This Row],[QTY at List Price]]="","",1),"")</f>
        <v/>
      </c>
      <c r="S410" s="93" t="str">
        <f>IFERROR( SalesOrders_Log[[#This Row],[QTY at Discount Price]]*SalesOrders_Log[[#This Row],[Discount Price]]/SalesOrders_Log[[#This Row],[Cost Price]]*SalesOrders_Log[[#This Row],[QTY at Discount Price]]-IF(SalesOrders_Log[[#This Row],[QTY at Discount Price]]="","",1),"")</f>
        <v/>
      </c>
      <c r="T410" s="6"/>
      <c r="V410" s="18">
        <f>IF(SalesOrders_Log[[#This Row],[Date Invoiced]]=FY01_M01,SalesOrders_Log[[#This Row],[Line Sub Total]],0)</f>
        <v>0</v>
      </c>
      <c r="W410" s="18">
        <f>IF(SalesOrders_Log[[#This Row],[Date Invoiced]]=FY01_M02,SalesOrders_Log[[#This Row],[Line Sub Total]],0)</f>
        <v>0</v>
      </c>
      <c r="X410" s="18">
        <f>IF(SalesOrders_Log[[#This Row],[Date Invoiced]]=FY01_M03,SalesOrders_Log[[#This Row],[Line Sub Total]],0)</f>
        <v>0</v>
      </c>
      <c r="Y410" s="18">
        <f>IF(SalesOrders_Log[[#This Row],[Date Invoiced]]=FY01_M04,SalesOrders_Log[[#This Row],[Line Sub Total]],0)</f>
        <v>0</v>
      </c>
      <c r="Z410" s="18">
        <f>IF(SalesOrders_Log[[#This Row],[Date Invoiced]]=FY01_M05,SalesOrders_Log[[#This Row],[Line Sub Total]],0)</f>
        <v>0</v>
      </c>
      <c r="AA410" s="18">
        <f>IF(SalesOrders_Log[[#This Row],[Date Invoiced]]=FY01_M06,SalesOrders_Log[[#This Row],[Line Sub Total]],0)</f>
        <v>0</v>
      </c>
      <c r="AB410" s="18">
        <f>IF(SalesOrders_Log[[#This Row],[Date Invoiced]]=FY01_M07,SalesOrders_Log[[#This Row],[Line Sub Total]],0)</f>
        <v>0</v>
      </c>
      <c r="AC410" s="18">
        <f>IF(SalesOrders_Log[[#This Row],[Date Invoiced]]=FY01_M08,SalesOrders_Log[[#This Row],[Line Sub Total]],0)</f>
        <v>0</v>
      </c>
      <c r="AD410" s="18">
        <f>IF(SalesOrders_Log[[#This Row],[Date Invoiced]]=FY01_M09,SalesOrders_Log[[#This Row],[Line Sub Total]],0)</f>
        <v>0</v>
      </c>
      <c r="AE410" s="18">
        <f>IF(SalesOrders_Log[[#This Row],[Date Invoiced]]=FY01_M10,SalesOrders_Log[[#This Row],[Line Sub Total]],0)</f>
        <v>0</v>
      </c>
      <c r="AF410" s="18">
        <f>IF(SalesOrders_Log[[#This Row],[Date Invoiced]]=FY01_M11,SalesOrders_Log[[#This Row],[Line Sub Total]],0)</f>
        <v>0</v>
      </c>
      <c r="AG410" s="18">
        <f>IF(SalesOrders_Log[[#This Row],[Date Invoiced]]=FY01_M12,SalesOrders_Log[[#This Row],[Line Sub Total]],0)</f>
        <v>0</v>
      </c>
      <c r="AH410" s="18">
        <f>IF(SalesOrders_Log[[#This Row],[Date Invoiced]]=FY02_M01,SalesOrders_Log[[#This Row],[Line Sub Total]],0)</f>
        <v>0</v>
      </c>
      <c r="AI410" s="18">
        <f>IF(SalesOrders_Log[[#This Row],[Date Invoiced]]=FY02_M02,SalesOrders_Log[[#This Row],[Line Sub Total]],0)</f>
        <v>0</v>
      </c>
      <c r="AJ410" s="18">
        <f>IF(SalesOrders_Log[[#This Row],[Date Invoiced]]=FY02_M03,SalesOrders_Log[[#This Row],[Line Sub Total]],0)</f>
        <v>0</v>
      </c>
      <c r="AK410" s="18">
        <f>IF(SalesOrders_Log[[#This Row],[Date Invoiced]]=FY02_M04,SalesOrders_Log[[#This Row],[Line Sub Total]],0)</f>
        <v>0</v>
      </c>
      <c r="AL410" s="18">
        <f>IF(SalesOrders_Log[[#This Row],[Date Invoiced]]=FY02_M05,SalesOrders_Log[[#This Row],[Line Sub Total]],0)</f>
        <v>0</v>
      </c>
      <c r="AM410" s="18">
        <f>IF(SalesOrders_Log[[#This Row],[Date Invoiced]]=FY02_M06,SalesOrders_Log[[#This Row],[Line Sub Total]],0)</f>
        <v>0</v>
      </c>
      <c r="AN410" s="18">
        <f>IF(SalesOrders_Log[[#This Row],[Date Invoiced]]=FY02_M07,SalesOrders_Log[[#This Row],[Line Sub Total]],0)</f>
        <v>0</v>
      </c>
      <c r="AO410" s="18">
        <f>IF(SalesOrders_Log[[#This Row],[Date Invoiced]]=FY02_M08,SalesOrders_Log[[#This Row],[Line Sub Total]],0)</f>
        <v>0</v>
      </c>
      <c r="AP410" s="18">
        <f>IF(SalesOrders_Log[[#This Row],[Date Invoiced]]=FY02_M09,SalesOrders_Log[[#This Row],[Line Sub Total]],0)</f>
        <v>0</v>
      </c>
      <c r="AQ410" s="18">
        <f>IF(SalesOrders_Log[[#This Row],[Date Invoiced]]=FY02_M10,SalesOrders_Log[[#This Row],[Line Sub Total]],0)</f>
        <v>0</v>
      </c>
      <c r="AR410" s="18">
        <f>IF(SalesOrders_Log[[#This Row],[Date Invoiced]]=FY02_M11,SalesOrders_Log[[#This Row],[Line Sub Total]],0)</f>
        <v>0</v>
      </c>
      <c r="AS410" s="18">
        <f>IF(SalesOrders_Log[[#This Row],[Date Invoiced]]=FY02_M12,SalesOrders_Log[[#This Row],[Line Sub Total]],0)</f>
        <v>0</v>
      </c>
      <c r="AT410" s="18">
        <f>IF(SalesOrders_Log[[#This Row],[Date Invoiced]]=FY03_M01,SalesOrders_Log[[#This Row],[Line Sub Total]],0)</f>
        <v>0</v>
      </c>
      <c r="AU410" s="18">
        <f>IF(SalesOrders_Log[[#This Row],[Date Invoiced]]=FY03_M02,SalesOrders_Log[[#This Row],[Line Sub Total]],0)</f>
        <v>0</v>
      </c>
      <c r="AV410" s="18">
        <f>IF(SalesOrders_Log[[#This Row],[Date Invoiced]]=FY03_M03,SalesOrders_Log[[#This Row],[Line Sub Total]],0)</f>
        <v>0</v>
      </c>
      <c r="AW410" s="18">
        <f>IF(SalesOrders_Log[[#This Row],[Date Invoiced]]=FY03_M04,SalesOrders_Log[[#This Row],[Line Sub Total]],0)</f>
        <v>0</v>
      </c>
      <c r="AX410" s="18">
        <f>IF(SalesOrders_Log[[#This Row],[Date Invoiced]]=FY03_M05,SalesOrders_Log[[#This Row],[Line Sub Total]],0)</f>
        <v>0</v>
      </c>
      <c r="AY410" s="18">
        <f>IF(SalesOrders_Log[[#This Row],[Date Invoiced]]=FY03_M06,SalesOrders_Log[[#This Row],[Line Sub Total]],0)</f>
        <v>0</v>
      </c>
      <c r="AZ410" s="18">
        <f>IF(SalesOrders_Log[[#This Row],[Date Invoiced]]=FY03_M07,SalesOrders_Log[[#This Row],[Line Sub Total]],0)</f>
        <v>0</v>
      </c>
      <c r="BA410" s="18">
        <f>IF(SalesOrders_Log[[#This Row],[Date Invoiced]]=FY03_M08,SalesOrders_Log[[#This Row],[Line Sub Total]],0)</f>
        <v>0</v>
      </c>
      <c r="BB410" s="18">
        <f>IF(SalesOrders_Log[[#This Row],[Date Invoiced]]=FY03_M09,SalesOrders_Log[[#This Row],[Line Sub Total]],0)</f>
        <v>0</v>
      </c>
      <c r="BC410" s="18">
        <f>IF(SalesOrders_Log[[#This Row],[Date Invoiced]]=FY03_M10,SalesOrders_Log[[#This Row],[Line Sub Total]],0)</f>
        <v>0</v>
      </c>
      <c r="BD410" s="18">
        <f>IF(SalesOrders_Log[[#This Row],[Date Invoiced]]=FY03_M11,SalesOrders_Log[[#This Row],[Line Sub Total]],0)</f>
        <v>0</v>
      </c>
      <c r="BE410" s="18">
        <f>IF(SalesOrders_Log[[#This Row],[Date Invoiced]]=FY03_M12,SalesOrders_Log[[#This Row],[Line Sub Total]],0)</f>
        <v>0</v>
      </c>
      <c r="BF410" s="18">
        <f>IF(SalesOrders_Log[[#This Row],[Product]]=FY04_M01,SalesOrders_Log[[#This Row],[Date Invoiced]],0)</f>
        <v>0</v>
      </c>
      <c r="BG410" s="18">
        <f>IF(SalesOrders_Log[[#This Row],[Product]]=FY04_M02,SalesOrders_Log[[#This Row],[Date Invoiced]],0)</f>
        <v>0</v>
      </c>
      <c r="BH410" s="18">
        <f>IF(SalesOrders_Log[[#This Row],[Product]]=FY04_M03,SalesOrders_Log[[#This Row],[Date Invoiced]],0)</f>
        <v>0</v>
      </c>
      <c r="BI410" s="18">
        <f>IF(SalesOrders_Log[[#This Row],[Product]]=FY04_M04,SalesOrders_Log[[#This Row],[Date Invoiced]],0)</f>
        <v>0</v>
      </c>
      <c r="BJ410" s="18">
        <f>IF(SalesOrders_Log[[#This Row],[Product]]=FY04_M05,SalesOrders_Log[[#This Row],[Date Invoiced]],0)</f>
        <v>0</v>
      </c>
      <c r="BK410" s="18">
        <f>IF(SalesOrders_Log[[#This Row],[Product]]=FY04_M06,SalesOrders_Log[[#This Row],[Date Invoiced]],0)</f>
        <v>0</v>
      </c>
      <c r="BL410" s="18">
        <f>IF(SalesOrders_Log[[#This Row],[Product]]=FY04_M07,SalesOrders_Log[[#This Row],[Date Invoiced]],0)</f>
        <v>0</v>
      </c>
      <c r="BM410" s="18">
        <f>IF(SalesOrders_Log[[#This Row],[Product]]=FY04_M08,SalesOrders_Log[[#This Row],[Date Invoiced]],0)</f>
        <v>0</v>
      </c>
      <c r="BN410" s="18">
        <f>IF(SalesOrders_Log[[#This Row],[Product]]=FY04_M09,SalesOrders_Log[[#This Row],[Date Invoiced]],0)</f>
        <v>0</v>
      </c>
      <c r="BO410" s="18">
        <f>IF(SalesOrders_Log[[#This Row],[Product]]=FY04_M10,SalesOrders_Log[[#This Row],[Date Invoiced]],0)</f>
        <v>0</v>
      </c>
      <c r="BP410" s="18">
        <f>IF(SalesOrders_Log[[#This Row],[Product]]=FY04_M11,SalesOrders_Log[[#This Row],[Date Invoiced]],0)</f>
        <v>0</v>
      </c>
      <c r="BQ410" s="18">
        <f>IF(SalesOrders_Log[[#This Row],[Product]]=FY04_M12,SalesOrders_Log[[#This Row],[Date Invoiced]],0)</f>
        <v>0</v>
      </c>
      <c r="BR410" s="18">
        <f>IF(SalesOrders_Log[[#This Row],[Product]]=FY05_M01,SalesOrders_Log[[#This Row],[Date Invoiced]],0)</f>
        <v>0</v>
      </c>
      <c r="BS410" s="18">
        <f>IF(SalesOrders_Log[[#This Row],[Product]]=FY05_M02,SalesOrders_Log[[#This Row],[Date Invoiced]],0)</f>
        <v>0</v>
      </c>
      <c r="BT410" s="18">
        <f>IF(SalesOrders_Log[[#This Row],[Product]]=FY05_M03,SalesOrders_Log[[#This Row],[Date Invoiced]],0)</f>
        <v>0</v>
      </c>
      <c r="BU410" s="18">
        <f>IF(SalesOrders_Log[[#This Row],[Product]]=FY05_M04,SalesOrders_Log[[#This Row],[Date Invoiced]],0)</f>
        <v>0</v>
      </c>
      <c r="BV410" s="18">
        <f>IF(SalesOrders_Log[[#This Row],[Product]]=FY05_M05,SalesOrders_Log[[#This Row],[Date Invoiced]],0)</f>
        <v>0</v>
      </c>
      <c r="BW410" s="18">
        <f>IF(SalesOrders_Log[[#This Row],[Product]]=FY05_M06,SalesOrders_Log[[#This Row],[Date Invoiced]],0)</f>
        <v>0</v>
      </c>
      <c r="BX410" s="18">
        <f>IF(SalesOrders_Log[[#This Row],[Product]]=FY05_M07,SalesOrders_Log[[#This Row],[Date Invoiced]],0)</f>
        <v>0</v>
      </c>
      <c r="BY410" s="18">
        <f>IF(SalesOrders_Log[[#This Row],[Product]]=FY05_M08,SalesOrders_Log[[#This Row],[Date Invoiced]],0)</f>
        <v>0</v>
      </c>
      <c r="BZ410" s="18">
        <f>IF(SalesOrders_Log[[#This Row],[Product]]=FY05_M09,SalesOrders_Log[[#This Row],[Date Invoiced]],0)</f>
        <v>0</v>
      </c>
      <c r="CA410" s="18">
        <f>IF(SalesOrders_Log[[#This Row],[Product]]=FY05_M10,SalesOrders_Log[[#This Row],[Date Invoiced]],0)</f>
        <v>0</v>
      </c>
      <c r="CB410" s="18">
        <f>IF(SalesOrders_Log[[#This Row],[Product]]=FY05_M11,SalesOrders_Log[[#This Row],[Date Invoiced]],0)</f>
        <v>0</v>
      </c>
      <c r="CC410" s="18">
        <f>IF(SalesOrders_Log[[#This Row],[Product]]=FY05_M12,SalesOrders_Log[[#This Row],[Date Invoiced]],0)</f>
        <v>0</v>
      </c>
    </row>
    <row r="411" spans="2:81" x14ac:dyDescent="0.25">
      <c r="B411" s="6" t="s">
        <v>1015</v>
      </c>
      <c r="C411" s="6"/>
      <c r="D411" s="11"/>
      <c r="E411" s="6"/>
      <c r="F411" s="6"/>
      <c r="G411" s="6"/>
      <c r="H411" s="6"/>
      <c r="I411" s="6"/>
      <c r="J411" s="6"/>
      <c r="K411" s="6"/>
      <c r="L411" s="18" t="str">
        <f>IF(ISBLANK(SalesOrders_Log[[#This Row],[Product]]),"",SalesOrders_Log[[#This Row],[List Price]]*SalesOrders_Log[[#This Row],[QTY at List Price]]+SalesOrders_Log[[#This Row],[Discount Price]]*SalesOrders_Log[[#This Row],[QTY at Discount Price]])</f>
        <v/>
      </c>
      <c r="M411" s="6"/>
      <c r="N411" s="6"/>
      <c r="O411" s="18" t="str">
        <f>IFERROR(SalesOrders_Log[[#This Row],[Line Sub Total]]*SalesOrders_Log[[#This Row],[Zip Code Taxes]],"")</f>
        <v/>
      </c>
      <c r="P411" s="18">
        <f>SalesOrders_Log[[#This Row],[List Price]]-SalesOrders_Log[[#This Row],[Cost Price]]</f>
        <v>0</v>
      </c>
      <c r="Q41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11" s="93" t="str">
        <f>IFERROR(SalesOrders_Log[[#This Row],[QTY at List Price]]*SalesOrders_Log[[#This Row],[List Price]]/SalesOrders_Log[[#This Row],[Cost Price]]*SalesOrders_Log[[#This Row],[QTY at List Price]]-IF(SalesOrders_Log[[#This Row],[QTY at List Price]]="","",1),"")</f>
        <v/>
      </c>
      <c r="S411" s="93" t="str">
        <f>IFERROR( SalesOrders_Log[[#This Row],[QTY at Discount Price]]*SalesOrders_Log[[#This Row],[Discount Price]]/SalesOrders_Log[[#This Row],[Cost Price]]*SalesOrders_Log[[#This Row],[QTY at Discount Price]]-IF(SalesOrders_Log[[#This Row],[QTY at Discount Price]]="","",1),"")</f>
        <v/>
      </c>
      <c r="T411" s="6"/>
      <c r="V411" s="18">
        <f>IF(SalesOrders_Log[[#This Row],[Date Invoiced]]=FY01_M01,SalesOrders_Log[[#This Row],[Line Sub Total]],0)</f>
        <v>0</v>
      </c>
      <c r="W411" s="18">
        <f>IF(SalesOrders_Log[[#This Row],[Date Invoiced]]=FY01_M02,SalesOrders_Log[[#This Row],[Line Sub Total]],0)</f>
        <v>0</v>
      </c>
      <c r="X411" s="18">
        <f>IF(SalesOrders_Log[[#This Row],[Date Invoiced]]=FY01_M03,SalesOrders_Log[[#This Row],[Line Sub Total]],0)</f>
        <v>0</v>
      </c>
      <c r="Y411" s="18">
        <f>IF(SalesOrders_Log[[#This Row],[Date Invoiced]]=FY01_M04,SalesOrders_Log[[#This Row],[Line Sub Total]],0)</f>
        <v>0</v>
      </c>
      <c r="Z411" s="18">
        <f>IF(SalesOrders_Log[[#This Row],[Date Invoiced]]=FY01_M05,SalesOrders_Log[[#This Row],[Line Sub Total]],0)</f>
        <v>0</v>
      </c>
      <c r="AA411" s="18">
        <f>IF(SalesOrders_Log[[#This Row],[Date Invoiced]]=FY01_M06,SalesOrders_Log[[#This Row],[Line Sub Total]],0)</f>
        <v>0</v>
      </c>
      <c r="AB411" s="18">
        <f>IF(SalesOrders_Log[[#This Row],[Date Invoiced]]=FY01_M07,SalesOrders_Log[[#This Row],[Line Sub Total]],0)</f>
        <v>0</v>
      </c>
      <c r="AC411" s="18">
        <f>IF(SalesOrders_Log[[#This Row],[Date Invoiced]]=FY01_M08,SalesOrders_Log[[#This Row],[Line Sub Total]],0)</f>
        <v>0</v>
      </c>
      <c r="AD411" s="18">
        <f>IF(SalesOrders_Log[[#This Row],[Date Invoiced]]=FY01_M09,SalesOrders_Log[[#This Row],[Line Sub Total]],0)</f>
        <v>0</v>
      </c>
      <c r="AE411" s="18">
        <f>IF(SalesOrders_Log[[#This Row],[Date Invoiced]]=FY01_M10,SalesOrders_Log[[#This Row],[Line Sub Total]],0)</f>
        <v>0</v>
      </c>
      <c r="AF411" s="18">
        <f>IF(SalesOrders_Log[[#This Row],[Date Invoiced]]=FY01_M11,SalesOrders_Log[[#This Row],[Line Sub Total]],0)</f>
        <v>0</v>
      </c>
      <c r="AG411" s="18">
        <f>IF(SalesOrders_Log[[#This Row],[Date Invoiced]]=FY01_M12,SalesOrders_Log[[#This Row],[Line Sub Total]],0)</f>
        <v>0</v>
      </c>
      <c r="AH411" s="18">
        <f>IF(SalesOrders_Log[[#This Row],[Date Invoiced]]=FY02_M01,SalesOrders_Log[[#This Row],[Line Sub Total]],0)</f>
        <v>0</v>
      </c>
      <c r="AI411" s="18">
        <f>IF(SalesOrders_Log[[#This Row],[Date Invoiced]]=FY02_M02,SalesOrders_Log[[#This Row],[Line Sub Total]],0)</f>
        <v>0</v>
      </c>
      <c r="AJ411" s="18">
        <f>IF(SalesOrders_Log[[#This Row],[Date Invoiced]]=FY02_M03,SalesOrders_Log[[#This Row],[Line Sub Total]],0)</f>
        <v>0</v>
      </c>
      <c r="AK411" s="18">
        <f>IF(SalesOrders_Log[[#This Row],[Date Invoiced]]=FY02_M04,SalesOrders_Log[[#This Row],[Line Sub Total]],0)</f>
        <v>0</v>
      </c>
      <c r="AL411" s="18">
        <f>IF(SalesOrders_Log[[#This Row],[Date Invoiced]]=FY02_M05,SalesOrders_Log[[#This Row],[Line Sub Total]],0)</f>
        <v>0</v>
      </c>
      <c r="AM411" s="18">
        <f>IF(SalesOrders_Log[[#This Row],[Date Invoiced]]=FY02_M06,SalesOrders_Log[[#This Row],[Line Sub Total]],0)</f>
        <v>0</v>
      </c>
      <c r="AN411" s="18">
        <f>IF(SalesOrders_Log[[#This Row],[Date Invoiced]]=FY02_M07,SalesOrders_Log[[#This Row],[Line Sub Total]],0)</f>
        <v>0</v>
      </c>
      <c r="AO411" s="18">
        <f>IF(SalesOrders_Log[[#This Row],[Date Invoiced]]=FY02_M08,SalesOrders_Log[[#This Row],[Line Sub Total]],0)</f>
        <v>0</v>
      </c>
      <c r="AP411" s="18">
        <f>IF(SalesOrders_Log[[#This Row],[Date Invoiced]]=FY02_M09,SalesOrders_Log[[#This Row],[Line Sub Total]],0)</f>
        <v>0</v>
      </c>
      <c r="AQ411" s="18">
        <f>IF(SalesOrders_Log[[#This Row],[Date Invoiced]]=FY02_M10,SalesOrders_Log[[#This Row],[Line Sub Total]],0)</f>
        <v>0</v>
      </c>
      <c r="AR411" s="18">
        <f>IF(SalesOrders_Log[[#This Row],[Date Invoiced]]=FY02_M11,SalesOrders_Log[[#This Row],[Line Sub Total]],0)</f>
        <v>0</v>
      </c>
      <c r="AS411" s="18">
        <f>IF(SalesOrders_Log[[#This Row],[Date Invoiced]]=FY02_M12,SalesOrders_Log[[#This Row],[Line Sub Total]],0)</f>
        <v>0</v>
      </c>
      <c r="AT411" s="18">
        <f>IF(SalesOrders_Log[[#This Row],[Date Invoiced]]=FY03_M01,SalesOrders_Log[[#This Row],[Line Sub Total]],0)</f>
        <v>0</v>
      </c>
      <c r="AU411" s="18">
        <f>IF(SalesOrders_Log[[#This Row],[Date Invoiced]]=FY03_M02,SalesOrders_Log[[#This Row],[Line Sub Total]],0)</f>
        <v>0</v>
      </c>
      <c r="AV411" s="18">
        <f>IF(SalesOrders_Log[[#This Row],[Date Invoiced]]=FY03_M03,SalesOrders_Log[[#This Row],[Line Sub Total]],0)</f>
        <v>0</v>
      </c>
      <c r="AW411" s="18">
        <f>IF(SalesOrders_Log[[#This Row],[Date Invoiced]]=FY03_M04,SalesOrders_Log[[#This Row],[Line Sub Total]],0)</f>
        <v>0</v>
      </c>
      <c r="AX411" s="18">
        <f>IF(SalesOrders_Log[[#This Row],[Date Invoiced]]=FY03_M05,SalesOrders_Log[[#This Row],[Line Sub Total]],0)</f>
        <v>0</v>
      </c>
      <c r="AY411" s="18">
        <f>IF(SalesOrders_Log[[#This Row],[Date Invoiced]]=FY03_M06,SalesOrders_Log[[#This Row],[Line Sub Total]],0)</f>
        <v>0</v>
      </c>
      <c r="AZ411" s="18">
        <f>IF(SalesOrders_Log[[#This Row],[Date Invoiced]]=FY03_M07,SalesOrders_Log[[#This Row],[Line Sub Total]],0)</f>
        <v>0</v>
      </c>
      <c r="BA411" s="18">
        <f>IF(SalesOrders_Log[[#This Row],[Date Invoiced]]=FY03_M08,SalesOrders_Log[[#This Row],[Line Sub Total]],0)</f>
        <v>0</v>
      </c>
      <c r="BB411" s="18">
        <f>IF(SalesOrders_Log[[#This Row],[Date Invoiced]]=FY03_M09,SalesOrders_Log[[#This Row],[Line Sub Total]],0)</f>
        <v>0</v>
      </c>
      <c r="BC411" s="18">
        <f>IF(SalesOrders_Log[[#This Row],[Date Invoiced]]=FY03_M10,SalesOrders_Log[[#This Row],[Line Sub Total]],0)</f>
        <v>0</v>
      </c>
      <c r="BD411" s="18">
        <f>IF(SalesOrders_Log[[#This Row],[Date Invoiced]]=FY03_M11,SalesOrders_Log[[#This Row],[Line Sub Total]],0)</f>
        <v>0</v>
      </c>
      <c r="BE411" s="18">
        <f>IF(SalesOrders_Log[[#This Row],[Date Invoiced]]=FY03_M12,SalesOrders_Log[[#This Row],[Line Sub Total]],0)</f>
        <v>0</v>
      </c>
      <c r="BF411" s="18">
        <f>IF(SalesOrders_Log[[#This Row],[Product]]=FY04_M01,SalesOrders_Log[[#This Row],[Date Invoiced]],0)</f>
        <v>0</v>
      </c>
      <c r="BG411" s="18">
        <f>IF(SalesOrders_Log[[#This Row],[Product]]=FY04_M02,SalesOrders_Log[[#This Row],[Date Invoiced]],0)</f>
        <v>0</v>
      </c>
      <c r="BH411" s="18">
        <f>IF(SalesOrders_Log[[#This Row],[Product]]=FY04_M03,SalesOrders_Log[[#This Row],[Date Invoiced]],0)</f>
        <v>0</v>
      </c>
      <c r="BI411" s="18">
        <f>IF(SalesOrders_Log[[#This Row],[Product]]=FY04_M04,SalesOrders_Log[[#This Row],[Date Invoiced]],0)</f>
        <v>0</v>
      </c>
      <c r="BJ411" s="18">
        <f>IF(SalesOrders_Log[[#This Row],[Product]]=FY04_M05,SalesOrders_Log[[#This Row],[Date Invoiced]],0)</f>
        <v>0</v>
      </c>
      <c r="BK411" s="18">
        <f>IF(SalesOrders_Log[[#This Row],[Product]]=FY04_M06,SalesOrders_Log[[#This Row],[Date Invoiced]],0)</f>
        <v>0</v>
      </c>
      <c r="BL411" s="18">
        <f>IF(SalesOrders_Log[[#This Row],[Product]]=FY04_M07,SalesOrders_Log[[#This Row],[Date Invoiced]],0)</f>
        <v>0</v>
      </c>
      <c r="BM411" s="18">
        <f>IF(SalesOrders_Log[[#This Row],[Product]]=FY04_M08,SalesOrders_Log[[#This Row],[Date Invoiced]],0)</f>
        <v>0</v>
      </c>
      <c r="BN411" s="18">
        <f>IF(SalesOrders_Log[[#This Row],[Product]]=FY04_M09,SalesOrders_Log[[#This Row],[Date Invoiced]],0)</f>
        <v>0</v>
      </c>
      <c r="BO411" s="18">
        <f>IF(SalesOrders_Log[[#This Row],[Product]]=FY04_M10,SalesOrders_Log[[#This Row],[Date Invoiced]],0)</f>
        <v>0</v>
      </c>
      <c r="BP411" s="18">
        <f>IF(SalesOrders_Log[[#This Row],[Product]]=FY04_M11,SalesOrders_Log[[#This Row],[Date Invoiced]],0)</f>
        <v>0</v>
      </c>
      <c r="BQ411" s="18">
        <f>IF(SalesOrders_Log[[#This Row],[Product]]=FY04_M12,SalesOrders_Log[[#This Row],[Date Invoiced]],0)</f>
        <v>0</v>
      </c>
      <c r="BR411" s="18">
        <f>IF(SalesOrders_Log[[#This Row],[Product]]=FY05_M01,SalesOrders_Log[[#This Row],[Date Invoiced]],0)</f>
        <v>0</v>
      </c>
      <c r="BS411" s="18">
        <f>IF(SalesOrders_Log[[#This Row],[Product]]=FY05_M02,SalesOrders_Log[[#This Row],[Date Invoiced]],0)</f>
        <v>0</v>
      </c>
      <c r="BT411" s="18">
        <f>IF(SalesOrders_Log[[#This Row],[Product]]=FY05_M03,SalesOrders_Log[[#This Row],[Date Invoiced]],0)</f>
        <v>0</v>
      </c>
      <c r="BU411" s="18">
        <f>IF(SalesOrders_Log[[#This Row],[Product]]=FY05_M04,SalesOrders_Log[[#This Row],[Date Invoiced]],0)</f>
        <v>0</v>
      </c>
      <c r="BV411" s="18">
        <f>IF(SalesOrders_Log[[#This Row],[Product]]=FY05_M05,SalesOrders_Log[[#This Row],[Date Invoiced]],0)</f>
        <v>0</v>
      </c>
      <c r="BW411" s="18">
        <f>IF(SalesOrders_Log[[#This Row],[Product]]=FY05_M06,SalesOrders_Log[[#This Row],[Date Invoiced]],0)</f>
        <v>0</v>
      </c>
      <c r="BX411" s="18">
        <f>IF(SalesOrders_Log[[#This Row],[Product]]=FY05_M07,SalesOrders_Log[[#This Row],[Date Invoiced]],0)</f>
        <v>0</v>
      </c>
      <c r="BY411" s="18">
        <f>IF(SalesOrders_Log[[#This Row],[Product]]=FY05_M08,SalesOrders_Log[[#This Row],[Date Invoiced]],0)</f>
        <v>0</v>
      </c>
      <c r="BZ411" s="18">
        <f>IF(SalesOrders_Log[[#This Row],[Product]]=FY05_M09,SalesOrders_Log[[#This Row],[Date Invoiced]],0)</f>
        <v>0</v>
      </c>
      <c r="CA411" s="18">
        <f>IF(SalesOrders_Log[[#This Row],[Product]]=FY05_M10,SalesOrders_Log[[#This Row],[Date Invoiced]],0)</f>
        <v>0</v>
      </c>
      <c r="CB411" s="18">
        <f>IF(SalesOrders_Log[[#This Row],[Product]]=FY05_M11,SalesOrders_Log[[#This Row],[Date Invoiced]],0)</f>
        <v>0</v>
      </c>
      <c r="CC411" s="18">
        <f>IF(SalesOrders_Log[[#This Row],[Product]]=FY05_M12,SalesOrders_Log[[#This Row],[Date Invoiced]],0)</f>
        <v>0</v>
      </c>
    </row>
    <row r="412" spans="2:81" x14ac:dyDescent="0.25">
      <c r="B412" s="6" t="s">
        <v>1016</v>
      </c>
      <c r="C412" s="6"/>
      <c r="D412" s="11"/>
      <c r="E412" s="6"/>
      <c r="F412" s="6"/>
      <c r="G412" s="6"/>
      <c r="H412" s="6"/>
      <c r="I412" s="6"/>
      <c r="J412" s="6"/>
      <c r="K412" s="6"/>
      <c r="L412" s="18" t="str">
        <f>IF(ISBLANK(SalesOrders_Log[[#This Row],[Product]]),"",SalesOrders_Log[[#This Row],[List Price]]*SalesOrders_Log[[#This Row],[QTY at List Price]]+SalesOrders_Log[[#This Row],[Discount Price]]*SalesOrders_Log[[#This Row],[QTY at Discount Price]])</f>
        <v/>
      </c>
      <c r="M412" s="6"/>
      <c r="N412" s="6"/>
      <c r="O412" s="18" t="str">
        <f>IFERROR(SalesOrders_Log[[#This Row],[Line Sub Total]]*SalesOrders_Log[[#This Row],[Zip Code Taxes]],"")</f>
        <v/>
      </c>
      <c r="P412" s="18">
        <f>SalesOrders_Log[[#This Row],[List Price]]-SalesOrders_Log[[#This Row],[Cost Price]]</f>
        <v>0</v>
      </c>
      <c r="Q41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12" s="93" t="str">
        <f>IFERROR(SalesOrders_Log[[#This Row],[QTY at List Price]]*SalesOrders_Log[[#This Row],[List Price]]/SalesOrders_Log[[#This Row],[Cost Price]]*SalesOrders_Log[[#This Row],[QTY at List Price]]-IF(SalesOrders_Log[[#This Row],[QTY at List Price]]="","",1),"")</f>
        <v/>
      </c>
      <c r="S412" s="93" t="str">
        <f>IFERROR( SalesOrders_Log[[#This Row],[QTY at Discount Price]]*SalesOrders_Log[[#This Row],[Discount Price]]/SalesOrders_Log[[#This Row],[Cost Price]]*SalesOrders_Log[[#This Row],[QTY at Discount Price]]-IF(SalesOrders_Log[[#This Row],[QTY at Discount Price]]="","",1),"")</f>
        <v/>
      </c>
      <c r="T412" s="6"/>
      <c r="V412" s="18">
        <f>IF(SalesOrders_Log[[#This Row],[Date Invoiced]]=FY01_M01,SalesOrders_Log[[#This Row],[Line Sub Total]],0)</f>
        <v>0</v>
      </c>
      <c r="W412" s="18">
        <f>IF(SalesOrders_Log[[#This Row],[Date Invoiced]]=FY01_M02,SalesOrders_Log[[#This Row],[Line Sub Total]],0)</f>
        <v>0</v>
      </c>
      <c r="X412" s="18">
        <f>IF(SalesOrders_Log[[#This Row],[Date Invoiced]]=FY01_M03,SalesOrders_Log[[#This Row],[Line Sub Total]],0)</f>
        <v>0</v>
      </c>
      <c r="Y412" s="18">
        <f>IF(SalesOrders_Log[[#This Row],[Date Invoiced]]=FY01_M04,SalesOrders_Log[[#This Row],[Line Sub Total]],0)</f>
        <v>0</v>
      </c>
      <c r="Z412" s="18">
        <f>IF(SalesOrders_Log[[#This Row],[Date Invoiced]]=FY01_M05,SalesOrders_Log[[#This Row],[Line Sub Total]],0)</f>
        <v>0</v>
      </c>
      <c r="AA412" s="18">
        <f>IF(SalesOrders_Log[[#This Row],[Date Invoiced]]=FY01_M06,SalesOrders_Log[[#This Row],[Line Sub Total]],0)</f>
        <v>0</v>
      </c>
      <c r="AB412" s="18">
        <f>IF(SalesOrders_Log[[#This Row],[Date Invoiced]]=FY01_M07,SalesOrders_Log[[#This Row],[Line Sub Total]],0)</f>
        <v>0</v>
      </c>
      <c r="AC412" s="18">
        <f>IF(SalesOrders_Log[[#This Row],[Date Invoiced]]=FY01_M08,SalesOrders_Log[[#This Row],[Line Sub Total]],0)</f>
        <v>0</v>
      </c>
      <c r="AD412" s="18">
        <f>IF(SalesOrders_Log[[#This Row],[Date Invoiced]]=FY01_M09,SalesOrders_Log[[#This Row],[Line Sub Total]],0)</f>
        <v>0</v>
      </c>
      <c r="AE412" s="18">
        <f>IF(SalesOrders_Log[[#This Row],[Date Invoiced]]=FY01_M10,SalesOrders_Log[[#This Row],[Line Sub Total]],0)</f>
        <v>0</v>
      </c>
      <c r="AF412" s="18">
        <f>IF(SalesOrders_Log[[#This Row],[Date Invoiced]]=FY01_M11,SalesOrders_Log[[#This Row],[Line Sub Total]],0)</f>
        <v>0</v>
      </c>
      <c r="AG412" s="18">
        <f>IF(SalesOrders_Log[[#This Row],[Date Invoiced]]=FY01_M12,SalesOrders_Log[[#This Row],[Line Sub Total]],0)</f>
        <v>0</v>
      </c>
      <c r="AH412" s="18">
        <f>IF(SalesOrders_Log[[#This Row],[Date Invoiced]]=FY02_M01,SalesOrders_Log[[#This Row],[Line Sub Total]],0)</f>
        <v>0</v>
      </c>
      <c r="AI412" s="18">
        <f>IF(SalesOrders_Log[[#This Row],[Date Invoiced]]=FY02_M02,SalesOrders_Log[[#This Row],[Line Sub Total]],0)</f>
        <v>0</v>
      </c>
      <c r="AJ412" s="18">
        <f>IF(SalesOrders_Log[[#This Row],[Date Invoiced]]=FY02_M03,SalesOrders_Log[[#This Row],[Line Sub Total]],0)</f>
        <v>0</v>
      </c>
      <c r="AK412" s="18">
        <f>IF(SalesOrders_Log[[#This Row],[Date Invoiced]]=FY02_M04,SalesOrders_Log[[#This Row],[Line Sub Total]],0)</f>
        <v>0</v>
      </c>
      <c r="AL412" s="18">
        <f>IF(SalesOrders_Log[[#This Row],[Date Invoiced]]=FY02_M05,SalesOrders_Log[[#This Row],[Line Sub Total]],0)</f>
        <v>0</v>
      </c>
      <c r="AM412" s="18">
        <f>IF(SalesOrders_Log[[#This Row],[Date Invoiced]]=FY02_M06,SalesOrders_Log[[#This Row],[Line Sub Total]],0)</f>
        <v>0</v>
      </c>
      <c r="AN412" s="18">
        <f>IF(SalesOrders_Log[[#This Row],[Date Invoiced]]=FY02_M07,SalesOrders_Log[[#This Row],[Line Sub Total]],0)</f>
        <v>0</v>
      </c>
      <c r="AO412" s="18">
        <f>IF(SalesOrders_Log[[#This Row],[Date Invoiced]]=FY02_M08,SalesOrders_Log[[#This Row],[Line Sub Total]],0)</f>
        <v>0</v>
      </c>
      <c r="AP412" s="18">
        <f>IF(SalesOrders_Log[[#This Row],[Date Invoiced]]=FY02_M09,SalesOrders_Log[[#This Row],[Line Sub Total]],0)</f>
        <v>0</v>
      </c>
      <c r="AQ412" s="18">
        <f>IF(SalesOrders_Log[[#This Row],[Date Invoiced]]=FY02_M10,SalesOrders_Log[[#This Row],[Line Sub Total]],0)</f>
        <v>0</v>
      </c>
      <c r="AR412" s="18">
        <f>IF(SalesOrders_Log[[#This Row],[Date Invoiced]]=FY02_M11,SalesOrders_Log[[#This Row],[Line Sub Total]],0)</f>
        <v>0</v>
      </c>
      <c r="AS412" s="18">
        <f>IF(SalesOrders_Log[[#This Row],[Date Invoiced]]=FY02_M12,SalesOrders_Log[[#This Row],[Line Sub Total]],0)</f>
        <v>0</v>
      </c>
      <c r="AT412" s="18">
        <f>IF(SalesOrders_Log[[#This Row],[Date Invoiced]]=FY03_M01,SalesOrders_Log[[#This Row],[Line Sub Total]],0)</f>
        <v>0</v>
      </c>
      <c r="AU412" s="18">
        <f>IF(SalesOrders_Log[[#This Row],[Date Invoiced]]=FY03_M02,SalesOrders_Log[[#This Row],[Line Sub Total]],0)</f>
        <v>0</v>
      </c>
      <c r="AV412" s="18">
        <f>IF(SalesOrders_Log[[#This Row],[Date Invoiced]]=FY03_M03,SalesOrders_Log[[#This Row],[Line Sub Total]],0)</f>
        <v>0</v>
      </c>
      <c r="AW412" s="18">
        <f>IF(SalesOrders_Log[[#This Row],[Date Invoiced]]=FY03_M04,SalesOrders_Log[[#This Row],[Line Sub Total]],0)</f>
        <v>0</v>
      </c>
      <c r="AX412" s="18">
        <f>IF(SalesOrders_Log[[#This Row],[Date Invoiced]]=FY03_M05,SalesOrders_Log[[#This Row],[Line Sub Total]],0)</f>
        <v>0</v>
      </c>
      <c r="AY412" s="18">
        <f>IF(SalesOrders_Log[[#This Row],[Date Invoiced]]=FY03_M06,SalesOrders_Log[[#This Row],[Line Sub Total]],0)</f>
        <v>0</v>
      </c>
      <c r="AZ412" s="18">
        <f>IF(SalesOrders_Log[[#This Row],[Date Invoiced]]=FY03_M07,SalesOrders_Log[[#This Row],[Line Sub Total]],0)</f>
        <v>0</v>
      </c>
      <c r="BA412" s="18">
        <f>IF(SalesOrders_Log[[#This Row],[Date Invoiced]]=FY03_M08,SalesOrders_Log[[#This Row],[Line Sub Total]],0)</f>
        <v>0</v>
      </c>
      <c r="BB412" s="18">
        <f>IF(SalesOrders_Log[[#This Row],[Date Invoiced]]=FY03_M09,SalesOrders_Log[[#This Row],[Line Sub Total]],0)</f>
        <v>0</v>
      </c>
      <c r="BC412" s="18">
        <f>IF(SalesOrders_Log[[#This Row],[Date Invoiced]]=FY03_M10,SalesOrders_Log[[#This Row],[Line Sub Total]],0)</f>
        <v>0</v>
      </c>
      <c r="BD412" s="18">
        <f>IF(SalesOrders_Log[[#This Row],[Date Invoiced]]=FY03_M11,SalesOrders_Log[[#This Row],[Line Sub Total]],0)</f>
        <v>0</v>
      </c>
      <c r="BE412" s="18">
        <f>IF(SalesOrders_Log[[#This Row],[Date Invoiced]]=FY03_M12,SalesOrders_Log[[#This Row],[Line Sub Total]],0)</f>
        <v>0</v>
      </c>
      <c r="BF412" s="18">
        <f>IF(SalesOrders_Log[[#This Row],[Product]]=FY04_M01,SalesOrders_Log[[#This Row],[Date Invoiced]],0)</f>
        <v>0</v>
      </c>
      <c r="BG412" s="18">
        <f>IF(SalesOrders_Log[[#This Row],[Product]]=FY04_M02,SalesOrders_Log[[#This Row],[Date Invoiced]],0)</f>
        <v>0</v>
      </c>
      <c r="BH412" s="18">
        <f>IF(SalesOrders_Log[[#This Row],[Product]]=FY04_M03,SalesOrders_Log[[#This Row],[Date Invoiced]],0)</f>
        <v>0</v>
      </c>
      <c r="BI412" s="18">
        <f>IF(SalesOrders_Log[[#This Row],[Product]]=FY04_M04,SalesOrders_Log[[#This Row],[Date Invoiced]],0)</f>
        <v>0</v>
      </c>
      <c r="BJ412" s="18">
        <f>IF(SalesOrders_Log[[#This Row],[Product]]=FY04_M05,SalesOrders_Log[[#This Row],[Date Invoiced]],0)</f>
        <v>0</v>
      </c>
      <c r="BK412" s="18">
        <f>IF(SalesOrders_Log[[#This Row],[Product]]=FY04_M06,SalesOrders_Log[[#This Row],[Date Invoiced]],0)</f>
        <v>0</v>
      </c>
      <c r="BL412" s="18">
        <f>IF(SalesOrders_Log[[#This Row],[Product]]=FY04_M07,SalesOrders_Log[[#This Row],[Date Invoiced]],0)</f>
        <v>0</v>
      </c>
      <c r="BM412" s="18">
        <f>IF(SalesOrders_Log[[#This Row],[Product]]=FY04_M08,SalesOrders_Log[[#This Row],[Date Invoiced]],0)</f>
        <v>0</v>
      </c>
      <c r="BN412" s="18">
        <f>IF(SalesOrders_Log[[#This Row],[Product]]=FY04_M09,SalesOrders_Log[[#This Row],[Date Invoiced]],0)</f>
        <v>0</v>
      </c>
      <c r="BO412" s="18">
        <f>IF(SalesOrders_Log[[#This Row],[Product]]=FY04_M10,SalesOrders_Log[[#This Row],[Date Invoiced]],0)</f>
        <v>0</v>
      </c>
      <c r="BP412" s="18">
        <f>IF(SalesOrders_Log[[#This Row],[Product]]=FY04_M11,SalesOrders_Log[[#This Row],[Date Invoiced]],0)</f>
        <v>0</v>
      </c>
      <c r="BQ412" s="18">
        <f>IF(SalesOrders_Log[[#This Row],[Product]]=FY04_M12,SalesOrders_Log[[#This Row],[Date Invoiced]],0)</f>
        <v>0</v>
      </c>
      <c r="BR412" s="18">
        <f>IF(SalesOrders_Log[[#This Row],[Product]]=FY05_M01,SalesOrders_Log[[#This Row],[Date Invoiced]],0)</f>
        <v>0</v>
      </c>
      <c r="BS412" s="18">
        <f>IF(SalesOrders_Log[[#This Row],[Product]]=FY05_M02,SalesOrders_Log[[#This Row],[Date Invoiced]],0)</f>
        <v>0</v>
      </c>
      <c r="BT412" s="18">
        <f>IF(SalesOrders_Log[[#This Row],[Product]]=FY05_M03,SalesOrders_Log[[#This Row],[Date Invoiced]],0)</f>
        <v>0</v>
      </c>
      <c r="BU412" s="18">
        <f>IF(SalesOrders_Log[[#This Row],[Product]]=FY05_M04,SalesOrders_Log[[#This Row],[Date Invoiced]],0)</f>
        <v>0</v>
      </c>
      <c r="BV412" s="18">
        <f>IF(SalesOrders_Log[[#This Row],[Product]]=FY05_M05,SalesOrders_Log[[#This Row],[Date Invoiced]],0)</f>
        <v>0</v>
      </c>
      <c r="BW412" s="18">
        <f>IF(SalesOrders_Log[[#This Row],[Product]]=FY05_M06,SalesOrders_Log[[#This Row],[Date Invoiced]],0)</f>
        <v>0</v>
      </c>
      <c r="BX412" s="18">
        <f>IF(SalesOrders_Log[[#This Row],[Product]]=FY05_M07,SalesOrders_Log[[#This Row],[Date Invoiced]],0)</f>
        <v>0</v>
      </c>
      <c r="BY412" s="18">
        <f>IF(SalesOrders_Log[[#This Row],[Product]]=FY05_M08,SalesOrders_Log[[#This Row],[Date Invoiced]],0)</f>
        <v>0</v>
      </c>
      <c r="BZ412" s="18">
        <f>IF(SalesOrders_Log[[#This Row],[Product]]=FY05_M09,SalesOrders_Log[[#This Row],[Date Invoiced]],0)</f>
        <v>0</v>
      </c>
      <c r="CA412" s="18">
        <f>IF(SalesOrders_Log[[#This Row],[Product]]=FY05_M10,SalesOrders_Log[[#This Row],[Date Invoiced]],0)</f>
        <v>0</v>
      </c>
      <c r="CB412" s="18">
        <f>IF(SalesOrders_Log[[#This Row],[Product]]=FY05_M11,SalesOrders_Log[[#This Row],[Date Invoiced]],0)</f>
        <v>0</v>
      </c>
      <c r="CC412" s="18">
        <f>IF(SalesOrders_Log[[#This Row],[Product]]=FY05_M12,SalesOrders_Log[[#This Row],[Date Invoiced]],0)</f>
        <v>0</v>
      </c>
    </row>
    <row r="413" spans="2:81" x14ac:dyDescent="0.25">
      <c r="B413" s="6" t="s">
        <v>1017</v>
      </c>
      <c r="C413" s="6"/>
      <c r="D413" s="11"/>
      <c r="E413" s="6"/>
      <c r="F413" s="6"/>
      <c r="G413" s="6"/>
      <c r="H413" s="6"/>
      <c r="I413" s="6"/>
      <c r="J413" s="6"/>
      <c r="K413" s="6"/>
      <c r="L413" s="18" t="str">
        <f>IF(ISBLANK(SalesOrders_Log[[#This Row],[Product]]),"",SalesOrders_Log[[#This Row],[List Price]]*SalesOrders_Log[[#This Row],[QTY at List Price]]+SalesOrders_Log[[#This Row],[Discount Price]]*SalesOrders_Log[[#This Row],[QTY at Discount Price]])</f>
        <v/>
      </c>
      <c r="M413" s="6"/>
      <c r="N413" s="6"/>
      <c r="O413" s="18" t="str">
        <f>IFERROR(SalesOrders_Log[[#This Row],[Line Sub Total]]*SalesOrders_Log[[#This Row],[Zip Code Taxes]],"")</f>
        <v/>
      </c>
      <c r="P413" s="18">
        <f>SalesOrders_Log[[#This Row],[List Price]]-SalesOrders_Log[[#This Row],[Cost Price]]</f>
        <v>0</v>
      </c>
      <c r="Q41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13" s="93" t="str">
        <f>IFERROR(SalesOrders_Log[[#This Row],[QTY at List Price]]*SalesOrders_Log[[#This Row],[List Price]]/SalesOrders_Log[[#This Row],[Cost Price]]*SalesOrders_Log[[#This Row],[QTY at List Price]]-IF(SalesOrders_Log[[#This Row],[QTY at List Price]]="","",1),"")</f>
        <v/>
      </c>
      <c r="S413" s="93" t="str">
        <f>IFERROR( SalesOrders_Log[[#This Row],[QTY at Discount Price]]*SalesOrders_Log[[#This Row],[Discount Price]]/SalesOrders_Log[[#This Row],[Cost Price]]*SalesOrders_Log[[#This Row],[QTY at Discount Price]]-IF(SalesOrders_Log[[#This Row],[QTY at Discount Price]]="","",1),"")</f>
        <v/>
      </c>
      <c r="T413" s="6"/>
      <c r="V413" s="18">
        <f>IF(SalesOrders_Log[[#This Row],[Date Invoiced]]=FY01_M01,SalesOrders_Log[[#This Row],[Line Sub Total]],0)</f>
        <v>0</v>
      </c>
      <c r="W413" s="18">
        <f>IF(SalesOrders_Log[[#This Row],[Date Invoiced]]=FY01_M02,SalesOrders_Log[[#This Row],[Line Sub Total]],0)</f>
        <v>0</v>
      </c>
      <c r="X413" s="18">
        <f>IF(SalesOrders_Log[[#This Row],[Date Invoiced]]=FY01_M03,SalesOrders_Log[[#This Row],[Line Sub Total]],0)</f>
        <v>0</v>
      </c>
      <c r="Y413" s="18">
        <f>IF(SalesOrders_Log[[#This Row],[Date Invoiced]]=FY01_M04,SalesOrders_Log[[#This Row],[Line Sub Total]],0)</f>
        <v>0</v>
      </c>
      <c r="Z413" s="18">
        <f>IF(SalesOrders_Log[[#This Row],[Date Invoiced]]=FY01_M05,SalesOrders_Log[[#This Row],[Line Sub Total]],0)</f>
        <v>0</v>
      </c>
      <c r="AA413" s="18">
        <f>IF(SalesOrders_Log[[#This Row],[Date Invoiced]]=FY01_M06,SalesOrders_Log[[#This Row],[Line Sub Total]],0)</f>
        <v>0</v>
      </c>
      <c r="AB413" s="18">
        <f>IF(SalesOrders_Log[[#This Row],[Date Invoiced]]=FY01_M07,SalesOrders_Log[[#This Row],[Line Sub Total]],0)</f>
        <v>0</v>
      </c>
      <c r="AC413" s="18">
        <f>IF(SalesOrders_Log[[#This Row],[Date Invoiced]]=FY01_M08,SalesOrders_Log[[#This Row],[Line Sub Total]],0)</f>
        <v>0</v>
      </c>
      <c r="AD413" s="18">
        <f>IF(SalesOrders_Log[[#This Row],[Date Invoiced]]=FY01_M09,SalesOrders_Log[[#This Row],[Line Sub Total]],0)</f>
        <v>0</v>
      </c>
      <c r="AE413" s="18">
        <f>IF(SalesOrders_Log[[#This Row],[Date Invoiced]]=FY01_M10,SalesOrders_Log[[#This Row],[Line Sub Total]],0)</f>
        <v>0</v>
      </c>
      <c r="AF413" s="18">
        <f>IF(SalesOrders_Log[[#This Row],[Date Invoiced]]=FY01_M11,SalesOrders_Log[[#This Row],[Line Sub Total]],0)</f>
        <v>0</v>
      </c>
      <c r="AG413" s="18">
        <f>IF(SalesOrders_Log[[#This Row],[Date Invoiced]]=FY01_M12,SalesOrders_Log[[#This Row],[Line Sub Total]],0)</f>
        <v>0</v>
      </c>
      <c r="AH413" s="18">
        <f>IF(SalesOrders_Log[[#This Row],[Date Invoiced]]=FY02_M01,SalesOrders_Log[[#This Row],[Line Sub Total]],0)</f>
        <v>0</v>
      </c>
      <c r="AI413" s="18">
        <f>IF(SalesOrders_Log[[#This Row],[Date Invoiced]]=FY02_M02,SalesOrders_Log[[#This Row],[Line Sub Total]],0)</f>
        <v>0</v>
      </c>
      <c r="AJ413" s="18">
        <f>IF(SalesOrders_Log[[#This Row],[Date Invoiced]]=FY02_M03,SalesOrders_Log[[#This Row],[Line Sub Total]],0)</f>
        <v>0</v>
      </c>
      <c r="AK413" s="18">
        <f>IF(SalesOrders_Log[[#This Row],[Date Invoiced]]=FY02_M04,SalesOrders_Log[[#This Row],[Line Sub Total]],0)</f>
        <v>0</v>
      </c>
      <c r="AL413" s="18">
        <f>IF(SalesOrders_Log[[#This Row],[Date Invoiced]]=FY02_M05,SalesOrders_Log[[#This Row],[Line Sub Total]],0)</f>
        <v>0</v>
      </c>
      <c r="AM413" s="18">
        <f>IF(SalesOrders_Log[[#This Row],[Date Invoiced]]=FY02_M06,SalesOrders_Log[[#This Row],[Line Sub Total]],0)</f>
        <v>0</v>
      </c>
      <c r="AN413" s="18">
        <f>IF(SalesOrders_Log[[#This Row],[Date Invoiced]]=FY02_M07,SalesOrders_Log[[#This Row],[Line Sub Total]],0)</f>
        <v>0</v>
      </c>
      <c r="AO413" s="18">
        <f>IF(SalesOrders_Log[[#This Row],[Date Invoiced]]=FY02_M08,SalesOrders_Log[[#This Row],[Line Sub Total]],0)</f>
        <v>0</v>
      </c>
      <c r="AP413" s="18">
        <f>IF(SalesOrders_Log[[#This Row],[Date Invoiced]]=FY02_M09,SalesOrders_Log[[#This Row],[Line Sub Total]],0)</f>
        <v>0</v>
      </c>
      <c r="AQ413" s="18">
        <f>IF(SalesOrders_Log[[#This Row],[Date Invoiced]]=FY02_M10,SalesOrders_Log[[#This Row],[Line Sub Total]],0)</f>
        <v>0</v>
      </c>
      <c r="AR413" s="18">
        <f>IF(SalesOrders_Log[[#This Row],[Date Invoiced]]=FY02_M11,SalesOrders_Log[[#This Row],[Line Sub Total]],0)</f>
        <v>0</v>
      </c>
      <c r="AS413" s="18">
        <f>IF(SalesOrders_Log[[#This Row],[Date Invoiced]]=FY02_M12,SalesOrders_Log[[#This Row],[Line Sub Total]],0)</f>
        <v>0</v>
      </c>
      <c r="AT413" s="18">
        <f>IF(SalesOrders_Log[[#This Row],[Date Invoiced]]=FY03_M01,SalesOrders_Log[[#This Row],[Line Sub Total]],0)</f>
        <v>0</v>
      </c>
      <c r="AU413" s="18">
        <f>IF(SalesOrders_Log[[#This Row],[Date Invoiced]]=FY03_M02,SalesOrders_Log[[#This Row],[Line Sub Total]],0)</f>
        <v>0</v>
      </c>
      <c r="AV413" s="18">
        <f>IF(SalesOrders_Log[[#This Row],[Date Invoiced]]=FY03_M03,SalesOrders_Log[[#This Row],[Line Sub Total]],0)</f>
        <v>0</v>
      </c>
      <c r="AW413" s="18">
        <f>IF(SalesOrders_Log[[#This Row],[Date Invoiced]]=FY03_M04,SalesOrders_Log[[#This Row],[Line Sub Total]],0)</f>
        <v>0</v>
      </c>
      <c r="AX413" s="18">
        <f>IF(SalesOrders_Log[[#This Row],[Date Invoiced]]=FY03_M05,SalesOrders_Log[[#This Row],[Line Sub Total]],0)</f>
        <v>0</v>
      </c>
      <c r="AY413" s="18">
        <f>IF(SalesOrders_Log[[#This Row],[Date Invoiced]]=FY03_M06,SalesOrders_Log[[#This Row],[Line Sub Total]],0)</f>
        <v>0</v>
      </c>
      <c r="AZ413" s="18">
        <f>IF(SalesOrders_Log[[#This Row],[Date Invoiced]]=FY03_M07,SalesOrders_Log[[#This Row],[Line Sub Total]],0)</f>
        <v>0</v>
      </c>
      <c r="BA413" s="18">
        <f>IF(SalesOrders_Log[[#This Row],[Date Invoiced]]=FY03_M08,SalesOrders_Log[[#This Row],[Line Sub Total]],0)</f>
        <v>0</v>
      </c>
      <c r="BB413" s="18">
        <f>IF(SalesOrders_Log[[#This Row],[Date Invoiced]]=FY03_M09,SalesOrders_Log[[#This Row],[Line Sub Total]],0)</f>
        <v>0</v>
      </c>
      <c r="BC413" s="18">
        <f>IF(SalesOrders_Log[[#This Row],[Date Invoiced]]=FY03_M10,SalesOrders_Log[[#This Row],[Line Sub Total]],0)</f>
        <v>0</v>
      </c>
      <c r="BD413" s="18">
        <f>IF(SalesOrders_Log[[#This Row],[Date Invoiced]]=FY03_M11,SalesOrders_Log[[#This Row],[Line Sub Total]],0)</f>
        <v>0</v>
      </c>
      <c r="BE413" s="18">
        <f>IF(SalesOrders_Log[[#This Row],[Date Invoiced]]=FY03_M12,SalesOrders_Log[[#This Row],[Line Sub Total]],0)</f>
        <v>0</v>
      </c>
      <c r="BF413" s="18">
        <f>IF(SalesOrders_Log[[#This Row],[Product]]=FY04_M01,SalesOrders_Log[[#This Row],[Date Invoiced]],0)</f>
        <v>0</v>
      </c>
      <c r="BG413" s="18">
        <f>IF(SalesOrders_Log[[#This Row],[Product]]=FY04_M02,SalesOrders_Log[[#This Row],[Date Invoiced]],0)</f>
        <v>0</v>
      </c>
      <c r="BH413" s="18">
        <f>IF(SalesOrders_Log[[#This Row],[Product]]=FY04_M03,SalesOrders_Log[[#This Row],[Date Invoiced]],0)</f>
        <v>0</v>
      </c>
      <c r="BI413" s="18">
        <f>IF(SalesOrders_Log[[#This Row],[Product]]=FY04_M04,SalesOrders_Log[[#This Row],[Date Invoiced]],0)</f>
        <v>0</v>
      </c>
      <c r="BJ413" s="18">
        <f>IF(SalesOrders_Log[[#This Row],[Product]]=FY04_M05,SalesOrders_Log[[#This Row],[Date Invoiced]],0)</f>
        <v>0</v>
      </c>
      <c r="BK413" s="18">
        <f>IF(SalesOrders_Log[[#This Row],[Product]]=FY04_M06,SalesOrders_Log[[#This Row],[Date Invoiced]],0)</f>
        <v>0</v>
      </c>
      <c r="BL413" s="18">
        <f>IF(SalesOrders_Log[[#This Row],[Product]]=FY04_M07,SalesOrders_Log[[#This Row],[Date Invoiced]],0)</f>
        <v>0</v>
      </c>
      <c r="BM413" s="18">
        <f>IF(SalesOrders_Log[[#This Row],[Product]]=FY04_M08,SalesOrders_Log[[#This Row],[Date Invoiced]],0)</f>
        <v>0</v>
      </c>
      <c r="BN413" s="18">
        <f>IF(SalesOrders_Log[[#This Row],[Product]]=FY04_M09,SalesOrders_Log[[#This Row],[Date Invoiced]],0)</f>
        <v>0</v>
      </c>
      <c r="BO413" s="18">
        <f>IF(SalesOrders_Log[[#This Row],[Product]]=FY04_M10,SalesOrders_Log[[#This Row],[Date Invoiced]],0)</f>
        <v>0</v>
      </c>
      <c r="BP413" s="18">
        <f>IF(SalesOrders_Log[[#This Row],[Product]]=FY04_M11,SalesOrders_Log[[#This Row],[Date Invoiced]],0)</f>
        <v>0</v>
      </c>
      <c r="BQ413" s="18">
        <f>IF(SalesOrders_Log[[#This Row],[Product]]=FY04_M12,SalesOrders_Log[[#This Row],[Date Invoiced]],0)</f>
        <v>0</v>
      </c>
      <c r="BR413" s="18">
        <f>IF(SalesOrders_Log[[#This Row],[Product]]=FY05_M01,SalesOrders_Log[[#This Row],[Date Invoiced]],0)</f>
        <v>0</v>
      </c>
      <c r="BS413" s="18">
        <f>IF(SalesOrders_Log[[#This Row],[Product]]=FY05_M02,SalesOrders_Log[[#This Row],[Date Invoiced]],0)</f>
        <v>0</v>
      </c>
      <c r="BT413" s="18">
        <f>IF(SalesOrders_Log[[#This Row],[Product]]=FY05_M03,SalesOrders_Log[[#This Row],[Date Invoiced]],0)</f>
        <v>0</v>
      </c>
      <c r="BU413" s="18">
        <f>IF(SalesOrders_Log[[#This Row],[Product]]=FY05_M04,SalesOrders_Log[[#This Row],[Date Invoiced]],0)</f>
        <v>0</v>
      </c>
      <c r="BV413" s="18">
        <f>IF(SalesOrders_Log[[#This Row],[Product]]=FY05_M05,SalesOrders_Log[[#This Row],[Date Invoiced]],0)</f>
        <v>0</v>
      </c>
      <c r="BW413" s="18">
        <f>IF(SalesOrders_Log[[#This Row],[Product]]=FY05_M06,SalesOrders_Log[[#This Row],[Date Invoiced]],0)</f>
        <v>0</v>
      </c>
      <c r="BX413" s="18">
        <f>IF(SalesOrders_Log[[#This Row],[Product]]=FY05_M07,SalesOrders_Log[[#This Row],[Date Invoiced]],0)</f>
        <v>0</v>
      </c>
      <c r="BY413" s="18">
        <f>IF(SalesOrders_Log[[#This Row],[Product]]=FY05_M08,SalesOrders_Log[[#This Row],[Date Invoiced]],0)</f>
        <v>0</v>
      </c>
      <c r="BZ413" s="18">
        <f>IF(SalesOrders_Log[[#This Row],[Product]]=FY05_M09,SalesOrders_Log[[#This Row],[Date Invoiced]],0)</f>
        <v>0</v>
      </c>
      <c r="CA413" s="18">
        <f>IF(SalesOrders_Log[[#This Row],[Product]]=FY05_M10,SalesOrders_Log[[#This Row],[Date Invoiced]],0)</f>
        <v>0</v>
      </c>
      <c r="CB413" s="18">
        <f>IF(SalesOrders_Log[[#This Row],[Product]]=FY05_M11,SalesOrders_Log[[#This Row],[Date Invoiced]],0)</f>
        <v>0</v>
      </c>
      <c r="CC413" s="18">
        <f>IF(SalesOrders_Log[[#This Row],[Product]]=FY05_M12,SalesOrders_Log[[#This Row],[Date Invoiced]],0)</f>
        <v>0</v>
      </c>
    </row>
    <row r="414" spans="2:81" x14ac:dyDescent="0.25">
      <c r="B414" s="6" t="s">
        <v>1018</v>
      </c>
      <c r="C414" s="6"/>
      <c r="D414" s="11"/>
      <c r="E414" s="6"/>
      <c r="F414" s="6"/>
      <c r="G414" s="6"/>
      <c r="H414" s="6"/>
      <c r="I414" s="6"/>
      <c r="J414" s="6"/>
      <c r="K414" s="6"/>
      <c r="L414" s="18" t="str">
        <f>IF(ISBLANK(SalesOrders_Log[[#This Row],[Product]]),"",SalesOrders_Log[[#This Row],[List Price]]*SalesOrders_Log[[#This Row],[QTY at List Price]]+SalesOrders_Log[[#This Row],[Discount Price]]*SalesOrders_Log[[#This Row],[QTY at Discount Price]])</f>
        <v/>
      </c>
      <c r="M414" s="6"/>
      <c r="N414" s="6"/>
      <c r="O414" s="18" t="str">
        <f>IFERROR(SalesOrders_Log[[#This Row],[Line Sub Total]]*SalesOrders_Log[[#This Row],[Zip Code Taxes]],"")</f>
        <v/>
      </c>
      <c r="P414" s="18">
        <f>SalesOrders_Log[[#This Row],[List Price]]-SalesOrders_Log[[#This Row],[Cost Price]]</f>
        <v>0</v>
      </c>
      <c r="Q41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14" s="93" t="str">
        <f>IFERROR(SalesOrders_Log[[#This Row],[QTY at List Price]]*SalesOrders_Log[[#This Row],[List Price]]/SalesOrders_Log[[#This Row],[Cost Price]]*SalesOrders_Log[[#This Row],[QTY at List Price]]-IF(SalesOrders_Log[[#This Row],[QTY at List Price]]="","",1),"")</f>
        <v/>
      </c>
      <c r="S414" s="93" t="str">
        <f>IFERROR( SalesOrders_Log[[#This Row],[QTY at Discount Price]]*SalesOrders_Log[[#This Row],[Discount Price]]/SalesOrders_Log[[#This Row],[Cost Price]]*SalesOrders_Log[[#This Row],[QTY at Discount Price]]-IF(SalesOrders_Log[[#This Row],[QTY at Discount Price]]="","",1),"")</f>
        <v/>
      </c>
      <c r="T414" s="6"/>
      <c r="V414" s="18">
        <f>IF(SalesOrders_Log[[#This Row],[Date Invoiced]]=FY01_M01,SalesOrders_Log[[#This Row],[Line Sub Total]],0)</f>
        <v>0</v>
      </c>
      <c r="W414" s="18">
        <f>IF(SalesOrders_Log[[#This Row],[Date Invoiced]]=FY01_M02,SalesOrders_Log[[#This Row],[Line Sub Total]],0)</f>
        <v>0</v>
      </c>
      <c r="X414" s="18">
        <f>IF(SalesOrders_Log[[#This Row],[Date Invoiced]]=FY01_M03,SalesOrders_Log[[#This Row],[Line Sub Total]],0)</f>
        <v>0</v>
      </c>
      <c r="Y414" s="18">
        <f>IF(SalesOrders_Log[[#This Row],[Date Invoiced]]=FY01_M04,SalesOrders_Log[[#This Row],[Line Sub Total]],0)</f>
        <v>0</v>
      </c>
      <c r="Z414" s="18">
        <f>IF(SalesOrders_Log[[#This Row],[Date Invoiced]]=FY01_M05,SalesOrders_Log[[#This Row],[Line Sub Total]],0)</f>
        <v>0</v>
      </c>
      <c r="AA414" s="18">
        <f>IF(SalesOrders_Log[[#This Row],[Date Invoiced]]=FY01_M06,SalesOrders_Log[[#This Row],[Line Sub Total]],0)</f>
        <v>0</v>
      </c>
      <c r="AB414" s="18">
        <f>IF(SalesOrders_Log[[#This Row],[Date Invoiced]]=FY01_M07,SalesOrders_Log[[#This Row],[Line Sub Total]],0)</f>
        <v>0</v>
      </c>
      <c r="AC414" s="18">
        <f>IF(SalesOrders_Log[[#This Row],[Date Invoiced]]=FY01_M08,SalesOrders_Log[[#This Row],[Line Sub Total]],0)</f>
        <v>0</v>
      </c>
      <c r="AD414" s="18">
        <f>IF(SalesOrders_Log[[#This Row],[Date Invoiced]]=FY01_M09,SalesOrders_Log[[#This Row],[Line Sub Total]],0)</f>
        <v>0</v>
      </c>
      <c r="AE414" s="18">
        <f>IF(SalesOrders_Log[[#This Row],[Date Invoiced]]=FY01_M10,SalesOrders_Log[[#This Row],[Line Sub Total]],0)</f>
        <v>0</v>
      </c>
      <c r="AF414" s="18">
        <f>IF(SalesOrders_Log[[#This Row],[Date Invoiced]]=FY01_M11,SalesOrders_Log[[#This Row],[Line Sub Total]],0)</f>
        <v>0</v>
      </c>
      <c r="AG414" s="18">
        <f>IF(SalesOrders_Log[[#This Row],[Date Invoiced]]=FY01_M12,SalesOrders_Log[[#This Row],[Line Sub Total]],0)</f>
        <v>0</v>
      </c>
      <c r="AH414" s="18">
        <f>IF(SalesOrders_Log[[#This Row],[Date Invoiced]]=FY02_M01,SalesOrders_Log[[#This Row],[Line Sub Total]],0)</f>
        <v>0</v>
      </c>
      <c r="AI414" s="18">
        <f>IF(SalesOrders_Log[[#This Row],[Date Invoiced]]=FY02_M02,SalesOrders_Log[[#This Row],[Line Sub Total]],0)</f>
        <v>0</v>
      </c>
      <c r="AJ414" s="18">
        <f>IF(SalesOrders_Log[[#This Row],[Date Invoiced]]=FY02_M03,SalesOrders_Log[[#This Row],[Line Sub Total]],0)</f>
        <v>0</v>
      </c>
      <c r="AK414" s="18">
        <f>IF(SalesOrders_Log[[#This Row],[Date Invoiced]]=FY02_M04,SalesOrders_Log[[#This Row],[Line Sub Total]],0)</f>
        <v>0</v>
      </c>
      <c r="AL414" s="18">
        <f>IF(SalesOrders_Log[[#This Row],[Date Invoiced]]=FY02_M05,SalesOrders_Log[[#This Row],[Line Sub Total]],0)</f>
        <v>0</v>
      </c>
      <c r="AM414" s="18">
        <f>IF(SalesOrders_Log[[#This Row],[Date Invoiced]]=FY02_M06,SalesOrders_Log[[#This Row],[Line Sub Total]],0)</f>
        <v>0</v>
      </c>
      <c r="AN414" s="18">
        <f>IF(SalesOrders_Log[[#This Row],[Date Invoiced]]=FY02_M07,SalesOrders_Log[[#This Row],[Line Sub Total]],0)</f>
        <v>0</v>
      </c>
      <c r="AO414" s="18">
        <f>IF(SalesOrders_Log[[#This Row],[Date Invoiced]]=FY02_M08,SalesOrders_Log[[#This Row],[Line Sub Total]],0)</f>
        <v>0</v>
      </c>
      <c r="AP414" s="18">
        <f>IF(SalesOrders_Log[[#This Row],[Date Invoiced]]=FY02_M09,SalesOrders_Log[[#This Row],[Line Sub Total]],0)</f>
        <v>0</v>
      </c>
      <c r="AQ414" s="18">
        <f>IF(SalesOrders_Log[[#This Row],[Date Invoiced]]=FY02_M10,SalesOrders_Log[[#This Row],[Line Sub Total]],0)</f>
        <v>0</v>
      </c>
      <c r="AR414" s="18">
        <f>IF(SalesOrders_Log[[#This Row],[Date Invoiced]]=FY02_M11,SalesOrders_Log[[#This Row],[Line Sub Total]],0)</f>
        <v>0</v>
      </c>
      <c r="AS414" s="18">
        <f>IF(SalesOrders_Log[[#This Row],[Date Invoiced]]=FY02_M12,SalesOrders_Log[[#This Row],[Line Sub Total]],0)</f>
        <v>0</v>
      </c>
      <c r="AT414" s="18">
        <f>IF(SalesOrders_Log[[#This Row],[Date Invoiced]]=FY03_M01,SalesOrders_Log[[#This Row],[Line Sub Total]],0)</f>
        <v>0</v>
      </c>
      <c r="AU414" s="18">
        <f>IF(SalesOrders_Log[[#This Row],[Date Invoiced]]=FY03_M02,SalesOrders_Log[[#This Row],[Line Sub Total]],0)</f>
        <v>0</v>
      </c>
      <c r="AV414" s="18">
        <f>IF(SalesOrders_Log[[#This Row],[Date Invoiced]]=FY03_M03,SalesOrders_Log[[#This Row],[Line Sub Total]],0)</f>
        <v>0</v>
      </c>
      <c r="AW414" s="18">
        <f>IF(SalesOrders_Log[[#This Row],[Date Invoiced]]=FY03_M04,SalesOrders_Log[[#This Row],[Line Sub Total]],0)</f>
        <v>0</v>
      </c>
      <c r="AX414" s="18">
        <f>IF(SalesOrders_Log[[#This Row],[Date Invoiced]]=FY03_M05,SalesOrders_Log[[#This Row],[Line Sub Total]],0)</f>
        <v>0</v>
      </c>
      <c r="AY414" s="18">
        <f>IF(SalesOrders_Log[[#This Row],[Date Invoiced]]=FY03_M06,SalesOrders_Log[[#This Row],[Line Sub Total]],0)</f>
        <v>0</v>
      </c>
      <c r="AZ414" s="18">
        <f>IF(SalesOrders_Log[[#This Row],[Date Invoiced]]=FY03_M07,SalesOrders_Log[[#This Row],[Line Sub Total]],0)</f>
        <v>0</v>
      </c>
      <c r="BA414" s="18">
        <f>IF(SalesOrders_Log[[#This Row],[Date Invoiced]]=FY03_M08,SalesOrders_Log[[#This Row],[Line Sub Total]],0)</f>
        <v>0</v>
      </c>
      <c r="BB414" s="18">
        <f>IF(SalesOrders_Log[[#This Row],[Date Invoiced]]=FY03_M09,SalesOrders_Log[[#This Row],[Line Sub Total]],0)</f>
        <v>0</v>
      </c>
      <c r="BC414" s="18">
        <f>IF(SalesOrders_Log[[#This Row],[Date Invoiced]]=FY03_M10,SalesOrders_Log[[#This Row],[Line Sub Total]],0)</f>
        <v>0</v>
      </c>
      <c r="BD414" s="18">
        <f>IF(SalesOrders_Log[[#This Row],[Date Invoiced]]=FY03_M11,SalesOrders_Log[[#This Row],[Line Sub Total]],0)</f>
        <v>0</v>
      </c>
      <c r="BE414" s="18">
        <f>IF(SalesOrders_Log[[#This Row],[Date Invoiced]]=FY03_M12,SalesOrders_Log[[#This Row],[Line Sub Total]],0)</f>
        <v>0</v>
      </c>
      <c r="BF414" s="18">
        <f>IF(SalesOrders_Log[[#This Row],[Product]]=FY04_M01,SalesOrders_Log[[#This Row],[Date Invoiced]],0)</f>
        <v>0</v>
      </c>
      <c r="BG414" s="18">
        <f>IF(SalesOrders_Log[[#This Row],[Product]]=FY04_M02,SalesOrders_Log[[#This Row],[Date Invoiced]],0)</f>
        <v>0</v>
      </c>
      <c r="BH414" s="18">
        <f>IF(SalesOrders_Log[[#This Row],[Product]]=FY04_M03,SalesOrders_Log[[#This Row],[Date Invoiced]],0)</f>
        <v>0</v>
      </c>
      <c r="BI414" s="18">
        <f>IF(SalesOrders_Log[[#This Row],[Product]]=FY04_M04,SalesOrders_Log[[#This Row],[Date Invoiced]],0)</f>
        <v>0</v>
      </c>
      <c r="BJ414" s="18">
        <f>IF(SalesOrders_Log[[#This Row],[Product]]=FY04_M05,SalesOrders_Log[[#This Row],[Date Invoiced]],0)</f>
        <v>0</v>
      </c>
      <c r="BK414" s="18">
        <f>IF(SalesOrders_Log[[#This Row],[Product]]=FY04_M06,SalesOrders_Log[[#This Row],[Date Invoiced]],0)</f>
        <v>0</v>
      </c>
      <c r="BL414" s="18">
        <f>IF(SalesOrders_Log[[#This Row],[Product]]=FY04_M07,SalesOrders_Log[[#This Row],[Date Invoiced]],0)</f>
        <v>0</v>
      </c>
      <c r="BM414" s="18">
        <f>IF(SalesOrders_Log[[#This Row],[Product]]=FY04_M08,SalesOrders_Log[[#This Row],[Date Invoiced]],0)</f>
        <v>0</v>
      </c>
      <c r="BN414" s="18">
        <f>IF(SalesOrders_Log[[#This Row],[Product]]=FY04_M09,SalesOrders_Log[[#This Row],[Date Invoiced]],0)</f>
        <v>0</v>
      </c>
      <c r="BO414" s="18">
        <f>IF(SalesOrders_Log[[#This Row],[Product]]=FY04_M10,SalesOrders_Log[[#This Row],[Date Invoiced]],0)</f>
        <v>0</v>
      </c>
      <c r="BP414" s="18">
        <f>IF(SalesOrders_Log[[#This Row],[Product]]=FY04_M11,SalesOrders_Log[[#This Row],[Date Invoiced]],0)</f>
        <v>0</v>
      </c>
      <c r="BQ414" s="18">
        <f>IF(SalesOrders_Log[[#This Row],[Product]]=FY04_M12,SalesOrders_Log[[#This Row],[Date Invoiced]],0)</f>
        <v>0</v>
      </c>
      <c r="BR414" s="18">
        <f>IF(SalesOrders_Log[[#This Row],[Product]]=FY05_M01,SalesOrders_Log[[#This Row],[Date Invoiced]],0)</f>
        <v>0</v>
      </c>
      <c r="BS414" s="18">
        <f>IF(SalesOrders_Log[[#This Row],[Product]]=FY05_M02,SalesOrders_Log[[#This Row],[Date Invoiced]],0)</f>
        <v>0</v>
      </c>
      <c r="BT414" s="18">
        <f>IF(SalesOrders_Log[[#This Row],[Product]]=FY05_M03,SalesOrders_Log[[#This Row],[Date Invoiced]],0)</f>
        <v>0</v>
      </c>
      <c r="BU414" s="18">
        <f>IF(SalesOrders_Log[[#This Row],[Product]]=FY05_M04,SalesOrders_Log[[#This Row],[Date Invoiced]],0)</f>
        <v>0</v>
      </c>
      <c r="BV414" s="18">
        <f>IF(SalesOrders_Log[[#This Row],[Product]]=FY05_M05,SalesOrders_Log[[#This Row],[Date Invoiced]],0)</f>
        <v>0</v>
      </c>
      <c r="BW414" s="18">
        <f>IF(SalesOrders_Log[[#This Row],[Product]]=FY05_M06,SalesOrders_Log[[#This Row],[Date Invoiced]],0)</f>
        <v>0</v>
      </c>
      <c r="BX414" s="18">
        <f>IF(SalesOrders_Log[[#This Row],[Product]]=FY05_M07,SalesOrders_Log[[#This Row],[Date Invoiced]],0)</f>
        <v>0</v>
      </c>
      <c r="BY414" s="18">
        <f>IF(SalesOrders_Log[[#This Row],[Product]]=FY05_M08,SalesOrders_Log[[#This Row],[Date Invoiced]],0)</f>
        <v>0</v>
      </c>
      <c r="BZ414" s="18">
        <f>IF(SalesOrders_Log[[#This Row],[Product]]=FY05_M09,SalesOrders_Log[[#This Row],[Date Invoiced]],0)</f>
        <v>0</v>
      </c>
      <c r="CA414" s="18">
        <f>IF(SalesOrders_Log[[#This Row],[Product]]=FY05_M10,SalesOrders_Log[[#This Row],[Date Invoiced]],0)</f>
        <v>0</v>
      </c>
      <c r="CB414" s="18">
        <f>IF(SalesOrders_Log[[#This Row],[Product]]=FY05_M11,SalesOrders_Log[[#This Row],[Date Invoiced]],0)</f>
        <v>0</v>
      </c>
      <c r="CC414" s="18">
        <f>IF(SalesOrders_Log[[#This Row],[Product]]=FY05_M12,SalesOrders_Log[[#This Row],[Date Invoiced]],0)</f>
        <v>0</v>
      </c>
    </row>
    <row r="415" spans="2:81" x14ac:dyDescent="0.25">
      <c r="B415" s="6" t="s">
        <v>1019</v>
      </c>
      <c r="C415" s="6"/>
      <c r="D415" s="11"/>
      <c r="E415" s="6"/>
      <c r="F415" s="6"/>
      <c r="G415" s="6"/>
      <c r="H415" s="6"/>
      <c r="I415" s="6"/>
      <c r="J415" s="6"/>
      <c r="K415" s="6"/>
      <c r="L415" s="18" t="str">
        <f>IF(ISBLANK(SalesOrders_Log[[#This Row],[Product]]),"",SalesOrders_Log[[#This Row],[List Price]]*SalesOrders_Log[[#This Row],[QTY at List Price]]+SalesOrders_Log[[#This Row],[Discount Price]]*SalesOrders_Log[[#This Row],[QTY at Discount Price]])</f>
        <v/>
      </c>
      <c r="M415" s="6"/>
      <c r="N415" s="6"/>
      <c r="O415" s="18" t="str">
        <f>IFERROR(SalesOrders_Log[[#This Row],[Line Sub Total]]*SalesOrders_Log[[#This Row],[Zip Code Taxes]],"")</f>
        <v/>
      </c>
      <c r="P415" s="18">
        <f>SalesOrders_Log[[#This Row],[List Price]]-SalesOrders_Log[[#This Row],[Cost Price]]</f>
        <v>0</v>
      </c>
      <c r="Q41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15" s="93" t="str">
        <f>IFERROR(SalesOrders_Log[[#This Row],[QTY at List Price]]*SalesOrders_Log[[#This Row],[List Price]]/SalesOrders_Log[[#This Row],[Cost Price]]*SalesOrders_Log[[#This Row],[QTY at List Price]]-IF(SalesOrders_Log[[#This Row],[QTY at List Price]]="","",1),"")</f>
        <v/>
      </c>
      <c r="S415" s="93" t="str">
        <f>IFERROR( SalesOrders_Log[[#This Row],[QTY at Discount Price]]*SalesOrders_Log[[#This Row],[Discount Price]]/SalesOrders_Log[[#This Row],[Cost Price]]*SalesOrders_Log[[#This Row],[QTY at Discount Price]]-IF(SalesOrders_Log[[#This Row],[QTY at Discount Price]]="","",1),"")</f>
        <v/>
      </c>
      <c r="T415" s="6"/>
      <c r="V415" s="18">
        <f>IF(SalesOrders_Log[[#This Row],[Date Invoiced]]=FY01_M01,SalesOrders_Log[[#This Row],[Line Sub Total]],0)</f>
        <v>0</v>
      </c>
      <c r="W415" s="18">
        <f>IF(SalesOrders_Log[[#This Row],[Date Invoiced]]=FY01_M02,SalesOrders_Log[[#This Row],[Line Sub Total]],0)</f>
        <v>0</v>
      </c>
      <c r="X415" s="18">
        <f>IF(SalesOrders_Log[[#This Row],[Date Invoiced]]=FY01_M03,SalesOrders_Log[[#This Row],[Line Sub Total]],0)</f>
        <v>0</v>
      </c>
      <c r="Y415" s="18">
        <f>IF(SalesOrders_Log[[#This Row],[Date Invoiced]]=FY01_M04,SalesOrders_Log[[#This Row],[Line Sub Total]],0)</f>
        <v>0</v>
      </c>
      <c r="Z415" s="18">
        <f>IF(SalesOrders_Log[[#This Row],[Date Invoiced]]=FY01_M05,SalesOrders_Log[[#This Row],[Line Sub Total]],0)</f>
        <v>0</v>
      </c>
      <c r="AA415" s="18">
        <f>IF(SalesOrders_Log[[#This Row],[Date Invoiced]]=FY01_M06,SalesOrders_Log[[#This Row],[Line Sub Total]],0)</f>
        <v>0</v>
      </c>
      <c r="AB415" s="18">
        <f>IF(SalesOrders_Log[[#This Row],[Date Invoiced]]=FY01_M07,SalesOrders_Log[[#This Row],[Line Sub Total]],0)</f>
        <v>0</v>
      </c>
      <c r="AC415" s="18">
        <f>IF(SalesOrders_Log[[#This Row],[Date Invoiced]]=FY01_M08,SalesOrders_Log[[#This Row],[Line Sub Total]],0)</f>
        <v>0</v>
      </c>
      <c r="AD415" s="18">
        <f>IF(SalesOrders_Log[[#This Row],[Date Invoiced]]=FY01_M09,SalesOrders_Log[[#This Row],[Line Sub Total]],0)</f>
        <v>0</v>
      </c>
      <c r="AE415" s="18">
        <f>IF(SalesOrders_Log[[#This Row],[Date Invoiced]]=FY01_M10,SalesOrders_Log[[#This Row],[Line Sub Total]],0)</f>
        <v>0</v>
      </c>
      <c r="AF415" s="18">
        <f>IF(SalesOrders_Log[[#This Row],[Date Invoiced]]=FY01_M11,SalesOrders_Log[[#This Row],[Line Sub Total]],0)</f>
        <v>0</v>
      </c>
      <c r="AG415" s="18">
        <f>IF(SalesOrders_Log[[#This Row],[Date Invoiced]]=FY01_M12,SalesOrders_Log[[#This Row],[Line Sub Total]],0)</f>
        <v>0</v>
      </c>
      <c r="AH415" s="18">
        <f>IF(SalesOrders_Log[[#This Row],[Date Invoiced]]=FY02_M01,SalesOrders_Log[[#This Row],[Line Sub Total]],0)</f>
        <v>0</v>
      </c>
      <c r="AI415" s="18">
        <f>IF(SalesOrders_Log[[#This Row],[Date Invoiced]]=FY02_M02,SalesOrders_Log[[#This Row],[Line Sub Total]],0)</f>
        <v>0</v>
      </c>
      <c r="AJ415" s="18">
        <f>IF(SalesOrders_Log[[#This Row],[Date Invoiced]]=FY02_M03,SalesOrders_Log[[#This Row],[Line Sub Total]],0)</f>
        <v>0</v>
      </c>
      <c r="AK415" s="18">
        <f>IF(SalesOrders_Log[[#This Row],[Date Invoiced]]=FY02_M04,SalesOrders_Log[[#This Row],[Line Sub Total]],0)</f>
        <v>0</v>
      </c>
      <c r="AL415" s="18">
        <f>IF(SalesOrders_Log[[#This Row],[Date Invoiced]]=FY02_M05,SalesOrders_Log[[#This Row],[Line Sub Total]],0)</f>
        <v>0</v>
      </c>
      <c r="AM415" s="18">
        <f>IF(SalesOrders_Log[[#This Row],[Date Invoiced]]=FY02_M06,SalesOrders_Log[[#This Row],[Line Sub Total]],0)</f>
        <v>0</v>
      </c>
      <c r="AN415" s="18">
        <f>IF(SalesOrders_Log[[#This Row],[Date Invoiced]]=FY02_M07,SalesOrders_Log[[#This Row],[Line Sub Total]],0)</f>
        <v>0</v>
      </c>
      <c r="AO415" s="18">
        <f>IF(SalesOrders_Log[[#This Row],[Date Invoiced]]=FY02_M08,SalesOrders_Log[[#This Row],[Line Sub Total]],0)</f>
        <v>0</v>
      </c>
      <c r="AP415" s="18">
        <f>IF(SalesOrders_Log[[#This Row],[Date Invoiced]]=FY02_M09,SalesOrders_Log[[#This Row],[Line Sub Total]],0)</f>
        <v>0</v>
      </c>
      <c r="AQ415" s="18">
        <f>IF(SalesOrders_Log[[#This Row],[Date Invoiced]]=FY02_M10,SalesOrders_Log[[#This Row],[Line Sub Total]],0)</f>
        <v>0</v>
      </c>
      <c r="AR415" s="18">
        <f>IF(SalesOrders_Log[[#This Row],[Date Invoiced]]=FY02_M11,SalesOrders_Log[[#This Row],[Line Sub Total]],0)</f>
        <v>0</v>
      </c>
      <c r="AS415" s="18">
        <f>IF(SalesOrders_Log[[#This Row],[Date Invoiced]]=FY02_M12,SalesOrders_Log[[#This Row],[Line Sub Total]],0)</f>
        <v>0</v>
      </c>
      <c r="AT415" s="18">
        <f>IF(SalesOrders_Log[[#This Row],[Date Invoiced]]=FY03_M01,SalesOrders_Log[[#This Row],[Line Sub Total]],0)</f>
        <v>0</v>
      </c>
      <c r="AU415" s="18">
        <f>IF(SalesOrders_Log[[#This Row],[Date Invoiced]]=FY03_M02,SalesOrders_Log[[#This Row],[Line Sub Total]],0)</f>
        <v>0</v>
      </c>
      <c r="AV415" s="18">
        <f>IF(SalesOrders_Log[[#This Row],[Date Invoiced]]=FY03_M03,SalesOrders_Log[[#This Row],[Line Sub Total]],0)</f>
        <v>0</v>
      </c>
      <c r="AW415" s="18">
        <f>IF(SalesOrders_Log[[#This Row],[Date Invoiced]]=FY03_M04,SalesOrders_Log[[#This Row],[Line Sub Total]],0)</f>
        <v>0</v>
      </c>
      <c r="AX415" s="18">
        <f>IF(SalesOrders_Log[[#This Row],[Date Invoiced]]=FY03_M05,SalesOrders_Log[[#This Row],[Line Sub Total]],0)</f>
        <v>0</v>
      </c>
      <c r="AY415" s="18">
        <f>IF(SalesOrders_Log[[#This Row],[Date Invoiced]]=FY03_M06,SalesOrders_Log[[#This Row],[Line Sub Total]],0)</f>
        <v>0</v>
      </c>
      <c r="AZ415" s="18">
        <f>IF(SalesOrders_Log[[#This Row],[Date Invoiced]]=FY03_M07,SalesOrders_Log[[#This Row],[Line Sub Total]],0)</f>
        <v>0</v>
      </c>
      <c r="BA415" s="18">
        <f>IF(SalesOrders_Log[[#This Row],[Date Invoiced]]=FY03_M08,SalesOrders_Log[[#This Row],[Line Sub Total]],0)</f>
        <v>0</v>
      </c>
      <c r="BB415" s="18">
        <f>IF(SalesOrders_Log[[#This Row],[Date Invoiced]]=FY03_M09,SalesOrders_Log[[#This Row],[Line Sub Total]],0)</f>
        <v>0</v>
      </c>
      <c r="BC415" s="18">
        <f>IF(SalesOrders_Log[[#This Row],[Date Invoiced]]=FY03_M10,SalesOrders_Log[[#This Row],[Line Sub Total]],0)</f>
        <v>0</v>
      </c>
      <c r="BD415" s="18">
        <f>IF(SalesOrders_Log[[#This Row],[Date Invoiced]]=FY03_M11,SalesOrders_Log[[#This Row],[Line Sub Total]],0)</f>
        <v>0</v>
      </c>
      <c r="BE415" s="18">
        <f>IF(SalesOrders_Log[[#This Row],[Date Invoiced]]=FY03_M12,SalesOrders_Log[[#This Row],[Line Sub Total]],0)</f>
        <v>0</v>
      </c>
      <c r="BF415" s="18">
        <f>IF(SalesOrders_Log[[#This Row],[Product]]=FY04_M01,SalesOrders_Log[[#This Row],[Date Invoiced]],0)</f>
        <v>0</v>
      </c>
      <c r="BG415" s="18">
        <f>IF(SalesOrders_Log[[#This Row],[Product]]=FY04_M02,SalesOrders_Log[[#This Row],[Date Invoiced]],0)</f>
        <v>0</v>
      </c>
      <c r="BH415" s="18">
        <f>IF(SalesOrders_Log[[#This Row],[Product]]=FY04_M03,SalesOrders_Log[[#This Row],[Date Invoiced]],0)</f>
        <v>0</v>
      </c>
      <c r="BI415" s="18">
        <f>IF(SalesOrders_Log[[#This Row],[Product]]=FY04_M04,SalesOrders_Log[[#This Row],[Date Invoiced]],0)</f>
        <v>0</v>
      </c>
      <c r="BJ415" s="18">
        <f>IF(SalesOrders_Log[[#This Row],[Product]]=FY04_M05,SalesOrders_Log[[#This Row],[Date Invoiced]],0)</f>
        <v>0</v>
      </c>
      <c r="BK415" s="18">
        <f>IF(SalesOrders_Log[[#This Row],[Product]]=FY04_M06,SalesOrders_Log[[#This Row],[Date Invoiced]],0)</f>
        <v>0</v>
      </c>
      <c r="BL415" s="18">
        <f>IF(SalesOrders_Log[[#This Row],[Product]]=FY04_M07,SalesOrders_Log[[#This Row],[Date Invoiced]],0)</f>
        <v>0</v>
      </c>
      <c r="BM415" s="18">
        <f>IF(SalesOrders_Log[[#This Row],[Product]]=FY04_M08,SalesOrders_Log[[#This Row],[Date Invoiced]],0)</f>
        <v>0</v>
      </c>
      <c r="BN415" s="18">
        <f>IF(SalesOrders_Log[[#This Row],[Product]]=FY04_M09,SalesOrders_Log[[#This Row],[Date Invoiced]],0)</f>
        <v>0</v>
      </c>
      <c r="BO415" s="18">
        <f>IF(SalesOrders_Log[[#This Row],[Product]]=FY04_M10,SalesOrders_Log[[#This Row],[Date Invoiced]],0)</f>
        <v>0</v>
      </c>
      <c r="BP415" s="18">
        <f>IF(SalesOrders_Log[[#This Row],[Product]]=FY04_M11,SalesOrders_Log[[#This Row],[Date Invoiced]],0)</f>
        <v>0</v>
      </c>
      <c r="BQ415" s="18">
        <f>IF(SalesOrders_Log[[#This Row],[Product]]=FY04_M12,SalesOrders_Log[[#This Row],[Date Invoiced]],0)</f>
        <v>0</v>
      </c>
      <c r="BR415" s="18">
        <f>IF(SalesOrders_Log[[#This Row],[Product]]=FY05_M01,SalesOrders_Log[[#This Row],[Date Invoiced]],0)</f>
        <v>0</v>
      </c>
      <c r="BS415" s="18">
        <f>IF(SalesOrders_Log[[#This Row],[Product]]=FY05_M02,SalesOrders_Log[[#This Row],[Date Invoiced]],0)</f>
        <v>0</v>
      </c>
      <c r="BT415" s="18">
        <f>IF(SalesOrders_Log[[#This Row],[Product]]=FY05_M03,SalesOrders_Log[[#This Row],[Date Invoiced]],0)</f>
        <v>0</v>
      </c>
      <c r="BU415" s="18">
        <f>IF(SalesOrders_Log[[#This Row],[Product]]=FY05_M04,SalesOrders_Log[[#This Row],[Date Invoiced]],0)</f>
        <v>0</v>
      </c>
      <c r="BV415" s="18">
        <f>IF(SalesOrders_Log[[#This Row],[Product]]=FY05_M05,SalesOrders_Log[[#This Row],[Date Invoiced]],0)</f>
        <v>0</v>
      </c>
      <c r="BW415" s="18">
        <f>IF(SalesOrders_Log[[#This Row],[Product]]=FY05_M06,SalesOrders_Log[[#This Row],[Date Invoiced]],0)</f>
        <v>0</v>
      </c>
      <c r="BX415" s="18">
        <f>IF(SalesOrders_Log[[#This Row],[Product]]=FY05_M07,SalesOrders_Log[[#This Row],[Date Invoiced]],0)</f>
        <v>0</v>
      </c>
      <c r="BY415" s="18">
        <f>IF(SalesOrders_Log[[#This Row],[Product]]=FY05_M08,SalesOrders_Log[[#This Row],[Date Invoiced]],0)</f>
        <v>0</v>
      </c>
      <c r="BZ415" s="18">
        <f>IF(SalesOrders_Log[[#This Row],[Product]]=FY05_M09,SalesOrders_Log[[#This Row],[Date Invoiced]],0)</f>
        <v>0</v>
      </c>
      <c r="CA415" s="18">
        <f>IF(SalesOrders_Log[[#This Row],[Product]]=FY05_M10,SalesOrders_Log[[#This Row],[Date Invoiced]],0)</f>
        <v>0</v>
      </c>
      <c r="CB415" s="18">
        <f>IF(SalesOrders_Log[[#This Row],[Product]]=FY05_M11,SalesOrders_Log[[#This Row],[Date Invoiced]],0)</f>
        <v>0</v>
      </c>
      <c r="CC415" s="18">
        <f>IF(SalesOrders_Log[[#This Row],[Product]]=FY05_M12,SalesOrders_Log[[#This Row],[Date Invoiced]],0)</f>
        <v>0</v>
      </c>
    </row>
    <row r="416" spans="2:81" x14ac:dyDescent="0.25">
      <c r="B416" s="6" t="s">
        <v>1020</v>
      </c>
      <c r="C416" s="6"/>
      <c r="D416" s="11"/>
      <c r="E416" s="6"/>
      <c r="F416" s="6"/>
      <c r="G416" s="6"/>
      <c r="H416" s="6"/>
      <c r="I416" s="6"/>
      <c r="J416" s="6"/>
      <c r="K416" s="6"/>
      <c r="L416" s="18" t="str">
        <f>IF(ISBLANK(SalesOrders_Log[[#This Row],[Product]]),"",SalesOrders_Log[[#This Row],[List Price]]*SalesOrders_Log[[#This Row],[QTY at List Price]]+SalesOrders_Log[[#This Row],[Discount Price]]*SalesOrders_Log[[#This Row],[QTY at Discount Price]])</f>
        <v/>
      </c>
      <c r="M416" s="6"/>
      <c r="N416" s="6"/>
      <c r="O416" s="18" t="str">
        <f>IFERROR(SalesOrders_Log[[#This Row],[Line Sub Total]]*SalesOrders_Log[[#This Row],[Zip Code Taxes]],"")</f>
        <v/>
      </c>
      <c r="P416" s="18">
        <f>SalesOrders_Log[[#This Row],[List Price]]-SalesOrders_Log[[#This Row],[Cost Price]]</f>
        <v>0</v>
      </c>
      <c r="Q41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16" s="93" t="str">
        <f>IFERROR(SalesOrders_Log[[#This Row],[QTY at List Price]]*SalesOrders_Log[[#This Row],[List Price]]/SalesOrders_Log[[#This Row],[Cost Price]]*SalesOrders_Log[[#This Row],[QTY at List Price]]-IF(SalesOrders_Log[[#This Row],[QTY at List Price]]="","",1),"")</f>
        <v/>
      </c>
      <c r="S416" s="93" t="str">
        <f>IFERROR( SalesOrders_Log[[#This Row],[QTY at Discount Price]]*SalesOrders_Log[[#This Row],[Discount Price]]/SalesOrders_Log[[#This Row],[Cost Price]]*SalesOrders_Log[[#This Row],[QTY at Discount Price]]-IF(SalesOrders_Log[[#This Row],[QTY at Discount Price]]="","",1),"")</f>
        <v/>
      </c>
      <c r="T416" s="6"/>
      <c r="V416" s="18">
        <f>IF(SalesOrders_Log[[#This Row],[Date Invoiced]]=FY01_M01,SalesOrders_Log[[#This Row],[Line Sub Total]],0)</f>
        <v>0</v>
      </c>
      <c r="W416" s="18">
        <f>IF(SalesOrders_Log[[#This Row],[Date Invoiced]]=FY01_M02,SalesOrders_Log[[#This Row],[Line Sub Total]],0)</f>
        <v>0</v>
      </c>
      <c r="X416" s="18">
        <f>IF(SalesOrders_Log[[#This Row],[Date Invoiced]]=FY01_M03,SalesOrders_Log[[#This Row],[Line Sub Total]],0)</f>
        <v>0</v>
      </c>
      <c r="Y416" s="18">
        <f>IF(SalesOrders_Log[[#This Row],[Date Invoiced]]=FY01_M04,SalesOrders_Log[[#This Row],[Line Sub Total]],0)</f>
        <v>0</v>
      </c>
      <c r="Z416" s="18">
        <f>IF(SalesOrders_Log[[#This Row],[Date Invoiced]]=FY01_M05,SalesOrders_Log[[#This Row],[Line Sub Total]],0)</f>
        <v>0</v>
      </c>
      <c r="AA416" s="18">
        <f>IF(SalesOrders_Log[[#This Row],[Date Invoiced]]=FY01_M06,SalesOrders_Log[[#This Row],[Line Sub Total]],0)</f>
        <v>0</v>
      </c>
      <c r="AB416" s="18">
        <f>IF(SalesOrders_Log[[#This Row],[Date Invoiced]]=FY01_M07,SalesOrders_Log[[#This Row],[Line Sub Total]],0)</f>
        <v>0</v>
      </c>
      <c r="AC416" s="18">
        <f>IF(SalesOrders_Log[[#This Row],[Date Invoiced]]=FY01_M08,SalesOrders_Log[[#This Row],[Line Sub Total]],0)</f>
        <v>0</v>
      </c>
      <c r="AD416" s="18">
        <f>IF(SalesOrders_Log[[#This Row],[Date Invoiced]]=FY01_M09,SalesOrders_Log[[#This Row],[Line Sub Total]],0)</f>
        <v>0</v>
      </c>
      <c r="AE416" s="18">
        <f>IF(SalesOrders_Log[[#This Row],[Date Invoiced]]=FY01_M10,SalesOrders_Log[[#This Row],[Line Sub Total]],0)</f>
        <v>0</v>
      </c>
      <c r="AF416" s="18">
        <f>IF(SalesOrders_Log[[#This Row],[Date Invoiced]]=FY01_M11,SalesOrders_Log[[#This Row],[Line Sub Total]],0)</f>
        <v>0</v>
      </c>
      <c r="AG416" s="18">
        <f>IF(SalesOrders_Log[[#This Row],[Date Invoiced]]=FY01_M12,SalesOrders_Log[[#This Row],[Line Sub Total]],0)</f>
        <v>0</v>
      </c>
      <c r="AH416" s="18">
        <f>IF(SalesOrders_Log[[#This Row],[Date Invoiced]]=FY02_M01,SalesOrders_Log[[#This Row],[Line Sub Total]],0)</f>
        <v>0</v>
      </c>
      <c r="AI416" s="18">
        <f>IF(SalesOrders_Log[[#This Row],[Date Invoiced]]=FY02_M02,SalesOrders_Log[[#This Row],[Line Sub Total]],0)</f>
        <v>0</v>
      </c>
      <c r="AJ416" s="18">
        <f>IF(SalesOrders_Log[[#This Row],[Date Invoiced]]=FY02_M03,SalesOrders_Log[[#This Row],[Line Sub Total]],0)</f>
        <v>0</v>
      </c>
      <c r="AK416" s="18">
        <f>IF(SalesOrders_Log[[#This Row],[Date Invoiced]]=FY02_M04,SalesOrders_Log[[#This Row],[Line Sub Total]],0)</f>
        <v>0</v>
      </c>
      <c r="AL416" s="18">
        <f>IF(SalesOrders_Log[[#This Row],[Date Invoiced]]=FY02_M05,SalesOrders_Log[[#This Row],[Line Sub Total]],0)</f>
        <v>0</v>
      </c>
      <c r="AM416" s="18">
        <f>IF(SalesOrders_Log[[#This Row],[Date Invoiced]]=FY02_M06,SalesOrders_Log[[#This Row],[Line Sub Total]],0)</f>
        <v>0</v>
      </c>
      <c r="AN416" s="18">
        <f>IF(SalesOrders_Log[[#This Row],[Date Invoiced]]=FY02_M07,SalesOrders_Log[[#This Row],[Line Sub Total]],0)</f>
        <v>0</v>
      </c>
      <c r="AO416" s="18">
        <f>IF(SalesOrders_Log[[#This Row],[Date Invoiced]]=FY02_M08,SalesOrders_Log[[#This Row],[Line Sub Total]],0)</f>
        <v>0</v>
      </c>
      <c r="AP416" s="18">
        <f>IF(SalesOrders_Log[[#This Row],[Date Invoiced]]=FY02_M09,SalesOrders_Log[[#This Row],[Line Sub Total]],0)</f>
        <v>0</v>
      </c>
      <c r="AQ416" s="18">
        <f>IF(SalesOrders_Log[[#This Row],[Date Invoiced]]=FY02_M10,SalesOrders_Log[[#This Row],[Line Sub Total]],0)</f>
        <v>0</v>
      </c>
      <c r="AR416" s="18">
        <f>IF(SalesOrders_Log[[#This Row],[Date Invoiced]]=FY02_M11,SalesOrders_Log[[#This Row],[Line Sub Total]],0)</f>
        <v>0</v>
      </c>
      <c r="AS416" s="18">
        <f>IF(SalesOrders_Log[[#This Row],[Date Invoiced]]=FY02_M12,SalesOrders_Log[[#This Row],[Line Sub Total]],0)</f>
        <v>0</v>
      </c>
      <c r="AT416" s="18">
        <f>IF(SalesOrders_Log[[#This Row],[Date Invoiced]]=FY03_M01,SalesOrders_Log[[#This Row],[Line Sub Total]],0)</f>
        <v>0</v>
      </c>
      <c r="AU416" s="18">
        <f>IF(SalesOrders_Log[[#This Row],[Date Invoiced]]=FY03_M02,SalesOrders_Log[[#This Row],[Line Sub Total]],0)</f>
        <v>0</v>
      </c>
      <c r="AV416" s="18">
        <f>IF(SalesOrders_Log[[#This Row],[Date Invoiced]]=FY03_M03,SalesOrders_Log[[#This Row],[Line Sub Total]],0)</f>
        <v>0</v>
      </c>
      <c r="AW416" s="18">
        <f>IF(SalesOrders_Log[[#This Row],[Date Invoiced]]=FY03_M04,SalesOrders_Log[[#This Row],[Line Sub Total]],0)</f>
        <v>0</v>
      </c>
      <c r="AX416" s="18">
        <f>IF(SalesOrders_Log[[#This Row],[Date Invoiced]]=FY03_M05,SalesOrders_Log[[#This Row],[Line Sub Total]],0)</f>
        <v>0</v>
      </c>
      <c r="AY416" s="18">
        <f>IF(SalesOrders_Log[[#This Row],[Date Invoiced]]=FY03_M06,SalesOrders_Log[[#This Row],[Line Sub Total]],0)</f>
        <v>0</v>
      </c>
      <c r="AZ416" s="18">
        <f>IF(SalesOrders_Log[[#This Row],[Date Invoiced]]=FY03_M07,SalesOrders_Log[[#This Row],[Line Sub Total]],0)</f>
        <v>0</v>
      </c>
      <c r="BA416" s="18">
        <f>IF(SalesOrders_Log[[#This Row],[Date Invoiced]]=FY03_M08,SalesOrders_Log[[#This Row],[Line Sub Total]],0)</f>
        <v>0</v>
      </c>
      <c r="BB416" s="18">
        <f>IF(SalesOrders_Log[[#This Row],[Date Invoiced]]=FY03_M09,SalesOrders_Log[[#This Row],[Line Sub Total]],0)</f>
        <v>0</v>
      </c>
      <c r="BC416" s="18">
        <f>IF(SalesOrders_Log[[#This Row],[Date Invoiced]]=FY03_M10,SalesOrders_Log[[#This Row],[Line Sub Total]],0)</f>
        <v>0</v>
      </c>
      <c r="BD416" s="18">
        <f>IF(SalesOrders_Log[[#This Row],[Date Invoiced]]=FY03_M11,SalesOrders_Log[[#This Row],[Line Sub Total]],0)</f>
        <v>0</v>
      </c>
      <c r="BE416" s="18">
        <f>IF(SalesOrders_Log[[#This Row],[Date Invoiced]]=FY03_M12,SalesOrders_Log[[#This Row],[Line Sub Total]],0)</f>
        <v>0</v>
      </c>
      <c r="BF416" s="18">
        <f>IF(SalesOrders_Log[[#This Row],[Product]]=FY04_M01,SalesOrders_Log[[#This Row],[Date Invoiced]],0)</f>
        <v>0</v>
      </c>
      <c r="BG416" s="18">
        <f>IF(SalesOrders_Log[[#This Row],[Product]]=FY04_M02,SalesOrders_Log[[#This Row],[Date Invoiced]],0)</f>
        <v>0</v>
      </c>
      <c r="BH416" s="18">
        <f>IF(SalesOrders_Log[[#This Row],[Product]]=FY04_M03,SalesOrders_Log[[#This Row],[Date Invoiced]],0)</f>
        <v>0</v>
      </c>
      <c r="BI416" s="18">
        <f>IF(SalesOrders_Log[[#This Row],[Product]]=FY04_M04,SalesOrders_Log[[#This Row],[Date Invoiced]],0)</f>
        <v>0</v>
      </c>
      <c r="BJ416" s="18">
        <f>IF(SalesOrders_Log[[#This Row],[Product]]=FY04_M05,SalesOrders_Log[[#This Row],[Date Invoiced]],0)</f>
        <v>0</v>
      </c>
      <c r="BK416" s="18">
        <f>IF(SalesOrders_Log[[#This Row],[Product]]=FY04_M06,SalesOrders_Log[[#This Row],[Date Invoiced]],0)</f>
        <v>0</v>
      </c>
      <c r="BL416" s="18">
        <f>IF(SalesOrders_Log[[#This Row],[Product]]=FY04_M07,SalesOrders_Log[[#This Row],[Date Invoiced]],0)</f>
        <v>0</v>
      </c>
      <c r="BM416" s="18">
        <f>IF(SalesOrders_Log[[#This Row],[Product]]=FY04_M08,SalesOrders_Log[[#This Row],[Date Invoiced]],0)</f>
        <v>0</v>
      </c>
      <c r="BN416" s="18">
        <f>IF(SalesOrders_Log[[#This Row],[Product]]=FY04_M09,SalesOrders_Log[[#This Row],[Date Invoiced]],0)</f>
        <v>0</v>
      </c>
      <c r="BO416" s="18">
        <f>IF(SalesOrders_Log[[#This Row],[Product]]=FY04_M10,SalesOrders_Log[[#This Row],[Date Invoiced]],0)</f>
        <v>0</v>
      </c>
      <c r="BP416" s="18">
        <f>IF(SalesOrders_Log[[#This Row],[Product]]=FY04_M11,SalesOrders_Log[[#This Row],[Date Invoiced]],0)</f>
        <v>0</v>
      </c>
      <c r="BQ416" s="18">
        <f>IF(SalesOrders_Log[[#This Row],[Product]]=FY04_M12,SalesOrders_Log[[#This Row],[Date Invoiced]],0)</f>
        <v>0</v>
      </c>
      <c r="BR416" s="18">
        <f>IF(SalesOrders_Log[[#This Row],[Product]]=FY05_M01,SalesOrders_Log[[#This Row],[Date Invoiced]],0)</f>
        <v>0</v>
      </c>
      <c r="BS416" s="18">
        <f>IF(SalesOrders_Log[[#This Row],[Product]]=FY05_M02,SalesOrders_Log[[#This Row],[Date Invoiced]],0)</f>
        <v>0</v>
      </c>
      <c r="BT416" s="18">
        <f>IF(SalesOrders_Log[[#This Row],[Product]]=FY05_M03,SalesOrders_Log[[#This Row],[Date Invoiced]],0)</f>
        <v>0</v>
      </c>
      <c r="BU416" s="18">
        <f>IF(SalesOrders_Log[[#This Row],[Product]]=FY05_M04,SalesOrders_Log[[#This Row],[Date Invoiced]],0)</f>
        <v>0</v>
      </c>
      <c r="BV416" s="18">
        <f>IF(SalesOrders_Log[[#This Row],[Product]]=FY05_M05,SalesOrders_Log[[#This Row],[Date Invoiced]],0)</f>
        <v>0</v>
      </c>
      <c r="BW416" s="18">
        <f>IF(SalesOrders_Log[[#This Row],[Product]]=FY05_M06,SalesOrders_Log[[#This Row],[Date Invoiced]],0)</f>
        <v>0</v>
      </c>
      <c r="BX416" s="18">
        <f>IF(SalesOrders_Log[[#This Row],[Product]]=FY05_M07,SalesOrders_Log[[#This Row],[Date Invoiced]],0)</f>
        <v>0</v>
      </c>
      <c r="BY416" s="18">
        <f>IF(SalesOrders_Log[[#This Row],[Product]]=FY05_M08,SalesOrders_Log[[#This Row],[Date Invoiced]],0)</f>
        <v>0</v>
      </c>
      <c r="BZ416" s="18">
        <f>IF(SalesOrders_Log[[#This Row],[Product]]=FY05_M09,SalesOrders_Log[[#This Row],[Date Invoiced]],0)</f>
        <v>0</v>
      </c>
      <c r="CA416" s="18">
        <f>IF(SalesOrders_Log[[#This Row],[Product]]=FY05_M10,SalesOrders_Log[[#This Row],[Date Invoiced]],0)</f>
        <v>0</v>
      </c>
      <c r="CB416" s="18">
        <f>IF(SalesOrders_Log[[#This Row],[Product]]=FY05_M11,SalesOrders_Log[[#This Row],[Date Invoiced]],0)</f>
        <v>0</v>
      </c>
      <c r="CC416" s="18">
        <f>IF(SalesOrders_Log[[#This Row],[Product]]=FY05_M12,SalesOrders_Log[[#This Row],[Date Invoiced]],0)</f>
        <v>0</v>
      </c>
    </row>
    <row r="417" spans="2:81" x14ac:dyDescent="0.25">
      <c r="B417" s="6" t="s">
        <v>1021</v>
      </c>
      <c r="C417" s="6"/>
      <c r="D417" s="11"/>
      <c r="E417" s="6"/>
      <c r="F417" s="6"/>
      <c r="G417" s="6"/>
      <c r="H417" s="6"/>
      <c r="I417" s="6"/>
      <c r="J417" s="6"/>
      <c r="K417" s="6"/>
      <c r="L417" s="18" t="str">
        <f>IF(ISBLANK(SalesOrders_Log[[#This Row],[Product]]),"",SalesOrders_Log[[#This Row],[List Price]]*SalesOrders_Log[[#This Row],[QTY at List Price]]+SalesOrders_Log[[#This Row],[Discount Price]]*SalesOrders_Log[[#This Row],[QTY at Discount Price]])</f>
        <v/>
      </c>
      <c r="M417" s="6"/>
      <c r="N417" s="6"/>
      <c r="O417" s="18" t="str">
        <f>IFERROR(SalesOrders_Log[[#This Row],[Line Sub Total]]*SalesOrders_Log[[#This Row],[Zip Code Taxes]],"")</f>
        <v/>
      </c>
      <c r="P417" s="18">
        <f>SalesOrders_Log[[#This Row],[List Price]]-SalesOrders_Log[[#This Row],[Cost Price]]</f>
        <v>0</v>
      </c>
      <c r="Q41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17" s="93" t="str">
        <f>IFERROR(SalesOrders_Log[[#This Row],[QTY at List Price]]*SalesOrders_Log[[#This Row],[List Price]]/SalesOrders_Log[[#This Row],[Cost Price]]*SalesOrders_Log[[#This Row],[QTY at List Price]]-IF(SalesOrders_Log[[#This Row],[QTY at List Price]]="","",1),"")</f>
        <v/>
      </c>
      <c r="S417" s="93" t="str">
        <f>IFERROR( SalesOrders_Log[[#This Row],[QTY at Discount Price]]*SalesOrders_Log[[#This Row],[Discount Price]]/SalesOrders_Log[[#This Row],[Cost Price]]*SalesOrders_Log[[#This Row],[QTY at Discount Price]]-IF(SalesOrders_Log[[#This Row],[QTY at Discount Price]]="","",1),"")</f>
        <v/>
      </c>
      <c r="T417" s="6"/>
      <c r="V417" s="18">
        <f>IF(SalesOrders_Log[[#This Row],[Date Invoiced]]=FY01_M01,SalesOrders_Log[[#This Row],[Line Sub Total]],0)</f>
        <v>0</v>
      </c>
      <c r="W417" s="18">
        <f>IF(SalesOrders_Log[[#This Row],[Date Invoiced]]=FY01_M02,SalesOrders_Log[[#This Row],[Line Sub Total]],0)</f>
        <v>0</v>
      </c>
      <c r="X417" s="18">
        <f>IF(SalesOrders_Log[[#This Row],[Date Invoiced]]=FY01_M03,SalesOrders_Log[[#This Row],[Line Sub Total]],0)</f>
        <v>0</v>
      </c>
      <c r="Y417" s="18">
        <f>IF(SalesOrders_Log[[#This Row],[Date Invoiced]]=FY01_M04,SalesOrders_Log[[#This Row],[Line Sub Total]],0)</f>
        <v>0</v>
      </c>
      <c r="Z417" s="18">
        <f>IF(SalesOrders_Log[[#This Row],[Date Invoiced]]=FY01_M05,SalesOrders_Log[[#This Row],[Line Sub Total]],0)</f>
        <v>0</v>
      </c>
      <c r="AA417" s="18">
        <f>IF(SalesOrders_Log[[#This Row],[Date Invoiced]]=FY01_M06,SalesOrders_Log[[#This Row],[Line Sub Total]],0)</f>
        <v>0</v>
      </c>
      <c r="AB417" s="18">
        <f>IF(SalesOrders_Log[[#This Row],[Date Invoiced]]=FY01_M07,SalesOrders_Log[[#This Row],[Line Sub Total]],0)</f>
        <v>0</v>
      </c>
      <c r="AC417" s="18">
        <f>IF(SalesOrders_Log[[#This Row],[Date Invoiced]]=FY01_M08,SalesOrders_Log[[#This Row],[Line Sub Total]],0)</f>
        <v>0</v>
      </c>
      <c r="AD417" s="18">
        <f>IF(SalesOrders_Log[[#This Row],[Date Invoiced]]=FY01_M09,SalesOrders_Log[[#This Row],[Line Sub Total]],0)</f>
        <v>0</v>
      </c>
      <c r="AE417" s="18">
        <f>IF(SalesOrders_Log[[#This Row],[Date Invoiced]]=FY01_M10,SalesOrders_Log[[#This Row],[Line Sub Total]],0)</f>
        <v>0</v>
      </c>
      <c r="AF417" s="18">
        <f>IF(SalesOrders_Log[[#This Row],[Date Invoiced]]=FY01_M11,SalesOrders_Log[[#This Row],[Line Sub Total]],0)</f>
        <v>0</v>
      </c>
      <c r="AG417" s="18">
        <f>IF(SalesOrders_Log[[#This Row],[Date Invoiced]]=FY01_M12,SalesOrders_Log[[#This Row],[Line Sub Total]],0)</f>
        <v>0</v>
      </c>
      <c r="AH417" s="18">
        <f>IF(SalesOrders_Log[[#This Row],[Date Invoiced]]=FY02_M01,SalesOrders_Log[[#This Row],[Line Sub Total]],0)</f>
        <v>0</v>
      </c>
      <c r="AI417" s="18">
        <f>IF(SalesOrders_Log[[#This Row],[Date Invoiced]]=FY02_M02,SalesOrders_Log[[#This Row],[Line Sub Total]],0)</f>
        <v>0</v>
      </c>
      <c r="AJ417" s="18">
        <f>IF(SalesOrders_Log[[#This Row],[Date Invoiced]]=FY02_M03,SalesOrders_Log[[#This Row],[Line Sub Total]],0)</f>
        <v>0</v>
      </c>
      <c r="AK417" s="18">
        <f>IF(SalesOrders_Log[[#This Row],[Date Invoiced]]=FY02_M04,SalesOrders_Log[[#This Row],[Line Sub Total]],0)</f>
        <v>0</v>
      </c>
      <c r="AL417" s="18">
        <f>IF(SalesOrders_Log[[#This Row],[Date Invoiced]]=FY02_M05,SalesOrders_Log[[#This Row],[Line Sub Total]],0)</f>
        <v>0</v>
      </c>
      <c r="AM417" s="18">
        <f>IF(SalesOrders_Log[[#This Row],[Date Invoiced]]=FY02_M06,SalesOrders_Log[[#This Row],[Line Sub Total]],0)</f>
        <v>0</v>
      </c>
      <c r="AN417" s="18">
        <f>IF(SalesOrders_Log[[#This Row],[Date Invoiced]]=FY02_M07,SalesOrders_Log[[#This Row],[Line Sub Total]],0)</f>
        <v>0</v>
      </c>
      <c r="AO417" s="18">
        <f>IF(SalesOrders_Log[[#This Row],[Date Invoiced]]=FY02_M08,SalesOrders_Log[[#This Row],[Line Sub Total]],0)</f>
        <v>0</v>
      </c>
      <c r="AP417" s="18">
        <f>IF(SalesOrders_Log[[#This Row],[Date Invoiced]]=FY02_M09,SalesOrders_Log[[#This Row],[Line Sub Total]],0)</f>
        <v>0</v>
      </c>
      <c r="AQ417" s="18">
        <f>IF(SalesOrders_Log[[#This Row],[Date Invoiced]]=FY02_M10,SalesOrders_Log[[#This Row],[Line Sub Total]],0)</f>
        <v>0</v>
      </c>
      <c r="AR417" s="18">
        <f>IF(SalesOrders_Log[[#This Row],[Date Invoiced]]=FY02_M11,SalesOrders_Log[[#This Row],[Line Sub Total]],0)</f>
        <v>0</v>
      </c>
      <c r="AS417" s="18">
        <f>IF(SalesOrders_Log[[#This Row],[Date Invoiced]]=FY02_M12,SalesOrders_Log[[#This Row],[Line Sub Total]],0)</f>
        <v>0</v>
      </c>
      <c r="AT417" s="18">
        <f>IF(SalesOrders_Log[[#This Row],[Date Invoiced]]=FY03_M01,SalesOrders_Log[[#This Row],[Line Sub Total]],0)</f>
        <v>0</v>
      </c>
      <c r="AU417" s="18">
        <f>IF(SalesOrders_Log[[#This Row],[Date Invoiced]]=FY03_M02,SalesOrders_Log[[#This Row],[Line Sub Total]],0)</f>
        <v>0</v>
      </c>
      <c r="AV417" s="18">
        <f>IF(SalesOrders_Log[[#This Row],[Date Invoiced]]=FY03_M03,SalesOrders_Log[[#This Row],[Line Sub Total]],0)</f>
        <v>0</v>
      </c>
      <c r="AW417" s="18">
        <f>IF(SalesOrders_Log[[#This Row],[Date Invoiced]]=FY03_M04,SalesOrders_Log[[#This Row],[Line Sub Total]],0)</f>
        <v>0</v>
      </c>
      <c r="AX417" s="18">
        <f>IF(SalesOrders_Log[[#This Row],[Date Invoiced]]=FY03_M05,SalesOrders_Log[[#This Row],[Line Sub Total]],0)</f>
        <v>0</v>
      </c>
      <c r="AY417" s="18">
        <f>IF(SalesOrders_Log[[#This Row],[Date Invoiced]]=FY03_M06,SalesOrders_Log[[#This Row],[Line Sub Total]],0)</f>
        <v>0</v>
      </c>
      <c r="AZ417" s="18">
        <f>IF(SalesOrders_Log[[#This Row],[Date Invoiced]]=FY03_M07,SalesOrders_Log[[#This Row],[Line Sub Total]],0)</f>
        <v>0</v>
      </c>
      <c r="BA417" s="18">
        <f>IF(SalesOrders_Log[[#This Row],[Date Invoiced]]=FY03_M08,SalesOrders_Log[[#This Row],[Line Sub Total]],0)</f>
        <v>0</v>
      </c>
      <c r="BB417" s="18">
        <f>IF(SalesOrders_Log[[#This Row],[Date Invoiced]]=FY03_M09,SalesOrders_Log[[#This Row],[Line Sub Total]],0)</f>
        <v>0</v>
      </c>
      <c r="BC417" s="18">
        <f>IF(SalesOrders_Log[[#This Row],[Date Invoiced]]=FY03_M10,SalesOrders_Log[[#This Row],[Line Sub Total]],0)</f>
        <v>0</v>
      </c>
      <c r="BD417" s="18">
        <f>IF(SalesOrders_Log[[#This Row],[Date Invoiced]]=FY03_M11,SalesOrders_Log[[#This Row],[Line Sub Total]],0)</f>
        <v>0</v>
      </c>
      <c r="BE417" s="18">
        <f>IF(SalesOrders_Log[[#This Row],[Date Invoiced]]=FY03_M12,SalesOrders_Log[[#This Row],[Line Sub Total]],0)</f>
        <v>0</v>
      </c>
      <c r="BF417" s="18">
        <f>IF(SalesOrders_Log[[#This Row],[Product]]=FY04_M01,SalesOrders_Log[[#This Row],[Date Invoiced]],0)</f>
        <v>0</v>
      </c>
      <c r="BG417" s="18">
        <f>IF(SalesOrders_Log[[#This Row],[Product]]=FY04_M02,SalesOrders_Log[[#This Row],[Date Invoiced]],0)</f>
        <v>0</v>
      </c>
      <c r="BH417" s="18">
        <f>IF(SalesOrders_Log[[#This Row],[Product]]=FY04_M03,SalesOrders_Log[[#This Row],[Date Invoiced]],0)</f>
        <v>0</v>
      </c>
      <c r="BI417" s="18">
        <f>IF(SalesOrders_Log[[#This Row],[Product]]=FY04_M04,SalesOrders_Log[[#This Row],[Date Invoiced]],0)</f>
        <v>0</v>
      </c>
      <c r="BJ417" s="18">
        <f>IF(SalesOrders_Log[[#This Row],[Product]]=FY04_M05,SalesOrders_Log[[#This Row],[Date Invoiced]],0)</f>
        <v>0</v>
      </c>
      <c r="BK417" s="18">
        <f>IF(SalesOrders_Log[[#This Row],[Product]]=FY04_M06,SalesOrders_Log[[#This Row],[Date Invoiced]],0)</f>
        <v>0</v>
      </c>
      <c r="BL417" s="18">
        <f>IF(SalesOrders_Log[[#This Row],[Product]]=FY04_M07,SalesOrders_Log[[#This Row],[Date Invoiced]],0)</f>
        <v>0</v>
      </c>
      <c r="BM417" s="18">
        <f>IF(SalesOrders_Log[[#This Row],[Product]]=FY04_M08,SalesOrders_Log[[#This Row],[Date Invoiced]],0)</f>
        <v>0</v>
      </c>
      <c r="BN417" s="18">
        <f>IF(SalesOrders_Log[[#This Row],[Product]]=FY04_M09,SalesOrders_Log[[#This Row],[Date Invoiced]],0)</f>
        <v>0</v>
      </c>
      <c r="BO417" s="18">
        <f>IF(SalesOrders_Log[[#This Row],[Product]]=FY04_M10,SalesOrders_Log[[#This Row],[Date Invoiced]],0)</f>
        <v>0</v>
      </c>
      <c r="BP417" s="18">
        <f>IF(SalesOrders_Log[[#This Row],[Product]]=FY04_M11,SalesOrders_Log[[#This Row],[Date Invoiced]],0)</f>
        <v>0</v>
      </c>
      <c r="BQ417" s="18">
        <f>IF(SalesOrders_Log[[#This Row],[Product]]=FY04_M12,SalesOrders_Log[[#This Row],[Date Invoiced]],0)</f>
        <v>0</v>
      </c>
      <c r="BR417" s="18">
        <f>IF(SalesOrders_Log[[#This Row],[Product]]=FY05_M01,SalesOrders_Log[[#This Row],[Date Invoiced]],0)</f>
        <v>0</v>
      </c>
      <c r="BS417" s="18">
        <f>IF(SalesOrders_Log[[#This Row],[Product]]=FY05_M02,SalesOrders_Log[[#This Row],[Date Invoiced]],0)</f>
        <v>0</v>
      </c>
      <c r="BT417" s="18">
        <f>IF(SalesOrders_Log[[#This Row],[Product]]=FY05_M03,SalesOrders_Log[[#This Row],[Date Invoiced]],0)</f>
        <v>0</v>
      </c>
      <c r="BU417" s="18">
        <f>IF(SalesOrders_Log[[#This Row],[Product]]=FY05_M04,SalesOrders_Log[[#This Row],[Date Invoiced]],0)</f>
        <v>0</v>
      </c>
      <c r="BV417" s="18">
        <f>IF(SalesOrders_Log[[#This Row],[Product]]=FY05_M05,SalesOrders_Log[[#This Row],[Date Invoiced]],0)</f>
        <v>0</v>
      </c>
      <c r="BW417" s="18">
        <f>IF(SalesOrders_Log[[#This Row],[Product]]=FY05_M06,SalesOrders_Log[[#This Row],[Date Invoiced]],0)</f>
        <v>0</v>
      </c>
      <c r="BX417" s="18">
        <f>IF(SalesOrders_Log[[#This Row],[Product]]=FY05_M07,SalesOrders_Log[[#This Row],[Date Invoiced]],0)</f>
        <v>0</v>
      </c>
      <c r="BY417" s="18">
        <f>IF(SalesOrders_Log[[#This Row],[Product]]=FY05_M08,SalesOrders_Log[[#This Row],[Date Invoiced]],0)</f>
        <v>0</v>
      </c>
      <c r="BZ417" s="18">
        <f>IF(SalesOrders_Log[[#This Row],[Product]]=FY05_M09,SalesOrders_Log[[#This Row],[Date Invoiced]],0)</f>
        <v>0</v>
      </c>
      <c r="CA417" s="18">
        <f>IF(SalesOrders_Log[[#This Row],[Product]]=FY05_M10,SalesOrders_Log[[#This Row],[Date Invoiced]],0)</f>
        <v>0</v>
      </c>
      <c r="CB417" s="18">
        <f>IF(SalesOrders_Log[[#This Row],[Product]]=FY05_M11,SalesOrders_Log[[#This Row],[Date Invoiced]],0)</f>
        <v>0</v>
      </c>
      <c r="CC417" s="18">
        <f>IF(SalesOrders_Log[[#This Row],[Product]]=FY05_M12,SalesOrders_Log[[#This Row],[Date Invoiced]],0)</f>
        <v>0</v>
      </c>
    </row>
    <row r="418" spans="2:81" x14ac:dyDescent="0.25">
      <c r="B418" s="6" t="s">
        <v>1022</v>
      </c>
      <c r="C418" s="6"/>
      <c r="D418" s="11"/>
      <c r="E418" s="6"/>
      <c r="F418" s="6"/>
      <c r="G418" s="6"/>
      <c r="H418" s="6"/>
      <c r="I418" s="6"/>
      <c r="J418" s="6"/>
      <c r="K418" s="6"/>
      <c r="L418" s="18" t="str">
        <f>IF(ISBLANK(SalesOrders_Log[[#This Row],[Product]]),"",SalesOrders_Log[[#This Row],[List Price]]*SalesOrders_Log[[#This Row],[QTY at List Price]]+SalesOrders_Log[[#This Row],[Discount Price]]*SalesOrders_Log[[#This Row],[QTY at Discount Price]])</f>
        <v/>
      </c>
      <c r="M418" s="6"/>
      <c r="N418" s="6"/>
      <c r="O418" s="18" t="str">
        <f>IFERROR(SalesOrders_Log[[#This Row],[Line Sub Total]]*SalesOrders_Log[[#This Row],[Zip Code Taxes]],"")</f>
        <v/>
      </c>
      <c r="P418" s="18">
        <f>SalesOrders_Log[[#This Row],[List Price]]-SalesOrders_Log[[#This Row],[Cost Price]]</f>
        <v>0</v>
      </c>
      <c r="Q41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18" s="93" t="str">
        <f>IFERROR(SalesOrders_Log[[#This Row],[QTY at List Price]]*SalesOrders_Log[[#This Row],[List Price]]/SalesOrders_Log[[#This Row],[Cost Price]]*SalesOrders_Log[[#This Row],[QTY at List Price]]-IF(SalesOrders_Log[[#This Row],[QTY at List Price]]="","",1),"")</f>
        <v/>
      </c>
      <c r="S418" s="93" t="str">
        <f>IFERROR( SalesOrders_Log[[#This Row],[QTY at Discount Price]]*SalesOrders_Log[[#This Row],[Discount Price]]/SalesOrders_Log[[#This Row],[Cost Price]]*SalesOrders_Log[[#This Row],[QTY at Discount Price]]-IF(SalesOrders_Log[[#This Row],[QTY at Discount Price]]="","",1),"")</f>
        <v/>
      </c>
      <c r="T418" s="6"/>
      <c r="V418" s="18">
        <f>IF(SalesOrders_Log[[#This Row],[Date Invoiced]]=FY01_M01,SalesOrders_Log[[#This Row],[Line Sub Total]],0)</f>
        <v>0</v>
      </c>
      <c r="W418" s="18">
        <f>IF(SalesOrders_Log[[#This Row],[Date Invoiced]]=FY01_M02,SalesOrders_Log[[#This Row],[Line Sub Total]],0)</f>
        <v>0</v>
      </c>
      <c r="X418" s="18">
        <f>IF(SalesOrders_Log[[#This Row],[Date Invoiced]]=FY01_M03,SalesOrders_Log[[#This Row],[Line Sub Total]],0)</f>
        <v>0</v>
      </c>
      <c r="Y418" s="18">
        <f>IF(SalesOrders_Log[[#This Row],[Date Invoiced]]=FY01_M04,SalesOrders_Log[[#This Row],[Line Sub Total]],0)</f>
        <v>0</v>
      </c>
      <c r="Z418" s="18">
        <f>IF(SalesOrders_Log[[#This Row],[Date Invoiced]]=FY01_M05,SalesOrders_Log[[#This Row],[Line Sub Total]],0)</f>
        <v>0</v>
      </c>
      <c r="AA418" s="18">
        <f>IF(SalesOrders_Log[[#This Row],[Date Invoiced]]=FY01_M06,SalesOrders_Log[[#This Row],[Line Sub Total]],0)</f>
        <v>0</v>
      </c>
      <c r="AB418" s="18">
        <f>IF(SalesOrders_Log[[#This Row],[Date Invoiced]]=FY01_M07,SalesOrders_Log[[#This Row],[Line Sub Total]],0)</f>
        <v>0</v>
      </c>
      <c r="AC418" s="18">
        <f>IF(SalesOrders_Log[[#This Row],[Date Invoiced]]=FY01_M08,SalesOrders_Log[[#This Row],[Line Sub Total]],0)</f>
        <v>0</v>
      </c>
      <c r="AD418" s="18">
        <f>IF(SalesOrders_Log[[#This Row],[Date Invoiced]]=FY01_M09,SalesOrders_Log[[#This Row],[Line Sub Total]],0)</f>
        <v>0</v>
      </c>
      <c r="AE418" s="18">
        <f>IF(SalesOrders_Log[[#This Row],[Date Invoiced]]=FY01_M10,SalesOrders_Log[[#This Row],[Line Sub Total]],0)</f>
        <v>0</v>
      </c>
      <c r="AF418" s="18">
        <f>IF(SalesOrders_Log[[#This Row],[Date Invoiced]]=FY01_M11,SalesOrders_Log[[#This Row],[Line Sub Total]],0)</f>
        <v>0</v>
      </c>
      <c r="AG418" s="18">
        <f>IF(SalesOrders_Log[[#This Row],[Date Invoiced]]=FY01_M12,SalesOrders_Log[[#This Row],[Line Sub Total]],0)</f>
        <v>0</v>
      </c>
      <c r="AH418" s="18">
        <f>IF(SalesOrders_Log[[#This Row],[Date Invoiced]]=FY02_M01,SalesOrders_Log[[#This Row],[Line Sub Total]],0)</f>
        <v>0</v>
      </c>
      <c r="AI418" s="18">
        <f>IF(SalesOrders_Log[[#This Row],[Date Invoiced]]=FY02_M02,SalesOrders_Log[[#This Row],[Line Sub Total]],0)</f>
        <v>0</v>
      </c>
      <c r="AJ418" s="18">
        <f>IF(SalesOrders_Log[[#This Row],[Date Invoiced]]=FY02_M03,SalesOrders_Log[[#This Row],[Line Sub Total]],0)</f>
        <v>0</v>
      </c>
      <c r="AK418" s="18">
        <f>IF(SalesOrders_Log[[#This Row],[Date Invoiced]]=FY02_M04,SalesOrders_Log[[#This Row],[Line Sub Total]],0)</f>
        <v>0</v>
      </c>
      <c r="AL418" s="18">
        <f>IF(SalesOrders_Log[[#This Row],[Date Invoiced]]=FY02_M05,SalesOrders_Log[[#This Row],[Line Sub Total]],0)</f>
        <v>0</v>
      </c>
      <c r="AM418" s="18">
        <f>IF(SalesOrders_Log[[#This Row],[Date Invoiced]]=FY02_M06,SalesOrders_Log[[#This Row],[Line Sub Total]],0)</f>
        <v>0</v>
      </c>
      <c r="AN418" s="18">
        <f>IF(SalesOrders_Log[[#This Row],[Date Invoiced]]=FY02_M07,SalesOrders_Log[[#This Row],[Line Sub Total]],0)</f>
        <v>0</v>
      </c>
      <c r="AO418" s="18">
        <f>IF(SalesOrders_Log[[#This Row],[Date Invoiced]]=FY02_M08,SalesOrders_Log[[#This Row],[Line Sub Total]],0)</f>
        <v>0</v>
      </c>
      <c r="AP418" s="18">
        <f>IF(SalesOrders_Log[[#This Row],[Date Invoiced]]=FY02_M09,SalesOrders_Log[[#This Row],[Line Sub Total]],0)</f>
        <v>0</v>
      </c>
      <c r="AQ418" s="18">
        <f>IF(SalesOrders_Log[[#This Row],[Date Invoiced]]=FY02_M10,SalesOrders_Log[[#This Row],[Line Sub Total]],0)</f>
        <v>0</v>
      </c>
      <c r="AR418" s="18">
        <f>IF(SalesOrders_Log[[#This Row],[Date Invoiced]]=FY02_M11,SalesOrders_Log[[#This Row],[Line Sub Total]],0)</f>
        <v>0</v>
      </c>
      <c r="AS418" s="18">
        <f>IF(SalesOrders_Log[[#This Row],[Date Invoiced]]=FY02_M12,SalesOrders_Log[[#This Row],[Line Sub Total]],0)</f>
        <v>0</v>
      </c>
      <c r="AT418" s="18">
        <f>IF(SalesOrders_Log[[#This Row],[Date Invoiced]]=FY03_M01,SalesOrders_Log[[#This Row],[Line Sub Total]],0)</f>
        <v>0</v>
      </c>
      <c r="AU418" s="18">
        <f>IF(SalesOrders_Log[[#This Row],[Date Invoiced]]=FY03_M02,SalesOrders_Log[[#This Row],[Line Sub Total]],0)</f>
        <v>0</v>
      </c>
      <c r="AV418" s="18">
        <f>IF(SalesOrders_Log[[#This Row],[Date Invoiced]]=FY03_M03,SalesOrders_Log[[#This Row],[Line Sub Total]],0)</f>
        <v>0</v>
      </c>
      <c r="AW418" s="18">
        <f>IF(SalesOrders_Log[[#This Row],[Date Invoiced]]=FY03_M04,SalesOrders_Log[[#This Row],[Line Sub Total]],0)</f>
        <v>0</v>
      </c>
      <c r="AX418" s="18">
        <f>IF(SalesOrders_Log[[#This Row],[Date Invoiced]]=FY03_M05,SalesOrders_Log[[#This Row],[Line Sub Total]],0)</f>
        <v>0</v>
      </c>
      <c r="AY418" s="18">
        <f>IF(SalesOrders_Log[[#This Row],[Date Invoiced]]=FY03_M06,SalesOrders_Log[[#This Row],[Line Sub Total]],0)</f>
        <v>0</v>
      </c>
      <c r="AZ418" s="18">
        <f>IF(SalesOrders_Log[[#This Row],[Date Invoiced]]=FY03_M07,SalesOrders_Log[[#This Row],[Line Sub Total]],0)</f>
        <v>0</v>
      </c>
      <c r="BA418" s="18">
        <f>IF(SalesOrders_Log[[#This Row],[Date Invoiced]]=FY03_M08,SalesOrders_Log[[#This Row],[Line Sub Total]],0)</f>
        <v>0</v>
      </c>
      <c r="BB418" s="18">
        <f>IF(SalesOrders_Log[[#This Row],[Date Invoiced]]=FY03_M09,SalesOrders_Log[[#This Row],[Line Sub Total]],0)</f>
        <v>0</v>
      </c>
      <c r="BC418" s="18">
        <f>IF(SalesOrders_Log[[#This Row],[Date Invoiced]]=FY03_M10,SalesOrders_Log[[#This Row],[Line Sub Total]],0)</f>
        <v>0</v>
      </c>
      <c r="BD418" s="18">
        <f>IF(SalesOrders_Log[[#This Row],[Date Invoiced]]=FY03_M11,SalesOrders_Log[[#This Row],[Line Sub Total]],0)</f>
        <v>0</v>
      </c>
      <c r="BE418" s="18">
        <f>IF(SalesOrders_Log[[#This Row],[Date Invoiced]]=FY03_M12,SalesOrders_Log[[#This Row],[Line Sub Total]],0)</f>
        <v>0</v>
      </c>
      <c r="BF418" s="18">
        <f>IF(SalesOrders_Log[[#This Row],[Product]]=FY04_M01,SalesOrders_Log[[#This Row],[Date Invoiced]],0)</f>
        <v>0</v>
      </c>
      <c r="BG418" s="18">
        <f>IF(SalesOrders_Log[[#This Row],[Product]]=FY04_M02,SalesOrders_Log[[#This Row],[Date Invoiced]],0)</f>
        <v>0</v>
      </c>
      <c r="BH418" s="18">
        <f>IF(SalesOrders_Log[[#This Row],[Product]]=FY04_M03,SalesOrders_Log[[#This Row],[Date Invoiced]],0)</f>
        <v>0</v>
      </c>
      <c r="BI418" s="18">
        <f>IF(SalesOrders_Log[[#This Row],[Product]]=FY04_M04,SalesOrders_Log[[#This Row],[Date Invoiced]],0)</f>
        <v>0</v>
      </c>
      <c r="BJ418" s="18">
        <f>IF(SalesOrders_Log[[#This Row],[Product]]=FY04_M05,SalesOrders_Log[[#This Row],[Date Invoiced]],0)</f>
        <v>0</v>
      </c>
      <c r="BK418" s="18">
        <f>IF(SalesOrders_Log[[#This Row],[Product]]=FY04_M06,SalesOrders_Log[[#This Row],[Date Invoiced]],0)</f>
        <v>0</v>
      </c>
      <c r="BL418" s="18">
        <f>IF(SalesOrders_Log[[#This Row],[Product]]=FY04_M07,SalesOrders_Log[[#This Row],[Date Invoiced]],0)</f>
        <v>0</v>
      </c>
      <c r="BM418" s="18">
        <f>IF(SalesOrders_Log[[#This Row],[Product]]=FY04_M08,SalesOrders_Log[[#This Row],[Date Invoiced]],0)</f>
        <v>0</v>
      </c>
      <c r="BN418" s="18">
        <f>IF(SalesOrders_Log[[#This Row],[Product]]=FY04_M09,SalesOrders_Log[[#This Row],[Date Invoiced]],0)</f>
        <v>0</v>
      </c>
      <c r="BO418" s="18">
        <f>IF(SalesOrders_Log[[#This Row],[Product]]=FY04_M10,SalesOrders_Log[[#This Row],[Date Invoiced]],0)</f>
        <v>0</v>
      </c>
      <c r="BP418" s="18">
        <f>IF(SalesOrders_Log[[#This Row],[Product]]=FY04_M11,SalesOrders_Log[[#This Row],[Date Invoiced]],0)</f>
        <v>0</v>
      </c>
      <c r="BQ418" s="18">
        <f>IF(SalesOrders_Log[[#This Row],[Product]]=FY04_M12,SalesOrders_Log[[#This Row],[Date Invoiced]],0)</f>
        <v>0</v>
      </c>
      <c r="BR418" s="18">
        <f>IF(SalesOrders_Log[[#This Row],[Product]]=FY05_M01,SalesOrders_Log[[#This Row],[Date Invoiced]],0)</f>
        <v>0</v>
      </c>
      <c r="BS418" s="18">
        <f>IF(SalesOrders_Log[[#This Row],[Product]]=FY05_M02,SalesOrders_Log[[#This Row],[Date Invoiced]],0)</f>
        <v>0</v>
      </c>
      <c r="BT418" s="18">
        <f>IF(SalesOrders_Log[[#This Row],[Product]]=FY05_M03,SalesOrders_Log[[#This Row],[Date Invoiced]],0)</f>
        <v>0</v>
      </c>
      <c r="BU418" s="18">
        <f>IF(SalesOrders_Log[[#This Row],[Product]]=FY05_M04,SalesOrders_Log[[#This Row],[Date Invoiced]],0)</f>
        <v>0</v>
      </c>
      <c r="BV418" s="18">
        <f>IF(SalesOrders_Log[[#This Row],[Product]]=FY05_M05,SalesOrders_Log[[#This Row],[Date Invoiced]],0)</f>
        <v>0</v>
      </c>
      <c r="BW418" s="18">
        <f>IF(SalesOrders_Log[[#This Row],[Product]]=FY05_M06,SalesOrders_Log[[#This Row],[Date Invoiced]],0)</f>
        <v>0</v>
      </c>
      <c r="BX418" s="18">
        <f>IF(SalesOrders_Log[[#This Row],[Product]]=FY05_M07,SalesOrders_Log[[#This Row],[Date Invoiced]],0)</f>
        <v>0</v>
      </c>
      <c r="BY418" s="18">
        <f>IF(SalesOrders_Log[[#This Row],[Product]]=FY05_M08,SalesOrders_Log[[#This Row],[Date Invoiced]],0)</f>
        <v>0</v>
      </c>
      <c r="BZ418" s="18">
        <f>IF(SalesOrders_Log[[#This Row],[Product]]=FY05_M09,SalesOrders_Log[[#This Row],[Date Invoiced]],0)</f>
        <v>0</v>
      </c>
      <c r="CA418" s="18">
        <f>IF(SalesOrders_Log[[#This Row],[Product]]=FY05_M10,SalesOrders_Log[[#This Row],[Date Invoiced]],0)</f>
        <v>0</v>
      </c>
      <c r="CB418" s="18">
        <f>IF(SalesOrders_Log[[#This Row],[Product]]=FY05_M11,SalesOrders_Log[[#This Row],[Date Invoiced]],0)</f>
        <v>0</v>
      </c>
      <c r="CC418" s="18">
        <f>IF(SalesOrders_Log[[#This Row],[Product]]=FY05_M12,SalesOrders_Log[[#This Row],[Date Invoiced]],0)</f>
        <v>0</v>
      </c>
    </row>
    <row r="419" spans="2:81" x14ac:dyDescent="0.25">
      <c r="B419" s="6" t="s">
        <v>1023</v>
      </c>
      <c r="C419" s="6"/>
      <c r="D419" s="11"/>
      <c r="E419" s="6"/>
      <c r="F419" s="6"/>
      <c r="G419" s="6"/>
      <c r="H419" s="6"/>
      <c r="I419" s="6"/>
      <c r="J419" s="6"/>
      <c r="K419" s="6"/>
      <c r="L419" s="18" t="str">
        <f>IF(ISBLANK(SalesOrders_Log[[#This Row],[Product]]),"",SalesOrders_Log[[#This Row],[List Price]]*SalesOrders_Log[[#This Row],[QTY at List Price]]+SalesOrders_Log[[#This Row],[Discount Price]]*SalesOrders_Log[[#This Row],[QTY at Discount Price]])</f>
        <v/>
      </c>
      <c r="M419" s="6"/>
      <c r="N419" s="6"/>
      <c r="O419" s="18" t="str">
        <f>IFERROR(SalesOrders_Log[[#This Row],[Line Sub Total]]*SalesOrders_Log[[#This Row],[Zip Code Taxes]],"")</f>
        <v/>
      </c>
      <c r="P419" s="18">
        <f>SalesOrders_Log[[#This Row],[List Price]]-SalesOrders_Log[[#This Row],[Cost Price]]</f>
        <v>0</v>
      </c>
      <c r="Q41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19" s="93" t="str">
        <f>IFERROR(SalesOrders_Log[[#This Row],[QTY at List Price]]*SalesOrders_Log[[#This Row],[List Price]]/SalesOrders_Log[[#This Row],[Cost Price]]*SalesOrders_Log[[#This Row],[QTY at List Price]]-IF(SalesOrders_Log[[#This Row],[QTY at List Price]]="","",1),"")</f>
        <v/>
      </c>
      <c r="S419" s="93" t="str">
        <f>IFERROR( SalesOrders_Log[[#This Row],[QTY at Discount Price]]*SalesOrders_Log[[#This Row],[Discount Price]]/SalesOrders_Log[[#This Row],[Cost Price]]*SalesOrders_Log[[#This Row],[QTY at Discount Price]]-IF(SalesOrders_Log[[#This Row],[QTY at Discount Price]]="","",1),"")</f>
        <v/>
      </c>
      <c r="T419" s="6"/>
      <c r="V419" s="18">
        <f>IF(SalesOrders_Log[[#This Row],[Date Invoiced]]=FY01_M01,SalesOrders_Log[[#This Row],[Line Sub Total]],0)</f>
        <v>0</v>
      </c>
      <c r="W419" s="18">
        <f>IF(SalesOrders_Log[[#This Row],[Date Invoiced]]=FY01_M02,SalesOrders_Log[[#This Row],[Line Sub Total]],0)</f>
        <v>0</v>
      </c>
      <c r="X419" s="18">
        <f>IF(SalesOrders_Log[[#This Row],[Date Invoiced]]=FY01_M03,SalesOrders_Log[[#This Row],[Line Sub Total]],0)</f>
        <v>0</v>
      </c>
      <c r="Y419" s="18">
        <f>IF(SalesOrders_Log[[#This Row],[Date Invoiced]]=FY01_M04,SalesOrders_Log[[#This Row],[Line Sub Total]],0)</f>
        <v>0</v>
      </c>
      <c r="Z419" s="18">
        <f>IF(SalesOrders_Log[[#This Row],[Date Invoiced]]=FY01_M05,SalesOrders_Log[[#This Row],[Line Sub Total]],0)</f>
        <v>0</v>
      </c>
      <c r="AA419" s="18">
        <f>IF(SalesOrders_Log[[#This Row],[Date Invoiced]]=FY01_M06,SalesOrders_Log[[#This Row],[Line Sub Total]],0)</f>
        <v>0</v>
      </c>
      <c r="AB419" s="18">
        <f>IF(SalesOrders_Log[[#This Row],[Date Invoiced]]=FY01_M07,SalesOrders_Log[[#This Row],[Line Sub Total]],0)</f>
        <v>0</v>
      </c>
      <c r="AC419" s="18">
        <f>IF(SalesOrders_Log[[#This Row],[Date Invoiced]]=FY01_M08,SalesOrders_Log[[#This Row],[Line Sub Total]],0)</f>
        <v>0</v>
      </c>
      <c r="AD419" s="18">
        <f>IF(SalesOrders_Log[[#This Row],[Date Invoiced]]=FY01_M09,SalesOrders_Log[[#This Row],[Line Sub Total]],0)</f>
        <v>0</v>
      </c>
      <c r="AE419" s="18">
        <f>IF(SalesOrders_Log[[#This Row],[Date Invoiced]]=FY01_M10,SalesOrders_Log[[#This Row],[Line Sub Total]],0)</f>
        <v>0</v>
      </c>
      <c r="AF419" s="18">
        <f>IF(SalesOrders_Log[[#This Row],[Date Invoiced]]=FY01_M11,SalesOrders_Log[[#This Row],[Line Sub Total]],0)</f>
        <v>0</v>
      </c>
      <c r="AG419" s="18">
        <f>IF(SalesOrders_Log[[#This Row],[Date Invoiced]]=FY01_M12,SalesOrders_Log[[#This Row],[Line Sub Total]],0)</f>
        <v>0</v>
      </c>
      <c r="AH419" s="18">
        <f>IF(SalesOrders_Log[[#This Row],[Date Invoiced]]=FY02_M01,SalesOrders_Log[[#This Row],[Line Sub Total]],0)</f>
        <v>0</v>
      </c>
      <c r="AI419" s="18">
        <f>IF(SalesOrders_Log[[#This Row],[Date Invoiced]]=FY02_M02,SalesOrders_Log[[#This Row],[Line Sub Total]],0)</f>
        <v>0</v>
      </c>
      <c r="AJ419" s="18">
        <f>IF(SalesOrders_Log[[#This Row],[Date Invoiced]]=FY02_M03,SalesOrders_Log[[#This Row],[Line Sub Total]],0)</f>
        <v>0</v>
      </c>
      <c r="AK419" s="18">
        <f>IF(SalesOrders_Log[[#This Row],[Date Invoiced]]=FY02_M04,SalesOrders_Log[[#This Row],[Line Sub Total]],0)</f>
        <v>0</v>
      </c>
      <c r="AL419" s="18">
        <f>IF(SalesOrders_Log[[#This Row],[Date Invoiced]]=FY02_M05,SalesOrders_Log[[#This Row],[Line Sub Total]],0)</f>
        <v>0</v>
      </c>
      <c r="AM419" s="18">
        <f>IF(SalesOrders_Log[[#This Row],[Date Invoiced]]=FY02_M06,SalesOrders_Log[[#This Row],[Line Sub Total]],0)</f>
        <v>0</v>
      </c>
      <c r="AN419" s="18">
        <f>IF(SalesOrders_Log[[#This Row],[Date Invoiced]]=FY02_M07,SalesOrders_Log[[#This Row],[Line Sub Total]],0)</f>
        <v>0</v>
      </c>
      <c r="AO419" s="18">
        <f>IF(SalesOrders_Log[[#This Row],[Date Invoiced]]=FY02_M08,SalesOrders_Log[[#This Row],[Line Sub Total]],0)</f>
        <v>0</v>
      </c>
      <c r="AP419" s="18">
        <f>IF(SalesOrders_Log[[#This Row],[Date Invoiced]]=FY02_M09,SalesOrders_Log[[#This Row],[Line Sub Total]],0)</f>
        <v>0</v>
      </c>
      <c r="AQ419" s="18">
        <f>IF(SalesOrders_Log[[#This Row],[Date Invoiced]]=FY02_M10,SalesOrders_Log[[#This Row],[Line Sub Total]],0)</f>
        <v>0</v>
      </c>
      <c r="AR419" s="18">
        <f>IF(SalesOrders_Log[[#This Row],[Date Invoiced]]=FY02_M11,SalesOrders_Log[[#This Row],[Line Sub Total]],0)</f>
        <v>0</v>
      </c>
      <c r="AS419" s="18">
        <f>IF(SalesOrders_Log[[#This Row],[Date Invoiced]]=FY02_M12,SalesOrders_Log[[#This Row],[Line Sub Total]],0)</f>
        <v>0</v>
      </c>
      <c r="AT419" s="18">
        <f>IF(SalesOrders_Log[[#This Row],[Date Invoiced]]=FY03_M01,SalesOrders_Log[[#This Row],[Line Sub Total]],0)</f>
        <v>0</v>
      </c>
      <c r="AU419" s="18">
        <f>IF(SalesOrders_Log[[#This Row],[Date Invoiced]]=FY03_M02,SalesOrders_Log[[#This Row],[Line Sub Total]],0)</f>
        <v>0</v>
      </c>
      <c r="AV419" s="18">
        <f>IF(SalesOrders_Log[[#This Row],[Date Invoiced]]=FY03_M03,SalesOrders_Log[[#This Row],[Line Sub Total]],0)</f>
        <v>0</v>
      </c>
      <c r="AW419" s="18">
        <f>IF(SalesOrders_Log[[#This Row],[Date Invoiced]]=FY03_M04,SalesOrders_Log[[#This Row],[Line Sub Total]],0)</f>
        <v>0</v>
      </c>
      <c r="AX419" s="18">
        <f>IF(SalesOrders_Log[[#This Row],[Date Invoiced]]=FY03_M05,SalesOrders_Log[[#This Row],[Line Sub Total]],0)</f>
        <v>0</v>
      </c>
      <c r="AY419" s="18">
        <f>IF(SalesOrders_Log[[#This Row],[Date Invoiced]]=FY03_M06,SalesOrders_Log[[#This Row],[Line Sub Total]],0)</f>
        <v>0</v>
      </c>
      <c r="AZ419" s="18">
        <f>IF(SalesOrders_Log[[#This Row],[Date Invoiced]]=FY03_M07,SalesOrders_Log[[#This Row],[Line Sub Total]],0)</f>
        <v>0</v>
      </c>
      <c r="BA419" s="18">
        <f>IF(SalesOrders_Log[[#This Row],[Date Invoiced]]=FY03_M08,SalesOrders_Log[[#This Row],[Line Sub Total]],0)</f>
        <v>0</v>
      </c>
      <c r="BB419" s="18">
        <f>IF(SalesOrders_Log[[#This Row],[Date Invoiced]]=FY03_M09,SalesOrders_Log[[#This Row],[Line Sub Total]],0)</f>
        <v>0</v>
      </c>
      <c r="BC419" s="18">
        <f>IF(SalesOrders_Log[[#This Row],[Date Invoiced]]=FY03_M10,SalesOrders_Log[[#This Row],[Line Sub Total]],0)</f>
        <v>0</v>
      </c>
      <c r="BD419" s="18">
        <f>IF(SalesOrders_Log[[#This Row],[Date Invoiced]]=FY03_M11,SalesOrders_Log[[#This Row],[Line Sub Total]],0)</f>
        <v>0</v>
      </c>
      <c r="BE419" s="18">
        <f>IF(SalesOrders_Log[[#This Row],[Date Invoiced]]=FY03_M12,SalesOrders_Log[[#This Row],[Line Sub Total]],0)</f>
        <v>0</v>
      </c>
      <c r="BF419" s="18">
        <f>IF(SalesOrders_Log[[#This Row],[Product]]=FY04_M01,SalesOrders_Log[[#This Row],[Date Invoiced]],0)</f>
        <v>0</v>
      </c>
      <c r="BG419" s="18">
        <f>IF(SalesOrders_Log[[#This Row],[Product]]=FY04_M02,SalesOrders_Log[[#This Row],[Date Invoiced]],0)</f>
        <v>0</v>
      </c>
      <c r="BH419" s="18">
        <f>IF(SalesOrders_Log[[#This Row],[Product]]=FY04_M03,SalesOrders_Log[[#This Row],[Date Invoiced]],0)</f>
        <v>0</v>
      </c>
      <c r="BI419" s="18">
        <f>IF(SalesOrders_Log[[#This Row],[Product]]=FY04_M04,SalesOrders_Log[[#This Row],[Date Invoiced]],0)</f>
        <v>0</v>
      </c>
      <c r="BJ419" s="18">
        <f>IF(SalesOrders_Log[[#This Row],[Product]]=FY04_M05,SalesOrders_Log[[#This Row],[Date Invoiced]],0)</f>
        <v>0</v>
      </c>
      <c r="BK419" s="18">
        <f>IF(SalesOrders_Log[[#This Row],[Product]]=FY04_M06,SalesOrders_Log[[#This Row],[Date Invoiced]],0)</f>
        <v>0</v>
      </c>
      <c r="BL419" s="18">
        <f>IF(SalesOrders_Log[[#This Row],[Product]]=FY04_M07,SalesOrders_Log[[#This Row],[Date Invoiced]],0)</f>
        <v>0</v>
      </c>
      <c r="BM419" s="18">
        <f>IF(SalesOrders_Log[[#This Row],[Product]]=FY04_M08,SalesOrders_Log[[#This Row],[Date Invoiced]],0)</f>
        <v>0</v>
      </c>
      <c r="BN419" s="18">
        <f>IF(SalesOrders_Log[[#This Row],[Product]]=FY04_M09,SalesOrders_Log[[#This Row],[Date Invoiced]],0)</f>
        <v>0</v>
      </c>
      <c r="BO419" s="18">
        <f>IF(SalesOrders_Log[[#This Row],[Product]]=FY04_M10,SalesOrders_Log[[#This Row],[Date Invoiced]],0)</f>
        <v>0</v>
      </c>
      <c r="BP419" s="18">
        <f>IF(SalesOrders_Log[[#This Row],[Product]]=FY04_M11,SalesOrders_Log[[#This Row],[Date Invoiced]],0)</f>
        <v>0</v>
      </c>
      <c r="BQ419" s="18">
        <f>IF(SalesOrders_Log[[#This Row],[Product]]=FY04_M12,SalesOrders_Log[[#This Row],[Date Invoiced]],0)</f>
        <v>0</v>
      </c>
      <c r="BR419" s="18">
        <f>IF(SalesOrders_Log[[#This Row],[Product]]=FY05_M01,SalesOrders_Log[[#This Row],[Date Invoiced]],0)</f>
        <v>0</v>
      </c>
      <c r="BS419" s="18">
        <f>IF(SalesOrders_Log[[#This Row],[Product]]=FY05_M02,SalesOrders_Log[[#This Row],[Date Invoiced]],0)</f>
        <v>0</v>
      </c>
      <c r="BT419" s="18">
        <f>IF(SalesOrders_Log[[#This Row],[Product]]=FY05_M03,SalesOrders_Log[[#This Row],[Date Invoiced]],0)</f>
        <v>0</v>
      </c>
      <c r="BU419" s="18">
        <f>IF(SalesOrders_Log[[#This Row],[Product]]=FY05_M04,SalesOrders_Log[[#This Row],[Date Invoiced]],0)</f>
        <v>0</v>
      </c>
      <c r="BV419" s="18">
        <f>IF(SalesOrders_Log[[#This Row],[Product]]=FY05_M05,SalesOrders_Log[[#This Row],[Date Invoiced]],0)</f>
        <v>0</v>
      </c>
      <c r="BW419" s="18">
        <f>IF(SalesOrders_Log[[#This Row],[Product]]=FY05_M06,SalesOrders_Log[[#This Row],[Date Invoiced]],0)</f>
        <v>0</v>
      </c>
      <c r="BX419" s="18">
        <f>IF(SalesOrders_Log[[#This Row],[Product]]=FY05_M07,SalesOrders_Log[[#This Row],[Date Invoiced]],0)</f>
        <v>0</v>
      </c>
      <c r="BY419" s="18">
        <f>IF(SalesOrders_Log[[#This Row],[Product]]=FY05_M08,SalesOrders_Log[[#This Row],[Date Invoiced]],0)</f>
        <v>0</v>
      </c>
      <c r="BZ419" s="18">
        <f>IF(SalesOrders_Log[[#This Row],[Product]]=FY05_M09,SalesOrders_Log[[#This Row],[Date Invoiced]],0)</f>
        <v>0</v>
      </c>
      <c r="CA419" s="18">
        <f>IF(SalesOrders_Log[[#This Row],[Product]]=FY05_M10,SalesOrders_Log[[#This Row],[Date Invoiced]],0)</f>
        <v>0</v>
      </c>
      <c r="CB419" s="18">
        <f>IF(SalesOrders_Log[[#This Row],[Product]]=FY05_M11,SalesOrders_Log[[#This Row],[Date Invoiced]],0)</f>
        <v>0</v>
      </c>
      <c r="CC419" s="18">
        <f>IF(SalesOrders_Log[[#This Row],[Product]]=FY05_M12,SalesOrders_Log[[#This Row],[Date Invoiced]],0)</f>
        <v>0</v>
      </c>
    </row>
    <row r="420" spans="2:81" x14ac:dyDescent="0.25">
      <c r="B420" s="6" t="s">
        <v>1024</v>
      </c>
      <c r="C420" s="6"/>
      <c r="D420" s="11"/>
      <c r="E420" s="6"/>
      <c r="F420" s="6"/>
      <c r="G420" s="6"/>
      <c r="H420" s="6"/>
      <c r="I420" s="6"/>
      <c r="J420" s="6"/>
      <c r="K420" s="6"/>
      <c r="L420" s="18" t="str">
        <f>IF(ISBLANK(SalesOrders_Log[[#This Row],[Product]]),"",SalesOrders_Log[[#This Row],[List Price]]*SalesOrders_Log[[#This Row],[QTY at List Price]]+SalesOrders_Log[[#This Row],[Discount Price]]*SalesOrders_Log[[#This Row],[QTY at Discount Price]])</f>
        <v/>
      </c>
      <c r="M420" s="6"/>
      <c r="N420" s="6"/>
      <c r="O420" s="18" t="str">
        <f>IFERROR(SalesOrders_Log[[#This Row],[Line Sub Total]]*SalesOrders_Log[[#This Row],[Zip Code Taxes]],"")</f>
        <v/>
      </c>
      <c r="P420" s="18">
        <f>SalesOrders_Log[[#This Row],[List Price]]-SalesOrders_Log[[#This Row],[Cost Price]]</f>
        <v>0</v>
      </c>
      <c r="Q42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20" s="93" t="str">
        <f>IFERROR(SalesOrders_Log[[#This Row],[QTY at List Price]]*SalesOrders_Log[[#This Row],[List Price]]/SalesOrders_Log[[#This Row],[Cost Price]]*SalesOrders_Log[[#This Row],[QTY at List Price]]-IF(SalesOrders_Log[[#This Row],[QTY at List Price]]="","",1),"")</f>
        <v/>
      </c>
      <c r="S420" s="93" t="str">
        <f>IFERROR( SalesOrders_Log[[#This Row],[QTY at Discount Price]]*SalesOrders_Log[[#This Row],[Discount Price]]/SalesOrders_Log[[#This Row],[Cost Price]]*SalesOrders_Log[[#This Row],[QTY at Discount Price]]-IF(SalesOrders_Log[[#This Row],[QTY at Discount Price]]="","",1),"")</f>
        <v/>
      </c>
      <c r="T420" s="6"/>
      <c r="V420" s="18">
        <f>IF(SalesOrders_Log[[#This Row],[Date Invoiced]]=FY01_M01,SalesOrders_Log[[#This Row],[Line Sub Total]],0)</f>
        <v>0</v>
      </c>
      <c r="W420" s="18">
        <f>IF(SalesOrders_Log[[#This Row],[Date Invoiced]]=FY01_M02,SalesOrders_Log[[#This Row],[Line Sub Total]],0)</f>
        <v>0</v>
      </c>
      <c r="X420" s="18">
        <f>IF(SalesOrders_Log[[#This Row],[Date Invoiced]]=FY01_M03,SalesOrders_Log[[#This Row],[Line Sub Total]],0)</f>
        <v>0</v>
      </c>
      <c r="Y420" s="18">
        <f>IF(SalesOrders_Log[[#This Row],[Date Invoiced]]=FY01_M04,SalesOrders_Log[[#This Row],[Line Sub Total]],0)</f>
        <v>0</v>
      </c>
      <c r="Z420" s="18">
        <f>IF(SalesOrders_Log[[#This Row],[Date Invoiced]]=FY01_M05,SalesOrders_Log[[#This Row],[Line Sub Total]],0)</f>
        <v>0</v>
      </c>
      <c r="AA420" s="18">
        <f>IF(SalesOrders_Log[[#This Row],[Date Invoiced]]=FY01_M06,SalesOrders_Log[[#This Row],[Line Sub Total]],0)</f>
        <v>0</v>
      </c>
      <c r="AB420" s="18">
        <f>IF(SalesOrders_Log[[#This Row],[Date Invoiced]]=FY01_M07,SalesOrders_Log[[#This Row],[Line Sub Total]],0)</f>
        <v>0</v>
      </c>
      <c r="AC420" s="18">
        <f>IF(SalesOrders_Log[[#This Row],[Date Invoiced]]=FY01_M08,SalesOrders_Log[[#This Row],[Line Sub Total]],0)</f>
        <v>0</v>
      </c>
      <c r="AD420" s="18">
        <f>IF(SalesOrders_Log[[#This Row],[Date Invoiced]]=FY01_M09,SalesOrders_Log[[#This Row],[Line Sub Total]],0)</f>
        <v>0</v>
      </c>
      <c r="AE420" s="18">
        <f>IF(SalesOrders_Log[[#This Row],[Date Invoiced]]=FY01_M10,SalesOrders_Log[[#This Row],[Line Sub Total]],0)</f>
        <v>0</v>
      </c>
      <c r="AF420" s="18">
        <f>IF(SalesOrders_Log[[#This Row],[Date Invoiced]]=FY01_M11,SalesOrders_Log[[#This Row],[Line Sub Total]],0)</f>
        <v>0</v>
      </c>
      <c r="AG420" s="18">
        <f>IF(SalesOrders_Log[[#This Row],[Date Invoiced]]=FY01_M12,SalesOrders_Log[[#This Row],[Line Sub Total]],0)</f>
        <v>0</v>
      </c>
      <c r="AH420" s="18">
        <f>IF(SalesOrders_Log[[#This Row],[Date Invoiced]]=FY02_M01,SalesOrders_Log[[#This Row],[Line Sub Total]],0)</f>
        <v>0</v>
      </c>
      <c r="AI420" s="18">
        <f>IF(SalesOrders_Log[[#This Row],[Date Invoiced]]=FY02_M02,SalesOrders_Log[[#This Row],[Line Sub Total]],0)</f>
        <v>0</v>
      </c>
      <c r="AJ420" s="18">
        <f>IF(SalesOrders_Log[[#This Row],[Date Invoiced]]=FY02_M03,SalesOrders_Log[[#This Row],[Line Sub Total]],0)</f>
        <v>0</v>
      </c>
      <c r="AK420" s="18">
        <f>IF(SalesOrders_Log[[#This Row],[Date Invoiced]]=FY02_M04,SalesOrders_Log[[#This Row],[Line Sub Total]],0)</f>
        <v>0</v>
      </c>
      <c r="AL420" s="18">
        <f>IF(SalesOrders_Log[[#This Row],[Date Invoiced]]=FY02_M05,SalesOrders_Log[[#This Row],[Line Sub Total]],0)</f>
        <v>0</v>
      </c>
      <c r="AM420" s="18">
        <f>IF(SalesOrders_Log[[#This Row],[Date Invoiced]]=FY02_M06,SalesOrders_Log[[#This Row],[Line Sub Total]],0)</f>
        <v>0</v>
      </c>
      <c r="AN420" s="18">
        <f>IF(SalesOrders_Log[[#This Row],[Date Invoiced]]=FY02_M07,SalesOrders_Log[[#This Row],[Line Sub Total]],0)</f>
        <v>0</v>
      </c>
      <c r="AO420" s="18">
        <f>IF(SalesOrders_Log[[#This Row],[Date Invoiced]]=FY02_M08,SalesOrders_Log[[#This Row],[Line Sub Total]],0)</f>
        <v>0</v>
      </c>
      <c r="AP420" s="18">
        <f>IF(SalesOrders_Log[[#This Row],[Date Invoiced]]=FY02_M09,SalesOrders_Log[[#This Row],[Line Sub Total]],0)</f>
        <v>0</v>
      </c>
      <c r="AQ420" s="18">
        <f>IF(SalesOrders_Log[[#This Row],[Date Invoiced]]=FY02_M10,SalesOrders_Log[[#This Row],[Line Sub Total]],0)</f>
        <v>0</v>
      </c>
      <c r="AR420" s="18">
        <f>IF(SalesOrders_Log[[#This Row],[Date Invoiced]]=FY02_M11,SalesOrders_Log[[#This Row],[Line Sub Total]],0)</f>
        <v>0</v>
      </c>
      <c r="AS420" s="18">
        <f>IF(SalesOrders_Log[[#This Row],[Date Invoiced]]=FY02_M12,SalesOrders_Log[[#This Row],[Line Sub Total]],0)</f>
        <v>0</v>
      </c>
      <c r="AT420" s="18">
        <f>IF(SalesOrders_Log[[#This Row],[Date Invoiced]]=FY03_M01,SalesOrders_Log[[#This Row],[Line Sub Total]],0)</f>
        <v>0</v>
      </c>
      <c r="AU420" s="18">
        <f>IF(SalesOrders_Log[[#This Row],[Date Invoiced]]=FY03_M02,SalesOrders_Log[[#This Row],[Line Sub Total]],0)</f>
        <v>0</v>
      </c>
      <c r="AV420" s="18">
        <f>IF(SalesOrders_Log[[#This Row],[Date Invoiced]]=FY03_M03,SalesOrders_Log[[#This Row],[Line Sub Total]],0)</f>
        <v>0</v>
      </c>
      <c r="AW420" s="18">
        <f>IF(SalesOrders_Log[[#This Row],[Date Invoiced]]=FY03_M04,SalesOrders_Log[[#This Row],[Line Sub Total]],0)</f>
        <v>0</v>
      </c>
      <c r="AX420" s="18">
        <f>IF(SalesOrders_Log[[#This Row],[Date Invoiced]]=FY03_M05,SalesOrders_Log[[#This Row],[Line Sub Total]],0)</f>
        <v>0</v>
      </c>
      <c r="AY420" s="18">
        <f>IF(SalesOrders_Log[[#This Row],[Date Invoiced]]=FY03_M06,SalesOrders_Log[[#This Row],[Line Sub Total]],0)</f>
        <v>0</v>
      </c>
      <c r="AZ420" s="18">
        <f>IF(SalesOrders_Log[[#This Row],[Date Invoiced]]=FY03_M07,SalesOrders_Log[[#This Row],[Line Sub Total]],0)</f>
        <v>0</v>
      </c>
      <c r="BA420" s="18">
        <f>IF(SalesOrders_Log[[#This Row],[Date Invoiced]]=FY03_M08,SalesOrders_Log[[#This Row],[Line Sub Total]],0)</f>
        <v>0</v>
      </c>
      <c r="BB420" s="18">
        <f>IF(SalesOrders_Log[[#This Row],[Date Invoiced]]=FY03_M09,SalesOrders_Log[[#This Row],[Line Sub Total]],0)</f>
        <v>0</v>
      </c>
      <c r="BC420" s="18">
        <f>IF(SalesOrders_Log[[#This Row],[Date Invoiced]]=FY03_M10,SalesOrders_Log[[#This Row],[Line Sub Total]],0)</f>
        <v>0</v>
      </c>
      <c r="BD420" s="18">
        <f>IF(SalesOrders_Log[[#This Row],[Date Invoiced]]=FY03_M11,SalesOrders_Log[[#This Row],[Line Sub Total]],0)</f>
        <v>0</v>
      </c>
      <c r="BE420" s="18">
        <f>IF(SalesOrders_Log[[#This Row],[Date Invoiced]]=FY03_M12,SalesOrders_Log[[#This Row],[Line Sub Total]],0)</f>
        <v>0</v>
      </c>
      <c r="BF420" s="18">
        <f>IF(SalesOrders_Log[[#This Row],[Product]]=FY04_M01,SalesOrders_Log[[#This Row],[Date Invoiced]],0)</f>
        <v>0</v>
      </c>
      <c r="BG420" s="18">
        <f>IF(SalesOrders_Log[[#This Row],[Product]]=FY04_M02,SalesOrders_Log[[#This Row],[Date Invoiced]],0)</f>
        <v>0</v>
      </c>
      <c r="BH420" s="18">
        <f>IF(SalesOrders_Log[[#This Row],[Product]]=FY04_M03,SalesOrders_Log[[#This Row],[Date Invoiced]],0)</f>
        <v>0</v>
      </c>
      <c r="BI420" s="18">
        <f>IF(SalesOrders_Log[[#This Row],[Product]]=FY04_M04,SalesOrders_Log[[#This Row],[Date Invoiced]],0)</f>
        <v>0</v>
      </c>
      <c r="BJ420" s="18">
        <f>IF(SalesOrders_Log[[#This Row],[Product]]=FY04_M05,SalesOrders_Log[[#This Row],[Date Invoiced]],0)</f>
        <v>0</v>
      </c>
      <c r="BK420" s="18">
        <f>IF(SalesOrders_Log[[#This Row],[Product]]=FY04_M06,SalesOrders_Log[[#This Row],[Date Invoiced]],0)</f>
        <v>0</v>
      </c>
      <c r="BL420" s="18">
        <f>IF(SalesOrders_Log[[#This Row],[Product]]=FY04_M07,SalesOrders_Log[[#This Row],[Date Invoiced]],0)</f>
        <v>0</v>
      </c>
      <c r="BM420" s="18">
        <f>IF(SalesOrders_Log[[#This Row],[Product]]=FY04_M08,SalesOrders_Log[[#This Row],[Date Invoiced]],0)</f>
        <v>0</v>
      </c>
      <c r="BN420" s="18">
        <f>IF(SalesOrders_Log[[#This Row],[Product]]=FY04_M09,SalesOrders_Log[[#This Row],[Date Invoiced]],0)</f>
        <v>0</v>
      </c>
      <c r="BO420" s="18">
        <f>IF(SalesOrders_Log[[#This Row],[Product]]=FY04_M10,SalesOrders_Log[[#This Row],[Date Invoiced]],0)</f>
        <v>0</v>
      </c>
      <c r="BP420" s="18">
        <f>IF(SalesOrders_Log[[#This Row],[Product]]=FY04_M11,SalesOrders_Log[[#This Row],[Date Invoiced]],0)</f>
        <v>0</v>
      </c>
      <c r="BQ420" s="18">
        <f>IF(SalesOrders_Log[[#This Row],[Product]]=FY04_M12,SalesOrders_Log[[#This Row],[Date Invoiced]],0)</f>
        <v>0</v>
      </c>
      <c r="BR420" s="18">
        <f>IF(SalesOrders_Log[[#This Row],[Product]]=FY05_M01,SalesOrders_Log[[#This Row],[Date Invoiced]],0)</f>
        <v>0</v>
      </c>
      <c r="BS420" s="18">
        <f>IF(SalesOrders_Log[[#This Row],[Product]]=FY05_M02,SalesOrders_Log[[#This Row],[Date Invoiced]],0)</f>
        <v>0</v>
      </c>
      <c r="BT420" s="18">
        <f>IF(SalesOrders_Log[[#This Row],[Product]]=FY05_M03,SalesOrders_Log[[#This Row],[Date Invoiced]],0)</f>
        <v>0</v>
      </c>
      <c r="BU420" s="18">
        <f>IF(SalesOrders_Log[[#This Row],[Product]]=FY05_M04,SalesOrders_Log[[#This Row],[Date Invoiced]],0)</f>
        <v>0</v>
      </c>
      <c r="BV420" s="18">
        <f>IF(SalesOrders_Log[[#This Row],[Product]]=FY05_M05,SalesOrders_Log[[#This Row],[Date Invoiced]],0)</f>
        <v>0</v>
      </c>
      <c r="BW420" s="18">
        <f>IF(SalesOrders_Log[[#This Row],[Product]]=FY05_M06,SalesOrders_Log[[#This Row],[Date Invoiced]],0)</f>
        <v>0</v>
      </c>
      <c r="BX420" s="18">
        <f>IF(SalesOrders_Log[[#This Row],[Product]]=FY05_M07,SalesOrders_Log[[#This Row],[Date Invoiced]],0)</f>
        <v>0</v>
      </c>
      <c r="BY420" s="18">
        <f>IF(SalesOrders_Log[[#This Row],[Product]]=FY05_M08,SalesOrders_Log[[#This Row],[Date Invoiced]],0)</f>
        <v>0</v>
      </c>
      <c r="BZ420" s="18">
        <f>IF(SalesOrders_Log[[#This Row],[Product]]=FY05_M09,SalesOrders_Log[[#This Row],[Date Invoiced]],0)</f>
        <v>0</v>
      </c>
      <c r="CA420" s="18">
        <f>IF(SalesOrders_Log[[#This Row],[Product]]=FY05_M10,SalesOrders_Log[[#This Row],[Date Invoiced]],0)</f>
        <v>0</v>
      </c>
      <c r="CB420" s="18">
        <f>IF(SalesOrders_Log[[#This Row],[Product]]=FY05_M11,SalesOrders_Log[[#This Row],[Date Invoiced]],0)</f>
        <v>0</v>
      </c>
      <c r="CC420" s="18">
        <f>IF(SalesOrders_Log[[#This Row],[Product]]=FY05_M12,SalesOrders_Log[[#This Row],[Date Invoiced]],0)</f>
        <v>0</v>
      </c>
    </row>
    <row r="421" spans="2:81" x14ac:dyDescent="0.25">
      <c r="B421" s="6" t="s">
        <v>1025</v>
      </c>
      <c r="C421" s="6"/>
      <c r="D421" s="11"/>
      <c r="E421" s="6"/>
      <c r="F421" s="6"/>
      <c r="G421" s="6"/>
      <c r="H421" s="6"/>
      <c r="I421" s="6"/>
      <c r="J421" s="6"/>
      <c r="K421" s="6"/>
      <c r="L421" s="18" t="str">
        <f>IF(ISBLANK(SalesOrders_Log[[#This Row],[Product]]),"",SalesOrders_Log[[#This Row],[List Price]]*SalesOrders_Log[[#This Row],[QTY at List Price]]+SalesOrders_Log[[#This Row],[Discount Price]]*SalesOrders_Log[[#This Row],[QTY at Discount Price]])</f>
        <v/>
      </c>
      <c r="M421" s="6"/>
      <c r="N421" s="6"/>
      <c r="O421" s="18" t="str">
        <f>IFERROR(SalesOrders_Log[[#This Row],[Line Sub Total]]*SalesOrders_Log[[#This Row],[Zip Code Taxes]],"")</f>
        <v/>
      </c>
      <c r="P421" s="18">
        <f>SalesOrders_Log[[#This Row],[List Price]]-SalesOrders_Log[[#This Row],[Cost Price]]</f>
        <v>0</v>
      </c>
      <c r="Q42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21" s="93" t="str">
        <f>IFERROR(SalesOrders_Log[[#This Row],[QTY at List Price]]*SalesOrders_Log[[#This Row],[List Price]]/SalesOrders_Log[[#This Row],[Cost Price]]*SalesOrders_Log[[#This Row],[QTY at List Price]]-IF(SalesOrders_Log[[#This Row],[QTY at List Price]]="","",1),"")</f>
        <v/>
      </c>
      <c r="S421" s="93" t="str">
        <f>IFERROR( SalesOrders_Log[[#This Row],[QTY at Discount Price]]*SalesOrders_Log[[#This Row],[Discount Price]]/SalesOrders_Log[[#This Row],[Cost Price]]*SalesOrders_Log[[#This Row],[QTY at Discount Price]]-IF(SalesOrders_Log[[#This Row],[QTY at Discount Price]]="","",1),"")</f>
        <v/>
      </c>
      <c r="T421" s="6"/>
      <c r="V421" s="18">
        <f>IF(SalesOrders_Log[[#This Row],[Date Invoiced]]=FY01_M01,SalesOrders_Log[[#This Row],[Line Sub Total]],0)</f>
        <v>0</v>
      </c>
      <c r="W421" s="18">
        <f>IF(SalesOrders_Log[[#This Row],[Date Invoiced]]=FY01_M02,SalesOrders_Log[[#This Row],[Line Sub Total]],0)</f>
        <v>0</v>
      </c>
      <c r="X421" s="18">
        <f>IF(SalesOrders_Log[[#This Row],[Date Invoiced]]=FY01_M03,SalesOrders_Log[[#This Row],[Line Sub Total]],0)</f>
        <v>0</v>
      </c>
      <c r="Y421" s="18">
        <f>IF(SalesOrders_Log[[#This Row],[Date Invoiced]]=FY01_M04,SalesOrders_Log[[#This Row],[Line Sub Total]],0)</f>
        <v>0</v>
      </c>
      <c r="Z421" s="18">
        <f>IF(SalesOrders_Log[[#This Row],[Date Invoiced]]=FY01_M05,SalesOrders_Log[[#This Row],[Line Sub Total]],0)</f>
        <v>0</v>
      </c>
      <c r="AA421" s="18">
        <f>IF(SalesOrders_Log[[#This Row],[Date Invoiced]]=FY01_M06,SalesOrders_Log[[#This Row],[Line Sub Total]],0)</f>
        <v>0</v>
      </c>
      <c r="AB421" s="18">
        <f>IF(SalesOrders_Log[[#This Row],[Date Invoiced]]=FY01_M07,SalesOrders_Log[[#This Row],[Line Sub Total]],0)</f>
        <v>0</v>
      </c>
      <c r="AC421" s="18">
        <f>IF(SalesOrders_Log[[#This Row],[Date Invoiced]]=FY01_M08,SalesOrders_Log[[#This Row],[Line Sub Total]],0)</f>
        <v>0</v>
      </c>
      <c r="AD421" s="18">
        <f>IF(SalesOrders_Log[[#This Row],[Date Invoiced]]=FY01_M09,SalesOrders_Log[[#This Row],[Line Sub Total]],0)</f>
        <v>0</v>
      </c>
      <c r="AE421" s="18">
        <f>IF(SalesOrders_Log[[#This Row],[Date Invoiced]]=FY01_M10,SalesOrders_Log[[#This Row],[Line Sub Total]],0)</f>
        <v>0</v>
      </c>
      <c r="AF421" s="18">
        <f>IF(SalesOrders_Log[[#This Row],[Date Invoiced]]=FY01_M11,SalesOrders_Log[[#This Row],[Line Sub Total]],0)</f>
        <v>0</v>
      </c>
      <c r="AG421" s="18">
        <f>IF(SalesOrders_Log[[#This Row],[Date Invoiced]]=FY01_M12,SalesOrders_Log[[#This Row],[Line Sub Total]],0)</f>
        <v>0</v>
      </c>
      <c r="AH421" s="18">
        <f>IF(SalesOrders_Log[[#This Row],[Date Invoiced]]=FY02_M01,SalesOrders_Log[[#This Row],[Line Sub Total]],0)</f>
        <v>0</v>
      </c>
      <c r="AI421" s="18">
        <f>IF(SalesOrders_Log[[#This Row],[Date Invoiced]]=FY02_M02,SalesOrders_Log[[#This Row],[Line Sub Total]],0)</f>
        <v>0</v>
      </c>
      <c r="AJ421" s="18">
        <f>IF(SalesOrders_Log[[#This Row],[Date Invoiced]]=FY02_M03,SalesOrders_Log[[#This Row],[Line Sub Total]],0)</f>
        <v>0</v>
      </c>
      <c r="AK421" s="18">
        <f>IF(SalesOrders_Log[[#This Row],[Date Invoiced]]=FY02_M04,SalesOrders_Log[[#This Row],[Line Sub Total]],0)</f>
        <v>0</v>
      </c>
      <c r="AL421" s="18">
        <f>IF(SalesOrders_Log[[#This Row],[Date Invoiced]]=FY02_M05,SalesOrders_Log[[#This Row],[Line Sub Total]],0)</f>
        <v>0</v>
      </c>
      <c r="AM421" s="18">
        <f>IF(SalesOrders_Log[[#This Row],[Date Invoiced]]=FY02_M06,SalesOrders_Log[[#This Row],[Line Sub Total]],0)</f>
        <v>0</v>
      </c>
      <c r="AN421" s="18">
        <f>IF(SalesOrders_Log[[#This Row],[Date Invoiced]]=FY02_M07,SalesOrders_Log[[#This Row],[Line Sub Total]],0)</f>
        <v>0</v>
      </c>
      <c r="AO421" s="18">
        <f>IF(SalesOrders_Log[[#This Row],[Date Invoiced]]=FY02_M08,SalesOrders_Log[[#This Row],[Line Sub Total]],0)</f>
        <v>0</v>
      </c>
      <c r="AP421" s="18">
        <f>IF(SalesOrders_Log[[#This Row],[Date Invoiced]]=FY02_M09,SalesOrders_Log[[#This Row],[Line Sub Total]],0)</f>
        <v>0</v>
      </c>
      <c r="AQ421" s="18">
        <f>IF(SalesOrders_Log[[#This Row],[Date Invoiced]]=FY02_M10,SalesOrders_Log[[#This Row],[Line Sub Total]],0)</f>
        <v>0</v>
      </c>
      <c r="AR421" s="18">
        <f>IF(SalesOrders_Log[[#This Row],[Date Invoiced]]=FY02_M11,SalesOrders_Log[[#This Row],[Line Sub Total]],0)</f>
        <v>0</v>
      </c>
      <c r="AS421" s="18">
        <f>IF(SalesOrders_Log[[#This Row],[Date Invoiced]]=FY02_M12,SalesOrders_Log[[#This Row],[Line Sub Total]],0)</f>
        <v>0</v>
      </c>
      <c r="AT421" s="18">
        <f>IF(SalesOrders_Log[[#This Row],[Date Invoiced]]=FY03_M01,SalesOrders_Log[[#This Row],[Line Sub Total]],0)</f>
        <v>0</v>
      </c>
      <c r="AU421" s="18">
        <f>IF(SalesOrders_Log[[#This Row],[Date Invoiced]]=FY03_M02,SalesOrders_Log[[#This Row],[Line Sub Total]],0)</f>
        <v>0</v>
      </c>
      <c r="AV421" s="18">
        <f>IF(SalesOrders_Log[[#This Row],[Date Invoiced]]=FY03_M03,SalesOrders_Log[[#This Row],[Line Sub Total]],0)</f>
        <v>0</v>
      </c>
      <c r="AW421" s="18">
        <f>IF(SalesOrders_Log[[#This Row],[Date Invoiced]]=FY03_M04,SalesOrders_Log[[#This Row],[Line Sub Total]],0)</f>
        <v>0</v>
      </c>
      <c r="AX421" s="18">
        <f>IF(SalesOrders_Log[[#This Row],[Date Invoiced]]=FY03_M05,SalesOrders_Log[[#This Row],[Line Sub Total]],0)</f>
        <v>0</v>
      </c>
      <c r="AY421" s="18">
        <f>IF(SalesOrders_Log[[#This Row],[Date Invoiced]]=FY03_M06,SalesOrders_Log[[#This Row],[Line Sub Total]],0)</f>
        <v>0</v>
      </c>
      <c r="AZ421" s="18">
        <f>IF(SalesOrders_Log[[#This Row],[Date Invoiced]]=FY03_M07,SalesOrders_Log[[#This Row],[Line Sub Total]],0)</f>
        <v>0</v>
      </c>
      <c r="BA421" s="18">
        <f>IF(SalesOrders_Log[[#This Row],[Date Invoiced]]=FY03_M08,SalesOrders_Log[[#This Row],[Line Sub Total]],0)</f>
        <v>0</v>
      </c>
      <c r="BB421" s="18">
        <f>IF(SalesOrders_Log[[#This Row],[Date Invoiced]]=FY03_M09,SalesOrders_Log[[#This Row],[Line Sub Total]],0)</f>
        <v>0</v>
      </c>
      <c r="BC421" s="18">
        <f>IF(SalesOrders_Log[[#This Row],[Date Invoiced]]=FY03_M10,SalesOrders_Log[[#This Row],[Line Sub Total]],0)</f>
        <v>0</v>
      </c>
      <c r="BD421" s="18">
        <f>IF(SalesOrders_Log[[#This Row],[Date Invoiced]]=FY03_M11,SalesOrders_Log[[#This Row],[Line Sub Total]],0)</f>
        <v>0</v>
      </c>
      <c r="BE421" s="18">
        <f>IF(SalesOrders_Log[[#This Row],[Date Invoiced]]=FY03_M12,SalesOrders_Log[[#This Row],[Line Sub Total]],0)</f>
        <v>0</v>
      </c>
      <c r="BF421" s="18">
        <f>IF(SalesOrders_Log[[#This Row],[Product]]=FY04_M01,SalesOrders_Log[[#This Row],[Date Invoiced]],0)</f>
        <v>0</v>
      </c>
      <c r="BG421" s="18">
        <f>IF(SalesOrders_Log[[#This Row],[Product]]=FY04_M02,SalesOrders_Log[[#This Row],[Date Invoiced]],0)</f>
        <v>0</v>
      </c>
      <c r="BH421" s="18">
        <f>IF(SalesOrders_Log[[#This Row],[Product]]=FY04_M03,SalesOrders_Log[[#This Row],[Date Invoiced]],0)</f>
        <v>0</v>
      </c>
      <c r="BI421" s="18">
        <f>IF(SalesOrders_Log[[#This Row],[Product]]=FY04_M04,SalesOrders_Log[[#This Row],[Date Invoiced]],0)</f>
        <v>0</v>
      </c>
      <c r="BJ421" s="18">
        <f>IF(SalesOrders_Log[[#This Row],[Product]]=FY04_M05,SalesOrders_Log[[#This Row],[Date Invoiced]],0)</f>
        <v>0</v>
      </c>
      <c r="BK421" s="18">
        <f>IF(SalesOrders_Log[[#This Row],[Product]]=FY04_M06,SalesOrders_Log[[#This Row],[Date Invoiced]],0)</f>
        <v>0</v>
      </c>
      <c r="BL421" s="18">
        <f>IF(SalesOrders_Log[[#This Row],[Product]]=FY04_M07,SalesOrders_Log[[#This Row],[Date Invoiced]],0)</f>
        <v>0</v>
      </c>
      <c r="BM421" s="18">
        <f>IF(SalesOrders_Log[[#This Row],[Product]]=FY04_M08,SalesOrders_Log[[#This Row],[Date Invoiced]],0)</f>
        <v>0</v>
      </c>
      <c r="BN421" s="18">
        <f>IF(SalesOrders_Log[[#This Row],[Product]]=FY04_M09,SalesOrders_Log[[#This Row],[Date Invoiced]],0)</f>
        <v>0</v>
      </c>
      <c r="BO421" s="18">
        <f>IF(SalesOrders_Log[[#This Row],[Product]]=FY04_M10,SalesOrders_Log[[#This Row],[Date Invoiced]],0)</f>
        <v>0</v>
      </c>
      <c r="BP421" s="18">
        <f>IF(SalesOrders_Log[[#This Row],[Product]]=FY04_M11,SalesOrders_Log[[#This Row],[Date Invoiced]],0)</f>
        <v>0</v>
      </c>
      <c r="BQ421" s="18">
        <f>IF(SalesOrders_Log[[#This Row],[Product]]=FY04_M12,SalesOrders_Log[[#This Row],[Date Invoiced]],0)</f>
        <v>0</v>
      </c>
      <c r="BR421" s="18">
        <f>IF(SalesOrders_Log[[#This Row],[Product]]=FY05_M01,SalesOrders_Log[[#This Row],[Date Invoiced]],0)</f>
        <v>0</v>
      </c>
      <c r="BS421" s="18">
        <f>IF(SalesOrders_Log[[#This Row],[Product]]=FY05_M02,SalesOrders_Log[[#This Row],[Date Invoiced]],0)</f>
        <v>0</v>
      </c>
      <c r="BT421" s="18">
        <f>IF(SalesOrders_Log[[#This Row],[Product]]=FY05_M03,SalesOrders_Log[[#This Row],[Date Invoiced]],0)</f>
        <v>0</v>
      </c>
      <c r="BU421" s="18">
        <f>IF(SalesOrders_Log[[#This Row],[Product]]=FY05_M04,SalesOrders_Log[[#This Row],[Date Invoiced]],0)</f>
        <v>0</v>
      </c>
      <c r="BV421" s="18">
        <f>IF(SalesOrders_Log[[#This Row],[Product]]=FY05_M05,SalesOrders_Log[[#This Row],[Date Invoiced]],0)</f>
        <v>0</v>
      </c>
      <c r="BW421" s="18">
        <f>IF(SalesOrders_Log[[#This Row],[Product]]=FY05_M06,SalesOrders_Log[[#This Row],[Date Invoiced]],0)</f>
        <v>0</v>
      </c>
      <c r="BX421" s="18">
        <f>IF(SalesOrders_Log[[#This Row],[Product]]=FY05_M07,SalesOrders_Log[[#This Row],[Date Invoiced]],0)</f>
        <v>0</v>
      </c>
      <c r="BY421" s="18">
        <f>IF(SalesOrders_Log[[#This Row],[Product]]=FY05_M08,SalesOrders_Log[[#This Row],[Date Invoiced]],0)</f>
        <v>0</v>
      </c>
      <c r="BZ421" s="18">
        <f>IF(SalesOrders_Log[[#This Row],[Product]]=FY05_M09,SalesOrders_Log[[#This Row],[Date Invoiced]],0)</f>
        <v>0</v>
      </c>
      <c r="CA421" s="18">
        <f>IF(SalesOrders_Log[[#This Row],[Product]]=FY05_M10,SalesOrders_Log[[#This Row],[Date Invoiced]],0)</f>
        <v>0</v>
      </c>
      <c r="CB421" s="18">
        <f>IF(SalesOrders_Log[[#This Row],[Product]]=FY05_M11,SalesOrders_Log[[#This Row],[Date Invoiced]],0)</f>
        <v>0</v>
      </c>
      <c r="CC421" s="18">
        <f>IF(SalesOrders_Log[[#This Row],[Product]]=FY05_M12,SalesOrders_Log[[#This Row],[Date Invoiced]],0)</f>
        <v>0</v>
      </c>
    </row>
    <row r="422" spans="2:81" x14ac:dyDescent="0.25">
      <c r="B422" s="6" t="s">
        <v>1026</v>
      </c>
      <c r="C422" s="6"/>
      <c r="D422" s="11"/>
      <c r="E422" s="6"/>
      <c r="F422" s="6"/>
      <c r="G422" s="6"/>
      <c r="H422" s="6"/>
      <c r="I422" s="6"/>
      <c r="J422" s="6"/>
      <c r="K422" s="6"/>
      <c r="L422" s="18" t="str">
        <f>IF(ISBLANK(SalesOrders_Log[[#This Row],[Product]]),"",SalesOrders_Log[[#This Row],[List Price]]*SalesOrders_Log[[#This Row],[QTY at List Price]]+SalesOrders_Log[[#This Row],[Discount Price]]*SalesOrders_Log[[#This Row],[QTY at Discount Price]])</f>
        <v/>
      </c>
      <c r="M422" s="6"/>
      <c r="N422" s="6"/>
      <c r="O422" s="18" t="str">
        <f>IFERROR(SalesOrders_Log[[#This Row],[Line Sub Total]]*SalesOrders_Log[[#This Row],[Zip Code Taxes]],"")</f>
        <v/>
      </c>
      <c r="P422" s="18">
        <f>SalesOrders_Log[[#This Row],[List Price]]-SalesOrders_Log[[#This Row],[Cost Price]]</f>
        <v>0</v>
      </c>
      <c r="Q42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22" s="93" t="str">
        <f>IFERROR(SalesOrders_Log[[#This Row],[QTY at List Price]]*SalesOrders_Log[[#This Row],[List Price]]/SalesOrders_Log[[#This Row],[Cost Price]]*SalesOrders_Log[[#This Row],[QTY at List Price]]-IF(SalesOrders_Log[[#This Row],[QTY at List Price]]="","",1),"")</f>
        <v/>
      </c>
      <c r="S422" s="93" t="str">
        <f>IFERROR( SalesOrders_Log[[#This Row],[QTY at Discount Price]]*SalesOrders_Log[[#This Row],[Discount Price]]/SalesOrders_Log[[#This Row],[Cost Price]]*SalesOrders_Log[[#This Row],[QTY at Discount Price]]-IF(SalesOrders_Log[[#This Row],[QTY at Discount Price]]="","",1),"")</f>
        <v/>
      </c>
      <c r="T422" s="6"/>
      <c r="V422" s="18">
        <f>IF(SalesOrders_Log[[#This Row],[Date Invoiced]]=FY01_M01,SalesOrders_Log[[#This Row],[Line Sub Total]],0)</f>
        <v>0</v>
      </c>
      <c r="W422" s="18">
        <f>IF(SalesOrders_Log[[#This Row],[Date Invoiced]]=FY01_M02,SalesOrders_Log[[#This Row],[Line Sub Total]],0)</f>
        <v>0</v>
      </c>
      <c r="X422" s="18">
        <f>IF(SalesOrders_Log[[#This Row],[Date Invoiced]]=FY01_M03,SalesOrders_Log[[#This Row],[Line Sub Total]],0)</f>
        <v>0</v>
      </c>
      <c r="Y422" s="18">
        <f>IF(SalesOrders_Log[[#This Row],[Date Invoiced]]=FY01_M04,SalesOrders_Log[[#This Row],[Line Sub Total]],0)</f>
        <v>0</v>
      </c>
      <c r="Z422" s="18">
        <f>IF(SalesOrders_Log[[#This Row],[Date Invoiced]]=FY01_M05,SalesOrders_Log[[#This Row],[Line Sub Total]],0)</f>
        <v>0</v>
      </c>
      <c r="AA422" s="18">
        <f>IF(SalesOrders_Log[[#This Row],[Date Invoiced]]=FY01_M06,SalesOrders_Log[[#This Row],[Line Sub Total]],0)</f>
        <v>0</v>
      </c>
      <c r="AB422" s="18">
        <f>IF(SalesOrders_Log[[#This Row],[Date Invoiced]]=FY01_M07,SalesOrders_Log[[#This Row],[Line Sub Total]],0)</f>
        <v>0</v>
      </c>
      <c r="AC422" s="18">
        <f>IF(SalesOrders_Log[[#This Row],[Date Invoiced]]=FY01_M08,SalesOrders_Log[[#This Row],[Line Sub Total]],0)</f>
        <v>0</v>
      </c>
      <c r="AD422" s="18">
        <f>IF(SalesOrders_Log[[#This Row],[Date Invoiced]]=FY01_M09,SalesOrders_Log[[#This Row],[Line Sub Total]],0)</f>
        <v>0</v>
      </c>
      <c r="AE422" s="18">
        <f>IF(SalesOrders_Log[[#This Row],[Date Invoiced]]=FY01_M10,SalesOrders_Log[[#This Row],[Line Sub Total]],0)</f>
        <v>0</v>
      </c>
      <c r="AF422" s="18">
        <f>IF(SalesOrders_Log[[#This Row],[Date Invoiced]]=FY01_M11,SalesOrders_Log[[#This Row],[Line Sub Total]],0)</f>
        <v>0</v>
      </c>
      <c r="AG422" s="18">
        <f>IF(SalesOrders_Log[[#This Row],[Date Invoiced]]=FY01_M12,SalesOrders_Log[[#This Row],[Line Sub Total]],0)</f>
        <v>0</v>
      </c>
      <c r="AH422" s="18">
        <f>IF(SalesOrders_Log[[#This Row],[Date Invoiced]]=FY02_M01,SalesOrders_Log[[#This Row],[Line Sub Total]],0)</f>
        <v>0</v>
      </c>
      <c r="AI422" s="18">
        <f>IF(SalesOrders_Log[[#This Row],[Date Invoiced]]=FY02_M02,SalesOrders_Log[[#This Row],[Line Sub Total]],0)</f>
        <v>0</v>
      </c>
      <c r="AJ422" s="18">
        <f>IF(SalesOrders_Log[[#This Row],[Date Invoiced]]=FY02_M03,SalesOrders_Log[[#This Row],[Line Sub Total]],0)</f>
        <v>0</v>
      </c>
      <c r="AK422" s="18">
        <f>IF(SalesOrders_Log[[#This Row],[Date Invoiced]]=FY02_M04,SalesOrders_Log[[#This Row],[Line Sub Total]],0)</f>
        <v>0</v>
      </c>
      <c r="AL422" s="18">
        <f>IF(SalesOrders_Log[[#This Row],[Date Invoiced]]=FY02_M05,SalesOrders_Log[[#This Row],[Line Sub Total]],0)</f>
        <v>0</v>
      </c>
      <c r="AM422" s="18">
        <f>IF(SalesOrders_Log[[#This Row],[Date Invoiced]]=FY02_M06,SalesOrders_Log[[#This Row],[Line Sub Total]],0)</f>
        <v>0</v>
      </c>
      <c r="AN422" s="18">
        <f>IF(SalesOrders_Log[[#This Row],[Date Invoiced]]=FY02_M07,SalesOrders_Log[[#This Row],[Line Sub Total]],0)</f>
        <v>0</v>
      </c>
      <c r="AO422" s="18">
        <f>IF(SalesOrders_Log[[#This Row],[Date Invoiced]]=FY02_M08,SalesOrders_Log[[#This Row],[Line Sub Total]],0)</f>
        <v>0</v>
      </c>
      <c r="AP422" s="18">
        <f>IF(SalesOrders_Log[[#This Row],[Date Invoiced]]=FY02_M09,SalesOrders_Log[[#This Row],[Line Sub Total]],0)</f>
        <v>0</v>
      </c>
      <c r="AQ422" s="18">
        <f>IF(SalesOrders_Log[[#This Row],[Date Invoiced]]=FY02_M10,SalesOrders_Log[[#This Row],[Line Sub Total]],0)</f>
        <v>0</v>
      </c>
      <c r="AR422" s="18">
        <f>IF(SalesOrders_Log[[#This Row],[Date Invoiced]]=FY02_M11,SalesOrders_Log[[#This Row],[Line Sub Total]],0)</f>
        <v>0</v>
      </c>
      <c r="AS422" s="18">
        <f>IF(SalesOrders_Log[[#This Row],[Date Invoiced]]=FY02_M12,SalesOrders_Log[[#This Row],[Line Sub Total]],0)</f>
        <v>0</v>
      </c>
      <c r="AT422" s="18">
        <f>IF(SalesOrders_Log[[#This Row],[Date Invoiced]]=FY03_M01,SalesOrders_Log[[#This Row],[Line Sub Total]],0)</f>
        <v>0</v>
      </c>
      <c r="AU422" s="18">
        <f>IF(SalesOrders_Log[[#This Row],[Date Invoiced]]=FY03_M02,SalesOrders_Log[[#This Row],[Line Sub Total]],0)</f>
        <v>0</v>
      </c>
      <c r="AV422" s="18">
        <f>IF(SalesOrders_Log[[#This Row],[Date Invoiced]]=FY03_M03,SalesOrders_Log[[#This Row],[Line Sub Total]],0)</f>
        <v>0</v>
      </c>
      <c r="AW422" s="18">
        <f>IF(SalesOrders_Log[[#This Row],[Date Invoiced]]=FY03_M04,SalesOrders_Log[[#This Row],[Line Sub Total]],0)</f>
        <v>0</v>
      </c>
      <c r="AX422" s="18">
        <f>IF(SalesOrders_Log[[#This Row],[Date Invoiced]]=FY03_M05,SalesOrders_Log[[#This Row],[Line Sub Total]],0)</f>
        <v>0</v>
      </c>
      <c r="AY422" s="18">
        <f>IF(SalesOrders_Log[[#This Row],[Date Invoiced]]=FY03_M06,SalesOrders_Log[[#This Row],[Line Sub Total]],0)</f>
        <v>0</v>
      </c>
      <c r="AZ422" s="18">
        <f>IF(SalesOrders_Log[[#This Row],[Date Invoiced]]=FY03_M07,SalesOrders_Log[[#This Row],[Line Sub Total]],0)</f>
        <v>0</v>
      </c>
      <c r="BA422" s="18">
        <f>IF(SalesOrders_Log[[#This Row],[Date Invoiced]]=FY03_M08,SalesOrders_Log[[#This Row],[Line Sub Total]],0)</f>
        <v>0</v>
      </c>
      <c r="BB422" s="18">
        <f>IF(SalesOrders_Log[[#This Row],[Date Invoiced]]=FY03_M09,SalesOrders_Log[[#This Row],[Line Sub Total]],0)</f>
        <v>0</v>
      </c>
      <c r="BC422" s="18">
        <f>IF(SalesOrders_Log[[#This Row],[Date Invoiced]]=FY03_M10,SalesOrders_Log[[#This Row],[Line Sub Total]],0)</f>
        <v>0</v>
      </c>
      <c r="BD422" s="18">
        <f>IF(SalesOrders_Log[[#This Row],[Date Invoiced]]=FY03_M11,SalesOrders_Log[[#This Row],[Line Sub Total]],0)</f>
        <v>0</v>
      </c>
      <c r="BE422" s="18">
        <f>IF(SalesOrders_Log[[#This Row],[Date Invoiced]]=FY03_M12,SalesOrders_Log[[#This Row],[Line Sub Total]],0)</f>
        <v>0</v>
      </c>
      <c r="BF422" s="18">
        <f>IF(SalesOrders_Log[[#This Row],[Product]]=FY04_M01,SalesOrders_Log[[#This Row],[Date Invoiced]],0)</f>
        <v>0</v>
      </c>
      <c r="BG422" s="18">
        <f>IF(SalesOrders_Log[[#This Row],[Product]]=FY04_M02,SalesOrders_Log[[#This Row],[Date Invoiced]],0)</f>
        <v>0</v>
      </c>
      <c r="BH422" s="18">
        <f>IF(SalesOrders_Log[[#This Row],[Product]]=FY04_M03,SalesOrders_Log[[#This Row],[Date Invoiced]],0)</f>
        <v>0</v>
      </c>
      <c r="BI422" s="18">
        <f>IF(SalesOrders_Log[[#This Row],[Product]]=FY04_M04,SalesOrders_Log[[#This Row],[Date Invoiced]],0)</f>
        <v>0</v>
      </c>
      <c r="BJ422" s="18">
        <f>IF(SalesOrders_Log[[#This Row],[Product]]=FY04_M05,SalesOrders_Log[[#This Row],[Date Invoiced]],0)</f>
        <v>0</v>
      </c>
      <c r="BK422" s="18">
        <f>IF(SalesOrders_Log[[#This Row],[Product]]=FY04_M06,SalesOrders_Log[[#This Row],[Date Invoiced]],0)</f>
        <v>0</v>
      </c>
      <c r="BL422" s="18">
        <f>IF(SalesOrders_Log[[#This Row],[Product]]=FY04_M07,SalesOrders_Log[[#This Row],[Date Invoiced]],0)</f>
        <v>0</v>
      </c>
      <c r="BM422" s="18">
        <f>IF(SalesOrders_Log[[#This Row],[Product]]=FY04_M08,SalesOrders_Log[[#This Row],[Date Invoiced]],0)</f>
        <v>0</v>
      </c>
      <c r="BN422" s="18">
        <f>IF(SalesOrders_Log[[#This Row],[Product]]=FY04_M09,SalesOrders_Log[[#This Row],[Date Invoiced]],0)</f>
        <v>0</v>
      </c>
      <c r="BO422" s="18">
        <f>IF(SalesOrders_Log[[#This Row],[Product]]=FY04_M10,SalesOrders_Log[[#This Row],[Date Invoiced]],0)</f>
        <v>0</v>
      </c>
      <c r="BP422" s="18">
        <f>IF(SalesOrders_Log[[#This Row],[Product]]=FY04_M11,SalesOrders_Log[[#This Row],[Date Invoiced]],0)</f>
        <v>0</v>
      </c>
      <c r="BQ422" s="18">
        <f>IF(SalesOrders_Log[[#This Row],[Product]]=FY04_M12,SalesOrders_Log[[#This Row],[Date Invoiced]],0)</f>
        <v>0</v>
      </c>
      <c r="BR422" s="18">
        <f>IF(SalesOrders_Log[[#This Row],[Product]]=FY05_M01,SalesOrders_Log[[#This Row],[Date Invoiced]],0)</f>
        <v>0</v>
      </c>
      <c r="BS422" s="18">
        <f>IF(SalesOrders_Log[[#This Row],[Product]]=FY05_M02,SalesOrders_Log[[#This Row],[Date Invoiced]],0)</f>
        <v>0</v>
      </c>
      <c r="BT422" s="18">
        <f>IF(SalesOrders_Log[[#This Row],[Product]]=FY05_M03,SalesOrders_Log[[#This Row],[Date Invoiced]],0)</f>
        <v>0</v>
      </c>
      <c r="BU422" s="18">
        <f>IF(SalesOrders_Log[[#This Row],[Product]]=FY05_M04,SalesOrders_Log[[#This Row],[Date Invoiced]],0)</f>
        <v>0</v>
      </c>
      <c r="BV422" s="18">
        <f>IF(SalesOrders_Log[[#This Row],[Product]]=FY05_M05,SalesOrders_Log[[#This Row],[Date Invoiced]],0)</f>
        <v>0</v>
      </c>
      <c r="BW422" s="18">
        <f>IF(SalesOrders_Log[[#This Row],[Product]]=FY05_M06,SalesOrders_Log[[#This Row],[Date Invoiced]],0)</f>
        <v>0</v>
      </c>
      <c r="BX422" s="18">
        <f>IF(SalesOrders_Log[[#This Row],[Product]]=FY05_M07,SalesOrders_Log[[#This Row],[Date Invoiced]],0)</f>
        <v>0</v>
      </c>
      <c r="BY422" s="18">
        <f>IF(SalesOrders_Log[[#This Row],[Product]]=FY05_M08,SalesOrders_Log[[#This Row],[Date Invoiced]],0)</f>
        <v>0</v>
      </c>
      <c r="BZ422" s="18">
        <f>IF(SalesOrders_Log[[#This Row],[Product]]=FY05_M09,SalesOrders_Log[[#This Row],[Date Invoiced]],0)</f>
        <v>0</v>
      </c>
      <c r="CA422" s="18">
        <f>IF(SalesOrders_Log[[#This Row],[Product]]=FY05_M10,SalesOrders_Log[[#This Row],[Date Invoiced]],0)</f>
        <v>0</v>
      </c>
      <c r="CB422" s="18">
        <f>IF(SalesOrders_Log[[#This Row],[Product]]=FY05_M11,SalesOrders_Log[[#This Row],[Date Invoiced]],0)</f>
        <v>0</v>
      </c>
      <c r="CC422" s="18">
        <f>IF(SalesOrders_Log[[#This Row],[Product]]=FY05_M12,SalesOrders_Log[[#This Row],[Date Invoiced]],0)</f>
        <v>0</v>
      </c>
    </row>
    <row r="423" spans="2:81" x14ac:dyDescent="0.25">
      <c r="B423" s="6" t="s">
        <v>1027</v>
      </c>
      <c r="C423" s="6"/>
      <c r="D423" s="11"/>
      <c r="E423" s="6"/>
      <c r="F423" s="6"/>
      <c r="G423" s="6"/>
      <c r="H423" s="6"/>
      <c r="I423" s="6"/>
      <c r="J423" s="6"/>
      <c r="K423" s="6"/>
      <c r="L423" s="18" t="str">
        <f>IF(ISBLANK(SalesOrders_Log[[#This Row],[Product]]),"",SalesOrders_Log[[#This Row],[List Price]]*SalesOrders_Log[[#This Row],[QTY at List Price]]+SalesOrders_Log[[#This Row],[Discount Price]]*SalesOrders_Log[[#This Row],[QTY at Discount Price]])</f>
        <v/>
      </c>
      <c r="M423" s="6"/>
      <c r="N423" s="6"/>
      <c r="O423" s="18" t="str">
        <f>IFERROR(SalesOrders_Log[[#This Row],[Line Sub Total]]*SalesOrders_Log[[#This Row],[Zip Code Taxes]],"")</f>
        <v/>
      </c>
      <c r="P423" s="18">
        <f>SalesOrders_Log[[#This Row],[List Price]]-SalesOrders_Log[[#This Row],[Cost Price]]</f>
        <v>0</v>
      </c>
      <c r="Q42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23" s="93" t="str">
        <f>IFERROR(SalesOrders_Log[[#This Row],[QTY at List Price]]*SalesOrders_Log[[#This Row],[List Price]]/SalesOrders_Log[[#This Row],[Cost Price]]*SalesOrders_Log[[#This Row],[QTY at List Price]]-IF(SalesOrders_Log[[#This Row],[QTY at List Price]]="","",1),"")</f>
        <v/>
      </c>
      <c r="S423" s="93" t="str">
        <f>IFERROR( SalesOrders_Log[[#This Row],[QTY at Discount Price]]*SalesOrders_Log[[#This Row],[Discount Price]]/SalesOrders_Log[[#This Row],[Cost Price]]*SalesOrders_Log[[#This Row],[QTY at Discount Price]]-IF(SalesOrders_Log[[#This Row],[QTY at Discount Price]]="","",1),"")</f>
        <v/>
      </c>
      <c r="T423" s="6"/>
      <c r="V423" s="18">
        <f>IF(SalesOrders_Log[[#This Row],[Date Invoiced]]=FY01_M01,SalesOrders_Log[[#This Row],[Line Sub Total]],0)</f>
        <v>0</v>
      </c>
      <c r="W423" s="18">
        <f>IF(SalesOrders_Log[[#This Row],[Date Invoiced]]=FY01_M02,SalesOrders_Log[[#This Row],[Line Sub Total]],0)</f>
        <v>0</v>
      </c>
      <c r="X423" s="18">
        <f>IF(SalesOrders_Log[[#This Row],[Date Invoiced]]=FY01_M03,SalesOrders_Log[[#This Row],[Line Sub Total]],0)</f>
        <v>0</v>
      </c>
      <c r="Y423" s="18">
        <f>IF(SalesOrders_Log[[#This Row],[Date Invoiced]]=FY01_M04,SalesOrders_Log[[#This Row],[Line Sub Total]],0)</f>
        <v>0</v>
      </c>
      <c r="Z423" s="18">
        <f>IF(SalesOrders_Log[[#This Row],[Date Invoiced]]=FY01_M05,SalesOrders_Log[[#This Row],[Line Sub Total]],0)</f>
        <v>0</v>
      </c>
      <c r="AA423" s="18">
        <f>IF(SalesOrders_Log[[#This Row],[Date Invoiced]]=FY01_M06,SalesOrders_Log[[#This Row],[Line Sub Total]],0)</f>
        <v>0</v>
      </c>
      <c r="AB423" s="18">
        <f>IF(SalesOrders_Log[[#This Row],[Date Invoiced]]=FY01_M07,SalesOrders_Log[[#This Row],[Line Sub Total]],0)</f>
        <v>0</v>
      </c>
      <c r="AC423" s="18">
        <f>IF(SalesOrders_Log[[#This Row],[Date Invoiced]]=FY01_M08,SalesOrders_Log[[#This Row],[Line Sub Total]],0)</f>
        <v>0</v>
      </c>
      <c r="AD423" s="18">
        <f>IF(SalesOrders_Log[[#This Row],[Date Invoiced]]=FY01_M09,SalesOrders_Log[[#This Row],[Line Sub Total]],0)</f>
        <v>0</v>
      </c>
      <c r="AE423" s="18">
        <f>IF(SalesOrders_Log[[#This Row],[Date Invoiced]]=FY01_M10,SalesOrders_Log[[#This Row],[Line Sub Total]],0)</f>
        <v>0</v>
      </c>
      <c r="AF423" s="18">
        <f>IF(SalesOrders_Log[[#This Row],[Date Invoiced]]=FY01_M11,SalesOrders_Log[[#This Row],[Line Sub Total]],0)</f>
        <v>0</v>
      </c>
      <c r="AG423" s="18">
        <f>IF(SalesOrders_Log[[#This Row],[Date Invoiced]]=FY01_M12,SalesOrders_Log[[#This Row],[Line Sub Total]],0)</f>
        <v>0</v>
      </c>
      <c r="AH423" s="18">
        <f>IF(SalesOrders_Log[[#This Row],[Date Invoiced]]=FY02_M01,SalesOrders_Log[[#This Row],[Line Sub Total]],0)</f>
        <v>0</v>
      </c>
      <c r="AI423" s="18">
        <f>IF(SalesOrders_Log[[#This Row],[Date Invoiced]]=FY02_M02,SalesOrders_Log[[#This Row],[Line Sub Total]],0)</f>
        <v>0</v>
      </c>
      <c r="AJ423" s="18">
        <f>IF(SalesOrders_Log[[#This Row],[Date Invoiced]]=FY02_M03,SalesOrders_Log[[#This Row],[Line Sub Total]],0)</f>
        <v>0</v>
      </c>
      <c r="AK423" s="18">
        <f>IF(SalesOrders_Log[[#This Row],[Date Invoiced]]=FY02_M04,SalesOrders_Log[[#This Row],[Line Sub Total]],0)</f>
        <v>0</v>
      </c>
      <c r="AL423" s="18">
        <f>IF(SalesOrders_Log[[#This Row],[Date Invoiced]]=FY02_M05,SalesOrders_Log[[#This Row],[Line Sub Total]],0)</f>
        <v>0</v>
      </c>
      <c r="AM423" s="18">
        <f>IF(SalesOrders_Log[[#This Row],[Date Invoiced]]=FY02_M06,SalesOrders_Log[[#This Row],[Line Sub Total]],0)</f>
        <v>0</v>
      </c>
      <c r="AN423" s="18">
        <f>IF(SalesOrders_Log[[#This Row],[Date Invoiced]]=FY02_M07,SalesOrders_Log[[#This Row],[Line Sub Total]],0)</f>
        <v>0</v>
      </c>
      <c r="AO423" s="18">
        <f>IF(SalesOrders_Log[[#This Row],[Date Invoiced]]=FY02_M08,SalesOrders_Log[[#This Row],[Line Sub Total]],0)</f>
        <v>0</v>
      </c>
      <c r="AP423" s="18">
        <f>IF(SalesOrders_Log[[#This Row],[Date Invoiced]]=FY02_M09,SalesOrders_Log[[#This Row],[Line Sub Total]],0)</f>
        <v>0</v>
      </c>
      <c r="AQ423" s="18">
        <f>IF(SalesOrders_Log[[#This Row],[Date Invoiced]]=FY02_M10,SalesOrders_Log[[#This Row],[Line Sub Total]],0)</f>
        <v>0</v>
      </c>
      <c r="AR423" s="18">
        <f>IF(SalesOrders_Log[[#This Row],[Date Invoiced]]=FY02_M11,SalesOrders_Log[[#This Row],[Line Sub Total]],0)</f>
        <v>0</v>
      </c>
      <c r="AS423" s="18">
        <f>IF(SalesOrders_Log[[#This Row],[Date Invoiced]]=FY02_M12,SalesOrders_Log[[#This Row],[Line Sub Total]],0)</f>
        <v>0</v>
      </c>
      <c r="AT423" s="18">
        <f>IF(SalesOrders_Log[[#This Row],[Date Invoiced]]=FY03_M01,SalesOrders_Log[[#This Row],[Line Sub Total]],0)</f>
        <v>0</v>
      </c>
      <c r="AU423" s="18">
        <f>IF(SalesOrders_Log[[#This Row],[Date Invoiced]]=FY03_M02,SalesOrders_Log[[#This Row],[Line Sub Total]],0)</f>
        <v>0</v>
      </c>
      <c r="AV423" s="18">
        <f>IF(SalesOrders_Log[[#This Row],[Date Invoiced]]=FY03_M03,SalesOrders_Log[[#This Row],[Line Sub Total]],0)</f>
        <v>0</v>
      </c>
      <c r="AW423" s="18">
        <f>IF(SalesOrders_Log[[#This Row],[Date Invoiced]]=FY03_M04,SalesOrders_Log[[#This Row],[Line Sub Total]],0)</f>
        <v>0</v>
      </c>
      <c r="AX423" s="18">
        <f>IF(SalesOrders_Log[[#This Row],[Date Invoiced]]=FY03_M05,SalesOrders_Log[[#This Row],[Line Sub Total]],0)</f>
        <v>0</v>
      </c>
      <c r="AY423" s="18">
        <f>IF(SalesOrders_Log[[#This Row],[Date Invoiced]]=FY03_M06,SalesOrders_Log[[#This Row],[Line Sub Total]],0)</f>
        <v>0</v>
      </c>
      <c r="AZ423" s="18">
        <f>IF(SalesOrders_Log[[#This Row],[Date Invoiced]]=FY03_M07,SalesOrders_Log[[#This Row],[Line Sub Total]],0)</f>
        <v>0</v>
      </c>
      <c r="BA423" s="18">
        <f>IF(SalesOrders_Log[[#This Row],[Date Invoiced]]=FY03_M08,SalesOrders_Log[[#This Row],[Line Sub Total]],0)</f>
        <v>0</v>
      </c>
      <c r="BB423" s="18">
        <f>IF(SalesOrders_Log[[#This Row],[Date Invoiced]]=FY03_M09,SalesOrders_Log[[#This Row],[Line Sub Total]],0)</f>
        <v>0</v>
      </c>
      <c r="BC423" s="18">
        <f>IF(SalesOrders_Log[[#This Row],[Date Invoiced]]=FY03_M10,SalesOrders_Log[[#This Row],[Line Sub Total]],0)</f>
        <v>0</v>
      </c>
      <c r="BD423" s="18">
        <f>IF(SalesOrders_Log[[#This Row],[Date Invoiced]]=FY03_M11,SalesOrders_Log[[#This Row],[Line Sub Total]],0)</f>
        <v>0</v>
      </c>
      <c r="BE423" s="18">
        <f>IF(SalesOrders_Log[[#This Row],[Date Invoiced]]=FY03_M12,SalesOrders_Log[[#This Row],[Line Sub Total]],0)</f>
        <v>0</v>
      </c>
      <c r="BF423" s="18">
        <f>IF(SalesOrders_Log[[#This Row],[Product]]=FY04_M01,SalesOrders_Log[[#This Row],[Date Invoiced]],0)</f>
        <v>0</v>
      </c>
      <c r="BG423" s="18">
        <f>IF(SalesOrders_Log[[#This Row],[Product]]=FY04_M02,SalesOrders_Log[[#This Row],[Date Invoiced]],0)</f>
        <v>0</v>
      </c>
      <c r="BH423" s="18">
        <f>IF(SalesOrders_Log[[#This Row],[Product]]=FY04_M03,SalesOrders_Log[[#This Row],[Date Invoiced]],0)</f>
        <v>0</v>
      </c>
      <c r="BI423" s="18">
        <f>IF(SalesOrders_Log[[#This Row],[Product]]=FY04_M04,SalesOrders_Log[[#This Row],[Date Invoiced]],0)</f>
        <v>0</v>
      </c>
      <c r="BJ423" s="18">
        <f>IF(SalesOrders_Log[[#This Row],[Product]]=FY04_M05,SalesOrders_Log[[#This Row],[Date Invoiced]],0)</f>
        <v>0</v>
      </c>
      <c r="BK423" s="18">
        <f>IF(SalesOrders_Log[[#This Row],[Product]]=FY04_M06,SalesOrders_Log[[#This Row],[Date Invoiced]],0)</f>
        <v>0</v>
      </c>
      <c r="BL423" s="18">
        <f>IF(SalesOrders_Log[[#This Row],[Product]]=FY04_M07,SalesOrders_Log[[#This Row],[Date Invoiced]],0)</f>
        <v>0</v>
      </c>
      <c r="BM423" s="18">
        <f>IF(SalesOrders_Log[[#This Row],[Product]]=FY04_M08,SalesOrders_Log[[#This Row],[Date Invoiced]],0)</f>
        <v>0</v>
      </c>
      <c r="BN423" s="18">
        <f>IF(SalesOrders_Log[[#This Row],[Product]]=FY04_M09,SalesOrders_Log[[#This Row],[Date Invoiced]],0)</f>
        <v>0</v>
      </c>
      <c r="BO423" s="18">
        <f>IF(SalesOrders_Log[[#This Row],[Product]]=FY04_M10,SalesOrders_Log[[#This Row],[Date Invoiced]],0)</f>
        <v>0</v>
      </c>
      <c r="BP423" s="18">
        <f>IF(SalesOrders_Log[[#This Row],[Product]]=FY04_M11,SalesOrders_Log[[#This Row],[Date Invoiced]],0)</f>
        <v>0</v>
      </c>
      <c r="BQ423" s="18">
        <f>IF(SalesOrders_Log[[#This Row],[Product]]=FY04_M12,SalesOrders_Log[[#This Row],[Date Invoiced]],0)</f>
        <v>0</v>
      </c>
      <c r="BR423" s="18">
        <f>IF(SalesOrders_Log[[#This Row],[Product]]=FY05_M01,SalesOrders_Log[[#This Row],[Date Invoiced]],0)</f>
        <v>0</v>
      </c>
      <c r="BS423" s="18">
        <f>IF(SalesOrders_Log[[#This Row],[Product]]=FY05_M02,SalesOrders_Log[[#This Row],[Date Invoiced]],0)</f>
        <v>0</v>
      </c>
      <c r="BT423" s="18">
        <f>IF(SalesOrders_Log[[#This Row],[Product]]=FY05_M03,SalesOrders_Log[[#This Row],[Date Invoiced]],0)</f>
        <v>0</v>
      </c>
      <c r="BU423" s="18">
        <f>IF(SalesOrders_Log[[#This Row],[Product]]=FY05_M04,SalesOrders_Log[[#This Row],[Date Invoiced]],0)</f>
        <v>0</v>
      </c>
      <c r="BV423" s="18">
        <f>IF(SalesOrders_Log[[#This Row],[Product]]=FY05_M05,SalesOrders_Log[[#This Row],[Date Invoiced]],0)</f>
        <v>0</v>
      </c>
      <c r="BW423" s="18">
        <f>IF(SalesOrders_Log[[#This Row],[Product]]=FY05_M06,SalesOrders_Log[[#This Row],[Date Invoiced]],0)</f>
        <v>0</v>
      </c>
      <c r="BX423" s="18">
        <f>IF(SalesOrders_Log[[#This Row],[Product]]=FY05_M07,SalesOrders_Log[[#This Row],[Date Invoiced]],0)</f>
        <v>0</v>
      </c>
      <c r="BY423" s="18">
        <f>IF(SalesOrders_Log[[#This Row],[Product]]=FY05_M08,SalesOrders_Log[[#This Row],[Date Invoiced]],0)</f>
        <v>0</v>
      </c>
      <c r="BZ423" s="18">
        <f>IF(SalesOrders_Log[[#This Row],[Product]]=FY05_M09,SalesOrders_Log[[#This Row],[Date Invoiced]],0)</f>
        <v>0</v>
      </c>
      <c r="CA423" s="18">
        <f>IF(SalesOrders_Log[[#This Row],[Product]]=FY05_M10,SalesOrders_Log[[#This Row],[Date Invoiced]],0)</f>
        <v>0</v>
      </c>
      <c r="CB423" s="18">
        <f>IF(SalesOrders_Log[[#This Row],[Product]]=FY05_M11,SalesOrders_Log[[#This Row],[Date Invoiced]],0)</f>
        <v>0</v>
      </c>
      <c r="CC423" s="18">
        <f>IF(SalesOrders_Log[[#This Row],[Product]]=FY05_M12,SalesOrders_Log[[#This Row],[Date Invoiced]],0)</f>
        <v>0</v>
      </c>
    </row>
    <row r="424" spans="2:81" x14ac:dyDescent="0.25">
      <c r="B424" s="6" t="s">
        <v>1028</v>
      </c>
      <c r="C424" s="6"/>
      <c r="D424" s="11"/>
      <c r="E424" s="6"/>
      <c r="F424" s="6"/>
      <c r="G424" s="6"/>
      <c r="H424" s="6"/>
      <c r="I424" s="6"/>
      <c r="J424" s="6"/>
      <c r="K424" s="6"/>
      <c r="L424" s="18" t="str">
        <f>IF(ISBLANK(SalesOrders_Log[[#This Row],[Product]]),"",SalesOrders_Log[[#This Row],[List Price]]*SalesOrders_Log[[#This Row],[QTY at List Price]]+SalesOrders_Log[[#This Row],[Discount Price]]*SalesOrders_Log[[#This Row],[QTY at Discount Price]])</f>
        <v/>
      </c>
      <c r="M424" s="6"/>
      <c r="N424" s="6"/>
      <c r="O424" s="18" t="str">
        <f>IFERROR(SalesOrders_Log[[#This Row],[Line Sub Total]]*SalesOrders_Log[[#This Row],[Zip Code Taxes]],"")</f>
        <v/>
      </c>
      <c r="P424" s="18">
        <f>SalesOrders_Log[[#This Row],[List Price]]-SalesOrders_Log[[#This Row],[Cost Price]]</f>
        <v>0</v>
      </c>
      <c r="Q42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24" s="93" t="str">
        <f>IFERROR(SalesOrders_Log[[#This Row],[QTY at List Price]]*SalesOrders_Log[[#This Row],[List Price]]/SalesOrders_Log[[#This Row],[Cost Price]]*SalesOrders_Log[[#This Row],[QTY at List Price]]-IF(SalesOrders_Log[[#This Row],[QTY at List Price]]="","",1),"")</f>
        <v/>
      </c>
      <c r="S424" s="93" t="str">
        <f>IFERROR( SalesOrders_Log[[#This Row],[QTY at Discount Price]]*SalesOrders_Log[[#This Row],[Discount Price]]/SalesOrders_Log[[#This Row],[Cost Price]]*SalesOrders_Log[[#This Row],[QTY at Discount Price]]-IF(SalesOrders_Log[[#This Row],[QTY at Discount Price]]="","",1),"")</f>
        <v/>
      </c>
      <c r="T424" s="6"/>
      <c r="V424" s="18">
        <f>IF(SalesOrders_Log[[#This Row],[Date Invoiced]]=FY01_M01,SalesOrders_Log[[#This Row],[Line Sub Total]],0)</f>
        <v>0</v>
      </c>
      <c r="W424" s="18">
        <f>IF(SalesOrders_Log[[#This Row],[Date Invoiced]]=FY01_M02,SalesOrders_Log[[#This Row],[Line Sub Total]],0)</f>
        <v>0</v>
      </c>
      <c r="X424" s="18">
        <f>IF(SalesOrders_Log[[#This Row],[Date Invoiced]]=FY01_M03,SalesOrders_Log[[#This Row],[Line Sub Total]],0)</f>
        <v>0</v>
      </c>
      <c r="Y424" s="18">
        <f>IF(SalesOrders_Log[[#This Row],[Date Invoiced]]=FY01_M04,SalesOrders_Log[[#This Row],[Line Sub Total]],0)</f>
        <v>0</v>
      </c>
      <c r="Z424" s="18">
        <f>IF(SalesOrders_Log[[#This Row],[Date Invoiced]]=FY01_M05,SalesOrders_Log[[#This Row],[Line Sub Total]],0)</f>
        <v>0</v>
      </c>
      <c r="AA424" s="18">
        <f>IF(SalesOrders_Log[[#This Row],[Date Invoiced]]=FY01_M06,SalesOrders_Log[[#This Row],[Line Sub Total]],0)</f>
        <v>0</v>
      </c>
      <c r="AB424" s="18">
        <f>IF(SalesOrders_Log[[#This Row],[Date Invoiced]]=FY01_M07,SalesOrders_Log[[#This Row],[Line Sub Total]],0)</f>
        <v>0</v>
      </c>
      <c r="AC424" s="18">
        <f>IF(SalesOrders_Log[[#This Row],[Date Invoiced]]=FY01_M08,SalesOrders_Log[[#This Row],[Line Sub Total]],0)</f>
        <v>0</v>
      </c>
      <c r="AD424" s="18">
        <f>IF(SalesOrders_Log[[#This Row],[Date Invoiced]]=FY01_M09,SalesOrders_Log[[#This Row],[Line Sub Total]],0)</f>
        <v>0</v>
      </c>
      <c r="AE424" s="18">
        <f>IF(SalesOrders_Log[[#This Row],[Date Invoiced]]=FY01_M10,SalesOrders_Log[[#This Row],[Line Sub Total]],0)</f>
        <v>0</v>
      </c>
      <c r="AF424" s="18">
        <f>IF(SalesOrders_Log[[#This Row],[Date Invoiced]]=FY01_M11,SalesOrders_Log[[#This Row],[Line Sub Total]],0)</f>
        <v>0</v>
      </c>
      <c r="AG424" s="18">
        <f>IF(SalesOrders_Log[[#This Row],[Date Invoiced]]=FY01_M12,SalesOrders_Log[[#This Row],[Line Sub Total]],0)</f>
        <v>0</v>
      </c>
      <c r="AH424" s="18">
        <f>IF(SalesOrders_Log[[#This Row],[Date Invoiced]]=FY02_M01,SalesOrders_Log[[#This Row],[Line Sub Total]],0)</f>
        <v>0</v>
      </c>
      <c r="AI424" s="18">
        <f>IF(SalesOrders_Log[[#This Row],[Date Invoiced]]=FY02_M02,SalesOrders_Log[[#This Row],[Line Sub Total]],0)</f>
        <v>0</v>
      </c>
      <c r="AJ424" s="18">
        <f>IF(SalesOrders_Log[[#This Row],[Date Invoiced]]=FY02_M03,SalesOrders_Log[[#This Row],[Line Sub Total]],0)</f>
        <v>0</v>
      </c>
      <c r="AK424" s="18">
        <f>IF(SalesOrders_Log[[#This Row],[Date Invoiced]]=FY02_M04,SalesOrders_Log[[#This Row],[Line Sub Total]],0)</f>
        <v>0</v>
      </c>
      <c r="AL424" s="18">
        <f>IF(SalesOrders_Log[[#This Row],[Date Invoiced]]=FY02_M05,SalesOrders_Log[[#This Row],[Line Sub Total]],0)</f>
        <v>0</v>
      </c>
      <c r="AM424" s="18">
        <f>IF(SalesOrders_Log[[#This Row],[Date Invoiced]]=FY02_M06,SalesOrders_Log[[#This Row],[Line Sub Total]],0)</f>
        <v>0</v>
      </c>
      <c r="AN424" s="18">
        <f>IF(SalesOrders_Log[[#This Row],[Date Invoiced]]=FY02_M07,SalesOrders_Log[[#This Row],[Line Sub Total]],0)</f>
        <v>0</v>
      </c>
      <c r="AO424" s="18">
        <f>IF(SalesOrders_Log[[#This Row],[Date Invoiced]]=FY02_M08,SalesOrders_Log[[#This Row],[Line Sub Total]],0)</f>
        <v>0</v>
      </c>
      <c r="AP424" s="18">
        <f>IF(SalesOrders_Log[[#This Row],[Date Invoiced]]=FY02_M09,SalesOrders_Log[[#This Row],[Line Sub Total]],0)</f>
        <v>0</v>
      </c>
      <c r="AQ424" s="18">
        <f>IF(SalesOrders_Log[[#This Row],[Date Invoiced]]=FY02_M10,SalesOrders_Log[[#This Row],[Line Sub Total]],0)</f>
        <v>0</v>
      </c>
      <c r="AR424" s="18">
        <f>IF(SalesOrders_Log[[#This Row],[Date Invoiced]]=FY02_M11,SalesOrders_Log[[#This Row],[Line Sub Total]],0)</f>
        <v>0</v>
      </c>
      <c r="AS424" s="18">
        <f>IF(SalesOrders_Log[[#This Row],[Date Invoiced]]=FY02_M12,SalesOrders_Log[[#This Row],[Line Sub Total]],0)</f>
        <v>0</v>
      </c>
      <c r="AT424" s="18">
        <f>IF(SalesOrders_Log[[#This Row],[Date Invoiced]]=FY03_M01,SalesOrders_Log[[#This Row],[Line Sub Total]],0)</f>
        <v>0</v>
      </c>
      <c r="AU424" s="18">
        <f>IF(SalesOrders_Log[[#This Row],[Date Invoiced]]=FY03_M02,SalesOrders_Log[[#This Row],[Line Sub Total]],0)</f>
        <v>0</v>
      </c>
      <c r="AV424" s="18">
        <f>IF(SalesOrders_Log[[#This Row],[Date Invoiced]]=FY03_M03,SalesOrders_Log[[#This Row],[Line Sub Total]],0)</f>
        <v>0</v>
      </c>
      <c r="AW424" s="18">
        <f>IF(SalesOrders_Log[[#This Row],[Date Invoiced]]=FY03_M04,SalesOrders_Log[[#This Row],[Line Sub Total]],0)</f>
        <v>0</v>
      </c>
      <c r="AX424" s="18">
        <f>IF(SalesOrders_Log[[#This Row],[Date Invoiced]]=FY03_M05,SalesOrders_Log[[#This Row],[Line Sub Total]],0)</f>
        <v>0</v>
      </c>
      <c r="AY424" s="18">
        <f>IF(SalesOrders_Log[[#This Row],[Date Invoiced]]=FY03_M06,SalesOrders_Log[[#This Row],[Line Sub Total]],0)</f>
        <v>0</v>
      </c>
      <c r="AZ424" s="18">
        <f>IF(SalesOrders_Log[[#This Row],[Date Invoiced]]=FY03_M07,SalesOrders_Log[[#This Row],[Line Sub Total]],0)</f>
        <v>0</v>
      </c>
      <c r="BA424" s="18">
        <f>IF(SalesOrders_Log[[#This Row],[Date Invoiced]]=FY03_M08,SalesOrders_Log[[#This Row],[Line Sub Total]],0)</f>
        <v>0</v>
      </c>
      <c r="BB424" s="18">
        <f>IF(SalesOrders_Log[[#This Row],[Date Invoiced]]=FY03_M09,SalesOrders_Log[[#This Row],[Line Sub Total]],0)</f>
        <v>0</v>
      </c>
      <c r="BC424" s="18">
        <f>IF(SalesOrders_Log[[#This Row],[Date Invoiced]]=FY03_M10,SalesOrders_Log[[#This Row],[Line Sub Total]],0)</f>
        <v>0</v>
      </c>
      <c r="BD424" s="18">
        <f>IF(SalesOrders_Log[[#This Row],[Date Invoiced]]=FY03_M11,SalesOrders_Log[[#This Row],[Line Sub Total]],0)</f>
        <v>0</v>
      </c>
      <c r="BE424" s="18">
        <f>IF(SalesOrders_Log[[#This Row],[Date Invoiced]]=FY03_M12,SalesOrders_Log[[#This Row],[Line Sub Total]],0)</f>
        <v>0</v>
      </c>
      <c r="BF424" s="18">
        <f>IF(SalesOrders_Log[[#This Row],[Product]]=FY04_M01,SalesOrders_Log[[#This Row],[Date Invoiced]],0)</f>
        <v>0</v>
      </c>
      <c r="BG424" s="18">
        <f>IF(SalesOrders_Log[[#This Row],[Product]]=FY04_M02,SalesOrders_Log[[#This Row],[Date Invoiced]],0)</f>
        <v>0</v>
      </c>
      <c r="BH424" s="18">
        <f>IF(SalesOrders_Log[[#This Row],[Product]]=FY04_M03,SalesOrders_Log[[#This Row],[Date Invoiced]],0)</f>
        <v>0</v>
      </c>
      <c r="BI424" s="18">
        <f>IF(SalesOrders_Log[[#This Row],[Product]]=FY04_M04,SalesOrders_Log[[#This Row],[Date Invoiced]],0)</f>
        <v>0</v>
      </c>
      <c r="BJ424" s="18">
        <f>IF(SalesOrders_Log[[#This Row],[Product]]=FY04_M05,SalesOrders_Log[[#This Row],[Date Invoiced]],0)</f>
        <v>0</v>
      </c>
      <c r="BK424" s="18">
        <f>IF(SalesOrders_Log[[#This Row],[Product]]=FY04_M06,SalesOrders_Log[[#This Row],[Date Invoiced]],0)</f>
        <v>0</v>
      </c>
      <c r="BL424" s="18">
        <f>IF(SalesOrders_Log[[#This Row],[Product]]=FY04_M07,SalesOrders_Log[[#This Row],[Date Invoiced]],0)</f>
        <v>0</v>
      </c>
      <c r="BM424" s="18">
        <f>IF(SalesOrders_Log[[#This Row],[Product]]=FY04_M08,SalesOrders_Log[[#This Row],[Date Invoiced]],0)</f>
        <v>0</v>
      </c>
      <c r="BN424" s="18">
        <f>IF(SalesOrders_Log[[#This Row],[Product]]=FY04_M09,SalesOrders_Log[[#This Row],[Date Invoiced]],0)</f>
        <v>0</v>
      </c>
      <c r="BO424" s="18">
        <f>IF(SalesOrders_Log[[#This Row],[Product]]=FY04_M10,SalesOrders_Log[[#This Row],[Date Invoiced]],0)</f>
        <v>0</v>
      </c>
      <c r="BP424" s="18">
        <f>IF(SalesOrders_Log[[#This Row],[Product]]=FY04_M11,SalesOrders_Log[[#This Row],[Date Invoiced]],0)</f>
        <v>0</v>
      </c>
      <c r="BQ424" s="18">
        <f>IF(SalesOrders_Log[[#This Row],[Product]]=FY04_M12,SalesOrders_Log[[#This Row],[Date Invoiced]],0)</f>
        <v>0</v>
      </c>
      <c r="BR424" s="18">
        <f>IF(SalesOrders_Log[[#This Row],[Product]]=FY05_M01,SalesOrders_Log[[#This Row],[Date Invoiced]],0)</f>
        <v>0</v>
      </c>
      <c r="BS424" s="18">
        <f>IF(SalesOrders_Log[[#This Row],[Product]]=FY05_M02,SalesOrders_Log[[#This Row],[Date Invoiced]],0)</f>
        <v>0</v>
      </c>
      <c r="BT424" s="18">
        <f>IF(SalesOrders_Log[[#This Row],[Product]]=FY05_M03,SalesOrders_Log[[#This Row],[Date Invoiced]],0)</f>
        <v>0</v>
      </c>
      <c r="BU424" s="18">
        <f>IF(SalesOrders_Log[[#This Row],[Product]]=FY05_M04,SalesOrders_Log[[#This Row],[Date Invoiced]],0)</f>
        <v>0</v>
      </c>
      <c r="BV424" s="18">
        <f>IF(SalesOrders_Log[[#This Row],[Product]]=FY05_M05,SalesOrders_Log[[#This Row],[Date Invoiced]],0)</f>
        <v>0</v>
      </c>
      <c r="BW424" s="18">
        <f>IF(SalesOrders_Log[[#This Row],[Product]]=FY05_M06,SalesOrders_Log[[#This Row],[Date Invoiced]],0)</f>
        <v>0</v>
      </c>
      <c r="BX424" s="18">
        <f>IF(SalesOrders_Log[[#This Row],[Product]]=FY05_M07,SalesOrders_Log[[#This Row],[Date Invoiced]],0)</f>
        <v>0</v>
      </c>
      <c r="BY424" s="18">
        <f>IF(SalesOrders_Log[[#This Row],[Product]]=FY05_M08,SalesOrders_Log[[#This Row],[Date Invoiced]],0)</f>
        <v>0</v>
      </c>
      <c r="BZ424" s="18">
        <f>IF(SalesOrders_Log[[#This Row],[Product]]=FY05_M09,SalesOrders_Log[[#This Row],[Date Invoiced]],0)</f>
        <v>0</v>
      </c>
      <c r="CA424" s="18">
        <f>IF(SalesOrders_Log[[#This Row],[Product]]=FY05_M10,SalesOrders_Log[[#This Row],[Date Invoiced]],0)</f>
        <v>0</v>
      </c>
      <c r="CB424" s="18">
        <f>IF(SalesOrders_Log[[#This Row],[Product]]=FY05_M11,SalesOrders_Log[[#This Row],[Date Invoiced]],0)</f>
        <v>0</v>
      </c>
      <c r="CC424" s="18">
        <f>IF(SalesOrders_Log[[#This Row],[Product]]=FY05_M12,SalesOrders_Log[[#This Row],[Date Invoiced]],0)</f>
        <v>0</v>
      </c>
    </row>
    <row r="425" spans="2:81" x14ac:dyDescent="0.25">
      <c r="B425" s="6" t="s">
        <v>1029</v>
      </c>
      <c r="C425" s="6"/>
      <c r="D425" s="11"/>
      <c r="E425" s="6"/>
      <c r="F425" s="6"/>
      <c r="G425" s="6"/>
      <c r="H425" s="6"/>
      <c r="I425" s="6"/>
      <c r="J425" s="6"/>
      <c r="K425" s="6"/>
      <c r="L425" s="18" t="str">
        <f>IF(ISBLANK(SalesOrders_Log[[#This Row],[Product]]),"",SalesOrders_Log[[#This Row],[List Price]]*SalesOrders_Log[[#This Row],[QTY at List Price]]+SalesOrders_Log[[#This Row],[Discount Price]]*SalesOrders_Log[[#This Row],[QTY at Discount Price]])</f>
        <v/>
      </c>
      <c r="M425" s="6"/>
      <c r="N425" s="6"/>
      <c r="O425" s="18" t="str">
        <f>IFERROR(SalesOrders_Log[[#This Row],[Line Sub Total]]*SalesOrders_Log[[#This Row],[Zip Code Taxes]],"")</f>
        <v/>
      </c>
      <c r="P425" s="18">
        <f>SalesOrders_Log[[#This Row],[List Price]]-SalesOrders_Log[[#This Row],[Cost Price]]</f>
        <v>0</v>
      </c>
      <c r="Q42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25" s="93" t="str">
        <f>IFERROR(SalesOrders_Log[[#This Row],[QTY at List Price]]*SalesOrders_Log[[#This Row],[List Price]]/SalesOrders_Log[[#This Row],[Cost Price]]*SalesOrders_Log[[#This Row],[QTY at List Price]]-IF(SalesOrders_Log[[#This Row],[QTY at List Price]]="","",1),"")</f>
        <v/>
      </c>
      <c r="S425" s="93" t="str">
        <f>IFERROR( SalesOrders_Log[[#This Row],[QTY at Discount Price]]*SalesOrders_Log[[#This Row],[Discount Price]]/SalesOrders_Log[[#This Row],[Cost Price]]*SalesOrders_Log[[#This Row],[QTY at Discount Price]]-IF(SalesOrders_Log[[#This Row],[QTY at Discount Price]]="","",1),"")</f>
        <v/>
      </c>
      <c r="T425" s="6"/>
      <c r="V425" s="18">
        <f>IF(SalesOrders_Log[[#This Row],[Date Invoiced]]=FY01_M01,SalesOrders_Log[[#This Row],[Line Sub Total]],0)</f>
        <v>0</v>
      </c>
      <c r="W425" s="18">
        <f>IF(SalesOrders_Log[[#This Row],[Date Invoiced]]=FY01_M02,SalesOrders_Log[[#This Row],[Line Sub Total]],0)</f>
        <v>0</v>
      </c>
      <c r="X425" s="18">
        <f>IF(SalesOrders_Log[[#This Row],[Date Invoiced]]=FY01_M03,SalesOrders_Log[[#This Row],[Line Sub Total]],0)</f>
        <v>0</v>
      </c>
      <c r="Y425" s="18">
        <f>IF(SalesOrders_Log[[#This Row],[Date Invoiced]]=FY01_M04,SalesOrders_Log[[#This Row],[Line Sub Total]],0)</f>
        <v>0</v>
      </c>
      <c r="Z425" s="18">
        <f>IF(SalesOrders_Log[[#This Row],[Date Invoiced]]=FY01_M05,SalesOrders_Log[[#This Row],[Line Sub Total]],0)</f>
        <v>0</v>
      </c>
      <c r="AA425" s="18">
        <f>IF(SalesOrders_Log[[#This Row],[Date Invoiced]]=FY01_M06,SalesOrders_Log[[#This Row],[Line Sub Total]],0)</f>
        <v>0</v>
      </c>
      <c r="AB425" s="18">
        <f>IF(SalesOrders_Log[[#This Row],[Date Invoiced]]=FY01_M07,SalesOrders_Log[[#This Row],[Line Sub Total]],0)</f>
        <v>0</v>
      </c>
      <c r="AC425" s="18">
        <f>IF(SalesOrders_Log[[#This Row],[Date Invoiced]]=FY01_M08,SalesOrders_Log[[#This Row],[Line Sub Total]],0)</f>
        <v>0</v>
      </c>
      <c r="AD425" s="18">
        <f>IF(SalesOrders_Log[[#This Row],[Date Invoiced]]=FY01_M09,SalesOrders_Log[[#This Row],[Line Sub Total]],0)</f>
        <v>0</v>
      </c>
      <c r="AE425" s="18">
        <f>IF(SalesOrders_Log[[#This Row],[Date Invoiced]]=FY01_M10,SalesOrders_Log[[#This Row],[Line Sub Total]],0)</f>
        <v>0</v>
      </c>
      <c r="AF425" s="18">
        <f>IF(SalesOrders_Log[[#This Row],[Date Invoiced]]=FY01_M11,SalesOrders_Log[[#This Row],[Line Sub Total]],0)</f>
        <v>0</v>
      </c>
      <c r="AG425" s="18">
        <f>IF(SalesOrders_Log[[#This Row],[Date Invoiced]]=FY01_M12,SalesOrders_Log[[#This Row],[Line Sub Total]],0)</f>
        <v>0</v>
      </c>
      <c r="AH425" s="18">
        <f>IF(SalesOrders_Log[[#This Row],[Date Invoiced]]=FY02_M01,SalesOrders_Log[[#This Row],[Line Sub Total]],0)</f>
        <v>0</v>
      </c>
      <c r="AI425" s="18">
        <f>IF(SalesOrders_Log[[#This Row],[Date Invoiced]]=FY02_M02,SalesOrders_Log[[#This Row],[Line Sub Total]],0)</f>
        <v>0</v>
      </c>
      <c r="AJ425" s="18">
        <f>IF(SalesOrders_Log[[#This Row],[Date Invoiced]]=FY02_M03,SalesOrders_Log[[#This Row],[Line Sub Total]],0)</f>
        <v>0</v>
      </c>
      <c r="AK425" s="18">
        <f>IF(SalesOrders_Log[[#This Row],[Date Invoiced]]=FY02_M04,SalesOrders_Log[[#This Row],[Line Sub Total]],0)</f>
        <v>0</v>
      </c>
      <c r="AL425" s="18">
        <f>IF(SalesOrders_Log[[#This Row],[Date Invoiced]]=FY02_M05,SalesOrders_Log[[#This Row],[Line Sub Total]],0)</f>
        <v>0</v>
      </c>
      <c r="AM425" s="18">
        <f>IF(SalesOrders_Log[[#This Row],[Date Invoiced]]=FY02_M06,SalesOrders_Log[[#This Row],[Line Sub Total]],0)</f>
        <v>0</v>
      </c>
      <c r="AN425" s="18">
        <f>IF(SalesOrders_Log[[#This Row],[Date Invoiced]]=FY02_M07,SalesOrders_Log[[#This Row],[Line Sub Total]],0)</f>
        <v>0</v>
      </c>
      <c r="AO425" s="18">
        <f>IF(SalesOrders_Log[[#This Row],[Date Invoiced]]=FY02_M08,SalesOrders_Log[[#This Row],[Line Sub Total]],0)</f>
        <v>0</v>
      </c>
      <c r="AP425" s="18">
        <f>IF(SalesOrders_Log[[#This Row],[Date Invoiced]]=FY02_M09,SalesOrders_Log[[#This Row],[Line Sub Total]],0)</f>
        <v>0</v>
      </c>
      <c r="AQ425" s="18">
        <f>IF(SalesOrders_Log[[#This Row],[Date Invoiced]]=FY02_M10,SalesOrders_Log[[#This Row],[Line Sub Total]],0)</f>
        <v>0</v>
      </c>
      <c r="AR425" s="18">
        <f>IF(SalesOrders_Log[[#This Row],[Date Invoiced]]=FY02_M11,SalesOrders_Log[[#This Row],[Line Sub Total]],0)</f>
        <v>0</v>
      </c>
      <c r="AS425" s="18">
        <f>IF(SalesOrders_Log[[#This Row],[Date Invoiced]]=FY02_M12,SalesOrders_Log[[#This Row],[Line Sub Total]],0)</f>
        <v>0</v>
      </c>
      <c r="AT425" s="18">
        <f>IF(SalesOrders_Log[[#This Row],[Date Invoiced]]=FY03_M01,SalesOrders_Log[[#This Row],[Line Sub Total]],0)</f>
        <v>0</v>
      </c>
      <c r="AU425" s="18">
        <f>IF(SalesOrders_Log[[#This Row],[Date Invoiced]]=FY03_M02,SalesOrders_Log[[#This Row],[Line Sub Total]],0)</f>
        <v>0</v>
      </c>
      <c r="AV425" s="18">
        <f>IF(SalesOrders_Log[[#This Row],[Date Invoiced]]=FY03_M03,SalesOrders_Log[[#This Row],[Line Sub Total]],0)</f>
        <v>0</v>
      </c>
      <c r="AW425" s="18">
        <f>IF(SalesOrders_Log[[#This Row],[Date Invoiced]]=FY03_M04,SalesOrders_Log[[#This Row],[Line Sub Total]],0)</f>
        <v>0</v>
      </c>
      <c r="AX425" s="18">
        <f>IF(SalesOrders_Log[[#This Row],[Date Invoiced]]=FY03_M05,SalesOrders_Log[[#This Row],[Line Sub Total]],0)</f>
        <v>0</v>
      </c>
      <c r="AY425" s="18">
        <f>IF(SalesOrders_Log[[#This Row],[Date Invoiced]]=FY03_M06,SalesOrders_Log[[#This Row],[Line Sub Total]],0)</f>
        <v>0</v>
      </c>
      <c r="AZ425" s="18">
        <f>IF(SalesOrders_Log[[#This Row],[Date Invoiced]]=FY03_M07,SalesOrders_Log[[#This Row],[Line Sub Total]],0)</f>
        <v>0</v>
      </c>
      <c r="BA425" s="18">
        <f>IF(SalesOrders_Log[[#This Row],[Date Invoiced]]=FY03_M08,SalesOrders_Log[[#This Row],[Line Sub Total]],0)</f>
        <v>0</v>
      </c>
      <c r="BB425" s="18">
        <f>IF(SalesOrders_Log[[#This Row],[Date Invoiced]]=FY03_M09,SalesOrders_Log[[#This Row],[Line Sub Total]],0)</f>
        <v>0</v>
      </c>
      <c r="BC425" s="18">
        <f>IF(SalesOrders_Log[[#This Row],[Date Invoiced]]=FY03_M10,SalesOrders_Log[[#This Row],[Line Sub Total]],0)</f>
        <v>0</v>
      </c>
      <c r="BD425" s="18">
        <f>IF(SalesOrders_Log[[#This Row],[Date Invoiced]]=FY03_M11,SalesOrders_Log[[#This Row],[Line Sub Total]],0)</f>
        <v>0</v>
      </c>
      <c r="BE425" s="18">
        <f>IF(SalesOrders_Log[[#This Row],[Date Invoiced]]=FY03_M12,SalesOrders_Log[[#This Row],[Line Sub Total]],0)</f>
        <v>0</v>
      </c>
      <c r="BF425" s="18">
        <f>IF(SalesOrders_Log[[#This Row],[Product]]=FY04_M01,SalesOrders_Log[[#This Row],[Date Invoiced]],0)</f>
        <v>0</v>
      </c>
      <c r="BG425" s="18">
        <f>IF(SalesOrders_Log[[#This Row],[Product]]=FY04_M02,SalesOrders_Log[[#This Row],[Date Invoiced]],0)</f>
        <v>0</v>
      </c>
      <c r="BH425" s="18">
        <f>IF(SalesOrders_Log[[#This Row],[Product]]=FY04_M03,SalesOrders_Log[[#This Row],[Date Invoiced]],0)</f>
        <v>0</v>
      </c>
      <c r="BI425" s="18">
        <f>IF(SalesOrders_Log[[#This Row],[Product]]=FY04_M04,SalesOrders_Log[[#This Row],[Date Invoiced]],0)</f>
        <v>0</v>
      </c>
      <c r="BJ425" s="18">
        <f>IF(SalesOrders_Log[[#This Row],[Product]]=FY04_M05,SalesOrders_Log[[#This Row],[Date Invoiced]],0)</f>
        <v>0</v>
      </c>
      <c r="BK425" s="18">
        <f>IF(SalesOrders_Log[[#This Row],[Product]]=FY04_M06,SalesOrders_Log[[#This Row],[Date Invoiced]],0)</f>
        <v>0</v>
      </c>
      <c r="BL425" s="18">
        <f>IF(SalesOrders_Log[[#This Row],[Product]]=FY04_M07,SalesOrders_Log[[#This Row],[Date Invoiced]],0)</f>
        <v>0</v>
      </c>
      <c r="BM425" s="18">
        <f>IF(SalesOrders_Log[[#This Row],[Product]]=FY04_M08,SalesOrders_Log[[#This Row],[Date Invoiced]],0)</f>
        <v>0</v>
      </c>
      <c r="BN425" s="18">
        <f>IF(SalesOrders_Log[[#This Row],[Product]]=FY04_M09,SalesOrders_Log[[#This Row],[Date Invoiced]],0)</f>
        <v>0</v>
      </c>
      <c r="BO425" s="18">
        <f>IF(SalesOrders_Log[[#This Row],[Product]]=FY04_M10,SalesOrders_Log[[#This Row],[Date Invoiced]],0)</f>
        <v>0</v>
      </c>
      <c r="BP425" s="18">
        <f>IF(SalesOrders_Log[[#This Row],[Product]]=FY04_M11,SalesOrders_Log[[#This Row],[Date Invoiced]],0)</f>
        <v>0</v>
      </c>
      <c r="BQ425" s="18">
        <f>IF(SalesOrders_Log[[#This Row],[Product]]=FY04_M12,SalesOrders_Log[[#This Row],[Date Invoiced]],0)</f>
        <v>0</v>
      </c>
      <c r="BR425" s="18">
        <f>IF(SalesOrders_Log[[#This Row],[Product]]=FY05_M01,SalesOrders_Log[[#This Row],[Date Invoiced]],0)</f>
        <v>0</v>
      </c>
      <c r="BS425" s="18">
        <f>IF(SalesOrders_Log[[#This Row],[Product]]=FY05_M02,SalesOrders_Log[[#This Row],[Date Invoiced]],0)</f>
        <v>0</v>
      </c>
      <c r="BT425" s="18">
        <f>IF(SalesOrders_Log[[#This Row],[Product]]=FY05_M03,SalesOrders_Log[[#This Row],[Date Invoiced]],0)</f>
        <v>0</v>
      </c>
      <c r="BU425" s="18">
        <f>IF(SalesOrders_Log[[#This Row],[Product]]=FY05_M04,SalesOrders_Log[[#This Row],[Date Invoiced]],0)</f>
        <v>0</v>
      </c>
      <c r="BV425" s="18">
        <f>IF(SalesOrders_Log[[#This Row],[Product]]=FY05_M05,SalesOrders_Log[[#This Row],[Date Invoiced]],0)</f>
        <v>0</v>
      </c>
      <c r="BW425" s="18">
        <f>IF(SalesOrders_Log[[#This Row],[Product]]=FY05_M06,SalesOrders_Log[[#This Row],[Date Invoiced]],0)</f>
        <v>0</v>
      </c>
      <c r="BX425" s="18">
        <f>IF(SalesOrders_Log[[#This Row],[Product]]=FY05_M07,SalesOrders_Log[[#This Row],[Date Invoiced]],0)</f>
        <v>0</v>
      </c>
      <c r="BY425" s="18">
        <f>IF(SalesOrders_Log[[#This Row],[Product]]=FY05_M08,SalesOrders_Log[[#This Row],[Date Invoiced]],0)</f>
        <v>0</v>
      </c>
      <c r="BZ425" s="18">
        <f>IF(SalesOrders_Log[[#This Row],[Product]]=FY05_M09,SalesOrders_Log[[#This Row],[Date Invoiced]],0)</f>
        <v>0</v>
      </c>
      <c r="CA425" s="18">
        <f>IF(SalesOrders_Log[[#This Row],[Product]]=FY05_M10,SalesOrders_Log[[#This Row],[Date Invoiced]],0)</f>
        <v>0</v>
      </c>
      <c r="CB425" s="18">
        <f>IF(SalesOrders_Log[[#This Row],[Product]]=FY05_M11,SalesOrders_Log[[#This Row],[Date Invoiced]],0)</f>
        <v>0</v>
      </c>
      <c r="CC425" s="18">
        <f>IF(SalesOrders_Log[[#This Row],[Product]]=FY05_M12,SalesOrders_Log[[#This Row],[Date Invoiced]],0)</f>
        <v>0</v>
      </c>
    </row>
    <row r="426" spans="2:81" x14ac:dyDescent="0.25">
      <c r="B426" s="6" t="s">
        <v>1030</v>
      </c>
      <c r="C426" s="6"/>
      <c r="D426" s="11"/>
      <c r="E426" s="6"/>
      <c r="F426" s="6"/>
      <c r="G426" s="6"/>
      <c r="H426" s="6"/>
      <c r="I426" s="6"/>
      <c r="J426" s="6"/>
      <c r="K426" s="6"/>
      <c r="L426" s="18" t="str">
        <f>IF(ISBLANK(SalesOrders_Log[[#This Row],[Product]]),"",SalesOrders_Log[[#This Row],[List Price]]*SalesOrders_Log[[#This Row],[QTY at List Price]]+SalesOrders_Log[[#This Row],[Discount Price]]*SalesOrders_Log[[#This Row],[QTY at Discount Price]])</f>
        <v/>
      </c>
      <c r="M426" s="6"/>
      <c r="N426" s="6"/>
      <c r="O426" s="18" t="str">
        <f>IFERROR(SalesOrders_Log[[#This Row],[Line Sub Total]]*SalesOrders_Log[[#This Row],[Zip Code Taxes]],"")</f>
        <v/>
      </c>
      <c r="P426" s="18">
        <f>SalesOrders_Log[[#This Row],[List Price]]-SalesOrders_Log[[#This Row],[Cost Price]]</f>
        <v>0</v>
      </c>
      <c r="Q42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26" s="93" t="str">
        <f>IFERROR(SalesOrders_Log[[#This Row],[QTY at List Price]]*SalesOrders_Log[[#This Row],[List Price]]/SalesOrders_Log[[#This Row],[Cost Price]]*SalesOrders_Log[[#This Row],[QTY at List Price]]-IF(SalesOrders_Log[[#This Row],[QTY at List Price]]="","",1),"")</f>
        <v/>
      </c>
      <c r="S426" s="93" t="str">
        <f>IFERROR( SalesOrders_Log[[#This Row],[QTY at Discount Price]]*SalesOrders_Log[[#This Row],[Discount Price]]/SalesOrders_Log[[#This Row],[Cost Price]]*SalesOrders_Log[[#This Row],[QTY at Discount Price]]-IF(SalesOrders_Log[[#This Row],[QTY at Discount Price]]="","",1),"")</f>
        <v/>
      </c>
      <c r="T426" s="6"/>
      <c r="V426" s="18">
        <f>IF(SalesOrders_Log[[#This Row],[Date Invoiced]]=FY01_M01,SalesOrders_Log[[#This Row],[Line Sub Total]],0)</f>
        <v>0</v>
      </c>
      <c r="W426" s="18">
        <f>IF(SalesOrders_Log[[#This Row],[Date Invoiced]]=FY01_M02,SalesOrders_Log[[#This Row],[Line Sub Total]],0)</f>
        <v>0</v>
      </c>
      <c r="X426" s="18">
        <f>IF(SalesOrders_Log[[#This Row],[Date Invoiced]]=FY01_M03,SalesOrders_Log[[#This Row],[Line Sub Total]],0)</f>
        <v>0</v>
      </c>
      <c r="Y426" s="18">
        <f>IF(SalesOrders_Log[[#This Row],[Date Invoiced]]=FY01_M04,SalesOrders_Log[[#This Row],[Line Sub Total]],0)</f>
        <v>0</v>
      </c>
      <c r="Z426" s="18">
        <f>IF(SalesOrders_Log[[#This Row],[Date Invoiced]]=FY01_M05,SalesOrders_Log[[#This Row],[Line Sub Total]],0)</f>
        <v>0</v>
      </c>
      <c r="AA426" s="18">
        <f>IF(SalesOrders_Log[[#This Row],[Date Invoiced]]=FY01_M06,SalesOrders_Log[[#This Row],[Line Sub Total]],0)</f>
        <v>0</v>
      </c>
      <c r="AB426" s="18">
        <f>IF(SalesOrders_Log[[#This Row],[Date Invoiced]]=FY01_M07,SalesOrders_Log[[#This Row],[Line Sub Total]],0)</f>
        <v>0</v>
      </c>
      <c r="AC426" s="18">
        <f>IF(SalesOrders_Log[[#This Row],[Date Invoiced]]=FY01_M08,SalesOrders_Log[[#This Row],[Line Sub Total]],0)</f>
        <v>0</v>
      </c>
      <c r="AD426" s="18">
        <f>IF(SalesOrders_Log[[#This Row],[Date Invoiced]]=FY01_M09,SalesOrders_Log[[#This Row],[Line Sub Total]],0)</f>
        <v>0</v>
      </c>
      <c r="AE426" s="18">
        <f>IF(SalesOrders_Log[[#This Row],[Date Invoiced]]=FY01_M10,SalesOrders_Log[[#This Row],[Line Sub Total]],0)</f>
        <v>0</v>
      </c>
      <c r="AF426" s="18">
        <f>IF(SalesOrders_Log[[#This Row],[Date Invoiced]]=FY01_M11,SalesOrders_Log[[#This Row],[Line Sub Total]],0)</f>
        <v>0</v>
      </c>
      <c r="AG426" s="18">
        <f>IF(SalesOrders_Log[[#This Row],[Date Invoiced]]=FY01_M12,SalesOrders_Log[[#This Row],[Line Sub Total]],0)</f>
        <v>0</v>
      </c>
      <c r="AH426" s="18">
        <f>IF(SalesOrders_Log[[#This Row],[Date Invoiced]]=FY02_M01,SalesOrders_Log[[#This Row],[Line Sub Total]],0)</f>
        <v>0</v>
      </c>
      <c r="AI426" s="18">
        <f>IF(SalesOrders_Log[[#This Row],[Date Invoiced]]=FY02_M02,SalesOrders_Log[[#This Row],[Line Sub Total]],0)</f>
        <v>0</v>
      </c>
      <c r="AJ426" s="18">
        <f>IF(SalesOrders_Log[[#This Row],[Date Invoiced]]=FY02_M03,SalesOrders_Log[[#This Row],[Line Sub Total]],0)</f>
        <v>0</v>
      </c>
      <c r="AK426" s="18">
        <f>IF(SalesOrders_Log[[#This Row],[Date Invoiced]]=FY02_M04,SalesOrders_Log[[#This Row],[Line Sub Total]],0)</f>
        <v>0</v>
      </c>
      <c r="AL426" s="18">
        <f>IF(SalesOrders_Log[[#This Row],[Date Invoiced]]=FY02_M05,SalesOrders_Log[[#This Row],[Line Sub Total]],0)</f>
        <v>0</v>
      </c>
      <c r="AM426" s="18">
        <f>IF(SalesOrders_Log[[#This Row],[Date Invoiced]]=FY02_M06,SalesOrders_Log[[#This Row],[Line Sub Total]],0)</f>
        <v>0</v>
      </c>
      <c r="AN426" s="18">
        <f>IF(SalesOrders_Log[[#This Row],[Date Invoiced]]=FY02_M07,SalesOrders_Log[[#This Row],[Line Sub Total]],0)</f>
        <v>0</v>
      </c>
      <c r="AO426" s="18">
        <f>IF(SalesOrders_Log[[#This Row],[Date Invoiced]]=FY02_M08,SalesOrders_Log[[#This Row],[Line Sub Total]],0)</f>
        <v>0</v>
      </c>
      <c r="AP426" s="18">
        <f>IF(SalesOrders_Log[[#This Row],[Date Invoiced]]=FY02_M09,SalesOrders_Log[[#This Row],[Line Sub Total]],0)</f>
        <v>0</v>
      </c>
      <c r="AQ426" s="18">
        <f>IF(SalesOrders_Log[[#This Row],[Date Invoiced]]=FY02_M10,SalesOrders_Log[[#This Row],[Line Sub Total]],0)</f>
        <v>0</v>
      </c>
      <c r="AR426" s="18">
        <f>IF(SalesOrders_Log[[#This Row],[Date Invoiced]]=FY02_M11,SalesOrders_Log[[#This Row],[Line Sub Total]],0)</f>
        <v>0</v>
      </c>
      <c r="AS426" s="18">
        <f>IF(SalesOrders_Log[[#This Row],[Date Invoiced]]=FY02_M12,SalesOrders_Log[[#This Row],[Line Sub Total]],0)</f>
        <v>0</v>
      </c>
      <c r="AT426" s="18">
        <f>IF(SalesOrders_Log[[#This Row],[Date Invoiced]]=FY03_M01,SalesOrders_Log[[#This Row],[Line Sub Total]],0)</f>
        <v>0</v>
      </c>
      <c r="AU426" s="18">
        <f>IF(SalesOrders_Log[[#This Row],[Date Invoiced]]=FY03_M02,SalesOrders_Log[[#This Row],[Line Sub Total]],0)</f>
        <v>0</v>
      </c>
      <c r="AV426" s="18">
        <f>IF(SalesOrders_Log[[#This Row],[Date Invoiced]]=FY03_M03,SalesOrders_Log[[#This Row],[Line Sub Total]],0)</f>
        <v>0</v>
      </c>
      <c r="AW426" s="18">
        <f>IF(SalesOrders_Log[[#This Row],[Date Invoiced]]=FY03_M04,SalesOrders_Log[[#This Row],[Line Sub Total]],0)</f>
        <v>0</v>
      </c>
      <c r="AX426" s="18">
        <f>IF(SalesOrders_Log[[#This Row],[Date Invoiced]]=FY03_M05,SalesOrders_Log[[#This Row],[Line Sub Total]],0)</f>
        <v>0</v>
      </c>
      <c r="AY426" s="18">
        <f>IF(SalesOrders_Log[[#This Row],[Date Invoiced]]=FY03_M06,SalesOrders_Log[[#This Row],[Line Sub Total]],0)</f>
        <v>0</v>
      </c>
      <c r="AZ426" s="18">
        <f>IF(SalesOrders_Log[[#This Row],[Date Invoiced]]=FY03_M07,SalesOrders_Log[[#This Row],[Line Sub Total]],0)</f>
        <v>0</v>
      </c>
      <c r="BA426" s="18">
        <f>IF(SalesOrders_Log[[#This Row],[Date Invoiced]]=FY03_M08,SalesOrders_Log[[#This Row],[Line Sub Total]],0)</f>
        <v>0</v>
      </c>
      <c r="BB426" s="18">
        <f>IF(SalesOrders_Log[[#This Row],[Date Invoiced]]=FY03_M09,SalesOrders_Log[[#This Row],[Line Sub Total]],0)</f>
        <v>0</v>
      </c>
      <c r="BC426" s="18">
        <f>IF(SalesOrders_Log[[#This Row],[Date Invoiced]]=FY03_M10,SalesOrders_Log[[#This Row],[Line Sub Total]],0)</f>
        <v>0</v>
      </c>
      <c r="BD426" s="18">
        <f>IF(SalesOrders_Log[[#This Row],[Date Invoiced]]=FY03_M11,SalesOrders_Log[[#This Row],[Line Sub Total]],0)</f>
        <v>0</v>
      </c>
      <c r="BE426" s="18">
        <f>IF(SalesOrders_Log[[#This Row],[Date Invoiced]]=FY03_M12,SalesOrders_Log[[#This Row],[Line Sub Total]],0)</f>
        <v>0</v>
      </c>
      <c r="BF426" s="18">
        <f>IF(SalesOrders_Log[[#This Row],[Product]]=FY04_M01,SalesOrders_Log[[#This Row],[Date Invoiced]],0)</f>
        <v>0</v>
      </c>
      <c r="BG426" s="18">
        <f>IF(SalesOrders_Log[[#This Row],[Product]]=FY04_M02,SalesOrders_Log[[#This Row],[Date Invoiced]],0)</f>
        <v>0</v>
      </c>
      <c r="BH426" s="18">
        <f>IF(SalesOrders_Log[[#This Row],[Product]]=FY04_M03,SalesOrders_Log[[#This Row],[Date Invoiced]],0)</f>
        <v>0</v>
      </c>
      <c r="BI426" s="18">
        <f>IF(SalesOrders_Log[[#This Row],[Product]]=FY04_M04,SalesOrders_Log[[#This Row],[Date Invoiced]],0)</f>
        <v>0</v>
      </c>
      <c r="BJ426" s="18">
        <f>IF(SalesOrders_Log[[#This Row],[Product]]=FY04_M05,SalesOrders_Log[[#This Row],[Date Invoiced]],0)</f>
        <v>0</v>
      </c>
      <c r="BK426" s="18">
        <f>IF(SalesOrders_Log[[#This Row],[Product]]=FY04_M06,SalesOrders_Log[[#This Row],[Date Invoiced]],0)</f>
        <v>0</v>
      </c>
      <c r="BL426" s="18">
        <f>IF(SalesOrders_Log[[#This Row],[Product]]=FY04_M07,SalesOrders_Log[[#This Row],[Date Invoiced]],0)</f>
        <v>0</v>
      </c>
      <c r="BM426" s="18">
        <f>IF(SalesOrders_Log[[#This Row],[Product]]=FY04_M08,SalesOrders_Log[[#This Row],[Date Invoiced]],0)</f>
        <v>0</v>
      </c>
      <c r="BN426" s="18">
        <f>IF(SalesOrders_Log[[#This Row],[Product]]=FY04_M09,SalesOrders_Log[[#This Row],[Date Invoiced]],0)</f>
        <v>0</v>
      </c>
      <c r="BO426" s="18">
        <f>IF(SalesOrders_Log[[#This Row],[Product]]=FY04_M10,SalesOrders_Log[[#This Row],[Date Invoiced]],0)</f>
        <v>0</v>
      </c>
      <c r="BP426" s="18">
        <f>IF(SalesOrders_Log[[#This Row],[Product]]=FY04_M11,SalesOrders_Log[[#This Row],[Date Invoiced]],0)</f>
        <v>0</v>
      </c>
      <c r="BQ426" s="18">
        <f>IF(SalesOrders_Log[[#This Row],[Product]]=FY04_M12,SalesOrders_Log[[#This Row],[Date Invoiced]],0)</f>
        <v>0</v>
      </c>
      <c r="BR426" s="18">
        <f>IF(SalesOrders_Log[[#This Row],[Product]]=FY05_M01,SalesOrders_Log[[#This Row],[Date Invoiced]],0)</f>
        <v>0</v>
      </c>
      <c r="BS426" s="18">
        <f>IF(SalesOrders_Log[[#This Row],[Product]]=FY05_M02,SalesOrders_Log[[#This Row],[Date Invoiced]],0)</f>
        <v>0</v>
      </c>
      <c r="BT426" s="18">
        <f>IF(SalesOrders_Log[[#This Row],[Product]]=FY05_M03,SalesOrders_Log[[#This Row],[Date Invoiced]],0)</f>
        <v>0</v>
      </c>
      <c r="BU426" s="18">
        <f>IF(SalesOrders_Log[[#This Row],[Product]]=FY05_M04,SalesOrders_Log[[#This Row],[Date Invoiced]],0)</f>
        <v>0</v>
      </c>
      <c r="BV426" s="18">
        <f>IF(SalesOrders_Log[[#This Row],[Product]]=FY05_M05,SalesOrders_Log[[#This Row],[Date Invoiced]],0)</f>
        <v>0</v>
      </c>
      <c r="BW426" s="18">
        <f>IF(SalesOrders_Log[[#This Row],[Product]]=FY05_M06,SalesOrders_Log[[#This Row],[Date Invoiced]],0)</f>
        <v>0</v>
      </c>
      <c r="BX426" s="18">
        <f>IF(SalesOrders_Log[[#This Row],[Product]]=FY05_M07,SalesOrders_Log[[#This Row],[Date Invoiced]],0)</f>
        <v>0</v>
      </c>
      <c r="BY426" s="18">
        <f>IF(SalesOrders_Log[[#This Row],[Product]]=FY05_M08,SalesOrders_Log[[#This Row],[Date Invoiced]],0)</f>
        <v>0</v>
      </c>
      <c r="BZ426" s="18">
        <f>IF(SalesOrders_Log[[#This Row],[Product]]=FY05_M09,SalesOrders_Log[[#This Row],[Date Invoiced]],0)</f>
        <v>0</v>
      </c>
      <c r="CA426" s="18">
        <f>IF(SalesOrders_Log[[#This Row],[Product]]=FY05_M10,SalesOrders_Log[[#This Row],[Date Invoiced]],0)</f>
        <v>0</v>
      </c>
      <c r="CB426" s="18">
        <f>IF(SalesOrders_Log[[#This Row],[Product]]=FY05_M11,SalesOrders_Log[[#This Row],[Date Invoiced]],0)</f>
        <v>0</v>
      </c>
      <c r="CC426" s="18">
        <f>IF(SalesOrders_Log[[#This Row],[Product]]=FY05_M12,SalesOrders_Log[[#This Row],[Date Invoiced]],0)</f>
        <v>0</v>
      </c>
    </row>
    <row r="427" spans="2:81" x14ac:dyDescent="0.25">
      <c r="B427" s="6" t="s">
        <v>1031</v>
      </c>
      <c r="C427" s="6"/>
      <c r="D427" s="11"/>
      <c r="E427" s="6"/>
      <c r="F427" s="6"/>
      <c r="G427" s="6"/>
      <c r="H427" s="6"/>
      <c r="I427" s="6"/>
      <c r="J427" s="6"/>
      <c r="K427" s="6"/>
      <c r="L427" s="18" t="str">
        <f>IF(ISBLANK(SalesOrders_Log[[#This Row],[Product]]),"",SalesOrders_Log[[#This Row],[List Price]]*SalesOrders_Log[[#This Row],[QTY at List Price]]+SalesOrders_Log[[#This Row],[Discount Price]]*SalesOrders_Log[[#This Row],[QTY at Discount Price]])</f>
        <v/>
      </c>
      <c r="M427" s="6"/>
      <c r="N427" s="6"/>
      <c r="O427" s="18" t="str">
        <f>IFERROR(SalesOrders_Log[[#This Row],[Line Sub Total]]*SalesOrders_Log[[#This Row],[Zip Code Taxes]],"")</f>
        <v/>
      </c>
      <c r="P427" s="18">
        <f>SalesOrders_Log[[#This Row],[List Price]]-SalesOrders_Log[[#This Row],[Cost Price]]</f>
        <v>0</v>
      </c>
      <c r="Q42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27" s="93" t="str">
        <f>IFERROR(SalesOrders_Log[[#This Row],[QTY at List Price]]*SalesOrders_Log[[#This Row],[List Price]]/SalesOrders_Log[[#This Row],[Cost Price]]*SalesOrders_Log[[#This Row],[QTY at List Price]]-IF(SalesOrders_Log[[#This Row],[QTY at List Price]]="","",1),"")</f>
        <v/>
      </c>
      <c r="S427" s="93" t="str">
        <f>IFERROR( SalesOrders_Log[[#This Row],[QTY at Discount Price]]*SalesOrders_Log[[#This Row],[Discount Price]]/SalesOrders_Log[[#This Row],[Cost Price]]*SalesOrders_Log[[#This Row],[QTY at Discount Price]]-IF(SalesOrders_Log[[#This Row],[QTY at Discount Price]]="","",1),"")</f>
        <v/>
      </c>
      <c r="T427" s="6"/>
      <c r="V427" s="18">
        <f>IF(SalesOrders_Log[[#This Row],[Date Invoiced]]=FY01_M01,SalesOrders_Log[[#This Row],[Line Sub Total]],0)</f>
        <v>0</v>
      </c>
      <c r="W427" s="18">
        <f>IF(SalesOrders_Log[[#This Row],[Date Invoiced]]=FY01_M02,SalesOrders_Log[[#This Row],[Line Sub Total]],0)</f>
        <v>0</v>
      </c>
      <c r="X427" s="18">
        <f>IF(SalesOrders_Log[[#This Row],[Date Invoiced]]=FY01_M03,SalesOrders_Log[[#This Row],[Line Sub Total]],0)</f>
        <v>0</v>
      </c>
      <c r="Y427" s="18">
        <f>IF(SalesOrders_Log[[#This Row],[Date Invoiced]]=FY01_M04,SalesOrders_Log[[#This Row],[Line Sub Total]],0)</f>
        <v>0</v>
      </c>
      <c r="Z427" s="18">
        <f>IF(SalesOrders_Log[[#This Row],[Date Invoiced]]=FY01_M05,SalesOrders_Log[[#This Row],[Line Sub Total]],0)</f>
        <v>0</v>
      </c>
      <c r="AA427" s="18">
        <f>IF(SalesOrders_Log[[#This Row],[Date Invoiced]]=FY01_M06,SalesOrders_Log[[#This Row],[Line Sub Total]],0)</f>
        <v>0</v>
      </c>
      <c r="AB427" s="18">
        <f>IF(SalesOrders_Log[[#This Row],[Date Invoiced]]=FY01_M07,SalesOrders_Log[[#This Row],[Line Sub Total]],0)</f>
        <v>0</v>
      </c>
      <c r="AC427" s="18">
        <f>IF(SalesOrders_Log[[#This Row],[Date Invoiced]]=FY01_M08,SalesOrders_Log[[#This Row],[Line Sub Total]],0)</f>
        <v>0</v>
      </c>
      <c r="AD427" s="18">
        <f>IF(SalesOrders_Log[[#This Row],[Date Invoiced]]=FY01_M09,SalesOrders_Log[[#This Row],[Line Sub Total]],0)</f>
        <v>0</v>
      </c>
      <c r="AE427" s="18">
        <f>IF(SalesOrders_Log[[#This Row],[Date Invoiced]]=FY01_M10,SalesOrders_Log[[#This Row],[Line Sub Total]],0)</f>
        <v>0</v>
      </c>
      <c r="AF427" s="18">
        <f>IF(SalesOrders_Log[[#This Row],[Date Invoiced]]=FY01_M11,SalesOrders_Log[[#This Row],[Line Sub Total]],0)</f>
        <v>0</v>
      </c>
      <c r="AG427" s="18">
        <f>IF(SalesOrders_Log[[#This Row],[Date Invoiced]]=FY01_M12,SalesOrders_Log[[#This Row],[Line Sub Total]],0)</f>
        <v>0</v>
      </c>
      <c r="AH427" s="18">
        <f>IF(SalesOrders_Log[[#This Row],[Date Invoiced]]=FY02_M01,SalesOrders_Log[[#This Row],[Line Sub Total]],0)</f>
        <v>0</v>
      </c>
      <c r="AI427" s="18">
        <f>IF(SalesOrders_Log[[#This Row],[Date Invoiced]]=FY02_M02,SalesOrders_Log[[#This Row],[Line Sub Total]],0)</f>
        <v>0</v>
      </c>
      <c r="AJ427" s="18">
        <f>IF(SalesOrders_Log[[#This Row],[Date Invoiced]]=FY02_M03,SalesOrders_Log[[#This Row],[Line Sub Total]],0)</f>
        <v>0</v>
      </c>
      <c r="AK427" s="18">
        <f>IF(SalesOrders_Log[[#This Row],[Date Invoiced]]=FY02_M04,SalesOrders_Log[[#This Row],[Line Sub Total]],0)</f>
        <v>0</v>
      </c>
      <c r="AL427" s="18">
        <f>IF(SalesOrders_Log[[#This Row],[Date Invoiced]]=FY02_M05,SalesOrders_Log[[#This Row],[Line Sub Total]],0)</f>
        <v>0</v>
      </c>
      <c r="AM427" s="18">
        <f>IF(SalesOrders_Log[[#This Row],[Date Invoiced]]=FY02_M06,SalesOrders_Log[[#This Row],[Line Sub Total]],0)</f>
        <v>0</v>
      </c>
      <c r="AN427" s="18">
        <f>IF(SalesOrders_Log[[#This Row],[Date Invoiced]]=FY02_M07,SalesOrders_Log[[#This Row],[Line Sub Total]],0)</f>
        <v>0</v>
      </c>
      <c r="AO427" s="18">
        <f>IF(SalesOrders_Log[[#This Row],[Date Invoiced]]=FY02_M08,SalesOrders_Log[[#This Row],[Line Sub Total]],0)</f>
        <v>0</v>
      </c>
      <c r="AP427" s="18">
        <f>IF(SalesOrders_Log[[#This Row],[Date Invoiced]]=FY02_M09,SalesOrders_Log[[#This Row],[Line Sub Total]],0)</f>
        <v>0</v>
      </c>
      <c r="AQ427" s="18">
        <f>IF(SalesOrders_Log[[#This Row],[Date Invoiced]]=FY02_M10,SalesOrders_Log[[#This Row],[Line Sub Total]],0)</f>
        <v>0</v>
      </c>
      <c r="AR427" s="18">
        <f>IF(SalesOrders_Log[[#This Row],[Date Invoiced]]=FY02_M11,SalesOrders_Log[[#This Row],[Line Sub Total]],0)</f>
        <v>0</v>
      </c>
      <c r="AS427" s="18">
        <f>IF(SalesOrders_Log[[#This Row],[Date Invoiced]]=FY02_M12,SalesOrders_Log[[#This Row],[Line Sub Total]],0)</f>
        <v>0</v>
      </c>
      <c r="AT427" s="18">
        <f>IF(SalesOrders_Log[[#This Row],[Date Invoiced]]=FY03_M01,SalesOrders_Log[[#This Row],[Line Sub Total]],0)</f>
        <v>0</v>
      </c>
      <c r="AU427" s="18">
        <f>IF(SalesOrders_Log[[#This Row],[Date Invoiced]]=FY03_M02,SalesOrders_Log[[#This Row],[Line Sub Total]],0)</f>
        <v>0</v>
      </c>
      <c r="AV427" s="18">
        <f>IF(SalesOrders_Log[[#This Row],[Date Invoiced]]=FY03_M03,SalesOrders_Log[[#This Row],[Line Sub Total]],0)</f>
        <v>0</v>
      </c>
      <c r="AW427" s="18">
        <f>IF(SalesOrders_Log[[#This Row],[Date Invoiced]]=FY03_M04,SalesOrders_Log[[#This Row],[Line Sub Total]],0)</f>
        <v>0</v>
      </c>
      <c r="AX427" s="18">
        <f>IF(SalesOrders_Log[[#This Row],[Date Invoiced]]=FY03_M05,SalesOrders_Log[[#This Row],[Line Sub Total]],0)</f>
        <v>0</v>
      </c>
      <c r="AY427" s="18">
        <f>IF(SalesOrders_Log[[#This Row],[Date Invoiced]]=FY03_M06,SalesOrders_Log[[#This Row],[Line Sub Total]],0)</f>
        <v>0</v>
      </c>
      <c r="AZ427" s="18">
        <f>IF(SalesOrders_Log[[#This Row],[Date Invoiced]]=FY03_M07,SalesOrders_Log[[#This Row],[Line Sub Total]],0)</f>
        <v>0</v>
      </c>
      <c r="BA427" s="18">
        <f>IF(SalesOrders_Log[[#This Row],[Date Invoiced]]=FY03_M08,SalesOrders_Log[[#This Row],[Line Sub Total]],0)</f>
        <v>0</v>
      </c>
      <c r="BB427" s="18">
        <f>IF(SalesOrders_Log[[#This Row],[Date Invoiced]]=FY03_M09,SalesOrders_Log[[#This Row],[Line Sub Total]],0)</f>
        <v>0</v>
      </c>
      <c r="BC427" s="18">
        <f>IF(SalesOrders_Log[[#This Row],[Date Invoiced]]=FY03_M10,SalesOrders_Log[[#This Row],[Line Sub Total]],0)</f>
        <v>0</v>
      </c>
      <c r="BD427" s="18">
        <f>IF(SalesOrders_Log[[#This Row],[Date Invoiced]]=FY03_M11,SalesOrders_Log[[#This Row],[Line Sub Total]],0)</f>
        <v>0</v>
      </c>
      <c r="BE427" s="18">
        <f>IF(SalesOrders_Log[[#This Row],[Date Invoiced]]=FY03_M12,SalesOrders_Log[[#This Row],[Line Sub Total]],0)</f>
        <v>0</v>
      </c>
      <c r="BF427" s="18">
        <f>IF(SalesOrders_Log[[#This Row],[Product]]=FY04_M01,SalesOrders_Log[[#This Row],[Date Invoiced]],0)</f>
        <v>0</v>
      </c>
      <c r="BG427" s="18">
        <f>IF(SalesOrders_Log[[#This Row],[Product]]=FY04_M02,SalesOrders_Log[[#This Row],[Date Invoiced]],0)</f>
        <v>0</v>
      </c>
      <c r="BH427" s="18">
        <f>IF(SalesOrders_Log[[#This Row],[Product]]=FY04_M03,SalesOrders_Log[[#This Row],[Date Invoiced]],0)</f>
        <v>0</v>
      </c>
      <c r="BI427" s="18">
        <f>IF(SalesOrders_Log[[#This Row],[Product]]=FY04_M04,SalesOrders_Log[[#This Row],[Date Invoiced]],0)</f>
        <v>0</v>
      </c>
      <c r="BJ427" s="18">
        <f>IF(SalesOrders_Log[[#This Row],[Product]]=FY04_M05,SalesOrders_Log[[#This Row],[Date Invoiced]],0)</f>
        <v>0</v>
      </c>
      <c r="BK427" s="18">
        <f>IF(SalesOrders_Log[[#This Row],[Product]]=FY04_M06,SalesOrders_Log[[#This Row],[Date Invoiced]],0)</f>
        <v>0</v>
      </c>
      <c r="BL427" s="18">
        <f>IF(SalesOrders_Log[[#This Row],[Product]]=FY04_M07,SalesOrders_Log[[#This Row],[Date Invoiced]],0)</f>
        <v>0</v>
      </c>
      <c r="BM427" s="18">
        <f>IF(SalesOrders_Log[[#This Row],[Product]]=FY04_M08,SalesOrders_Log[[#This Row],[Date Invoiced]],0)</f>
        <v>0</v>
      </c>
      <c r="BN427" s="18">
        <f>IF(SalesOrders_Log[[#This Row],[Product]]=FY04_M09,SalesOrders_Log[[#This Row],[Date Invoiced]],0)</f>
        <v>0</v>
      </c>
      <c r="BO427" s="18">
        <f>IF(SalesOrders_Log[[#This Row],[Product]]=FY04_M10,SalesOrders_Log[[#This Row],[Date Invoiced]],0)</f>
        <v>0</v>
      </c>
      <c r="BP427" s="18">
        <f>IF(SalesOrders_Log[[#This Row],[Product]]=FY04_M11,SalesOrders_Log[[#This Row],[Date Invoiced]],0)</f>
        <v>0</v>
      </c>
      <c r="BQ427" s="18">
        <f>IF(SalesOrders_Log[[#This Row],[Product]]=FY04_M12,SalesOrders_Log[[#This Row],[Date Invoiced]],0)</f>
        <v>0</v>
      </c>
      <c r="BR427" s="18">
        <f>IF(SalesOrders_Log[[#This Row],[Product]]=FY05_M01,SalesOrders_Log[[#This Row],[Date Invoiced]],0)</f>
        <v>0</v>
      </c>
      <c r="BS427" s="18">
        <f>IF(SalesOrders_Log[[#This Row],[Product]]=FY05_M02,SalesOrders_Log[[#This Row],[Date Invoiced]],0)</f>
        <v>0</v>
      </c>
      <c r="BT427" s="18">
        <f>IF(SalesOrders_Log[[#This Row],[Product]]=FY05_M03,SalesOrders_Log[[#This Row],[Date Invoiced]],0)</f>
        <v>0</v>
      </c>
      <c r="BU427" s="18">
        <f>IF(SalesOrders_Log[[#This Row],[Product]]=FY05_M04,SalesOrders_Log[[#This Row],[Date Invoiced]],0)</f>
        <v>0</v>
      </c>
      <c r="BV427" s="18">
        <f>IF(SalesOrders_Log[[#This Row],[Product]]=FY05_M05,SalesOrders_Log[[#This Row],[Date Invoiced]],0)</f>
        <v>0</v>
      </c>
      <c r="BW427" s="18">
        <f>IF(SalesOrders_Log[[#This Row],[Product]]=FY05_M06,SalesOrders_Log[[#This Row],[Date Invoiced]],0)</f>
        <v>0</v>
      </c>
      <c r="BX427" s="18">
        <f>IF(SalesOrders_Log[[#This Row],[Product]]=FY05_M07,SalesOrders_Log[[#This Row],[Date Invoiced]],0)</f>
        <v>0</v>
      </c>
      <c r="BY427" s="18">
        <f>IF(SalesOrders_Log[[#This Row],[Product]]=FY05_M08,SalesOrders_Log[[#This Row],[Date Invoiced]],0)</f>
        <v>0</v>
      </c>
      <c r="BZ427" s="18">
        <f>IF(SalesOrders_Log[[#This Row],[Product]]=FY05_M09,SalesOrders_Log[[#This Row],[Date Invoiced]],0)</f>
        <v>0</v>
      </c>
      <c r="CA427" s="18">
        <f>IF(SalesOrders_Log[[#This Row],[Product]]=FY05_M10,SalesOrders_Log[[#This Row],[Date Invoiced]],0)</f>
        <v>0</v>
      </c>
      <c r="CB427" s="18">
        <f>IF(SalesOrders_Log[[#This Row],[Product]]=FY05_M11,SalesOrders_Log[[#This Row],[Date Invoiced]],0)</f>
        <v>0</v>
      </c>
      <c r="CC427" s="18">
        <f>IF(SalesOrders_Log[[#This Row],[Product]]=FY05_M12,SalesOrders_Log[[#This Row],[Date Invoiced]],0)</f>
        <v>0</v>
      </c>
    </row>
    <row r="428" spans="2:81" x14ac:dyDescent="0.25">
      <c r="B428" s="6" t="s">
        <v>1032</v>
      </c>
      <c r="C428" s="6"/>
      <c r="D428" s="11"/>
      <c r="E428" s="6"/>
      <c r="F428" s="6"/>
      <c r="G428" s="6"/>
      <c r="H428" s="6"/>
      <c r="I428" s="6"/>
      <c r="J428" s="6"/>
      <c r="K428" s="6"/>
      <c r="L428" s="18" t="str">
        <f>IF(ISBLANK(SalesOrders_Log[[#This Row],[Product]]),"",SalesOrders_Log[[#This Row],[List Price]]*SalesOrders_Log[[#This Row],[QTY at List Price]]+SalesOrders_Log[[#This Row],[Discount Price]]*SalesOrders_Log[[#This Row],[QTY at Discount Price]])</f>
        <v/>
      </c>
      <c r="M428" s="6"/>
      <c r="N428" s="6"/>
      <c r="O428" s="18" t="str">
        <f>IFERROR(SalesOrders_Log[[#This Row],[Line Sub Total]]*SalesOrders_Log[[#This Row],[Zip Code Taxes]],"")</f>
        <v/>
      </c>
      <c r="P428" s="18">
        <f>SalesOrders_Log[[#This Row],[List Price]]-SalesOrders_Log[[#This Row],[Cost Price]]</f>
        <v>0</v>
      </c>
      <c r="Q42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28" s="93" t="str">
        <f>IFERROR(SalesOrders_Log[[#This Row],[QTY at List Price]]*SalesOrders_Log[[#This Row],[List Price]]/SalesOrders_Log[[#This Row],[Cost Price]]*SalesOrders_Log[[#This Row],[QTY at List Price]]-IF(SalesOrders_Log[[#This Row],[QTY at List Price]]="","",1),"")</f>
        <v/>
      </c>
      <c r="S428" s="93" t="str">
        <f>IFERROR( SalesOrders_Log[[#This Row],[QTY at Discount Price]]*SalesOrders_Log[[#This Row],[Discount Price]]/SalesOrders_Log[[#This Row],[Cost Price]]*SalesOrders_Log[[#This Row],[QTY at Discount Price]]-IF(SalesOrders_Log[[#This Row],[QTY at Discount Price]]="","",1),"")</f>
        <v/>
      </c>
      <c r="T428" s="6"/>
      <c r="V428" s="18">
        <f>IF(SalesOrders_Log[[#This Row],[Date Invoiced]]=FY01_M01,SalesOrders_Log[[#This Row],[Line Sub Total]],0)</f>
        <v>0</v>
      </c>
      <c r="W428" s="18">
        <f>IF(SalesOrders_Log[[#This Row],[Date Invoiced]]=FY01_M02,SalesOrders_Log[[#This Row],[Line Sub Total]],0)</f>
        <v>0</v>
      </c>
      <c r="X428" s="18">
        <f>IF(SalesOrders_Log[[#This Row],[Date Invoiced]]=FY01_M03,SalesOrders_Log[[#This Row],[Line Sub Total]],0)</f>
        <v>0</v>
      </c>
      <c r="Y428" s="18">
        <f>IF(SalesOrders_Log[[#This Row],[Date Invoiced]]=FY01_M04,SalesOrders_Log[[#This Row],[Line Sub Total]],0)</f>
        <v>0</v>
      </c>
      <c r="Z428" s="18">
        <f>IF(SalesOrders_Log[[#This Row],[Date Invoiced]]=FY01_M05,SalesOrders_Log[[#This Row],[Line Sub Total]],0)</f>
        <v>0</v>
      </c>
      <c r="AA428" s="18">
        <f>IF(SalesOrders_Log[[#This Row],[Date Invoiced]]=FY01_M06,SalesOrders_Log[[#This Row],[Line Sub Total]],0)</f>
        <v>0</v>
      </c>
      <c r="AB428" s="18">
        <f>IF(SalesOrders_Log[[#This Row],[Date Invoiced]]=FY01_M07,SalesOrders_Log[[#This Row],[Line Sub Total]],0)</f>
        <v>0</v>
      </c>
      <c r="AC428" s="18">
        <f>IF(SalesOrders_Log[[#This Row],[Date Invoiced]]=FY01_M08,SalesOrders_Log[[#This Row],[Line Sub Total]],0)</f>
        <v>0</v>
      </c>
      <c r="AD428" s="18">
        <f>IF(SalesOrders_Log[[#This Row],[Date Invoiced]]=FY01_M09,SalesOrders_Log[[#This Row],[Line Sub Total]],0)</f>
        <v>0</v>
      </c>
      <c r="AE428" s="18">
        <f>IF(SalesOrders_Log[[#This Row],[Date Invoiced]]=FY01_M10,SalesOrders_Log[[#This Row],[Line Sub Total]],0)</f>
        <v>0</v>
      </c>
      <c r="AF428" s="18">
        <f>IF(SalesOrders_Log[[#This Row],[Date Invoiced]]=FY01_M11,SalesOrders_Log[[#This Row],[Line Sub Total]],0)</f>
        <v>0</v>
      </c>
      <c r="AG428" s="18">
        <f>IF(SalesOrders_Log[[#This Row],[Date Invoiced]]=FY01_M12,SalesOrders_Log[[#This Row],[Line Sub Total]],0)</f>
        <v>0</v>
      </c>
      <c r="AH428" s="18">
        <f>IF(SalesOrders_Log[[#This Row],[Date Invoiced]]=FY02_M01,SalesOrders_Log[[#This Row],[Line Sub Total]],0)</f>
        <v>0</v>
      </c>
      <c r="AI428" s="18">
        <f>IF(SalesOrders_Log[[#This Row],[Date Invoiced]]=FY02_M02,SalesOrders_Log[[#This Row],[Line Sub Total]],0)</f>
        <v>0</v>
      </c>
      <c r="AJ428" s="18">
        <f>IF(SalesOrders_Log[[#This Row],[Date Invoiced]]=FY02_M03,SalesOrders_Log[[#This Row],[Line Sub Total]],0)</f>
        <v>0</v>
      </c>
      <c r="AK428" s="18">
        <f>IF(SalesOrders_Log[[#This Row],[Date Invoiced]]=FY02_M04,SalesOrders_Log[[#This Row],[Line Sub Total]],0)</f>
        <v>0</v>
      </c>
      <c r="AL428" s="18">
        <f>IF(SalesOrders_Log[[#This Row],[Date Invoiced]]=FY02_M05,SalesOrders_Log[[#This Row],[Line Sub Total]],0)</f>
        <v>0</v>
      </c>
      <c r="AM428" s="18">
        <f>IF(SalesOrders_Log[[#This Row],[Date Invoiced]]=FY02_M06,SalesOrders_Log[[#This Row],[Line Sub Total]],0)</f>
        <v>0</v>
      </c>
      <c r="AN428" s="18">
        <f>IF(SalesOrders_Log[[#This Row],[Date Invoiced]]=FY02_M07,SalesOrders_Log[[#This Row],[Line Sub Total]],0)</f>
        <v>0</v>
      </c>
      <c r="AO428" s="18">
        <f>IF(SalesOrders_Log[[#This Row],[Date Invoiced]]=FY02_M08,SalesOrders_Log[[#This Row],[Line Sub Total]],0)</f>
        <v>0</v>
      </c>
      <c r="AP428" s="18">
        <f>IF(SalesOrders_Log[[#This Row],[Date Invoiced]]=FY02_M09,SalesOrders_Log[[#This Row],[Line Sub Total]],0)</f>
        <v>0</v>
      </c>
      <c r="AQ428" s="18">
        <f>IF(SalesOrders_Log[[#This Row],[Date Invoiced]]=FY02_M10,SalesOrders_Log[[#This Row],[Line Sub Total]],0)</f>
        <v>0</v>
      </c>
      <c r="AR428" s="18">
        <f>IF(SalesOrders_Log[[#This Row],[Date Invoiced]]=FY02_M11,SalesOrders_Log[[#This Row],[Line Sub Total]],0)</f>
        <v>0</v>
      </c>
      <c r="AS428" s="18">
        <f>IF(SalesOrders_Log[[#This Row],[Date Invoiced]]=FY02_M12,SalesOrders_Log[[#This Row],[Line Sub Total]],0)</f>
        <v>0</v>
      </c>
      <c r="AT428" s="18">
        <f>IF(SalesOrders_Log[[#This Row],[Date Invoiced]]=FY03_M01,SalesOrders_Log[[#This Row],[Line Sub Total]],0)</f>
        <v>0</v>
      </c>
      <c r="AU428" s="18">
        <f>IF(SalesOrders_Log[[#This Row],[Date Invoiced]]=FY03_M02,SalesOrders_Log[[#This Row],[Line Sub Total]],0)</f>
        <v>0</v>
      </c>
      <c r="AV428" s="18">
        <f>IF(SalesOrders_Log[[#This Row],[Date Invoiced]]=FY03_M03,SalesOrders_Log[[#This Row],[Line Sub Total]],0)</f>
        <v>0</v>
      </c>
      <c r="AW428" s="18">
        <f>IF(SalesOrders_Log[[#This Row],[Date Invoiced]]=FY03_M04,SalesOrders_Log[[#This Row],[Line Sub Total]],0)</f>
        <v>0</v>
      </c>
      <c r="AX428" s="18">
        <f>IF(SalesOrders_Log[[#This Row],[Date Invoiced]]=FY03_M05,SalesOrders_Log[[#This Row],[Line Sub Total]],0)</f>
        <v>0</v>
      </c>
      <c r="AY428" s="18">
        <f>IF(SalesOrders_Log[[#This Row],[Date Invoiced]]=FY03_M06,SalesOrders_Log[[#This Row],[Line Sub Total]],0)</f>
        <v>0</v>
      </c>
      <c r="AZ428" s="18">
        <f>IF(SalesOrders_Log[[#This Row],[Date Invoiced]]=FY03_M07,SalesOrders_Log[[#This Row],[Line Sub Total]],0)</f>
        <v>0</v>
      </c>
      <c r="BA428" s="18">
        <f>IF(SalesOrders_Log[[#This Row],[Date Invoiced]]=FY03_M08,SalesOrders_Log[[#This Row],[Line Sub Total]],0)</f>
        <v>0</v>
      </c>
      <c r="BB428" s="18">
        <f>IF(SalesOrders_Log[[#This Row],[Date Invoiced]]=FY03_M09,SalesOrders_Log[[#This Row],[Line Sub Total]],0)</f>
        <v>0</v>
      </c>
      <c r="BC428" s="18">
        <f>IF(SalesOrders_Log[[#This Row],[Date Invoiced]]=FY03_M10,SalesOrders_Log[[#This Row],[Line Sub Total]],0)</f>
        <v>0</v>
      </c>
      <c r="BD428" s="18">
        <f>IF(SalesOrders_Log[[#This Row],[Date Invoiced]]=FY03_M11,SalesOrders_Log[[#This Row],[Line Sub Total]],0)</f>
        <v>0</v>
      </c>
      <c r="BE428" s="18">
        <f>IF(SalesOrders_Log[[#This Row],[Date Invoiced]]=FY03_M12,SalesOrders_Log[[#This Row],[Line Sub Total]],0)</f>
        <v>0</v>
      </c>
      <c r="BF428" s="18">
        <f>IF(SalesOrders_Log[[#This Row],[Product]]=FY04_M01,SalesOrders_Log[[#This Row],[Date Invoiced]],0)</f>
        <v>0</v>
      </c>
      <c r="BG428" s="18">
        <f>IF(SalesOrders_Log[[#This Row],[Product]]=FY04_M02,SalesOrders_Log[[#This Row],[Date Invoiced]],0)</f>
        <v>0</v>
      </c>
      <c r="BH428" s="18">
        <f>IF(SalesOrders_Log[[#This Row],[Product]]=FY04_M03,SalesOrders_Log[[#This Row],[Date Invoiced]],0)</f>
        <v>0</v>
      </c>
      <c r="BI428" s="18">
        <f>IF(SalesOrders_Log[[#This Row],[Product]]=FY04_M04,SalesOrders_Log[[#This Row],[Date Invoiced]],0)</f>
        <v>0</v>
      </c>
      <c r="BJ428" s="18">
        <f>IF(SalesOrders_Log[[#This Row],[Product]]=FY04_M05,SalesOrders_Log[[#This Row],[Date Invoiced]],0)</f>
        <v>0</v>
      </c>
      <c r="BK428" s="18">
        <f>IF(SalesOrders_Log[[#This Row],[Product]]=FY04_M06,SalesOrders_Log[[#This Row],[Date Invoiced]],0)</f>
        <v>0</v>
      </c>
      <c r="BL428" s="18">
        <f>IF(SalesOrders_Log[[#This Row],[Product]]=FY04_M07,SalesOrders_Log[[#This Row],[Date Invoiced]],0)</f>
        <v>0</v>
      </c>
      <c r="BM428" s="18">
        <f>IF(SalesOrders_Log[[#This Row],[Product]]=FY04_M08,SalesOrders_Log[[#This Row],[Date Invoiced]],0)</f>
        <v>0</v>
      </c>
      <c r="BN428" s="18">
        <f>IF(SalesOrders_Log[[#This Row],[Product]]=FY04_M09,SalesOrders_Log[[#This Row],[Date Invoiced]],0)</f>
        <v>0</v>
      </c>
      <c r="BO428" s="18">
        <f>IF(SalesOrders_Log[[#This Row],[Product]]=FY04_M10,SalesOrders_Log[[#This Row],[Date Invoiced]],0)</f>
        <v>0</v>
      </c>
      <c r="BP428" s="18">
        <f>IF(SalesOrders_Log[[#This Row],[Product]]=FY04_M11,SalesOrders_Log[[#This Row],[Date Invoiced]],0)</f>
        <v>0</v>
      </c>
      <c r="BQ428" s="18">
        <f>IF(SalesOrders_Log[[#This Row],[Product]]=FY04_M12,SalesOrders_Log[[#This Row],[Date Invoiced]],0)</f>
        <v>0</v>
      </c>
      <c r="BR428" s="18">
        <f>IF(SalesOrders_Log[[#This Row],[Product]]=FY05_M01,SalesOrders_Log[[#This Row],[Date Invoiced]],0)</f>
        <v>0</v>
      </c>
      <c r="BS428" s="18">
        <f>IF(SalesOrders_Log[[#This Row],[Product]]=FY05_M02,SalesOrders_Log[[#This Row],[Date Invoiced]],0)</f>
        <v>0</v>
      </c>
      <c r="BT428" s="18">
        <f>IF(SalesOrders_Log[[#This Row],[Product]]=FY05_M03,SalesOrders_Log[[#This Row],[Date Invoiced]],0)</f>
        <v>0</v>
      </c>
      <c r="BU428" s="18">
        <f>IF(SalesOrders_Log[[#This Row],[Product]]=FY05_M04,SalesOrders_Log[[#This Row],[Date Invoiced]],0)</f>
        <v>0</v>
      </c>
      <c r="BV428" s="18">
        <f>IF(SalesOrders_Log[[#This Row],[Product]]=FY05_M05,SalesOrders_Log[[#This Row],[Date Invoiced]],0)</f>
        <v>0</v>
      </c>
      <c r="BW428" s="18">
        <f>IF(SalesOrders_Log[[#This Row],[Product]]=FY05_M06,SalesOrders_Log[[#This Row],[Date Invoiced]],0)</f>
        <v>0</v>
      </c>
      <c r="BX428" s="18">
        <f>IF(SalesOrders_Log[[#This Row],[Product]]=FY05_M07,SalesOrders_Log[[#This Row],[Date Invoiced]],0)</f>
        <v>0</v>
      </c>
      <c r="BY428" s="18">
        <f>IF(SalesOrders_Log[[#This Row],[Product]]=FY05_M08,SalesOrders_Log[[#This Row],[Date Invoiced]],0)</f>
        <v>0</v>
      </c>
      <c r="BZ428" s="18">
        <f>IF(SalesOrders_Log[[#This Row],[Product]]=FY05_M09,SalesOrders_Log[[#This Row],[Date Invoiced]],0)</f>
        <v>0</v>
      </c>
      <c r="CA428" s="18">
        <f>IF(SalesOrders_Log[[#This Row],[Product]]=FY05_M10,SalesOrders_Log[[#This Row],[Date Invoiced]],0)</f>
        <v>0</v>
      </c>
      <c r="CB428" s="18">
        <f>IF(SalesOrders_Log[[#This Row],[Product]]=FY05_M11,SalesOrders_Log[[#This Row],[Date Invoiced]],0)</f>
        <v>0</v>
      </c>
      <c r="CC428" s="18">
        <f>IF(SalesOrders_Log[[#This Row],[Product]]=FY05_M12,SalesOrders_Log[[#This Row],[Date Invoiced]],0)</f>
        <v>0</v>
      </c>
    </row>
    <row r="429" spans="2:81" x14ac:dyDescent="0.25">
      <c r="B429" s="6" t="s">
        <v>1033</v>
      </c>
      <c r="C429" s="6"/>
      <c r="D429" s="11"/>
      <c r="E429" s="6"/>
      <c r="F429" s="6"/>
      <c r="G429" s="6"/>
      <c r="H429" s="6"/>
      <c r="I429" s="6"/>
      <c r="J429" s="6"/>
      <c r="K429" s="6"/>
      <c r="L429" s="18" t="str">
        <f>IF(ISBLANK(SalesOrders_Log[[#This Row],[Product]]),"",SalesOrders_Log[[#This Row],[List Price]]*SalesOrders_Log[[#This Row],[QTY at List Price]]+SalesOrders_Log[[#This Row],[Discount Price]]*SalesOrders_Log[[#This Row],[QTY at Discount Price]])</f>
        <v/>
      </c>
      <c r="M429" s="6"/>
      <c r="N429" s="6"/>
      <c r="O429" s="18" t="str">
        <f>IFERROR(SalesOrders_Log[[#This Row],[Line Sub Total]]*SalesOrders_Log[[#This Row],[Zip Code Taxes]],"")</f>
        <v/>
      </c>
      <c r="P429" s="18">
        <f>SalesOrders_Log[[#This Row],[List Price]]-SalesOrders_Log[[#This Row],[Cost Price]]</f>
        <v>0</v>
      </c>
      <c r="Q42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29" s="93" t="str">
        <f>IFERROR(SalesOrders_Log[[#This Row],[QTY at List Price]]*SalesOrders_Log[[#This Row],[List Price]]/SalesOrders_Log[[#This Row],[Cost Price]]*SalesOrders_Log[[#This Row],[QTY at List Price]]-IF(SalesOrders_Log[[#This Row],[QTY at List Price]]="","",1),"")</f>
        <v/>
      </c>
      <c r="S429" s="93" t="str">
        <f>IFERROR( SalesOrders_Log[[#This Row],[QTY at Discount Price]]*SalesOrders_Log[[#This Row],[Discount Price]]/SalesOrders_Log[[#This Row],[Cost Price]]*SalesOrders_Log[[#This Row],[QTY at Discount Price]]-IF(SalesOrders_Log[[#This Row],[QTY at Discount Price]]="","",1),"")</f>
        <v/>
      </c>
      <c r="T429" s="6"/>
      <c r="V429" s="18">
        <f>IF(SalesOrders_Log[[#This Row],[Date Invoiced]]=FY01_M01,SalesOrders_Log[[#This Row],[Line Sub Total]],0)</f>
        <v>0</v>
      </c>
      <c r="W429" s="18">
        <f>IF(SalesOrders_Log[[#This Row],[Date Invoiced]]=FY01_M02,SalesOrders_Log[[#This Row],[Line Sub Total]],0)</f>
        <v>0</v>
      </c>
      <c r="X429" s="18">
        <f>IF(SalesOrders_Log[[#This Row],[Date Invoiced]]=FY01_M03,SalesOrders_Log[[#This Row],[Line Sub Total]],0)</f>
        <v>0</v>
      </c>
      <c r="Y429" s="18">
        <f>IF(SalesOrders_Log[[#This Row],[Date Invoiced]]=FY01_M04,SalesOrders_Log[[#This Row],[Line Sub Total]],0)</f>
        <v>0</v>
      </c>
      <c r="Z429" s="18">
        <f>IF(SalesOrders_Log[[#This Row],[Date Invoiced]]=FY01_M05,SalesOrders_Log[[#This Row],[Line Sub Total]],0)</f>
        <v>0</v>
      </c>
      <c r="AA429" s="18">
        <f>IF(SalesOrders_Log[[#This Row],[Date Invoiced]]=FY01_M06,SalesOrders_Log[[#This Row],[Line Sub Total]],0)</f>
        <v>0</v>
      </c>
      <c r="AB429" s="18">
        <f>IF(SalesOrders_Log[[#This Row],[Date Invoiced]]=FY01_M07,SalesOrders_Log[[#This Row],[Line Sub Total]],0)</f>
        <v>0</v>
      </c>
      <c r="AC429" s="18">
        <f>IF(SalesOrders_Log[[#This Row],[Date Invoiced]]=FY01_M08,SalesOrders_Log[[#This Row],[Line Sub Total]],0)</f>
        <v>0</v>
      </c>
      <c r="AD429" s="18">
        <f>IF(SalesOrders_Log[[#This Row],[Date Invoiced]]=FY01_M09,SalesOrders_Log[[#This Row],[Line Sub Total]],0)</f>
        <v>0</v>
      </c>
      <c r="AE429" s="18">
        <f>IF(SalesOrders_Log[[#This Row],[Date Invoiced]]=FY01_M10,SalesOrders_Log[[#This Row],[Line Sub Total]],0)</f>
        <v>0</v>
      </c>
      <c r="AF429" s="18">
        <f>IF(SalesOrders_Log[[#This Row],[Date Invoiced]]=FY01_M11,SalesOrders_Log[[#This Row],[Line Sub Total]],0)</f>
        <v>0</v>
      </c>
      <c r="AG429" s="18">
        <f>IF(SalesOrders_Log[[#This Row],[Date Invoiced]]=FY01_M12,SalesOrders_Log[[#This Row],[Line Sub Total]],0)</f>
        <v>0</v>
      </c>
      <c r="AH429" s="18">
        <f>IF(SalesOrders_Log[[#This Row],[Date Invoiced]]=FY02_M01,SalesOrders_Log[[#This Row],[Line Sub Total]],0)</f>
        <v>0</v>
      </c>
      <c r="AI429" s="18">
        <f>IF(SalesOrders_Log[[#This Row],[Date Invoiced]]=FY02_M02,SalesOrders_Log[[#This Row],[Line Sub Total]],0)</f>
        <v>0</v>
      </c>
      <c r="AJ429" s="18">
        <f>IF(SalesOrders_Log[[#This Row],[Date Invoiced]]=FY02_M03,SalesOrders_Log[[#This Row],[Line Sub Total]],0)</f>
        <v>0</v>
      </c>
      <c r="AK429" s="18">
        <f>IF(SalesOrders_Log[[#This Row],[Date Invoiced]]=FY02_M04,SalesOrders_Log[[#This Row],[Line Sub Total]],0)</f>
        <v>0</v>
      </c>
      <c r="AL429" s="18">
        <f>IF(SalesOrders_Log[[#This Row],[Date Invoiced]]=FY02_M05,SalesOrders_Log[[#This Row],[Line Sub Total]],0)</f>
        <v>0</v>
      </c>
      <c r="AM429" s="18">
        <f>IF(SalesOrders_Log[[#This Row],[Date Invoiced]]=FY02_M06,SalesOrders_Log[[#This Row],[Line Sub Total]],0)</f>
        <v>0</v>
      </c>
      <c r="AN429" s="18">
        <f>IF(SalesOrders_Log[[#This Row],[Date Invoiced]]=FY02_M07,SalesOrders_Log[[#This Row],[Line Sub Total]],0)</f>
        <v>0</v>
      </c>
      <c r="AO429" s="18">
        <f>IF(SalesOrders_Log[[#This Row],[Date Invoiced]]=FY02_M08,SalesOrders_Log[[#This Row],[Line Sub Total]],0)</f>
        <v>0</v>
      </c>
      <c r="AP429" s="18">
        <f>IF(SalesOrders_Log[[#This Row],[Date Invoiced]]=FY02_M09,SalesOrders_Log[[#This Row],[Line Sub Total]],0)</f>
        <v>0</v>
      </c>
      <c r="AQ429" s="18">
        <f>IF(SalesOrders_Log[[#This Row],[Date Invoiced]]=FY02_M10,SalesOrders_Log[[#This Row],[Line Sub Total]],0)</f>
        <v>0</v>
      </c>
      <c r="AR429" s="18">
        <f>IF(SalesOrders_Log[[#This Row],[Date Invoiced]]=FY02_M11,SalesOrders_Log[[#This Row],[Line Sub Total]],0)</f>
        <v>0</v>
      </c>
      <c r="AS429" s="18">
        <f>IF(SalesOrders_Log[[#This Row],[Date Invoiced]]=FY02_M12,SalesOrders_Log[[#This Row],[Line Sub Total]],0)</f>
        <v>0</v>
      </c>
      <c r="AT429" s="18">
        <f>IF(SalesOrders_Log[[#This Row],[Date Invoiced]]=FY03_M01,SalesOrders_Log[[#This Row],[Line Sub Total]],0)</f>
        <v>0</v>
      </c>
      <c r="AU429" s="18">
        <f>IF(SalesOrders_Log[[#This Row],[Date Invoiced]]=FY03_M02,SalesOrders_Log[[#This Row],[Line Sub Total]],0)</f>
        <v>0</v>
      </c>
      <c r="AV429" s="18">
        <f>IF(SalesOrders_Log[[#This Row],[Date Invoiced]]=FY03_M03,SalesOrders_Log[[#This Row],[Line Sub Total]],0)</f>
        <v>0</v>
      </c>
      <c r="AW429" s="18">
        <f>IF(SalesOrders_Log[[#This Row],[Date Invoiced]]=FY03_M04,SalesOrders_Log[[#This Row],[Line Sub Total]],0)</f>
        <v>0</v>
      </c>
      <c r="AX429" s="18">
        <f>IF(SalesOrders_Log[[#This Row],[Date Invoiced]]=FY03_M05,SalesOrders_Log[[#This Row],[Line Sub Total]],0)</f>
        <v>0</v>
      </c>
      <c r="AY429" s="18">
        <f>IF(SalesOrders_Log[[#This Row],[Date Invoiced]]=FY03_M06,SalesOrders_Log[[#This Row],[Line Sub Total]],0)</f>
        <v>0</v>
      </c>
      <c r="AZ429" s="18">
        <f>IF(SalesOrders_Log[[#This Row],[Date Invoiced]]=FY03_M07,SalesOrders_Log[[#This Row],[Line Sub Total]],0)</f>
        <v>0</v>
      </c>
      <c r="BA429" s="18">
        <f>IF(SalesOrders_Log[[#This Row],[Date Invoiced]]=FY03_M08,SalesOrders_Log[[#This Row],[Line Sub Total]],0)</f>
        <v>0</v>
      </c>
      <c r="BB429" s="18">
        <f>IF(SalesOrders_Log[[#This Row],[Date Invoiced]]=FY03_M09,SalesOrders_Log[[#This Row],[Line Sub Total]],0)</f>
        <v>0</v>
      </c>
      <c r="BC429" s="18">
        <f>IF(SalesOrders_Log[[#This Row],[Date Invoiced]]=FY03_M10,SalesOrders_Log[[#This Row],[Line Sub Total]],0)</f>
        <v>0</v>
      </c>
      <c r="BD429" s="18">
        <f>IF(SalesOrders_Log[[#This Row],[Date Invoiced]]=FY03_M11,SalesOrders_Log[[#This Row],[Line Sub Total]],0)</f>
        <v>0</v>
      </c>
      <c r="BE429" s="18">
        <f>IF(SalesOrders_Log[[#This Row],[Date Invoiced]]=FY03_M12,SalesOrders_Log[[#This Row],[Line Sub Total]],0)</f>
        <v>0</v>
      </c>
      <c r="BF429" s="18">
        <f>IF(SalesOrders_Log[[#This Row],[Product]]=FY04_M01,SalesOrders_Log[[#This Row],[Date Invoiced]],0)</f>
        <v>0</v>
      </c>
      <c r="BG429" s="18">
        <f>IF(SalesOrders_Log[[#This Row],[Product]]=FY04_M02,SalesOrders_Log[[#This Row],[Date Invoiced]],0)</f>
        <v>0</v>
      </c>
      <c r="BH429" s="18">
        <f>IF(SalesOrders_Log[[#This Row],[Product]]=FY04_M03,SalesOrders_Log[[#This Row],[Date Invoiced]],0)</f>
        <v>0</v>
      </c>
      <c r="BI429" s="18">
        <f>IF(SalesOrders_Log[[#This Row],[Product]]=FY04_M04,SalesOrders_Log[[#This Row],[Date Invoiced]],0)</f>
        <v>0</v>
      </c>
      <c r="BJ429" s="18">
        <f>IF(SalesOrders_Log[[#This Row],[Product]]=FY04_M05,SalesOrders_Log[[#This Row],[Date Invoiced]],0)</f>
        <v>0</v>
      </c>
      <c r="BK429" s="18">
        <f>IF(SalesOrders_Log[[#This Row],[Product]]=FY04_M06,SalesOrders_Log[[#This Row],[Date Invoiced]],0)</f>
        <v>0</v>
      </c>
      <c r="BL429" s="18">
        <f>IF(SalesOrders_Log[[#This Row],[Product]]=FY04_M07,SalesOrders_Log[[#This Row],[Date Invoiced]],0)</f>
        <v>0</v>
      </c>
      <c r="BM429" s="18">
        <f>IF(SalesOrders_Log[[#This Row],[Product]]=FY04_M08,SalesOrders_Log[[#This Row],[Date Invoiced]],0)</f>
        <v>0</v>
      </c>
      <c r="BN429" s="18">
        <f>IF(SalesOrders_Log[[#This Row],[Product]]=FY04_M09,SalesOrders_Log[[#This Row],[Date Invoiced]],0)</f>
        <v>0</v>
      </c>
      <c r="BO429" s="18">
        <f>IF(SalesOrders_Log[[#This Row],[Product]]=FY04_M10,SalesOrders_Log[[#This Row],[Date Invoiced]],0)</f>
        <v>0</v>
      </c>
      <c r="BP429" s="18">
        <f>IF(SalesOrders_Log[[#This Row],[Product]]=FY04_M11,SalesOrders_Log[[#This Row],[Date Invoiced]],0)</f>
        <v>0</v>
      </c>
      <c r="BQ429" s="18">
        <f>IF(SalesOrders_Log[[#This Row],[Product]]=FY04_M12,SalesOrders_Log[[#This Row],[Date Invoiced]],0)</f>
        <v>0</v>
      </c>
      <c r="BR429" s="18">
        <f>IF(SalesOrders_Log[[#This Row],[Product]]=FY05_M01,SalesOrders_Log[[#This Row],[Date Invoiced]],0)</f>
        <v>0</v>
      </c>
      <c r="BS429" s="18">
        <f>IF(SalesOrders_Log[[#This Row],[Product]]=FY05_M02,SalesOrders_Log[[#This Row],[Date Invoiced]],0)</f>
        <v>0</v>
      </c>
      <c r="BT429" s="18">
        <f>IF(SalesOrders_Log[[#This Row],[Product]]=FY05_M03,SalesOrders_Log[[#This Row],[Date Invoiced]],0)</f>
        <v>0</v>
      </c>
      <c r="BU429" s="18">
        <f>IF(SalesOrders_Log[[#This Row],[Product]]=FY05_M04,SalesOrders_Log[[#This Row],[Date Invoiced]],0)</f>
        <v>0</v>
      </c>
      <c r="BV429" s="18">
        <f>IF(SalesOrders_Log[[#This Row],[Product]]=FY05_M05,SalesOrders_Log[[#This Row],[Date Invoiced]],0)</f>
        <v>0</v>
      </c>
      <c r="BW429" s="18">
        <f>IF(SalesOrders_Log[[#This Row],[Product]]=FY05_M06,SalesOrders_Log[[#This Row],[Date Invoiced]],0)</f>
        <v>0</v>
      </c>
      <c r="BX429" s="18">
        <f>IF(SalesOrders_Log[[#This Row],[Product]]=FY05_M07,SalesOrders_Log[[#This Row],[Date Invoiced]],0)</f>
        <v>0</v>
      </c>
      <c r="BY429" s="18">
        <f>IF(SalesOrders_Log[[#This Row],[Product]]=FY05_M08,SalesOrders_Log[[#This Row],[Date Invoiced]],0)</f>
        <v>0</v>
      </c>
      <c r="BZ429" s="18">
        <f>IF(SalesOrders_Log[[#This Row],[Product]]=FY05_M09,SalesOrders_Log[[#This Row],[Date Invoiced]],0)</f>
        <v>0</v>
      </c>
      <c r="CA429" s="18">
        <f>IF(SalesOrders_Log[[#This Row],[Product]]=FY05_M10,SalesOrders_Log[[#This Row],[Date Invoiced]],0)</f>
        <v>0</v>
      </c>
      <c r="CB429" s="18">
        <f>IF(SalesOrders_Log[[#This Row],[Product]]=FY05_M11,SalesOrders_Log[[#This Row],[Date Invoiced]],0)</f>
        <v>0</v>
      </c>
      <c r="CC429" s="18">
        <f>IF(SalesOrders_Log[[#This Row],[Product]]=FY05_M12,SalesOrders_Log[[#This Row],[Date Invoiced]],0)</f>
        <v>0</v>
      </c>
    </row>
    <row r="430" spans="2:81" x14ac:dyDescent="0.25">
      <c r="B430" s="6" t="s">
        <v>1034</v>
      </c>
      <c r="C430" s="6"/>
      <c r="D430" s="11"/>
      <c r="E430" s="6"/>
      <c r="F430" s="6"/>
      <c r="G430" s="6"/>
      <c r="H430" s="6"/>
      <c r="I430" s="6"/>
      <c r="J430" s="6"/>
      <c r="K430" s="6"/>
      <c r="L430" s="18" t="str">
        <f>IF(ISBLANK(SalesOrders_Log[[#This Row],[Product]]),"",SalesOrders_Log[[#This Row],[List Price]]*SalesOrders_Log[[#This Row],[QTY at List Price]]+SalesOrders_Log[[#This Row],[Discount Price]]*SalesOrders_Log[[#This Row],[QTY at Discount Price]])</f>
        <v/>
      </c>
      <c r="M430" s="6"/>
      <c r="N430" s="6"/>
      <c r="O430" s="18" t="str">
        <f>IFERROR(SalesOrders_Log[[#This Row],[Line Sub Total]]*SalesOrders_Log[[#This Row],[Zip Code Taxes]],"")</f>
        <v/>
      </c>
      <c r="P430" s="18">
        <f>SalesOrders_Log[[#This Row],[List Price]]-SalesOrders_Log[[#This Row],[Cost Price]]</f>
        <v>0</v>
      </c>
      <c r="Q43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30" s="93" t="str">
        <f>IFERROR(SalesOrders_Log[[#This Row],[QTY at List Price]]*SalesOrders_Log[[#This Row],[List Price]]/SalesOrders_Log[[#This Row],[Cost Price]]*SalesOrders_Log[[#This Row],[QTY at List Price]]-IF(SalesOrders_Log[[#This Row],[QTY at List Price]]="","",1),"")</f>
        <v/>
      </c>
      <c r="S430" s="93" t="str">
        <f>IFERROR( SalesOrders_Log[[#This Row],[QTY at Discount Price]]*SalesOrders_Log[[#This Row],[Discount Price]]/SalesOrders_Log[[#This Row],[Cost Price]]*SalesOrders_Log[[#This Row],[QTY at Discount Price]]-IF(SalesOrders_Log[[#This Row],[QTY at Discount Price]]="","",1),"")</f>
        <v/>
      </c>
      <c r="T430" s="6"/>
      <c r="V430" s="18">
        <f>IF(SalesOrders_Log[[#This Row],[Date Invoiced]]=FY01_M01,SalesOrders_Log[[#This Row],[Line Sub Total]],0)</f>
        <v>0</v>
      </c>
      <c r="W430" s="18">
        <f>IF(SalesOrders_Log[[#This Row],[Date Invoiced]]=FY01_M02,SalesOrders_Log[[#This Row],[Line Sub Total]],0)</f>
        <v>0</v>
      </c>
      <c r="X430" s="18">
        <f>IF(SalesOrders_Log[[#This Row],[Date Invoiced]]=FY01_M03,SalesOrders_Log[[#This Row],[Line Sub Total]],0)</f>
        <v>0</v>
      </c>
      <c r="Y430" s="18">
        <f>IF(SalesOrders_Log[[#This Row],[Date Invoiced]]=FY01_M04,SalesOrders_Log[[#This Row],[Line Sub Total]],0)</f>
        <v>0</v>
      </c>
      <c r="Z430" s="18">
        <f>IF(SalesOrders_Log[[#This Row],[Date Invoiced]]=FY01_M05,SalesOrders_Log[[#This Row],[Line Sub Total]],0)</f>
        <v>0</v>
      </c>
      <c r="AA430" s="18">
        <f>IF(SalesOrders_Log[[#This Row],[Date Invoiced]]=FY01_M06,SalesOrders_Log[[#This Row],[Line Sub Total]],0)</f>
        <v>0</v>
      </c>
      <c r="AB430" s="18">
        <f>IF(SalesOrders_Log[[#This Row],[Date Invoiced]]=FY01_M07,SalesOrders_Log[[#This Row],[Line Sub Total]],0)</f>
        <v>0</v>
      </c>
      <c r="AC430" s="18">
        <f>IF(SalesOrders_Log[[#This Row],[Date Invoiced]]=FY01_M08,SalesOrders_Log[[#This Row],[Line Sub Total]],0)</f>
        <v>0</v>
      </c>
      <c r="AD430" s="18">
        <f>IF(SalesOrders_Log[[#This Row],[Date Invoiced]]=FY01_M09,SalesOrders_Log[[#This Row],[Line Sub Total]],0)</f>
        <v>0</v>
      </c>
      <c r="AE430" s="18">
        <f>IF(SalesOrders_Log[[#This Row],[Date Invoiced]]=FY01_M10,SalesOrders_Log[[#This Row],[Line Sub Total]],0)</f>
        <v>0</v>
      </c>
      <c r="AF430" s="18">
        <f>IF(SalesOrders_Log[[#This Row],[Date Invoiced]]=FY01_M11,SalesOrders_Log[[#This Row],[Line Sub Total]],0)</f>
        <v>0</v>
      </c>
      <c r="AG430" s="18">
        <f>IF(SalesOrders_Log[[#This Row],[Date Invoiced]]=FY01_M12,SalesOrders_Log[[#This Row],[Line Sub Total]],0)</f>
        <v>0</v>
      </c>
      <c r="AH430" s="18">
        <f>IF(SalesOrders_Log[[#This Row],[Date Invoiced]]=FY02_M01,SalesOrders_Log[[#This Row],[Line Sub Total]],0)</f>
        <v>0</v>
      </c>
      <c r="AI430" s="18">
        <f>IF(SalesOrders_Log[[#This Row],[Date Invoiced]]=FY02_M02,SalesOrders_Log[[#This Row],[Line Sub Total]],0)</f>
        <v>0</v>
      </c>
      <c r="AJ430" s="18">
        <f>IF(SalesOrders_Log[[#This Row],[Date Invoiced]]=FY02_M03,SalesOrders_Log[[#This Row],[Line Sub Total]],0)</f>
        <v>0</v>
      </c>
      <c r="AK430" s="18">
        <f>IF(SalesOrders_Log[[#This Row],[Date Invoiced]]=FY02_M04,SalesOrders_Log[[#This Row],[Line Sub Total]],0)</f>
        <v>0</v>
      </c>
      <c r="AL430" s="18">
        <f>IF(SalesOrders_Log[[#This Row],[Date Invoiced]]=FY02_M05,SalesOrders_Log[[#This Row],[Line Sub Total]],0)</f>
        <v>0</v>
      </c>
      <c r="AM430" s="18">
        <f>IF(SalesOrders_Log[[#This Row],[Date Invoiced]]=FY02_M06,SalesOrders_Log[[#This Row],[Line Sub Total]],0)</f>
        <v>0</v>
      </c>
      <c r="AN430" s="18">
        <f>IF(SalesOrders_Log[[#This Row],[Date Invoiced]]=FY02_M07,SalesOrders_Log[[#This Row],[Line Sub Total]],0)</f>
        <v>0</v>
      </c>
      <c r="AO430" s="18">
        <f>IF(SalesOrders_Log[[#This Row],[Date Invoiced]]=FY02_M08,SalesOrders_Log[[#This Row],[Line Sub Total]],0)</f>
        <v>0</v>
      </c>
      <c r="AP430" s="18">
        <f>IF(SalesOrders_Log[[#This Row],[Date Invoiced]]=FY02_M09,SalesOrders_Log[[#This Row],[Line Sub Total]],0)</f>
        <v>0</v>
      </c>
      <c r="AQ430" s="18">
        <f>IF(SalesOrders_Log[[#This Row],[Date Invoiced]]=FY02_M10,SalesOrders_Log[[#This Row],[Line Sub Total]],0)</f>
        <v>0</v>
      </c>
      <c r="AR430" s="18">
        <f>IF(SalesOrders_Log[[#This Row],[Date Invoiced]]=FY02_M11,SalesOrders_Log[[#This Row],[Line Sub Total]],0)</f>
        <v>0</v>
      </c>
      <c r="AS430" s="18">
        <f>IF(SalesOrders_Log[[#This Row],[Date Invoiced]]=FY02_M12,SalesOrders_Log[[#This Row],[Line Sub Total]],0)</f>
        <v>0</v>
      </c>
      <c r="AT430" s="18">
        <f>IF(SalesOrders_Log[[#This Row],[Date Invoiced]]=FY03_M01,SalesOrders_Log[[#This Row],[Line Sub Total]],0)</f>
        <v>0</v>
      </c>
      <c r="AU430" s="18">
        <f>IF(SalesOrders_Log[[#This Row],[Date Invoiced]]=FY03_M02,SalesOrders_Log[[#This Row],[Line Sub Total]],0)</f>
        <v>0</v>
      </c>
      <c r="AV430" s="18">
        <f>IF(SalesOrders_Log[[#This Row],[Date Invoiced]]=FY03_M03,SalesOrders_Log[[#This Row],[Line Sub Total]],0)</f>
        <v>0</v>
      </c>
      <c r="AW430" s="18">
        <f>IF(SalesOrders_Log[[#This Row],[Date Invoiced]]=FY03_M04,SalesOrders_Log[[#This Row],[Line Sub Total]],0)</f>
        <v>0</v>
      </c>
      <c r="AX430" s="18">
        <f>IF(SalesOrders_Log[[#This Row],[Date Invoiced]]=FY03_M05,SalesOrders_Log[[#This Row],[Line Sub Total]],0)</f>
        <v>0</v>
      </c>
      <c r="AY430" s="18">
        <f>IF(SalesOrders_Log[[#This Row],[Date Invoiced]]=FY03_M06,SalesOrders_Log[[#This Row],[Line Sub Total]],0)</f>
        <v>0</v>
      </c>
      <c r="AZ430" s="18">
        <f>IF(SalesOrders_Log[[#This Row],[Date Invoiced]]=FY03_M07,SalesOrders_Log[[#This Row],[Line Sub Total]],0)</f>
        <v>0</v>
      </c>
      <c r="BA430" s="18">
        <f>IF(SalesOrders_Log[[#This Row],[Date Invoiced]]=FY03_M08,SalesOrders_Log[[#This Row],[Line Sub Total]],0)</f>
        <v>0</v>
      </c>
      <c r="BB430" s="18">
        <f>IF(SalesOrders_Log[[#This Row],[Date Invoiced]]=FY03_M09,SalesOrders_Log[[#This Row],[Line Sub Total]],0)</f>
        <v>0</v>
      </c>
      <c r="BC430" s="18">
        <f>IF(SalesOrders_Log[[#This Row],[Date Invoiced]]=FY03_M10,SalesOrders_Log[[#This Row],[Line Sub Total]],0)</f>
        <v>0</v>
      </c>
      <c r="BD430" s="18">
        <f>IF(SalesOrders_Log[[#This Row],[Date Invoiced]]=FY03_M11,SalesOrders_Log[[#This Row],[Line Sub Total]],0)</f>
        <v>0</v>
      </c>
      <c r="BE430" s="18">
        <f>IF(SalesOrders_Log[[#This Row],[Date Invoiced]]=FY03_M12,SalesOrders_Log[[#This Row],[Line Sub Total]],0)</f>
        <v>0</v>
      </c>
      <c r="BF430" s="18">
        <f>IF(SalesOrders_Log[[#This Row],[Product]]=FY04_M01,SalesOrders_Log[[#This Row],[Date Invoiced]],0)</f>
        <v>0</v>
      </c>
      <c r="BG430" s="18">
        <f>IF(SalesOrders_Log[[#This Row],[Product]]=FY04_M02,SalesOrders_Log[[#This Row],[Date Invoiced]],0)</f>
        <v>0</v>
      </c>
      <c r="BH430" s="18">
        <f>IF(SalesOrders_Log[[#This Row],[Product]]=FY04_M03,SalesOrders_Log[[#This Row],[Date Invoiced]],0)</f>
        <v>0</v>
      </c>
      <c r="BI430" s="18">
        <f>IF(SalesOrders_Log[[#This Row],[Product]]=FY04_M04,SalesOrders_Log[[#This Row],[Date Invoiced]],0)</f>
        <v>0</v>
      </c>
      <c r="BJ430" s="18">
        <f>IF(SalesOrders_Log[[#This Row],[Product]]=FY04_M05,SalesOrders_Log[[#This Row],[Date Invoiced]],0)</f>
        <v>0</v>
      </c>
      <c r="BK430" s="18">
        <f>IF(SalesOrders_Log[[#This Row],[Product]]=FY04_M06,SalesOrders_Log[[#This Row],[Date Invoiced]],0)</f>
        <v>0</v>
      </c>
      <c r="BL430" s="18">
        <f>IF(SalesOrders_Log[[#This Row],[Product]]=FY04_M07,SalesOrders_Log[[#This Row],[Date Invoiced]],0)</f>
        <v>0</v>
      </c>
      <c r="BM430" s="18">
        <f>IF(SalesOrders_Log[[#This Row],[Product]]=FY04_M08,SalesOrders_Log[[#This Row],[Date Invoiced]],0)</f>
        <v>0</v>
      </c>
      <c r="BN430" s="18">
        <f>IF(SalesOrders_Log[[#This Row],[Product]]=FY04_M09,SalesOrders_Log[[#This Row],[Date Invoiced]],0)</f>
        <v>0</v>
      </c>
      <c r="BO430" s="18">
        <f>IF(SalesOrders_Log[[#This Row],[Product]]=FY04_M10,SalesOrders_Log[[#This Row],[Date Invoiced]],0)</f>
        <v>0</v>
      </c>
      <c r="BP430" s="18">
        <f>IF(SalesOrders_Log[[#This Row],[Product]]=FY04_M11,SalesOrders_Log[[#This Row],[Date Invoiced]],0)</f>
        <v>0</v>
      </c>
      <c r="BQ430" s="18">
        <f>IF(SalesOrders_Log[[#This Row],[Product]]=FY04_M12,SalesOrders_Log[[#This Row],[Date Invoiced]],0)</f>
        <v>0</v>
      </c>
      <c r="BR430" s="18">
        <f>IF(SalesOrders_Log[[#This Row],[Product]]=FY05_M01,SalesOrders_Log[[#This Row],[Date Invoiced]],0)</f>
        <v>0</v>
      </c>
      <c r="BS430" s="18">
        <f>IF(SalesOrders_Log[[#This Row],[Product]]=FY05_M02,SalesOrders_Log[[#This Row],[Date Invoiced]],0)</f>
        <v>0</v>
      </c>
      <c r="BT430" s="18">
        <f>IF(SalesOrders_Log[[#This Row],[Product]]=FY05_M03,SalesOrders_Log[[#This Row],[Date Invoiced]],0)</f>
        <v>0</v>
      </c>
      <c r="BU430" s="18">
        <f>IF(SalesOrders_Log[[#This Row],[Product]]=FY05_M04,SalesOrders_Log[[#This Row],[Date Invoiced]],0)</f>
        <v>0</v>
      </c>
      <c r="BV430" s="18">
        <f>IF(SalesOrders_Log[[#This Row],[Product]]=FY05_M05,SalesOrders_Log[[#This Row],[Date Invoiced]],0)</f>
        <v>0</v>
      </c>
      <c r="BW430" s="18">
        <f>IF(SalesOrders_Log[[#This Row],[Product]]=FY05_M06,SalesOrders_Log[[#This Row],[Date Invoiced]],0)</f>
        <v>0</v>
      </c>
      <c r="BX430" s="18">
        <f>IF(SalesOrders_Log[[#This Row],[Product]]=FY05_M07,SalesOrders_Log[[#This Row],[Date Invoiced]],0)</f>
        <v>0</v>
      </c>
      <c r="BY430" s="18">
        <f>IF(SalesOrders_Log[[#This Row],[Product]]=FY05_M08,SalesOrders_Log[[#This Row],[Date Invoiced]],0)</f>
        <v>0</v>
      </c>
      <c r="BZ430" s="18">
        <f>IF(SalesOrders_Log[[#This Row],[Product]]=FY05_M09,SalesOrders_Log[[#This Row],[Date Invoiced]],0)</f>
        <v>0</v>
      </c>
      <c r="CA430" s="18">
        <f>IF(SalesOrders_Log[[#This Row],[Product]]=FY05_M10,SalesOrders_Log[[#This Row],[Date Invoiced]],0)</f>
        <v>0</v>
      </c>
      <c r="CB430" s="18">
        <f>IF(SalesOrders_Log[[#This Row],[Product]]=FY05_M11,SalesOrders_Log[[#This Row],[Date Invoiced]],0)</f>
        <v>0</v>
      </c>
      <c r="CC430" s="18">
        <f>IF(SalesOrders_Log[[#This Row],[Product]]=FY05_M12,SalesOrders_Log[[#This Row],[Date Invoiced]],0)</f>
        <v>0</v>
      </c>
    </row>
    <row r="431" spans="2:81" x14ac:dyDescent="0.25">
      <c r="B431" s="6" t="s">
        <v>1035</v>
      </c>
      <c r="C431" s="6"/>
      <c r="D431" s="11"/>
      <c r="E431" s="6"/>
      <c r="F431" s="6"/>
      <c r="G431" s="6"/>
      <c r="H431" s="6"/>
      <c r="I431" s="6"/>
      <c r="J431" s="6"/>
      <c r="K431" s="6"/>
      <c r="L431" s="18" t="str">
        <f>IF(ISBLANK(SalesOrders_Log[[#This Row],[Product]]),"",SalesOrders_Log[[#This Row],[List Price]]*SalesOrders_Log[[#This Row],[QTY at List Price]]+SalesOrders_Log[[#This Row],[Discount Price]]*SalesOrders_Log[[#This Row],[QTY at Discount Price]])</f>
        <v/>
      </c>
      <c r="M431" s="6"/>
      <c r="N431" s="6"/>
      <c r="O431" s="18" t="str">
        <f>IFERROR(SalesOrders_Log[[#This Row],[Line Sub Total]]*SalesOrders_Log[[#This Row],[Zip Code Taxes]],"")</f>
        <v/>
      </c>
      <c r="P431" s="18">
        <f>SalesOrders_Log[[#This Row],[List Price]]-SalesOrders_Log[[#This Row],[Cost Price]]</f>
        <v>0</v>
      </c>
      <c r="Q43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31" s="93" t="str">
        <f>IFERROR(SalesOrders_Log[[#This Row],[QTY at List Price]]*SalesOrders_Log[[#This Row],[List Price]]/SalesOrders_Log[[#This Row],[Cost Price]]*SalesOrders_Log[[#This Row],[QTY at List Price]]-IF(SalesOrders_Log[[#This Row],[QTY at List Price]]="","",1),"")</f>
        <v/>
      </c>
      <c r="S431" s="93" t="str">
        <f>IFERROR( SalesOrders_Log[[#This Row],[QTY at Discount Price]]*SalesOrders_Log[[#This Row],[Discount Price]]/SalesOrders_Log[[#This Row],[Cost Price]]*SalesOrders_Log[[#This Row],[QTY at Discount Price]]-IF(SalesOrders_Log[[#This Row],[QTY at Discount Price]]="","",1),"")</f>
        <v/>
      </c>
      <c r="T431" s="6"/>
      <c r="V431" s="18">
        <f>IF(SalesOrders_Log[[#This Row],[Date Invoiced]]=FY01_M01,SalesOrders_Log[[#This Row],[Line Sub Total]],0)</f>
        <v>0</v>
      </c>
      <c r="W431" s="18">
        <f>IF(SalesOrders_Log[[#This Row],[Date Invoiced]]=FY01_M02,SalesOrders_Log[[#This Row],[Line Sub Total]],0)</f>
        <v>0</v>
      </c>
      <c r="X431" s="18">
        <f>IF(SalesOrders_Log[[#This Row],[Date Invoiced]]=FY01_M03,SalesOrders_Log[[#This Row],[Line Sub Total]],0)</f>
        <v>0</v>
      </c>
      <c r="Y431" s="18">
        <f>IF(SalesOrders_Log[[#This Row],[Date Invoiced]]=FY01_M04,SalesOrders_Log[[#This Row],[Line Sub Total]],0)</f>
        <v>0</v>
      </c>
      <c r="Z431" s="18">
        <f>IF(SalesOrders_Log[[#This Row],[Date Invoiced]]=FY01_M05,SalesOrders_Log[[#This Row],[Line Sub Total]],0)</f>
        <v>0</v>
      </c>
      <c r="AA431" s="18">
        <f>IF(SalesOrders_Log[[#This Row],[Date Invoiced]]=FY01_M06,SalesOrders_Log[[#This Row],[Line Sub Total]],0)</f>
        <v>0</v>
      </c>
      <c r="AB431" s="18">
        <f>IF(SalesOrders_Log[[#This Row],[Date Invoiced]]=FY01_M07,SalesOrders_Log[[#This Row],[Line Sub Total]],0)</f>
        <v>0</v>
      </c>
      <c r="AC431" s="18">
        <f>IF(SalesOrders_Log[[#This Row],[Date Invoiced]]=FY01_M08,SalesOrders_Log[[#This Row],[Line Sub Total]],0)</f>
        <v>0</v>
      </c>
      <c r="AD431" s="18">
        <f>IF(SalesOrders_Log[[#This Row],[Date Invoiced]]=FY01_M09,SalesOrders_Log[[#This Row],[Line Sub Total]],0)</f>
        <v>0</v>
      </c>
      <c r="AE431" s="18">
        <f>IF(SalesOrders_Log[[#This Row],[Date Invoiced]]=FY01_M10,SalesOrders_Log[[#This Row],[Line Sub Total]],0)</f>
        <v>0</v>
      </c>
      <c r="AF431" s="18">
        <f>IF(SalesOrders_Log[[#This Row],[Date Invoiced]]=FY01_M11,SalesOrders_Log[[#This Row],[Line Sub Total]],0)</f>
        <v>0</v>
      </c>
      <c r="AG431" s="18">
        <f>IF(SalesOrders_Log[[#This Row],[Date Invoiced]]=FY01_M12,SalesOrders_Log[[#This Row],[Line Sub Total]],0)</f>
        <v>0</v>
      </c>
      <c r="AH431" s="18">
        <f>IF(SalesOrders_Log[[#This Row],[Date Invoiced]]=FY02_M01,SalesOrders_Log[[#This Row],[Line Sub Total]],0)</f>
        <v>0</v>
      </c>
      <c r="AI431" s="18">
        <f>IF(SalesOrders_Log[[#This Row],[Date Invoiced]]=FY02_M02,SalesOrders_Log[[#This Row],[Line Sub Total]],0)</f>
        <v>0</v>
      </c>
      <c r="AJ431" s="18">
        <f>IF(SalesOrders_Log[[#This Row],[Date Invoiced]]=FY02_M03,SalesOrders_Log[[#This Row],[Line Sub Total]],0)</f>
        <v>0</v>
      </c>
      <c r="AK431" s="18">
        <f>IF(SalesOrders_Log[[#This Row],[Date Invoiced]]=FY02_M04,SalesOrders_Log[[#This Row],[Line Sub Total]],0)</f>
        <v>0</v>
      </c>
      <c r="AL431" s="18">
        <f>IF(SalesOrders_Log[[#This Row],[Date Invoiced]]=FY02_M05,SalesOrders_Log[[#This Row],[Line Sub Total]],0)</f>
        <v>0</v>
      </c>
      <c r="AM431" s="18">
        <f>IF(SalesOrders_Log[[#This Row],[Date Invoiced]]=FY02_M06,SalesOrders_Log[[#This Row],[Line Sub Total]],0)</f>
        <v>0</v>
      </c>
      <c r="AN431" s="18">
        <f>IF(SalesOrders_Log[[#This Row],[Date Invoiced]]=FY02_M07,SalesOrders_Log[[#This Row],[Line Sub Total]],0)</f>
        <v>0</v>
      </c>
      <c r="AO431" s="18">
        <f>IF(SalesOrders_Log[[#This Row],[Date Invoiced]]=FY02_M08,SalesOrders_Log[[#This Row],[Line Sub Total]],0)</f>
        <v>0</v>
      </c>
      <c r="AP431" s="18">
        <f>IF(SalesOrders_Log[[#This Row],[Date Invoiced]]=FY02_M09,SalesOrders_Log[[#This Row],[Line Sub Total]],0)</f>
        <v>0</v>
      </c>
      <c r="AQ431" s="18">
        <f>IF(SalesOrders_Log[[#This Row],[Date Invoiced]]=FY02_M10,SalesOrders_Log[[#This Row],[Line Sub Total]],0)</f>
        <v>0</v>
      </c>
      <c r="AR431" s="18">
        <f>IF(SalesOrders_Log[[#This Row],[Date Invoiced]]=FY02_M11,SalesOrders_Log[[#This Row],[Line Sub Total]],0)</f>
        <v>0</v>
      </c>
      <c r="AS431" s="18">
        <f>IF(SalesOrders_Log[[#This Row],[Date Invoiced]]=FY02_M12,SalesOrders_Log[[#This Row],[Line Sub Total]],0)</f>
        <v>0</v>
      </c>
      <c r="AT431" s="18">
        <f>IF(SalesOrders_Log[[#This Row],[Date Invoiced]]=FY03_M01,SalesOrders_Log[[#This Row],[Line Sub Total]],0)</f>
        <v>0</v>
      </c>
      <c r="AU431" s="18">
        <f>IF(SalesOrders_Log[[#This Row],[Date Invoiced]]=FY03_M02,SalesOrders_Log[[#This Row],[Line Sub Total]],0)</f>
        <v>0</v>
      </c>
      <c r="AV431" s="18">
        <f>IF(SalesOrders_Log[[#This Row],[Date Invoiced]]=FY03_M03,SalesOrders_Log[[#This Row],[Line Sub Total]],0)</f>
        <v>0</v>
      </c>
      <c r="AW431" s="18">
        <f>IF(SalesOrders_Log[[#This Row],[Date Invoiced]]=FY03_M04,SalesOrders_Log[[#This Row],[Line Sub Total]],0)</f>
        <v>0</v>
      </c>
      <c r="AX431" s="18">
        <f>IF(SalesOrders_Log[[#This Row],[Date Invoiced]]=FY03_M05,SalesOrders_Log[[#This Row],[Line Sub Total]],0)</f>
        <v>0</v>
      </c>
      <c r="AY431" s="18">
        <f>IF(SalesOrders_Log[[#This Row],[Date Invoiced]]=FY03_M06,SalesOrders_Log[[#This Row],[Line Sub Total]],0)</f>
        <v>0</v>
      </c>
      <c r="AZ431" s="18">
        <f>IF(SalesOrders_Log[[#This Row],[Date Invoiced]]=FY03_M07,SalesOrders_Log[[#This Row],[Line Sub Total]],0)</f>
        <v>0</v>
      </c>
      <c r="BA431" s="18">
        <f>IF(SalesOrders_Log[[#This Row],[Date Invoiced]]=FY03_M08,SalesOrders_Log[[#This Row],[Line Sub Total]],0)</f>
        <v>0</v>
      </c>
      <c r="BB431" s="18">
        <f>IF(SalesOrders_Log[[#This Row],[Date Invoiced]]=FY03_M09,SalesOrders_Log[[#This Row],[Line Sub Total]],0)</f>
        <v>0</v>
      </c>
      <c r="BC431" s="18">
        <f>IF(SalesOrders_Log[[#This Row],[Date Invoiced]]=FY03_M10,SalesOrders_Log[[#This Row],[Line Sub Total]],0)</f>
        <v>0</v>
      </c>
      <c r="BD431" s="18">
        <f>IF(SalesOrders_Log[[#This Row],[Date Invoiced]]=FY03_M11,SalesOrders_Log[[#This Row],[Line Sub Total]],0)</f>
        <v>0</v>
      </c>
      <c r="BE431" s="18">
        <f>IF(SalesOrders_Log[[#This Row],[Date Invoiced]]=FY03_M12,SalesOrders_Log[[#This Row],[Line Sub Total]],0)</f>
        <v>0</v>
      </c>
      <c r="BF431" s="18">
        <f>IF(SalesOrders_Log[[#This Row],[Product]]=FY04_M01,SalesOrders_Log[[#This Row],[Date Invoiced]],0)</f>
        <v>0</v>
      </c>
      <c r="BG431" s="18">
        <f>IF(SalesOrders_Log[[#This Row],[Product]]=FY04_M02,SalesOrders_Log[[#This Row],[Date Invoiced]],0)</f>
        <v>0</v>
      </c>
      <c r="BH431" s="18">
        <f>IF(SalesOrders_Log[[#This Row],[Product]]=FY04_M03,SalesOrders_Log[[#This Row],[Date Invoiced]],0)</f>
        <v>0</v>
      </c>
      <c r="BI431" s="18">
        <f>IF(SalesOrders_Log[[#This Row],[Product]]=FY04_M04,SalesOrders_Log[[#This Row],[Date Invoiced]],0)</f>
        <v>0</v>
      </c>
      <c r="BJ431" s="18">
        <f>IF(SalesOrders_Log[[#This Row],[Product]]=FY04_M05,SalesOrders_Log[[#This Row],[Date Invoiced]],0)</f>
        <v>0</v>
      </c>
      <c r="BK431" s="18">
        <f>IF(SalesOrders_Log[[#This Row],[Product]]=FY04_M06,SalesOrders_Log[[#This Row],[Date Invoiced]],0)</f>
        <v>0</v>
      </c>
      <c r="BL431" s="18">
        <f>IF(SalesOrders_Log[[#This Row],[Product]]=FY04_M07,SalesOrders_Log[[#This Row],[Date Invoiced]],0)</f>
        <v>0</v>
      </c>
      <c r="BM431" s="18">
        <f>IF(SalesOrders_Log[[#This Row],[Product]]=FY04_M08,SalesOrders_Log[[#This Row],[Date Invoiced]],0)</f>
        <v>0</v>
      </c>
      <c r="BN431" s="18">
        <f>IF(SalesOrders_Log[[#This Row],[Product]]=FY04_M09,SalesOrders_Log[[#This Row],[Date Invoiced]],0)</f>
        <v>0</v>
      </c>
      <c r="BO431" s="18">
        <f>IF(SalesOrders_Log[[#This Row],[Product]]=FY04_M10,SalesOrders_Log[[#This Row],[Date Invoiced]],0)</f>
        <v>0</v>
      </c>
      <c r="BP431" s="18">
        <f>IF(SalesOrders_Log[[#This Row],[Product]]=FY04_M11,SalesOrders_Log[[#This Row],[Date Invoiced]],0)</f>
        <v>0</v>
      </c>
      <c r="BQ431" s="18">
        <f>IF(SalesOrders_Log[[#This Row],[Product]]=FY04_M12,SalesOrders_Log[[#This Row],[Date Invoiced]],0)</f>
        <v>0</v>
      </c>
      <c r="BR431" s="18">
        <f>IF(SalesOrders_Log[[#This Row],[Product]]=FY05_M01,SalesOrders_Log[[#This Row],[Date Invoiced]],0)</f>
        <v>0</v>
      </c>
      <c r="BS431" s="18">
        <f>IF(SalesOrders_Log[[#This Row],[Product]]=FY05_M02,SalesOrders_Log[[#This Row],[Date Invoiced]],0)</f>
        <v>0</v>
      </c>
      <c r="BT431" s="18">
        <f>IF(SalesOrders_Log[[#This Row],[Product]]=FY05_M03,SalesOrders_Log[[#This Row],[Date Invoiced]],0)</f>
        <v>0</v>
      </c>
      <c r="BU431" s="18">
        <f>IF(SalesOrders_Log[[#This Row],[Product]]=FY05_M04,SalesOrders_Log[[#This Row],[Date Invoiced]],0)</f>
        <v>0</v>
      </c>
      <c r="BV431" s="18">
        <f>IF(SalesOrders_Log[[#This Row],[Product]]=FY05_M05,SalesOrders_Log[[#This Row],[Date Invoiced]],0)</f>
        <v>0</v>
      </c>
      <c r="BW431" s="18">
        <f>IF(SalesOrders_Log[[#This Row],[Product]]=FY05_M06,SalesOrders_Log[[#This Row],[Date Invoiced]],0)</f>
        <v>0</v>
      </c>
      <c r="BX431" s="18">
        <f>IF(SalesOrders_Log[[#This Row],[Product]]=FY05_M07,SalesOrders_Log[[#This Row],[Date Invoiced]],0)</f>
        <v>0</v>
      </c>
      <c r="BY431" s="18">
        <f>IF(SalesOrders_Log[[#This Row],[Product]]=FY05_M08,SalesOrders_Log[[#This Row],[Date Invoiced]],0)</f>
        <v>0</v>
      </c>
      <c r="BZ431" s="18">
        <f>IF(SalesOrders_Log[[#This Row],[Product]]=FY05_M09,SalesOrders_Log[[#This Row],[Date Invoiced]],0)</f>
        <v>0</v>
      </c>
      <c r="CA431" s="18">
        <f>IF(SalesOrders_Log[[#This Row],[Product]]=FY05_M10,SalesOrders_Log[[#This Row],[Date Invoiced]],0)</f>
        <v>0</v>
      </c>
      <c r="CB431" s="18">
        <f>IF(SalesOrders_Log[[#This Row],[Product]]=FY05_M11,SalesOrders_Log[[#This Row],[Date Invoiced]],0)</f>
        <v>0</v>
      </c>
      <c r="CC431" s="18">
        <f>IF(SalesOrders_Log[[#This Row],[Product]]=FY05_M12,SalesOrders_Log[[#This Row],[Date Invoiced]],0)</f>
        <v>0</v>
      </c>
    </row>
    <row r="432" spans="2:81" x14ac:dyDescent="0.25">
      <c r="B432" s="6" t="s">
        <v>1036</v>
      </c>
      <c r="C432" s="6"/>
      <c r="D432" s="11"/>
      <c r="E432" s="6"/>
      <c r="F432" s="6"/>
      <c r="G432" s="6"/>
      <c r="H432" s="6"/>
      <c r="I432" s="6"/>
      <c r="J432" s="6"/>
      <c r="K432" s="6"/>
      <c r="L432" s="18" t="str">
        <f>IF(ISBLANK(SalesOrders_Log[[#This Row],[Product]]),"",SalesOrders_Log[[#This Row],[List Price]]*SalesOrders_Log[[#This Row],[QTY at List Price]]+SalesOrders_Log[[#This Row],[Discount Price]]*SalesOrders_Log[[#This Row],[QTY at Discount Price]])</f>
        <v/>
      </c>
      <c r="M432" s="6"/>
      <c r="N432" s="6"/>
      <c r="O432" s="18" t="str">
        <f>IFERROR(SalesOrders_Log[[#This Row],[Line Sub Total]]*SalesOrders_Log[[#This Row],[Zip Code Taxes]],"")</f>
        <v/>
      </c>
      <c r="P432" s="18">
        <f>SalesOrders_Log[[#This Row],[List Price]]-SalesOrders_Log[[#This Row],[Cost Price]]</f>
        <v>0</v>
      </c>
      <c r="Q43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32" s="93" t="str">
        <f>IFERROR(SalesOrders_Log[[#This Row],[QTY at List Price]]*SalesOrders_Log[[#This Row],[List Price]]/SalesOrders_Log[[#This Row],[Cost Price]]*SalesOrders_Log[[#This Row],[QTY at List Price]]-IF(SalesOrders_Log[[#This Row],[QTY at List Price]]="","",1),"")</f>
        <v/>
      </c>
      <c r="S432" s="93" t="str">
        <f>IFERROR( SalesOrders_Log[[#This Row],[QTY at Discount Price]]*SalesOrders_Log[[#This Row],[Discount Price]]/SalesOrders_Log[[#This Row],[Cost Price]]*SalesOrders_Log[[#This Row],[QTY at Discount Price]]-IF(SalesOrders_Log[[#This Row],[QTY at Discount Price]]="","",1),"")</f>
        <v/>
      </c>
      <c r="T432" s="6"/>
      <c r="V432" s="18">
        <f>IF(SalesOrders_Log[[#This Row],[Date Invoiced]]=FY01_M01,SalesOrders_Log[[#This Row],[Line Sub Total]],0)</f>
        <v>0</v>
      </c>
      <c r="W432" s="18">
        <f>IF(SalesOrders_Log[[#This Row],[Date Invoiced]]=FY01_M02,SalesOrders_Log[[#This Row],[Line Sub Total]],0)</f>
        <v>0</v>
      </c>
      <c r="X432" s="18">
        <f>IF(SalesOrders_Log[[#This Row],[Date Invoiced]]=FY01_M03,SalesOrders_Log[[#This Row],[Line Sub Total]],0)</f>
        <v>0</v>
      </c>
      <c r="Y432" s="18">
        <f>IF(SalesOrders_Log[[#This Row],[Date Invoiced]]=FY01_M04,SalesOrders_Log[[#This Row],[Line Sub Total]],0)</f>
        <v>0</v>
      </c>
      <c r="Z432" s="18">
        <f>IF(SalesOrders_Log[[#This Row],[Date Invoiced]]=FY01_M05,SalesOrders_Log[[#This Row],[Line Sub Total]],0)</f>
        <v>0</v>
      </c>
      <c r="AA432" s="18">
        <f>IF(SalesOrders_Log[[#This Row],[Date Invoiced]]=FY01_M06,SalesOrders_Log[[#This Row],[Line Sub Total]],0)</f>
        <v>0</v>
      </c>
      <c r="AB432" s="18">
        <f>IF(SalesOrders_Log[[#This Row],[Date Invoiced]]=FY01_M07,SalesOrders_Log[[#This Row],[Line Sub Total]],0)</f>
        <v>0</v>
      </c>
      <c r="AC432" s="18">
        <f>IF(SalesOrders_Log[[#This Row],[Date Invoiced]]=FY01_M08,SalesOrders_Log[[#This Row],[Line Sub Total]],0)</f>
        <v>0</v>
      </c>
      <c r="AD432" s="18">
        <f>IF(SalesOrders_Log[[#This Row],[Date Invoiced]]=FY01_M09,SalesOrders_Log[[#This Row],[Line Sub Total]],0)</f>
        <v>0</v>
      </c>
      <c r="AE432" s="18">
        <f>IF(SalesOrders_Log[[#This Row],[Date Invoiced]]=FY01_M10,SalesOrders_Log[[#This Row],[Line Sub Total]],0)</f>
        <v>0</v>
      </c>
      <c r="AF432" s="18">
        <f>IF(SalesOrders_Log[[#This Row],[Date Invoiced]]=FY01_M11,SalesOrders_Log[[#This Row],[Line Sub Total]],0)</f>
        <v>0</v>
      </c>
      <c r="AG432" s="18">
        <f>IF(SalesOrders_Log[[#This Row],[Date Invoiced]]=FY01_M12,SalesOrders_Log[[#This Row],[Line Sub Total]],0)</f>
        <v>0</v>
      </c>
      <c r="AH432" s="18">
        <f>IF(SalesOrders_Log[[#This Row],[Date Invoiced]]=FY02_M01,SalesOrders_Log[[#This Row],[Line Sub Total]],0)</f>
        <v>0</v>
      </c>
      <c r="AI432" s="18">
        <f>IF(SalesOrders_Log[[#This Row],[Date Invoiced]]=FY02_M02,SalesOrders_Log[[#This Row],[Line Sub Total]],0)</f>
        <v>0</v>
      </c>
      <c r="AJ432" s="18">
        <f>IF(SalesOrders_Log[[#This Row],[Date Invoiced]]=FY02_M03,SalesOrders_Log[[#This Row],[Line Sub Total]],0)</f>
        <v>0</v>
      </c>
      <c r="AK432" s="18">
        <f>IF(SalesOrders_Log[[#This Row],[Date Invoiced]]=FY02_M04,SalesOrders_Log[[#This Row],[Line Sub Total]],0)</f>
        <v>0</v>
      </c>
      <c r="AL432" s="18">
        <f>IF(SalesOrders_Log[[#This Row],[Date Invoiced]]=FY02_M05,SalesOrders_Log[[#This Row],[Line Sub Total]],0)</f>
        <v>0</v>
      </c>
      <c r="AM432" s="18">
        <f>IF(SalesOrders_Log[[#This Row],[Date Invoiced]]=FY02_M06,SalesOrders_Log[[#This Row],[Line Sub Total]],0)</f>
        <v>0</v>
      </c>
      <c r="AN432" s="18">
        <f>IF(SalesOrders_Log[[#This Row],[Date Invoiced]]=FY02_M07,SalesOrders_Log[[#This Row],[Line Sub Total]],0)</f>
        <v>0</v>
      </c>
      <c r="AO432" s="18">
        <f>IF(SalesOrders_Log[[#This Row],[Date Invoiced]]=FY02_M08,SalesOrders_Log[[#This Row],[Line Sub Total]],0)</f>
        <v>0</v>
      </c>
      <c r="AP432" s="18">
        <f>IF(SalesOrders_Log[[#This Row],[Date Invoiced]]=FY02_M09,SalesOrders_Log[[#This Row],[Line Sub Total]],0)</f>
        <v>0</v>
      </c>
      <c r="AQ432" s="18">
        <f>IF(SalesOrders_Log[[#This Row],[Date Invoiced]]=FY02_M10,SalesOrders_Log[[#This Row],[Line Sub Total]],0)</f>
        <v>0</v>
      </c>
      <c r="AR432" s="18">
        <f>IF(SalesOrders_Log[[#This Row],[Date Invoiced]]=FY02_M11,SalesOrders_Log[[#This Row],[Line Sub Total]],0)</f>
        <v>0</v>
      </c>
      <c r="AS432" s="18">
        <f>IF(SalesOrders_Log[[#This Row],[Date Invoiced]]=FY02_M12,SalesOrders_Log[[#This Row],[Line Sub Total]],0)</f>
        <v>0</v>
      </c>
      <c r="AT432" s="18">
        <f>IF(SalesOrders_Log[[#This Row],[Date Invoiced]]=FY03_M01,SalesOrders_Log[[#This Row],[Line Sub Total]],0)</f>
        <v>0</v>
      </c>
      <c r="AU432" s="18">
        <f>IF(SalesOrders_Log[[#This Row],[Date Invoiced]]=FY03_M02,SalesOrders_Log[[#This Row],[Line Sub Total]],0)</f>
        <v>0</v>
      </c>
      <c r="AV432" s="18">
        <f>IF(SalesOrders_Log[[#This Row],[Date Invoiced]]=FY03_M03,SalesOrders_Log[[#This Row],[Line Sub Total]],0)</f>
        <v>0</v>
      </c>
      <c r="AW432" s="18">
        <f>IF(SalesOrders_Log[[#This Row],[Date Invoiced]]=FY03_M04,SalesOrders_Log[[#This Row],[Line Sub Total]],0)</f>
        <v>0</v>
      </c>
      <c r="AX432" s="18">
        <f>IF(SalesOrders_Log[[#This Row],[Date Invoiced]]=FY03_M05,SalesOrders_Log[[#This Row],[Line Sub Total]],0)</f>
        <v>0</v>
      </c>
      <c r="AY432" s="18">
        <f>IF(SalesOrders_Log[[#This Row],[Date Invoiced]]=FY03_M06,SalesOrders_Log[[#This Row],[Line Sub Total]],0)</f>
        <v>0</v>
      </c>
      <c r="AZ432" s="18">
        <f>IF(SalesOrders_Log[[#This Row],[Date Invoiced]]=FY03_M07,SalesOrders_Log[[#This Row],[Line Sub Total]],0)</f>
        <v>0</v>
      </c>
      <c r="BA432" s="18">
        <f>IF(SalesOrders_Log[[#This Row],[Date Invoiced]]=FY03_M08,SalesOrders_Log[[#This Row],[Line Sub Total]],0)</f>
        <v>0</v>
      </c>
      <c r="BB432" s="18">
        <f>IF(SalesOrders_Log[[#This Row],[Date Invoiced]]=FY03_M09,SalesOrders_Log[[#This Row],[Line Sub Total]],0)</f>
        <v>0</v>
      </c>
      <c r="BC432" s="18">
        <f>IF(SalesOrders_Log[[#This Row],[Date Invoiced]]=FY03_M10,SalesOrders_Log[[#This Row],[Line Sub Total]],0)</f>
        <v>0</v>
      </c>
      <c r="BD432" s="18">
        <f>IF(SalesOrders_Log[[#This Row],[Date Invoiced]]=FY03_M11,SalesOrders_Log[[#This Row],[Line Sub Total]],0)</f>
        <v>0</v>
      </c>
      <c r="BE432" s="18">
        <f>IF(SalesOrders_Log[[#This Row],[Date Invoiced]]=FY03_M12,SalesOrders_Log[[#This Row],[Line Sub Total]],0)</f>
        <v>0</v>
      </c>
      <c r="BF432" s="18">
        <f>IF(SalesOrders_Log[[#This Row],[Product]]=FY04_M01,SalesOrders_Log[[#This Row],[Date Invoiced]],0)</f>
        <v>0</v>
      </c>
      <c r="BG432" s="18">
        <f>IF(SalesOrders_Log[[#This Row],[Product]]=FY04_M02,SalesOrders_Log[[#This Row],[Date Invoiced]],0)</f>
        <v>0</v>
      </c>
      <c r="BH432" s="18">
        <f>IF(SalesOrders_Log[[#This Row],[Product]]=FY04_M03,SalesOrders_Log[[#This Row],[Date Invoiced]],0)</f>
        <v>0</v>
      </c>
      <c r="BI432" s="18">
        <f>IF(SalesOrders_Log[[#This Row],[Product]]=FY04_M04,SalesOrders_Log[[#This Row],[Date Invoiced]],0)</f>
        <v>0</v>
      </c>
      <c r="BJ432" s="18">
        <f>IF(SalesOrders_Log[[#This Row],[Product]]=FY04_M05,SalesOrders_Log[[#This Row],[Date Invoiced]],0)</f>
        <v>0</v>
      </c>
      <c r="BK432" s="18">
        <f>IF(SalesOrders_Log[[#This Row],[Product]]=FY04_M06,SalesOrders_Log[[#This Row],[Date Invoiced]],0)</f>
        <v>0</v>
      </c>
      <c r="BL432" s="18">
        <f>IF(SalesOrders_Log[[#This Row],[Product]]=FY04_M07,SalesOrders_Log[[#This Row],[Date Invoiced]],0)</f>
        <v>0</v>
      </c>
      <c r="BM432" s="18">
        <f>IF(SalesOrders_Log[[#This Row],[Product]]=FY04_M08,SalesOrders_Log[[#This Row],[Date Invoiced]],0)</f>
        <v>0</v>
      </c>
      <c r="BN432" s="18">
        <f>IF(SalesOrders_Log[[#This Row],[Product]]=FY04_M09,SalesOrders_Log[[#This Row],[Date Invoiced]],0)</f>
        <v>0</v>
      </c>
      <c r="BO432" s="18">
        <f>IF(SalesOrders_Log[[#This Row],[Product]]=FY04_M10,SalesOrders_Log[[#This Row],[Date Invoiced]],0)</f>
        <v>0</v>
      </c>
      <c r="BP432" s="18">
        <f>IF(SalesOrders_Log[[#This Row],[Product]]=FY04_M11,SalesOrders_Log[[#This Row],[Date Invoiced]],0)</f>
        <v>0</v>
      </c>
      <c r="BQ432" s="18">
        <f>IF(SalesOrders_Log[[#This Row],[Product]]=FY04_M12,SalesOrders_Log[[#This Row],[Date Invoiced]],0)</f>
        <v>0</v>
      </c>
      <c r="BR432" s="18">
        <f>IF(SalesOrders_Log[[#This Row],[Product]]=FY05_M01,SalesOrders_Log[[#This Row],[Date Invoiced]],0)</f>
        <v>0</v>
      </c>
      <c r="BS432" s="18">
        <f>IF(SalesOrders_Log[[#This Row],[Product]]=FY05_M02,SalesOrders_Log[[#This Row],[Date Invoiced]],0)</f>
        <v>0</v>
      </c>
      <c r="BT432" s="18">
        <f>IF(SalesOrders_Log[[#This Row],[Product]]=FY05_M03,SalesOrders_Log[[#This Row],[Date Invoiced]],0)</f>
        <v>0</v>
      </c>
      <c r="BU432" s="18">
        <f>IF(SalesOrders_Log[[#This Row],[Product]]=FY05_M04,SalesOrders_Log[[#This Row],[Date Invoiced]],0)</f>
        <v>0</v>
      </c>
      <c r="BV432" s="18">
        <f>IF(SalesOrders_Log[[#This Row],[Product]]=FY05_M05,SalesOrders_Log[[#This Row],[Date Invoiced]],0)</f>
        <v>0</v>
      </c>
      <c r="BW432" s="18">
        <f>IF(SalesOrders_Log[[#This Row],[Product]]=FY05_M06,SalesOrders_Log[[#This Row],[Date Invoiced]],0)</f>
        <v>0</v>
      </c>
      <c r="BX432" s="18">
        <f>IF(SalesOrders_Log[[#This Row],[Product]]=FY05_M07,SalesOrders_Log[[#This Row],[Date Invoiced]],0)</f>
        <v>0</v>
      </c>
      <c r="BY432" s="18">
        <f>IF(SalesOrders_Log[[#This Row],[Product]]=FY05_M08,SalesOrders_Log[[#This Row],[Date Invoiced]],0)</f>
        <v>0</v>
      </c>
      <c r="BZ432" s="18">
        <f>IF(SalesOrders_Log[[#This Row],[Product]]=FY05_M09,SalesOrders_Log[[#This Row],[Date Invoiced]],0)</f>
        <v>0</v>
      </c>
      <c r="CA432" s="18">
        <f>IF(SalesOrders_Log[[#This Row],[Product]]=FY05_M10,SalesOrders_Log[[#This Row],[Date Invoiced]],0)</f>
        <v>0</v>
      </c>
      <c r="CB432" s="18">
        <f>IF(SalesOrders_Log[[#This Row],[Product]]=FY05_M11,SalesOrders_Log[[#This Row],[Date Invoiced]],0)</f>
        <v>0</v>
      </c>
      <c r="CC432" s="18">
        <f>IF(SalesOrders_Log[[#This Row],[Product]]=FY05_M12,SalesOrders_Log[[#This Row],[Date Invoiced]],0)</f>
        <v>0</v>
      </c>
    </row>
    <row r="433" spans="2:81" x14ac:dyDescent="0.25">
      <c r="B433" s="6" t="s">
        <v>1037</v>
      </c>
      <c r="C433" s="6"/>
      <c r="D433" s="11"/>
      <c r="E433" s="6"/>
      <c r="F433" s="6"/>
      <c r="G433" s="6"/>
      <c r="H433" s="6"/>
      <c r="I433" s="6"/>
      <c r="J433" s="6"/>
      <c r="K433" s="6"/>
      <c r="L433" s="18" t="str">
        <f>IF(ISBLANK(SalesOrders_Log[[#This Row],[Product]]),"",SalesOrders_Log[[#This Row],[List Price]]*SalesOrders_Log[[#This Row],[QTY at List Price]]+SalesOrders_Log[[#This Row],[Discount Price]]*SalesOrders_Log[[#This Row],[QTY at Discount Price]])</f>
        <v/>
      </c>
      <c r="M433" s="6"/>
      <c r="N433" s="6"/>
      <c r="O433" s="18" t="str">
        <f>IFERROR(SalesOrders_Log[[#This Row],[Line Sub Total]]*SalesOrders_Log[[#This Row],[Zip Code Taxes]],"")</f>
        <v/>
      </c>
      <c r="P433" s="18">
        <f>SalesOrders_Log[[#This Row],[List Price]]-SalesOrders_Log[[#This Row],[Cost Price]]</f>
        <v>0</v>
      </c>
      <c r="Q43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33" s="93" t="str">
        <f>IFERROR(SalesOrders_Log[[#This Row],[QTY at List Price]]*SalesOrders_Log[[#This Row],[List Price]]/SalesOrders_Log[[#This Row],[Cost Price]]*SalesOrders_Log[[#This Row],[QTY at List Price]]-IF(SalesOrders_Log[[#This Row],[QTY at List Price]]="","",1),"")</f>
        <v/>
      </c>
      <c r="S433" s="93" t="str">
        <f>IFERROR( SalesOrders_Log[[#This Row],[QTY at Discount Price]]*SalesOrders_Log[[#This Row],[Discount Price]]/SalesOrders_Log[[#This Row],[Cost Price]]*SalesOrders_Log[[#This Row],[QTY at Discount Price]]-IF(SalesOrders_Log[[#This Row],[QTY at Discount Price]]="","",1),"")</f>
        <v/>
      </c>
      <c r="T433" s="6"/>
      <c r="V433" s="18">
        <f>IF(SalesOrders_Log[[#This Row],[Date Invoiced]]=FY01_M01,SalesOrders_Log[[#This Row],[Line Sub Total]],0)</f>
        <v>0</v>
      </c>
      <c r="W433" s="18">
        <f>IF(SalesOrders_Log[[#This Row],[Date Invoiced]]=FY01_M02,SalesOrders_Log[[#This Row],[Line Sub Total]],0)</f>
        <v>0</v>
      </c>
      <c r="X433" s="18">
        <f>IF(SalesOrders_Log[[#This Row],[Date Invoiced]]=FY01_M03,SalesOrders_Log[[#This Row],[Line Sub Total]],0)</f>
        <v>0</v>
      </c>
      <c r="Y433" s="18">
        <f>IF(SalesOrders_Log[[#This Row],[Date Invoiced]]=FY01_M04,SalesOrders_Log[[#This Row],[Line Sub Total]],0)</f>
        <v>0</v>
      </c>
      <c r="Z433" s="18">
        <f>IF(SalesOrders_Log[[#This Row],[Date Invoiced]]=FY01_M05,SalesOrders_Log[[#This Row],[Line Sub Total]],0)</f>
        <v>0</v>
      </c>
      <c r="AA433" s="18">
        <f>IF(SalesOrders_Log[[#This Row],[Date Invoiced]]=FY01_M06,SalesOrders_Log[[#This Row],[Line Sub Total]],0)</f>
        <v>0</v>
      </c>
      <c r="AB433" s="18">
        <f>IF(SalesOrders_Log[[#This Row],[Date Invoiced]]=FY01_M07,SalesOrders_Log[[#This Row],[Line Sub Total]],0)</f>
        <v>0</v>
      </c>
      <c r="AC433" s="18">
        <f>IF(SalesOrders_Log[[#This Row],[Date Invoiced]]=FY01_M08,SalesOrders_Log[[#This Row],[Line Sub Total]],0)</f>
        <v>0</v>
      </c>
      <c r="AD433" s="18">
        <f>IF(SalesOrders_Log[[#This Row],[Date Invoiced]]=FY01_M09,SalesOrders_Log[[#This Row],[Line Sub Total]],0)</f>
        <v>0</v>
      </c>
      <c r="AE433" s="18">
        <f>IF(SalesOrders_Log[[#This Row],[Date Invoiced]]=FY01_M10,SalesOrders_Log[[#This Row],[Line Sub Total]],0)</f>
        <v>0</v>
      </c>
      <c r="AF433" s="18">
        <f>IF(SalesOrders_Log[[#This Row],[Date Invoiced]]=FY01_M11,SalesOrders_Log[[#This Row],[Line Sub Total]],0)</f>
        <v>0</v>
      </c>
      <c r="AG433" s="18">
        <f>IF(SalesOrders_Log[[#This Row],[Date Invoiced]]=FY01_M12,SalesOrders_Log[[#This Row],[Line Sub Total]],0)</f>
        <v>0</v>
      </c>
      <c r="AH433" s="18">
        <f>IF(SalesOrders_Log[[#This Row],[Date Invoiced]]=FY02_M01,SalesOrders_Log[[#This Row],[Line Sub Total]],0)</f>
        <v>0</v>
      </c>
      <c r="AI433" s="18">
        <f>IF(SalesOrders_Log[[#This Row],[Date Invoiced]]=FY02_M02,SalesOrders_Log[[#This Row],[Line Sub Total]],0)</f>
        <v>0</v>
      </c>
      <c r="AJ433" s="18">
        <f>IF(SalesOrders_Log[[#This Row],[Date Invoiced]]=FY02_M03,SalesOrders_Log[[#This Row],[Line Sub Total]],0)</f>
        <v>0</v>
      </c>
      <c r="AK433" s="18">
        <f>IF(SalesOrders_Log[[#This Row],[Date Invoiced]]=FY02_M04,SalesOrders_Log[[#This Row],[Line Sub Total]],0)</f>
        <v>0</v>
      </c>
      <c r="AL433" s="18">
        <f>IF(SalesOrders_Log[[#This Row],[Date Invoiced]]=FY02_M05,SalesOrders_Log[[#This Row],[Line Sub Total]],0)</f>
        <v>0</v>
      </c>
      <c r="AM433" s="18">
        <f>IF(SalesOrders_Log[[#This Row],[Date Invoiced]]=FY02_M06,SalesOrders_Log[[#This Row],[Line Sub Total]],0)</f>
        <v>0</v>
      </c>
      <c r="AN433" s="18">
        <f>IF(SalesOrders_Log[[#This Row],[Date Invoiced]]=FY02_M07,SalesOrders_Log[[#This Row],[Line Sub Total]],0)</f>
        <v>0</v>
      </c>
      <c r="AO433" s="18">
        <f>IF(SalesOrders_Log[[#This Row],[Date Invoiced]]=FY02_M08,SalesOrders_Log[[#This Row],[Line Sub Total]],0)</f>
        <v>0</v>
      </c>
      <c r="AP433" s="18">
        <f>IF(SalesOrders_Log[[#This Row],[Date Invoiced]]=FY02_M09,SalesOrders_Log[[#This Row],[Line Sub Total]],0)</f>
        <v>0</v>
      </c>
      <c r="AQ433" s="18">
        <f>IF(SalesOrders_Log[[#This Row],[Date Invoiced]]=FY02_M10,SalesOrders_Log[[#This Row],[Line Sub Total]],0)</f>
        <v>0</v>
      </c>
      <c r="AR433" s="18">
        <f>IF(SalesOrders_Log[[#This Row],[Date Invoiced]]=FY02_M11,SalesOrders_Log[[#This Row],[Line Sub Total]],0)</f>
        <v>0</v>
      </c>
      <c r="AS433" s="18">
        <f>IF(SalesOrders_Log[[#This Row],[Date Invoiced]]=FY02_M12,SalesOrders_Log[[#This Row],[Line Sub Total]],0)</f>
        <v>0</v>
      </c>
      <c r="AT433" s="18">
        <f>IF(SalesOrders_Log[[#This Row],[Date Invoiced]]=FY03_M01,SalesOrders_Log[[#This Row],[Line Sub Total]],0)</f>
        <v>0</v>
      </c>
      <c r="AU433" s="18">
        <f>IF(SalesOrders_Log[[#This Row],[Date Invoiced]]=FY03_M02,SalesOrders_Log[[#This Row],[Line Sub Total]],0)</f>
        <v>0</v>
      </c>
      <c r="AV433" s="18">
        <f>IF(SalesOrders_Log[[#This Row],[Date Invoiced]]=FY03_M03,SalesOrders_Log[[#This Row],[Line Sub Total]],0)</f>
        <v>0</v>
      </c>
      <c r="AW433" s="18">
        <f>IF(SalesOrders_Log[[#This Row],[Date Invoiced]]=FY03_M04,SalesOrders_Log[[#This Row],[Line Sub Total]],0)</f>
        <v>0</v>
      </c>
      <c r="AX433" s="18">
        <f>IF(SalesOrders_Log[[#This Row],[Date Invoiced]]=FY03_M05,SalesOrders_Log[[#This Row],[Line Sub Total]],0)</f>
        <v>0</v>
      </c>
      <c r="AY433" s="18">
        <f>IF(SalesOrders_Log[[#This Row],[Date Invoiced]]=FY03_M06,SalesOrders_Log[[#This Row],[Line Sub Total]],0)</f>
        <v>0</v>
      </c>
      <c r="AZ433" s="18">
        <f>IF(SalesOrders_Log[[#This Row],[Date Invoiced]]=FY03_M07,SalesOrders_Log[[#This Row],[Line Sub Total]],0)</f>
        <v>0</v>
      </c>
      <c r="BA433" s="18">
        <f>IF(SalesOrders_Log[[#This Row],[Date Invoiced]]=FY03_M08,SalesOrders_Log[[#This Row],[Line Sub Total]],0)</f>
        <v>0</v>
      </c>
      <c r="BB433" s="18">
        <f>IF(SalesOrders_Log[[#This Row],[Date Invoiced]]=FY03_M09,SalesOrders_Log[[#This Row],[Line Sub Total]],0)</f>
        <v>0</v>
      </c>
      <c r="BC433" s="18">
        <f>IF(SalesOrders_Log[[#This Row],[Date Invoiced]]=FY03_M10,SalesOrders_Log[[#This Row],[Line Sub Total]],0)</f>
        <v>0</v>
      </c>
      <c r="BD433" s="18">
        <f>IF(SalesOrders_Log[[#This Row],[Date Invoiced]]=FY03_M11,SalesOrders_Log[[#This Row],[Line Sub Total]],0)</f>
        <v>0</v>
      </c>
      <c r="BE433" s="18">
        <f>IF(SalesOrders_Log[[#This Row],[Date Invoiced]]=FY03_M12,SalesOrders_Log[[#This Row],[Line Sub Total]],0)</f>
        <v>0</v>
      </c>
      <c r="BF433" s="18">
        <f>IF(SalesOrders_Log[[#This Row],[Product]]=FY04_M01,SalesOrders_Log[[#This Row],[Date Invoiced]],0)</f>
        <v>0</v>
      </c>
      <c r="BG433" s="18">
        <f>IF(SalesOrders_Log[[#This Row],[Product]]=FY04_M02,SalesOrders_Log[[#This Row],[Date Invoiced]],0)</f>
        <v>0</v>
      </c>
      <c r="BH433" s="18">
        <f>IF(SalesOrders_Log[[#This Row],[Product]]=FY04_M03,SalesOrders_Log[[#This Row],[Date Invoiced]],0)</f>
        <v>0</v>
      </c>
      <c r="BI433" s="18">
        <f>IF(SalesOrders_Log[[#This Row],[Product]]=FY04_M04,SalesOrders_Log[[#This Row],[Date Invoiced]],0)</f>
        <v>0</v>
      </c>
      <c r="BJ433" s="18">
        <f>IF(SalesOrders_Log[[#This Row],[Product]]=FY04_M05,SalesOrders_Log[[#This Row],[Date Invoiced]],0)</f>
        <v>0</v>
      </c>
      <c r="BK433" s="18">
        <f>IF(SalesOrders_Log[[#This Row],[Product]]=FY04_M06,SalesOrders_Log[[#This Row],[Date Invoiced]],0)</f>
        <v>0</v>
      </c>
      <c r="BL433" s="18">
        <f>IF(SalesOrders_Log[[#This Row],[Product]]=FY04_M07,SalesOrders_Log[[#This Row],[Date Invoiced]],0)</f>
        <v>0</v>
      </c>
      <c r="BM433" s="18">
        <f>IF(SalesOrders_Log[[#This Row],[Product]]=FY04_M08,SalesOrders_Log[[#This Row],[Date Invoiced]],0)</f>
        <v>0</v>
      </c>
      <c r="BN433" s="18">
        <f>IF(SalesOrders_Log[[#This Row],[Product]]=FY04_M09,SalesOrders_Log[[#This Row],[Date Invoiced]],0)</f>
        <v>0</v>
      </c>
      <c r="BO433" s="18">
        <f>IF(SalesOrders_Log[[#This Row],[Product]]=FY04_M10,SalesOrders_Log[[#This Row],[Date Invoiced]],0)</f>
        <v>0</v>
      </c>
      <c r="BP433" s="18">
        <f>IF(SalesOrders_Log[[#This Row],[Product]]=FY04_M11,SalesOrders_Log[[#This Row],[Date Invoiced]],0)</f>
        <v>0</v>
      </c>
      <c r="BQ433" s="18">
        <f>IF(SalesOrders_Log[[#This Row],[Product]]=FY04_M12,SalesOrders_Log[[#This Row],[Date Invoiced]],0)</f>
        <v>0</v>
      </c>
      <c r="BR433" s="18">
        <f>IF(SalesOrders_Log[[#This Row],[Product]]=FY05_M01,SalesOrders_Log[[#This Row],[Date Invoiced]],0)</f>
        <v>0</v>
      </c>
      <c r="BS433" s="18">
        <f>IF(SalesOrders_Log[[#This Row],[Product]]=FY05_M02,SalesOrders_Log[[#This Row],[Date Invoiced]],0)</f>
        <v>0</v>
      </c>
      <c r="BT433" s="18">
        <f>IF(SalesOrders_Log[[#This Row],[Product]]=FY05_M03,SalesOrders_Log[[#This Row],[Date Invoiced]],0)</f>
        <v>0</v>
      </c>
      <c r="BU433" s="18">
        <f>IF(SalesOrders_Log[[#This Row],[Product]]=FY05_M04,SalesOrders_Log[[#This Row],[Date Invoiced]],0)</f>
        <v>0</v>
      </c>
      <c r="BV433" s="18">
        <f>IF(SalesOrders_Log[[#This Row],[Product]]=FY05_M05,SalesOrders_Log[[#This Row],[Date Invoiced]],0)</f>
        <v>0</v>
      </c>
      <c r="BW433" s="18">
        <f>IF(SalesOrders_Log[[#This Row],[Product]]=FY05_M06,SalesOrders_Log[[#This Row],[Date Invoiced]],0)</f>
        <v>0</v>
      </c>
      <c r="BX433" s="18">
        <f>IF(SalesOrders_Log[[#This Row],[Product]]=FY05_M07,SalesOrders_Log[[#This Row],[Date Invoiced]],0)</f>
        <v>0</v>
      </c>
      <c r="BY433" s="18">
        <f>IF(SalesOrders_Log[[#This Row],[Product]]=FY05_M08,SalesOrders_Log[[#This Row],[Date Invoiced]],0)</f>
        <v>0</v>
      </c>
      <c r="BZ433" s="18">
        <f>IF(SalesOrders_Log[[#This Row],[Product]]=FY05_M09,SalesOrders_Log[[#This Row],[Date Invoiced]],0)</f>
        <v>0</v>
      </c>
      <c r="CA433" s="18">
        <f>IF(SalesOrders_Log[[#This Row],[Product]]=FY05_M10,SalesOrders_Log[[#This Row],[Date Invoiced]],0)</f>
        <v>0</v>
      </c>
      <c r="CB433" s="18">
        <f>IF(SalesOrders_Log[[#This Row],[Product]]=FY05_M11,SalesOrders_Log[[#This Row],[Date Invoiced]],0)</f>
        <v>0</v>
      </c>
      <c r="CC433" s="18">
        <f>IF(SalesOrders_Log[[#This Row],[Product]]=FY05_M12,SalesOrders_Log[[#This Row],[Date Invoiced]],0)</f>
        <v>0</v>
      </c>
    </row>
    <row r="434" spans="2:81" x14ac:dyDescent="0.25">
      <c r="B434" s="6" t="s">
        <v>1038</v>
      </c>
      <c r="C434" s="6"/>
      <c r="D434" s="11"/>
      <c r="E434" s="6"/>
      <c r="F434" s="6"/>
      <c r="G434" s="6"/>
      <c r="H434" s="6"/>
      <c r="I434" s="6"/>
      <c r="J434" s="6"/>
      <c r="K434" s="6"/>
      <c r="L434" s="18" t="str">
        <f>IF(ISBLANK(SalesOrders_Log[[#This Row],[Product]]),"",SalesOrders_Log[[#This Row],[List Price]]*SalesOrders_Log[[#This Row],[QTY at List Price]]+SalesOrders_Log[[#This Row],[Discount Price]]*SalesOrders_Log[[#This Row],[QTY at Discount Price]])</f>
        <v/>
      </c>
      <c r="M434" s="6"/>
      <c r="N434" s="6"/>
      <c r="O434" s="18" t="str">
        <f>IFERROR(SalesOrders_Log[[#This Row],[Line Sub Total]]*SalesOrders_Log[[#This Row],[Zip Code Taxes]],"")</f>
        <v/>
      </c>
      <c r="P434" s="18">
        <f>SalesOrders_Log[[#This Row],[List Price]]-SalesOrders_Log[[#This Row],[Cost Price]]</f>
        <v>0</v>
      </c>
      <c r="Q43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34" s="93" t="str">
        <f>IFERROR(SalesOrders_Log[[#This Row],[QTY at List Price]]*SalesOrders_Log[[#This Row],[List Price]]/SalesOrders_Log[[#This Row],[Cost Price]]*SalesOrders_Log[[#This Row],[QTY at List Price]]-IF(SalesOrders_Log[[#This Row],[QTY at List Price]]="","",1),"")</f>
        <v/>
      </c>
      <c r="S434" s="93" t="str">
        <f>IFERROR( SalesOrders_Log[[#This Row],[QTY at Discount Price]]*SalesOrders_Log[[#This Row],[Discount Price]]/SalesOrders_Log[[#This Row],[Cost Price]]*SalesOrders_Log[[#This Row],[QTY at Discount Price]]-IF(SalesOrders_Log[[#This Row],[QTY at Discount Price]]="","",1),"")</f>
        <v/>
      </c>
      <c r="T434" s="6"/>
      <c r="V434" s="18">
        <f>IF(SalesOrders_Log[[#This Row],[Date Invoiced]]=FY01_M01,SalesOrders_Log[[#This Row],[Line Sub Total]],0)</f>
        <v>0</v>
      </c>
      <c r="W434" s="18">
        <f>IF(SalesOrders_Log[[#This Row],[Date Invoiced]]=FY01_M02,SalesOrders_Log[[#This Row],[Line Sub Total]],0)</f>
        <v>0</v>
      </c>
      <c r="X434" s="18">
        <f>IF(SalesOrders_Log[[#This Row],[Date Invoiced]]=FY01_M03,SalesOrders_Log[[#This Row],[Line Sub Total]],0)</f>
        <v>0</v>
      </c>
      <c r="Y434" s="18">
        <f>IF(SalesOrders_Log[[#This Row],[Date Invoiced]]=FY01_M04,SalesOrders_Log[[#This Row],[Line Sub Total]],0)</f>
        <v>0</v>
      </c>
      <c r="Z434" s="18">
        <f>IF(SalesOrders_Log[[#This Row],[Date Invoiced]]=FY01_M05,SalesOrders_Log[[#This Row],[Line Sub Total]],0)</f>
        <v>0</v>
      </c>
      <c r="AA434" s="18">
        <f>IF(SalesOrders_Log[[#This Row],[Date Invoiced]]=FY01_M06,SalesOrders_Log[[#This Row],[Line Sub Total]],0)</f>
        <v>0</v>
      </c>
      <c r="AB434" s="18">
        <f>IF(SalesOrders_Log[[#This Row],[Date Invoiced]]=FY01_M07,SalesOrders_Log[[#This Row],[Line Sub Total]],0)</f>
        <v>0</v>
      </c>
      <c r="AC434" s="18">
        <f>IF(SalesOrders_Log[[#This Row],[Date Invoiced]]=FY01_M08,SalesOrders_Log[[#This Row],[Line Sub Total]],0)</f>
        <v>0</v>
      </c>
      <c r="AD434" s="18">
        <f>IF(SalesOrders_Log[[#This Row],[Date Invoiced]]=FY01_M09,SalesOrders_Log[[#This Row],[Line Sub Total]],0)</f>
        <v>0</v>
      </c>
      <c r="AE434" s="18">
        <f>IF(SalesOrders_Log[[#This Row],[Date Invoiced]]=FY01_M10,SalesOrders_Log[[#This Row],[Line Sub Total]],0)</f>
        <v>0</v>
      </c>
      <c r="AF434" s="18">
        <f>IF(SalesOrders_Log[[#This Row],[Date Invoiced]]=FY01_M11,SalesOrders_Log[[#This Row],[Line Sub Total]],0)</f>
        <v>0</v>
      </c>
      <c r="AG434" s="18">
        <f>IF(SalesOrders_Log[[#This Row],[Date Invoiced]]=FY01_M12,SalesOrders_Log[[#This Row],[Line Sub Total]],0)</f>
        <v>0</v>
      </c>
      <c r="AH434" s="18">
        <f>IF(SalesOrders_Log[[#This Row],[Date Invoiced]]=FY02_M01,SalesOrders_Log[[#This Row],[Line Sub Total]],0)</f>
        <v>0</v>
      </c>
      <c r="AI434" s="18">
        <f>IF(SalesOrders_Log[[#This Row],[Date Invoiced]]=FY02_M02,SalesOrders_Log[[#This Row],[Line Sub Total]],0)</f>
        <v>0</v>
      </c>
      <c r="AJ434" s="18">
        <f>IF(SalesOrders_Log[[#This Row],[Date Invoiced]]=FY02_M03,SalesOrders_Log[[#This Row],[Line Sub Total]],0)</f>
        <v>0</v>
      </c>
      <c r="AK434" s="18">
        <f>IF(SalesOrders_Log[[#This Row],[Date Invoiced]]=FY02_M04,SalesOrders_Log[[#This Row],[Line Sub Total]],0)</f>
        <v>0</v>
      </c>
      <c r="AL434" s="18">
        <f>IF(SalesOrders_Log[[#This Row],[Date Invoiced]]=FY02_M05,SalesOrders_Log[[#This Row],[Line Sub Total]],0)</f>
        <v>0</v>
      </c>
      <c r="AM434" s="18">
        <f>IF(SalesOrders_Log[[#This Row],[Date Invoiced]]=FY02_M06,SalesOrders_Log[[#This Row],[Line Sub Total]],0)</f>
        <v>0</v>
      </c>
      <c r="AN434" s="18">
        <f>IF(SalesOrders_Log[[#This Row],[Date Invoiced]]=FY02_M07,SalesOrders_Log[[#This Row],[Line Sub Total]],0)</f>
        <v>0</v>
      </c>
      <c r="AO434" s="18">
        <f>IF(SalesOrders_Log[[#This Row],[Date Invoiced]]=FY02_M08,SalesOrders_Log[[#This Row],[Line Sub Total]],0)</f>
        <v>0</v>
      </c>
      <c r="AP434" s="18">
        <f>IF(SalesOrders_Log[[#This Row],[Date Invoiced]]=FY02_M09,SalesOrders_Log[[#This Row],[Line Sub Total]],0)</f>
        <v>0</v>
      </c>
      <c r="AQ434" s="18">
        <f>IF(SalesOrders_Log[[#This Row],[Date Invoiced]]=FY02_M10,SalesOrders_Log[[#This Row],[Line Sub Total]],0)</f>
        <v>0</v>
      </c>
      <c r="AR434" s="18">
        <f>IF(SalesOrders_Log[[#This Row],[Date Invoiced]]=FY02_M11,SalesOrders_Log[[#This Row],[Line Sub Total]],0)</f>
        <v>0</v>
      </c>
      <c r="AS434" s="18">
        <f>IF(SalesOrders_Log[[#This Row],[Date Invoiced]]=FY02_M12,SalesOrders_Log[[#This Row],[Line Sub Total]],0)</f>
        <v>0</v>
      </c>
      <c r="AT434" s="18">
        <f>IF(SalesOrders_Log[[#This Row],[Date Invoiced]]=FY03_M01,SalesOrders_Log[[#This Row],[Line Sub Total]],0)</f>
        <v>0</v>
      </c>
      <c r="AU434" s="18">
        <f>IF(SalesOrders_Log[[#This Row],[Date Invoiced]]=FY03_M02,SalesOrders_Log[[#This Row],[Line Sub Total]],0)</f>
        <v>0</v>
      </c>
      <c r="AV434" s="18">
        <f>IF(SalesOrders_Log[[#This Row],[Date Invoiced]]=FY03_M03,SalesOrders_Log[[#This Row],[Line Sub Total]],0)</f>
        <v>0</v>
      </c>
      <c r="AW434" s="18">
        <f>IF(SalesOrders_Log[[#This Row],[Date Invoiced]]=FY03_M04,SalesOrders_Log[[#This Row],[Line Sub Total]],0)</f>
        <v>0</v>
      </c>
      <c r="AX434" s="18">
        <f>IF(SalesOrders_Log[[#This Row],[Date Invoiced]]=FY03_M05,SalesOrders_Log[[#This Row],[Line Sub Total]],0)</f>
        <v>0</v>
      </c>
      <c r="AY434" s="18">
        <f>IF(SalesOrders_Log[[#This Row],[Date Invoiced]]=FY03_M06,SalesOrders_Log[[#This Row],[Line Sub Total]],0)</f>
        <v>0</v>
      </c>
      <c r="AZ434" s="18">
        <f>IF(SalesOrders_Log[[#This Row],[Date Invoiced]]=FY03_M07,SalesOrders_Log[[#This Row],[Line Sub Total]],0)</f>
        <v>0</v>
      </c>
      <c r="BA434" s="18">
        <f>IF(SalesOrders_Log[[#This Row],[Date Invoiced]]=FY03_M08,SalesOrders_Log[[#This Row],[Line Sub Total]],0)</f>
        <v>0</v>
      </c>
      <c r="BB434" s="18">
        <f>IF(SalesOrders_Log[[#This Row],[Date Invoiced]]=FY03_M09,SalesOrders_Log[[#This Row],[Line Sub Total]],0)</f>
        <v>0</v>
      </c>
      <c r="BC434" s="18">
        <f>IF(SalesOrders_Log[[#This Row],[Date Invoiced]]=FY03_M10,SalesOrders_Log[[#This Row],[Line Sub Total]],0)</f>
        <v>0</v>
      </c>
      <c r="BD434" s="18">
        <f>IF(SalesOrders_Log[[#This Row],[Date Invoiced]]=FY03_M11,SalesOrders_Log[[#This Row],[Line Sub Total]],0)</f>
        <v>0</v>
      </c>
      <c r="BE434" s="18">
        <f>IF(SalesOrders_Log[[#This Row],[Date Invoiced]]=FY03_M12,SalesOrders_Log[[#This Row],[Line Sub Total]],0)</f>
        <v>0</v>
      </c>
      <c r="BF434" s="18">
        <f>IF(SalesOrders_Log[[#This Row],[Product]]=FY04_M01,SalesOrders_Log[[#This Row],[Date Invoiced]],0)</f>
        <v>0</v>
      </c>
      <c r="BG434" s="18">
        <f>IF(SalesOrders_Log[[#This Row],[Product]]=FY04_M02,SalesOrders_Log[[#This Row],[Date Invoiced]],0)</f>
        <v>0</v>
      </c>
      <c r="BH434" s="18">
        <f>IF(SalesOrders_Log[[#This Row],[Product]]=FY04_M03,SalesOrders_Log[[#This Row],[Date Invoiced]],0)</f>
        <v>0</v>
      </c>
      <c r="BI434" s="18">
        <f>IF(SalesOrders_Log[[#This Row],[Product]]=FY04_M04,SalesOrders_Log[[#This Row],[Date Invoiced]],0)</f>
        <v>0</v>
      </c>
      <c r="BJ434" s="18">
        <f>IF(SalesOrders_Log[[#This Row],[Product]]=FY04_M05,SalesOrders_Log[[#This Row],[Date Invoiced]],0)</f>
        <v>0</v>
      </c>
      <c r="BK434" s="18">
        <f>IF(SalesOrders_Log[[#This Row],[Product]]=FY04_M06,SalesOrders_Log[[#This Row],[Date Invoiced]],0)</f>
        <v>0</v>
      </c>
      <c r="BL434" s="18">
        <f>IF(SalesOrders_Log[[#This Row],[Product]]=FY04_M07,SalesOrders_Log[[#This Row],[Date Invoiced]],0)</f>
        <v>0</v>
      </c>
      <c r="BM434" s="18">
        <f>IF(SalesOrders_Log[[#This Row],[Product]]=FY04_M08,SalesOrders_Log[[#This Row],[Date Invoiced]],0)</f>
        <v>0</v>
      </c>
      <c r="BN434" s="18">
        <f>IF(SalesOrders_Log[[#This Row],[Product]]=FY04_M09,SalesOrders_Log[[#This Row],[Date Invoiced]],0)</f>
        <v>0</v>
      </c>
      <c r="BO434" s="18">
        <f>IF(SalesOrders_Log[[#This Row],[Product]]=FY04_M10,SalesOrders_Log[[#This Row],[Date Invoiced]],0)</f>
        <v>0</v>
      </c>
      <c r="BP434" s="18">
        <f>IF(SalesOrders_Log[[#This Row],[Product]]=FY04_M11,SalesOrders_Log[[#This Row],[Date Invoiced]],0)</f>
        <v>0</v>
      </c>
      <c r="BQ434" s="18">
        <f>IF(SalesOrders_Log[[#This Row],[Product]]=FY04_M12,SalesOrders_Log[[#This Row],[Date Invoiced]],0)</f>
        <v>0</v>
      </c>
      <c r="BR434" s="18">
        <f>IF(SalesOrders_Log[[#This Row],[Product]]=FY05_M01,SalesOrders_Log[[#This Row],[Date Invoiced]],0)</f>
        <v>0</v>
      </c>
      <c r="BS434" s="18">
        <f>IF(SalesOrders_Log[[#This Row],[Product]]=FY05_M02,SalesOrders_Log[[#This Row],[Date Invoiced]],0)</f>
        <v>0</v>
      </c>
      <c r="BT434" s="18">
        <f>IF(SalesOrders_Log[[#This Row],[Product]]=FY05_M03,SalesOrders_Log[[#This Row],[Date Invoiced]],0)</f>
        <v>0</v>
      </c>
      <c r="BU434" s="18">
        <f>IF(SalesOrders_Log[[#This Row],[Product]]=FY05_M04,SalesOrders_Log[[#This Row],[Date Invoiced]],0)</f>
        <v>0</v>
      </c>
      <c r="BV434" s="18">
        <f>IF(SalesOrders_Log[[#This Row],[Product]]=FY05_M05,SalesOrders_Log[[#This Row],[Date Invoiced]],0)</f>
        <v>0</v>
      </c>
      <c r="BW434" s="18">
        <f>IF(SalesOrders_Log[[#This Row],[Product]]=FY05_M06,SalesOrders_Log[[#This Row],[Date Invoiced]],0)</f>
        <v>0</v>
      </c>
      <c r="BX434" s="18">
        <f>IF(SalesOrders_Log[[#This Row],[Product]]=FY05_M07,SalesOrders_Log[[#This Row],[Date Invoiced]],0)</f>
        <v>0</v>
      </c>
      <c r="BY434" s="18">
        <f>IF(SalesOrders_Log[[#This Row],[Product]]=FY05_M08,SalesOrders_Log[[#This Row],[Date Invoiced]],0)</f>
        <v>0</v>
      </c>
      <c r="BZ434" s="18">
        <f>IF(SalesOrders_Log[[#This Row],[Product]]=FY05_M09,SalesOrders_Log[[#This Row],[Date Invoiced]],0)</f>
        <v>0</v>
      </c>
      <c r="CA434" s="18">
        <f>IF(SalesOrders_Log[[#This Row],[Product]]=FY05_M10,SalesOrders_Log[[#This Row],[Date Invoiced]],0)</f>
        <v>0</v>
      </c>
      <c r="CB434" s="18">
        <f>IF(SalesOrders_Log[[#This Row],[Product]]=FY05_M11,SalesOrders_Log[[#This Row],[Date Invoiced]],0)</f>
        <v>0</v>
      </c>
      <c r="CC434" s="18">
        <f>IF(SalesOrders_Log[[#This Row],[Product]]=FY05_M12,SalesOrders_Log[[#This Row],[Date Invoiced]],0)</f>
        <v>0</v>
      </c>
    </row>
    <row r="435" spans="2:81" x14ac:dyDescent="0.25">
      <c r="B435" s="6" t="s">
        <v>1039</v>
      </c>
      <c r="C435" s="6"/>
      <c r="D435" s="11"/>
      <c r="E435" s="6"/>
      <c r="F435" s="6"/>
      <c r="G435" s="6"/>
      <c r="H435" s="6"/>
      <c r="I435" s="6"/>
      <c r="J435" s="6"/>
      <c r="K435" s="6"/>
      <c r="L435" s="18" t="str">
        <f>IF(ISBLANK(SalesOrders_Log[[#This Row],[Product]]),"",SalesOrders_Log[[#This Row],[List Price]]*SalesOrders_Log[[#This Row],[QTY at List Price]]+SalesOrders_Log[[#This Row],[Discount Price]]*SalesOrders_Log[[#This Row],[QTY at Discount Price]])</f>
        <v/>
      </c>
      <c r="M435" s="6"/>
      <c r="N435" s="6"/>
      <c r="O435" s="18" t="str">
        <f>IFERROR(SalesOrders_Log[[#This Row],[Line Sub Total]]*SalesOrders_Log[[#This Row],[Zip Code Taxes]],"")</f>
        <v/>
      </c>
      <c r="P435" s="18">
        <f>SalesOrders_Log[[#This Row],[List Price]]-SalesOrders_Log[[#This Row],[Cost Price]]</f>
        <v>0</v>
      </c>
      <c r="Q43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35" s="93" t="str">
        <f>IFERROR(SalesOrders_Log[[#This Row],[QTY at List Price]]*SalesOrders_Log[[#This Row],[List Price]]/SalesOrders_Log[[#This Row],[Cost Price]]*SalesOrders_Log[[#This Row],[QTY at List Price]]-IF(SalesOrders_Log[[#This Row],[QTY at List Price]]="","",1),"")</f>
        <v/>
      </c>
      <c r="S435" s="93" t="str">
        <f>IFERROR( SalesOrders_Log[[#This Row],[QTY at Discount Price]]*SalesOrders_Log[[#This Row],[Discount Price]]/SalesOrders_Log[[#This Row],[Cost Price]]*SalesOrders_Log[[#This Row],[QTY at Discount Price]]-IF(SalesOrders_Log[[#This Row],[QTY at Discount Price]]="","",1),"")</f>
        <v/>
      </c>
      <c r="T435" s="6"/>
      <c r="V435" s="18">
        <f>IF(SalesOrders_Log[[#This Row],[Date Invoiced]]=FY01_M01,SalesOrders_Log[[#This Row],[Line Sub Total]],0)</f>
        <v>0</v>
      </c>
      <c r="W435" s="18">
        <f>IF(SalesOrders_Log[[#This Row],[Date Invoiced]]=FY01_M02,SalesOrders_Log[[#This Row],[Line Sub Total]],0)</f>
        <v>0</v>
      </c>
      <c r="X435" s="18">
        <f>IF(SalesOrders_Log[[#This Row],[Date Invoiced]]=FY01_M03,SalesOrders_Log[[#This Row],[Line Sub Total]],0)</f>
        <v>0</v>
      </c>
      <c r="Y435" s="18">
        <f>IF(SalesOrders_Log[[#This Row],[Date Invoiced]]=FY01_M04,SalesOrders_Log[[#This Row],[Line Sub Total]],0)</f>
        <v>0</v>
      </c>
      <c r="Z435" s="18">
        <f>IF(SalesOrders_Log[[#This Row],[Date Invoiced]]=FY01_M05,SalesOrders_Log[[#This Row],[Line Sub Total]],0)</f>
        <v>0</v>
      </c>
      <c r="AA435" s="18">
        <f>IF(SalesOrders_Log[[#This Row],[Date Invoiced]]=FY01_M06,SalesOrders_Log[[#This Row],[Line Sub Total]],0)</f>
        <v>0</v>
      </c>
      <c r="AB435" s="18">
        <f>IF(SalesOrders_Log[[#This Row],[Date Invoiced]]=FY01_M07,SalesOrders_Log[[#This Row],[Line Sub Total]],0)</f>
        <v>0</v>
      </c>
      <c r="AC435" s="18">
        <f>IF(SalesOrders_Log[[#This Row],[Date Invoiced]]=FY01_M08,SalesOrders_Log[[#This Row],[Line Sub Total]],0)</f>
        <v>0</v>
      </c>
      <c r="AD435" s="18">
        <f>IF(SalesOrders_Log[[#This Row],[Date Invoiced]]=FY01_M09,SalesOrders_Log[[#This Row],[Line Sub Total]],0)</f>
        <v>0</v>
      </c>
      <c r="AE435" s="18">
        <f>IF(SalesOrders_Log[[#This Row],[Date Invoiced]]=FY01_M10,SalesOrders_Log[[#This Row],[Line Sub Total]],0)</f>
        <v>0</v>
      </c>
      <c r="AF435" s="18">
        <f>IF(SalesOrders_Log[[#This Row],[Date Invoiced]]=FY01_M11,SalesOrders_Log[[#This Row],[Line Sub Total]],0)</f>
        <v>0</v>
      </c>
      <c r="AG435" s="18">
        <f>IF(SalesOrders_Log[[#This Row],[Date Invoiced]]=FY01_M12,SalesOrders_Log[[#This Row],[Line Sub Total]],0)</f>
        <v>0</v>
      </c>
      <c r="AH435" s="18">
        <f>IF(SalesOrders_Log[[#This Row],[Date Invoiced]]=FY02_M01,SalesOrders_Log[[#This Row],[Line Sub Total]],0)</f>
        <v>0</v>
      </c>
      <c r="AI435" s="18">
        <f>IF(SalesOrders_Log[[#This Row],[Date Invoiced]]=FY02_M02,SalesOrders_Log[[#This Row],[Line Sub Total]],0)</f>
        <v>0</v>
      </c>
      <c r="AJ435" s="18">
        <f>IF(SalesOrders_Log[[#This Row],[Date Invoiced]]=FY02_M03,SalesOrders_Log[[#This Row],[Line Sub Total]],0)</f>
        <v>0</v>
      </c>
      <c r="AK435" s="18">
        <f>IF(SalesOrders_Log[[#This Row],[Date Invoiced]]=FY02_M04,SalesOrders_Log[[#This Row],[Line Sub Total]],0)</f>
        <v>0</v>
      </c>
      <c r="AL435" s="18">
        <f>IF(SalesOrders_Log[[#This Row],[Date Invoiced]]=FY02_M05,SalesOrders_Log[[#This Row],[Line Sub Total]],0)</f>
        <v>0</v>
      </c>
      <c r="AM435" s="18">
        <f>IF(SalesOrders_Log[[#This Row],[Date Invoiced]]=FY02_M06,SalesOrders_Log[[#This Row],[Line Sub Total]],0)</f>
        <v>0</v>
      </c>
      <c r="AN435" s="18">
        <f>IF(SalesOrders_Log[[#This Row],[Date Invoiced]]=FY02_M07,SalesOrders_Log[[#This Row],[Line Sub Total]],0)</f>
        <v>0</v>
      </c>
      <c r="AO435" s="18">
        <f>IF(SalesOrders_Log[[#This Row],[Date Invoiced]]=FY02_M08,SalesOrders_Log[[#This Row],[Line Sub Total]],0)</f>
        <v>0</v>
      </c>
      <c r="AP435" s="18">
        <f>IF(SalesOrders_Log[[#This Row],[Date Invoiced]]=FY02_M09,SalesOrders_Log[[#This Row],[Line Sub Total]],0)</f>
        <v>0</v>
      </c>
      <c r="AQ435" s="18">
        <f>IF(SalesOrders_Log[[#This Row],[Date Invoiced]]=FY02_M10,SalesOrders_Log[[#This Row],[Line Sub Total]],0)</f>
        <v>0</v>
      </c>
      <c r="AR435" s="18">
        <f>IF(SalesOrders_Log[[#This Row],[Date Invoiced]]=FY02_M11,SalesOrders_Log[[#This Row],[Line Sub Total]],0)</f>
        <v>0</v>
      </c>
      <c r="AS435" s="18">
        <f>IF(SalesOrders_Log[[#This Row],[Date Invoiced]]=FY02_M12,SalesOrders_Log[[#This Row],[Line Sub Total]],0)</f>
        <v>0</v>
      </c>
      <c r="AT435" s="18">
        <f>IF(SalesOrders_Log[[#This Row],[Date Invoiced]]=FY03_M01,SalesOrders_Log[[#This Row],[Line Sub Total]],0)</f>
        <v>0</v>
      </c>
      <c r="AU435" s="18">
        <f>IF(SalesOrders_Log[[#This Row],[Date Invoiced]]=FY03_M02,SalesOrders_Log[[#This Row],[Line Sub Total]],0)</f>
        <v>0</v>
      </c>
      <c r="AV435" s="18">
        <f>IF(SalesOrders_Log[[#This Row],[Date Invoiced]]=FY03_M03,SalesOrders_Log[[#This Row],[Line Sub Total]],0)</f>
        <v>0</v>
      </c>
      <c r="AW435" s="18">
        <f>IF(SalesOrders_Log[[#This Row],[Date Invoiced]]=FY03_M04,SalesOrders_Log[[#This Row],[Line Sub Total]],0)</f>
        <v>0</v>
      </c>
      <c r="AX435" s="18">
        <f>IF(SalesOrders_Log[[#This Row],[Date Invoiced]]=FY03_M05,SalesOrders_Log[[#This Row],[Line Sub Total]],0)</f>
        <v>0</v>
      </c>
      <c r="AY435" s="18">
        <f>IF(SalesOrders_Log[[#This Row],[Date Invoiced]]=FY03_M06,SalesOrders_Log[[#This Row],[Line Sub Total]],0)</f>
        <v>0</v>
      </c>
      <c r="AZ435" s="18">
        <f>IF(SalesOrders_Log[[#This Row],[Date Invoiced]]=FY03_M07,SalesOrders_Log[[#This Row],[Line Sub Total]],0)</f>
        <v>0</v>
      </c>
      <c r="BA435" s="18">
        <f>IF(SalesOrders_Log[[#This Row],[Date Invoiced]]=FY03_M08,SalesOrders_Log[[#This Row],[Line Sub Total]],0)</f>
        <v>0</v>
      </c>
      <c r="BB435" s="18">
        <f>IF(SalesOrders_Log[[#This Row],[Date Invoiced]]=FY03_M09,SalesOrders_Log[[#This Row],[Line Sub Total]],0)</f>
        <v>0</v>
      </c>
      <c r="BC435" s="18">
        <f>IF(SalesOrders_Log[[#This Row],[Date Invoiced]]=FY03_M10,SalesOrders_Log[[#This Row],[Line Sub Total]],0)</f>
        <v>0</v>
      </c>
      <c r="BD435" s="18">
        <f>IF(SalesOrders_Log[[#This Row],[Date Invoiced]]=FY03_M11,SalesOrders_Log[[#This Row],[Line Sub Total]],0)</f>
        <v>0</v>
      </c>
      <c r="BE435" s="18">
        <f>IF(SalesOrders_Log[[#This Row],[Date Invoiced]]=FY03_M12,SalesOrders_Log[[#This Row],[Line Sub Total]],0)</f>
        <v>0</v>
      </c>
      <c r="BF435" s="18">
        <f>IF(SalesOrders_Log[[#This Row],[Product]]=FY04_M01,SalesOrders_Log[[#This Row],[Date Invoiced]],0)</f>
        <v>0</v>
      </c>
      <c r="BG435" s="18">
        <f>IF(SalesOrders_Log[[#This Row],[Product]]=FY04_M02,SalesOrders_Log[[#This Row],[Date Invoiced]],0)</f>
        <v>0</v>
      </c>
      <c r="BH435" s="18">
        <f>IF(SalesOrders_Log[[#This Row],[Product]]=FY04_M03,SalesOrders_Log[[#This Row],[Date Invoiced]],0)</f>
        <v>0</v>
      </c>
      <c r="BI435" s="18">
        <f>IF(SalesOrders_Log[[#This Row],[Product]]=FY04_M04,SalesOrders_Log[[#This Row],[Date Invoiced]],0)</f>
        <v>0</v>
      </c>
      <c r="BJ435" s="18">
        <f>IF(SalesOrders_Log[[#This Row],[Product]]=FY04_M05,SalesOrders_Log[[#This Row],[Date Invoiced]],0)</f>
        <v>0</v>
      </c>
      <c r="BK435" s="18">
        <f>IF(SalesOrders_Log[[#This Row],[Product]]=FY04_M06,SalesOrders_Log[[#This Row],[Date Invoiced]],0)</f>
        <v>0</v>
      </c>
      <c r="BL435" s="18">
        <f>IF(SalesOrders_Log[[#This Row],[Product]]=FY04_M07,SalesOrders_Log[[#This Row],[Date Invoiced]],0)</f>
        <v>0</v>
      </c>
      <c r="BM435" s="18">
        <f>IF(SalesOrders_Log[[#This Row],[Product]]=FY04_M08,SalesOrders_Log[[#This Row],[Date Invoiced]],0)</f>
        <v>0</v>
      </c>
      <c r="BN435" s="18">
        <f>IF(SalesOrders_Log[[#This Row],[Product]]=FY04_M09,SalesOrders_Log[[#This Row],[Date Invoiced]],0)</f>
        <v>0</v>
      </c>
      <c r="BO435" s="18">
        <f>IF(SalesOrders_Log[[#This Row],[Product]]=FY04_M10,SalesOrders_Log[[#This Row],[Date Invoiced]],0)</f>
        <v>0</v>
      </c>
      <c r="BP435" s="18">
        <f>IF(SalesOrders_Log[[#This Row],[Product]]=FY04_M11,SalesOrders_Log[[#This Row],[Date Invoiced]],0)</f>
        <v>0</v>
      </c>
      <c r="BQ435" s="18">
        <f>IF(SalesOrders_Log[[#This Row],[Product]]=FY04_M12,SalesOrders_Log[[#This Row],[Date Invoiced]],0)</f>
        <v>0</v>
      </c>
      <c r="BR435" s="18">
        <f>IF(SalesOrders_Log[[#This Row],[Product]]=FY05_M01,SalesOrders_Log[[#This Row],[Date Invoiced]],0)</f>
        <v>0</v>
      </c>
      <c r="BS435" s="18">
        <f>IF(SalesOrders_Log[[#This Row],[Product]]=FY05_M02,SalesOrders_Log[[#This Row],[Date Invoiced]],0)</f>
        <v>0</v>
      </c>
      <c r="BT435" s="18">
        <f>IF(SalesOrders_Log[[#This Row],[Product]]=FY05_M03,SalesOrders_Log[[#This Row],[Date Invoiced]],0)</f>
        <v>0</v>
      </c>
      <c r="BU435" s="18">
        <f>IF(SalesOrders_Log[[#This Row],[Product]]=FY05_M04,SalesOrders_Log[[#This Row],[Date Invoiced]],0)</f>
        <v>0</v>
      </c>
      <c r="BV435" s="18">
        <f>IF(SalesOrders_Log[[#This Row],[Product]]=FY05_M05,SalesOrders_Log[[#This Row],[Date Invoiced]],0)</f>
        <v>0</v>
      </c>
      <c r="BW435" s="18">
        <f>IF(SalesOrders_Log[[#This Row],[Product]]=FY05_M06,SalesOrders_Log[[#This Row],[Date Invoiced]],0)</f>
        <v>0</v>
      </c>
      <c r="BX435" s="18">
        <f>IF(SalesOrders_Log[[#This Row],[Product]]=FY05_M07,SalesOrders_Log[[#This Row],[Date Invoiced]],0)</f>
        <v>0</v>
      </c>
      <c r="BY435" s="18">
        <f>IF(SalesOrders_Log[[#This Row],[Product]]=FY05_M08,SalesOrders_Log[[#This Row],[Date Invoiced]],0)</f>
        <v>0</v>
      </c>
      <c r="BZ435" s="18">
        <f>IF(SalesOrders_Log[[#This Row],[Product]]=FY05_M09,SalesOrders_Log[[#This Row],[Date Invoiced]],0)</f>
        <v>0</v>
      </c>
      <c r="CA435" s="18">
        <f>IF(SalesOrders_Log[[#This Row],[Product]]=FY05_M10,SalesOrders_Log[[#This Row],[Date Invoiced]],0)</f>
        <v>0</v>
      </c>
      <c r="CB435" s="18">
        <f>IF(SalesOrders_Log[[#This Row],[Product]]=FY05_M11,SalesOrders_Log[[#This Row],[Date Invoiced]],0)</f>
        <v>0</v>
      </c>
      <c r="CC435" s="18">
        <f>IF(SalesOrders_Log[[#This Row],[Product]]=FY05_M12,SalesOrders_Log[[#This Row],[Date Invoiced]],0)</f>
        <v>0</v>
      </c>
    </row>
    <row r="436" spans="2:81" x14ac:dyDescent="0.25">
      <c r="B436" s="6" t="s">
        <v>1040</v>
      </c>
      <c r="C436" s="6"/>
      <c r="D436" s="11"/>
      <c r="E436" s="6"/>
      <c r="F436" s="6"/>
      <c r="G436" s="6"/>
      <c r="H436" s="6"/>
      <c r="I436" s="6"/>
      <c r="J436" s="6"/>
      <c r="K436" s="6"/>
      <c r="L436" s="18" t="str">
        <f>IF(ISBLANK(SalesOrders_Log[[#This Row],[Product]]),"",SalesOrders_Log[[#This Row],[List Price]]*SalesOrders_Log[[#This Row],[QTY at List Price]]+SalesOrders_Log[[#This Row],[Discount Price]]*SalesOrders_Log[[#This Row],[QTY at Discount Price]])</f>
        <v/>
      </c>
      <c r="M436" s="6"/>
      <c r="N436" s="6"/>
      <c r="O436" s="18" t="str">
        <f>IFERROR(SalesOrders_Log[[#This Row],[Line Sub Total]]*SalesOrders_Log[[#This Row],[Zip Code Taxes]],"")</f>
        <v/>
      </c>
      <c r="P436" s="18">
        <f>SalesOrders_Log[[#This Row],[List Price]]-SalesOrders_Log[[#This Row],[Cost Price]]</f>
        <v>0</v>
      </c>
      <c r="Q43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36" s="93" t="str">
        <f>IFERROR(SalesOrders_Log[[#This Row],[QTY at List Price]]*SalesOrders_Log[[#This Row],[List Price]]/SalesOrders_Log[[#This Row],[Cost Price]]*SalesOrders_Log[[#This Row],[QTY at List Price]]-IF(SalesOrders_Log[[#This Row],[QTY at List Price]]="","",1),"")</f>
        <v/>
      </c>
      <c r="S436" s="93" t="str">
        <f>IFERROR( SalesOrders_Log[[#This Row],[QTY at Discount Price]]*SalesOrders_Log[[#This Row],[Discount Price]]/SalesOrders_Log[[#This Row],[Cost Price]]*SalesOrders_Log[[#This Row],[QTY at Discount Price]]-IF(SalesOrders_Log[[#This Row],[QTY at Discount Price]]="","",1),"")</f>
        <v/>
      </c>
      <c r="T436" s="6"/>
      <c r="V436" s="18">
        <f>IF(SalesOrders_Log[[#This Row],[Date Invoiced]]=FY01_M01,SalesOrders_Log[[#This Row],[Line Sub Total]],0)</f>
        <v>0</v>
      </c>
      <c r="W436" s="18">
        <f>IF(SalesOrders_Log[[#This Row],[Date Invoiced]]=FY01_M02,SalesOrders_Log[[#This Row],[Line Sub Total]],0)</f>
        <v>0</v>
      </c>
      <c r="X436" s="18">
        <f>IF(SalesOrders_Log[[#This Row],[Date Invoiced]]=FY01_M03,SalesOrders_Log[[#This Row],[Line Sub Total]],0)</f>
        <v>0</v>
      </c>
      <c r="Y436" s="18">
        <f>IF(SalesOrders_Log[[#This Row],[Date Invoiced]]=FY01_M04,SalesOrders_Log[[#This Row],[Line Sub Total]],0)</f>
        <v>0</v>
      </c>
      <c r="Z436" s="18">
        <f>IF(SalesOrders_Log[[#This Row],[Date Invoiced]]=FY01_M05,SalesOrders_Log[[#This Row],[Line Sub Total]],0)</f>
        <v>0</v>
      </c>
      <c r="AA436" s="18">
        <f>IF(SalesOrders_Log[[#This Row],[Date Invoiced]]=FY01_M06,SalesOrders_Log[[#This Row],[Line Sub Total]],0)</f>
        <v>0</v>
      </c>
      <c r="AB436" s="18">
        <f>IF(SalesOrders_Log[[#This Row],[Date Invoiced]]=FY01_M07,SalesOrders_Log[[#This Row],[Line Sub Total]],0)</f>
        <v>0</v>
      </c>
      <c r="AC436" s="18">
        <f>IF(SalesOrders_Log[[#This Row],[Date Invoiced]]=FY01_M08,SalesOrders_Log[[#This Row],[Line Sub Total]],0)</f>
        <v>0</v>
      </c>
      <c r="AD436" s="18">
        <f>IF(SalesOrders_Log[[#This Row],[Date Invoiced]]=FY01_M09,SalesOrders_Log[[#This Row],[Line Sub Total]],0)</f>
        <v>0</v>
      </c>
      <c r="AE436" s="18">
        <f>IF(SalesOrders_Log[[#This Row],[Date Invoiced]]=FY01_M10,SalesOrders_Log[[#This Row],[Line Sub Total]],0)</f>
        <v>0</v>
      </c>
      <c r="AF436" s="18">
        <f>IF(SalesOrders_Log[[#This Row],[Date Invoiced]]=FY01_M11,SalesOrders_Log[[#This Row],[Line Sub Total]],0)</f>
        <v>0</v>
      </c>
      <c r="AG436" s="18">
        <f>IF(SalesOrders_Log[[#This Row],[Date Invoiced]]=FY01_M12,SalesOrders_Log[[#This Row],[Line Sub Total]],0)</f>
        <v>0</v>
      </c>
      <c r="AH436" s="18">
        <f>IF(SalesOrders_Log[[#This Row],[Date Invoiced]]=FY02_M01,SalesOrders_Log[[#This Row],[Line Sub Total]],0)</f>
        <v>0</v>
      </c>
      <c r="AI436" s="18">
        <f>IF(SalesOrders_Log[[#This Row],[Date Invoiced]]=FY02_M02,SalesOrders_Log[[#This Row],[Line Sub Total]],0)</f>
        <v>0</v>
      </c>
      <c r="AJ436" s="18">
        <f>IF(SalesOrders_Log[[#This Row],[Date Invoiced]]=FY02_M03,SalesOrders_Log[[#This Row],[Line Sub Total]],0)</f>
        <v>0</v>
      </c>
      <c r="AK436" s="18">
        <f>IF(SalesOrders_Log[[#This Row],[Date Invoiced]]=FY02_M04,SalesOrders_Log[[#This Row],[Line Sub Total]],0)</f>
        <v>0</v>
      </c>
      <c r="AL436" s="18">
        <f>IF(SalesOrders_Log[[#This Row],[Date Invoiced]]=FY02_M05,SalesOrders_Log[[#This Row],[Line Sub Total]],0)</f>
        <v>0</v>
      </c>
      <c r="AM436" s="18">
        <f>IF(SalesOrders_Log[[#This Row],[Date Invoiced]]=FY02_M06,SalesOrders_Log[[#This Row],[Line Sub Total]],0)</f>
        <v>0</v>
      </c>
      <c r="AN436" s="18">
        <f>IF(SalesOrders_Log[[#This Row],[Date Invoiced]]=FY02_M07,SalesOrders_Log[[#This Row],[Line Sub Total]],0)</f>
        <v>0</v>
      </c>
      <c r="AO436" s="18">
        <f>IF(SalesOrders_Log[[#This Row],[Date Invoiced]]=FY02_M08,SalesOrders_Log[[#This Row],[Line Sub Total]],0)</f>
        <v>0</v>
      </c>
      <c r="AP436" s="18">
        <f>IF(SalesOrders_Log[[#This Row],[Date Invoiced]]=FY02_M09,SalesOrders_Log[[#This Row],[Line Sub Total]],0)</f>
        <v>0</v>
      </c>
      <c r="AQ436" s="18">
        <f>IF(SalesOrders_Log[[#This Row],[Date Invoiced]]=FY02_M10,SalesOrders_Log[[#This Row],[Line Sub Total]],0)</f>
        <v>0</v>
      </c>
      <c r="AR436" s="18">
        <f>IF(SalesOrders_Log[[#This Row],[Date Invoiced]]=FY02_M11,SalesOrders_Log[[#This Row],[Line Sub Total]],0)</f>
        <v>0</v>
      </c>
      <c r="AS436" s="18">
        <f>IF(SalesOrders_Log[[#This Row],[Date Invoiced]]=FY02_M12,SalesOrders_Log[[#This Row],[Line Sub Total]],0)</f>
        <v>0</v>
      </c>
      <c r="AT436" s="18">
        <f>IF(SalesOrders_Log[[#This Row],[Date Invoiced]]=FY03_M01,SalesOrders_Log[[#This Row],[Line Sub Total]],0)</f>
        <v>0</v>
      </c>
      <c r="AU436" s="18">
        <f>IF(SalesOrders_Log[[#This Row],[Date Invoiced]]=FY03_M02,SalesOrders_Log[[#This Row],[Line Sub Total]],0)</f>
        <v>0</v>
      </c>
      <c r="AV436" s="18">
        <f>IF(SalesOrders_Log[[#This Row],[Date Invoiced]]=FY03_M03,SalesOrders_Log[[#This Row],[Line Sub Total]],0)</f>
        <v>0</v>
      </c>
      <c r="AW436" s="18">
        <f>IF(SalesOrders_Log[[#This Row],[Date Invoiced]]=FY03_M04,SalesOrders_Log[[#This Row],[Line Sub Total]],0)</f>
        <v>0</v>
      </c>
      <c r="AX436" s="18">
        <f>IF(SalesOrders_Log[[#This Row],[Date Invoiced]]=FY03_M05,SalesOrders_Log[[#This Row],[Line Sub Total]],0)</f>
        <v>0</v>
      </c>
      <c r="AY436" s="18">
        <f>IF(SalesOrders_Log[[#This Row],[Date Invoiced]]=FY03_M06,SalesOrders_Log[[#This Row],[Line Sub Total]],0)</f>
        <v>0</v>
      </c>
      <c r="AZ436" s="18">
        <f>IF(SalesOrders_Log[[#This Row],[Date Invoiced]]=FY03_M07,SalesOrders_Log[[#This Row],[Line Sub Total]],0)</f>
        <v>0</v>
      </c>
      <c r="BA436" s="18">
        <f>IF(SalesOrders_Log[[#This Row],[Date Invoiced]]=FY03_M08,SalesOrders_Log[[#This Row],[Line Sub Total]],0)</f>
        <v>0</v>
      </c>
      <c r="BB436" s="18">
        <f>IF(SalesOrders_Log[[#This Row],[Date Invoiced]]=FY03_M09,SalesOrders_Log[[#This Row],[Line Sub Total]],0)</f>
        <v>0</v>
      </c>
      <c r="BC436" s="18">
        <f>IF(SalesOrders_Log[[#This Row],[Date Invoiced]]=FY03_M10,SalesOrders_Log[[#This Row],[Line Sub Total]],0)</f>
        <v>0</v>
      </c>
      <c r="BD436" s="18">
        <f>IF(SalesOrders_Log[[#This Row],[Date Invoiced]]=FY03_M11,SalesOrders_Log[[#This Row],[Line Sub Total]],0)</f>
        <v>0</v>
      </c>
      <c r="BE436" s="18">
        <f>IF(SalesOrders_Log[[#This Row],[Date Invoiced]]=FY03_M12,SalesOrders_Log[[#This Row],[Line Sub Total]],0)</f>
        <v>0</v>
      </c>
      <c r="BF436" s="18">
        <f>IF(SalesOrders_Log[[#This Row],[Product]]=FY04_M01,SalesOrders_Log[[#This Row],[Date Invoiced]],0)</f>
        <v>0</v>
      </c>
      <c r="BG436" s="18">
        <f>IF(SalesOrders_Log[[#This Row],[Product]]=FY04_M02,SalesOrders_Log[[#This Row],[Date Invoiced]],0)</f>
        <v>0</v>
      </c>
      <c r="BH436" s="18">
        <f>IF(SalesOrders_Log[[#This Row],[Product]]=FY04_M03,SalesOrders_Log[[#This Row],[Date Invoiced]],0)</f>
        <v>0</v>
      </c>
      <c r="BI436" s="18">
        <f>IF(SalesOrders_Log[[#This Row],[Product]]=FY04_M04,SalesOrders_Log[[#This Row],[Date Invoiced]],0)</f>
        <v>0</v>
      </c>
      <c r="BJ436" s="18">
        <f>IF(SalesOrders_Log[[#This Row],[Product]]=FY04_M05,SalesOrders_Log[[#This Row],[Date Invoiced]],0)</f>
        <v>0</v>
      </c>
      <c r="BK436" s="18">
        <f>IF(SalesOrders_Log[[#This Row],[Product]]=FY04_M06,SalesOrders_Log[[#This Row],[Date Invoiced]],0)</f>
        <v>0</v>
      </c>
      <c r="BL436" s="18">
        <f>IF(SalesOrders_Log[[#This Row],[Product]]=FY04_M07,SalesOrders_Log[[#This Row],[Date Invoiced]],0)</f>
        <v>0</v>
      </c>
      <c r="BM436" s="18">
        <f>IF(SalesOrders_Log[[#This Row],[Product]]=FY04_M08,SalesOrders_Log[[#This Row],[Date Invoiced]],0)</f>
        <v>0</v>
      </c>
      <c r="BN436" s="18">
        <f>IF(SalesOrders_Log[[#This Row],[Product]]=FY04_M09,SalesOrders_Log[[#This Row],[Date Invoiced]],0)</f>
        <v>0</v>
      </c>
      <c r="BO436" s="18">
        <f>IF(SalesOrders_Log[[#This Row],[Product]]=FY04_M10,SalesOrders_Log[[#This Row],[Date Invoiced]],0)</f>
        <v>0</v>
      </c>
      <c r="BP436" s="18">
        <f>IF(SalesOrders_Log[[#This Row],[Product]]=FY04_M11,SalesOrders_Log[[#This Row],[Date Invoiced]],0)</f>
        <v>0</v>
      </c>
      <c r="BQ436" s="18">
        <f>IF(SalesOrders_Log[[#This Row],[Product]]=FY04_M12,SalesOrders_Log[[#This Row],[Date Invoiced]],0)</f>
        <v>0</v>
      </c>
      <c r="BR436" s="18">
        <f>IF(SalesOrders_Log[[#This Row],[Product]]=FY05_M01,SalesOrders_Log[[#This Row],[Date Invoiced]],0)</f>
        <v>0</v>
      </c>
      <c r="BS436" s="18">
        <f>IF(SalesOrders_Log[[#This Row],[Product]]=FY05_M02,SalesOrders_Log[[#This Row],[Date Invoiced]],0)</f>
        <v>0</v>
      </c>
      <c r="BT436" s="18">
        <f>IF(SalesOrders_Log[[#This Row],[Product]]=FY05_M03,SalesOrders_Log[[#This Row],[Date Invoiced]],0)</f>
        <v>0</v>
      </c>
      <c r="BU436" s="18">
        <f>IF(SalesOrders_Log[[#This Row],[Product]]=FY05_M04,SalesOrders_Log[[#This Row],[Date Invoiced]],0)</f>
        <v>0</v>
      </c>
      <c r="BV436" s="18">
        <f>IF(SalesOrders_Log[[#This Row],[Product]]=FY05_M05,SalesOrders_Log[[#This Row],[Date Invoiced]],0)</f>
        <v>0</v>
      </c>
      <c r="BW436" s="18">
        <f>IF(SalesOrders_Log[[#This Row],[Product]]=FY05_M06,SalesOrders_Log[[#This Row],[Date Invoiced]],0)</f>
        <v>0</v>
      </c>
      <c r="BX436" s="18">
        <f>IF(SalesOrders_Log[[#This Row],[Product]]=FY05_M07,SalesOrders_Log[[#This Row],[Date Invoiced]],0)</f>
        <v>0</v>
      </c>
      <c r="BY436" s="18">
        <f>IF(SalesOrders_Log[[#This Row],[Product]]=FY05_M08,SalesOrders_Log[[#This Row],[Date Invoiced]],0)</f>
        <v>0</v>
      </c>
      <c r="BZ436" s="18">
        <f>IF(SalesOrders_Log[[#This Row],[Product]]=FY05_M09,SalesOrders_Log[[#This Row],[Date Invoiced]],0)</f>
        <v>0</v>
      </c>
      <c r="CA436" s="18">
        <f>IF(SalesOrders_Log[[#This Row],[Product]]=FY05_M10,SalesOrders_Log[[#This Row],[Date Invoiced]],0)</f>
        <v>0</v>
      </c>
      <c r="CB436" s="18">
        <f>IF(SalesOrders_Log[[#This Row],[Product]]=FY05_M11,SalesOrders_Log[[#This Row],[Date Invoiced]],0)</f>
        <v>0</v>
      </c>
      <c r="CC436" s="18">
        <f>IF(SalesOrders_Log[[#This Row],[Product]]=FY05_M12,SalesOrders_Log[[#This Row],[Date Invoiced]],0)</f>
        <v>0</v>
      </c>
    </row>
    <row r="437" spans="2:81" x14ac:dyDescent="0.25">
      <c r="B437" s="6" t="s">
        <v>1041</v>
      </c>
      <c r="C437" s="6"/>
      <c r="D437" s="11"/>
      <c r="E437" s="6"/>
      <c r="F437" s="6"/>
      <c r="G437" s="6"/>
      <c r="H437" s="6"/>
      <c r="I437" s="6"/>
      <c r="J437" s="6"/>
      <c r="K437" s="6"/>
      <c r="L437" s="18" t="str">
        <f>IF(ISBLANK(SalesOrders_Log[[#This Row],[Product]]),"",SalesOrders_Log[[#This Row],[List Price]]*SalesOrders_Log[[#This Row],[QTY at List Price]]+SalesOrders_Log[[#This Row],[Discount Price]]*SalesOrders_Log[[#This Row],[QTY at Discount Price]])</f>
        <v/>
      </c>
      <c r="M437" s="6"/>
      <c r="N437" s="6"/>
      <c r="O437" s="18" t="str">
        <f>IFERROR(SalesOrders_Log[[#This Row],[Line Sub Total]]*SalesOrders_Log[[#This Row],[Zip Code Taxes]],"")</f>
        <v/>
      </c>
      <c r="P437" s="18">
        <f>SalesOrders_Log[[#This Row],[List Price]]-SalesOrders_Log[[#This Row],[Cost Price]]</f>
        <v>0</v>
      </c>
      <c r="Q43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37" s="93" t="str">
        <f>IFERROR(SalesOrders_Log[[#This Row],[QTY at List Price]]*SalesOrders_Log[[#This Row],[List Price]]/SalesOrders_Log[[#This Row],[Cost Price]]*SalesOrders_Log[[#This Row],[QTY at List Price]]-IF(SalesOrders_Log[[#This Row],[QTY at List Price]]="","",1),"")</f>
        <v/>
      </c>
      <c r="S437" s="93" t="str">
        <f>IFERROR( SalesOrders_Log[[#This Row],[QTY at Discount Price]]*SalesOrders_Log[[#This Row],[Discount Price]]/SalesOrders_Log[[#This Row],[Cost Price]]*SalesOrders_Log[[#This Row],[QTY at Discount Price]]-IF(SalesOrders_Log[[#This Row],[QTY at Discount Price]]="","",1),"")</f>
        <v/>
      </c>
      <c r="T437" s="6"/>
      <c r="V437" s="18">
        <f>IF(SalesOrders_Log[[#This Row],[Date Invoiced]]=FY01_M01,SalesOrders_Log[[#This Row],[Line Sub Total]],0)</f>
        <v>0</v>
      </c>
      <c r="W437" s="18">
        <f>IF(SalesOrders_Log[[#This Row],[Date Invoiced]]=FY01_M02,SalesOrders_Log[[#This Row],[Line Sub Total]],0)</f>
        <v>0</v>
      </c>
      <c r="X437" s="18">
        <f>IF(SalesOrders_Log[[#This Row],[Date Invoiced]]=FY01_M03,SalesOrders_Log[[#This Row],[Line Sub Total]],0)</f>
        <v>0</v>
      </c>
      <c r="Y437" s="18">
        <f>IF(SalesOrders_Log[[#This Row],[Date Invoiced]]=FY01_M04,SalesOrders_Log[[#This Row],[Line Sub Total]],0)</f>
        <v>0</v>
      </c>
      <c r="Z437" s="18">
        <f>IF(SalesOrders_Log[[#This Row],[Date Invoiced]]=FY01_M05,SalesOrders_Log[[#This Row],[Line Sub Total]],0)</f>
        <v>0</v>
      </c>
      <c r="AA437" s="18">
        <f>IF(SalesOrders_Log[[#This Row],[Date Invoiced]]=FY01_M06,SalesOrders_Log[[#This Row],[Line Sub Total]],0)</f>
        <v>0</v>
      </c>
      <c r="AB437" s="18">
        <f>IF(SalesOrders_Log[[#This Row],[Date Invoiced]]=FY01_M07,SalesOrders_Log[[#This Row],[Line Sub Total]],0)</f>
        <v>0</v>
      </c>
      <c r="AC437" s="18">
        <f>IF(SalesOrders_Log[[#This Row],[Date Invoiced]]=FY01_M08,SalesOrders_Log[[#This Row],[Line Sub Total]],0)</f>
        <v>0</v>
      </c>
      <c r="AD437" s="18">
        <f>IF(SalesOrders_Log[[#This Row],[Date Invoiced]]=FY01_M09,SalesOrders_Log[[#This Row],[Line Sub Total]],0)</f>
        <v>0</v>
      </c>
      <c r="AE437" s="18">
        <f>IF(SalesOrders_Log[[#This Row],[Date Invoiced]]=FY01_M10,SalesOrders_Log[[#This Row],[Line Sub Total]],0)</f>
        <v>0</v>
      </c>
      <c r="AF437" s="18">
        <f>IF(SalesOrders_Log[[#This Row],[Date Invoiced]]=FY01_M11,SalesOrders_Log[[#This Row],[Line Sub Total]],0)</f>
        <v>0</v>
      </c>
      <c r="AG437" s="18">
        <f>IF(SalesOrders_Log[[#This Row],[Date Invoiced]]=FY01_M12,SalesOrders_Log[[#This Row],[Line Sub Total]],0)</f>
        <v>0</v>
      </c>
      <c r="AH437" s="18">
        <f>IF(SalesOrders_Log[[#This Row],[Date Invoiced]]=FY02_M01,SalesOrders_Log[[#This Row],[Line Sub Total]],0)</f>
        <v>0</v>
      </c>
      <c r="AI437" s="18">
        <f>IF(SalesOrders_Log[[#This Row],[Date Invoiced]]=FY02_M02,SalesOrders_Log[[#This Row],[Line Sub Total]],0)</f>
        <v>0</v>
      </c>
      <c r="AJ437" s="18">
        <f>IF(SalesOrders_Log[[#This Row],[Date Invoiced]]=FY02_M03,SalesOrders_Log[[#This Row],[Line Sub Total]],0)</f>
        <v>0</v>
      </c>
      <c r="AK437" s="18">
        <f>IF(SalesOrders_Log[[#This Row],[Date Invoiced]]=FY02_M04,SalesOrders_Log[[#This Row],[Line Sub Total]],0)</f>
        <v>0</v>
      </c>
      <c r="AL437" s="18">
        <f>IF(SalesOrders_Log[[#This Row],[Date Invoiced]]=FY02_M05,SalesOrders_Log[[#This Row],[Line Sub Total]],0)</f>
        <v>0</v>
      </c>
      <c r="AM437" s="18">
        <f>IF(SalesOrders_Log[[#This Row],[Date Invoiced]]=FY02_M06,SalesOrders_Log[[#This Row],[Line Sub Total]],0)</f>
        <v>0</v>
      </c>
      <c r="AN437" s="18">
        <f>IF(SalesOrders_Log[[#This Row],[Date Invoiced]]=FY02_M07,SalesOrders_Log[[#This Row],[Line Sub Total]],0)</f>
        <v>0</v>
      </c>
      <c r="AO437" s="18">
        <f>IF(SalesOrders_Log[[#This Row],[Date Invoiced]]=FY02_M08,SalesOrders_Log[[#This Row],[Line Sub Total]],0)</f>
        <v>0</v>
      </c>
      <c r="AP437" s="18">
        <f>IF(SalesOrders_Log[[#This Row],[Date Invoiced]]=FY02_M09,SalesOrders_Log[[#This Row],[Line Sub Total]],0)</f>
        <v>0</v>
      </c>
      <c r="AQ437" s="18">
        <f>IF(SalesOrders_Log[[#This Row],[Date Invoiced]]=FY02_M10,SalesOrders_Log[[#This Row],[Line Sub Total]],0)</f>
        <v>0</v>
      </c>
      <c r="AR437" s="18">
        <f>IF(SalesOrders_Log[[#This Row],[Date Invoiced]]=FY02_M11,SalesOrders_Log[[#This Row],[Line Sub Total]],0)</f>
        <v>0</v>
      </c>
      <c r="AS437" s="18">
        <f>IF(SalesOrders_Log[[#This Row],[Date Invoiced]]=FY02_M12,SalesOrders_Log[[#This Row],[Line Sub Total]],0)</f>
        <v>0</v>
      </c>
      <c r="AT437" s="18">
        <f>IF(SalesOrders_Log[[#This Row],[Date Invoiced]]=FY03_M01,SalesOrders_Log[[#This Row],[Line Sub Total]],0)</f>
        <v>0</v>
      </c>
      <c r="AU437" s="18">
        <f>IF(SalesOrders_Log[[#This Row],[Date Invoiced]]=FY03_M02,SalesOrders_Log[[#This Row],[Line Sub Total]],0)</f>
        <v>0</v>
      </c>
      <c r="AV437" s="18">
        <f>IF(SalesOrders_Log[[#This Row],[Date Invoiced]]=FY03_M03,SalesOrders_Log[[#This Row],[Line Sub Total]],0)</f>
        <v>0</v>
      </c>
      <c r="AW437" s="18">
        <f>IF(SalesOrders_Log[[#This Row],[Date Invoiced]]=FY03_M04,SalesOrders_Log[[#This Row],[Line Sub Total]],0)</f>
        <v>0</v>
      </c>
      <c r="AX437" s="18">
        <f>IF(SalesOrders_Log[[#This Row],[Date Invoiced]]=FY03_M05,SalesOrders_Log[[#This Row],[Line Sub Total]],0)</f>
        <v>0</v>
      </c>
      <c r="AY437" s="18">
        <f>IF(SalesOrders_Log[[#This Row],[Date Invoiced]]=FY03_M06,SalesOrders_Log[[#This Row],[Line Sub Total]],0)</f>
        <v>0</v>
      </c>
      <c r="AZ437" s="18">
        <f>IF(SalesOrders_Log[[#This Row],[Date Invoiced]]=FY03_M07,SalesOrders_Log[[#This Row],[Line Sub Total]],0)</f>
        <v>0</v>
      </c>
      <c r="BA437" s="18">
        <f>IF(SalesOrders_Log[[#This Row],[Date Invoiced]]=FY03_M08,SalesOrders_Log[[#This Row],[Line Sub Total]],0)</f>
        <v>0</v>
      </c>
      <c r="BB437" s="18">
        <f>IF(SalesOrders_Log[[#This Row],[Date Invoiced]]=FY03_M09,SalesOrders_Log[[#This Row],[Line Sub Total]],0)</f>
        <v>0</v>
      </c>
      <c r="BC437" s="18">
        <f>IF(SalesOrders_Log[[#This Row],[Date Invoiced]]=FY03_M10,SalesOrders_Log[[#This Row],[Line Sub Total]],0)</f>
        <v>0</v>
      </c>
      <c r="BD437" s="18">
        <f>IF(SalesOrders_Log[[#This Row],[Date Invoiced]]=FY03_M11,SalesOrders_Log[[#This Row],[Line Sub Total]],0)</f>
        <v>0</v>
      </c>
      <c r="BE437" s="18">
        <f>IF(SalesOrders_Log[[#This Row],[Date Invoiced]]=FY03_M12,SalesOrders_Log[[#This Row],[Line Sub Total]],0)</f>
        <v>0</v>
      </c>
      <c r="BF437" s="18">
        <f>IF(SalesOrders_Log[[#This Row],[Product]]=FY04_M01,SalesOrders_Log[[#This Row],[Date Invoiced]],0)</f>
        <v>0</v>
      </c>
      <c r="BG437" s="18">
        <f>IF(SalesOrders_Log[[#This Row],[Product]]=FY04_M02,SalesOrders_Log[[#This Row],[Date Invoiced]],0)</f>
        <v>0</v>
      </c>
      <c r="BH437" s="18">
        <f>IF(SalesOrders_Log[[#This Row],[Product]]=FY04_M03,SalesOrders_Log[[#This Row],[Date Invoiced]],0)</f>
        <v>0</v>
      </c>
      <c r="BI437" s="18">
        <f>IF(SalesOrders_Log[[#This Row],[Product]]=FY04_M04,SalesOrders_Log[[#This Row],[Date Invoiced]],0)</f>
        <v>0</v>
      </c>
      <c r="BJ437" s="18">
        <f>IF(SalesOrders_Log[[#This Row],[Product]]=FY04_M05,SalesOrders_Log[[#This Row],[Date Invoiced]],0)</f>
        <v>0</v>
      </c>
      <c r="BK437" s="18">
        <f>IF(SalesOrders_Log[[#This Row],[Product]]=FY04_M06,SalesOrders_Log[[#This Row],[Date Invoiced]],0)</f>
        <v>0</v>
      </c>
      <c r="BL437" s="18">
        <f>IF(SalesOrders_Log[[#This Row],[Product]]=FY04_M07,SalesOrders_Log[[#This Row],[Date Invoiced]],0)</f>
        <v>0</v>
      </c>
      <c r="BM437" s="18">
        <f>IF(SalesOrders_Log[[#This Row],[Product]]=FY04_M08,SalesOrders_Log[[#This Row],[Date Invoiced]],0)</f>
        <v>0</v>
      </c>
      <c r="BN437" s="18">
        <f>IF(SalesOrders_Log[[#This Row],[Product]]=FY04_M09,SalesOrders_Log[[#This Row],[Date Invoiced]],0)</f>
        <v>0</v>
      </c>
      <c r="BO437" s="18">
        <f>IF(SalesOrders_Log[[#This Row],[Product]]=FY04_M10,SalesOrders_Log[[#This Row],[Date Invoiced]],0)</f>
        <v>0</v>
      </c>
      <c r="BP437" s="18">
        <f>IF(SalesOrders_Log[[#This Row],[Product]]=FY04_M11,SalesOrders_Log[[#This Row],[Date Invoiced]],0)</f>
        <v>0</v>
      </c>
      <c r="BQ437" s="18">
        <f>IF(SalesOrders_Log[[#This Row],[Product]]=FY04_M12,SalesOrders_Log[[#This Row],[Date Invoiced]],0)</f>
        <v>0</v>
      </c>
      <c r="BR437" s="18">
        <f>IF(SalesOrders_Log[[#This Row],[Product]]=FY05_M01,SalesOrders_Log[[#This Row],[Date Invoiced]],0)</f>
        <v>0</v>
      </c>
      <c r="BS437" s="18">
        <f>IF(SalesOrders_Log[[#This Row],[Product]]=FY05_M02,SalesOrders_Log[[#This Row],[Date Invoiced]],0)</f>
        <v>0</v>
      </c>
      <c r="BT437" s="18">
        <f>IF(SalesOrders_Log[[#This Row],[Product]]=FY05_M03,SalesOrders_Log[[#This Row],[Date Invoiced]],0)</f>
        <v>0</v>
      </c>
      <c r="BU437" s="18">
        <f>IF(SalesOrders_Log[[#This Row],[Product]]=FY05_M04,SalesOrders_Log[[#This Row],[Date Invoiced]],0)</f>
        <v>0</v>
      </c>
      <c r="BV437" s="18">
        <f>IF(SalesOrders_Log[[#This Row],[Product]]=FY05_M05,SalesOrders_Log[[#This Row],[Date Invoiced]],0)</f>
        <v>0</v>
      </c>
      <c r="BW437" s="18">
        <f>IF(SalesOrders_Log[[#This Row],[Product]]=FY05_M06,SalesOrders_Log[[#This Row],[Date Invoiced]],0)</f>
        <v>0</v>
      </c>
      <c r="BX437" s="18">
        <f>IF(SalesOrders_Log[[#This Row],[Product]]=FY05_M07,SalesOrders_Log[[#This Row],[Date Invoiced]],0)</f>
        <v>0</v>
      </c>
      <c r="BY437" s="18">
        <f>IF(SalesOrders_Log[[#This Row],[Product]]=FY05_M08,SalesOrders_Log[[#This Row],[Date Invoiced]],0)</f>
        <v>0</v>
      </c>
      <c r="BZ437" s="18">
        <f>IF(SalesOrders_Log[[#This Row],[Product]]=FY05_M09,SalesOrders_Log[[#This Row],[Date Invoiced]],0)</f>
        <v>0</v>
      </c>
      <c r="CA437" s="18">
        <f>IF(SalesOrders_Log[[#This Row],[Product]]=FY05_M10,SalesOrders_Log[[#This Row],[Date Invoiced]],0)</f>
        <v>0</v>
      </c>
      <c r="CB437" s="18">
        <f>IF(SalesOrders_Log[[#This Row],[Product]]=FY05_M11,SalesOrders_Log[[#This Row],[Date Invoiced]],0)</f>
        <v>0</v>
      </c>
      <c r="CC437" s="18">
        <f>IF(SalesOrders_Log[[#This Row],[Product]]=FY05_M12,SalesOrders_Log[[#This Row],[Date Invoiced]],0)</f>
        <v>0</v>
      </c>
    </row>
    <row r="438" spans="2:81" x14ac:dyDescent="0.25">
      <c r="B438" s="6" t="s">
        <v>1042</v>
      </c>
      <c r="C438" s="6"/>
      <c r="D438" s="11"/>
      <c r="E438" s="6"/>
      <c r="F438" s="6"/>
      <c r="G438" s="6"/>
      <c r="H438" s="6"/>
      <c r="I438" s="6"/>
      <c r="J438" s="6"/>
      <c r="K438" s="6"/>
      <c r="L438" s="18" t="str">
        <f>IF(ISBLANK(SalesOrders_Log[[#This Row],[Product]]),"",SalesOrders_Log[[#This Row],[List Price]]*SalesOrders_Log[[#This Row],[QTY at List Price]]+SalesOrders_Log[[#This Row],[Discount Price]]*SalesOrders_Log[[#This Row],[QTY at Discount Price]])</f>
        <v/>
      </c>
      <c r="M438" s="6"/>
      <c r="N438" s="6"/>
      <c r="O438" s="18" t="str">
        <f>IFERROR(SalesOrders_Log[[#This Row],[Line Sub Total]]*SalesOrders_Log[[#This Row],[Zip Code Taxes]],"")</f>
        <v/>
      </c>
      <c r="P438" s="18">
        <f>SalesOrders_Log[[#This Row],[List Price]]-SalesOrders_Log[[#This Row],[Cost Price]]</f>
        <v>0</v>
      </c>
      <c r="Q43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38" s="93" t="str">
        <f>IFERROR(SalesOrders_Log[[#This Row],[QTY at List Price]]*SalesOrders_Log[[#This Row],[List Price]]/SalesOrders_Log[[#This Row],[Cost Price]]*SalesOrders_Log[[#This Row],[QTY at List Price]]-IF(SalesOrders_Log[[#This Row],[QTY at List Price]]="","",1),"")</f>
        <v/>
      </c>
      <c r="S438" s="93" t="str">
        <f>IFERROR( SalesOrders_Log[[#This Row],[QTY at Discount Price]]*SalesOrders_Log[[#This Row],[Discount Price]]/SalesOrders_Log[[#This Row],[Cost Price]]*SalesOrders_Log[[#This Row],[QTY at Discount Price]]-IF(SalesOrders_Log[[#This Row],[QTY at Discount Price]]="","",1),"")</f>
        <v/>
      </c>
      <c r="T438" s="6"/>
      <c r="V438" s="18">
        <f>IF(SalesOrders_Log[[#This Row],[Date Invoiced]]=FY01_M01,SalesOrders_Log[[#This Row],[Line Sub Total]],0)</f>
        <v>0</v>
      </c>
      <c r="W438" s="18">
        <f>IF(SalesOrders_Log[[#This Row],[Date Invoiced]]=FY01_M02,SalesOrders_Log[[#This Row],[Line Sub Total]],0)</f>
        <v>0</v>
      </c>
      <c r="X438" s="18">
        <f>IF(SalesOrders_Log[[#This Row],[Date Invoiced]]=FY01_M03,SalesOrders_Log[[#This Row],[Line Sub Total]],0)</f>
        <v>0</v>
      </c>
      <c r="Y438" s="18">
        <f>IF(SalesOrders_Log[[#This Row],[Date Invoiced]]=FY01_M04,SalesOrders_Log[[#This Row],[Line Sub Total]],0)</f>
        <v>0</v>
      </c>
      <c r="Z438" s="18">
        <f>IF(SalesOrders_Log[[#This Row],[Date Invoiced]]=FY01_M05,SalesOrders_Log[[#This Row],[Line Sub Total]],0)</f>
        <v>0</v>
      </c>
      <c r="AA438" s="18">
        <f>IF(SalesOrders_Log[[#This Row],[Date Invoiced]]=FY01_M06,SalesOrders_Log[[#This Row],[Line Sub Total]],0)</f>
        <v>0</v>
      </c>
      <c r="AB438" s="18">
        <f>IF(SalesOrders_Log[[#This Row],[Date Invoiced]]=FY01_M07,SalesOrders_Log[[#This Row],[Line Sub Total]],0)</f>
        <v>0</v>
      </c>
      <c r="AC438" s="18">
        <f>IF(SalesOrders_Log[[#This Row],[Date Invoiced]]=FY01_M08,SalesOrders_Log[[#This Row],[Line Sub Total]],0)</f>
        <v>0</v>
      </c>
      <c r="AD438" s="18">
        <f>IF(SalesOrders_Log[[#This Row],[Date Invoiced]]=FY01_M09,SalesOrders_Log[[#This Row],[Line Sub Total]],0)</f>
        <v>0</v>
      </c>
      <c r="AE438" s="18">
        <f>IF(SalesOrders_Log[[#This Row],[Date Invoiced]]=FY01_M10,SalesOrders_Log[[#This Row],[Line Sub Total]],0)</f>
        <v>0</v>
      </c>
      <c r="AF438" s="18">
        <f>IF(SalesOrders_Log[[#This Row],[Date Invoiced]]=FY01_M11,SalesOrders_Log[[#This Row],[Line Sub Total]],0)</f>
        <v>0</v>
      </c>
      <c r="AG438" s="18">
        <f>IF(SalesOrders_Log[[#This Row],[Date Invoiced]]=FY01_M12,SalesOrders_Log[[#This Row],[Line Sub Total]],0)</f>
        <v>0</v>
      </c>
      <c r="AH438" s="18">
        <f>IF(SalesOrders_Log[[#This Row],[Date Invoiced]]=FY02_M01,SalesOrders_Log[[#This Row],[Line Sub Total]],0)</f>
        <v>0</v>
      </c>
      <c r="AI438" s="18">
        <f>IF(SalesOrders_Log[[#This Row],[Date Invoiced]]=FY02_M02,SalesOrders_Log[[#This Row],[Line Sub Total]],0)</f>
        <v>0</v>
      </c>
      <c r="AJ438" s="18">
        <f>IF(SalesOrders_Log[[#This Row],[Date Invoiced]]=FY02_M03,SalesOrders_Log[[#This Row],[Line Sub Total]],0)</f>
        <v>0</v>
      </c>
      <c r="AK438" s="18">
        <f>IF(SalesOrders_Log[[#This Row],[Date Invoiced]]=FY02_M04,SalesOrders_Log[[#This Row],[Line Sub Total]],0)</f>
        <v>0</v>
      </c>
      <c r="AL438" s="18">
        <f>IF(SalesOrders_Log[[#This Row],[Date Invoiced]]=FY02_M05,SalesOrders_Log[[#This Row],[Line Sub Total]],0)</f>
        <v>0</v>
      </c>
      <c r="AM438" s="18">
        <f>IF(SalesOrders_Log[[#This Row],[Date Invoiced]]=FY02_M06,SalesOrders_Log[[#This Row],[Line Sub Total]],0)</f>
        <v>0</v>
      </c>
      <c r="AN438" s="18">
        <f>IF(SalesOrders_Log[[#This Row],[Date Invoiced]]=FY02_M07,SalesOrders_Log[[#This Row],[Line Sub Total]],0)</f>
        <v>0</v>
      </c>
      <c r="AO438" s="18">
        <f>IF(SalesOrders_Log[[#This Row],[Date Invoiced]]=FY02_M08,SalesOrders_Log[[#This Row],[Line Sub Total]],0)</f>
        <v>0</v>
      </c>
      <c r="AP438" s="18">
        <f>IF(SalesOrders_Log[[#This Row],[Date Invoiced]]=FY02_M09,SalesOrders_Log[[#This Row],[Line Sub Total]],0)</f>
        <v>0</v>
      </c>
      <c r="AQ438" s="18">
        <f>IF(SalesOrders_Log[[#This Row],[Date Invoiced]]=FY02_M10,SalesOrders_Log[[#This Row],[Line Sub Total]],0)</f>
        <v>0</v>
      </c>
      <c r="AR438" s="18">
        <f>IF(SalesOrders_Log[[#This Row],[Date Invoiced]]=FY02_M11,SalesOrders_Log[[#This Row],[Line Sub Total]],0)</f>
        <v>0</v>
      </c>
      <c r="AS438" s="18">
        <f>IF(SalesOrders_Log[[#This Row],[Date Invoiced]]=FY02_M12,SalesOrders_Log[[#This Row],[Line Sub Total]],0)</f>
        <v>0</v>
      </c>
      <c r="AT438" s="18">
        <f>IF(SalesOrders_Log[[#This Row],[Date Invoiced]]=FY03_M01,SalesOrders_Log[[#This Row],[Line Sub Total]],0)</f>
        <v>0</v>
      </c>
      <c r="AU438" s="18">
        <f>IF(SalesOrders_Log[[#This Row],[Date Invoiced]]=FY03_M02,SalesOrders_Log[[#This Row],[Line Sub Total]],0)</f>
        <v>0</v>
      </c>
      <c r="AV438" s="18">
        <f>IF(SalesOrders_Log[[#This Row],[Date Invoiced]]=FY03_M03,SalesOrders_Log[[#This Row],[Line Sub Total]],0)</f>
        <v>0</v>
      </c>
      <c r="AW438" s="18">
        <f>IF(SalesOrders_Log[[#This Row],[Date Invoiced]]=FY03_M04,SalesOrders_Log[[#This Row],[Line Sub Total]],0)</f>
        <v>0</v>
      </c>
      <c r="AX438" s="18">
        <f>IF(SalesOrders_Log[[#This Row],[Date Invoiced]]=FY03_M05,SalesOrders_Log[[#This Row],[Line Sub Total]],0)</f>
        <v>0</v>
      </c>
      <c r="AY438" s="18">
        <f>IF(SalesOrders_Log[[#This Row],[Date Invoiced]]=FY03_M06,SalesOrders_Log[[#This Row],[Line Sub Total]],0)</f>
        <v>0</v>
      </c>
      <c r="AZ438" s="18">
        <f>IF(SalesOrders_Log[[#This Row],[Date Invoiced]]=FY03_M07,SalesOrders_Log[[#This Row],[Line Sub Total]],0)</f>
        <v>0</v>
      </c>
      <c r="BA438" s="18">
        <f>IF(SalesOrders_Log[[#This Row],[Date Invoiced]]=FY03_M08,SalesOrders_Log[[#This Row],[Line Sub Total]],0)</f>
        <v>0</v>
      </c>
      <c r="BB438" s="18">
        <f>IF(SalesOrders_Log[[#This Row],[Date Invoiced]]=FY03_M09,SalesOrders_Log[[#This Row],[Line Sub Total]],0)</f>
        <v>0</v>
      </c>
      <c r="BC438" s="18">
        <f>IF(SalesOrders_Log[[#This Row],[Date Invoiced]]=FY03_M10,SalesOrders_Log[[#This Row],[Line Sub Total]],0)</f>
        <v>0</v>
      </c>
      <c r="BD438" s="18">
        <f>IF(SalesOrders_Log[[#This Row],[Date Invoiced]]=FY03_M11,SalesOrders_Log[[#This Row],[Line Sub Total]],0)</f>
        <v>0</v>
      </c>
      <c r="BE438" s="18">
        <f>IF(SalesOrders_Log[[#This Row],[Date Invoiced]]=FY03_M12,SalesOrders_Log[[#This Row],[Line Sub Total]],0)</f>
        <v>0</v>
      </c>
      <c r="BF438" s="18">
        <f>IF(SalesOrders_Log[[#This Row],[Product]]=FY04_M01,SalesOrders_Log[[#This Row],[Date Invoiced]],0)</f>
        <v>0</v>
      </c>
      <c r="BG438" s="18">
        <f>IF(SalesOrders_Log[[#This Row],[Product]]=FY04_M02,SalesOrders_Log[[#This Row],[Date Invoiced]],0)</f>
        <v>0</v>
      </c>
      <c r="BH438" s="18">
        <f>IF(SalesOrders_Log[[#This Row],[Product]]=FY04_M03,SalesOrders_Log[[#This Row],[Date Invoiced]],0)</f>
        <v>0</v>
      </c>
      <c r="BI438" s="18">
        <f>IF(SalesOrders_Log[[#This Row],[Product]]=FY04_M04,SalesOrders_Log[[#This Row],[Date Invoiced]],0)</f>
        <v>0</v>
      </c>
      <c r="BJ438" s="18">
        <f>IF(SalesOrders_Log[[#This Row],[Product]]=FY04_M05,SalesOrders_Log[[#This Row],[Date Invoiced]],0)</f>
        <v>0</v>
      </c>
      <c r="BK438" s="18">
        <f>IF(SalesOrders_Log[[#This Row],[Product]]=FY04_M06,SalesOrders_Log[[#This Row],[Date Invoiced]],0)</f>
        <v>0</v>
      </c>
      <c r="BL438" s="18">
        <f>IF(SalesOrders_Log[[#This Row],[Product]]=FY04_M07,SalesOrders_Log[[#This Row],[Date Invoiced]],0)</f>
        <v>0</v>
      </c>
      <c r="BM438" s="18">
        <f>IF(SalesOrders_Log[[#This Row],[Product]]=FY04_M08,SalesOrders_Log[[#This Row],[Date Invoiced]],0)</f>
        <v>0</v>
      </c>
      <c r="BN438" s="18">
        <f>IF(SalesOrders_Log[[#This Row],[Product]]=FY04_M09,SalesOrders_Log[[#This Row],[Date Invoiced]],0)</f>
        <v>0</v>
      </c>
      <c r="BO438" s="18">
        <f>IF(SalesOrders_Log[[#This Row],[Product]]=FY04_M10,SalesOrders_Log[[#This Row],[Date Invoiced]],0)</f>
        <v>0</v>
      </c>
      <c r="BP438" s="18">
        <f>IF(SalesOrders_Log[[#This Row],[Product]]=FY04_M11,SalesOrders_Log[[#This Row],[Date Invoiced]],0)</f>
        <v>0</v>
      </c>
      <c r="BQ438" s="18">
        <f>IF(SalesOrders_Log[[#This Row],[Product]]=FY04_M12,SalesOrders_Log[[#This Row],[Date Invoiced]],0)</f>
        <v>0</v>
      </c>
      <c r="BR438" s="18">
        <f>IF(SalesOrders_Log[[#This Row],[Product]]=FY05_M01,SalesOrders_Log[[#This Row],[Date Invoiced]],0)</f>
        <v>0</v>
      </c>
      <c r="BS438" s="18">
        <f>IF(SalesOrders_Log[[#This Row],[Product]]=FY05_M02,SalesOrders_Log[[#This Row],[Date Invoiced]],0)</f>
        <v>0</v>
      </c>
      <c r="BT438" s="18">
        <f>IF(SalesOrders_Log[[#This Row],[Product]]=FY05_M03,SalesOrders_Log[[#This Row],[Date Invoiced]],0)</f>
        <v>0</v>
      </c>
      <c r="BU438" s="18">
        <f>IF(SalesOrders_Log[[#This Row],[Product]]=FY05_M04,SalesOrders_Log[[#This Row],[Date Invoiced]],0)</f>
        <v>0</v>
      </c>
      <c r="BV438" s="18">
        <f>IF(SalesOrders_Log[[#This Row],[Product]]=FY05_M05,SalesOrders_Log[[#This Row],[Date Invoiced]],0)</f>
        <v>0</v>
      </c>
      <c r="BW438" s="18">
        <f>IF(SalesOrders_Log[[#This Row],[Product]]=FY05_M06,SalesOrders_Log[[#This Row],[Date Invoiced]],0)</f>
        <v>0</v>
      </c>
      <c r="BX438" s="18">
        <f>IF(SalesOrders_Log[[#This Row],[Product]]=FY05_M07,SalesOrders_Log[[#This Row],[Date Invoiced]],0)</f>
        <v>0</v>
      </c>
      <c r="BY438" s="18">
        <f>IF(SalesOrders_Log[[#This Row],[Product]]=FY05_M08,SalesOrders_Log[[#This Row],[Date Invoiced]],0)</f>
        <v>0</v>
      </c>
      <c r="BZ438" s="18">
        <f>IF(SalesOrders_Log[[#This Row],[Product]]=FY05_M09,SalesOrders_Log[[#This Row],[Date Invoiced]],0)</f>
        <v>0</v>
      </c>
      <c r="CA438" s="18">
        <f>IF(SalesOrders_Log[[#This Row],[Product]]=FY05_M10,SalesOrders_Log[[#This Row],[Date Invoiced]],0)</f>
        <v>0</v>
      </c>
      <c r="CB438" s="18">
        <f>IF(SalesOrders_Log[[#This Row],[Product]]=FY05_M11,SalesOrders_Log[[#This Row],[Date Invoiced]],0)</f>
        <v>0</v>
      </c>
      <c r="CC438" s="18">
        <f>IF(SalesOrders_Log[[#This Row],[Product]]=FY05_M12,SalesOrders_Log[[#This Row],[Date Invoiced]],0)</f>
        <v>0</v>
      </c>
    </row>
    <row r="439" spans="2:81" x14ac:dyDescent="0.25">
      <c r="B439" s="6" t="s">
        <v>1043</v>
      </c>
      <c r="C439" s="6"/>
      <c r="D439" s="11"/>
      <c r="E439" s="6"/>
      <c r="F439" s="6"/>
      <c r="G439" s="6"/>
      <c r="H439" s="6"/>
      <c r="I439" s="6"/>
      <c r="J439" s="6"/>
      <c r="K439" s="6"/>
      <c r="L439" s="18" t="str">
        <f>IF(ISBLANK(SalesOrders_Log[[#This Row],[Product]]),"",SalesOrders_Log[[#This Row],[List Price]]*SalesOrders_Log[[#This Row],[QTY at List Price]]+SalesOrders_Log[[#This Row],[Discount Price]]*SalesOrders_Log[[#This Row],[QTY at Discount Price]])</f>
        <v/>
      </c>
      <c r="M439" s="6"/>
      <c r="N439" s="6"/>
      <c r="O439" s="18" t="str">
        <f>IFERROR(SalesOrders_Log[[#This Row],[Line Sub Total]]*SalesOrders_Log[[#This Row],[Zip Code Taxes]],"")</f>
        <v/>
      </c>
      <c r="P439" s="18">
        <f>SalesOrders_Log[[#This Row],[List Price]]-SalesOrders_Log[[#This Row],[Cost Price]]</f>
        <v>0</v>
      </c>
      <c r="Q43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39" s="93" t="str">
        <f>IFERROR(SalesOrders_Log[[#This Row],[QTY at List Price]]*SalesOrders_Log[[#This Row],[List Price]]/SalesOrders_Log[[#This Row],[Cost Price]]*SalesOrders_Log[[#This Row],[QTY at List Price]]-IF(SalesOrders_Log[[#This Row],[QTY at List Price]]="","",1),"")</f>
        <v/>
      </c>
      <c r="S439" s="93" t="str">
        <f>IFERROR( SalesOrders_Log[[#This Row],[QTY at Discount Price]]*SalesOrders_Log[[#This Row],[Discount Price]]/SalesOrders_Log[[#This Row],[Cost Price]]*SalesOrders_Log[[#This Row],[QTY at Discount Price]]-IF(SalesOrders_Log[[#This Row],[QTY at Discount Price]]="","",1),"")</f>
        <v/>
      </c>
      <c r="T439" s="6"/>
      <c r="V439" s="18">
        <f>IF(SalesOrders_Log[[#This Row],[Date Invoiced]]=FY01_M01,SalesOrders_Log[[#This Row],[Line Sub Total]],0)</f>
        <v>0</v>
      </c>
      <c r="W439" s="18">
        <f>IF(SalesOrders_Log[[#This Row],[Date Invoiced]]=FY01_M02,SalesOrders_Log[[#This Row],[Line Sub Total]],0)</f>
        <v>0</v>
      </c>
      <c r="X439" s="18">
        <f>IF(SalesOrders_Log[[#This Row],[Date Invoiced]]=FY01_M03,SalesOrders_Log[[#This Row],[Line Sub Total]],0)</f>
        <v>0</v>
      </c>
      <c r="Y439" s="18">
        <f>IF(SalesOrders_Log[[#This Row],[Date Invoiced]]=FY01_M04,SalesOrders_Log[[#This Row],[Line Sub Total]],0)</f>
        <v>0</v>
      </c>
      <c r="Z439" s="18">
        <f>IF(SalesOrders_Log[[#This Row],[Date Invoiced]]=FY01_M05,SalesOrders_Log[[#This Row],[Line Sub Total]],0)</f>
        <v>0</v>
      </c>
      <c r="AA439" s="18">
        <f>IF(SalesOrders_Log[[#This Row],[Date Invoiced]]=FY01_M06,SalesOrders_Log[[#This Row],[Line Sub Total]],0)</f>
        <v>0</v>
      </c>
      <c r="AB439" s="18">
        <f>IF(SalesOrders_Log[[#This Row],[Date Invoiced]]=FY01_M07,SalesOrders_Log[[#This Row],[Line Sub Total]],0)</f>
        <v>0</v>
      </c>
      <c r="AC439" s="18">
        <f>IF(SalesOrders_Log[[#This Row],[Date Invoiced]]=FY01_M08,SalesOrders_Log[[#This Row],[Line Sub Total]],0)</f>
        <v>0</v>
      </c>
      <c r="AD439" s="18">
        <f>IF(SalesOrders_Log[[#This Row],[Date Invoiced]]=FY01_M09,SalesOrders_Log[[#This Row],[Line Sub Total]],0)</f>
        <v>0</v>
      </c>
      <c r="AE439" s="18">
        <f>IF(SalesOrders_Log[[#This Row],[Date Invoiced]]=FY01_M10,SalesOrders_Log[[#This Row],[Line Sub Total]],0)</f>
        <v>0</v>
      </c>
      <c r="AF439" s="18">
        <f>IF(SalesOrders_Log[[#This Row],[Date Invoiced]]=FY01_M11,SalesOrders_Log[[#This Row],[Line Sub Total]],0)</f>
        <v>0</v>
      </c>
      <c r="AG439" s="18">
        <f>IF(SalesOrders_Log[[#This Row],[Date Invoiced]]=FY01_M12,SalesOrders_Log[[#This Row],[Line Sub Total]],0)</f>
        <v>0</v>
      </c>
      <c r="AH439" s="18">
        <f>IF(SalesOrders_Log[[#This Row],[Date Invoiced]]=FY02_M01,SalesOrders_Log[[#This Row],[Line Sub Total]],0)</f>
        <v>0</v>
      </c>
      <c r="AI439" s="18">
        <f>IF(SalesOrders_Log[[#This Row],[Date Invoiced]]=FY02_M02,SalesOrders_Log[[#This Row],[Line Sub Total]],0)</f>
        <v>0</v>
      </c>
      <c r="AJ439" s="18">
        <f>IF(SalesOrders_Log[[#This Row],[Date Invoiced]]=FY02_M03,SalesOrders_Log[[#This Row],[Line Sub Total]],0)</f>
        <v>0</v>
      </c>
      <c r="AK439" s="18">
        <f>IF(SalesOrders_Log[[#This Row],[Date Invoiced]]=FY02_M04,SalesOrders_Log[[#This Row],[Line Sub Total]],0)</f>
        <v>0</v>
      </c>
      <c r="AL439" s="18">
        <f>IF(SalesOrders_Log[[#This Row],[Date Invoiced]]=FY02_M05,SalesOrders_Log[[#This Row],[Line Sub Total]],0)</f>
        <v>0</v>
      </c>
      <c r="AM439" s="18">
        <f>IF(SalesOrders_Log[[#This Row],[Date Invoiced]]=FY02_M06,SalesOrders_Log[[#This Row],[Line Sub Total]],0)</f>
        <v>0</v>
      </c>
      <c r="AN439" s="18">
        <f>IF(SalesOrders_Log[[#This Row],[Date Invoiced]]=FY02_M07,SalesOrders_Log[[#This Row],[Line Sub Total]],0)</f>
        <v>0</v>
      </c>
      <c r="AO439" s="18">
        <f>IF(SalesOrders_Log[[#This Row],[Date Invoiced]]=FY02_M08,SalesOrders_Log[[#This Row],[Line Sub Total]],0)</f>
        <v>0</v>
      </c>
      <c r="AP439" s="18">
        <f>IF(SalesOrders_Log[[#This Row],[Date Invoiced]]=FY02_M09,SalesOrders_Log[[#This Row],[Line Sub Total]],0)</f>
        <v>0</v>
      </c>
      <c r="AQ439" s="18">
        <f>IF(SalesOrders_Log[[#This Row],[Date Invoiced]]=FY02_M10,SalesOrders_Log[[#This Row],[Line Sub Total]],0)</f>
        <v>0</v>
      </c>
      <c r="AR439" s="18">
        <f>IF(SalesOrders_Log[[#This Row],[Date Invoiced]]=FY02_M11,SalesOrders_Log[[#This Row],[Line Sub Total]],0)</f>
        <v>0</v>
      </c>
      <c r="AS439" s="18">
        <f>IF(SalesOrders_Log[[#This Row],[Date Invoiced]]=FY02_M12,SalesOrders_Log[[#This Row],[Line Sub Total]],0)</f>
        <v>0</v>
      </c>
      <c r="AT439" s="18">
        <f>IF(SalesOrders_Log[[#This Row],[Date Invoiced]]=FY03_M01,SalesOrders_Log[[#This Row],[Line Sub Total]],0)</f>
        <v>0</v>
      </c>
      <c r="AU439" s="18">
        <f>IF(SalesOrders_Log[[#This Row],[Date Invoiced]]=FY03_M02,SalesOrders_Log[[#This Row],[Line Sub Total]],0)</f>
        <v>0</v>
      </c>
      <c r="AV439" s="18">
        <f>IF(SalesOrders_Log[[#This Row],[Date Invoiced]]=FY03_M03,SalesOrders_Log[[#This Row],[Line Sub Total]],0)</f>
        <v>0</v>
      </c>
      <c r="AW439" s="18">
        <f>IF(SalesOrders_Log[[#This Row],[Date Invoiced]]=FY03_M04,SalesOrders_Log[[#This Row],[Line Sub Total]],0)</f>
        <v>0</v>
      </c>
      <c r="AX439" s="18">
        <f>IF(SalesOrders_Log[[#This Row],[Date Invoiced]]=FY03_M05,SalesOrders_Log[[#This Row],[Line Sub Total]],0)</f>
        <v>0</v>
      </c>
      <c r="AY439" s="18">
        <f>IF(SalesOrders_Log[[#This Row],[Date Invoiced]]=FY03_M06,SalesOrders_Log[[#This Row],[Line Sub Total]],0)</f>
        <v>0</v>
      </c>
      <c r="AZ439" s="18">
        <f>IF(SalesOrders_Log[[#This Row],[Date Invoiced]]=FY03_M07,SalesOrders_Log[[#This Row],[Line Sub Total]],0)</f>
        <v>0</v>
      </c>
      <c r="BA439" s="18">
        <f>IF(SalesOrders_Log[[#This Row],[Date Invoiced]]=FY03_M08,SalesOrders_Log[[#This Row],[Line Sub Total]],0)</f>
        <v>0</v>
      </c>
      <c r="BB439" s="18">
        <f>IF(SalesOrders_Log[[#This Row],[Date Invoiced]]=FY03_M09,SalesOrders_Log[[#This Row],[Line Sub Total]],0)</f>
        <v>0</v>
      </c>
      <c r="BC439" s="18">
        <f>IF(SalesOrders_Log[[#This Row],[Date Invoiced]]=FY03_M10,SalesOrders_Log[[#This Row],[Line Sub Total]],0)</f>
        <v>0</v>
      </c>
      <c r="BD439" s="18">
        <f>IF(SalesOrders_Log[[#This Row],[Date Invoiced]]=FY03_M11,SalesOrders_Log[[#This Row],[Line Sub Total]],0)</f>
        <v>0</v>
      </c>
      <c r="BE439" s="18">
        <f>IF(SalesOrders_Log[[#This Row],[Date Invoiced]]=FY03_M12,SalesOrders_Log[[#This Row],[Line Sub Total]],0)</f>
        <v>0</v>
      </c>
      <c r="BF439" s="18">
        <f>IF(SalesOrders_Log[[#This Row],[Product]]=FY04_M01,SalesOrders_Log[[#This Row],[Date Invoiced]],0)</f>
        <v>0</v>
      </c>
      <c r="BG439" s="18">
        <f>IF(SalesOrders_Log[[#This Row],[Product]]=FY04_M02,SalesOrders_Log[[#This Row],[Date Invoiced]],0)</f>
        <v>0</v>
      </c>
      <c r="BH439" s="18">
        <f>IF(SalesOrders_Log[[#This Row],[Product]]=FY04_M03,SalesOrders_Log[[#This Row],[Date Invoiced]],0)</f>
        <v>0</v>
      </c>
      <c r="BI439" s="18">
        <f>IF(SalesOrders_Log[[#This Row],[Product]]=FY04_M04,SalesOrders_Log[[#This Row],[Date Invoiced]],0)</f>
        <v>0</v>
      </c>
      <c r="BJ439" s="18">
        <f>IF(SalesOrders_Log[[#This Row],[Product]]=FY04_M05,SalesOrders_Log[[#This Row],[Date Invoiced]],0)</f>
        <v>0</v>
      </c>
      <c r="BK439" s="18">
        <f>IF(SalesOrders_Log[[#This Row],[Product]]=FY04_M06,SalesOrders_Log[[#This Row],[Date Invoiced]],0)</f>
        <v>0</v>
      </c>
      <c r="BL439" s="18">
        <f>IF(SalesOrders_Log[[#This Row],[Product]]=FY04_M07,SalesOrders_Log[[#This Row],[Date Invoiced]],0)</f>
        <v>0</v>
      </c>
      <c r="BM439" s="18">
        <f>IF(SalesOrders_Log[[#This Row],[Product]]=FY04_M08,SalesOrders_Log[[#This Row],[Date Invoiced]],0)</f>
        <v>0</v>
      </c>
      <c r="BN439" s="18">
        <f>IF(SalesOrders_Log[[#This Row],[Product]]=FY04_M09,SalesOrders_Log[[#This Row],[Date Invoiced]],0)</f>
        <v>0</v>
      </c>
      <c r="BO439" s="18">
        <f>IF(SalesOrders_Log[[#This Row],[Product]]=FY04_M10,SalesOrders_Log[[#This Row],[Date Invoiced]],0)</f>
        <v>0</v>
      </c>
      <c r="BP439" s="18">
        <f>IF(SalesOrders_Log[[#This Row],[Product]]=FY04_M11,SalesOrders_Log[[#This Row],[Date Invoiced]],0)</f>
        <v>0</v>
      </c>
      <c r="BQ439" s="18">
        <f>IF(SalesOrders_Log[[#This Row],[Product]]=FY04_M12,SalesOrders_Log[[#This Row],[Date Invoiced]],0)</f>
        <v>0</v>
      </c>
      <c r="BR439" s="18">
        <f>IF(SalesOrders_Log[[#This Row],[Product]]=FY05_M01,SalesOrders_Log[[#This Row],[Date Invoiced]],0)</f>
        <v>0</v>
      </c>
      <c r="BS439" s="18">
        <f>IF(SalesOrders_Log[[#This Row],[Product]]=FY05_M02,SalesOrders_Log[[#This Row],[Date Invoiced]],0)</f>
        <v>0</v>
      </c>
      <c r="BT439" s="18">
        <f>IF(SalesOrders_Log[[#This Row],[Product]]=FY05_M03,SalesOrders_Log[[#This Row],[Date Invoiced]],0)</f>
        <v>0</v>
      </c>
      <c r="BU439" s="18">
        <f>IF(SalesOrders_Log[[#This Row],[Product]]=FY05_M04,SalesOrders_Log[[#This Row],[Date Invoiced]],0)</f>
        <v>0</v>
      </c>
      <c r="BV439" s="18">
        <f>IF(SalesOrders_Log[[#This Row],[Product]]=FY05_M05,SalesOrders_Log[[#This Row],[Date Invoiced]],0)</f>
        <v>0</v>
      </c>
      <c r="BW439" s="18">
        <f>IF(SalesOrders_Log[[#This Row],[Product]]=FY05_M06,SalesOrders_Log[[#This Row],[Date Invoiced]],0)</f>
        <v>0</v>
      </c>
      <c r="BX439" s="18">
        <f>IF(SalesOrders_Log[[#This Row],[Product]]=FY05_M07,SalesOrders_Log[[#This Row],[Date Invoiced]],0)</f>
        <v>0</v>
      </c>
      <c r="BY439" s="18">
        <f>IF(SalesOrders_Log[[#This Row],[Product]]=FY05_M08,SalesOrders_Log[[#This Row],[Date Invoiced]],0)</f>
        <v>0</v>
      </c>
      <c r="BZ439" s="18">
        <f>IF(SalesOrders_Log[[#This Row],[Product]]=FY05_M09,SalesOrders_Log[[#This Row],[Date Invoiced]],0)</f>
        <v>0</v>
      </c>
      <c r="CA439" s="18">
        <f>IF(SalesOrders_Log[[#This Row],[Product]]=FY05_M10,SalesOrders_Log[[#This Row],[Date Invoiced]],0)</f>
        <v>0</v>
      </c>
      <c r="CB439" s="18">
        <f>IF(SalesOrders_Log[[#This Row],[Product]]=FY05_M11,SalesOrders_Log[[#This Row],[Date Invoiced]],0)</f>
        <v>0</v>
      </c>
      <c r="CC439" s="18">
        <f>IF(SalesOrders_Log[[#This Row],[Product]]=FY05_M12,SalesOrders_Log[[#This Row],[Date Invoiced]],0)</f>
        <v>0</v>
      </c>
    </row>
    <row r="440" spans="2:81" x14ac:dyDescent="0.25">
      <c r="B440" s="6" t="s">
        <v>1044</v>
      </c>
      <c r="C440" s="6"/>
      <c r="D440" s="11"/>
      <c r="E440" s="6"/>
      <c r="F440" s="6"/>
      <c r="G440" s="6"/>
      <c r="H440" s="6"/>
      <c r="I440" s="6"/>
      <c r="J440" s="6"/>
      <c r="K440" s="6"/>
      <c r="L440" s="18" t="str">
        <f>IF(ISBLANK(SalesOrders_Log[[#This Row],[Product]]),"",SalesOrders_Log[[#This Row],[List Price]]*SalesOrders_Log[[#This Row],[QTY at List Price]]+SalesOrders_Log[[#This Row],[Discount Price]]*SalesOrders_Log[[#This Row],[QTY at Discount Price]])</f>
        <v/>
      </c>
      <c r="M440" s="6"/>
      <c r="N440" s="6"/>
      <c r="O440" s="18" t="str">
        <f>IFERROR(SalesOrders_Log[[#This Row],[Line Sub Total]]*SalesOrders_Log[[#This Row],[Zip Code Taxes]],"")</f>
        <v/>
      </c>
      <c r="P440" s="18">
        <f>SalesOrders_Log[[#This Row],[List Price]]-SalesOrders_Log[[#This Row],[Cost Price]]</f>
        <v>0</v>
      </c>
      <c r="Q44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40" s="93" t="str">
        <f>IFERROR(SalesOrders_Log[[#This Row],[QTY at List Price]]*SalesOrders_Log[[#This Row],[List Price]]/SalesOrders_Log[[#This Row],[Cost Price]]*SalesOrders_Log[[#This Row],[QTY at List Price]]-IF(SalesOrders_Log[[#This Row],[QTY at List Price]]="","",1),"")</f>
        <v/>
      </c>
      <c r="S440" s="93" t="str">
        <f>IFERROR( SalesOrders_Log[[#This Row],[QTY at Discount Price]]*SalesOrders_Log[[#This Row],[Discount Price]]/SalesOrders_Log[[#This Row],[Cost Price]]*SalesOrders_Log[[#This Row],[QTY at Discount Price]]-IF(SalesOrders_Log[[#This Row],[QTY at Discount Price]]="","",1),"")</f>
        <v/>
      </c>
      <c r="T440" s="6"/>
      <c r="V440" s="18">
        <f>IF(SalesOrders_Log[[#This Row],[Date Invoiced]]=FY01_M01,SalesOrders_Log[[#This Row],[Line Sub Total]],0)</f>
        <v>0</v>
      </c>
      <c r="W440" s="18">
        <f>IF(SalesOrders_Log[[#This Row],[Date Invoiced]]=FY01_M02,SalesOrders_Log[[#This Row],[Line Sub Total]],0)</f>
        <v>0</v>
      </c>
      <c r="X440" s="18">
        <f>IF(SalesOrders_Log[[#This Row],[Date Invoiced]]=FY01_M03,SalesOrders_Log[[#This Row],[Line Sub Total]],0)</f>
        <v>0</v>
      </c>
      <c r="Y440" s="18">
        <f>IF(SalesOrders_Log[[#This Row],[Date Invoiced]]=FY01_M04,SalesOrders_Log[[#This Row],[Line Sub Total]],0)</f>
        <v>0</v>
      </c>
      <c r="Z440" s="18">
        <f>IF(SalesOrders_Log[[#This Row],[Date Invoiced]]=FY01_M05,SalesOrders_Log[[#This Row],[Line Sub Total]],0)</f>
        <v>0</v>
      </c>
      <c r="AA440" s="18">
        <f>IF(SalesOrders_Log[[#This Row],[Date Invoiced]]=FY01_M06,SalesOrders_Log[[#This Row],[Line Sub Total]],0)</f>
        <v>0</v>
      </c>
      <c r="AB440" s="18">
        <f>IF(SalesOrders_Log[[#This Row],[Date Invoiced]]=FY01_M07,SalesOrders_Log[[#This Row],[Line Sub Total]],0)</f>
        <v>0</v>
      </c>
      <c r="AC440" s="18">
        <f>IF(SalesOrders_Log[[#This Row],[Date Invoiced]]=FY01_M08,SalesOrders_Log[[#This Row],[Line Sub Total]],0)</f>
        <v>0</v>
      </c>
      <c r="AD440" s="18">
        <f>IF(SalesOrders_Log[[#This Row],[Date Invoiced]]=FY01_M09,SalesOrders_Log[[#This Row],[Line Sub Total]],0)</f>
        <v>0</v>
      </c>
      <c r="AE440" s="18">
        <f>IF(SalesOrders_Log[[#This Row],[Date Invoiced]]=FY01_M10,SalesOrders_Log[[#This Row],[Line Sub Total]],0)</f>
        <v>0</v>
      </c>
      <c r="AF440" s="18">
        <f>IF(SalesOrders_Log[[#This Row],[Date Invoiced]]=FY01_M11,SalesOrders_Log[[#This Row],[Line Sub Total]],0)</f>
        <v>0</v>
      </c>
      <c r="AG440" s="18">
        <f>IF(SalesOrders_Log[[#This Row],[Date Invoiced]]=FY01_M12,SalesOrders_Log[[#This Row],[Line Sub Total]],0)</f>
        <v>0</v>
      </c>
      <c r="AH440" s="18">
        <f>IF(SalesOrders_Log[[#This Row],[Date Invoiced]]=FY02_M01,SalesOrders_Log[[#This Row],[Line Sub Total]],0)</f>
        <v>0</v>
      </c>
      <c r="AI440" s="18">
        <f>IF(SalesOrders_Log[[#This Row],[Date Invoiced]]=FY02_M02,SalesOrders_Log[[#This Row],[Line Sub Total]],0)</f>
        <v>0</v>
      </c>
      <c r="AJ440" s="18">
        <f>IF(SalesOrders_Log[[#This Row],[Date Invoiced]]=FY02_M03,SalesOrders_Log[[#This Row],[Line Sub Total]],0)</f>
        <v>0</v>
      </c>
      <c r="AK440" s="18">
        <f>IF(SalesOrders_Log[[#This Row],[Date Invoiced]]=FY02_M04,SalesOrders_Log[[#This Row],[Line Sub Total]],0)</f>
        <v>0</v>
      </c>
      <c r="AL440" s="18">
        <f>IF(SalesOrders_Log[[#This Row],[Date Invoiced]]=FY02_M05,SalesOrders_Log[[#This Row],[Line Sub Total]],0)</f>
        <v>0</v>
      </c>
      <c r="AM440" s="18">
        <f>IF(SalesOrders_Log[[#This Row],[Date Invoiced]]=FY02_M06,SalesOrders_Log[[#This Row],[Line Sub Total]],0)</f>
        <v>0</v>
      </c>
      <c r="AN440" s="18">
        <f>IF(SalesOrders_Log[[#This Row],[Date Invoiced]]=FY02_M07,SalesOrders_Log[[#This Row],[Line Sub Total]],0)</f>
        <v>0</v>
      </c>
      <c r="AO440" s="18">
        <f>IF(SalesOrders_Log[[#This Row],[Date Invoiced]]=FY02_M08,SalesOrders_Log[[#This Row],[Line Sub Total]],0)</f>
        <v>0</v>
      </c>
      <c r="AP440" s="18">
        <f>IF(SalesOrders_Log[[#This Row],[Date Invoiced]]=FY02_M09,SalesOrders_Log[[#This Row],[Line Sub Total]],0)</f>
        <v>0</v>
      </c>
      <c r="AQ440" s="18">
        <f>IF(SalesOrders_Log[[#This Row],[Date Invoiced]]=FY02_M10,SalesOrders_Log[[#This Row],[Line Sub Total]],0)</f>
        <v>0</v>
      </c>
      <c r="AR440" s="18">
        <f>IF(SalesOrders_Log[[#This Row],[Date Invoiced]]=FY02_M11,SalesOrders_Log[[#This Row],[Line Sub Total]],0)</f>
        <v>0</v>
      </c>
      <c r="AS440" s="18">
        <f>IF(SalesOrders_Log[[#This Row],[Date Invoiced]]=FY02_M12,SalesOrders_Log[[#This Row],[Line Sub Total]],0)</f>
        <v>0</v>
      </c>
      <c r="AT440" s="18">
        <f>IF(SalesOrders_Log[[#This Row],[Date Invoiced]]=FY03_M01,SalesOrders_Log[[#This Row],[Line Sub Total]],0)</f>
        <v>0</v>
      </c>
      <c r="AU440" s="18">
        <f>IF(SalesOrders_Log[[#This Row],[Date Invoiced]]=FY03_M02,SalesOrders_Log[[#This Row],[Line Sub Total]],0)</f>
        <v>0</v>
      </c>
      <c r="AV440" s="18">
        <f>IF(SalesOrders_Log[[#This Row],[Date Invoiced]]=FY03_M03,SalesOrders_Log[[#This Row],[Line Sub Total]],0)</f>
        <v>0</v>
      </c>
      <c r="AW440" s="18">
        <f>IF(SalesOrders_Log[[#This Row],[Date Invoiced]]=FY03_M04,SalesOrders_Log[[#This Row],[Line Sub Total]],0)</f>
        <v>0</v>
      </c>
      <c r="AX440" s="18">
        <f>IF(SalesOrders_Log[[#This Row],[Date Invoiced]]=FY03_M05,SalesOrders_Log[[#This Row],[Line Sub Total]],0)</f>
        <v>0</v>
      </c>
      <c r="AY440" s="18">
        <f>IF(SalesOrders_Log[[#This Row],[Date Invoiced]]=FY03_M06,SalesOrders_Log[[#This Row],[Line Sub Total]],0)</f>
        <v>0</v>
      </c>
      <c r="AZ440" s="18">
        <f>IF(SalesOrders_Log[[#This Row],[Date Invoiced]]=FY03_M07,SalesOrders_Log[[#This Row],[Line Sub Total]],0)</f>
        <v>0</v>
      </c>
      <c r="BA440" s="18">
        <f>IF(SalesOrders_Log[[#This Row],[Date Invoiced]]=FY03_M08,SalesOrders_Log[[#This Row],[Line Sub Total]],0)</f>
        <v>0</v>
      </c>
      <c r="BB440" s="18">
        <f>IF(SalesOrders_Log[[#This Row],[Date Invoiced]]=FY03_M09,SalesOrders_Log[[#This Row],[Line Sub Total]],0)</f>
        <v>0</v>
      </c>
      <c r="BC440" s="18">
        <f>IF(SalesOrders_Log[[#This Row],[Date Invoiced]]=FY03_M10,SalesOrders_Log[[#This Row],[Line Sub Total]],0)</f>
        <v>0</v>
      </c>
      <c r="BD440" s="18">
        <f>IF(SalesOrders_Log[[#This Row],[Date Invoiced]]=FY03_M11,SalesOrders_Log[[#This Row],[Line Sub Total]],0)</f>
        <v>0</v>
      </c>
      <c r="BE440" s="18">
        <f>IF(SalesOrders_Log[[#This Row],[Date Invoiced]]=FY03_M12,SalesOrders_Log[[#This Row],[Line Sub Total]],0)</f>
        <v>0</v>
      </c>
      <c r="BF440" s="18">
        <f>IF(SalesOrders_Log[[#This Row],[Product]]=FY04_M01,SalesOrders_Log[[#This Row],[Date Invoiced]],0)</f>
        <v>0</v>
      </c>
      <c r="BG440" s="18">
        <f>IF(SalesOrders_Log[[#This Row],[Product]]=FY04_M02,SalesOrders_Log[[#This Row],[Date Invoiced]],0)</f>
        <v>0</v>
      </c>
      <c r="BH440" s="18">
        <f>IF(SalesOrders_Log[[#This Row],[Product]]=FY04_M03,SalesOrders_Log[[#This Row],[Date Invoiced]],0)</f>
        <v>0</v>
      </c>
      <c r="BI440" s="18">
        <f>IF(SalesOrders_Log[[#This Row],[Product]]=FY04_M04,SalesOrders_Log[[#This Row],[Date Invoiced]],0)</f>
        <v>0</v>
      </c>
      <c r="BJ440" s="18">
        <f>IF(SalesOrders_Log[[#This Row],[Product]]=FY04_M05,SalesOrders_Log[[#This Row],[Date Invoiced]],0)</f>
        <v>0</v>
      </c>
      <c r="BK440" s="18">
        <f>IF(SalesOrders_Log[[#This Row],[Product]]=FY04_M06,SalesOrders_Log[[#This Row],[Date Invoiced]],0)</f>
        <v>0</v>
      </c>
      <c r="BL440" s="18">
        <f>IF(SalesOrders_Log[[#This Row],[Product]]=FY04_M07,SalesOrders_Log[[#This Row],[Date Invoiced]],0)</f>
        <v>0</v>
      </c>
      <c r="BM440" s="18">
        <f>IF(SalesOrders_Log[[#This Row],[Product]]=FY04_M08,SalesOrders_Log[[#This Row],[Date Invoiced]],0)</f>
        <v>0</v>
      </c>
      <c r="BN440" s="18">
        <f>IF(SalesOrders_Log[[#This Row],[Product]]=FY04_M09,SalesOrders_Log[[#This Row],[Date Invoiced]],0)</f>
        <v>0</v>
      </c>
      <c r="BO440" s="18">
        <f>IF(SalesOrders_Log[[#This Row],[Product]]=FY04_M10,SalesOrders_Log[[#This Row],[Date Invoiced]],0)</f>
        <v>0</v>
      </c>
      <c r="BP440" s="18">
        <f>IF(SalesOrders_Log[[#This Row],[Product]]=FY04_M11,SalesOrders_Log[[#This Row],[Date Invoiced]],0)</f>
        <v>0</v>
      </c>
      <c r="BQ440" s="18">
        <f>IF(SalesOrders_Log[[#This Row],[Product]]=FY04_M12,SalesOrders_Log[[#This Row],[Date Invoiced]],0)</f>
        <v>0</v>
      </c>
      <c r="BR440" s="18">
        <f>IF(SalesOrders_Log[[#This Row],[Product]]=FY05_M01,SalesOrders_Log[[#This Row],[Date Invoiced]],0)</f>
        <v>0</v>
      </c>
      <c r="BS440" s="18">
        <f>IF(SalesOrders_Log[[#This Row],[Product]]=FY05_M02,SalesOrders_Log[[#This Row],[Date Invoiced]],0)</f>
        <v>0</v>
      </c>
      <c r="BT440" s="18">
        <f>IF(SalesOrders_Log[[#This Row],[Product]]=FY05_M03,SalesOrders_Log[[#This Row],[Date Invoiced]],0)</f>
        <v>0</v>
      </c>
      <c r="BU440" s="18">
        <f>IF(SalesOrders_Log[[#This Row],[Product]]=FY05_M04,SalesOrders_Log[[#This Row],[Date Invoiced]],0)</f>
        <v>0</v>
      </c>
      <c r="BV440" s="18">
        <f>IF(SalesOrders_Log[[#This Row],[Product]]=FY05_M05,SalesOrders_Log[[#This Row],[Date Invoiced]],0)</f>
        <v>0</v>
      </c>
      <c r="BW440" s="18">
        <f>IF(SalesOrders_Log[[#This Row],[Product]]=FY05_M06,SalesOrders_Log[[#This Row],[Date Invoiced]],0)</f>
        <v>0</v>
      </c>
      <c r="BX440" s="18">
        <f>IF(SalesOrders_Log[[#This Row],[Product]]=FY05_M07,SalesOrders_Log[[#This Row],[Date Invoiced]],0)</f>
        <v>0</v>
      </c>
      <c r="BY440" s="18">
        <f>IF(SalesOrders_Log[[#This Row],[Product]]=FY05_M08,SalesOrders_Log[[#This Row],[Date Invoiced]],0)</f>
        <v>0</v>
      </c>
      <c r="BZ440" s="18">
        <f>IF(SalesOrders_Log[[#This Row],[Product]]=FY05_M09,SalesOrders_Log[[#This Row],[Date Invoiced]],0)</f>
        <v>0</v>
      </c>
      <c r="CA440" s="18">
        <f>IF(SalesOrders_Log[[#This Row],[Product]]=FY05_M10,SalesOrders_Log[[#This Row],[Date Invoiced]],0)</f>
        <v>0</v>
      </c>
      <c r="CB440" s="18">
        <f>IF(SalesOrders_Log[[#This Row],[Product]]=FY05_M11,SalesOrders_Log[[#This Row],[Date Invoiced]],0)</f>
        <v>0</v>
      </c>
      <c r="CC440" s="18">
        <f>IF(SalesOrders_Log[[#This Row],[Product]]=FY05_M12,SalesOrders_Log[[#This Row],[Date Invoiced]],0)</f>
        <v>0</v>
      </c>
    </row>
    <row r="441" spans="2:81" x14ac:dyDescent="0.25">
      <c r="B441" s="6" t="s">
        <v>1045</v>
      </c>
      <c r="C441" s="6"/>
      <c r="D441" s="11"/>
      <c r="E441" s="6"/>
      <c r="F441" s="6"/>
      <c r="G441" s="6"/>
      <c r="H441" s="6"/>
      <c r="I441" s="6"/>
      <c r="J441" s="6"/>
      <c r="K441" s="6"/>
      <c r="L441" s="18" t="str">
        <f>IF(ISBLANK(SalesOrders_Log[[#This Row],[Product]]),"",SalesOrders_Log[[#This Row],[List Price]]*SalesOrders_Log[[#This Row],[QTY at List Price]]+SalesOrders_Log[[#This Row],[Discount Price]]*SalesOrders_Log[[#This Row],[QTY at Discount Price]])</f>
        <v/>
      </c>
      <c r="M441" s="6"/>
      <c r="N441" s="6"/>
      <c r="O441" s="18" t="str">
        <f>IFERROR(SalesOrders_Log[[#This Row],[Line Sub Total]]*SalesOrders_Log[[#This Row],[Zip Code Taxes]],"")</f>
        <v/>
      </c>
      <c r="P441" s="18">
        <f>SalesOrders_Log[[#This Row],[List Price]]-SalesOrders_Log[[#This Row],[Cost Price]]</f>
        <v>0</v>
      </c>
      <c r="Q44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41" s="93" t="str">
        <f>IFERROR(SalesOrders_Log[[#This Row],[QTY at List Price]]*SalesOrders_Log[[#This Row],[List Price]]/SalesOrders_Log[[#This Row],[Cost Price]]*SalesOrders_Log[[#This Row],[QTY at List Price]]-IF(SalesOrders_Log[[#This Row],[QTY at List Price]]="","",1),"")</f>
        <v/>
      </c>
      <c r="S441" s="93" t="str">
        <f>IFERROR( SalesOrders_Log[[#This Row],[QTY at Discount Price]]*SalesOrders_Log[[#This Row],[Discount Price]]/SalesOrders_Log[[#This Row],[Cost Price]]*SalesOrders_Log[[#This Row],[QTY at Discount Price]]-IF(SalesOrders_Log[[#This Row],[QTY at Discount Price]]="","",1),"")</f>
        <v/>
      </c>
      <c r="T441" s="6"/>
      <c r="V441" s="18">
        <f>IF(SalesOrders_Log[[#This Row],[Date Invoiced]]=FY01_M01,SalesOrders_Log[[#This Row],[Line Sub Total]],0)</f>
        <v>0</v>
      </c>
      <c r="W441" s="18">
        <f>IF(SalesOrders_Log[[#This Row],[Date Invoiced]]=FY01_M02,SalesOrders_Log[[#This Row],[Line Sub Total]],0)</f>
        <v>0</v>
      </c>
      <c r="X441" s="18">
        <f>IF(SalesOrders_Log[[#This Row],[Date Invoiced]]=FY01_M03,SalesOrders_Log[[#This Row],[Line Sub Total]],0)</f>
        <v>0</v>
      </c>
      <c r="Y441" s="18">
        <f>IF(SalesOrders_Log[[#This Row],[Date Invoiced]]=FY01_M04,SalesOrders_Log[[#This Row],[Line Sub Total]],0)</f>
        <v>0</v>
      </c>
      <c r="Z441" s="18">
        <f>IF(SalesOrders_Log[[#This Row],[Date Invoiced]]=FY01_M05,SalesOrders_Log[[#This Row],[Line Sub Total]],0)</f>
        <v>0</v>
      </c>
      <c r="AA441" s="18">
        <f>IF(SalesOrders_Log[[#This Row],[Date Invoiced]]=FY01_M06,SalesOrders_Log[[#This Row],[Line Sub Total]],0)</f>
        <v>0</v>
      </c>
      <c r="AB441" s="18">
        <f>IF(SalesOrders_Log[[#This Row],[Date Invoiced]]=FY01_M07,SalesOrders_Log[[#This Row],[Line Sub Total]],0)</f>
        <v>0</v>
      </c>
      <c r="AC441" s="18">
        <f>IF(SalesOrders_Log[[#This Row],[Date Invoiced]]=FY01_M08,SalesOrders_Log[[#This Row],[Line Sub Total]],0)</f>
        <v>0</v>
      </c>
      <c r="AD441" s="18">
        <f>IF(SalesOrders_Log[[#This Row],[Date Invoiced]]=FY01_M09,SalesOrders_Log[[#This Row],[Line Sub Total]],0)</f>
        <v>0</v>
      </c>
      <c r="AE441" s="18">
        <f>IF(SalesOrders_Log[[#This Row],[Date Invoiced]]=FY01_M10,SalesOrders_Log[[#This Row],[Line Sub Total]],0)</f>
        <v>0</v>
      </c>
      <c r="AF441" s="18">
        <f>IF(SalesOrders_Log[[#This Row],[Date Invoiced]]=FY01_M11,SalesOrders_Log[[#This Row],[Line Sub Total]],0)</f>
        <v>0</v>
      </c>
      <c r="AG441" s="18">
        <f>IF(SalesOrders_Log[[#This Row],[Date Invoiced]]=FY01_M12,SalesOrders_Log[[#This Row],[Line Sub Total]],0)</f>
        <v>0</v>
      </c>
      <c r="AH441" s="18">
        <f>IF(SalesOrders_Log[[#This Row],[Date Invoiced]]=FY02_M01,SalesOrders_Log[[#This Row],[Line Sub Total]],0)</f>
        <v>0</v>
      </c>
      <c r="AI441" s="18">
        <f>IF(SalesOrders_Log[[#This Row],[Date Invoiced]]=FY02_M02,SalesOrders_Log[[#This Row],[Line Sub Total]],0)</f>
        <v>0</v>
      </c>
      <c r="AJ441" s="18">
        <f>IF(SalesOrders_Log[[#This Row],[Date Invoiced]]=FY02_M03,SalesOrders_Log[[#This Row],[Line Sub Total]],0)</f>
        <v>0</v>
      </c>
      <c r="AK441" s="18">
        <f>IF(SalesOrders_Log[[#This Row],[Date Invoiced]]=FY02_M04,SalesOrders_Log[[#This Row],[Line Sub Total]],0)</f>
        <v>0</v>
      </c>
      <c r="AL441" s="18">
        <f>IF(SalesOrders_Log[[#This Row],[Date Invoiced]]=FY02_M05,SalesOrders_Log[[#This Row],[Line Sub Total]],0)</f>
        <v>0</v>
      </c>
      <c r="AM441" s="18">
        <f>IF(SalesOrders_Log[[#This Row],[Date Invoiced]]=FY02_M06,SalesOrders_Log[[#This Row],[Line Sub Total]],0)</f>
        <v>0</v>
      </c>
      <c r="AN441" s="18">
        <f>IF(SalesOrders_Log[[#This Row],[Date Invoiced]]=FY02_M07,SalesOrders_Log[[#This Row],[Line Sub Total]],0)</f>
        <v>0</v>
      </c>
      <c r="AO441" s="18">
        <f>IF(SalesOrders_Log[[#This Row],[Date Invoiced]]=FY02_M08,SalesOrders_Log[[#This Row],[Line Sub Total]],0)</f>
        <v>0</v>
      </c>
      <c r="AP441" s="18">
        <f>IF(SalesOrders_Log[[#This Row],[Date Invoiced]]=FY02_M09,SalesOrders_Log[[#This Row],[Line Sub Total]],0)</f>
        <v>0</v>
      </c>
      <c r="AQ441" s="18">
        <f>IF(SalesOrders_Log[[#This Row],[Date Invoiced]]=FY02_M10,SalesOrders_Log[[#This Row],[Line Sub Total]],0)</f>
        <v>0</v>
      </c>
      <c r="AR441" s="18">
        <f>IF(SalesOrders_Log[[#This Row],[Date Invoiced]]=FY02_M11,SalesOrders_Log[[#This Row],[Line Sub Total]],0)</f>
        <v>0</v>
      </c>
      <c r="AS441" s="18">
        <f>IF(SalesOrders_Log[[#This Row],[Date Invoiced]]=FY02_M12,SalesOrders_Log[[#This Row],[Line Sub Total]],0)</f>
        <v>0</v>
      </c>
      <c r="AT441" s="18">
        <f>IF(SalesOrders_Log[[#This Row],[Date Invoiced]]=FY03_M01,SalesOrders_Log[[#This Row],[Line Sub Total]],0)</f>
        <v>0</v>
      </c>
      <c r="AU441" s="18">
        <f>IF(SalesOrders_Log[[#This Row],[Date Invoiced]]=FY03_M02,SalesOrders_Log[[#This Row],[Line Sub Total]],0)</f>
        <v>0</v>
      </c>
      <c r="AV441" s="18">
        <f>IF(SalesOrders_Log[[#This Row],[Date Invoiced]]=FY03_M03,SalesOrders_Log[[#This Row],[Line Sub Total]],0)</f>
        <v>0</v>
      </c>
      <c r="AW441" s="18">
        <f>IF(SalesOrders_Log[[#This Row],[Date Invoiced]]=FY03_M04,SalesOrders_Log[[#This Row],[Line Sub Total]],0)</f>
        <v>0</v>
      </c>
      <c r="AX441" s="18">
        <f>IF(SalesOrders_Log[[#This Row],[Date Invoiced]]=FY03_M05,SalesOrders_Log[[#This Row],[Line Sub Total]],0)</f>
        <v>0</v>
      </c>
      <c r="AY441" s="18">
        <f>IF(SalesOrders_Log[[#This Row],[Date Invoiced]]=FY03_M06,SalesOrders_Log[[#This Row],[Line Sub Total]],0)</f>
        <v>0</v>
      </c>
      <c r="AZ441" s="18">
        <f>IF(SalesOrders_Log[[#This Row],[Date Invoiced]]=FY03_M07,SalesOrders_Log[[#This Row],[Line Sub Total]],0)</f>
        <v>0</v>
      </c>
      <c r="BA441" s="18">
        <f>IF(SalesOrders_Log[[#This Row],[Date Invoiced]]=FY03_M08,SalesOrders_Log[[#This Row],[Line Sub Total]],0)</f>
        <v>0</v>
      </c>
      <c r="BB441" s="18">
        <f>IF(SalesOrders_Log[[#This Row],[Date Invoiced]]=FY03_M09,SalesOrders_Log[[#This Row],[Line Sub Total]],0)</f>
        <v>0</v>
      </c>
      <c r="BC441" s="18">
        <f>IF(SalesOrders_Log[[#This Row],[Date Invoiced]]=FY03_M10,SalesOrders_Log[[#This Row],[Line Sub Total]],0)</f>
        <v>0</v>
      </c>
      <c r="BD441" s="18">
        <f>IF(SalesOrders_Log[[#This Row],[Date Invoiced]]=FY03_M11,SalesOrders_Log[[#This Row],[Line Sub Total]],0)</f>
        <v>0</v>
      </c>
      <c r="BE441" s="18">
        <f>IF(SalesOrders_Log[[#This Row],[Date Invoiced]]=FY03_M12,SalesOrders_Log[[#This Row],[Line Sub Total]],0)</f>
        <v>0</v>
      </c>
      <c r="BF441" s="18">
        <f>IF(SalesOrders_Log[[#This Row],[Product]]=FY04_M01,SalesOrders_Log[[#This Row],[Date Invoiced]],0)</f>
        <v>0</v>
      </c>
      <c r="BG441" s="18">
        <f>IF(SalesOrders_Log[[#This Row],[Product]]=FY04_M02,SalesOrders_Log[[#This Row],[Date Invoiced]],0)</f>
        <v>0</v>
      </c>
      <c r="BH441" s="18">
        <f>IF(SalesOrders_Log[[#This Row],[Product]]=FY04_M03,SalesOrders_Log[[#This Row],[Date Invoiced]],0)</f>
        <v>0</v>
      </c>
      <c r="BI441" s="18">
        <f>IF(SalesOrders_Log[[#This Row],[Product]]=FY04_M04,SalesOrders_Log[[#This Row],[Date Invoiced]],0)</f>
        <v>0</v>
      </c>
      <c r="BJ441" s="18">
        <f>IF(SalesOrders_Log[[#This Row],[Product]]=FY04_M05,SalesOrders_Log[[#This Row],[Date Invoiced]],0)</f>
        <v>0</v>
      </c>
      <c r="BK441" s="18">
        <f>IF(SalesOrders_Log[[#This Row],[Product]]=FY04_M06,SalesOrders_Log[[#This Row],[Date Invoiced]],0)</f>
        <v>0</v>
      </c>
      <c r="BL441" s="18">
        <f>IF(SalesOrders_Log[[#This Row],[Product]]=FY04_M07,SalesOrders_Log[[#This Row],[Date Invoiced]],0)</f>
        <v>0</v>
      </c>
      <c r="BM441" s="18">
        <f>IF(SalesOrders_Log[[#This Row],[Product]]=FY04_M08,SalesOrders_Log[[#This Row],[Date Invoiced]],0)</f>
        <v>0</v>
      </c>
      <c r="BN441" s="18">
        <f>IF(SalesOrders_Log[[#This Row],[Product]]=FY04_M09,SalesOrders_Log[[#This Row],[Date Invoiced]],0)</f>
        <v>0</v>
      </c>
      <c r="BO441" s="18">
        <f>IF(SalesOrders_Log[[#This Row],[Product]]=FY04_M10,SalesOrders_Log[[#This Row],[Date Invoiced]],0)</f>
        <v>0</v>
      </c>
      <c r="BP441" s="18">
        <f>IF(SalesOrders_Log[[#This Row],[Product]]=FY04_M11,SalesOrders_Log[[#This Row],[Date Invoiced]],0)</f>
        <v>0</v>
      </c>
      <c r="BQ441" s="18">
        <f>IF(SalesOrders_Log[[#This Row],[Product]]=FY04_M12,SalesOrders_Log[[#This Row],[Date Invoiced]],0)</f>
        <v>0</v>
      </c>
      <c r="BR441" s="18">
        <f>IF(SalesOrders_Log[[#This Row],[Product]]=FY05_M01,SalesOrders_Log[[#This Row],[Date Invoiced]],0)</f>
        <v>0</v>
      </c>
      <c r="BS441" s="18">
        <f>IF(SalesOrders_Log[[#This Row],[Product]]=FY05_M02,SalesOrders_Log[[#This Row],[Date Invoiced]],0)</f>
        <v>0</v>
      </c>
      <c r="BT441" s="18">
        <f>IF(SalesOrders_Log[[#This Row],[Product]]=FY05_M03,SalesOrders_Log[[#This Row],[Date Invoiced]],0)</f>
        <v>0</v>
      </c>
      <c r="BU441" s="18">
        <f>IF(SalesOrders_Log[[#This Row],[Product]]=FY05_M04,SalesOrders_Log[[#This Row],[Date Invoiced]],0)</f>
        <v>0</v>
      </c>
      <c r="BV441" s="18">
        <f>IF(SalesOrders_Log[[#This Row],[Product]]=FY05_M05,SalesOrders_Log[[#This Row],[Date Invoiced]],0)</f>
        <v>0</v>
      </c>
      <c r="BW441" s="18">
        <f>IF(SalesOrders_Log[[#This Row],[Product]]=FY05_M06,SalesOrders_Log[[#This Row],[Date Invoiced]],0)</f>
        <v>0</v>
      </c>
      <c r="BX441" s="18">
        <f>IF(SalesOrders_Log[[#This Row],[Product]]=FY05_M07,SalesOrders_Log[[#This Row],[Date Invoiced]],0)</f>
        <v>0</v>
      </c>
      <c r="BY441" s="18">
        <f>IF(SalesOrders_Log[[#This Row],[Product]]=FY05_M08,SalesOrders_Log[[#This Row],[Date Invoiced]],0)</f>
        <v>0</v>
      </c>
      <c r="BZ441" s="18">
        <f>IF(SalesOrders_Log[[#This Row],[Product]]=FY05_M09,SalesOrders_Log[[#This Row],[Date Invoiced]],0)</f>
        <v>0</v>
      </c>
      <c r="CA441" s="18">
        <f>IF(SalesOrders_Log[[#This Row],[Product]]=FY05_M10,SalesOrders_Log[[#This Row],[Date Invoiced]],0)</f>
        <v>0</v>
      </c>
      <c r="CB441" s="18">
        <f>IF(SalesOrders_Log[[#This Row],[Product]]=FY05_M11,SalesOrders_Log[[#This Row],[Date Invoiced]],0)</f>
        <v>0</v>
      </c>
      <c r="CC441" s="18">
        <f>IF(SalesOrders_Log[[#This Row],[Product]]=FY05_M12,SalesOrders_Log[[#This Row],[Date Invoiced]],0)</f>
        <v>0</v>
      </c>
    </row>
    <row r="442" spans="2:81" x14ac:dyDescent="0.25">
      <c r="B442" s="6" t="s">
        <v>1046</v>
      </c>
      <c r="C442" s="6"/>
      <c r="D442" s="11"/>
      <c r="E442" s="6"/>
      <c r="F442" s="6"/>
      <c r="G442" s="6"/>
      <c r="H442" s="6"/>
      <c r="I442" s="6"/>
      <c r="J442" s="6"/>
      <c r="K442" s="6"/>
      <c r="L442" s="18" t="str">
        <f>IF(ISBLANK(SalesOrders_Log[[#This Row],[Product]]),"",SalesOrders_Log[[#This Row],[List Price]]*SalesOrders_Log[[#This Row],[QTY at List Price]]+SalesOrders_Log[[#This Row],[Discount Price]]*SalesOrders_Log[[#This Row],[QTY at Discount Price]])</f>
        <v/>
      </c>
      <c r="M442" s="6"/>
      <c r="N442" s="6"/>
      <c r="O442" s="18" t="str">
        <f>IFERROR(SalesOrders_Log[[#This Row],[Line Sub Total]]*SalesOrders_Log[[#This Row],[Zip Code Taxes]],"")</f>
        <v/>
      </c>
      <c r="P442" s="18">
        <f>SalesOrders_Log[[#This Row],[List Price]]-SalesOrders_Log[[#This Row],[Cost Price]]</f>
        <v>0</v>
      </c>
      <c r="Q44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42" s="93" t="str">
        <f>IFERROR(SalesOrders_Log[[#This Row],[QTY at List Price]]*SalesOrders_Log[[#This Row],[List Price]]/SalesOrders_Log[[#This Row],[Cost Price]]*SalesOrders_Log[[#This Row],[QTY at List Price]]-IF(SalesOrders_Log[[#This Row],[QTY at List Price]]="","",1),"")</f>
        <v/>
      </c>
      <c r="S442" s="93" t="str">
        <f>IFERROR( SalesOrders_Log[[#This Row],[QTY at Discount Price]]*SalesOrders_Log[[#This Row],[Discount Price]]/SalesOrders_Log[[#This Row],[Cost Price]]*SalesOrders_Log[[#This Row],[QTY at Discount Price]]-IF(SalesOrders_Log[[#This Row],[QTY at Discount Price]]="","",1),"")</f>
        <v/>
      </c>
      <c r="T442" s="6"/>
      <c r="V442" s="18">
        <f>IF(SalesOrders_Log[[#This Row],[Date Invoiced]]=FY01_M01,SalesOrders_Log[[#This Row],[Line Sub Total]],0)</f>
        <v>0</v>
      </c>
      <c r="W442" s="18">
        <f>IF(SalesOrders_Log[[#This Row],[Date Invoiced]]=FY01_M02,SalesOrders_Log[[#This Row],[Line Sub Total]],0)</f>
        <v>0</v>
      </c>
      <c r="X442" s="18">
        <f>IF(SalesOrders_Log[[#This Row],[Date Invoiced]]=FY01_M03,SalesOrders_Log[[#This Row],[Line Sub Total]],0)</f>
        <v>0</v>
      </c>
      <c r="Y442" s="18">
        <f>IF(SalesOrders_Log[[#This Row],[Date Invoiced]]=FY01_M04,SalesOrders_Log[[#This Row],[Line Sub Total]],0)</f>
        <v>0</v>
      </c>
      <c r="Z442" s="18">
        <f>IF(SalesOrders_Log[[#This Row],[Date Invoiced]]=FY01_M05,SalesOrders_Log[[#This Row],[Line Sub Total]],0)</f>
        <v>0</v>
      </c>
      <c r="AA442" s="18">
        <f>IF(SalesOrders_Log[[#This Row],[Date Invoiced]]=FY01_M06,SalesOrders_Log[[#This Row],[Line Sub Total]],0)</f>
        <v>0</v>
      </c>
      <c r="AB442" s="18">
        <f>IF(SalesOrders_Log[[#This Row],[Date Invoiced]]=FY01_M07,SalesOrders_Log[[#This Row],[Line Sub Total]],0)</f>
        <v>0</v>
      </c>
      <c r="AC442" s="18">
        <f>IF(SalesOrders_Log[[#This Row],[Date Invoiced]]=FY01_M08,SalesOrders_Log[[#This Row],[Line Sub Total]],0)</f>
        <v>0</v>
      </c>
      <c r="AD442" s="18">
        <f>IF(SalesOrders_Log[[#This Row],[Date Invoiced]]=FY01_M09,SalesOrders_Log[[#This Row],[Line Sub Total]],0)</f>
        <v>0</v>
      </c>
      <c r="AE442" s="18">
        <f>IF(SalesOrders_Log[[#This Row],[Date Invoiced]]=FY01_M10,SalesOrders_Log[[#This Row],[Line Sub Total]],0)</f>
        <v>0</v>
      </c>
      <c r="AF442" s="18">
        <f>IF(SalesOrders_Log[[#This Row],[Date Invoiced]]=FY01_M11,SalesOrders_Log[[#This Row],[Line Sub Total]],0)</f>
        <v>0</v>
      </c>
      <c r="AG442" s="18">
        <f>IF(SalesOrders_Log[[#This Row],[Date Invoiced]]=FY01_M12,SalesOrders_Log[[#This Row],[Line Sub Total]],0)</f>
        <v>0</v>
      </c>
      <c r="AH442" s="18">
        <f>IF(SalesOrders_Log[[#This Row],[Date Invoiced]]=FY02_M01,SalesOrders_Log[[#This Row],[Line Sub Total]],0)</f>
        <v>0</v>
      </c>
      <c r="AI442" s="18">
        <f>IF(SalesOrders_Log[[#This Row],[Date Invoiced]]=FY02_M02,SalesOrders_Log[[#This Row],[Line Sub Total]],0)</f>
        <v>0</v>
      </c>
      <c r="AJ442" s="18">
        <f>IF(SalesOrders_Log[[#This Row],[Date Invoiced]]=FY02_M03,SalesOrders_Log[[#This Row],[Line Sub Total]],0)</f>
        <v>0</v>
      </c>
      <c r="AK442" s="18">
        <f>IF(SalesOrders_Log[[#This Row],[Date Invoiced]]=FY02_M04,SalesOrders_Log[[#This Row],[Line Sub Total]],0)</f>
        <v>0</v>
      </c>
      <c r="AL442" s="18">
        <f>IF(SalesOrders_Log[[#This Row],[Date Invoiced]]=FY02_M05,SalesOrders_Log[[#This Row],[Line Sub Total]],0)</f>
        <v>0</v>
      </c>
      <c r="AM442" s="18">
        <f>IF(SalesOrders_Log[[#This Row],[Date Invoiced]]=FY02_M06,SalesOrders_Log[[#This Row],[Line Sub Total]],0)</f>
        <v>0</v>
      </c>
      <c r="AN442" s="18">
        <f>IF(SalesOrders_Log[[#This Row],[Date Invoiced]]=FY02_M07,SalesOrders_Log[[#This Row],[Line Sub Total]],0)</f>
        <v>0</v>
      </c>
      <c r="AO442" s="18">
        <f>IF(SalesOrders_Log[[#This Row],[Date Invoiced]]=FY02_M08,SalesOrders_Log[[#This Row],[Line Sub Total]],0)</f>
        <v>0</v>
      </c>
      <c r="AP442" s="18">
        <f>IF(SalesOrders_Log[[#This Row],[Date Invoiced]]=FY02_M09,SalesOrders_Log[[#This Row],[Line Sub Total]],0)</f>
        <v>0</v>
      </c>
      <c r="AQ442" s="18">
        <f>IF(SalesOrders_Log[[#This Row],[Date Invoiced]]=FY02_M10,SalesOrders_Log[[#This Row],[Line Sub Total]],0)</f>
        <v>0</v>
      </c>
      <c r="AR442" s="18">
        <f>IF(SalesOrders_Log[[#This Row],[Date Invoiced]]=FY02_M11,SalesOrders_Log[[#This Row],[Line Sub Total]],0)</f>
        <v>0</v>
      </c>
      <c r="AS442" s="18">
        <f>IF(SalesOrders_Log[[#This Row],[Date Invoiced]]=FY02_M12,SalesOrders_Log[[#This Row],[Line Sub Total]],0)</f>
        <v>0</v>
      </c>
      <c r="AT442" s="18">
        <f>IF(SalesOrders_Log[[#This Row],[Date Invoiced]]=FY03_M01,SalesOrders_Log[[#This Row],[Line Sub Total]],0)</f>
        <v>0</v>
      </c>
      <c r="AU442" s="18">
        <f>IF(SalesOrders_Log[[#This Row],[Date Invoiced]]=FY03_M02,SalesOrders_Log[[#This Row],[Line Sub Total]],0)</f>
        <v>0</v>
      </c>
      <c r="AV442" s="18">
        <f>IF(SalesOrders_Log[[#This Row],[Date Invoiced]]=FY03_M03,SalesOrders_Log[[#This Row],[Line Sub Total]],0)</f>
        <v>0</v>
      </c>
      <c r="AW442" s="18">
        <f>IF(SalesOrders_Log[[#This Row],[Date Invoiced]]=FY03_M04,SalesOrders_Log[[#This Row],[Line Sub Total]],0)</f>
        <v>0</v>
      </c>
      <c r="AX442" s="18">
        <f>IF(SalesOrders_Log[[#This Row],[Date Invoiced]]=FY03_M05,SalesOrders_Log[[#This Row],[Line Sub Total]],0)</f>
        <v>0</v>
      </c>
      <c r="AY442" s="18">
        <f>IF(SalesOrders_Log[[#This Row],[Date Invoiced]]=FY03_M06,SalesOrders_Log[[#This Row],[Line Sub Total]],0)</f>
        <v>0</v>
      </c>
      <c r="AZ442" s="18">
        <f>IF(SalesOrders_Log[[#This Row],[Date Invoiced]]=FY03_M07,SalesOrders_Log[[#This Row],[Line Sub Total]],0)</f>
        <v>0</v>
      </c>
      <c r="BA442" s="18">
        <f>IF(SalesOrders_Log[[#This Row],[Date Invoiced]]=FY03_M08,SalesOrders_Log[[#This Row],[Line Sub Total]],0)</f>
        <v>0</v>
      </c>
      <c r="BB442" s="18">
        <f>IF(SalesOrders_Log[[#This Row],[Date Invoiced]]=FY03_M09,SalesOrders_Log[[#This Row],[Line Sub Total]],0)</f>
        <v>0</v>
      </c>
      <c r="BC442" s="18">
        <f>IF(SalesOrders_Log[[#This Row],[Date Invoiced]]=FY03_M10,SalesOrders_Log[[#This Row],[Line Sub Total]],0)</f>
        <v>0</v>
      </c>
      <c r="BD442" s="18">
        <f>IF(SalesOrders_Log[[#This Row],[Date Invoiced]]=FY03_M11,SalesOrders_Log[[#This Row],[Line Sub Total]],0)</f>
        <v>0</v>
      </c>
      <c r="BE442" s="18">
        <f>IF(SalesOrders_Log[[#This Row],[Date Invoiced]]=FY03_M12,SalesOrders_Log[[#This Row],[Line Sub Total]],0)</f>
        <v>0</v>
      </c>
      <c r="BF442" s="18">
        <f>IF(SalesOrders_Log[[#This Row],[Product]]=FY04_M01,SalesOrders_Log[[#This Row],[Date Invoiced]],0)</f>
        <v>0</v>
      </c>
      <c r="BG442" s="18">
        <f>IF(SalesOrders_Log[[#This Row],[Product]]=FY04_M02,SalesOrders_Log[[#This Row],[Date Invoiced]],0)</f>
        <v>0</v>
      </c>
      <c r="BH442" s="18">
        <f>IF(SalesOrders_Log[[#This Row],[Product]]=FY04_M03,SalesOrders_Log[[#This Row],[Date Invoiced]],0)</f>
        <v>0</v>
      </c>
      <c r="BI442" s="18">
        <f>IF(SalesOrders_Log[[#This Row],[Product]]=FY04_M04,SalesOrders_Log[[#This Row],[Date Invoiced]],0)</f>
        <v>0</v>
      </c>
      <c r="BJ442" s="18">
        <f>IF(SalesOrders_Log[[#This Row],[Product]]=FY04_M05,SalesOrders_Log[[#This Row],[Date Invoiced]],0)</f>
        <v>0</v>
      </c>
      <c r="BK442" s="18">
        <f>IF(SalesOrders_Log[[#This Row],[Product]]=FY04_M06,SalesOrders_Log[[#This Row],[Date Invoiced]],0)</f>
        <v>0</v>
      </c>
      <c r="BL442" s="18">
        <f>IF(SalesOrders_Log[[#This Row],[Product]]=FY04_M07,SalesOrders_Log[[#This Row],[Date Invoiced]],0)</f>
        <v>0</v>
      </c>
      <c r="BM442" s="18">
        <f>IF(SalesOrders_Log[[#This Row],[Product]]=FY04_M08,SalesOrders_Log[[#This Row],[Date Invoiced]],0)</f>
        <v>0</v>
      </c>
      <c r="BN442" s="18">
        <f>IF(SalesOrders_Log[[#This Row],[Product]]=FY04_M09,SalesOrders_Log[[#This Row],[Date Invoiced]],0)</f>
        <v>0</v>
      </c>
      <c r="BO442" s="18">
        <f>IF(SalesOrders_Log[[#This Row],[Product]]=FY04_M10,SalesOrders_Log[[#This Row],[Date Invoiced]],0)</f>
        <v>0</v>
      </c>
      <c r="BP442" s="18">
        <f>IF(SalesOrders_Log[[#This Row],[Product]]=FY04_M11,SalesOrders_Log[[#This Row],[Date Invoiced]],0)</f>
        <v>0</v>
      </c>
      <c r="BQ442" s="18">
        <f>IF(SalesOrders_Log[[#This Row],[Product]]=FY04_M12,SalesOrders_Log[[#This Row],[Date Invoiced]],0)</f>
        <v>0</v>
      </c>
      <c r="BR442" s="18">
        <f>IF(SalesOrders_Log[[#This Row],[Product]]=FY05_M01,SalesOrders_Log[[#This Row],[Date Invoiced]],0)</f>
        <v>0</v>
      </c>
      <c r="BS442" s="18">
        <f>IF(SalesOrders_Log[[#This Row],[Product]]=FY05_M02,SalesOrders_Log[[#This Row],[Date Invoiced]],0)</f>
        <v>0</v>
      </c>
      <c r="BT442" s="18">
        <f>IF(SalesOrders_Log[[#This Row],[Product]]=FY05_M03,SalesOrders_Log[[#This Row],[Date Invoiced]],0)</f>
        <v>0</v>
      </c>
      <c r="BU442" s="18">
        <f>IF(SalesOrders_Log[[#This Row],[Product]]=FY05_M04,SalesOrders_Log[[#This Row],[Date Invoiced]],0)</f>
        <v>0</v>
      </c>
      <c r="BV442" s="18">
        <f>IF(SalesOrders_Log[[#This Row],[Product]]=FY05_M05,SalesOrders_Log[[#This Row],[Date Invoiced]],0)</f>
        <v>0</v>
      </c>
      <c r="BW442" s="18">
        <f>IF(SalesOrders_Log[[#This Row],[Product]]=FY05_M06,SalesOrders_Log[[#This Row],[Date Invoiced]],0)</f>
        <v>0</v>
      </c>
      <c r="BX442" s="18">
        <f>IF(SalesOrders_Log[[#This Row],[Product]]=FY05_M07,SalesOrders_Log[[#This Row],[Date Invoiced]],0)</f>
        <v>0</v>
      </c>
      <c r="BY442" s="18">
        <f>IF(SalesOrders_Log[[#This Row],[Product]]=FY05_M08,SalesOrders_Log[[#This Row],[Date Invoiced]],0)</f>
        <v>0</v>
      </c>
      <c r="BZ442" s="18">
        <f>IF(SalesOrders_Log[[#This Row],[Product]]=FY05_M09,SalesOrders_Log[[#This Row],[Date Invoiced]],0)</f>
        <v>0</v>
      </c>
      <c r="CA442" s="18">
        <f>IF(SalesOrders_Log[[#This Row],[Product]]=FY05_M10,SalesOrders_Log[[#This Row],[Date Invoiced]],0)</f>
        <v>0</v>
      </c>
      <c r="CB442" s="18">
        <f>IF(SalesOrders_Log[[#This Row],[Product]]=FY05_M11,SalesOrders_Log[[#This Row],[Date Invoiced]],0)</f>
        <v>0</v>
      </c>
      <c r="CC442" s="18">
        <f>IF(SalesOrders_Log[[#This Row],[Product]]=FY05_M12,SalesOrders_Log[[#This Row],[Date Invoiced]],0)</f>
        <v>0</v>
      </c>
    </row>
    <row r="443" spans="2:81" x14ac:dyDescent="0.25">
      <c r="B443" s="6" t="s">
        <v>1047</v>
      </c>
      <c r="C443" s="6"/>
      <c r="D443" s="11"/>
      <c r="E443" s="6"/>
      <c r="F443" s="6"/>
      <c r="G443" s="6"/>
      <c r="H443" s="6"/>
      <c r="I443" s="6"/>
      <c r="J443" s="6"/>
      <c r="K443" s="6"/>
      <c r="L443" s="18" t="str">
        <f>IF(ISBLANK(SalesOrders_Log[[#This Row],[Product]]),"",SalesOrders_Log[[#This Row],[List Price]]*SalesOrders_Log[[#This Row],[QTY at List Price]]+SalesOrders_Log[[#This Row],[Discount Price]]*SalesOrders_Log[[#This Row],[QTY at Discount Price]])</f>
        <v/>
      </c>
      <c r="M443" s="6"/>
      <c r="N443" s="6"/>
      <c r="O443" s="18" t="str">
        <f>IFERROR(SalesOrders_Log[[#This Row],[Line Sub Total]]*SalesOrders_Log[[#This Row],[Zip Code Taxes]],"")</f>
        <v/>
      </c>
      <c r="P443" s="18">
        <f>SalesOrders_Log[[#This Row],[List Price]]-SalesOrders_Log[[#This Row],[Cost Price]]</f>
        <v>0</v>
      </c>
      <c r="Q44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43" s="93" t="str">
        <f>IFERROR(SalesOrders_Log[[#This Row],[QTY at List Price]]*SalesOrders_Log[[#This Row],[List Price]]/SalesOrders_Log[[#This Row],[Cost Price]]*SalesOrders_Log[[#This Row],[QTY at List Price]]-IF(SalesOrders_Log[[#This Row],[QTY at List Price]]="","",1),"")</f>
        <v/>
      </c>
      <c r="S443" s="93" t="str">
        <f>IFERROR( SalesOrders_Log[[#This Row],[QTY at Discount Price]]*SalesOrders_Log[[#This Row],[Discount Price]]/SalesOrders_Log[[#This Row],[Cost Price]]*SalesOrders_Log[[#This Row],[QTY at Discount Price]]-IF(SalesOrders_Log[[#This Row],[QTY at Discount Price]]="","",1),"")</f>
        <v/>
      </c>
      <c r="T443" s="6"/>
      <c r="V443" s="18">
        <f>IF(SalesOrders_Log[[#This Row],[Date Invoiced]]=FY01_M01,SalesOrders_Log[[#This Row],[Line Sub Total]],0)</f>
        <v>0</v>
      </c>
      <c r="W443" s="18">
        <f>IF(SalesOrders_Log[[#This Row],[Date Invoiced]]=FY01_M02,SalesOrders_Log[[#This Row],[Line Sub Total]],0)</f>
        <v>0</v>
      </c>
      <c r="X443" s="18">
        <f>IF(SalesOrders_Log[[#This Row],[Date Invoiced]]=FY01_M03,SalesOrders_Log[[#This Row],[Line Sub Total]],0)</f>
        <v>0</v>
      </c>
      <c r="Y443" s="18">
        <f>IF(SalesOrders_Log[[#This Row],[Date Invoiced]]=FY01_M04,SalesOrders_Log[[#This Row],[Line Sub Total]],0)</f>
        <v>0</v>
      </c>
      <c r="Z443" s="18">
        <f>IF(SalesOrders_Log[[#This Row],[Date Invoiced]]=FY01_M05,SalesOrders_Log[[#This Row],[Line Sub Total]],0)</f>
        <v>0</v>
      </c>
      <c r="AA443" s="18">
        <f>IF(SalesOrders_Log[[#This Row],[Date Invoiced]]=FY01_M06,SalesOrders_Log[[#This Row],[Line Sub Total]],0)</f>
        <v>0</v>
      </c>
      <c r="AB443" s="18">
        <f>IF(SalesOrders_Log[[#This Row],[Date Invoiced]]=FY01_M07,SalesOrders_Log[[#This Row],[Line Sub Total]],0)</f>
        <v>0</v>
      </c>
      <c r="AC443" s="18">
        <f>IF(SalesOrders_Log[[#This Row],[Date Invoiced]]=FY01_M08,SalesOrders_Log[[#This Row],[Line Sub Total]],0)</f>
        <v>0</v>
      </c>
      <c r="AD443" s="18">
        <f>IF(SalesOrders_Log[[#This Row],[Date Invoiced]]=FY01_M09,SalesOrders_Log[[#This Row],[Line Sub Total]],0)</f>
        <v>0</v>
      </c>
      <c r="AE443" s="18">
        <f>IF(SalesOrders_Log[[#This Row],[Date Invoiced]]=FY01_M10,SalesOrders_Log[[#This Row],[Line Sub Total]],0)</f>
        <v>0</v>
      </c>
      <c r="AF443" s="18">
        <f>IF(SalesOrders_Log[[#This Row],[Date Invoiced]]=FY01_M11,SalesOrders_Log[[#This Row],[Line Sub Total]],0)</f>
        <v>0</v>
      </c>
      <c r="AG443" s="18">
        <f>IF(SalesOrders_Log[[#This Row],[Date Invoiced]]=FY01_M12,SalesOrders_Log[[#This Row],[Line Sub Total]],0)</f>
        <v>0</v>
      </c>
      <c r="AH443" s="18">
        <f>IF(SalesOrders_Log[[#This Row],[Date Invoiced]]=FY02_M01,SalesOrders_Log[[#This Row],[Line Sub Total]],0)</f>
        <v>0</v>
      </c>
      <c r="AI443" s="18">
        <f>IF(SalesOrders_Log[[#This Row],[Date Invoiced]]=FY02_M02,SalesOrders_Log[[#This Row],[Line Sub Total]],0)</f>
        <v>0</v>
      </c>
      <c r="AJ443" s="18">
        <f>IF(SalesOrders_Log[[#This Row],[Date Invoiced]]=FY02_M03,SalesOrders_Log[[#This Row],[Line Sub Total]],0)</f>
        <v>0</v>
      </c>
      <c r="AK443" s="18">
        <f>IF(SalesOrders_Log[[#This Row],[Date Invoiced]]=FY02_M04,SalesOrders_Log[[#This Row],[Line Sub Total]],0)</f>
        <v>0</v>
      </c>
      <c r="AL443" s="18">
        <f>IF(SalesOrders_Log[[#This Row],[Date Invoiced]]=FY02_M05,SalesOrders_Log[[#This Row],[Line Sub Total]],0)</f>
        <v>0</v>
      </c>
      <c r="AM443" s="18">
        <f>IF(SalesOrders_Log[[#This Row],[Date Invoiced]]=FY02_M06,SalesOrders_Log[[#This Row],[Line Sub Total]],0)</f>
        <v>0</v>
      </c>
      <c r="AN443" s="18">
        <f>IF(SalesOrders_Log[[#This Row],[Date Invoiced]]=FY02_M07,SalesOrders_Log[[#This Row],[Line Sub Total]],0)</f>
        <v>0</v>
      </c>
      <c r="AO443" s="18">
        <f>IF(SalesOrders_Log[[#This Row],[Date Invoiced]]=FY02_M08,SalesOrders_Log[[#This Row],[Line Sub Total]],0)</f>
        <v>0</v>
      </c>
      <c r="AP443" s="18">
        <f>IF(SalesOrders_Log[[#This Row],[Date Invoiced]]=FY02_M09,SalesOrders_Log[[#This Row],[Line Sub Total]],0)</f>
        <v>0</v>
      </c>
      <c r="AQ443" s="18">
        <f>IF(SalesOrders_Log[[#This Row],[Date Invoiced]]=FY02_M10,SalesOrders_Log[[#This Row],[Line Sub Total]],0)</f>
        <v>0</v>
      </c>
      <c r="AR443" s="18">
        <f>IF(SalesOrders_Log[[#This Row],[Date Invoiced]]=FY02_M11,SalesOrders_Log[[#This Row],[Line Sub Total]],0)</f>
        <v>0</v>
      </c>
      <c r="AS443" s="18">
        <f>IF(SalesOrders_Log[[#This Row],[Date Invoiced]]=FY02_M12,SalesOrders_Log[[#This Row],[Line Sub Total]],0)</f>
        <v>0</v>
      </c>
      <c r="AT443" s="18">
        <f>IF(SalesOrders_Log[[#This Row],[Date Invoiced]]=FY03_M01,SalesOrders_Log[[#This Row],[Line Sub Total]],0)</f>
        <v>0</v>
      </c>
      <c r="AU443" s="18">
        <f>IF(SalesOrders_Log[[#This Row],[Date Invoiced]]=FY03_M02,SalesOrders_Log[[#This Row],[Line Sub Total]],0)</f>
        <v>0</v>
      </c>
      <c r="AV443" s="18">
        <f>IF(SalesOrders_Log[[#This Row],[Date Invoiced]]=FY03_M03,SalesOrders_Log[[#This Row],[Line Sub Total]],0)</f>
        <v>0</v>
      </c>
      <c r="AW443" s="18">
        <f>IF(SalesOrders_Log[[#This Row],[Date Invoiced]]=FY03_M04,SalesOrders_Log[[#This Row],[Line Sub Total]],0)</f>
        <v>0</v>
      </c>
      <c r="AX443" s="18">
        <f>IF(SalesOrders_Log[[#This Row],[Date Invoiced]]=FY03_M05,SalesOrders_Log[[#This Row],[Line Sub Total]],0)</f>
        <v>0</v>
      </c>
      <c r="AY443" s="18">
        <f>IF(SalesOrders_Log[[#This Row],[Date Invoiced]]=FY03_M06,SalesOrders_Log[[#This Row],[Line Sub Total]],0)</f>
        <v>0</v>
      </c>
      <c r="AZ443" s="18">
        <f>IF(SalesOrders_Log[[#This Row],[Date Invoiced]]=FY03_M07,SalesOrders_Log[[#This Row],[Line Sub Total]],0)</f>
        <v>0</v>
      </c>
      <c r="BA443" s="18">
        <f>IF(SalesOrders_Log[[#This Row],[Date Invoiced]]=FY03_M08,SalesOrders_Log[[#This Row],[Line Sub Total]],0)</f>
        <v>0</v>
      </c>
      <c r="BB443" s="18">
        <f>IF(SalesOrders_Log[[#This Row],[Date Invoiced]]=FY03_M09,SalesOrders_Log[[#This Row],[Line Sub Total]],0)</f>
        <v>0</v>
      </c>
      <c r="BC443" s="18">
        <f>IF(SalesOrders_Log[[#This Row],[Date Invoiced]]=FY03_M10,SalesOrders_Log[[#This Row],[Line Sub Total]],0)</f>
        <v>0</v>
      </c>
      <c r="BD443" s="18">
        <f>IF(SalesOrders_Log[[#This Row],[Date Invoiced]]=FY03_M11,SalesOrders_Log[[#This Row],[Line Sub Total]],0)</f>
        <v>0</v>
      </c>
      <c r="BE443" s="18">
        <f>IF(SalesOrders_Log[[#This Row],[Date Invoiced]]=FY03_M12,SalesOrders_Log[[#This Row],[Line Sub Total]],0)</f>
        <v>0</v>
      </c>
      <c r="BF443" s="18">
        <f>IF(SalesOrders_Log[[#This Row],[Product]]=FY04_M01,SalesOrders_Log[[#This Row],[Date Invoiced]],0)</f>
        <v>0</v>
      </c>
      <c r="BG443" s="18">
        <f>IF(SalesOrders_Log[[#This Row],[Product]]=FY04_M02,SalesOrders_Log[[#This Row],[Date Invoiced]],0)</f>
        <v>0</v>
      </c>
      <c r="BH443" s="18">
        <f>IF(SalesOrders_Log[[#This Row],[Product]]=FY04_M03,SalesOrders_Log[[#This Row],[Date Invoiced]],0)</f>
        <v>0</v>
      </c>
      <c r="BI443" s="18">
        <f>IF(SalesOrders_Log[[#This Row],[Product]]=FY04_M04,SalesOrders_Log[[#This Row],[Date Invoiced]],0)</f>
        <v>0</v>
      </c>
      <c r="BJ443" s="18">
        <f>IF(SalesOrders_Log[[#This Row],[Product]]=FY04_M05,SalesOrders_Log[[#This Row],[Date Invoiced]],0)</f>
        <v>0</v>
      </c>
      <c r="BK443" s="18">
        <f>IF(SalesOrders_Log[[#This Row],[Product]]=FY04_M06,SalesOrders_Log[[#This Row],[Date Invoiced]],0)</f>
        <v>0</v>
      </c>
      <c r="BL443" s="18">
        <f>IF(SalesOrders_Log[[#This Row],[Product]]=FY04_M07,SalesOrders_Log[[#This Row],[Date Invoiced]],0)</f>
        <v>0</v>
      </c>
      <c r="BM443" s="18">
        <f>IF(SalesOrders_Log[[#This Row],[Product]]=FY04_M08,SalesOrders_Log[[#This Row],[Date Invoiced]],0)</f>
        <v>0</v>
      </c>
      <c r="BN443" s="18">
        <f>IF(SalesOrders_Log[[#This Row],[Product]]=FY04_M09,SalesOrders_Log[[#This Row],[Date Invoiced]],0)</f>
        <v>0</v>
      </c>
      <c r="BO443" s="18">
        <f>IF(SalesOrders_Log[[#This Row],[Product]]=FY04_M10,SalesOrders_Log[[#This Row],[Date Invoiced]],0)</f>
        <v>0</v>
      </c>
      <c r="BP443" s="18">
        <f>IF(SalesOrders_Log[[#This Row],[Product]]=FY04_M11,SalesOrders_Log[[#This Row],[Date Invoiced]],0)</f>
        <v>0</v>
      </c>
      <c r="BQ443" s="18">
        <f>IF(SalesOrders_Log[[#This Row],[Product]]=FY04_M12,SalesOrders_Log[[#This Row],[Date Invoiced]],0)</f>
        <v>0</v>
      </c>
      <c r="BR443" s="18">
        <f>IF(SalesOrders_Log[[#This Row],[Product]]=FY05_M01,SalesOrders_Log[[#This Row],[Date Invoiced]],0)</f>
        <v>0</v>
      </c>
      <c r="BS443" s="18">
        <f>IF(SalesOrders_Log[[#This Row],[Product]]=FY05_M02,SalesOrders_Log[[#This Row],[Date Invoiced]],0)</f>
        <v>0</v>
      </c>
      <c r="BT443" s="18">
        <f>IF(SalesOrders_Log[[#This Row],[Product]]=FY05_M03,SalesOrders_Log[[#This Row],[Date Invoiced]],0)</f>
        <v>0</v>
      </c>
      <c r="BU443" s="18">
        <f>IF(SalesOrders_Log[[#This Row],[Product]]=FY05_M04,SalesOrders_Log[[#This Row],[Date Invoiced]],0)</f>
        <v>0</v>
      </c>
      <c r="BV443" s="18">
        <f>IF(SalesOrders_Log[[#This Row],[Product]]=FY05_M05,SalesOrders_Log[[#This Row],[Date Invoiced]],0)</f>
        <v>0</v>
      </c>
      <c r="BW443" s="18">
        <f>IF(SalesOrders_Log[[#This Row],[Product]]=FY05_M06,SalesOrders_Log[[#This Row],[Date Invoiced]],0)</f>
        <v>0</v>
      </c>
      <c r="BX443" s="18">
        <f>IF(SalesOrders_Log[[#This Row],[Product]]=FY05_M07,SalesOrders_Log[[#This Row],[Date Invoiced]],0)</f>
        <v>0</v>
      </c>
      <c r="BY443" s="18">
        <f>IF(SalesOrders_Log[[#This Row],[Product]]=FY05_M08,SalesOrders_Log[[#This Row],[Date Invoiced]],0)</f>
        <v>0</v>
      </c>
      <c r="BZ443" s="18">
        <f>IF(SalesOrders_Log[[#This Row],[Product]]=FY05_M09,SalesOrders_Log[[#This Row],[Date Invoiced]],0)</f>
        <v>0</v>
      </c>
      <c r="CA443" s="18">
        <f>IF(SalesOrders_Log[[#This Row],[Product]]=FY05_M10,SalesOrders_Log[[#This Row],[Date Invoiced]],0)</f>
        <v>0</v>
      </c>
      <c r="CB443" s="18">
        <f>IF(SalesOrders_Log[[#This Row],[Product]]=FY05_M11,SalesOrders_Log[[#This Row],[Date Invoiced]],0)</f>
        <v>0</v>
      </c>
      <c r="CC443" s="18">
        <f>IF(SalesOrders_Log[[#This Row],[Product]]=FY05_M12,SalesOrders_Log[[#This Row],[Date Invoiced]],0)</f>
        <v>0</v>
      </c>
    </row>
    <row r="444" spans="2:81" x14ac:dyDescent="0.25">
      <c r="B444" s="6" t="s">
        <v>1048</v>
      </c>
      <c r="C444" s="6"/>
      <c r="D444" s="11"/>
      <c r="E444" s="6"/>
      <c r="F444" s="6"/>
      <c r="G444" s="6"/>
      <c r="H444" s="6"/>
      <c r="I444" s="6"/>
      <c r="J444" s="6"/>
      <c r="K444" s="6"/>
      <c r="L444" s="18" t="str">
        <f>IF(ISBLANK(SalesOrders_Log[[#This Row],[Product]]),"",SalesOrders_Log[[#This Row],[List Price]]*SalesOrders_Log[[#This Row],[QTY at List Price]]+SalesOrders_Log[[#This Row],[Discount Price]]*SalesOrders_Log[[#This Row],[QTY at Discount Price]])</f>
        <v/>
      </c>
      <c r="M444" s="6"/>
      <c r="N444" s="6"/>
      <c r="O444" s="18" t="str">
        <f>IFERROR(SalesOrders_Log[[#This Row],[Line Sub Total]]*SalesOrders_Log[[#This Row],[Zip Code Taxes]],"")</f>
        <v/>
      </c>
      <c r="P444" s="18">
        <f>SalesOrders_Log[[#This Row],[List Price]]-SalesOrders_Log[[#This Row],[Cost Price]]</f>
        <v>0</v>
      </c>
      <c r="Q44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44" s="93" t="str">
        <f>IFERROR(SalesOrders_Log[[#This Row],[QTY at List Price]]*SalesOrders_Log[[#This Row],[List Price]]/SalesOrders_Log[[#This Row],[Cost Price]]*SalesOrders_Log[[#This Row],[QTY at List Price]]-IF(SalesOrders_Log[[#This Row],[QTY at List Price]]="","",1),"")</f>
        <v/>
      </c>
      <c r="S444" s="93" t="str">
        <f>IFERROR( SalesOrders_Log[[#This Row],[QTY at Discount Price]]*SalesOrders_Log[[#This Row],[Discount Price]]/SalesOrders_Log[[#This Row],[Cost Price]]*SalesOrders_Log[[#This Row],[QTY at Discount Price]]-IF(SalesOrders_Log[[#This Row],[QTY at Discount Price]]="","",1),"")</f>
        <v/>
      </c>
      <c r="T444" s="6"/>
      <c r="V444" s="18">
        <f>IF(SalesOrders_Log[[#This Row],[Date Invoiced]]=FY01_M01,SalesOrders_Log[[#This Row],[Line Sub Total]],0)</f>
        <v>0</v>
      </c>
      <c r="W444" s="18">
        <f>IF(SalesOrders_Log[[#This Row],[Date Invoiced]]=FY01_M02,SalesOrders_Log[[#This Row],[Line Sub Total]],0)</f>
        <v>0</v>
      </c>
      <c r="X444" s="18">
        <f>IF(SalesOrders_Log[[#This Row],[Date Invoiced]]=FY01_M03,SalesOrders_Log[[#This Row],[Line Sub Total]],0)</f>
        <v>0</v>
      </c>
      <c r="Y444" s="18">
        <f>IF(SalesOrders_Log[[#This Row],[Date Invoiced]]=FY01_M04,SalesOrders_Log[[#This Row],[Line Sub Total]],0)</f>
        <v>0</v>
      </c>
      <c r="Z444" s="18">
        <f>IF(SalesOrders_Log[[#This Row],[Date Invoiced]]=FY01_M05,SalesOrders_Log[[#This Row],[Line Sub Total]],0)</f>
        <v>0</v>
      </c>
      <c r="AA444" s="18">
        <f>IF(SalesOrders_Log[[#This Row],[Date Invoiced]]=FY01_M06,SalesOrders_Log[[#This Row],[Line Sub Total]],0)</f>
        <v>0</v>
      </c>
      <c r="AB444" s="18">
        <f>IF(SalesOrders_Log[[#This Row],[Date Invoiced]]=FY01_M07,SalesOrders_Log[[#This Row],[Line Sub Total]],0)</f>
        <v>0</v>
      </c>
      <c r="AC444" s="18">
        <f>IF(SalesOrders_Log[[#This Row],[Date Invoiced]]=FY01_M08,SalesOrders_Log[[#This Row],[Line Sub Total]],0)</f>
        <v>0</v>
      </c>
      <c r="AD444" s="18">
        <f>IF(SalesOrders_Log[[#This Row],[Date Invoiced]]=FY01_M09,SalesOrders_Log[[#This Row],[Line Sub Total]],0)</f>
        <v>0</v>
      </c>
      <c r="AE444" s="18">
        <f>IF(SalesOrders_Log[[#This Row],[Date Invoiced]]=FY01_M10,SalesOrders_Log[[#This Row],[Line Sub Total]],0)</f>
        <v>0</v>
      </c>
      <c r="AF444" s="18">
        <f>IF(SalesOrders_Log[[#This Row],[Date Invoiced]]=FY01_M11,SalesOrders_Log[[#This Row],[Line Sub Total]],0)</f>
        <v>0</v>
      </c>
      <c r="AG444" s="18">
        <f>IF(SalesOrders_Log[[#This Row],[Date Invoiced]]=FY01_M12,SalesOrders_Log[[#This Row],[Line Sub Total]],0)</f>
        <v>0</v>
      </c>
      <c r="AH444" s="18">
        <f>IF(SalesOrders_Log[[#This Row],[Date Invoiced]]=FY02_M01,SalesOrders_Log[[#This Row],[Line Sub Total]],0)</f>
        <v>0</v>
      </c>
      <c r="AI444" s="18">
        <f>IF(SalesOrders_Log[[#This Row],[Date Invoiced]]=FY02_M02,SalesOrders_Log[[#This Row],[Line Sub Total]],0)</f>
        <v>0</v>
      </c>
      <c r="AJ444" s="18">
        <f>IF(SalesOrders_Log[[#This Row],[Date Invoiced]]=FY02_M03,SalesOrders_Log[[#This Row],[Line Sub Total]],0)</f>
        <v>0</v>
      </c>
      <c r="AK444" s="18">
        <f>IF(SalesOrders_Log[[#This Row],[Date Invoiced]]=FY02_M04,SalesOrders_Log[[#This Row],[Line Sub Total]],0)</f>
        <v>0</v>
      </c>
      <c r="AL444" s="18">
        <f>IF(SalesOrders_Log[[#This Row],[Date Invoiced]]=FY02_M05,SalesOrders_Log[[#This Row],[Line Sub Total]],0)</f>
        <v>0</v>
      </c>
      <c r="AM444" s="18">
        <f>IF(SalesOrders_Log[[#This Row],[Date Invoiced]]=FY02_M06,SalesOrders_Log[[#This Row],[Line Sub Total]],0)</f>
        <v>0</v>
      </c>
      <c r="AN444" s="18">
        <f>IF(SalesOrders_Log[[#This Row],[Date Invoiced]]=FY02_M07,SalesOrders_Log[[#This Row],[Line Sub Total]],0)</f>
        <v>0</v>
      </c>
      <c r="AO444" s="18">
        <f>IF(SalesOrders_Log[[#This Row],[Date Invoiced]]=FY02_M08,SalesOrders_Log[[#This Row],[Line Sub Total]],0)</f>
        <v>0</v>
      </c>
      <c r="AP444" s="18">
        <f>IF(SalesOrders_Log[[#This Row],[Date Invoiced]]=FY02_M09,SalesOrders_Log[[#This Row],[Line Sub Total]],0)</f>
        <v>0</v>
      </c>
      <c r="AQ444" s="18">
        <f>IF(SalesOrders_Log[[#This Row],[Date Invoiced]]=FY02_M10,SalesOrders_Log[[#This Row],[Line Sub Total]],0)</f>
        <v>0</v>
      </c>
      <c r="AR444" s="18">
        <f>IF(SalesOrders_Log[[#This Row],[Date Invoiced]]=FY02_M11,SalesOrders_Log[[#This Row],[Line Sub Total]],0)</f>
        <v>0</v>
      </c>
      <c r="AS444" s="18">
        <f>IF(SalesOrders_Log[[#This Row],[Date Invoiced]]=FY02_M12,SalesOrders_Log[[#This Row],[Line Sub Total]],0)</f>
        <v>0</v>
      </c>
      <c r="AT444" s="18">
        <f>IF(SalesOrders_Log[[#This Row],[Date Invoiced]]=FY03_M01,SalesOrders_Log[[#This Row],[Line Sub Total]],0)</f>
        <v>0</v>
      </c>
      <c r="AU444" s="18">
        <f>IF(SalesOrders_Log[[#This Row],[Date Invoiced]]=FY03_M02,SalesOrders_Log[[#This Row],[Line Sub Total]],0)</f>
        <v>0</v>
      </c>
      <c r="AV444" s="18">
        <f>IF(SalesOrders_Log[[#This Row],[Date Invoiced]]=FY03_M03,SalesOrders_Log[[#This Row],[Line Sub Total]],0)</f>
        <v>0</v>
      </c>
      <c r="AW444" s="18">
        <f>IF(SalesOrders_Log[[#This Row],[Date Invoiced]]=FY03_M04,SalesOrders_Log[[#This Row],[Line Sub Total]],0)</f>
        <v>0</v>
      </c>
      <c r="AX444" s="18">
        <f>IF(SalesOrders_Log[[#This Row],[Date Invoiced]]=FY03_M05,SalesOrders_Log[[#This Row],[Line Sub Total]],0)</f>
        <v>0</v>
      </c>
      <c r="AY444" s="18">
        <f>IF(SalesOrders_Log[[#This Row],[Date Invoiced]]=FY03_M06,SalesOrders_Log[[#This Row],[Line Sub Total]],0)</f>
        <v>0</v>
      </c>
      <c r="AZ444" s="18">
        <f>IF(SalesOrders_Log[[#This Row],[Date Invoiced]]=FY03_M07,SalesOrders_Log[[#This Row],[Line Sub Total]],0)</f>
        <v>0</v>
      </c>
      <c r="BA444" s="18">
        <f>IF(SalesOrders_Log[[#This Row],[Date Invoiced]]=FY03_M08,SalesOrders_Log[[#This Row],[Line Sub Total]],0)</f>
        <v>0</v>
      </c>
      <c r="BB444" s="18">
        <f>IF(SalesOrders_Log[[#This Row],[Date Invoiced]]=FY03_M09,SalesOrders_Log[[#This Row],[Line Sub Total]],0)</f>
        <v>0</v>
      </c>
      <c r="BC444" s="18">
        <f>IF(SalesOrders_Log[[#This Row],[Date Invoiced]]=FY03_M10,SalesOrders_Log[[#This Row],[Line Sub Total]],0)</f>
        <v>0</v>
      </c>
      <c r="BD444" s="18">
        <f>IF(SalesOrders_Log[[#This Row],[Date Invoiced]]=FY03_M11,SalesOrders_Log[[#This Row],[Line Sub Total]],0)</f>
        <v>0</v>
      </c>
      <c r="BE444" s="18">
        <f>IF(SalesOrders_Log[[#This Row],[Date Invoiced]]=FY03_M12,SalesOrders_Log[[#This Row],[Line Sub Total]],0)</f>
        <v>0</v>
      </c>
      <c r="BF444" s="18">
        <f>IF(SalesOrders_Log[[#This Row],[Product]]=FY04_M01,SalesOrders_Log[[#This Row],[Date Invoiced]],0)</f>
        <v>0</v>
      </c>
      <c r="BG444" s="18">
        <f>IF(SalesOrders_Log[[#This Row],[Product]]=FY04_M02,SalesOrders_Log[[#This Row],[Date Invoiced]],0)</f>
        <v>0</v>
      </c>
      <c r="BH444" s="18">
        <f>IF(SalesOrders_Log[[#This Row],[Product]]=FY04_M03,SalesOrders_Log[[#This Row],[Date Invoiced]],0)</f>
        <v>0</v>
      </c>
      <c r="BI444" s="18">
        <f>IF(SalesOrders_Log[[#This Row],[Product]]=FY04_M04,SalesOrders_Log[[#This Row],[Date Invoiced]],0)</f>
        <v>0</v>
      </c>
      <c r="BJ444" s="18">
        <f>IF(SalesOrders_Log[[#This Row],[Product]]=FY04_M05,SalesOrders_Log[[#This Row],[Date Invoiced]],0)</f>
        <v>0</v>
      </c>
      <c r="BK444" s="18">
        <f>IF(SalesOrders_Log[[#This Row],[Product]]=FY04_M06,SalesOrders_Log[[#This Row],[Date Invoiced]],0)</f>
        <v>0</v>
      </c>
      <c r="BL444" s="18">
        <f>IF(SalesOrders_Log[[#This Row],[Product]]=FY04_M07,SalesOrders_Log[[#This Row],[Date Invoiced]],0)</f>
        <v>0</v>
      </c>
      <c r="BM444" s="18">
        <f>IF(SalesOrders_Log[[#This Row],[Product]]=FY04_M08,SalesOrders_Log[[#This Row],[Date Invoiced]],0)</f>
        <v>0</v>
      </c>
      <c r="BN444" s="18">
        <f>IF(SalesOrders_Log[[#This Row],[Product]]=FY04_M09,SalesOrders_Log[[#This Row],[Date Invoiced]],0)</f>
        <v>0</v>
      </c>
      <c r="BO444" s="18">
        <f>IF(SalesOrders_Log[[#This Row],[Product]]=FY04_M10,SalesOrders_Log[[#This Row],[Date Invoiced]],0)</f>
        <v>0</v>
      </c>
      <c r="BP444" s="18">
        <f>IF(SalesOrders_Log[[#This Row],[Product]]=FY04_M11,SalesOrders_Log[[#This Row],[Date Invoiced]],0)</f>
        <v>0</v>
      </c>
      <c r="BQ444" s="18">
        <f>IF(SalesOrders_Log[[#This Row],[Product]]=FY04_M12,SalesOrders_Log[[#This Row],[Date Invoiced]],0)</f>
        <v>0</v>
      </c>
      <c r="BR444" s="18">
        <f>IF(SalesOrders_Log[[#This Row],[Product]]=FY05_M01,SalesOrders_Log[[#This Row],[Date Invoiced]],0)</f>
        <v>0</v>
      </c>
      <c r="BS444" s="18">
        <f>IF(SalesOrders_Log[[#This Row],[Product]]=FY05_M02,SalesOrders_Log[[#This Row],[Date Invoiced]],0)</f>
        <v>0</v>
      </c>
      <c r="BT444" s="18">
        <f>IF(SalesOrders_Log[[#This Row],[Product]]=FY05_M03,SalesOrders_Log[[#This Row],[Date Invoiced]],0)</f>
        <v>0</v>
      </c>
      <c r="BU444" s="18">
        <f>IF(SalesOrders_Log[[#This Row],[Product]]=FY05_M04,SalesOrders_Log[[#This Row],[Date Invoiced]],0)</f>
        <v>0</v>
      </c>
      <c r="BV444" s="18">
        <f>IF(SalesOrders_Log[[#This Row],[Product]]=FY05_M05,SalesOrders_Log[[#This Row],[Date Invoiced]],0)</f>
        <v>0</v>
      </c>
      <c r="BW444" s="18">
        <f>IF(SalesOrders_Log[[#This Row],[Product]]=FY05_M06,SalesOrders_Log[[#This Row],[Date Invoiced]],0)</f>
        <v>0</v>
      </c>
      <c r="BX444" s="18">
        <f>IF(SalesOrders_Log[[#This Row],[Product]]=FY05_M07,SalesOrders_Log[[#This Row],[Date Invoiced]],0)</f>
        <v>0</v>
      </c>
      <c r="BY444" s="18">
        <f>IF(SalesOrders_Log[[#This Row],[Product]]=FY05_M08,SalesOrders_Log[[#This Row],[Date Invoiced]],0)</f>
        <v>0</v>
      </c>
      <c r="BZ444" s="18">
        <f>IF(SalesOrders_Log[[#This Row],[Product]]=FY05_M09,SalesOrders_Log[[#This Row],[Date Invoiced]],0)</f>
        <v>0</v>
      </c>
      <c r="CA444" s="18">
        <f>IF(SalesOrders_Log[[#This Row],[Product]]=FY05_M10,SalesOrders_Log[[#This Row],[Date Invoiced]],0)</f>
        <v>0</v>
      </c>
      <c r="CB444" s="18">
        <f>IF(SalesOrders_Log[[#This Row],[Product]]=FY05_M11,SalesOrders_Log[[#This Row],[Date Invoiced]],0)</f>
        <v>0</v>
      </c>
      <c r="CC444" s="18">
        <f>IF(SalesOrders_Log[[#This Row],[Product]]=FY05_M12,SalesOrders_Log[[#This Row],[Date Invoiced]],0)</f>
        <v>0</v>
      </c>
    </row>
    <row r="445" spans="2:81" x14ac:dyDescent="0.25">
      <c r="B445" s="6" t="s">
        <v>1049</v>
      </c>
      <c r="C445" s="6"/>
      <c r="D445" s="11"/>
      <c r="E445" s="6"/>
      <c r="F445" s="6"/>
      <c r="G445" s="6"/>
      <c r="H445" s="6"/>
      <c r="I445" s="6"/>
      <c r="J445" s="6"/>
      <c r="K445" s="6"/>
      <c r="L445" s="18" t="str">
        <f>IF(ISBLANK(SalesOrders_Log[[#This Row],[Product]]),"",SalesOrders_Log[[#This Row],[List Price]]*SalesOrders_Log[[#This Row],[QTY at List Price]]+SalesOrders_Log[[#This Row],[Discount Price]]*SalesOrders_Log[[#This Row],[QTY at Discount Price]])</f>
        <v/>
      </c>
      <c r="M445" s="6"/>
      <c r="N445" s="6"/>
      <c r="O445" s="18" t="str">
        <f>IFERROR(SalesOrders_Log[[#This Row],[Line Sub Total]]*SalesOrders_Log[[#This Row],[Zip Code Taxes]],"")</f>
        <v/>
      </c>
      <c r="P445" s="18">
        <f>SalesOrders_Log[[#This Row],[List Price]]-SalesOrders_Log[[#This Row],[Cost Price]]</f>
        <v>0</v>
      </c>
      <c r="Q44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45" s="93" t="str">
        <f>IFERROR(SalesOrders_Log[[#This Row],[QTY at List Price]]*SalesOrders_Log[[#This Row],[List Price]]/SalesOrders_Log[[#This Row],[Cost Price]]*SalesOrders_Log[[#This Row],[QTY at List Price]]-IF(SalesOrders_Log[[#This Row],[QTY at List Price]]="","",1),"")</f>
        <v/>
      </c>
      <c r="S445" s="93" t="str">
        <f>IFERROR( SalesOrders_Log[[#This Row],[QTY at Discount Price]]*SalesOrders_Log[[#This Row],[Discount Price]]/SalesOrders_Log[[#This Row],[Cost Price]]*SalesOrders_Log[[#This Row],[QTY at Discount Price]]-IF(SalesOrders_Log[[#This Row],[QTY at Discount Price]]="","",1),"")</f>
        <v/>
      </c>
      <c r="T445" s="6"/>
      <c r="V445" s="18">
        <f>IF(SalesOrders_Log[[#This Row],[Date Invoiced]]=FY01_M01,SalesOrders_Log[[#This Row],[Line Sub Total]],0)</f>
        <v>0</v>
      </c>
      <c r="W445" s="18">
        <f>IF(SalesOrders_Log[[#This Row],[Date Invoiced]]=FY01_M02,SalesOrders_Log[[#This Row],[Line Sub Total]],0)</f>
        <v>0</v>
      </c>
      <c r="X445" s="18">
        <f>IF(SalesOrders_Log[[#This Row],[Date Invoiced]]=FY01_M03,SalesOrders_Log[[#This Row],[Line Sub Total]],0)</f>
        <v>0</v>
      </c>
      <c r="Y445" s="18">
        <f>IF(SalesOrders_Log[[#This Row],[Date Invoiced]]=FY01_M04,SalesOrders_Log[[#This Row],[Line Sub Total]],0)</f>
        <v>0</v>
      </c>
      <c r="Z445" s="18">
        <f>IF(SalesOrders_Log[[#This Row],[Date Invoiced]]=FY01_M05,SalesOrders_Log[[#This Row],[Line Sub Total]],0)</f>
        <v>0</v>
      </c>
      <c r="AA445" s="18">
        <f>IF(SalesOrders_Log[[#This Row],[Date Invoiced]]=FY01_M06,SalesOrders_Log[[#This Row],[Line Sub Total]],0)</f>
        <v>0</v>
      </c>
      <c r="AB445" s="18">
        <f>IF(SalesOrders_Log[[#This Row],[Date Invoiced]]=FY01_M07,SalesOrders_Log[[#This Row],[Line Sub Total]],0)</f>
        <v>0</v>
      </c>
      <c r="AC445" s="18">
        <f>IF(SalesOrders_Log[[#This Row],[Date Invoiced]]=FY01_M08,SalesOrders_Log[[#This Row],[Line Sub Total]],0)</f>
        <v>0</v>
      </c>
      <c r="AD445" s="18">
        <f>IF(SalesOrders_Log[[#This Row],[Date Invoiced]]=FY01_M09,SalesOrders_Log[[#This Row],[Line Sub Total]],0)</f>
        <v>0</v>
      </c>
      <c r="AE445" s="18">
        <f>IF(SalesOrders_Log[[#This Row],[Date Invoiced]]=FY01_M10,SalesOrders_Log[[#This Row],[Line Sub Total]],0)</f>
        <v>0</v>
      </c>
      <c r="AF445" s="18">
        <f>IF(SalesOrders_Log[[#This Row],[Date Invoiced]]=FY01_M11,SalesOrders_Log[[#This Row],[Line Sub Total]],0)</f>
        <v>0</v>
      </c>
      <c r="AG445" s="18">
        <f>IF(SalesOrders_Log[[#This Row],[Date Invoiced]]=FY01_M12,SalesOrders_Log[[#This Row],[Line Sub Total]],0)</f>
        <v>0</v>
      </c>
      <c r="AH445" s="18">
        <f>IF(SalesOrders_Log[[#This Row],[Date Invoiced]]=FY02_M01,SalesOrders_Log[[#This Row],[Line Sub Total]],0)</f>
        <v>0</v>
      </c>
      <c r="AI445" s="18">
        <f>IF(SalesOrders_Log[[#This Row],[Date Invoiced]]=FY02_M02,SalesOrders_Log[[#This Row],[Line Sub Total]],0)</f>
        <v>0</v>
      </c>
      <c r="AJ445" s="18">
        <f>IF(SalesOrders_Log[[#This Row],[Date Invoiced]]=FY02_M03,SalesOrders_Log[[#This Row],[Line Sub Total]],0)</f>
        <v>0</v>
      </c>
      <c r="AK445" s="18">
        <f>IF(SalesOrders_Log[[#This Row],[Date Invoiced]]=FY02_M04,SalesOrders_Log[[#This Row],[Line Sub Total]],0)</f>
        <v>0</v>
      </c>
      <c r="AL445" s="18">
        <f>IF(SalesOrders_Log[[#This Row],[Date Invoiced]]=FY02_M05,SalesOrders_Log[[#This Row],[Line Sub Total]],0)</f>
        <v>0</v>
      </c>
      <c r="AM445" s="18">
        <f>IF(SalesOrders_Log[[#This Row],[Date Invoiced]]=FY02_M06,SalesOrders_Log[[#This Row],[Line Sub Total]],0)</f>
        <v>0</v>
      </c>
      <c r="AN445" s="18">
        <f>IF(SalesOrders_Log[[#This Row],[Date Invoiced]]=FY02_M07,SalesOrders_Log[[#This Row],[Line Sub Total]],0)</f>
        <v>0</v>
      </c>
      <c r="AO445" s="18">
        <f>IF(SalesOrders_Log[[#This Row],[Date Invoiced]]=FY02_M08,SalesOrders_Log[[#This Row],[Line Sub Total]],0)</f>
        <v>0</v>
      </c>
      <c r="AP445" s="18">
        <f>IF(SalesOrders_Log[[#This Row],[Date Invoiced]]=FY02_M09,SalesOrders_Log[[#This Row],[Line Sub Total]],0)</f>
        <v>0</v>
      </c>
      <c r="AQ445" s="18">
        <f>IF(SalesOrders_Log[[#This Row],[Date Invoiced]]=FY02_M10,SalesOrders_Log[[#This Row],[Line Sub Total]],0)</f>
        <v>0</v>
      </c>
      <c r="AR445" s="18">
        <f>IF(SalesOrders_Log[[#This Row],[Date Invoiced]]=FY02_M11,SalesOrders_Log[[#This Row],[Line Sub Total]],0)</f>
        <v>0</v>
      </c>
      <c r="AS445" s="18">
        <f>IF(SalesOrders_Log[[#This Row],[Date Invoiced]]=FY02_M12,SalesOrders_Log[[#This Row],[Line Sub Total]],0)</f>
        <v>0</v>
      </c>
      <c r="AT445" s="18">
        <f>IF(SalesOrders_Log[[#This Row],[Date Invoiced]]=FY03_M01,SalesOrders_Log[[#This Row],[Line Sub Total]],0)</f>
        <v>0</v>
      </c>
      <c r="AU445" s="18">
        <f>IF(SalesOrders_Log[[#This Row],[Date Invoiced]]=FY03_M02,SalesOrders_Log[[#This Row],[Line Sub Total]],0)</f>
        <v>0</v>
      </c>
      <c r="AV445" s="18">
        <f>IF(SalesOrders_Log[[#This Row],[Date Invoiced]]=FY03_M03,SalesOrders_Log[[#This Row],[Line Sub Total]],0)</f>
        <v>0</v>
      </c>
      <c r="AW445" s="18">
        <f>IF(SalesOrders_Log[[#This Row],[Date Invoiced]]=FY03_M04,SalesOrders_Log[[#This Row],[Line Sub Total]],0)</f>
        <v>0</v>
      </c>
      <c r="AX445" s="18">
        <f>IF(SalesOrders_Log[[#This Row],[Date Invoiced]]=FY03_M05,SalesOrders_Log[[#This Row],[Line Sub Total]],0)</f>
        <v>0</v>
      </c>
      <c r="AY445" s="18">
        <f>IF(SalesOrders_Log[[#This Row],[Date Invoiced]]=FY03_M06,SalesOrders_Log[[#This Row],[Line Sub Total]],0)</f>
        <v>0</v>
      </c>
      <c r="AZ445" s="18">
        <f>IF(SalesOrders_Log[[#This Row],[Date Invoiced]]=FY03_M07,SalesOrders_Log[[#This Row],[Line Sub Total]],0)</f>
        <v>0</v>
      </c>
      <c r="BA445" s="18">
        <f>IF(SalesOrders_Log[[#This Row],[Date Invoiced]]=FY03_M08,SalesOrders_Log[[#This Row],[Line Sub Total]],0)</f>
        <v>0</v>
      </c>
      <c r="BB445" s="18">
        <f>IF(SalesOrders_Log[[#This Row],[Date Invoiced]]=FY03_M09,SalesOrders_Log[[#This Row],[Line Sub Total]],0)</f>
        <v>0</v>
      </c>
      <c r="BC445" s="18">
        <f>IF(SalesOrders_Log[[#This Row],[Date Invoiced]]=FY03_M10,SalesOrders_Log[[#This Row],[Line Sub Total]],0)</f>
        <v>0</v>
      </c>
      <c r="BD445" s="18">
        <f>IF(SalesOrders_Log[[#This Row],[Date Invoiced]]=FY03_M11,SalesOrders_Log[[#This Row],[Line Sub Total]],0)</f>
        <v>0</v>
      </c>
      <c r="BE445" s="18">
        <f>IF(SalesOrders_Log[[#This Row],[Date Invoiced]]=FY03_M12,SalesOrders_Log[[#This Row],[Line Sub Total]],0)</f>
        <v>0</v>
      </c>
      <c r="BF445" s="18">
        <f>IF(SalesOrders_Log[[#This Row],[Product]]=FY04_M01,SalesOrders_Log[[#This Row],[Date Invoiced]],0)</f>
        <v>0</v>
      </c>
      <c r="BG445" s="18">
        <f>IF(SalesOrders_Log[[#This Row],[Product]]=FY04_M02,SalesOrders_Log[[#This Row],[Date Invoiced]],0)</f>
        <v>0</v>
      </c>
      <c r="BH445" s="18">
        <f>IF(SalesOrders_Log[[#This Row],[Product]]=FY04_M03,SalesOrders_Log[[#This Row],[Date Invoiced]],0)</f>
        <v>0</v>
      </c>
      <c r="BI445" s="18">
        <f>IF(SalesOrders_Log[[#This Row],[Product]]=FY04_M04,SalesOrders_Log[[#This Row],[Date Invoiced]],0)</f>
        <v>0</v>
      </c>
      <c r="BJ445" s="18">
        <f>IF(SalesOrders_Log[[#This Row],[Product]]=FY04_M05,SalesOrders_Log[[#This Row],[Date Invoiced]],0)</f>
        <v>0</v>
      </c>
      <c r="BK445" s="18">
        <f>IF(SalesOrders_Log[[#This Row],[Product]]=FY04_M06,SalesOrders_Log[[#This Row],[Date Invoiced]],0)</f>
        <v>0</v>
      </c>
      <c r="BL445" s="18">
        <f>IF(SalesOrders_Log[[#This Row],[Product]]=FY04_M07,SalesOrders_Log[[#This Row],[Date Invoiced]],0)</f>
        <v>0</v>
      </c>
      <c r="BM445" s="18">
        <f>IF(SalesOrders_Log[[#This Row],[Product]]=FY04_M08,SalesOrders_Log[[#This Row],[Date Invoiced]],0)</f>
        <v>0</v>
      </c>
      <c r="BN445" s="18">
        <f>IF(SalesOrders_Log[[#This Row],[Product]]=FY04_M09,SalesOrders_Log[[#This Row],[Date Invoiced]],0)</f>
        <v>0</v>
      </c>
      <c r="BO445" s="18">
        <f>IF(SalesOrders_Log[[#This Row],[Product]]=FY04_M10,SalesOrders_Log[[#This Row],[Date Invoiced]],0)</f>
        <v>0</v>
      </c>
      <c r="BP445" s="18">
        <f>IF(SalesOrders_Log[[#This Row],[Product]]=FY04_M11,SalesOrders_Log[[#This Row],[Date Invoiced]],0)</f>
        <v>0</v>
      </c>
      <c r="BQ445" s="18">
        <f>IF(SalesOrders_Log[[#This Row],[Product]]=FY04_M12,SalesOrders_Log[[#This Row],[Date Invoiced]],0)</f>
        <v>0</v>
      </c>
      <c r="BR445" s="18">
        <f>IF(SalesOrders_Log[[#This Row],[Product]]=FY05_M01,SalesOrders_Log[[#This Row],[Date Invoiced]],0)</f>
        <v>0</v>
      </c>
      <c r="BS445" s="18">
        <f>IF(SalesOrders_Log[[#This Row],[Product]]=FY05_M02,SalesOrders_Log[[#This Row],[Date Invoiced]],0)</f>
        <v>0</v>
      </c>
      <c r="BT445" s="18">
        <f>IF(SalesOrders_Log[[#This Row],[Product]]=FY05_M03,SalesOrders_Log[[#This Row],[Date Invoiced]],0)</f>
        <v>0</v>
      </c>
      <c r="BU445" s="18">
        <f>IF(SalesOrders_Log[[#This Row],[Product]]=FY05_M04,SalesOrders_Log[[#This Row],[Date Invoiced]],0)</f>
        <v>0</v>
      </c>
      <c r="BV445" s="18">
        <f>IF(SalesOrders_Log[[#This Row],[Product]]=FY05_M05,SalesOrders_Log[[#This Row],[Date Invoiced]],0)</f>
        <v>0</v>
      </c>
      <c r="BW445" s="18">
        <f>IF(SalesOrders_Log[[#This Row],[Product]]=FY05_M06,SalesOrders_Log[[#This Row],[Date Invoiced]],0)</f>
        <v>0</v>
      </c>
      <c r="BX445" s="18">
        <f>IF(SalesOrders_Log[[#This Row],[Product]]=FY05_M07,SalesOrders_Log[[#This Row],[Date Invoiced]],0)</f>
        <v>0</v>
      </c>
      <c r="BY445" s="18">
        <f>IF(SalesOrders_Log[[#This Row],[Product]]=FY05_M08,SalesOrders_Log[[#This Row],[Date Invoiced]],0)</f>
        <v>0</v>
      </c>
      <c r="BZ445" s="18">
        <f>IF(SalesOrders_Log[[#This Row],[Product]]=FY05_M09,SalesOrders_Log[[#This Row],[Date Invoiced]],0)</f>
        <v>0</v>
      </c>
      <c r="CA445" s="18">
        <f>IF(SalesOrders_Log[[#This Row],[Product]]=FY05_M10,SalesOrders_Log[[#This Row],[Date Invoiced]],0)</f>
        <v>0</v>
      </c>
      <c r="CB445" s="18">
        <f>IF(SalesOrders_Log[[#This Row],[Product]]=FY05_M11,SalesOrders_Log[[#This Row],[Date Invoiced]],0)</f>
        <v>0</v>
      </c>
      <c r="CC445" s="18">
        <f>IF(SalesOrders_Log[[#This Row],[Product]]=FY05_M12,SalesOrders_Log[[#This Row],[Date Invoiced]],0)</f>
        <v>0</v>
      </c>
    </row>
    <row r="446" spans="2:81" x14ac:dyDescent="0.25">
      <c r="B446" s="6" t="s">
        <v>1050</v>
      </c>
      <c r="C446" s="6"/>
      <c r="D446" s="11"/>
      <c r="E446" s="6"/>
      <c r="F446" s="6"/>
      <c r="G446" s="6"/>
      <c r="H446" s="6"/>
      <c r="I446" s="6"/>
      <c r="J446" s="6"/>
      <c r="K446" s="6"/>
      <c r="L446" s="18" t="str">
        <f>IF(ISBLANK(SalesOrders_Log[[#This Row],[Product]]),"",SalesOrders_Log[[#This Row],[List Price]]*SalesOrders_Log[[#This Row],[QTY at List Price]]+SalesOrders_Log[[#This Row],[Discount Price]]*SalesOrders_Log[[#This Row],[QTY at Discount Price]])</f>
        <v/>
      </c>
      <c r="M446" s="6"/>
      <c r="N446" s="6"/>
      <c r="O446" s="18" t="str">
        <f>IFERROR(SalesOrders_Log[[#This Row],[Line Sub Total]]*SalesOrders_Log[[#This Row],[Zip Code Taxes]],"")</f>
        <v/>
      </c>
      <c r="P446" s="18">
        <f>SalesOrders_Log[[#This Row],[List Price]]-SalesOrders_Log[[#This Row],[Cost Price]]</f>
        <v>0</v>
      </c>
      <c r="Q44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46" s="93" t="str">
        <f>IFERROR(SalesOrders_Log[[#This Row],[QTY at List Price]]*SalesOrders_Log[[#This Row],[List Price]]/SalesOrders_Log[[#This Row],[Cost Price]]*SalesOrders_Log[[#This Row],[QTY at List Price]]-IF(SalesOrders_Log[[#This Row],[QTY at List Price]]="","",1),"")</f>
        <v/>
      </c>
      <c r="S446" s="93" t="str">
        <f>IFERROR( SalesOrders_Log[[#This Row],[QTY at Discount Price]]*SalesOrders_Log[[#This Row],[Discount Price]]/SalesOrders_Log[[#This Row],[Cost Price]]*SalesOrders_Log[[#This Row],[QTY at Discount Price]]-IF(SalesOrders_Log[[#This Row],[QTY at Discount Price]]="","",1),"")</f>
        <v/>
      </c>
      <c r="T446" s="6"/>
      <c r="V446" s="18">
        <f>IF(SalesOrders_Log[[#This Row],[Date Invoiced]]=FY01_M01,SalesOrders_Log[[#This Row],[Line Sub Total]],0)</f>
        <v>0</v>
      </c>
      <c r="W446" s="18">
        <f>IF(SalesOrders_Log[[#This Row],[Date Invoiced]]=FY01_M02,SalesOrders_Log[[#This Row],[Line Sub Total]],0)</f>
        <v>0</v>
      </c>
      <c r="X446" s="18">
        <f>IF(SalesOrders_Log[[#This Row],[Date Invoiced]]=FY01_M03,SalesOrders_Log[[#This Row],[Line Sub Total]],0)</f>
        <v>0</v>
      </c>
      <c r="Y446" s="18">
        <f>IF(SalesOrders_Log[[#This Row],[Date Invoiced]]=FY01_M04,SalesOrders_Log[[#This Row],[Line Sub Total]],0)</f>
        <v>0</v>
      </c>
      <c r="Z446" s="18">
        <f>IF(SalesOrders_Log[[#This Row],[Date Invoiced]]=FY01_M05,SalesOrders_Log[[#This Row],[Line Sub Total]],0)</f>
        <v>0</v>
      </c>
      <c r="AA446" s="18">
        <f>IF(SalesOrders_Log[[#This Row],[Date Invoiced]]=FY01_M06,SalesOrders_Log[[#This Row],[Line Sub Total]],0)</f>
        <v>0</v>
      </c>
      <c r="AB446" s="18">
        <f>IF(SalesOrders_Log[[#This Row],[Date Invoiced]]=FY01_M07,SalesOrders_Log[[#This Row],[Line Sub Total]],0)</f>
        <v>0</v>
      </c>
      <c r="AC446" s="18">
        <f>IF(SalesOrders_Log[[#This Row],[Date Invoiced]]=FY01_M08,SalesOrders_Log[[#This Row],[Line Sub Total]],0)</f>
        <v>0</v>
      </c>
      <c r="AD446" s="18">
        <f>IF(SalesOrders_Log[[#This Row],[Date Invoiced]]=FY01_M09,SalesOrders_Log[[#This Row],[Line Sub Total]],0)</f>
        <v>0</v>
      </c>
      <c r="AE446" s="18">
        <f>IF(SalesOrders_Log[[#This Row],[Date Invoiced]]=FY01_M10,SalesOrders_Log[[#This Row],[Line Sub Total]],0)</f>
        <v>0</v>
      </c>
      <c r="AF446" s="18">
        <f>IF(SalesOrders_Log[[#This Row],[Date Invoiced]]=FY01_M11,SalesOrders_Log[[#This Row],[Line Sub Total]],0)</f>
        <v>0</v>
      </c>
      <c r="AG446" s="18">
        <f>IF(SalesOrders_Log[[#This Row],[Date Invoiced]]=FY01_M12,SalesOrders_Log[[#This Row],[Line Sub Total]],0)</f>
        <v>0</v>
      </c>
      <c r="AH446" s="18">
        <f>IF(SalesOrders_Log[[#This Row],[Date Invoiced]]=FY02_M01,SalesOrders_Log[[#This Row],[Line Sub Total]],0)</f>
        <v>0</v>
      </c>
      <c r="AI446" s="18">
        <f>IF(SalesOrders_Log[[#This Row],[Date Invoiced]]=FY02_M02,SalesOrders_Log[[#This Row],[Line Sub Total]],0)</f>
        <v>0</v>
      </c>
      <c r="AJ446" s="18">
        <f>IF(SalesOrders_Log[[#This Row],[Date Invoiced]]=FY02_M03,SalesOrders_Log[[#This Row],[Line Sub Total]],0)</f>
        <v>0</v>
      </c>
      <c r="AK446" s="18">
        <f>IF(SalesOrders_Log[[#This Row],[Date Invoiced]]=FY02_M04,SalesOrders_Log[[#This Row],[Line Sub Total]],0)</f>
        <v>0</v>
      </c>
      <c r="AL446" s="18">
        <f>IF(SalesOrders_Log[[#This Row],[Date Invoiced]]=FY02_M05,SalesOrders_Log[[#This Row],[Line Sub Total]],0)</f>
        <v>0</v>
      </c>
      <c r="AM446" s="18">
        <f>IF(SalesOrders_Log[[#This Row],[Date Invoiced]]=FY02_M06,SalesOrders_Log[[#This Row],[Line Sub Total]],0)</f>
        <v>0</v>
      </c>
      <c r="AN446" s="18">
        <f>IF(SalesOrders_Log[[#This Row],[Date Invoiced]]=FY02_M07,SalesOrders_Log[[#This Row],[Line Sub Total]],0)</f>
        <v>0</v>
      </c>
      <c r="AO446" s="18">
        <f>IF(SalesOrders_Log[[#This Row],[Date Invoiced]]=FY02_M08,SalesOrders_Log[[#This Row],[Line Sub Total]],0)</f>
        <v>0</v>
      </c>
      <c r="AP446" s="18">
        <f>IF(SalesOrders_Log[[#This Row],[Date Invoiced]]=FY02_M09,SalesOrders_Log[[#This Row],[Line Sub Total]],0)</f>
        <v>0</v>
      </c>
      <c r="AQ446" s="18">
        <f>IF(SalesOrders_Log[[#This Row],[Date Invoiced]]=FY02_M10,SalesOrders_Log[[#This Row],[Line Sub Total]],0)</f>
        <v>0</v>
      </c>
      <c r="AR446" s="18">
        <f>IF(SalesOrders_Log[[#This Row],[Date Invoiced]]=FY02_M11,SalesOrders_Log[[#This Row],[Line Sub Total]],0)</f>
        <v>0</v>
      </c>
      <c r="AS446" s="18">
        <f>IF(SalesOrders_Log[[#This Row],[Date Invoiced]]=FY02_M12,SalesOrders_Log[[#This Row],[Line Sub Total]],0)</f>
        <v>0</v>
      </c>
      <c r="AT446" s="18">
        <f>IF(SalesOrders_Log[[#This Row],[Date Invoiced]]=FY03_M01,SalesOrders_Log[[#This Row],[Line Sub Total]],0)</f>
        <v>0</v>
      </c>
      <c r="AU446" s="18">
        <f>IF(SalesOrders_Log[[#This Row],[Date Invoiced]]=FY03_M02,SalesOrders_Log[[#This Row],[Line Sub Total]],0)</f>
        <v>0</v>
      </c>
      <c r="AV446" s="18">
        <f>IF(SalesOrders_Log[[#This Row],[Date Invoiced]]=FY03_M03,SalesOrders_Log[[#This Row],[Line Sub Total]],0)</f>
        <v>0</v>
      </c>
      <c r="AW446" s="18">
        <f>IF(SalesOrders_Log[[#This Row],[Date Invoiced]]=FY03_M04,SalesOrders_Log[[#This Row],[Line Sub Total]],0)</f>
        <v>0</v>
      </c>
      <c r="AX446" s="18">
        <f>IF(SalesOrders_Log[[#This Row],[Date Invoiced]]=FY03_M05,SalesOrders_Log[[#This Row],[Line Sub Total]],0)</f>
        <v>0</v>
      </c>
      <c r="AY446" s="18">
        <f>IF(SalesOrders_Log[[#This Row],[Date Invoiced]]=FY03_M06,SalesOrders_Log[[#This Row],[Line Sub Total]],0)</f>
        <v>0</v>
      </c>
      <c r="AZ446" s="18">
        <f>IF(SalesOrders_Log[[#This Row],[Date Invoiced]]=FY03_M07,SalesOrders_Log[[#This Row],[Line Sub Total]],0)</f>
        <v>0</v>
      </c>
      <c r="BA446" s="18">
        <f>IF(SalesOrders_Log[[#This Row],[Date Invoiced]]=FY03_M08,SalesOrders_Log[[#This Row],[Line Sub Total]],0)</f>
        <v>0</v>
      </c>
      <c r="BB446" s="18">
        <f>IF(SalesOrders_Log[[#This Row],[Date Invoiced]]=FY03_M09,SalesOrders_Log[[#This Row],[Line Sub Total]],0)</f>
        <v>0</v>
      </c>
      <c r="BC446" s="18">
        <f>IF(SalesOrders_Log[[#This Row],[Date Invoiced]]=FY03_M10,SalesOrders_Log[[#This Row],[Line Sub Total]],0)</f>
        <v>0</v>
      </c>
      <c r="BD446" s="18">
        <f>IF(SalesOrders_Log[[#This Row],[Date Invoiced]]=FY03_M11,SalesOrders_Log[[#This Row],[Line Sub Total]],0)</f>
        <v>0</v>
      </c>
      <c r="BE446" s="18">
        <f>IF(SalesOrders_Log[[#This Row],[Date Invoiced]]=FY03_M12,SalesOrders_Log[[#This Row],[Line Sub Total]],0)</f>
        <v>0</v>
      </c>
      <c r="BF446" s="18">
        <f>IF(SalesOrders_Log[[#This Row],[Product]]=FY04_M01,SalesOrders_Log[[#This Row],[Date Invoiced]],0)</f>
        <v>0</v>
      </c>
      <c r="BG446" s="18">
        <f>IF(SalesOrders_Log[[#This Row],[Product]]=FY04_M02,SalesOrders_Log[[#This Row],[Date Invoiced]],0)</f>
        <v>0</v>
      </c>
      <c r="BH446" s="18">
        <f>IF(SalesOrders_Log[[#This Row],[Product]]=FY04_M03,SalesOrders_Log[[#This Row],[Date Invoiced]],0)</f>
        <v>0</v>
      </c>
      <c r="BI446" s="18">
        <f>IF(SalesOrders_Log[[#This Row],[Product]]=FY04_M04,SalesOrders_Log[[#This Row],[Date Invoiced]],0)</f>
        <v>0</v>
      </c>
      <c r="BJ446" s="18">
        <f>IF(SalesOrders_Log[[#This Row],[Product]]=FY04_M05,SalesOrders_Log[[#This Row],[Date Invoiced]],0)</f>
        <v>0</v>
      </c>
      <c r="BK446" s="18">
        <f>IF(SalesOrders_Log[[#This Row],[Product]]=FY04_M06,SalesOrders_Log[[#This Row],[Date Invoiced]],0)</f>
        <v>0</v>
      </c>
      <c r="BL446" s="18">
        <f>IF(SalesOrders_Log[[#This Row],[Product]]=FY04_M07,SalesOrders_Log[[#This Row],[Date Invoiced]],0)</f>
        <v>0</v>
      </c>
      <c r="BM446" s="18">
        <f>IF(SalesOrders_Log[[#This Row],[Product]]=FY04_M08,SalesOrders_Log[[#This Row],[Date Invoiced]],0)</f>
        <v>0</v>
      </c>
      <c r="BN446" s="18">
        <f>IF(SalesOrders_Log[[#This Row],[Product]]=FY04_M09,SalesOrders_Log[[#This Row],[Date Invoiced]],0)</f>
        <v>0</v>
      </c>
      <c r="BO446" s="18">
        <f>IF(SalesOrders_Log[[#This Row],[Product]]=FY04_M10,SalesOrders_Log[[#This Row],[Date Invoiced]],0)</f>
        <v>0</v>
      </c>
      <c r="BP446" s="18">
        <f>IF(SalesOrders_Log[[#This Row],[Product]]=FY04_M11,SalesOrders_Log[[#This Row],[Date Invoiced]],0)</f>
        <v>0</v>
      </c>
      <c r="BQ446" s="18">
        <f>IF(SalesOrders_Log[[#This Row],[Product]]=FY04_M12,SalesOrders_Log[[#This Row],[Date Invoiced]],0)</f>
        <v>0</v>
      </c>
      <c r="BR446" s="18">
        <f>IF(SalesOrders_Log[[#This Row],[Product]]=FY05_M01,SalesOrders_Log[[#This Row],[Date Invoiced]],0)</f>
        <v>0</v>
      </c>
      <c r="BS446" s="18">
        <f>IF(SalesOrders_Log[[#This Row],[Product]]=FY05_M02,SalesOrders_Log[[#This Row],[Date Invoiced]],0)</f>
        <v>0</v>
      </c>
      <c r="BT446" s="18">
        <f>IF(SalesOrders_Log[[#This Row],[Product]]=FY05_M03,SalesOrders_Log[[#This Row],[Date Invoiced]],0)</f>
        <v>0</v>
      </c>
      <c r="BU446" s="18">
        <f>IF(SalesOrders_Log[[#This Row],[Product]]=FY05_M04,SalesOrders_Log[[#This Row],[Date Invoiced]],0)</f>
        <v>0</v>
      </c>
      <c r="BV446" s="18">
        <f>IF(SalesOrders_Log[[#This Row],[Product]]=FY05_M05,SalesOrders_Log[[#This Row],[Date Invoiced]],0)</f>
        <v>0</v>
      </c>
      <c r="BW446" s="18">
        <f>IF(SalesOrders_Log[[#This Row],[Product]]=FY05_M06,SalesOrders_Log[[#This Row],[Date Invoiced]],0)</f>
        <v>0</v>
      </c>
      <c r="BX446" s="18">
        <f>IF(SalesOrders_Log[[#This Row],[Product]]=FY05_M07,SalesOrders_Log[[#This Row],[Date Invoiced]],0)</f>
        <v>0</v>
      </c>
      <c r="BY446" s="18">
        <f>IF(SalesOrders_Log[[#This Row],[Product]]=FY05_M08,SalesOrders_Log[[#This Row],[Date Invoiced]],0)</f>
        <v>0</v>
      </c>
      <c r="BZ446" s="18">
        <f>IF(SalesOrders_Log[[#This Row],[Product]]=FY05_M09,SalesOrders_Log[[#This Row],[Date Invoiced]],0)</f>
        <v>0</v>
      </c>
      <c r="CA446" s="18">
        <f>IF(SalesOrders_Log[[#This Row],[Product]]=FY05_M10,SalesOrders_Log[[#This Row],[Date Invoiced]],0)</f>
        <v>0</v>
      </c>
      <c r="CB446" s="18">
        <f>IF(SalesOrders_Log[[#This Row],[Product]]=FY05_M11,SalesOrders_Log[[#This Row],[Date Invoiced]],0)</f>
        <v>0</v>
      </c>
      <c r="CC446" s="18">
        <f>IF(SalesOrders_Log[[#This Row],[Product]]=FY05_M12,SalesOrders_Log[[#This Row],[Date Invoiced]],0)</f>
        <v>0</v>
      </c>
    </row>
    <row r="447" spans="2:81" x14ac:dyDescent="0.25">
      <c r="B447" s="6" t="s">
        <v>1051</v>
      </c>
      <c r="C447" s="6"/>
      <c r="D447" s="11"/>
      <c r="E447" s="6"/>
      <c r="F447" s="6"/>
      <c r="G447" s="6"/>
      <c r="H447" s="6"/>
      <c r="I447" s="6"/>
      <c r="J447" s="6"/>
      <c r="K447" s="6"/>
      <c r="L447" s="18" t="str">
        <f>IF(ISBLANK(SalesOrders_Log[[#This Row],[Product]]),"",SalesOrders_Log[[#This Row],[List Price]]*SalesOrders_Log[[#This Row],[QTY at List Price]]+SalesOrders_Log[[#This Row],[Discount Price]]*SalesOrders_Log[[#This Row],[QTY at Discount Price]])</f>
        <v/>
      </c>
      <c r="M447" s="6"/>
      <c r="N447" s="6"/>
      <c r="O447" s="18" t="str">
        <f>IFERROR(SalesOrders_Log[[#This Row],[Line Sub Total]]*SalesOrders_Log[[#This Row],[Zip Code Taxes]],"")</f>
        <v/>
      </c>
      <c r="P447" s="18">
        <f>SalesOrders_Log[[#This Row],[List Price]]-SalesOrders_Log[[#This Row],[Cost Price]]</f>
        <v>0</v>
      </c>
      <c r="Q44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47" s="93" t="str">
        <f>IFERROR(SalesOrders_Log[[#This Row],[QTY at List Price]]*SalesOrders_Log[[#This Row],[List Price]]/SalesOrders_Log[[#This Row],[Cost Price]]*SalesOrders_Log[[#This Row],[QTY at List Price]]-IF(SalesOrders_Log[[#This Row],[QTY at List Price]]="","",1),"")</f>
        <v/>
      </c>
      <c r="S447" s="93" t="str">
        <f>IFERROR( SalesOrders_Log[[#This Row],[QTY at Discount Price]]*SalesOrders_Log[[#This Row],[Discount Price]]/SalesOrders_Log[[#This Row],[Cost Price]]*SalesOrders_Log[[#This Row],[QTY at Discount Price]]-IF(SalesOrders_Log[[#This Row],[QTY at Discount Price]]="","",1),"")</f>
        <v/>
      </c>
      <c r="T447" s="6"/>
      <c r="V447" s="18">
        <f>IF(SalesOrders_Log[[#This Row],[Date Invoiced]]=FY01_M01,SalesOrders_Log[[#This Row],[Line Sub Total]],0)</f>
        <v>0</v>
      </c>
      <c r="W447" s="18">
        <f>IF(SalesOrders_Log[[#This Row],[Date Invoiced]]=FY01_M02,SalesOrders_Log[[#This Row],[Line Sub Total]],0)</f>
        <v>0</v>
      </c>
      <c r="X447" s="18">
        <f>IF(SalesOrders_Log[[#This Row],[Date Invoiced]]=FY01_M03,SalesOrders_Log[[#This Row],[Line Sub Total]],0)</f>
        <v>0</v>
      </c>
      <c r="Y447" s="18">
        <f>IF(SalesOrders_Log[[#This Row],[Date Invoiced]]=FY01_M04,SalesOrders_Log[[#This Row],[Line Sub Total]],0)</f>
        <v>0</v>
      </c>
      <c r="Z447" s="18">
        <f>IF(SalesOrders_Log[[#This Row],[Date Invoiced]]=FY01_M05,SalesOrders_Log[[#This Row],[Line Sub Total]],0)</f>
        <v>0</v>
      </c>
      <c r="AA447" s="18">
        <f>IF(SalesOrders_Log[[#This Row],[Date Invoiced]]=FY01_M06,SalesOrders_Log[[#This Row],[Line Sub Total]],0)</f>
        <v>0</v>
      </c>
      <c r="AB447" s="18">
        <f>IF(SalesOrders_Log[[#This Row],[Date Invoiced]]=FY01_M07,SalesOrders_Log[[#This Row],[Line Sub Total]],0)</f>
        <v>0</v>
      </c>
      <c r="AC447" s="18">
        <f>IF(SalesOrders_Log[[#This Row],[Date Invoiced]]=FY01_M08,SalesOrders_Log[[#This Row],[Line Sub Total]],0)</f>
        <v>0</v>
      </c>
      <c r="AD447" s="18">
        <f>IF(SalesOrders_Log[[#This Row],[Date Invoiced]]=FY01_M09,SalesOrders_Log[[#This Row],[Line Sub Total]],0)</f>
        <v>0</v>
      </c>
      <c r="AE447" s="18">
        <f>IF(SalesOrders_Log[[#This Row],[Date Invoiced]]=FY01_M10,SalesOrders_Log[[#This Row],[Line Sub Total]],0)</f>
        <v>0</v>
      </c>
      <c r="AF447" s="18">
        <f>IF(SalesOrders_Log[[#This Row],[Date Invoiced]]=FY01_M11,SalesOrders_Log[[#This Row],[Line Sub Total]],0)</f>
        <v>0</v>
      </c>
      <c r="AG447" s="18">
        <f>IF(SalesOrders_Log[[#This Row],[Date Invoiced]]=FY01_M12,SalesOrders_Log[[#This Row],[Line Sub Total]],0)</f>
        <v>0</v>
      </c>
      <c r="AH447" s="18">
        <f>IF(SalesOrders_Log[[#This Row],[Date Invoiced]]=FY02_M01,SalesOrders_Log[[#This Row],[Line Sub Total]],0)</f>
        <v>0</v>
      </c>
      <c r="AI447" s="18">
        <f>IF(SalesOrders_Log[[#This Row],[Date Invoiced]]=FY02_M02,SalesOrders_Log[[#This Row],[Line Sub Total]],0)</f>
        <v>0</v>
      </c>
      <c r="AJ447" s="18">
        <f>IF(SalesOrders_Log[[#This Row],[Date Invoiced]]=FY02_M03,SalesOrders_Log[[#This Row],[Line Sub Total]],0)</f>
        <v>0</v>
      </c>
      <c r="AK447" s="18">
        <f>IF(SalesOrders_Log[[#This Row],[Date Invoiced]]=FY02_M04,SalesOrders_Log[[#This Row],[Line Sub Total]],0)</f>
        <v>0</v>
      </c>
      <c r="AL447" s="18">
        <f>IF(SalesOrders_Log[[#This Row],[Date Invoiced]]=FY02_M05,SalesOrders_Log[[#This Row],[Line Sub Total]],0)</f>
        <v>0</v>
      </c>
      <c r="AM447" s="18">
        <f>IF(SalesOrders_Log[[#This Row],[Date Invoiced]]=FY02_M06,SalesOrders_Log[[#This Row],[Line Sub Total]],0)</f>
        <v>0</v>
      </c>
      <c r="AN447" s="18">
        <f>IF(SalesOrders_Log[[#This Row],[Date Invoiced]]=FY02_M07,SalesOrders_Log[[#This Row],[Line Sub Total]],0)</f>
        <v>0</v>
      </c>
      <c r="AO447" s="18">
        <f>IF(SalesOrders_Log[[#This Row],[Date Invoiced]]=FY02_M08,SalesOrders_Log[[#This Row],[Line Sub Total]],0)</f>
        <v>0</v>
      </c>
      <c r="AP447" s="18">
        <f>IF(SalesOrders_Log[[#This Row],[Date Invoiced]]=FY02_M09,SalesOrders_Log[[#This Row],[Line Sub Total]],0)</f>
        <v>0</v>
      </c>
      <c r="AQ447" s="18">
        <f>IF(SalesOrders_Log[[#This Row],[Date Invoiced]]=FY02_M10,SalesOrders_Log[[#This Row],[Line Sub Total]],0)</f>
        <v>0</v>
      </c>
      <c r="AR447" s="18">
        <f>IF(SalesOrders_Log[[#This Row],[Date Invoiced]]=FY02_M11,SalesOrders_Log[[#This Row],[Line Sub Total]],0)</f>
        <v>0</v>
      </c>
      <c r="AS447" s="18">
        <f>IF(SalesOrders_Log[[#This Row],[Date Invoiced]]=FY02_M12,SalesOrders_Log[[#This Row],[Line Sub Total]],0)</f>
        <v>0</v>
      </c>
      <c r="AT447" s="18">
        <f>IF(SalesOrders_Log[[#This Row],[Date Invoiced]]=FY03_M01,SalesOrders_Log[[#This Row],[Line Sub Total]],0)</f>
        <v>0</v>
      </c>
      <c r="AU447" s="18">
        <f>IF(SalesOrders_Log[[#This Row],[Date Invoiced]]=FY03_M02,SalesOrders_Log[[#This Row],[Line Sub Total]],0)</f>
        <v>0</v>
      </c>
      <c r="AV447" s="18">
        <f>IF(SalesOrders_Log[[#This Row],[Date Invoiced]]=FY03_M03,SalesOrders_Log[[#This Row],[Line Sub Total]],0)</f>
        <v>0</v>
      </c>
      <c r="AW447" s="18">
        <f>IF(SalesOrders_Log[[#This Row],[Date Invoiced]]=FY03_M04,SalesOrders_Log[[#This Row],[Line Sub Total]],0)</f>
        <v>0</v>
      </c>
      <c r="AX447" s="18">
        <f>IF(SalesOrders_Log[[#This Row],[Date Invoiced]]=FY03_M05,SalesOrders_Log[[#This Row],[Line Sub Total]],0)</f>
        <v>0</v>
      </c>
      <c r="AY447" s="18">
        <f>IF(SalesOrders_Log[[#This Row],[Date Invoiced]]=FY03_M06,SalesOrders_Log[[#This Row],[Line Sub Total]],0)</f>
        <v>0</v>
      </c>
      <c r="AZ447" s="18">
        <f>IF(SalesOrders_Log[[#This Row],[Date Invoiced]]=FY03_M07,SalesOrders_Log[[#This Row],[Line Sub Total]],0)</f>
        <v>0</v>
      </c>
      <c r="BA447" s="18">
        <f>IF(SalesOrders_Log[[#This Row],[Date Invoiced]]=FY03_M08,SalesOrders_Log[[#This Row],[Line Sub Total]],0)</f>
        <v>0</v>
      </c>
      <c r="BB447" s="18">
        <f>IF(SalesOrders_Log[[#This Row],[Date Invoiced]]=FY03_M09,SalesOrders_Log[[#This Row],[Line Sub Total]],0)</f>
        <v>0</v>
      </c>
      <c r="BC447" s="18">
        <f>IF(SalesOrders_Log[[#This Row],[Date Invoiced]]=FY03_M10,SalesOrders_Log[[#This Row],[Line Sub Total]],0)</f>
        <v>0</v>
      </c>
      <c r="BD447" s="18">
        <f>IF(SalesOrders_Log[[#This Row],[Date Invoiced]]=FY03_M11,SalesOrders_Log[[#This Row],[Line Sub Total]],0)</f>
        <v>0</v>
      </c>
      <c r="BE447" s="18">
        <f>IF(SalesOrders_Log[[#This Row],[Date Invoiced]]=FY03_M12,SalesOrders_Log[[#This Row],[Line Sub Total]],0)</f>
        <v>0</v>
      </c>
      <c r="BF447" s="18">
        <f>IF(SalesOrders_Log[[#This Row],[Product]]=FY04_M01,SalesOrders_Log[[#This Row],[Date Invoiced]],0)</f>
        <v>0</v>
      </c>
      <c r="BG447" s="18">
        <f>IF(SalesOrders_Log[[#This Row],[Product]]=FY04_M02,SalesOrders_Log[[#This Row],[Date Invoiced]],0)</f>
        <v>0</v>
      </c>
      <c r="BH447" s="18">
        <f>IF(SalesOrders_Log[[#This Row],[Product]]=FY04_M03,SalesOrders_Log[[#This Row],[Date Invoiced]],0)</f>
        <v>0</v>
      </c>
      <c r="BI447" s="18">
        <f>IF(SalesOrders_Log[[#This Row],[Product]]=FY04_M04,SalesOrders_Log[[#This Row],[Date Invoiced]],0)</f>
        <v>0</v>
      </c>
      <c r="BJ447" s="18">
        <f>IF(SalesOrders_Log[[#This Row],[Product]]=FY04_M05,SalesOrders_Log[[#This Row],[Date Invoiced]],0)</f>
        <v>0</v>
      </c>
      <c r="BK447" s="18">
        <f>IF(SalesOrders_Log[[#This Row],[Product]]=FY04_M06,SalesOrders_Log[[#This Row],[Date Invoiced]],0)</f>
        <v>0</v>
      </c>
      <c r="BL447" s="18">
        <f>IF(SalesOrders_Log[[#This Row],[Product]]=FY04_M07,SalesOrders_Log[[#This Row],[Date Invoiced]],0)</f>
        <v>0</v>
      </c>
      <c r="BM447" s="18">
        <f>IF(SalesOrders_Log[[#This Row],[Product]]=FY04_M08,SalesOrders_Log[[#This Row],[Date Invoiced]],0)</f>
        <v>0</v>
      </c>
      <c r="BN447" s="18">
        <f>IF(SalesOrders_Log[[#This Row],[Product]]=FY04_M09,SalesOrders_Log[[#This Row],[Date Invoiced]],0)</f>
        <v>0</v>
      </c>
      <c r="BO447" s="18">
        <f>IF(SalesOrders_Log[[#This Row],[Product]]=FY04_M10,SalesOrders_Log[[#This Row],[Date Invoiced]],0)</f>
        <v>0</v>
      </c>
      <c r="BP447" s="18">
        <f>IF(SalesOrders_Log[[#This Row],[Product]]=FY04_M11,SalesOrders_Log[[#This Row],[Date Invoiced]],0)</f>
        <v>0</v>
      </c>
      <c r="BQ447" s="18">
        <f>IF(SalesOrders_Log[[#This Row],[Product]]=FY04_M12,SalesOrders_Log[[#This Row],[Date Invoiced]],0)</f>
        <v>0</v>
      </c>
      <c r="BR447" s="18">
        <f>IF(SalesOrders_Log[[#This Row],[Product]]=FY05_M01,SalesOrders_Log[[#This Row],[Date Invoiced]],0)</f>
        <v>0</v>
      </c>
      <c r="BS447" s="18">
        <f>IF(SalesOrders_Log[[#This Row],[Product]]=FY05_M02,SalesOrders_Log[[#This Row],[Date Invoiced]],0)</f>
        <v>0</v>
      </c>
      <c r="BT447" s="18">
        <f>IF(SalesOrders_Log[[#This Row],[Product]]=FY05_M03,SalesOrders_Log[[#This Row],[Date Invoiced]],0)</f>
        <v>0</v>
      </c>
      <c r="BU447" s="18">
        <f>IF(SalesOrders_Log[[#This Row],[Product]]=FY05_M04,SalesOrders_Log[[#This Row],[Date Invoiced]],0)</f>
        <v>0</v>
      </c>
      <c r="BV447" s="18">
        <f>IF(SalesOrders_Log[[#This Row],[Product]]=FY05_M05,SalesOrders_Log[[#This Row],[Date Invoiced]],0)</f>
        <v>0</v>
      </c>
      <c r="BW447" s="18">
        <f>IF(SalesOrders_Log[[#This Row],[Product]]=FY05_M06,SalesOrders_Log[[#This Row],[Date Invoiced]],0)</f>
        <v>0</v>
      </c>
      <c r="BX447" s="18">
        <f>IF(SalesOrders_Log[[#This Row],[Product]]=FY05_M07,SalesOrders_Log[[#This Row],[Date Invoiced]],0)</f>
        <v>0</v>
      </c>
      <c r="BY447" s="18">
        <f>IF(SalesOrders_Log[[#This Row],[Product]]=FY05_M08,SalesOrders_Log[[#This Row],[Date Invoiced]],0)</f>
        <v>0</v>
      </c>
      <c r="BZ447" s="18">
        <f>IF(SalesOrders_Log[[#This Row],[Product]]=FY05_M09,SalesOrders_Log[[#This Row],[Date Invoiced]],0)</f>
        <v>0</v>
      </c>
      <c r="CA447" s="18">
        <f>IF(SalesOrders_Log[[#This Row],[Product]]=FY05_M10,SalesOrders_Log[[#This Row],[Date Invoiced]],0)</f>
        <v>0</v>
      </c>
      <c r="CB447" s="18">
        <f>IF(SalesOrders_Log[[#This Row],[Product]]=FY05_M11,SalesOrders_Log[[#This Row],[Date Invoiced]],0)</f>
        <v>0</v>
      </c>
      <c r="CC447" s="18">
        <f>IF(SalesOrders_Log[[#This Row],[Product]]=FY05_M12,SalesOrders_Log[[#This Row],[Date Invoiced]],0)</f>
        <v>0</v>
      </c>
    </row>
    <row r="448" spans="2:81" x14ac:dyDescent="0.25">
      <c r="B448" s="6" t="s">
        <v>1052</v>
      </c>
      <c r="C448" s="6"/>
      <c r="D448" s="11"/>
      <c r="E448" s="6"/>
      <c r="F448" s="6"/>
      <c r="G448" s="6"/>
      <c r="H448" s="6"/>
      <c r="I448" s="6"/>
      <c r="J448" s="6"/>
      <c r="K448" s="6"/>
      <c r="L448" s="18" t="str">
        <f>IF(ISBLANK(SalesOrders_Log[[#This Row],[Product]]),"",SalesOrders_Log[[#This Row],[List Price]]*SalesOrders_Log[[#This Row],[QTY at List Price]]+SalesOrders_Log[[#This Row],[Discount Price]]*SalesOrders_Log[[#This Row],[QTY at Discount Price]])</f>
        <v/>
      </c>
      <c r="M448" s="6"/>
      <c r="N448" s="6"/>
      <c r="O448" s="18" t="str">
        <f>IFERROR(SalesOrders_Log[[#This Row],[Line Sub Total]]*SalesOrders_Log[[#This Row],[Zip Code Taxes]],"")</f>
        <v/>
      </c>
      <c r="P448" s="18">
        <f>SalesOrders_Log[[#This Row],[List Price]]-SalesOrders_Log[[#This Row],[Cost Price]]</f>
        <v>0</v>
      </c>
      <c r="Q44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48" s="93" t="str">
        <f>IFERROR(SalesOrders_Log[[#This Row],[QTY at List Price]]*SalesOrders_Log[[#This Row],[List Price]]/SalesOrders_Log[[#This Row],[Cost Price]]*SalesOrders_Log[[#This Row],[QTY at List Price]]-IF(SalesOrders_Log[[#This Row],[QTY at List Price]]="","",1),"")</f>
        <v/>
      </c>
      <c r="S448" s="93" t="str">
        <f>IFERROR( SalesOrders_Log[[#This Row],[QTY at Discount Price]]*SalesOrders_Log[[#This Row],[Discount Price]]/SalesOrders_Log[[#This Row],[Cost Price]]*SalesOrders_Log[[#This Row],[QTY at Discount Price]]-IF(SalesOrders_Log[[#This Row],[QTY at Discount Price]]="","",1),"")</f>
        <v/>
      </c>
      <c r="T448" s="6"/>
      <c r="V448" s="18">
        <f>IF(SalesOrders_Log[[#This Row],[Date Invoiced]]=FY01_M01,SalesOrders_Log[[#This Row],[Line Sub Total]],0)</f>
        <v>0</v>
      </c>
      <c r="W448" s="18">
        <f>IF(SalesOrders_Log[[#This Row],[Date Invoiced]]=FY01_M02,SalesOrders_Log[[#This Row],[Line Sub Total]],0)</f>
        <v>0</v>
      </c>
      <c r="X448" s="18">
        <f>IF(SalesOrders_Log[[#This Row],[Date Invoiced]]=FY01_M03,SalesOrders_Log[[#This Row],[Line Sub Total]],0)</f>
        <v>0</v>
      </c>
      <c r="Y448" s="18">
        <f>IF(SalesOrders_Log[[#This Row],[Date Invoiced]]=FY01_M04,SalesOrders_Log[[#This Row],[Line Sub Total]],0)</f>
        <v>0</v>
      </c>
      <c r="Z448" s="18">
        <f>IF(SalesOrders_Log[[#This Row],[Date Invoiced]]=FY01_M05,SalesOrders_Log[[#This Row],[Line Sub Total]],0)</f>
        <v>0</v>
      </c>
      <c r="AA448" s="18">
        <f>IF(SalesOrders_Log[[#This Row],[Date Invoiced]]=FY01_M06,SalesOrders_Log[[#This Row],[Line Sub Total]],0)</f>
        <v>0</v>
      </c>
      <c r="AB448" s="18">
        <f>IF(SalesOrders_Log[[#This Row],[Date Invoiced]]=FY01_M07,SalesOrders_Log[[#This Row],[Line Sub Total]],0)</f>
        <v>0</v>
      </c>
      <c r="AC448" s="18">
        <f>IF(SalesOrders_Log[[#This Row],[Date Invoiced]]=FY01_M08,SalesOrders_Log[[#This Row],[Line Sub Total]],0)</f>
        <v>0</v>
      </c>
      <c r="AD448" s="18">
        <f>IF(SalesOrders_Log[[#This Row],[Date Invoiced]]=FY01_M09,SalesOrders_Log[[#This Row],[Line Sub Total]],0)</f>
        <v>0</v>
      </c>
      <c r="AE448" s="18">
        <f>IF(SalesOrders_Log[[#This Row],[Date Invoiced]]=FY01_M10,SalesOrders_Log[[#This Row],[Line Sub Total]],0)</f>
        <v>0</v>
      </c>
      <c r="AF448" s="18">
        <f>IF(SalesOrders_Log[[#This Row],[Date Invoiced]]=FY01_M11,SalesOrders_Log[[#This Row],[Line Sub Total]],0)</f>
        <v>0</v>
      </c>
      <c r="AG448" s="18">
        <f>IF(SalesOrders_Log[[#This Row],[Date Invoiced]]=FY01_M12,SalesOrders_Log[[#This Row],[Line Sub Total]],0)</f>
        <v>0</v>
      </c>
      <c r="AH448" s="18">
        <f>IF(SalesOrders_Log[[#This Row],[Date Invoiced]]=FY02_M01,SalesOrders_Log[[#This Row],[Line Sub Total]],0)</f>
        <v>0</v>
      </c>
      <c r="AI448" s="18">
        <f>IF(SalesOrders_Log[[#This Row],[Date Invoiced]]=FY02_M02,SalesOrders_Log[[#This Row],[Line Sub Total]],0)</f>
        <v>0</v>
      </c>
      <c r="AJ448" s="18">
        <f>IF(SalesOrders_Log[[#This Row],[Date Invoiced]]=FY02_M03,SalesOrders_Log[[#This Row],[Line Sub Total]],0)</f>
        <v>0</v>
      </c>
      <c r="AK448" s="18">
        <f>IF(SalesOrders_Log[[#This Row],[Date Invoiced]]=FY02_M04,SalesOrders_Log[[#This Row],[Line Sub Total]],0)</f>
        <v>0</v>
      </c>
      <c r="AL448" s="18">
        <f>IF(SalesOrders_Log[[#This Row],[Date Invoiced]]=FY02_M05,SalesOrders_Log[[#This Row],[Line Sub Total]],0)</f>
        <v>0</v>
      </c>
      <c r="AM448" s="18">
        <f>IF(SalesOrders_Log[[#This Row],[Date Invoiced]]=FY02_M06,SalesOrders_Log[[#This Row],[Line Sub Total]],0)</f>
        <v>0</v>
      </c>
      <c r="AN448" s="18">
        <f>IF(SalesOrders_Log[[#This Row],[Date Invoiced]]=FY02_M07,SalesOrders_Log[[#This Row],[Line Sub Total]],0)</f>
        <v>0</v>
      </c>
      <c r="AO448" s="18">
        <f>IF(SalesOrders_Log[[#This Row],[Date Invoiced]]=FY02_M08,SalesOrders_Log[[#This Row],[Line Sub Total]],0)</f>
        <v>0</v>
      </c>
      <c r="AP448" s="18">
        <f>IF(SalesOrders_Log[[#This Row],[Date Invoiced]]=FY02_M09,SalesOrders_Log[[#This Row],[Line Sub Total]],0)</f>
        <v>0</v>
      </c>
      <c r="AQ448" s="18">
        <f>IF(SalesOrders_Log[[#This Row],[Date Invoiced]]=FY02_M10,SalesOrders_Log[[#This Row],[Line Sub Total]],0)</f>
        <v>0</v>
      </c>
      <c r="AR448" s="18">
        <f>IF(SalesOrders_Log[[#This Row],[Date Invoiced]]=FY02_M11,SalesOrders_Log[[#This Row],[Line Sub Total]],0)</f>
        <v>0</v>
      </c>
      <c r="AS448" s="18">
        <f>IF(SalesOrders_Log[[#This Row],[Date Invoiced]]=FY02_M12,SalesOrders_Log[[#This Row],[Line Sub Total]],0)</f>
        <v>0</v>
      </c>
      <c r="AT448" s="18">
        <f>IF(SalesOrders_Log[[#This Row],[Date Invoiced]]=FY03_M01,SalesOrders_Log[[#This Row],[Line Sub Total]],0)</f>
        <v>0</v>
      </c>
      <c r="AU448" s="18">
        <f>IF(SalesOrders_Log[[#This Row],[Date Invoiced]]=FY03_M02,SalesOrders_Log[[#This Row],[Line Sub Total]],0)</f>
        <v>0</v>
      </c>
      <c r="AV448" s="18">
        <f>IF(SalesOrders_Log[[#This Row],[Date Invoiced]]=FY03_M03,SalesOrders_Log[[#This Row],[Line Sub Total]],0)</f>
        <v>0</v>
      </c>
      <c r="AW448" s="18">
        <f>IF(SalesOrders_Log[[#This Row],[Date Invoiced]]=FY03_M04,SalesOrders_Log[[#This Row],[Line Sub Total]],0)</f>
        <v>0</v>
      </c>
      <c r="AX448" s="18">
        <f>IF(SalesOrders_Log[[#This Row],[Date Invoiced]]=FY03_M05,SalesOrders_Log[[#This Row],[Line Sub Total]],0)</f>
        <v>0</v>
      </c>
      <c r="AY448" s="18">
        <f>IF(SalesOrders_Log[[#This Row],[Date Invoiced]]=FY03_M06,SalesOrders_Log[[#This Row],[Line Sub Total]],0)</f>
        <v>0</v>
      </c>
      <c r="AZ448" s="18">
        <f>IF(SalesOrders_Log[[#This Row],[Date Invoiced]]=FY03_M07,SalesOrders_Log[[#This Row],[Line Sub Total]],0)</f>
        <v>0</v>
      </c>
      <c r="BA448" s="18">
        <f>IF(SalesOrders_Log[[#This Row],[Date Invoiced]]=FY03_M08,SalesOrders_Log[[#This Row],[Line Sub Total]],0)</f>
        <v>0</v>
      </c>
      <c r="BB448" s="18">
        <f>IF(SalesOrders_Log[[#This Row],[Date Invoiced]]=FY03_M09,SalesOrders_Log[[#This Row],[Line Sub Total]],0)</f>
        <v>0</v>
      </c>
      <c r="BC448" s="18">
        <f>IF(SalesOrders_Log[[#This Row],[Date Invoiced]]=FY03_M10,SalesOrders_Log[[#This Row],[Line Sub Total]],0)</f>
        <v>0</v>
      </c>
      <c r="BD448" s="18">
        <f>IF(SalesOrders_Log[[#This Row],[Date Invoiced]]=FY03_M11,SalesOrders_Log[[#This Row],[Line Sub Total]],0)</f>
        <v>0</v>
      </c>
      <c r="BE448" s="18">
        <f>IF(SalesOrders_Log[[#This Row],[Date Invoiced]]=FY03_M12,SalesOrders_Log[[#This Row],[Line Sub Total]],0)</f>
        <v>0</v>
      </c>
      <c r="BF448" s="18">
        <f>IF(SalesOrders_Log[[#This Row],[Product]]=FY04_M01,SalesOrders_Log[[#This Row],[Date Invoiced]],0)</f>
        <v>0</v>
      </c>
      <c r="BG448" s="18">
        <f>IF(SalesOrders_Log[[#This Row],[Product]]=FY04_M02,SalesOrders_Log[[#This Row],[Date Invoiced]],0)</f>
        <v>0</v>
      </c>
      <c r="BH448" s="18">
        <f>IF(SalesOrders_Log[[#This Row],[Product]]=FY04_M03,SalesOrders_Log[[#This Row],[Date Invoiced]],0)</f>
        <v>0</v>
      </c>
      <c r="BI448" s="18">
        <f>IF(SalesOrders_Log[[#This Row],[Product]]=FY04_M04,SalesOrders_Log[[#This Row],[Date Invoiced]],0)</f>
        <v>0</v>
      </c>
      <c r="BJ448" s="18">
        <f>IF(SalesOrders_Log[[#This Row],[Product]]=FY04_M05,SalesOrders_Log[[#This Row],[Date Invoiced]],0)</f>
        <v>0</v>
      </c>
      <c r="BK448" s="18">
        <f>IF(SalesOrders_Log[[#This Row],[Product]]=FY04_M06,SalesOrders_Log[[#This Row],[Date Invoiced]],0)</f>
        <v>0</v>
      </c>
      <c r="BL448" s="18">
        <f>IF(SalesOrders_Log[[#This Row],[Product]]=FY04_M07,SalesOrders_Log[[#This Row],[Date Invoiced]],0)</f>
        <v>0</v>
      </c>
      <c r="BM448" s="18">
        <f>IF(SalesOrders_Log[[#This Row],[Product]]=FY04_M08,SalesOrders_Log[[#This Row],[Date Invoiced]],0)</f>
        <v>0</v>
      </c>
      <c r="BN448" s="18">
        <f>IF(SalesOrders_Log[[#This Row],[Product]]=FY04_M09,SalesOrders_Log[[#This Row],[Date Invoiced]],0)</f>
        <v>0</v>
      </c>
      <c r="BO448" s="18">
        <f>IF(SalesOrders_Log[[#This Row],[Product]]=FY04_M10,SalesOrders_Log[[#This Row],[Date Invoiced]],0)</f>
        <v>0</v>
      </c>
      <c r="BP448" s="18">
        <f>IF(SalesOrders_Log[[#This Row],[Product]]=FY04_M11,SalesOrders_Log[[#This Row],[Date Invoiced]],0)</f>
        <v>0</v>
      </c>
      <c r="BQ448" s="18">
        <f>IF(SalesOrders_Log[[#This Row],[Product]]=FY04_M12,SalesOrders_Log[[#This Row],[Date Invoiced]],0)</f>
        <v>0</v>
      </c>
      <c r="BR448" s="18">
        <f>IF(SalesOrders_Log[[#This Row],[Product]]=FY05_M01,SalesOrders_Log[[#This Row],[Date Invoiced]],0)</f>
        <v>0</v>
      </c>
      <c r="BS448" s="18">
        <f>IF(SalesOrders_Log[[#This Row],[Product]]=FY05_M02,SalesOrders_Log[[#This Row],[Date Invoiced]],0)</f>
        <v>0</v>
      </c>
      <c r="BT448" s="18">
        <f>IF(SalesOrders_Log[[#This Row],[Product]]=FY05_M03,SalesOrders_Log[[#This Row],[Date Invoiced]],0)</f>
        <v>0</v>
      </c>
      <c r="BU448" s="18">
        <f>IF(SalesOrders_Log[[#This Row],[Product]]=FY05_M04,SalesOrders_Log[[#This Row],[Date Invoiced]],0)</f>
        <v>0</v>
      </c>
      <c r="BV448" s="18">
        <f>IF(SalesOrders_Log[[#This Row],[Product]]=FY05_M05,SalesOrders_Log[[#This Row],[Date Invoiced]],0)</f>
        <v>0</v>
      </c>
      <c r="BW448" s="18">
        <f>IF(SalesOrders_Log[[#This Row],[Product]]=FY05_M06,SalesOrders_Log[[#This Row],[Date Invoiced]],0)</f>
        <v>0</v>
      </c>
      <c r="BX448" s="18">
        <f>IF(SalesOrders_Log[[#This Row],[Product]]=FY05_M07,SalesOrders_Log[[#This Row],[Date Invoiced]],0)</f>
        <v>0</v>
      </c>
      <c r="BY448" s="18">
        <f>IF(SalesOrders_Log[[#This Row],[Product]]=FY05_M08,SalesOrders_Log[[#This Row],[Date Invoiced]],0)</f>
        <v>0</v>
      </c>
      <c r="BZ448" s="18">
        <f>IF(SalesOrders_Log[[#This Row],[Product]]=FY05_M09,SalesOrders_Log[[#This Row],[Date Invoiced]],0)</f>
        <v>0</v>
      </c>
      <c r="CA448" s="18">
        <f>IF(SalesOrders_Log[[#This Row],[Product]]=FY05_M10,SalesOrders_Log[[#This Row],[Date Invoiced]],0)</f>
        <v>0</v>
      </c>
      <c r="CB448" s="18">
        <f>IF(SalesOrders_Log[[#This Row],[Product]]=FY05_M11,SalesOrders_Log[[#This Row],[Date Invoiced]],0)</f>
        <v>0</v>
      </c>
      <c r="CC448" s="18">
        <f>IF(SalesOrders_Log[[#This Row],[Product]]=FY05_M12,SalesOrders_Log[[#This Row],[Date Invoiced]],0)</f>
        <v>0</v>
      </c>
    </row>
    <row r="449" spans="2:81" x14ac:dyDescent="0.25">
      <c r="B449" s="6" t="s">
        <v>1053</v>
      </c>
      <c r="C449" s="6"/>
      <c r="D449" s="11"/>
      <c r="E449" s="6"/>
      <c r="F449" s="6"/>
      <c r="G449" s="6"/>
      <c r="H449" s="6"/>
      <c r="I449" s="6"/>
      <c r="J449" s="6"/>
      <c r="K449" s="6"/>
      <c r="L449" s="18" t="str">
        <f>IF(ISBLANK(SalesOrders_Log[[#This Row],[Product]]),"",SalesOrders_Log[[#This Row],[List Price]]*SalesOrders_Log[[#This Row],[QTY at List Price]]+SalesOrders_Log[[#This Row],[Discount Price]]*SalesOrders_Log[[#This Row],[QTY at Discount Price]])</f>
        <v/>
      </c>
      <c r="M449" s="6"/>
      <c r="N449" s="6"/>
      <c r="O449" s="18" t="str">
        <f>IFERROR(SalesOrders_Log[[#This Row],[Line Sub Total]]*SalesOrders_Log[[#This Row],[Zip Code Taxes]],"")</f>
        <v/>
      </c>
      <c r="P449" s="18">
        <f>SalesOrders_Log[[#This Row],[List Price]]-SalesOrders_Log[[#This Row],[Cost Price]]</f>
        <v>0</v>
      </c>
      <c r="Q44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49" s="93" t="str">
        <f>IFERROR(SalesOrders_Log[[#This Row],[QTY at List Price]]*SalesOrders_Log[[#This Row],[List Price]]/SalesOrders_Log[[#This Row],[Cost Price]]*SalesOrders_Log[[#This Row],[QTY at List Price]]-IF(SalesOrders_Log[[#This Row],[QTY at List Price]]="","",1),"")</f>
        <v/>
      </c>
      <c r="S449" s="93" t="str">
        <f>IFERROR( SalesOrders_Log[[#This Row],[QTY at Discount Price]]*SalesOrders_Log[[#This Row],[Discount Price]]/SalesOrders_Log[[#This Row],[Cost Price]]*SalesOrders_Log[[#This Row],[QTY at Discount Price]]-IF(SalesOrders_Log[[#This Row],[QTY at Discount Price]]="","",1),"")</f>
        <v/>
      </c>
      <c r="T449" s="6"/>
      <c r="V449" s="18">
        <f>IF(SalesOrders_Log[[#This Row],[Date Invoiced]]=FY01_M01,SalesOrders_Log[[#This Row],[Line Sub Total]],0)</f>
        <v>0</v>
      </c>
      <c r="W449" s="18">
        <f>IF(SalesOrders_Log[[#This Row],[Date Invoiced]]=FY01_M02,SalesOrders_Log[[#This Row],[Line Sub Total]],0)</f>
        <v>0</v>
      </c>
      <c r="X449" s="18">
        <f>IF(SalesOrders_Log[[#This Row],[Date Invoiced]]=FY01_M03,SalesOrders_Log[[#This Row],[Line Sub Total]],0)</f>
        <v>0</v>
      </c>
      <c r="Y449" s="18">
        <f>IF(SalesOrders_Log[[#This Row],[Date Invoiced]]=FY01_M04,SalesOrders_Log[[#This Row],[Line Sub Total]],0)</f>
        <v>0</v>
      </c>
      <c r="Z449" s="18">
        <f>IF(SalesOrders_Log[[#This Row],[Date Invoiced]]=FY01_M05,SalesOrders_Log[[#This Row],[Line Sub Total]],0)</f>
        <v>0</v>
      </c>
      <c r="AA449" s="18">
        <f>IF(SalesOrders_Log[[#This Row],[Date Invoiced]]=FY01_M06,SalesOrders_Log[[#This Row],[Line Sub Total]],0)</f>
        <v>0</v>
      </c>
      <c r="AB449" s="18">
        <f>IF(SalesOrders_Log[[#This Row],[Date Invoiced]]=FY01_M07,SalesOrders_Log[[#This Row],[Line Sub Total]],0)</f>
        <v>0</v>
      </c>
      <c r="AC449" s="18">
        <f>IF(SalesOrders_Log[[#This Row],[Date Invoiced]]=FY01_M08,SalesOrders_Log[[#This Row],[Line Sub Total]],0)</f>
        <v>0</v>
      </c>
      <c r="AD449" s="18">
        <f>IF(SalesOrders_Log[[#This Row],[Date Invoiced]]=FY01_M09,SalesOrders_Log[[#This Row],[Line Sub Total]],0)</f>
        <v>0</v>
      </c>
      <c r="AE449" s="18">
        <f>IF(SalesOrders_Log[[#This Row],[Date Invoiced]]=FY01_M10,SalesOrders_Log[[#This Row],[Line Sub Total]],0)</f>
        <v>0</v>
      </c>
      <c r="AF449" s="18">
        <f>IF(SalesOrders_Log[[#This Row],[Date Invoiced]]=FY01_M11,SalesOrders_Log[[#This Row],[Line Sub Total]],0)</f>
        <v>0</v>
      </c>
      <c r="AG449" s="18">
        <f>IF(SalesOrders_Log[[#This Row],[Date Invoiced]]=FY01_M12,SalesOrders_Log[[#This Row],[Line Sub Total]],0)</f>
        <v>0</v>
      </c>
      <c r="AH449" s="18">
        <f>IF(SalesOrders_Log[[#This Row],[Date Invoiced]]=FY02_M01,SalesOrders_Log[[#This Row],[Line Sub Total]],0)</f>
        <v>0</v>
      </c>
      <c r="AI449" s="18">
        <f>IF(SalesOrders_Log[[#This Row],[Date Invoiced]]=FY02_M02,SalesOrders_Log[[#This Row],[Line Sub Total]],0)</f>
        <v>0</v>
      </c>
      <c r="AJ449" s="18">
        <f>IF(SalesOrders_Log[[#This Row],[Date Invoiced]]=FY02_M03,SalesOrders_Log[[#This Row],[Line Sub Total]],0)</f>
        <v>0</v>
      </c>
      <c r="AK449" s="18">
        <f>IF(SalesOrders_Log[[#This Row],[Date Invoiced]]=FY02_M04,SalesOrders_Log[[#This Row],[Line Sub Total]],0)</f>
        <v>0</v>
      </c>
      <c r="AL449" s="18">
        <f>IF(SalesOrders_Log[[#This Row],[Date Invoiced]]=FY02_M05,SalesOrders_Log[[#This Row],[Line Sub Total]],0)</f>
        <v>0</v>
      </c>
      <c r="AM449" s="18">
        <f>IF(SalesOrders_Log[[#This Row],[Date Invoiced]]=FY02_M06,SalesOrders_Log[[#This Row],[Line Sub Total]],0)</f>
        <v>0</v>
      </c>
      <c r="AN449" s="18">
        <f>IF(SalesOrders_Log[[#This Row],[Date Invoiced]]=FY02_M07,SalesOrders_Log[[#This Row],[Line Sub Total]],0)</f>
        <v>0</v>
      </c>
      <c r="AO449" s="18">
        <f>IF(SalesOrders_Log[[#This Row],[Date Invoiced]]=FY02_M08,SalesOrders_Log[[#This Row],[Line Sub Total]],0)</f>
        <v>0</v>
      </c>
      <c r="AP449" s="18">
        <f>IF(SalesOrders_Log[[#This Row],[Date Invoiced]]=FY02_M09,SalesOrders_Log[[#This Row],[Line Sub Total]],0)</f>
        <v>0</v>
      </c>
      <c r="AQ449" s="18">
        <f>IF(SalesOrders_Log[[#This Row],[Date Invoiced]]=FY02_M10,SalesOrders_Log[[#This Row],[Line Sub Total]],0)</f>
        <v>0</v>
      </c>
      <c r="AR449" s="18">
        <f>IF(SalesOrders_Log[[#This Row],[Date Invoiced]]=FY02_M11,SalesOrders_Log[[#This Row],[Line Sub Total]],0)</f>
        <v>0</v>
      </c>
      <c r="AS449" s="18">
        <f>IF(SalesOrders_Log[[#This Row],[Date Invoiced]]=FY02_M12,SalesOrders_Log[[#This Row],[Line Sub Total]],0)</f>
        <v>0</v>
      </c>
      <c r="AT449" s="18">
        <f>IF(SalesOrders_Log[[#This Row],[Date Invoiced]]=FY03_M01,SalesOrders_Log[[#This Row],[Line Sub Total]],0)</f>
        <v>0</v>
      </c>
      <c r="AU449" s="18">
        <f>IF(SalesOrders_Log[[#This Row],[Date Invoiced]]=FY03_M02,SalesOrders_Log[[#This Row],[Line Sub Total]],0)</f>
        <v>0</v>
      </c>
      <c r="AV449" s="18">
        <f>IF(SalesOrders_Log[[#This Row],[Date Invoiced]]=FY03_M03,SalesOrders_Log[[#This Row],[Line Sub Total]],0)</f>
        <v>0</v>
      </c>
      <c r="AW449" s="18">
        <f>IF(SalesOrders_Log[[#This Row],[Date Invoiced]]=FY03_M04,SalesOrders_Log[[#This Row],[Line Sub Total]],0)</f>
        <v>0</v>
      </c>
      <c r="AX449" s="18">
        <f>IF(SalesOrders_Log[[#This Row],[Date Invoiced]]=FY03_M05,SalesOrders_Log[[#This Row],[Line Sub Total]],0)</f>
        <v>0</v>
      </c>
      <c r="AY449" s="18">
        <f>IF(SalesOrders_Log[[#This Row],[Date Invoiced]]=FY03_M06,SalesOrders_Log[[#This Row],[Line Sub Total]],0)</f>
        <v>0</v>
      </c>
      <c r="AZ449" s="18">
        <f>IF(SalesOrders_Log[[#This Row],[Date Invoiced]]=FY03_M07,SalesOrders_Log[[#This Row],[Line Sub Total]],0)</f>
        <v>0</v>
      </c>
      <c r="BA449" s="18">
        <f>IF(SalesOrders_Log[[#This Row],[Date Invoiced]]=FY03_M08,SalesOrders_Log[[#This Row],[Line Sub Total]],0)</f>
        <v>0</v>
      </c>
      <c r="BB449" s="18">
        <f>IF(SalesOrders_Log[[#This Row],[Date Invoiced]]=FY03_M09,SalesOrders_Log[[#This Row],[Line Sub Total]],0)</f>
        <v>0</v>
      </c>
      <c r="BC449" s="18">
        <f>IF(SalesOrders_Log[[#This Row],[Date Invoiced]]=FY03_M10,SalesOrders_Log[[#This Row],[Line Sub Total]],0)</f>
        <v>0</v>
      </c>
      <c r="BD449" s="18">
        <f>IF(SalesOrders_Log[[#This Row],[Date Invoiced]]=FY03_M11,SalesOrders_Log[[#This Row],[Line Sub Total]],0)</f>
        <v>0</v>
      </c>
      <c r="BE449" s="18">
        <f>IF(SalesOrders_Log[[#This Row],[Date Invoiced]]=FY03_M12,SalesOrders_Log[[#This Row],[Line Sub Total]],0)</f>
        <v>0</v>
      </c>
      <c r="BF449" s="18">
        <f>IF(SalesOrders_Log[[#This Row],[Product]]=FY04_M01,SalesOrders_Log[[#This Row],[Date Invoiced]],0)</f>
        <v>0</v>
      </c>
      <c r="BG449" s="18">
        <f>IF(SalesOrders_Log[[#This Row],[Product]]=FY04_M02,SalesOrders_Log[[#This Row],[Date Invoiced]],0)</f>
        <v>0</v>
      </c>
      <c r="BH449" s="18">
        <f>IF(SalesOrders_Log[[#This Row],[Product]]=FY04_M03,SalesOrders_Log[[#This Row],[Date Invoiced]],0)</f>
        <v>0</v>
      </c>
      <c r="BI449" s="18">
        <f>IF(SalesOrders_Log[[#This Row],[Product]]=FY04_M04,SalesOrders_Log[[#This Row],[Date Invoiced]],0)</f>
        <v>0</v>
      </c>
      <c r="BJ449" s="18">
        <f>IF(SalesOrders_Log[[#This Row],[Product]]=FY04_M05,SalesOrders_Log[[#This Row],[Date Invoiced]],0)</f>
        <v>0</v>
      </c>
      <c r="BK449" s="18">
        <f>IF(SalesOrders_Log[[#This Row],[Product]]=FY04_M06,SalesOrders_Log[[#This Row],[Date Invoiced]],0)</f>
        <v>0</v>
      </c>
      <c r="BL449" s="18">
        <f>IF(SalesOrders_Log[[#This Row],[Product]]=FY04_M07,SalesOrders_Log[[#This Row],[Date Invoiced]],0)</f>
        <v>0</v>
      </c>
      <c r="BM449" s="18">
        <f>IF(SalesOrders_Log[[#This Row],[Product]]=FY04_M08,SalesOrders_Log[[#This Row],[Date Invoiced]],0)</f>
        <v>0</v>
      </c>
      <c r="BN449" s="18">
        <f>IF(SalesOrders_Log[[#This Row],[Product]]=FY04_M09,SalesOrders_Log[[#This Row],[Date Invoiced]],0)</f>
        <v>0</v>
      </c>
      <c r="BO449" s="18">
        <f>IF(SalesOrders_Log[[#This Row],[Product]]=FY04_M10,SalesOrders_Log[[#This Row],[Date Invoiced]],0)</f>
        <v>0</v>
      </c>
      <c r="BP449" s="18">
        <f>IF(SalesOrders_Log[[#This Row],[Product]]=FY04_M11,SalesOrders_Log[[#This Row],[Date Invoiced]],0)</f>
        <v>0</v>
      </c>
      <c r="BQ449" s="18">
        <f>IF(SalesOrders_Log[[#This Row],[Product]]=FY04_M12,SalesOrders_Log[[#This Row],[Date Invoiced]],0)</f>
        <v>0</v>
      </c>
      <c r="BR449" s="18">
        <f>IF(SalesOrders_Log[[#This Row],[Product]]=FY05_M01,SalesOrders_Log[[#This Row],[Date Invoiced]],0)</f>
        <v>0</v>
      </c>
      <c r="BS449" s="18">
        <f>IF(SalesOrders_Log[[#This Row],[Product]]=FY05_M02,SalesOrders_Log[[#This Row],[Date Invoiced]],0)</f>
        <v>0</v>
      </c>
      <c r="BT449" s="18">
        <f>IF(SalesOrders_Log[[#This Row],[Product]]=FY05_M03,SalesOrders_Log[[#This Row],[Date Invoiced]],0)</f>
        <v>0</v>
      </c>
      <c r="BU449" s="18">
        <f>IF(SalesOrders_Log[[#This Row],[Product]]=FY05_M04,SalesOrders_Log[[#This Row],[Date Invoiced]],0)</f>
        <v>0</v>
      </c>
      <c r="BV449" s="18">
        <f>IF(SalesOrders_Log[[#This Row],[Product]]=FY05_M05,SalesOrders_Log[[#This Row],[Date Invoiced]],0)</f>
        <v>0</v>
      </c>
      <c r="BW449" s="18">
        <f>IF(SalesOrders_Log[[#This Row],[Product]]=FY05_M06,SalesOrders_Log[[#This Row],[Date Invoiced]],0)</f>
        <v>0</v>
      </c>
      <c r="BX449" s="18">
        <f>IF(SalesOrders_Log[[#This Row],[Product]]=FY05_M07,SalesOrders_Log[[#This Row],[Date Invoiced]],0)</f>
        <v>0</v>
      </c>
      <c r="BY449" s="18">
        <f>IF(SalesOrders_Log[[#This Row],[Product]]=FY05_M08,SalesOrders_Log[[#This Row],[Date Invoiced]],0)</f>
        <v>0</v>
      </c>
      <c r="BZ449" s="18">
        <f>IF(SalesOrders_Log[[#This Row],[Product]]=FY05_M09,SalesOrders_Log[[#This Row],[Date Invoiced]],0)</f>
        <v>0</v>
      </c>
      <c r="CA449" s="18">
        <f>IF(SalesOrders_Log[[#This Row],[Product]]=FY05_M10,SalesOrders_Log[[#This Row],[Date Invoiced]],0)</f>
        <v>0</v>
      </c>
      <c r="CB449" s="18">
        <f>IF(SalesOrders_Log[[#This Row],[Product]]=FY05_M11,SalesOrders_Log[[#This Row],[Date Invoiced]],0)</f>
        <v>0</v>
      </c>
      <c r="CC449" s="18">
        <f>IF(SalesOrders_Log[[#This Row],[Product]]=FY05_M12,SalesOrders_Log[[#This Row],[Date Invoiced]],0)</f>
        <v>0</v>
      </c>
    </row>
    <row r="450" spans="2:81" x14ac:dyDescent="0.25">
      <c r="B450" s="6" t="s">
        <v>1054</v>
      </c>
      <c r="C450" s="6"/>
      <c r="D450" s="11"/>
      <c r="E450" s="6"/>
      <c r="F450" s="6"/>
      <c r="G450" s="6"/>
      <c r="H450" s="6"/>
      <c r="I450" s="6"/>
      <c r="J450" s="6"/>
      <c r="K450" s="6"/>
      <c r="L450" s="18" t="str">
        <f>IF(ISBLANK(SalesOrders_Log[[#This Row],[Product]]),"",SalesOrders_Log[[#This Row],[List Price]]*SalesOrders_Log[[#This Row],[QTY at List Price]]+SalesOrders_Log[[#This Row],[Discount Price]]*SalesOrders_Log[[#This Row],[QTY at Discount Price]])</f>
        <v/>
      </c>
      <c r="M450" s="6"/>
      <c r="N450" s="6"/>
      <c r="O450" s="18" t="str">
        <f>IFERROR(SalesOrders_Log[[#This Row],[Line Sub Total]]*SalesOrders_Log[[#This Row],[Zip Code Taxes]],"")</f>
        <v/>
      </c>
      <c r="P450" s="18">
        <f>SalesOrders_Log[[#This Row],[List Price]]-SalesOrders_Log[[#This Row],[Cost Price]]</f>
        <v>0</v>
      </c>
      <c r="Q45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50" s="93" t="str">
        <f>IFERROR(SalesOrders_Log[[#This Row],[QTY at List Price]]*SalesOrders_Log[[#This Row],[List Price]]/SalesOrders_Log[[#This Row],[Cost Price]]*SalesOrders_Log[[#This Row],[QTY at List Price]]-IF(SalesOrders_Log[[#This Row],[QTY at List Price]]="","",1),"")</f>
        <v/>
      </c>
      <c r="S450" s="93" t="str">
        <f>IFERROR( SalesOrders_Log[[#This Row],[QTY at Discount Price]]*SalesOrders_Log[[#This Row],[Discount Price]]/SalesOrders_Log[[#This Row],[Cost Price]]*SalesOrders_Log[[#This Row],[QTY at Discount Price]]-IF(SalesOrders_Log[[#This Row],[QTY at Discount Price]]="","",1),"")</f>
        <v/>
      </c>
      <c r="T450" s="6"/>
      <c r="V450" s="18">
        <f>IF(SalesOrders_Log[[#This Row],[Date Invoiced]]=FY01_M01,SalesOrders_Log[[#This Row],[Line Sub Total]],0)</f>
        <v>0</v>
      </c>
      <c r="W450" s="18">
        <f>IF(SalesOrders_Log[[#This Row],[Date Invoiced]]=FY01_M02,SalesOrders_Log[[#This Row],[Line Sub Total]],0)</f>
        <v>0</v>
      </c>
      <c r="X450" s="18">
        <f>IF(SalesOrders_Log[[#This Row],[Date Invoiced]]=FY01_M03,SalesOrders_Log[[#This Row],[Line Sub Total]],0)</f>
        <v>0</v>
      </c>
      <c r="Y450" s="18">
        <f>IF(SalesOrders_Log[[#This Row],[Date Invoiced]]=FY01_M04,SalesOrders_Log[[#This Row],[Line Sub Total]],0)</f>
        <v>0</v>
      </c>
      <c r="Z450" s="18">
        <f>IF(SalesOrders_Log[[#This Row],[Date Invoiced]]=FY01_M05,SalesOrders_Log[[#This Row],[Line Sub Total]],0)</f>
        <v>0</v>
      </c>
      <c r="AA450" s="18">
        <f>IF(SalesOrders_Log[[#This Row],[Date Invoiced]]=FY01_M06,SalesOrders_Log[[#This Row],[Line Sub Total]],0)</f>
        <v>0</v>
      </c>
      <c r="AB450" s="18">
        <f>IF(SalesOrders_Log[[#This Row],[Date Invoiced]]=FY01_M07,SalesOrders_Log[[#This Row],[Line Sub Total]],0)</f>
        <v>0</v>
      </c>
      <c r="AC450" s="18">
        <f>IF(SalesOrders_Log[[#This Row],[Date Invoiced]]=FY01_M08,SalesOrders_Log[[#This Row],[Line Sub Total]],0)</f>
        <v>0</v>
      </c>
      <c r="AD450" s="18">
        <f>IF(SalesOrders_Log[[#This Row],[Date Invoiced]]=FY01_M09,SalesOrders_Log[[#This Row],[Line Sub Total]],0)</f>
        <v>0</v>
      </c>
      <c r="AE450" s="18">
        <f>IF(SalesOrders_Log[[#This Row],[Date Invoiced]]=FY01_M10,SalesOrders_Log[[#This Row],[Line Sub Total]],0)</f>
        <v>0</v>
      </c>
      <c r="AF450" s="18">
        <f>IF(SalesOrders_Log[[#This Row],[Date Invoiced]]=FY01_M11,SalesOrders_Log[[#This Row],[Line Sub Total]],0)</f>
        <v>0</v>
      </c>
      <c r="AG450" s="18">
        <f>IF(SalesOrders_Log[[#This Row],[Date Invoiced]]=FY01_M12,SalesOrders_Log[[#This Row],[Line Sub Total]],0)</f>
        <v>0</v>
      </c>
      <c r="AH450" s="18">
        <f>IF(SalesOrders_Log[[#This Row],[Date Invoiced]]=FY02_M01,SalesOrders_Log[[#This Row],[Line Sub Total]],0)</f>
        <v>0</v>
      </c>
      <c r="AI450" s="18">
        <f>IF(SalesOrders_Log[[#This Row],[Date Invoiced]]=FY02_M02,SalesOrders_Log[[#This Row],[Line Sub Total]],0)</f>
        <v>0</v>
      </c>
      <c r="AJ450" s="18">
        <f>IF(SalesOrders_Log[[#This Row],[Date Invoiced]]=FY02_M03,SalesOrders_Log[[#This Row],[Line Sub Total]],0)</f>
        <v>0</v>
      </c>
      <c r="AK450" s="18">
        <f>IF(SalesOrders_Log[[#This Row],[Date Invoiced]]=FY02_M04,SalesOrders_Log[[#This Row],[Line Sub Total]],0)</f>
        <v>0</v>
      </c>
      <c r="AL450" s="18">
        <f>IF(SalesOrders_Log[[#This Row],[Date Invoiced]]=FY02_M05,SalesOrders_Log[[#This Row],[Line Sub Total]],0)</f>
        <v>0</v>
      </c>
      <c r="AM450" s="18">
        <f>IF(SalesOrders_Log[[#This Row],[Date Invoiced]]=FY02_M06,SalesOrders_Log[[#This Row],[Line Sub Total]],0)</f>
        <v>0</v>
      </c>
      <c r="AN450" s="18">
        <f>IF(SalesOrders_Log[[#This Row],[Date Invoiced]]=FY02_M07,SalesOrders_Log[[#This Row],[Line Sub Total]],0)</f>
        <v>0</v>
      </c>
      <c r="AO450" s="18">
        <f>IF(SalesOrders_Log[[#This Row],[Date Invoiced]]=FY02_M08,SalesOrders_Log[[#This Row],[Line Sub Total]],0)</f>
        <v>0</v>
      </c>
      <c r="AP450" s="18">
        <f>IF(SalesOrders_Log[[#This Row],[Date Invoiced]]=FY02_M09,SalesOrders_Log[[#This Row],[Line Sub Total]],0)</f>
        <v>0</v>
      </c>
      <c r="AQ450" s="18">
        <f>IF(SalesOrders_Log[[#This Row],[Date Invoiced]]=FY02_M10,SalesOrders_Log[[#This Row],[Line Sub Total]],0)</f>
        <v>0</v>
      </c>
      <c r="AR450" s="18">
        <f>IF(SalesOrders_Log[[#This Row],[Date Invoiced]]=FY02_M11,SalesOrders_Log[[#This Row],[Line Sub Total]],0)</f>
        <v>0</v>
      </c>
      <c r="AS450" s="18">
        <f>IF(SalesOrders_Log[[#This Row],[Date Invoiced]]=FY02_M12,SalesOrders_Log[[#This Row],[Line Sub Total]],0)</f>
        <v>0</v>
      </c>
      <c r="AT450" s="18">
        <f>IF(SalesOrders_Log[[#This Row],[Date Invoiced]]=FY03_M01,SalesOrders_Log[[#This Row],[Line Sub Total]],0)</f>
        <v>0</v>
      </c>
      <c r="AU450" s="18">
        <f>IF(SalesOrders_Log[[#This Row],[Date Invoiced]]=FY03_M02,SalesOrders_Log[[#This Row],[Line Sub Total]],0)</f>
        <v>0</v>
      </c>
      <c r="AV450" s="18">
        <f>IF(SalesOrders_Log[[#This Row],[Date Invoiced]]=FY03_M03,SalesOrders_Log[[#This Row],[Line Sub Total]],0)</f>
        <v>0</v>
      </c>
      <c r="AW450" s="18">
        <f>IF(SalesOrders_Log[[#This Row],[Date Invoiced]]=FY03_M04,SalesOrders_Log[[#This Row],[Line Sub Total]],0)</f>
        <v>0</v>
      </c>
      <c r="AX450" s="18">
        <f>IF(SalesOrders_Log[[#This Row],[Date Invoiced]]=FY03_M05,SalesOrders_Log[[#This Row],[Line Sub Total]],0)</f>
        <v>0</v>
      </c>
      <c r="AY450" s="18">
        <f>IF(SalesOrders_Log[[#This Row],[Date Invoiced]]=FY03_M06,SalesOrders_Log[[#This Row],[Line Sub Total]],0)</f>
        <v>0</v>
      </c>
      <c r="AZ450" s="18">
        <f>IF(SalesOrders_Log[[#This Row],[Date Invoiced]]=FY03_M07,SalesOrders_Log[[#This Row],[Line Sub Total]],0)</f>
        <v>0</v>
      </c>
      <c r="BA450" s="18">
        <f>IF(SalesOrders_Log[[#This Row],[Date Invoiced]]=FY03_M08,SalesOrders_Log[[#This Row],[Line Sub Total]],0)</f>
        <v>0</v>
      </c>
      <c r="BB450" s="18">
        <f>IF(SalesOrders_Log[[#This Row],[Date Invoiced]]=FY03_M09,SalesOrders_Log[[#This Row],[Line Sub Total]],0)</f>
        <v>0</v>
      </c>
      <c r="BC450" s="18">
        <f>IF(SalesOrders_Log[[#This Row],[Date Invoiced]]=FY03_M10,SalesOrders_Log[[#This Row],[Line Sub Total]],0)</f>
        <v>0</v>
      </c>
      <c r="BD450" s="18">
        <f>IF(SalesOrders_Log[[#This Row],[Date Invoiced]]=FY03_M11,SalesOrders_Log[[#This Row],[Line Sub Total]],0)</f>
        <v>0</v>
      </c>
      <c r="BE450" s="18">
        <f>IF(SalesOrders_Log[[#This Row],[Date Invoiced]]=FY03_M12,SalesOrders_Log[[#This Row],[Line Sub Total]],0)</f>
        <v>0</v>
      </c>
      <c r="BF450" s="18">
        <f>IF(SalesOrders_Log[[#This Row],[Product]]=FY04_M01,SalesOrders_Log[[#This Row],[Date Invoiced]],0)</f>
        <v>0</v>
      </c>
      <c r="BG450" s="18">
        <f>IF(SalesOrders_Log[[#This Row],[Product]]=FY04_M02,SalesOrders_Log[[#This Row],[Date Invoiced]],0)</f>
        <v>0</v>
      </c>
      <c r="BH450" s="18">
        <f>IF(SalesOrders_Log[[#This Row],[Product]]=FY04_M03,SalesOrders_Log[[#This Row],[Date Invoiced]],0)</f>
        <v>0</v>
      </c>
      <c r="BI450" s="18">
        <f>IF(SalesOrders_Log[[#This Row],[Product]]=FY04_M04,SalesOrders_Log[[#This Row],[Date Invoiced]],0)</f>
        <v>0</v>
      </c>
      <c r="BJ450" s="18">
        <f>IF(SalesOrders_Log[[#This Row],[Product]]=FY04_M05,SalesOrders_Log[[#This Row],[Date Invoiced]],0)</f>
        <v>0</v>
      </c>
      <c r="BK450" s="18">
        <f>IF(SalesOrders_Log[[#This Row],[Product]]=FY04_M06,SalesOrders_Log[[#This Row],[Date Invoiced]],0)</f>
        <v>0</v>
      </c>
      <c r="BL450" s="18">
        <f>IF(SalesOrders_Log[[#This Row],[Product]]=FY04_M07,SalesOrders_Log[[#This Row],[Date Invoiced]],0)</f>
        <v>0</v>
      </c>
      <c r="BM450" s="18">
        <f>IF(SalesOrders_Log[[#This Row],[Product]]=FY04_M08,SalesOrders_Log[[#This Row],[Date Invoiced]],0)</f>
        <v>0</v>
      </c>
      <c r="BN450" s="18">
        <f>IF(SalesOrders_Log[[#This Row],[Product]]=FY04_M09,SalesOrders_Log[[#This Row],[Date Invoiced]],0)</f>
        <v>0</v>
      </c>
      <c r="BO450" s="18">
        <f>IF(SalesOrders_Log[[#This Row],[Product]]=FY04_M10,SalesOrders_Log[[#This Row],[Date Invoiced]],0)</f>
        <v>0</v>
      </c>
      <c r="BP450" s="18">
        <f>IF(SalesOrders_Log[[#This Row],[Product]]=FY04_M11,SalesOrders_Log[[#This Row],[Date Invoiced]],0)</f>
        <v>0</v>
      </c>
      <c r="BQ450" s="18">
        <f>IF(SalesOrders_Log[[#This Row],[Product]]=FY04_M12,SalesOrders_Log[[#This Row],[Date Invoiced]],0)</f>
        <v>0</v>
      </c>
      <c r="BR450" s="18">
        <f>IF(SalesOrders_Log[[#This Row],[Product]]=FY05_M01,SalesOrders_Log[[#This Row],[Date Invoiced]],0)</f>
        <v>0</v>
      </c>
      <c r="BS450" s="18">
        <f>IF(SalesOrders_Log[[#This Row],[Product]]=FY05_M02,SalesOrders_Log[[#This Row],[Date Invoiced]],0)</f>
        <v>0</v>
      </c>
      <c r="BT450" s="18">
        <f>IF(SalesOrders_Log[[#This Row],[Product]]=FY05_M03,SalesOrders_Log[[#This Row],[Date Invoiced]],0)</f>
        <v>0</v>
      </c>
      <c r="BU450" s="18">
        <f>IF(SalesOrders_Log[[#This Row],[Product]]=FY05_M04,SalesOrders_Log[[#This Row],[Date Invoiced]],0)</f>
        <v>0</v>
      </c>
      <c r="BV450" s="18">
        <f>IF(SalesOrders_Log[[#This Row],[Product]]=FY05_M05,SalesOrders_Log[[#This Row],[Date Invoiced]],0)</f>
        <v>0</v>
      </c>
      <c r="BW450" s="18">
        <f>IF(SalesOrders_Log[[#This Row],[Product]]=FY05_M06,SalesOrders_Log[[#This Row],[Date Invoiced]],0)</f>
        <v>0</v>
      </c>
      <c r="BX450" s="18">
        <f>IF(SalesOrders_Log[[#This Row],[Product]]=FY05_M07,SalesOrders_Log[[#This Row],[Date Invoiced]],0)</f>
        <v>0</v>
      </c>
      <c r="BY450" s="18">
        <f>IF(SalesOrders_Log[[#This Row],[Product]]=FY05_M08,SalesOrders_Log[[#This Row],[Date Invoiced]],0)</f>
        <v>0</v>
      </c>
      <c r="BZ450" s="18">
        <f>IF(SalesOrders_Log[[#This Row],[Product]]=FY05_M09,SalesOrders_Log[[#This Row],[Date Invoiced]],0)</f>
        <v>0</v>
      </c>
      <c r="CA450" s="18">
        <f>IF(SalesOrders_Log[[#This Row],[Product]]=FY05_M10,SalesOrders_Log[[#This Row],[Date Invoiced]],0)</f>
        <v>0</v>
      </c>
      <c r="CB450" s="18">
        <f>IF(SalesOrders_Log[[#This Row],[Product]]=FY05_M11,SalesOrders_Log[[#This Row],[Date Invoiced]],0)</f>
        <v>0</v>
      </c>
      <c r="CC450" s="18">
        <f>IF(SalesOrders_Log[[#This Row],[Product]]=FY05_M12,SalesOrders_Log[[#This Row],[Date Invoiced]],0)</f>
        <v>0</v>
      </c>
    </row>
    <row r="451" spans="2:81" x14ac:dyDescent="0.25">
      <c r="B451" s="6" t="s">
        <v>1055</v>
      </c>
      <c r="C451" s="6"/>
      <c r="D451" s="11"/>
      <c r="E451" s="6"/>
      <c r="F451" s="6"/>
      <c r="G451" s="6"/>
      <c r="H451" s="6"/>
      <c r="I451" s="6"/>
      <c r="J451" s="6"/>
      <c r="K451" s="6"/>
      <c r="L451" s="18" t="str">
        <f>IF(ISBLANK(SalesOrders_Log[[#This Row],[Product]]),"",SalesOrders_Log[[#This Row],[List Price]]*SalesOrders_Log[[#This Row],[QTY at List Price]]+SalesOrders_Log[[#This Row],[Discount Price]]*SalesOrders_Log[[#This Row],[QTY at Discount Price]])</f>
        <v/>
      </c>
      <c r="M451" s="6"/>
      <c r="N451" s="6"/>
      <c r="O451" s="18" t="str">
        <f>IFERROR(SalesOrders_Log[[#This Row],[Line Sub Total]]*SalesOrders_Log[[#This Row],[Zip Code Taxes]],"")</f>
        <v/>
      </c>
      <c r="P451" s="18">
        <f>SalesOrders_Log[[#This Row],[List Price]]-SalesOrders_Log[[#This Row],[Cost Price]]</f>
        <v>0</v>
      </c>
      <c r="Q45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51" s="93" t="str">
        <f>IFERROR(SalesOrders_Log[[#This Row],[QTY at List Price]]*SalesOrders_Log[[#This Row],[List Price]]/SalesOrders_Log[[#This Row],[Cost Price]]*SalesOrders_Log[[#This Row],[QTY at List Price]]-IF(SalesOrders_Log[[#This Row],[QTY at List Price]]="","",1),"")</f>
        <v/>
      </c>
      <c r="S451" s="93" t="str">
        <f>IFERROR( SalesOrders_Log[[#This Row],[QTY at Discount Price]]*SalesOrders_Log[[#This Row],[Discount Price]]/SalesOrders_Log[[#This Row],[Cost Price]]*SalesOrders_Log[[#This Row],[QTY at Discount Price]]-IF(SalesOrders_Log[[#This Row],[QTY at Discount Price]]="","",1),"")</f>
        <v/>
      </c>
      <c r="T451" s="6"/>
      <c r="V451" s="18">
        <f>IF(SalesOrders_Log[[#This Row],[Date Invoiced]]=FY01_M01,SalesOrders_Log[[#This Row],[Line Sub Total]],0)</f>
        <v>0</v>
      </c>
      <c r="W451" s="18">
        <f>IF(SalesOrders_Log[[#This Row],[Date Invoiced]]=FY01_M02,SalesOrders_Log[[#This Row],[Line Sub Total]],0)</f>
        <v>0</v>
      </c>
      <c r="X451" s="18">
        <f>IF(SalesOrders_Log[[#This Row],[Date Invoiced]]=FY01_M03,SalesOrders_Log[[#This Row],[Line Sub Total]],0)</f>
        <v>0</v>
      </c>
      <c r="Y451" s="18">
        <f>IF(SalesOrders_Log[[#This Row],[Date Invoiced]]=FY01_M04,SalesOrders_Log[[#This Row],[Line Sub Total]],0)</f>
        <v>0</v>
      </c>
      <c r="Z451" s="18">
        <f>IF(SalesOrders_Log[[#This Row],[Date Invoiced]]=FY01_M05,SalesOrders_Log[[#This Row],[Line Sub Total]],0)</f>
        <v>0</v>
      </c>
      <c r="AA451" s="18">
        <f>IF(SalesOrders_Log[[#This Row],[Date Invoiced]]=FY01_M06,SalesOrders_Log[[#This Row],[Line Sub Total]],0)</f>
        <v>0</v>
      </c>
      <c r="AB451" s="18">
        <f>IF(SalesOrders_Log[[#This Row],[Date Invoiced]]=FY01_M07,SalesOrders_Log[[#This Row],[Line Sub Total]],0)</f>
        <v>0</v>
      </c>
      <c r="AC451" s="18">
        <f>IF(SalesOrders_Log[[#This Row],[Date Invoiced]]=FY01_M08,SalesOrders_Log[[#This Row],[Line Sub Total]],0)</f>
        <v>0</v>
      </c>
      <c r="AD451" s="18">
        <f>IF(SalesOrders_Log[[#This Row],[Date Invoiced]]=FY01_M09,SalesOrders_Log[[#This Row],[Line Sub Total]],0)</f>
        <v>0</v>
      </c>
      <c r="AE451" s="18">
        <f>IF(SalesOrders_Log[[#This Row],[Date Invoiced]]=FY01_M10,SalesOrders_Log[[#This Row],[Line Sub Total]],0)</f>
        <v>0</v>
      </c>
      <c r="AF451" s="18">
        <f>IF(SalesOrders_Log[[#This Row],[Date Invoiced]]=FY01_M11,SalesOrders_Log[[#This Row],[Line Sub Total]],0)</f>
        <v>0</v>
      </c>
      <c r="AG451" s="18">
        <f>IF(SalesOrders_Log[[#This Row],[Date Invoiced]]=FY01_M12,SalesOrders_Log[[#This Row],[Line Sub Total]],0)</f>
        <v>0</v>
      </c>
      <c r="AH451" s="18">
        <f>IF(SalesOrders_Log[[#This Row],[Date Invoiced]]=FY02_M01,SalesOrders_Log[[#This Row],[Line Sub Total]],0)</f>
        <v>0</v>
      </c>
      <c r="AI451" s="18">
        <f>IF(SalesOrders_Log[[#This Row],[Date Invoiced]]=FY02_M02,SalesOrders_Log[[#This Row],[Line Sub Total]],0)</f>
        <v>0</v>
      </c>
      <c r="AJ451" s="18">
        <f>IF(SalesOrders_Log[[#This Row],[Date Invoiced]]=FY02_M03,SalesOrders_Log[[#This Row],[Line Sub Total]],0)</f>
        <v>0</v>
      </c>
      <c r="AK451" s="18">
        <f>IF(SalesOrders_Log[[#This Row],[Date Invoiced]]=FY02_M04,SalesOrders_Log[[#This Row],[Line Sub Total]],0)</f>
        <v>0</v>
      </c>
      <c r="AL451" s="18">
        <f>IF(SalesOrders_Log[[#This Row],[Date Invoiced]]=FY02_M05,SalesOrders_Log[[#This Row],[Line Sub Total]],0)</f>
        <v>0</v>
      </c>
      <c r="AM451" s="18">
        <f>IF(SalesOrders_Log[[#This Row],[Date Invoiced]]=FY02_M06,SalesOrders_Log[[#This Row],[Line Sub Total]],0)</f>
        <v>0</v>
      </c>
      <c r="AN451" s="18">
        <f>IF(SalesOrders_Log[[#This Row],[Date Invoiced]]=FY02_M07,SalesOrders_Log[[#This Row],[Line Sub Total]],0)</f>
        <v>0</v>
      </c>
      <c r="AO451" s="18">
        <f>IF(SalesOrders_Log[[#This Row],[Date Invoiced]]=FY02_M08,SalesOrders_Log[[#This Row],[Line Sub Total]],0)</f>
        <v>0</v>
      </c>
      <c r="AP451" s="18">
        <f>IF(SalesOrders_Log[[#This Row],[Date Invoiced]]=FY02_M09,SalesOrders_Log[[#This Row],[Line Sub Total]],0)</f>
        <v>0</v>
      </c>
      <c r="AQ451" s="18">
        <f>IF(SalesOrders_Log[[#This Row],[Date Invoiced]]=FY02_M10,SalesOrders_Log[[#This Row],[Line Sub Total]],0)</f>
        <v>0</v>
      </c>
      <c r="AR451" s="18">
        <f>IF(SalesOrders_Log[[#This Row],[Date Invoiced]]=FY02_M11,SalesOrders_Log[[#This Row],[Line Sub Total]],0)</f>
        <v>0</v>
      </c>
      <c r="AS451" s="18">
        <f>IF(SalesOrders_Log[[#This Row],[Date Invoiced]]=FY02_M12,SalesOrders_Log[[#This Row],[Line Sub Total]],0)</f>
        <v>0</v>
      </c>
      <c r="AT451" s="18">
        <f>IF(SalesOrders_Log[[#This Row],[Date Invoiced]]=FY03_M01,SalesOrders_Log[[#This Row],[Line Sub Total]],0)</f>
        <v>0</v>
      </c>
      <c r="AU451" s="18">
        <f>IF(SalesOrders_Log[[#This Row],[Date Invoiced]]=FY03_M02,SalesOrders_Log[[#This Row],[Line Sub Total]],0)</f>
        <v>0</v>
      </c>
      <c r="AV451" s="18">
        <f>IF(SalesOrders_Log[[#This Row],[Date Invoiced]]=FY03_M03,SalesOrders_Log[[#This Row],[Line Sub Total]],0)</f>
        <v>0</v>
      </c>
      <c r="AW451" s="18">
        <f>IF(SalesOrders_Log[[#This Row],[Date Invoiced]]=FY03_M04,SalesOrders_Log[[#This Row],[Line Sub Total]],0)</f>
        <v>0</v>
      </c>
      <c r="AX451" s="18">
        <f>IF(SalesOrders_Log[[#This Row],[Date Invoiced]]=FY03_M05,SalesOrders_Log[[#This Row],[Line Sub Total]],0)</f>
        <v>0</v>
      </c>
      <c r="AY451" s="18">
        <f>IF(SalesOrders_Log[[#This Row],[Date Invoiced]]=FY03_M06,SalesOrders_Log[[#This Row],[Line Sub Total]],0)</f>
        <v>0</v>
      </c>
      <c r="AZ451" s="18">
        <f>IF(SalesOrders_Log[[#This Row],[Date Invoiced]]=FY03_M07,SalesOrders_Log[[#This Row],[Line Sub Total]],0)</f>
        <v>0</v>
      </c>
      <c r="BA451" s="18">
        <f>IF(SalesOrders_Log[[#This Row],[Date Invoiced]]=FY03_M08,SalesOrders_Log[[#This Row],[Line Sub Total]],0)</f>
        <v>0</v>
      </c>
      <c r="BB451" s="18">
        <f>IF(SalesOrders_Log[[#This Row],[Date Invoiced]]=FY03_M09,SalesOrders_Log[[#This Row],[Line Sub Total]],0)</f>
        <v>0</v>
      </c>
      <c r="BC451" s="18">
        <f>IF(SalesOrders_Log[[#This Row],[Date Invoiced]]=FY03_M10,SalesOrders_Log[[#This Row],[Line Sub Total]],0)</f>
        <v>0</v>
      </c>
      <c r="BD451" s="18">
        <f>IF(SalesOrders_Log[[#This Row],[Date Invoiced]]=FY03_M11,SalesOrders_Log[[#This Row],[Line Sub Total]],0)</f>
        <v>0</v>
      </c>
      <c r="BE451" s="18">
        <f>IF(SalesOrders_Log[[#This Row],[Date Invoiced]]=FY03_M12,SalesOrders_Log[[#This Row],[Line Sub Total]],0)</f>
        <v>0</v>
      </c>
      <c r="BF451" s="18">
        <f>IF(SalesOrders_Log[[#This Row],[Product]]=FY04_M01,SalesOrders_Log[[#This Row],[Date Invoiced]],0)</f>
        <v>0</v>
      </c>
      <c r="BG451" s="18">
        <f>IF(SalesOrders_Log[[#This Row],[Product]]=FY04_M02,SalesOrders_Log[[#This Row],[Date Invoiced]],0)</f>
        <v>0</v>
      </c>
      <c r="BH451" s="18">
        <f>IF(SalesOrders_Log[[#This Row],[Product]]=FY04_M03,SalesOrders_Log[[#This Row],[Date Invoiced]],0)</f>
        <v>0</v>
      </c>
      <c r="BI451" s="18">
        <f>IF(SalesOrders_Log[[#This Row],[Product]]=FY04_M04,SalesOrders_Log[[#This Row],[Date Invoiced]],0)</f>
        <v>0</v>
      </c>
      <c r="BJ451" s="18">
        <f>IF(SalesOrders_Log[[#This Row],[Product]]=FY04_M05,SalesOrders_Log[[#This Row],[Date Invoiced]],0)</f>
        <v>0</v>
      </c>
      <c r="BK451" s="18">
        <f>IF(SalesOrders_Log[[#This Row],[Product]]=FY04_M06,SalesOrders_Log[[#This Row],[Date Invoiced]],0)</f>
        <v>0</v>
      </c>
      <c r="BL451" s="18">
        <f>IF(SalesOrders_Log[[#This Row],[Product]]=FY04_M07,SalesOrders_Log[[#This Row],[Date Invoiced]],0)</f>
        <v>0</v>
      </c>
      <c r="BM451" s="18">
        <f>IF(SalesOrders_Log[[#This Row],[Product]]=FY04_M08,SalesOrders_Log[[#This Row],[Date Invoiced]],0)</f>
        <v>0</v>
      </c>
      <c r="BN451" s="18">
        <f>IF(SalesOrders_Log[[#This Row],[Product]]=FY04_M09,SalesOrders_Log[[#This Row],[Date Invoiced]],0)</f>
        <v>0</v>
      </c>
      <c r="BO451" s="18">
        <f>IF(SalesOrders_Log[[#This Row],[Product]]=FY04_M10,SalesOrders_Log[[#This Row],[Date Invoiced]],0)</f>
        <v>0</v>
      </c>
      <c r="BP451" s="18">
        <f>IF(SalesOrders_Log[[#This Row],[Product]]=FY04_M11,SalesOrders_Log[[#This Row],[Date Invoiced]],0)</f>
        <v>0</v>
      </c>
      <c r="BQ451" s="18">
        <f>IF(SalesOrders_Log[[#This Row],[Product]]=FY04_M12,SalesOrders_Log[[#This Row],[Date Invoiced]],0)</f>
        <v>0</v>
      </c>
      <c r="BR451" s="18">
        <f>IF(SalesOrders_Log[[#This Row],[Product]]=FY05_M01,SalesOrders_Log[[#This Row],[Date Invoiced]],0)</f>
        <v>0</v>
      </c>
      <c r="BS451" s="18">
        <f>IF(SalesOrders_Log[[#This Row],[Product]]=FY05_M02,SalesOrders_Log[[#This Row],[Date Invoiced]],0)</f>
        <v>0</v>
      </c>
      <c r="BT451" s="18">
        <f>IF(SalesOrders_Log[[#This Row],[Product]]=FY05_M03,SalesOrders_Log[[#This Row],[Date Invoiced]],0)</f>
        <v>0</v>
      </c>
      <c r="BU451" s="18">
        <f>IF(SalesOrders_Log[[#This Row],[Product]]=FY05_M04,SalesOrders_Log[[#This Row],[Date Invoiced]],0)</f>
        <v>0</v>
      </c>
      <c r="BV451" s="18">
        <f>IF(SalesOrders_Log[[#This Row],[Product]]=FY05_M05,SalesOrders_Log[[#This Row],[Date Invoiced]],0)</f>
        <v>0</v>
      </c>
      <c r="BW451" s="18">
        <f>IF(SalesOrders_Log[[#This Row],[Product]]=FY05_M06,SalesOrders_Log[[#This Row],[Date Invoiced]],0)</f>
        <v>0</v>
      </c>
      <c r="BX451" s="18">
        <f>IF(SalesOrders_Log[[#This Row],[Product]]=FY05_M07,SalesOrders_Log[[#This Row],[Date Invoiced]],0)</f>
        <v>0</v>
      </c>
      <c r="BY451" s="18">
        <f>IF(SalesOrders_Log[[#This Row],[Product]]=FY05_M08,SalesOrders_Log[[#This Row],[Date Invoiced]],0)</f>
        <v>0</v>
      </c>
      <c r="BZ451" s="18">
        <f>IF(SalesOrders_Log[[#This Row],[Product]]=FY05_M09,SalesOrders_Log[[#This Row],[Date Invoiced]],0)</f>
        <v>0</v>
      </c>
      <c r="CA451" s="18">
        <f>IF(SalesOrders_Log[[#This Row],[Product]]=FY05_M10,SalesOrders_Log[[#This Row],[Date Invoiced]],0)</f>
        <v>0</v>
      </c>
      <c r="CB451" s="18">
        <f>IF(SalesOrders_Log[[#This Row],[Product]]=FY05_M11,SalesOrders_Log[[#This Row],[Date Invoiced]],0)</f>
        <v>0</v>
      </c>
      <c r="CC451" s="18">
        <f>IF(SalesOrders_Log[[#This Row],[Product]]=FY05_M12,SalesOrders_Log[[#This Row],[Date Invoiced]],0)</f>
        <v>0</v>
      </c>
    </row>
    <row r="452" spans="2:81" x14ac:dyDescent="0.25">
      <c r="B452" s="6" t="s">
        <v>1056</v>
      </c>
      <c r="C452" s="6"/>
      <c r="D452" s="11"/>
      <c r="E452" s="6"/>
      <c r="F452" s="6"/>
      <c r="G452" s="6"/>
      <c r="H452" s="6"/>
      <c r="I452" s="6"/>
      <c r="J452" s="6"/>
      <c r="K452" s="6"/>
      <c r="L452" s="18" t="str">
        <f>IF(ISBLANK(SalesOrders_Log[[#This Row],[Product]]),"",SalesOrders_Log[[#This Row],[List Price]]*SalesOrders_Log[[#This Row],[QTY at List Price]]+SalesOrders_Log[[#This Row],[Discount Price]]*SalesOrders_Log[[#This Row],[QTY at Discount Price]])</f>
        <v/>
      </c>
      <c r="M452" s="6"/>
      <c r="N452" s="6"/>
      <c r="O452" s="18" t="str">
        <f>IFERROR(SalesOrders_Log[[#This Row],[Line Sub Total]]*SalesOrders_Log[[#This Row],[Zip Code Taxes]],"")</f>
        <v/>
      </c>
      <c r="P452" s="18">
        <f>SalesOrders_Log[[#This Row],[List Price]]-SalesOrders_Log[[#This Row],[Cost Price]]</f>
        <v>0</v>
      </c>
      <c r="Q45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52" s="93" t="str">
        <f>IFERROR(SalesOrders_Log[[#This Row],[QTY at List Price]]*SalesOrders_Log[[#This Row],[List Price]]/SalesOrders_Log[[#This Row],[Cost Price]]*SalesOrders_Log[[#This Row],[QTY at List Price]]-IF(SalesOrders_Log[[#This Row],[QTY at List Price]]="","",1),"")</f>
        <v/>
      </c>
      <c r="S452" s="93" t="str">
        <f>IFERROR( SalesOrders_Log[[#This Row],[QTY at Discount Price]]*SalesOrders_Log[[#This Row],[Discount Price]]/SalesOrders_Log[[#This Row],[Cost Price]]*SalesOrders_Log[[#This Row],[QTY at Discount Price]]-IF(SalesOrders_Log[[#This Row],[QTY at Discount Price]]="","",1),"")</f>
        <v/>
      </c>
      <c r="T452" s="6"/>
      <c r="V452" s="18">
        <f>IF(SalesOrders_Log[[#This Row],[Date Invoiced]]=FY01_M01,SalesOrders_Log[[#This Row],[Line Sub Total]],0)</f>
        <v>0</v>
      </c>
      <c r="W452" s="18">
        <f>IF(SalesOrders_Log[[#This Row],[Date Invoiced]]=FY01_M02,SalesOrders_Log[[#This Row],[Line Sub Total]],0)</f>
        <v>0</v>
      </c>
      <c r="X452" s="18">
        <f>IF(SalesOrders_Log[[#This Row],[Date Invoiced]]=FY01_M03,SalesOrders_Log[[#This Row],[Line Sub Total]],0)</f>
        <v>0</v>
      </c>
      <c r="Y452" s="18">
        <f>IF(SalesOrders_Log[[#This Row],[Date Invoiced]]=FY01_M04,SalesOrders_Log[[#This Row],[Line Sub Total]],0)</f>
        <v>0</v>
      </c>
      <c r="Z452" s="18">
        <f>IF(SalesOrders_Log[[#This Row],[Date Invoiced]]=FY01_M05,SalesOrders_Log[[#This Row],[Line Sub Total]],0)</f>
        <v>0</v>
      </c>
      <c r="AA452" s="18">
        <f>IF(SalesOrders_Log[[#This Row],[Date Invoiced]]=FY01_M06,SalesOrders_Log[[#This Row],[Line Sub Total]],0)</f>
        <v>0</v>
      </c>
      <c r="AB452" s="18">
        <f>IF(SalesOrders_Log[[#This Row],[Date Invoiced]]=FY01_M07,SalesOrders_Log[[#This Row],[Line Sub Total]],0)</f>
        <v>0</v>
      </c>
      <c r="AC452" s="18">
        <f>IF(SalesOrders_Log[[#This Row],[Date Invoiced]]=FY01_M08,SalesOrders_Log[[#This Row],[Line Sub Total]],0)</f>
        <v>0</v>
      </c>
      <c r="AD452" s="18">
        <f>IF(SalesOrders_Log[[#This Row],[Date Invoiced]]=FY01_M09,SalesOrders_Log[[#This Row],[Line Sub Total]],0)</f>
        <v>0</v>
      </c>
      <c r="AE452" s="18">
        <f>IF(SalesOrders_Log[[#This Row],[Date Invoiced]]=FY01_M10,SalesOrders_Log[[#This Row],[Line Sub Total]],0)</f>
        <v>0</v>
      </c>
      <c r="AF452" s="18">
        <f>IF(SalesOrders_Log[[#This Row],[Date Invoiced]]=FY01_M11,SalesOrders_Log[[#This Row],[Line Sub Total]],0)</f>
        <v>0</v>
      </c>
      <c r="AG452" s="18">
        <f>IF(SalesOrders_Log[[#This Row],[Date Invoiced]]=FY01_M12,SalesOrders_Log[[#This Row],[Line Sub Total]],0)</f>
        <v>0</v>
      </c>
      <c r="AH452" s="18">
        <f>IF(SalesOrders_Log[[#This Row],[Date Invoiced]]=FY02_M01,SalesOrders_Log[[#This Row],[Line Sub Total]],0)</f>
        <v>0</v>
      </c>
      <c r="AI452" s="18">
        <f>IF(SalesOrders_Log[[#This Row],[Date Invoiced]]=FY02_M02,SalesOrders_Log[[#This Row],[Line Sub Total]],0)</f>
        <v>0</v>
      </c>
      <c r="AJ452" s="18">
        <f>IF(SalesOrders_Log[[#This Row],[Date Invoiced]]=FY02_M03,SalesOrders_Log[[#This Row],[Line Sub Total]],0)</f>
        <v>0</v>
      </c>
      <c r="AK452" s="18">
        <f>IF(SalesOrders_Log[[#This Row],[Date Invoiced]]=FY02_M04,SalesOrders_Log[[#This Row],[Line Sub Total]],0)</f>
        <v>0</v>
      </c>
      <c r="AL452" s="18">
        <f>IF(SalesOrders_Log[[#This Row],[Date Invoiced]]=FY02_M05,SalesOrders_Log[[#This Row],[Line Sub Total]],0)</f>
        <v>0</v>
      </c>
      <c r="AM452" s="18">
        <f>IF(SalesOrders_Log[[#This Row],[Date Invoiced]]=FY02_M06,SalesOrders_Log[[#This Row],[Line Sub Total]],0)</f>
        <v>0</v>
      </c>
      <c r="AN452" s="18">
        <f>IF(SalesOrders_Log[[#This Row],[Date Invoiced]]=FY02_M07,SalesOrders_Log[[#This Row],[Line Sub Total]],0)</f>
        <v>0</v>
      </c>
      <c r="AO452" s="18">
        <f>IF(SalesOrders_Log[[#This Row],[Date Invoiced]]=FY02_M08,SalesOrders_Log[[#This Row],[Line Sub Total]],0)</f>
        <v>0</v>
      </c>
      <c r="AP452" s="18">
        <f>IF(SalesOrders_Log[[#This Row],[Date Invoiced]]=FY02_M09,SalesOrders_Log[[#This Row],[Line Sub Total]],0)</f>
        <v>0</v>
      </c>
      <c r="AQ452" s="18">
        <f>IF(SalesOrders_Log[[#This Row],[Date Invoiced]]=FY02_M10,SalesOrders_Log[[#This Row],[Line Sub Total]],0)</f>
        <v>0</v>
      </c>
      <c r="AR452" s="18">
        <f>IF(SalesOrders_Log[[#This Row],[Date Invoiced]]=FY02_M11,SalesOrders_Log[[#This Row],[Line Sub Total]],0)</f>
        <v>0</v>
      </c>
      <c r="AS452" s="18">
        <f>IF(SalesOrders_Log[[#This Row],[Date Invoiced]]=FY02_M12,SalesOrders_Log[[#This Row],[Line Sub Total]],0)</f>
        <v>0</v>
      </c>
      <c r="AT452" s="18">
        <f>IF(SalesOrders_Log[[#This Row],[Date Invoiced]]=FY03_M01,SalesOrders_Log[[#This Row],[Line Sub Total]],0)</f>
        <v>0</v>
      </c>
      <c r="AU452" s="18">
        <f>IF(SalesOrders_Log[[#This Row],[Date Invoiced]]=FY03_M02,SalesOrders_Log[[#This Row],[Line Sub Total]],0)</f>
        <v>0</v>
      </c>
      <c r="AV452" s="18">
        <f>IF(SalesOrders_Log[[#This Row],[Date Invoiced]]=FY03_M03,SalesOrders_Log[[#This Row],[Line Sub Total]],0)</f>
        <v>0</v>
      </c>
      <c r="AW452" s="18">
        <f>IF(SalesOrders_Log[[#This Row],[Date Invoiced]]=FY03_M04,SalesOrders_Log[[#This Row],[Line Sub Total]],0)</f>
        <v>0</v>
      </c>
      <c r="AX452" s="18">
        <f>IF(SalesOrders_Log[[#This Row],[Date Invoiced]]=FY03_M05,SalesOrders_Log[[#This Row],[Line Sub Total]],0)</f>
        <v>0</v>
      </c>
      <c r="AY452" s="18">
        <f>IF(SalesOrders_Log[[#This Row],[Date Invoiced]]=FY03_M06,SalesOrders_Log[[#This Row],[Line Sub Total]],0)</f>
        <v>0</v>
      </c>
      <c r="AZ452" s="18">
        <f>IF(SalesOrders_Log[[#This Row],[Date Invoiced]]=FY03_M07,SalesOrders_Log[[#This Row],[Line Sub Total]],0)</f>
        <v>0</v>
      </c>
      <c r="BA452" s="18">
        <f>IF(SalesOrders_Log[[#This Row],[Date Invoiced]]=FY03_M08,SalesOrders_Log[[#This Row],[Line Sub Total]],0)</f>
        <v>0</v>
      </c>
      <c r="BB452" s="18">
        <f>IF(SalesOrders_Log[[#This Row],[Date Invoiced]]=FY03_M09,SalesOrders_Log[[#This Row],[Line Sub Total]],0)</f>
        <v>0</v>
      </c>
      <c r="BC452" s="18">
        <f>IF(SalesOrders_Log[[#This Row],[Date Invoiced]]=FY03_M10,SalesOrders_Log[[#This Row],[Line Sub Total]],0)</f>
        <v>0</v>
      </c>
      <c r="BD452" s="18">
        <f>IF(SalesOrders_Log[[#This Row],[Date Invoiced]]=FY03_M11,SalesOrders_Log[[#This Row],[Line Sub Total]],0)</f>
        <v>0</v>
      </c>
      <c r="BE452" s="18">
        <f>IF(SalesOrders_Log[[#This Row],[Date Invoiced]]=FY03_M12,SalesOrders_Log[[#This Row],[Line Sub Total]],0)</f>
        <v>0</v>
      </c>
      <c r="BF452" s="18">
        <f>IF(SalesOrders_Log[[#This Row],[Product]]=FY04_M01,SalesOrders_Log[[#This Row],[Date Invoiced]],0)</f>
        <v>0</v>
      </c>
      <c r="BG452" s="18">
        <f>IF(SalesOrders_Log[[#This Row],[Product]]=FY04_M02,SalesOrders_Log[[#This Row],[Date Invoiced]],0)</f>
        <v>0</v>
      </c>
      <c r="BH452" s="18">
        <f>IF(SalesOrders_Log[[#This Row],[Product]]=FY04_M03,SalesOrders_Log[[#This Row],[Date Invoiced]],0)</f>
        <v>0</v>
      </c>
      <c r="BI452" s="18">
        <f>IF(SalesOrders_Log[[#This Row],[Product]]=FY04_M04,SalesOrders_Log[[#This Row],[Date Invoiced]],0)</f>
        <v>0</v>
      </c>
      <c r="BJ452" s="18">
        <f>IF(SalesOrders_Log[[#This Row],[Product]]=FY04_M05,SalesOrders_Log[[#This Row],[Date Invoiced]],0)</f>
        <v>0</v>
      </c>
      <c r="BK452" s="18">
        <f>IF(SalesOrders_Log[[#This Row],[Product]]=FY04_M06,SalesOrders_Log[[#This Row],[Date Invoiced]],0)</f>
        <v>0</v>
      </c>
      <c r="BL452" s="18">
        <f>IF(SalesOrders_Log[[#This Row],[Product]]=FY04_M07,SalesOrders_Log[[#This Row],[Date Invoiced]],0)</f>
        <v>0</v>
      </c>
      <c r="BM452" s="18">
        <f>IF(SalesOrders_Log[[#This Row],[Product]]=FY04_M08,SalesOrders_Log[[#This Row],[Date Invoiced]],0)</f>
        <v>0</v>
      </c>
      <c r="BN452" s="18">
        <f>IF(SalesOrders_Log[[#This Row],[Product]]=FY04_M09,SalesOrders_Log[[#This Row],[Date Invoiced]],0)</f>
        <v>0</v>
      </c>
      <c r="BO452" s="18">
        <f>IF(SalesOrders_Log[[#This Row],[Product]]=FY04_M10,SalesOrders_Log[[#This Row],[Date Invoiced]],0)</f>
        <v>0</v>
      </c>
      <c r="BP452" s="18">
        <f>IF(SalesOrders_Log[[#This Row],[Product]]=FY04_M11,SalesOrders_Log[[#This Row],[Date Invoiced]],0)</f>
        <v>0</v>
      </c>
      <c r="BQ452" s="18">
        <f>IF(SalesOrders_Log[[#This Row],[Product]]=FY04_M12,SalesOrders_Log[[#This Row],[Date Invoiced]],0)</f>
        <v>0</v>
      </c>
      <c r="BR452" s="18">
        <f>IF(SalesOrders_Log[[#This Row],[Product]]=FY05_M01,SalesOrders_Log[[#This Row],[Date Invoiced]],0)</f>
        <v>0</v>
      </c>
      <c r="BS452" s="18">
        <f>IF(SalesOrders_Log[[#This Row],[Product]]=FY05_M02,SalesOrders_Log[[#This Row],[Date Invoiced]],0)</f>
        <v>0</v>
      </c>
      <c r="BT452" s="18">
        <f>IF(SalesOrders_Log[[#This Row],[Product]]=FY05_M03,SalesOrders_Log[[#This Row],[Date Invoiced]],0)</f>
        <v>0</v>
      </c>
      <c r="BU452" s="18">
        <f>IF(SalesOrders_Log[[#This Row],[Product]]=FY05_M04,SalesOrders_Log[[#This Row],[Date Invoiced]],0)</f>
        <v>0</v>
      </c>
      <c r="BV452" s="18">
        <f>IF(SalesOrders_Log[[#This Row],[Product]]=FY05_M05,SalesOrders_Log[[#This Row],[Date Invoiced]],0)</f>
        <v>0</v>
      </c>
      <c r="BW452" s="18">
        <f>IF(SalesOrders_Log[[#This Row],[Product]]=FY05_M06,SalesOrders_Log[[#This Row],[Date Invoiced]],0)</f>
        <v>0</v>
      </c>
      <c r="BX452" s="18">
        <f>IF(SalesOrders_Log[[#This Row],[Product]]=FY05_M07,SalesOrders_Log[[#This Row],[Date Invoiced]],0)</f>
        <v>0</v>
      </c>
      <c r="BY452" s="18">
        <f>IF(SalesOrders_Log[[#This Row],[Product]]=FY05_M08,SalesOrders_Log[[#This Row],[Date Invoiced]],0)</f>
        <v>0</v>
      </c>
      <c r="BZ452" s="18">
        <f>IF(SalesOrders_Log[[#This Row],[Product]]=FY05_M09,SalesOrders_Log[[#This Row],[Date Invoiced]],0)</f>
        <v>0</v>
      </c>
      <c r="CA452" s="18">
        <f>IF(SalesOrders_Log[[#This Row],[Product]]=FY05_M10,SalesOrders_Log[[#This Row],[Date Invoiced]],0)</f>
        <v>0</v>
      </c>
      <c r="CB452" s="18">
        <f>IF(SalesOrders_Log[[#This Row],[Product]]=FY05_M11,SalesOrders_Log[[#This Row],[Date Invoiced]],0)</f>
        <v>0</v>
      </c>
      <c r="CC452" s="18">
        <f>IF(SalesOrders_Log[[#This Row],[Product]]=FY05_M12,SalesOrders_Log[[#This Row],[Date Invoiced]],0)</f>
        <v>0</v>
      </c>
    </row>
    <row r="453" spans="2:81" x14ac:dyDescent="0.25">
      <c r="B453" s="6" t="s">
        <v>1057</v>
      </c>
      <c r="C453" s="6"/>
      <c r="D453" s="11"/>
      <c r="E453" s="6"/>
      <c r="F453" s="6"/>
      <c r="G453" s="6"/>
      <c r="H453" s="6"/>
      <c r="I453" s="6"/>
      <c r="J453" s="6"/>
      <c r="K453" s="6"/>
      <c r="L453" s="18" t="str">
        <f>IF(ISBLANK(SalesOrders_Log[[#This Row],[Product]]),"",SalesOrders_Log[[#This Row],[List Price]]*SalesOrders_Log[[#This Row],[QTY at List Price]]+SalesOrders_Log[[#This Row],[Discount Price]]*SalesOrders_Log[[#This Row],[QTY at Discount Price]])</f>
        <v/>
      </c>
      <c r="M453" s="6"/>
      <c r="N453" s="6"/>
      <c r="O453" s="18" t="str">
        <f>IFERROR(SalesOrders_Log[[#This Row],[Line Sub Total]]*SalesOrders_Log[[#This Row],[Zip Code Taxes]],"")</f>
        <v/>
      </c>
      <c r="P453" s="18">
        <f>SalesOrders_Log[[#This Row],[List Price]]-SalesOrders_Log[[#This Row],[Cost Price]]</f>
        <v>0</v>
      </c>
      <c r="Q45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53" s="93" t="str">
        <f>IFERROR(SalesOrders_Log[[#This Row],[QTY at List Price]]*SalesOrders_Log[[#This Row],[List Price]]/SalesOrders_Log[[#This Row],[Cost Price]]*SalesOrders_Log[[#This Row],[QTY at List Price]]-IF(SalesOrders_Log[[#This Row],[QTY at List Price]]="","",1),"")</f>
        <v/>
      </c>
      <c r="S453" s="93" t="str">
        <f>IFERROR( SalesOrders_Log[[#This Row],[QTY at Discount Price]]*SalesOrders_Log[[#This Row],[Discount Price]]/SalesOrders_Log[[#This Row],[Cost Price]]*SalesOrders_Log[[#This Row],[QTY at Discount Price]]-IF(SalesOrders_Log[[#This Row],[QTY at Discount Price]]="","",1),"")</f>
        <v/>
      </c>
      <c r="T453" s="6"/>
      <c r="V453" s="18">
        <f>IF(SalesOrders_Log[[#This Row],[Date Invoiced]]=FY01_M01,SalesOrders_Log[[#This Row],[Line Sub Total]],0)</f>
        <v>0</v>
      </c>
      <c r="W453" s="18">
        <f>IF(SalesOrders_Log[[#This Row],[Date Invoiced]]=FY01_M02,SalesOrders_Log[[#This Row],[Line Sub Total]],0)</f>
        <v>0</v>
      </c>
      <c r="X453" s="18">
        <f>IF(SalesOrders_Log[[#This Row],[Date Invoiced]]=FY01_M03,SalesOrders_Log[[#This Row],[Line Sub Total]],0)</f>
        <v>0</v>
      </c>
      <c r="Y453" s="18">
        <f>IF(SalesOrders_Log[[#This Row],[Date Invoiced]]=FY01_M04,SalesOrders_Log[[#This Row],[Line Sub Total]],0)</f>
        <v>0</v>
      </c>
      <c r="Z453" s="18">
        <f>IF(SalesOrders_Log[[#This Row],[Date Invoiced]]=FY01_M05,SalesOrders_Log[[#This Row],[Line Sub Total]],0)</f>
        <v>0</v>
      </c>
      <c r="AA453" s="18">
        <f>IF(SalesOrders_Log[[#This Row],[Date Invoiced]]=FY01_M06,SalesOrders_Log[[#This Row],[Line Sub Total]],0)</f>
        <v>0</v>
      </c>
      <c r="AB453" s="18">
        <f>IF(SalesOrders_Log[[#This Row],[Date Invoiced]]=FY01_M07,SalesOrders_Log[[#This Row],[Line Sub Total]],0)</f>
        <v>0</v>
      </c>
      <c r="AC453" s="18">
        <f>IF(SalesOrders_Log[[#This Row],[Date Invoiced]]=FY01_M08,SalesOrders_Log[[#This Row],[Line Sub Total]],0)</f>
        <v>0</v>
      </c>
      <c r="AD453" s="18">
        <f>IF(SalesOrders_Log[[#This Row],[Date Invoiced]]=FY01_M09,SalesOrders_Log[[#This Row],[Line Sub Total]],0)</f>
        <v>0</v>
      </c>
      <c r="AE453" s="18">
        <f>IF(SalesOrders_Log[[#This Row],[Date Invoiced]]=FY01_M10,SalesOrders_Log[[#This Row],[Line Sub Total]],0)</f>
        <v>0</v>
      </c>
      <c r="AF453" s="18">
        <f>IF(SalesOrders_Log[[#This Row],[Date Invoiced]]=FY01_M11,SalesOrders_Log[[#This Row],[Line Sub Total]],0)</f>
        <v>0</v>
      </c>
      <c r="AG453" s="18">
        <f>IF(SalesOrders_Log[[#This Row],[Date Invoiced]]=FY01_M12,SalesOrders_Log[[#This Row],[Line Sub Total]],0)</f>
        <v>0</v>
      </c>
      <c r="AH453" s="18">
        <f>IF(SalesOrders_Log[[#This Row],[Date Invoiced]]=FY02_M01,SalesOrders_Log[[#This Row],[Line Sub Total]],0)</f>
        <v>0</v>
      </c>
      <c r="AI453" s="18">
        <f>IF(SalesOrders_Log[[#This Row],[Date Invoiced]]=FY02_M02,SalesOrders_Log[[#This Row],[Line Sub Total]],0)</f>
        <v>0</v>
      </c>
      <c r="AJ453" s="18">
        <f>IF(SalesOrders_Log[[#This Row],[Date Invoiced]]=FY02_M03,SalesOrders_Log[[#This Row],[Line Sub Total]],0)</f>
        <v>0</v>
      </c>
      <c r="AK453" s="18">
        <f>IF(SalesOrders_Log[[#This Row],[Date Invoiced]]=FY02_M04,SalesOrders_Log[[#This Row],[Line Sub Total]],0)</f>
        <v>0</v>
      </c>
      <c r="AL453" s="18">
        <f>IF(SalesOrders_Log[[#This Row],[Date Invoiced]]=FY02_M05,SalesOrders_Log[[#This Row],[Line Sub Total]],0)</f>
        <v>0</v>
      </c>
      <c r="AM453" s="18">
        <f>IF(SalesOrders_Log[[#This Row],[Date Invoiced]]=FY02_M06,SalesOrders_Log[[#This Row],[Line Sub Total]],0)</f>
        <v>0</v>
      </c>
      <c r="AN453" s="18">
        <f>IF(SalesOrders_Log[[#This Row],[Date Invoiced]]=FY02_M07,SalesOrders_Log[[#This Row],[Line Sub Total]],0)</f>
        <v>0</v>
      </c>
      <c r="AO453" s="18">
        <f>IF(SalesOrders_Log[[#This Row],[Date Invoiced]]=FY02_M08,SalesOrders_Log[[#This Row],[Line Sub Total]],0)</f>
        <v>0</v>
      </c>
      <c r="AP453" s="18">
        <f>IF(SalesOrders_Log[[#This Row],[Date Invoiced]]=FY02_M09,SalesOrders_Log[[#This Row],[Line Sub Total]],0)</f>
        <v>0</v>
      </c>
      <c r="AQ453" s="18">
        <f>IF(SalesOrders_Log[[#This Row],[Date Invoiced]]=FY02_M10,SalesOrders_Log[[#This Row],[Line Sub Total]],0)</f>
        <v>0</v>
      </c>
      <c r="AR453" s="18">
        <f>IF(SalesOrders_Log[[#This Row],[Date Invoiced]]=FY02_M11,SalesOrders_Log[[#This Row],[Line Sub Total]],0)</f>
        <v>0</v>
      </c>
      <c r="AS453" s="18">
        <f>IF(SalesOrders_Log[[#This Row],[Date Invoiced]]=FY02_M12,SalesOrders_Log[[#This Row],[Line Sub Total]],0)</f>
        <v>0</v>
      </c>
      <c r="AT453" s="18">
        <f>IF(SalesOrders_Log[[#This Row],[Date Invoiced]]=FY03_M01,SalesOrders_Log[[#This Row],[Line Sub Total]],0)</f>
        <v>0</v>
      </c>
      <c r="AU453" s="18">
        <f>IF(SalesOrders_Log[[#This Row],[Date Invoiced]]=FY03_M02,SalesOrders_Log[[#This Row],[Line Sub Total]],0)</f>
        <v>0</v>
      </c>
      <c r="AV453" s="18">
        <f>IF(SalesOrders_Log[[#This Row],[Date Invoiced]]=FY03_M03,SalesOrders_Log[[#This Row],[Line Sub Total]],0)</f>
        <v>0</v>
      </c>
      <c r="AW453" s="18">
        <f>IF(SalesOrders_Log[[#This Row],[Date Invoiced]]=FY03_M04,SalesOrders_Log[[#This Row],[Line Sub Total]],0)</f>
        <v>0</v>
      </c>
      <c r="AX453" s="18">
        <f>IF(SalesOrders_Log[[#This Row],[Date Invoiced]]=FY03_M05,SalesOrders_Log[[#This Row],[Line Sub Total]],0)</f>
        <v>0</v>
      </c>
      <c r="AY453" s="18">
        <f>IF(SalesOrders_Log[[#This Row],[Date Invoiced]]=FY03_M06,SalesOrders_Log[[#This Row],[Line Sub Total]],0)</f>
        <v>0</v>
      </c>
      <c r="AZ453" s="18">
        <f>IF(SalesOrders_Log[[#This Row],[Date Invoiced]]=FY03_M07,SalesOrders_Log[[#This Row],[Line Sub Total]],0)</f>
        <v>0</v>
      </c>
      <c r="BA453" s="18">
        <f>IF(SalesOrders_Log[[#This Row],[Date Invoiced]]=FY03_M08,SalesOrders_Log[[#This Row],[Line Sub Total]],0)</f>
        <v>0</v>
      </c>
      <c r="BB453" s="18">
        <f>IF(SalesOrders_Log[[#This Row],[Date Invoiced]]=FY03_M09,SalesOrders_Log[[#This Row],[Line Sub Total]],0)</f>
        <v>0</v>
      </c>
      <c r="BC453" s="18">
        <f>IF(SalesOrders_Log[[#This Row],[Date Invoiced]]=FY03_M10,SalesOrders_Log[[#This Row],[Line Sub Total]],0)</f>
        <v>0</v>
      </c>
      <c r="BD453" s="18">
        <f>IF(SalesOrders_Log[[#This Row],[Date Invoiced]]=FY03_M11,SalesOrders_Log[[#This Row],[Line Sub Total]],0)</f>
        <v>0</v>
      </c>
      <c r="BE453" s="18">
        <f>IF(SalesOrders_Log[[#This Row],[Date Invoiced]]=FY03_M12,SalesOrders_Log[[#This Row],[Line Sub Total]],0)</f>
        <v>0</v>
      </c>
      <c r="BF453" s="18">
        <f>IF(SalesOrders_Log[[#This Row],[Product]]=FY04_M01,SalesOrders_Log[[#This Row],[Date Invoiced]],0)</f>
        <v>0</v>
      </c>
      <c r="BG453" s="18">
        <f>IF(SalesOrders_Log[[#This Row],[Product]]=FY04_M02,SalesOrders_Log[[#This Row],[Date Invoiced]],0)</f>
        <v>0</v>
      </c>
      <c r="BH453" s="18">
        <f>IF(SalesOrders_Log[[#This Row],[Product]]=FY04_M03,SalesOrders_Log[[#This Row],[Date Invoiced]],0)</f>
        <v>0</v>
      </c>
      <c r="BI453" s="18">
        <f>IF(SalesOrders_Log[[#This Row],[Product]]=FY04_M04,SalesOrders_Log[[#This Row],[Date Invoiced]],0)</f>
        <v>0</v>
      </c>
      <c r="BJ453" s="18">
        <f>IF(SalesOrders_Log[[#This Row],[Product]]=FY04_M05,SalesOrders_Log[[#This Row],[Date Invoiced]],0)</f>
        <v>0</v>
      </c>
      <c r="BK453" s="18">
        <f>IF(SalesOrders_Log[[#This Row],[Product]]=FY04_M06,SalesOrders_Log[[#This Row],[Date Invoiced]],0)</f>
        <v>0</v>
      </c>
      <c r="BL453" s="18">
        <f>IF(SalesOrders_Log[[#This Row],[Product]]=FY04_M07,SalesOrders_Log[[#This Row],[Date Invoiced]],0)</f>
        <v>0</v>
      </c>
      <c r="BM453" s="18">
        <f>IF(SalesOrders_Log[[#This Row],[Product]]=FY04_M08,SalesOrders_Log[[#This Row],[Date Invoiced]],0)</f>
        <v>0</v>
      </c>
      <c r="BN453" s="18">
        <f>IF(SalesOrders_Log[[#This Row],[Product]]=FY04_M09,SalesOrders_Log[[#This Row],[Date Invoiced]],0)</f>
        <v>0</v>
      </c>
      <c r="BO453" s="18">
        <f>IF(SalesOrders_Log[[#This Row],[Product]]=FY04_M10,SalesOrders_Log[[#This Row],[Date Invoiced]],0)</f>
        <v>0</v>
      </c>
      <c r="BP453" s="18">
        <f>IF(SalesOrders_Log[[#This Row],[Product]]=FY04_M11,SalesOrders_Log[[#This Row],[Date Invoiced]],0)</f>
        <v>0</v>
      </c>
      <c r="BQ453" s="18">
        <f>IF(SalesOrders_Log[[#This Row],[Product]]=FY04_M12,SalesOrders_Log[[#This Row],[Date Invoiced]],0)</f>
        <v>0</v>
      </c>
      <c r="BR453" s="18">
        <f>IF(SalesOrders_Log[[#This Row],[Product]]=FY05_M01,SalesOrders_Log[[#This Row],[Date Invoiced]],0)</f>
        <v>0</v>
      </c>
      <c r="BS453" s="18">
        <f>IF(SalesOrders_Log[[#This Row],[Product]]=FY05_M02,SalesOrders_Log[[#This Row],[Date Invoiced]],0)</f>
        <v>0</v>
      </c>
      <c r="BT453" s="18">
        <f>IF(SalesOrders_Log[[#This Row],[Product]]=FY05_M03,SalesOrders_Log[[#This Row],[Date Invoiced]],0)</f>
        <v>0</v>
      </c>
      <c r="BU453" s="18">
        <f>IF(SalesOrders_Log[[#This Row],[Product]]=FY05_M04,SalesOrders_Log[[#This Row],[Date Invoiced]],0)</f>
        <v>0</v>
      </c>
      <c r="BV453" s="18">
        <f>IF(SalesOrders_Log[[#This Row],[Product]]=FY05_M05,SalesOrders_Log[[#This Row],[Date Invoiced]],0)</f>
        <v>0</v>
      </c>
      <c r="BW453" s="18">
        <f>IF(SalesOrders_Log[[#This Row],[Product]]=FY05_M06,SalesOrders_Log[[#This Row],[Date Invoiced]],0)</f>
        <v>0</v>
      </c>
      <c r="BX453" s="18">
        <f>IF(SalesOrders_Log[[#This Row],[Product]]=FY05_M07,SalesOrders_Log[[#This Row],[Date Invoiced]],0)</f>
        <v>0</v>
      </c>
      <c r="BY453" s="18">
        <f>IF(SalesOrders_Log[[#This Row],[Product]]=FY05_M08,SalesOrders_Log[[#This Row],[Date Invoiced]],0)</f>
        <v>0</v>
      </c>
      <c r="BZ453" s="18">
        <f>IF(SalesOrders_Log[[#This Row],[Product]]=FY05_M09,SalesOrders_Log[[#This Row],[Date Invoiced]],0)</f>
        <v>0</v>
      </c>
      <c r="CA453" s="18">
        <f>IF(SalesOrders_Log[[#This Row],[Product]]=FY05_M10,SalesOrders_Log[[#This Row],[Date Invoiced]],0)</f>
        <v>0</v>
      </c>
      <c r="CB453" s="18">
        <f>IF(SalesOrders_Log[[#This Row],[Product]]=FY05_M11,SalesOrders_Log[[#This Row],[Date Invoiced]],0)</f>
        <v>0</v>
      </c>
      <c r="CC453" s="18">
        <f>IF(SalesOrders_Log[[#This Row],[Product]]=FY05_M12,SalesOrders_Log[[#This Row],[Date Invoiced]],0)</f>
        <v>0</v>
      </c>
    </row>
    <row r="454" spans="2:81" x14ac:dyDescent="0.25">
      <c r="B454" s="6" t="s">
        <v>1058</v>
      </c>
      <c r="C454" s="6"/>
      <c r="D454" s="11"/>
      <c r="E454" s="6"/>
      <c r="F454" s="6"/>
      <c r="G454" s="6"/>
      <c r="H454" s="6"/>
      <c r="I454" s="6"/>
      <c r="J454" s="6"/>
      <c r="K454" s="6"/>
      <c r="L454" s="18" t="str">
        <f>IF(ISBLANK(SalesOrders_Log[[#This Row],[Product]]),"",SalesOrders_Log[[#This Row],[List Price]]*SalesOrders_Log[[#This Row],[QTY at List Price]]+SalesOrders_Log[[#This Row],[Discount Price]]*SalesOrders_Log[[#This Row],[QTY at Discount Price]])</f>
        <v/>
      </c>
      <c r="M454" s="6"/>
      <c r="N454" s="6"/>
      <c r="O454" s="18" t="str">
        <f>IFERROR(SalesOrders_Log[[#This Row],[Line Sub Total]]*SalesOrders_Log[[#This Row],[Zip Code Taxes]],"")</f>
        <v/>
      </c>
      <c r="P454" s="18">
        <f>SalesOrders_Log[[#This Row],[List Price]]-SalesOrders_Log[[#This Row],[Cost Price]]</f>
        <v>0</v>
      </c>
      <c r="Q45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54" s="93" t="str">
        <f>IFERROR(SalesOrders_Log[[#This Row],[QTY at List Price]]*SalesOrders_Log[[#This Row],[List Price]]/SalesOrders_Log[[#This Row],[Cost Price]]*SalesOrders_Log[[#This Row],[QTY at List Price]]-IF(SalesOrders_Log[[#This Row],[QTY at List Price]]="","",1),"")</f>
        <v/>
      </c>
      <c r="S454" s="93" t="str">
        <f>IFERROR( SalesOrders_Log[[#This Row],[QTY at Discount Price]]*SalesOrders_Log[[#This Row],[Discount Price]]/SalesOrders_Log[[#This Row],[Cost Price]]*SalesOrders_Log[[#This Row],[QTY at Discount Price]]-IF(SalesOrders_Log[[#This Row],[QTY at Discount Price]]="","",1),"")</f>
        <v/>
      </c>
      <c r="T454" s="6"/>
      <c r="V454" s="18">
        <f>IF(SalesOrders_Log[[#This Row],[Date Invoiced]]=FY01_M01,SalesOrders_Log[[#This Row],[Line Sub Total]],0)</f>
        <v>0</v>
      </c>
      <c r="W454" s="18">
        <f>IF(SalesOrders_Log[[#This Row],[Date Invoiced]]=FY01_M02,SalesOrders_Log[[#This Row],[Line Sub Total]],0)</f>
        <v>0</v>
      </c>
      <c r="X454" s="18">
        <f>IF(SalesOrders_Log[[#This Row],[Date Invoiced]]=FY01_M03,SalesOrders_Log[[#This Row],[Line Sub Total]],0)</f>
        <v>0</v>
      </c>
      <c r="Y454" s="18">
        <f>IF(SalesOrders_Log[[#This Row],[Date Invoiced]]=FY01_M04,SalesOrders_Log[[#This Row],[Line Sub Total]],0)</f>
        <v>0</v>
      </c>
      <c r="Z454" s="18">
        <f>IF(SalesOrders_Log[[#This Row],[Date Invoiced]]=FY01_M05,SalesOrders_Log[[#This Row],[Line Sub Total]],0)</f>
        <v>0</v>
      </c>
      <c r="AA454" s="18">
        <f>IF(SalesOrders_Log[[#This Row],[Date Invoiced]]=FY01_M06,SalesOrders_Log[[#This Row],[Line Sub Total]],0)</f>
        <v>0</v>
      </c>
      <c r="AB454" s="18">
        <f>IF(SalesOrders_Log[[#This Row],[Date Invoiced]]=FY01_M07,SalesOrders_Log[[#This Row],[Line Sub Total]],0)</f>
        <v>0</v>
      </c>
      <c r="AC454" s="18">
        <f>IF(SalesOrders_Log[[#This Row],[Date Invoiced]]=FY01_M08,SalesOrders_Log[[#This Row],[Line Sub Total]],0)</f>
        <v>0</v>
      </c>
      <c r="AD454" s="18">
        <f>IF(SalesOrders_Log[[#This Row],[Date Invoiced]]=FY01_M09,SalesOrders_Log[[#This Row],[Line Sub Total]],0)</f>
        <v>0</v>
      </c>
      <c r="AE454" s="18">
        <f>IF(SalesOrders_Log[[#This Row],[Date Invoiced]]=FY01_M10,SalesOrders_Log[[#This Row],[Line Sub Total]],0)</f>
        <v>0</v>
      </c>
      <c r="AF454" s="18">
        <f>IF(SalesOrders_Log[[#This Row],[Date Invoiced]]=FY01_M11,SalesOrders_Log[[#This Row],[Line Sub Total]],0)</f>
        <v>0</v>
      </c>
      <c r="AG454" s="18">
        <f>IF(SalesOrders_Log[[#This Row],[Date Invoiced]]=FY01_M12,SalesOrders_Log[[#This Row],[Line Sub Total]],0)</f>
        <v>0</v>
      </c>
      <c r="AH454" s="18">
        <f>IF(SalesOrders_Log[[#This Row],[Date Invoiced]]=FY02_M01,SalesOrders_Log[[#This Row],[Line Sub Total]],0)</f>
        <v>0</v>
      </c>
      <c r="AI454" s="18">
        <f>IF(SalesOrders_Log[[#This Row],[Date Invoiced]]=FY02_M02,SalesOrders_Log[[#This Row],[Line Sub Total]],0)</f>
        <v>0</v>
      </c>
      <c r="AJ454" s="18">
        <f>IF(SalesOrders_Log[[#This Row],[Date Invoiced]]=FY02_M03,SalesOrders_Log[[#This Row],[Line Sub Total]],0)</f>
        <v>0</v>
      </c>
      <c r="AK454" s="18">
        <f>IF(SalesOrders_Log[[#This Row],[Date Invoiced]]=FY02_M04,SalesOrders_Log[[#This Row],[Line Sub Total]],0)</f>
        <v>0</v>
      </c>
      <c r="AL454" s="18">
        <f>IF(SalesOrders_Log[[#This Row],[Date Invoiced]]=FY02_M05,SalesOrders_Log[[#This Row],[Line Sub Total]],0)</f>
        <v>0</v>
      </c>
      <c r="AM454" s="18">
        <f>IF(SalesOrders_Log[[#This Row],[Date Invoiced]]=FY02_M06,SalesOrders_Log[[#This Row],[Line Sub Total]],0)</f>
        <v>0</v>
      </c>
      <c r="AN454" s="18">
        <f>IF(SalesOrders_Log[[#This Row],[Date Invoiced]]=FY02_M07,SalesOrders_Log[[#This Row],[Line Sub Total]],0)</f>
        <v>0</v>
      </c>
      <c r="AO454" s="18">
        <f>IF(SalesOrders_Log[[#This Row],[Date Invoiced]]=FY02_M08,SalesOrders_Log[[#This Row],[Line Sub Total]],0)</f>
        <v>0</v>
      </c>
      <c r="AP454" s="18">
        <f>IF(SalesOrders_Log[[#This Row],[Date Invoiced]]=FY02_M09,SalesOrders_Log[[#This Row],[Line Sub Total]],0)</f>
        <v>0</v>
      </c>
      <c r="AQ454" s="18">
        <f>IF(SalesOrders_Log[[#This Row],[Date Invoiced]]=FY02_M10,SalesOrders_Log[[#This Row],[Line Sub Total]],0)</f>
        <v>0</v>
      </c>
      <c r="AR454" s="18">
        <f>IF(SalesOrders_Log[[#This Row],[Date Invoiced]]=FY02_M11,SalesOrders_Log[[#This Row],[Line Sub Total]],0)</f>
        <v>0</v>
      </c>
      <c r="AS454" s="18">
        <f>IF(SalesOrders_Log[[#This Row],[Date Invoiced]]=FY02_M12,SalesOrders_Log[[#This Row],[Line Sub Total]],0)</f>
        <v>0</v>
      </c>
      <c r="AT454" s="18">
        <f>IF(SalesOrders_Log[[#This Row],[Date Invoiced]]=FY03_M01,SalesOrders_Log[[#This Row],[Line Sub Total]],0)</f>
        <v>0</v>
      </c>
      <c r="AU454" s="18">
        <f>IF(SalesOrders_Log[[#This Row],[Date Invoiced]]=FY03_M02,SalesOrders_Log[[#This Row],[Line Sub Total]],0)</f>
        <v>0</v>
      </c>
      <c r="AV454" s="18">
        <f>IF(SalesOrders_Log[[#This Row],[Date Invoiced]]=FY03_M03,SalesOrders_Log[[#This Row],[Line Sub Total]],0)</f>
        <v>0</v>
      </c>
      <c r="AW454" s="18">
        <f>IF(SalesOrders_Log[[#This Row],[Date Invoiced]]=FY03_M04,SalesOrders_Log[[#This Row],[Line Sub Total]],0)</f>
        <v>0</v>
      </c>
      <c r="AX454" s="18">
        <f>IF(SalesOrders_Log[[#This Row],[Date Invoiced]]=FY03_M05,SalesOrders_Log[[#This Row],[Line Sub Total]],0)</f>
        <v>0</v>
      </c>
      <c r="AY454" s="18">
        <f>IF(SalesOrders_Log[[#This Row],[Date Invoiced]]=FY03_M06,SalesOrders_Log[[#This Row],[Line Sub Total]],0)</f>
        <v>0</v>
      </c>
      <c r="AZ454" s="18">
        <f>IF(SalesOrders_Log[[#This Row],[Date Invoiced]]=FY03_M07,SalesOrders_Log[[#This Row],[Line Sub Total]],0)</f>
        <v>0</v>
      </c>
      <c r="BA454" s="18">
        <f>IF(SalesOrders_Log[[#This Row],[Date Invoiced]]=FY03_M08,SalesOrders_Log[[#This Row],[Line Sub Total]],0)</f>
        <v>0</v>
      </c>
      <c r="BB454" s="18">
        <f>IF(SalesOrders_Log[[#This Row],[Date Invoiced]]=FY03_M09,SalesOrders_Log[[#This Row],[Line Sub Total]],0)</f>
        <v>0</v>
      </c>
      <c r="BC454" s="18">
        <f>IF(SalesOrders_Log[[#This Row],[Date Invoiced]]=FY03_M10,SalesOrders_Log[[#This Row],[Line Sub Total]],0)</f>
        <v>0</v>
      </c>
      <c r="BD454" s="18">
        <f>IF(SalesOrders_Log[[#This Row],[Date Invoiced]]=FY03_M11,SalesOrders_Log[[#This Row],[Line Sub Total]],0)</f>
        <v>0</v>
      </c>
      <c r="BE454" s="18">
        <f>IF(SalesOrders_Log[[#This Row],[Date Invoiced]]=FY03_M12,SalesOrders_Log[[#This Row],[Line Sub Total]],0)</f>
        <v>0</v>
      </c>
      <c r="BF454" s="18">
        <f>IF(SalesOrders_Log[[#This Row],[Product]]=FY04_M01,SalesOrders_Log[[#This Row],[Date Invoiced]],0)</f>
        <v>0</v>
      </c>
      <c r="BG454" s="18">
        <f>IF(SalesOrders_Log[[#This Row],[Product]]=FY04_M02,SalesOrders_Log[[#This Row],[Date Invoiced]],0)</f>
        <v>0</v>
      </c>
      <c r="BH454" s="18">
        <f>IF(SalesOrders_Log[[#This Row],[Product]]=FY04_M03,SalesOrders_Log[[#This Row],[Date Invoiced]],0)</f>
        <v>0</v>
      </c>
      <c r="BI454" s="18">
        <f>IF(SalesOrders_Log[[#This Row],[Product]]=FY04_M04,SalesOrders_Log[[#This Row],[Date Invoiced]],0)</f>
        <v>0</v>
      </c>
      <c r="BJ454" s="18">
        <f>IF(SalesOrders_Log[[#This Row],[Product]]=FY04_M05,SalesOrders_Log[[#This Row],[Date Invoiced]],0)</f>
        <v>0</v>
      </c>
      <c r="BK454" s="18">
        <f>IF(SalesOrders_Log[[#This Row],[Product]]=FY04_M06,SalesOrders_Log[[#This Row],[Date Invoiced]],0)</f>
        <v>0</v>
      </c>
      <c r="BL454" s="18">
        <f>IF(SalesOrders_Log[[#This Row],[Product]]=FY04_M07,SalesOrders_Log[[#This Row],[Date Invoiced]],0)</f>
        <v>0</v>
      </c>
      <c r="BM454" s="18">
        <f>IF(SalesOrders_Log[[#This Row],[Product]]=FY04_M08,SalesOrders_Log[[#This Row],[Date Invoiced]],0)</f>
        <v>0</v>
      </c>
      <c r="BN454" s="18">
        <f>IF(SalesOrders_Log[[#This Row],[Product]]=FY04_M09,SalesOrders_Log[[#This Row],[Date Invoiced]],0)</f>
        <v>0</v>
      </c>
      <c r="BO454" s="18">
        <f>IF(SalesOrders_Log[[#This Row],[Product]]=FY04_M10,SalesOrders_Log[[#This Row],[Date Invoiced]],0)</f>
        <v>0</v>
      </c>
      <c r="BP454" s="18">
        <f>IF(SalesOrders_Log[[#This Row],[Product]]=FY04_M11,SalesOrders_Log[[#This Row],[Date Invoiced]],0)</f>
        <v>0</v>
      </c>
      <c r="BQ454" s="18">
        <f>IF(SalesOrders_Log[[#This Row],[Product]]=FY04_M12,SalesOrders_Log[[#This Row],[Date Invoiced]],0)</f>
        <v>0</v>
      </c>
      <c r="BR454" s="18">
        <f>IF(SalesOrders_Log[[#This Row],[Product]]=FY05_M01,SalesOrders_Log[[#This Row],[Date Invoiced]],0)</f>
        <v>0</v>
      </c>
      <c r="BS454" s="18">
        <f>IF(SalesOrders_Log[[#This Row],[Product]]=FY05_M02,SalesOrders_Log[[#This Row],[Date Invoiced]],0)</f>
        <v>0</v>
      </c>
      <c r="BT454" s="18">
        <f>IF(SalesOrders_Log[[#This Row],[Product]]=FY05_M03,SalesOrders_Log[[#This Row],[Date Invoiced]],0)</f>
        <v>0</v>
      </c>
      <c r="BU454" s="18">
        <f>IF(SalesOrders_Log[[#This Row],[Product]]=FY05_M04,SalesOrders_Log[[#This Row],[Date Invoiced]],0)</f>
        <v>0</v>
      </c>
      <c r="BV454" s="18">
        <f>IF(SalesOrders_Log[[#This Row],[Product]]=FY05_M05,SalesOrders_Log[[#This Row],[Date Invoiced]],0)</f>
        <v>0</v>
      </c>
      <c r="BW454" s="18">
        <f>IF(SalesOrders_Log[[#This Row],[Product]]=FY05_M06,SalesOrders_Log[[#This Row],[Date Invoiced]],0)</f>
        <v>0</v>
      </c>
      <c r="BX454" s="18">
        <f>IF(SalesOrders_Log[[#This Row],[Product]]=FY05_M07,SalesOrders_Log[[#This Row],[Date Invoiced]],0)</f>
        <v>0</v>
      </c>
      <c r="BY454" s="18">
        <f>IF(SalesOrders_Log[[#This Row],[Product]]=FY05_M08,SalesOrders_Log[[#This Row],[Date Invoiced]],0)</f>
        <v>0</v>
      </c>
      <c r="BZ454" s="18">
        <f>IF(SalesOrders_Log[[#This Row],[Product]]=FY05_M09,SalesOrders_Log[[#This Row],[Date Invoiced]],0)</f>
        <v>0</v>
      </c>
      <c r="CA454" s="18">
        <f>IF(SalesOrders_Log[[#This Row],[Product]]=FY05_M10,SalesOrders_Log[[#This Row],[Date Invoiced]],0)</f>
        <v>0</v>
      </c>
      <c r="CB454" s="18">
        <f>IF(SalesOrders_Log[[#This Row],[Product]]=FY05_M11,SalesOrders_Log[[#This Row],[Date Invoiced]],0)</f>
        <v>0</v>
      </c>
      <c r="CC454" s="18">
        <f>IF(SalesOrders_Log[[#This Row],[Product]]=FY05_M12,SalesOrders_Log[[#This Row],[Date Invoiced]],0)</f>
        <v>0</v>
      </c>
    </row>
    <row r="455" spans="2:81" x14ac:dyDescent="0.25">
      <c r="B455" s="6" t="s">
        <v>1059</v>
      </c>
      <c r="C455" s="6"/>
      <c r="D455" s="11"/>
      <c r="E455" s="6"/>
      <c r="F455" s="6"/>
      <c r="G455" s="6"/>
      <c r="H455" s="6"/>
      <c r="I455" s="6"/>
      <c r="J455" s="6"/>
      <c r="K455" s="6"/>
      <c r="L455" s="18" t="str">
        <f>IF(ISBLANK(SalesOrders_Log[[#This Row],[Product]]),"",SalesOrders_Log[[#This Row],[List Price]]*SalesOrders_Log[[#This Row],[QTY at List Price]]+SalesOrders_Log[[#This Row],[Discount Price]]*SalesOrders_Log[[#This Row],[QTY at Discount Price]])</f>
        <v/>
      </c>
      <c r="M455" s="6"/>
      <c r="N455" s="6"/>
      <c r="O455" s="18" t="str">
        <f>IFERROR(SalesOrders_Log[[#This Row],[Line Sub Total]]*SalesOrders_Log[[#This Row],[Zip Code Taxes]],"")</f>
        <v/>
      </c>
      <c r="P455" s="18">
        <f>SalesOrders_Log[[#This Row],[List Price]]-SalesOrders_Log[[#This Row],[Cost Price]]</f>
        <v>0</v>
      </c>
      <c r="Q45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55" s="93" t="str">
        <f>IFERROR(SalesOrders_Log[[#This Row],[QTY at List Price]]*SalesOrders_Log[[#This Row],[List Price]]/SalesOrders_Log[[#This Row],[Cost Price]]*SalesOrders_Log[[#This Row],[QTY at List Price]]-IF(SalesOrders_Log[[#This Row],[QTY at List Price]]="","",1),"")</f>
        <v/>
      </c>
      <c r="S455" s="93" t="str">
        <f>IFERROR( SalesOrders_Log[[#This Row],[QTY at Discount Price]]*SalesOrders_Log[[#This Row],[Discount Price]]/SalesOrders_Log[[#This Row],[Cost Price]]*SalesOrders_Log[[#This Row],[QTY at Discount Price]]-IF(SalesOrders_Log[[#This Row],[QTY at Discount Price]]="","",1),"")</f>
        <v/>
      </c>
      <c r="T455" s="6"/>
      <c r="V455" s="18">
        <f>IF(SalesOrders_Log[[#This Row],[Date Invoiced]]=FY01_M01,SalesOrders_Log[[#This Row],[Line Sub Total]],0)</f>
        <v>0</v>
      </c>
      <c r="W455" s="18">
        <f>IF(SalesOrders_Log[[#This Row],[Date Invoiced]]=FY01_M02,SalesOrders_Log[[#This Row],[Line Sub Total]],0)</f>
        <v>0</v>
      </c>
      <c r="X455" s="18">
        <f>IF(SalesOrders_Log[[#This Row],[Date Invoiced]]=FY01_M03,SalesOrders_Log[[#This Row],[Line Sub Total]],0)</f>
        <v>0</v>
      </c>
      <c r="Y455" s="18">
        <f>IF(SalesOrders_Log[[#This Row],[Date Invoiced]]=FY01_M04,SalesOrders_Log[[#This Row],[Line Sub Total]],0)</f>
        <v>0</v>
      </c>
      <c r="Z455" s="18">
        <f>IF(SalesOrders_Log[[#This Row],[Date Invoiced]]=FY01_M05,SalesOrders_Log[[#This Row],[Line Sub Total]],0)</f>
        <v>0</v>
      </c>
      <c r="AA455" s="18">
        <f>IF(SalesOrders_Log[[#This Row],[Date Invoiced]]=FY01_M06,SalesOrders_Log[[#This Row],[Line Sub Total]],0)</f>
        <v>0</v>
      </c>
      <c r="AB455" s="18">
        <f>IF(SalesOrders_Log[[#This Row],[Date Invoiced]]=FY01_M07,SalesOrders_Log[[#This Row],[Line Sub Total]],0)</f>
        <v>0</v>
      </c>
      <c r="AC455" s="18">
        <f>IF(SalesOrders_Log[[#This Row],[Date Invoiced]]=FY01_M08,SalesOrders_Log[[#This Row],[Line Sub Total]],0)</f>
        <v>0</v>
      </c>
      <c r="AD455" s="18">
        <f>IF(SalesOrders_Log[[#This Row],[Date Invoiced]]=FY01_M09,SalesOrders_Log[[#This Row],[Line Sub Total]],0)</f>
        <v>0</v>
      </c>
      <c r="AE455" s="18">
        <f>IF(SalesOrders_Log[[#This Row],[Date Invoiced]]=FY01_M10,SalesOrders_Log[[#This Row],[Line Sub Total]],0)</f>
        <v>0</v>
      </c>
      <c r="AF455" s="18">
        <f>IF(SalesOrders_Log[[#This Row],[Date Invoiced]]=FY01_M11,SalesOrders_Log[[#This Row],[Line Sub Total]],0)</f>
        <v>0</v>
      </c>
      <c r="AG455" s="18">
        <f>IF(SalesOrders_Log[[#This Row],[Date Invoiced]]=FY01_M12,SalesOrders_Log[[#This Row],[Line Sub Total]],0)</f>
        <v>0</v>
      </c>
      <c r="AH455" s="18">
        <f>IF(SalesOrders_Log[[#This Row],[Date Invoiced]]=FY02_M01,SalesOrders_Log[[#This Row],[Line Sub Total]],0)</f>
        <v>0</v>
      </c>
      <c r="AI455" s="18">
        <f>IF(SalesOrders_Log[[#This Row],[Date Invoiced]]=FY02_M02,SalesOrders_Log[[#This Row],[Line Sub Total]],0)</f>
        <v>0</v>
      </c>
      <c r="AJ455" s="18">
        <f>IF(SalesOrders_Log[[#This Row],[Date Invoiced]]=FY02_M03,SalesOrders_Log[[#This Row],[Line Sub Total]],0)</f>
        <v>0</v>
      </c>
      <c r="AK455" s="18">
        <f>IF(SalesOrders_Log[[#This Row],[Date Invoiced]]=FY02_M04,SalesOrders_Log[[#This Row],[Line Sub Total]],0)</f>
        <v>0</v>
      </c>
      <c r="AL455" s="18">
        <f>IF(SalesOrders_Log[[#This Row],[Date Invoiced]]=FY02_M05,SalesOrders_Log[[#This Row],[Line Sub Total]],0)</f>
        <v>0</v>
      </c>
      <c r="AM455" s="18">
        <f>IF(SalesOrders_Log[[#This Row],[Date Invoiced]]=FY02_M06,SalesOrders_Log[[#This Row],[Line Sub Total]],0)</f>
        <v>0</v>
      </c>
      <c r="AN455" s="18">
        <f>IF(SalesOrders_Log[[#This Row],[Date Invoiced]]=FY02_M07,SalesOrders_Log[[#This Row],[Line Sub Total]],0)</f>
        <v>0</v>
      </c>
      <c r="AO455" s="18">
        <f>IF(SalesOrders_Log[[#This Row],[Date Invoiced]]=FY02_M08,SalesOrders_Log[[#This Row],[Line Sub Total]],0)</f>
        <v>0</v>
      </c>
      <c r="AP455" s="18">
        <f>IF(SalesOrders_Log[[#This Row],[Date Invoiced]]=FY02_M09,SalesOrders_Log[[#This Row],[Line Sub Total]],0)</f>
        <v>0</v>
      </c>
      <c r="AQ455" s="18">
        <f>IF(SalesOrders_Log[[#This Row],[Date Invoiced]]=FY02_M10,SalesOrders_Log[[#This Row],[Line Sub Total]],0)</f>
        <v>0</v>
      </c>
      <c r="AR455" s="18">
        <f>IF(SalesOrders_Log[[#This Row],[Date Invoiced]]=FY02_M11,SalesOrders_Log[[#This Row],[Line Sub Total]],0)</f>
        <v>0</v>
      </c>
      <c r="AS455" s="18">
        <f>IF(SalesOrders_Log[[#This Row],[Date Invoiced]]=FY02_M12,SalesOrders_Log[[#This Row],[Line Sub Total]],0)</f>
        <v>0</v>
      </c>
      <c r="AT455" s="18">
        <f>IF(SalesOrders_Log[[#This Row],[Date Invoiced]]=FY03_M01,SalesOrders_Log[[#This Row],[Line Sub Total]],0)</f>
        <v>0</v>
      </c>
      <c r="AU455" s="18">
        <f>IF(SalesOrders_Log[[#This Row],[Date Invoiced]]=FY03_M02,SalesOrders_Log[[#This Row],[Line Sub Total]],0)</f>
        <v>0</v>
      </c>
      <c r="AV455" s="18">
        <f>IF(SalesOrders_Log[[#This Row],[Date Invoiced]]=FY03_M03,SalesOrders_Log[[#This Row],[Line Sub Total]],0)</f>
        <v>0</v>
      </c>
      <c r="AW455" s="18">
        <f>IF(SalesOrders_Log[[#This Row],[Date Invoiced]]=FY03_M04,SalesOrders_Log[[#This Row],[Line Sub Total]],0)</f>
        <v>0</v>
      </c>
      <c r="AX455" s="18">
        <f>IF(SalesOrders_Log[[#This Row],[Date Invoiced]]=FY03_M05,SalesOrders_Log[[#This Row],[Line Sub Total]],0)</f>
        <v>0</v>
      </c>
      <c r="AY455" s="18">
        <f>IF(SalesOrders_Log[[#This Row],[Date Invoiced]]=FY03_M06,SalesOrders_Log[[#This Row],[Line Sub Total]],0)</f>
        <v>0</v>
      </c>
      <c r="AZ455" s="18">
        <f>IF(SalesOrders_Log[[#This Row],[Date Invoiced]]=FY03_M07,SalesOrders_Log[[#This Row],[Line Sub Total]],0)</f>
        <v>0</v>
      </c>
      <c r="BA455" s="18">
        <f>IF(SalesOrders_Log[[#This Row],[Date Invoiced]]=FY03_M08,SalesOrders_Log[[#This Row],[Line Sub Total]],0)</f>
        <v>0</v>
      </c>
      <c r="BB455" s="18">
        <f>IF(SalesOrders_Log[[#This Row],[Date Invoiced]]=FY03_M09,SalesOrders_Log[[#This Row],[Line Sub Total]],0)</f>
        <v>0</v>
      </c>
      <c r="BC455" s="18">
        <f>IF(SalesOrders_Log[[#This Row],[Date Invoiced]]=FY03_M10,SalesOrders_Log[[#This Row],[Line Sub Total]],0)</f>
        <v>0</v>
      </c>
      <c r="BD455" s="18">
        <f>IF(SalesOrders_Log[[#This Row],[Date Invoiced]]=FY03_M11,SalesOrders_Log[[#This Row],[Line Sub Total]],0)</f>
        <v>0</v>
      </c>
      <c r="BE455" s="18">
        <f>IF(SalesOrders_Log[[#This Row],[Date Invoiced]]=FY03_M12,SalesOrders_Log[[#This Row],[Line Sub Total]],0)</f>
        <v>0</v>
      </c>
      <c r="BF455" s="18">
        <f>IF(SalesOrders_Log[[#This Row],[Product]]=FY04_M01,SalesOrders_Log[[#This Row],[Date Invoiced]],0)</f>
        <v>0</v>
      </c>
      <c r="BG455" s="18">
        <f>IF(SalesOrders_Log[[#This Row],[Product]]=FY04_M02,SalesOrders_Log[[#This Row],[Date Invoiced]],0)</f>
        <v>0</v>
      </c>
      <c r="BH455" s="18">
        <f>IF(SalesOrders_Log[[#This Row],[Product]]=FY04_M03,SalesOrders_Log[[#This Row],[Date Invoiced]],0)</f>
        <v>0</v>
      </c>
      <c r="BI455" s="18">
        <f>IF(SalesOrders_Log[[#This Row],[Product]]=FY04_M04,SalesOrders_Log[[#This Row],[Date Invoiced]],0)</f>
        <v>0</v>
      </c>
      <c r="BJ455" s="18">
        <f>IF(SalesOrders_Log[[#This Row],[Product]]=FY04_M05,SalesOrders_Log[[#This Row],[Date Invoiced]],0)</f>
        <v>0</v>
      </c>
      <c r="BK455" s="18">
        <f>IF(SalesOrders_Log[[#This Row],[Product]]=FY04_M06,SalesOrders_Log[[#This Row],[Date Invoiced]],0)</f>
        <v>0</v>
      </c>
      <c r="BL455" s="18">
        <f>IF(SalesOrders_Log[[#This Row],[Product]]=FY04_M07,SalesOrders_Log[[#This Row],[Date Invoiced]],0)</f>
        <v>0</v>
      </c>
      <c r="BM455" s="18">
        <f>IF(SalesOrders_Log[[#This Row],[Product]]=FY04_M08,SalesOrders_Log[[#This Row],[Date Invoiced]],0)</f>
        <v>0</v>
      </c>
      <c r="BN455" s="18">
        <f>IF(SalesOrders_Log[[#This Row],[Product]]=FY04_M09,SalesOrders_Log[[#This Row],[Date Invoiced]],0)</f>
        <v>0</v>
      </c>
      <c r="BO455" s="18">
        <f>IF(SalesOrders_Log[[#This Row],[Product]]=FY04_M10,SalesOrders_Log[[#This Row],[Date Invoiced]],0)</f>
        <v>0</v>
      </c>
      <c r="BP455" s="18">
        <f>IF(SalesOrders_Log[[#This Row],[Product]]=FY04_M11,SalesOrders_Log[[#This Row],[Date Invoiced]],0)</f>
        <v>0</v>
      </c>
      <c r="BQ455" s="18">
        <f>IF(SalesOrders_Log[[#This Row],[Product]]=FY04_M12,SalesOrders_Log[[#This Row],[Date Invoiced]],0)</f>
        <v>0</v>
      </c>
      <c r="BR455" s="18">
        <f>IF(SalesOrders_Log[[#This Row],[Product]]=FY05_M01,SalesOrders_Log[[#This Row],[Date Invoiced]],0)</f>
        <v>0</v>
      </c>
      <c r="BS455" s="18">
        <f>IF(SalesOrders_Log[[#This Row],[Product]]=FY05_M02,SalesOrders_Log[[#This Row],[Date Invoiced]],0)</f>
        <v>0</v>
      </c>
      <c r="BT455" s="18">
        <f>IF(SalesOrders_Log[[#This Row],[Product]]=FY05_M03,SalesOrders_Log[[#This Row],[Date Invoiced]],0)</f>
        <v>0</v>
      </c>
      <c r="BU455" s="18">
        <f>IF(SalesOrders_Log[[#This Row],[Product]]=FY05_M04,SalesOrders_Log[[#This Row],[Date Invoiced]],0)</f>
        <v>0</v>
      </c>
      <c r="BV455" s="18">
        <f>IF(SalesOrders_Log[[#This Row],[Product]]=FY05_M05,SalesOrders_Log[[#This Row],[Date Invoiced]],0)</f>
        <v>0</v>
      </c>
      <c r="BW455" s="18">
        <f>IF(SalesOrders_Log[[#This Row],[Product]]=FY05_M06,SalesOrders_Log[[#This Row],[Date Invoiced]],0)</f>
        <v>0</v>
      </c>
      <c r="BX455" s="18">
        <f>IF(SalesOrders_Log[[#This Row],[Product]]=FY05_M07,SalesOrders_Log[[#This Row],[Date Invoiced]],0)</f>
        <v>0</v>
      </c>
      <c r="BY455" s="18">
        <f>IF(SalesOrders_Log[[#This Row],[Product]]=FY05_M08,SalesOrders_Log[[#This Row],[Date Invoiced]],0)</f>
        <v>0</v>
      </c>
      <c r="BZ455" s="18">
        <f>IF(SalesOrders_Log[[#This Row],[Product]]=FY05_M09,SalesOrders_Log[[#This Row],[Date Invoiced]],0)</f>
        <v>0</v>
      </c>
      <c r="CA455" s="18">
        <f>IF(SalesOrders_Log[[#This Row],[Product]]=FY05_M10,SalesOrders_Log[[#This Row],[Date Invoiced]],0)</f>
        <v>0</v>
      </c>
      <c r="CB455" s="18">
        <f>IF(SalesOrders_Log[[#This Row],[Product]]=FY05_M11,SalesOrders_Log[[#This Row],[Date Invoiced]],0)</f>
        <v>0</v>
      </c>
      <c r="CC455" s="18">
        <f>IF(SalesOrders_Log[[#This Row],[Product]]=FY05_M12,SalesOrders_Log[[#This Row],[Date Invoiced]],0)</f>
        <v>0</v>
      </c>
    </row>
    <row r="456" spans="2:81" x14ac:dyDescent="0.25">
      <c r="B456" s="6" t="s">
        <v>1060</v>
      </c>
      <c r="C456" s="6"/>
      <c r="D456" s="11"/>
      <c r="E456" s="6"/>
      <c r="F456" s="6"/>
      <c r="G456" s="6"/>
      <c r="H456" s="6"/>
      <c r="I456" s="6"/>
      <c r="J456" s="6"/>
      <c r="K456" s="6"/>
      <c r="L456" s="18" t="str">
        <f>IF(ISBLANK(SalesOrders_Log[[#This Row],[Product]]),"",SalesOrders_Log[[#This Row],[List Price]]*SalesOrders_Log[[#This Row],[QTY at List Price]]+SalesOrders_Log[[#This Row],[Discount Price]]*SalesOrders_Log[[#This Row],[QTY at Discount Price]])</f>
        <v/>
      </c>
      <c r="M456" s="6"/>
      <c r="N456" s="6"/>
      <c r="O456" s="18" t="str">
        <f>IFERROR(SalesOrders_Log[[#This Row],[Line Sub Total]]*SalesOrders_Log[[#This Row],[Zip Code Taxes]],"")</f>
        <v/>
      </c>
      <c r="P456" s="18">
        <f>SalesOrders_Log[[#This Row],[List Price]]-SalesOrders_Log[[#This Row],[Cost Price]]</f>
        <v>0</v>
      </c>
      <c r="Q45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56" s="93" t="str">
        <f>IFERROR(SalesOrders_Log[[#This Row],[QTY at List Price]]*SalesOrders_Log[[#This Row],[List Price]]/SalesOrders_Log[[#This Row],[Cost Price]]*SalesOrders_Log[[#This Row],[QTY at List Price]]-IF(SalesOrders_Log[[#This Row],[QTY at List Price]]="","",1),"")</f>
        <v/>
      </c>
      <c r="S456" s="93" t="str">
        <f>IFERROR( SalesOrders_Log[[#This Row],[QTY at Discount Price]]*SalesOrders_Log[[#This Row],[Discount Price]]/SalesOrders_Log[[#This Row],[Cost Price]]*SalesOrders_Log[[#This Row],[QTY at Discount Price]]-IF(SalesOrders_Log[[#This Row],[QTY at Discount Price]]="","",1),"")</f>
        <v/>
      </c>
      <c r="T456" s="6"/>
      <c r="V456" s="18">
        <f>IF(SalesOrders_Log[[#This Row],[Date Invoiced]]=FY01_M01,SalesOrders_Log[[#This Row],[Line Sub Total]],0)</f>
        <v>0</v>
      </c>
      <c r="W456" s="18">
        <f>IF(SalesOrders_Log[[#This Row],[Date Invoiced]]=FY01_M02,SalesOrders_Log[[#This Row],[Line Sub Total]],0)</f>
        <v>0</v>
      </c>
      <c r="X456" s="18">
        <f>IF(SalesOrders_Log[[#This Row],[Date Invoiced]]=FY01_M03,SalesOrders_Log[[#This Row],[Line Sub Total]],0)</f>
        <v>0</v>
      </c>
      <c r="Y456" s="18">
        <f>IF(SalesOrders_Log[[#This Row],[Date Invoiced]]=FY01_M04,SalesOrders_Log[[#This Row],[Line Sub Total]],0)</f>
        <v>0</v>
      </c>
      <c r="Z456" s="18">
        <f>IF(SalesOrders_Log[[#This Row],[Date Invoiced]]=FY01_M05,SalesOrders_Log[[#This Row],[Line Sub Total]],0)</f>
        <v>0</v>
      </c>
      <c r="AA456" s="18">
        <f>IF(SalesOrders_Log[[#This Row],[Date Invoiced]]=FY01_M06,SalesOrders_Log[[#This Row],[Line Sub Total]],0)</f>
        <v>0</v>
      </c>
      <c r="AB456" s="18">
        <f>IF(SalesOrders_Log[[#This Row],[Date Invoiced]]=FY01_M07,SalesOrders_Log[[#This Row],[Line Sub Total]],0)</f>
        <v>0</v>
      </c>
      <c r="AC456" s="18">
        <f>IF(SalesOrders_Log[[#This Row],[Date Invoiced]]=FY01_M08,SalesOrders_Log[[#This Row],[Line Sub Total]],0)</f>
        <v>0</v>
      </c>
      <c r="AD456" s="18">
        <f>IF(SalesOrders_Log[[#This Row],[Date Invoiced]]=FY01_M09,SalesOrders_Log[[#This Row],[Line Sub Total]],0)</f>
        <v>0</v>
      </c>
      <c r="AE456" s="18">
        <f>IF(SalesOrders_Log[[#This Row],[Date Invoiced]]=FY01_M10,SalesOrders_Log[[#This Row],[Line Sub Total]],0)</f>
        <v>0</v>
      </c>
      <c r="AF456" s="18">
        <f>IF(SalesOrders_Log[[#This Row],[Date Invoiced]]=FY01_M11,SalesOrders_Log[[#This Row],[Line Sub Total]],0)</f>
        <v>0</v>
      </c>
      <c r="AG456" s="18">
        <f>IF(SalesOrders_Log[[#This Row],[Date Invoiced]]=FY01_M12,SalesOrders_Log[[#This Row],[Line Sub Total]],0)</f>
        <v>0</v>
      </c>
      <c r="AH456" s="18">
        <f>IF(SalesOrders_Log[[#This Row],[Date Invoiced]]=FY02_M01,SalesOrders_Log[[#This Row],[Line Sub Total]],0)</f>
        <v>0</v>
      </c>
      <c r="AI456" s="18">
        <f>IF(SalesOrders_Log[[#This Row],[Date Invoiced]]=FY02_M02,SalesOrders_Log[[#This Row],[Line Sub Total]],0)</f>
        <v>0</v>
      </c>
      <c r="AJ456" s="18">
        <f>IF(SalesOrders_Log[[#This Row],[Date Invoiced]]=FY02_M03,SalesOrders_Log[[#This Row],[Line Sub Total]],0)</f>
        <v>0</v>
      </c>
      <c r="AK456" s="18">
        <f>IF(SalesOrders_Log[[#This Row],[Date Invoiced]]=FY02_M04,SalesOrders_Log[[#This Row],[Line Sub Total]],0)</f>
        <v>0</v>
      </c>
      <c r="AL456" s="18">
        <f>IF(SalesOrders_Log[[#This Row],[Date Invoiced]]=FY02_M05,SalesOrders_Log[[#This Row],[Line Sub Total]],0)</f>
        <v>0</v>
      </c>
      <c r="AM456" s="18">
        <f>IF(SalesOrders_Log[[#This Row],[Date Invoiced]]=FY02_M06,SalesOrders_Log[[#This Row],[Line Sub Total]],0)</f>
        <v>0</v>
      </c>
      <c r="AN456" s="18">
        <f>IF(SalesOrders_Log[[#This Row],[Date Invoiced]]=FY02_M07,SalesOrders_Log[[#This Row],[Line Sub Total]],0)</f>
        <v>0</v>
      </c>
      <c r="AO456" s="18">
        <f>IF(SalesOrders_Log[[#This Row],[Date Invoiced]]=FY02_M08,SalesOrders_Log[[#This Row],[Line Sub Total]],0)</f>
        <v>0</v>
      </c>
      <c r="AP456" s="18">
        <f>IF(SalesOrders_Log[[#This Row],[Date Invoiced]]=FY02_M09,SalesOrders_Log[[#This Row],[Line Sub Total]],0)</f>
        <v>0</v>
      </c>
      <c r="AQ456" s="18">
        <f>IF(SalesOrders_Log[[#This Row],[Date Invoiced]]=FY02_M10,SalesOrders_Log[[#This Row],[Line Sub Total]],0)</f>
        <v>0</v>
      </c>
      <c r="AR456" s="18">
        <f>IF(SalesOrders_Log[[#This Row],[Date Invoiced]]=FY02_M11,SalesOrders_Log[[#This Row],[Line Sub Total]],0)</f>
        <v>0</v>
      </c>
      <c r="AS456" s="18">
        <f>IF(SalesOrders_Log[[#This Row],[Date Invoiced]]=FY02_M12,SalesOrders_Log[[#This Row],[Line Sub Total]],0)</f>
        <v>0</v>
      </c>
      <c r="AT456" s="18">
        <f>IF(SalesOrders_Log[[#This Row],[Date Invoiced]]=FY03_M01,SalesOrders_Log[[#This Row],[Line Sub Total]],0)</f>
        <v>0</v>
      </c>
      <c r="AU456" s="18">
        <f>IF(SalesOrders_Log[[#This Row],[Date Invoiced]]=FY03_M02,SalesOrders_Log[[#This Row],[Line Sub Total]],0)</f>
        <v>0</v>
      </c>
      <c r="AV456" s="18">
        <f>IF(SalesOrders_Log[[#This Row],[Date Invoiced]]=FY03_M03,SalesOrders_Log[[#This Row],[Line Sub Total]],0)</f>
        <v>0</v>
      </c>
      <c r="AW456" s="18">
        <f>IF(SalesOrders_Log[[#This Row],[Date Invoiced]]=FY03_M04,SalesOrders_Log[[#This Row],[Line Sub Total]],0)</f>
        <v>0</v>
      </c>
      <c r="AX456" s="18">
        <f>IF(SalesOrders_Log[[#This Row],[Date Invoiced]]=FY03_M05,SalesOrders_Log[[#This Row],[Line Sub Total]],0)</f>
        <v>0</v>
      </c>
      <c r="AY456" s="18">
        <f>IF(SalesOrders_Log[[#This Row],[Date Invoiced]]=FY03_M06,SalesOrders_Log[[#This Row],[Line Sub Total]],0)</f>
        <v>0</v>
      </c>
      <c r="AZ456" s="18">
        <f>IF(SalesOrders_Log[[#This Row],[Date Invoiced]]=FY03_M07,SalesOrders_Log[[#This Row],[Line Sub Total]],0)</f>
        <v>0</v>
      </c>
      <c r="BA456" s="18">
        <f>IF(SalesOrders_Log[[#This Row],[Date Invoiced]]=FY03_M08,SalesOrders_Log[[#This Row],[Line Sub Total]],0)</f>
        <v>0</v>
      </c>
      <c r="BB456" s="18">
        <f>IF(SalesOrders_Log[[#This Row],[Date Invoiced]]=FY03_M09,SalesOrders_Log[[#This Row],[Line Sub Total]],0)</f>
        <v>0</v>
      </c>
      <c r="BC456" s="18">
        <f>IF(SalesOrders_Log[[#This Row],[Date Invoiced]]=FY03_M10,SalesOrders_Log[[#This Row],[Line Sub Total]],0)</f>
        <v>0</v>
      </c>
      <c r="BD456" s="18">
        <f>IF(SalesOrders_Log[[#This Row],[Date Invoiced]]=FY03_M11,SalesOrders_Log[[#This Row],[Line Sub Total]],0)</f>
        <v>0</v>
      </c>
      <c r="BE456" s="18">
        <f>IF(SalesOrders_Log[[#This Row],[Date Invoiced]]=FY03_M12,SalesOrders_Log[[#This Row],[Line Sub Total]],0)</f>
        <v>0</v>
      </c>
      <c r="BF456" s="18">
        <f>IF(SalesOrders_Log[[#This Row],[Product]]=FY04_M01,SalesOrders_Log[[#This Row],[Date Invoiced]],0)</f>
        <v>0</v>
      </c>
      <c r="BG456" s="18">
        <f>IF(SalesOrders_Log[[#This Row],[Product]]=FY04_M02,SalesOrders_Log[[#This Row],[Date Invoiced]],0)</f>
        <v>0</v>
      </c>
      <c r="BH456" s="18">
        <f>IF(SalesOrders_Log[[#This Row],[Product]]=FY04_M03,SalesOrders_Log[[#This Row],[Date Invoiced]],0)</f>
        <v>0</v>
      </c>
      <c r="BI456" s="18">
        <f>IF(SalesOrders_Log[[#This Row],[Product]]=FY04_M04,SalesOrders_Log[[#This Row],[Date Invoiced]],0)</f>
        <v>0</v>
      </c>
      <c r="BJ456" s="18">
        <f>IF(SalesOrders_Log[[#This Row],[Product]]=FY04_M05,SalesOrders_Log[[#This Row],[Date Invoiced]],0)</f>
        <v>0</v>
      </c>
      <c r="BK456" s="18">
        <f>IF(SalesOrders_Log[[#This Row],[Product]]=FY04_M06,SalesOrders_Log[[#This Row],[Date Invoiced]],0)</f>
        <v>0</v>
      </c>
      <c r="BL456" s="18">
        <f>IF(SalesOrders_Log[[#This Row],[Product]]=FY04_M07,SalesOrders_Log[[#This Row],[Date Invoiced]],0)</f>
        <v>0</v>
      </c>
      <c r="BM456" s="18">
        <f>IF(SalesOrders_Log[[#This Row],[Product]]=FY04_M08,SalesOrders_Log[[#This Row],[Date Invoiced]],0)</f>
        <v>0</v>
      </c>
      <c r="BN456" s="18">
        <f>IF(SalesOrders_Log[[#This Row],[Product]]=FY04_M09,SalesOrders_Log[[#This Row],[Date Invoiced]],0)</f>
        <v>0</v>
      </c>
      <c r="BO456" s="18">
        <f>IF(SalesOrders_Log[[#This Row],[Product]]=FY04_M10,SalesOrders_Log[[#This Row],[Date Invoiced]],0)</f>
        <v>0</v>
      </c>
      <c r="BP456" s="18">
        <f>IF(SalesOrders_Log[[#This Row],[Product]]=FY04_M11,SalesOrders_Log[[#This Row],[Date Invoiced]],0)</f>
        <v>0</v>
      </c>
      <c r="BQ456" s="18">
        <f>IF(SalesOrders_Log[[#This Row],[Product]]=FY04_M12,SalesOrders_Log[[#This Row],[Date Invoiced]],0)</f>
        <v>0</v>
      </c>
      <c r="BR456" s="18">
        <f>IF(SalesOrders_Log[[#This Row],[Product]]=FY05_M01,SalesOrders_Log[[#This Row],[Date Invoiced]],0)</f>
        <v>0</v>
      </c>
      <c r="BS456" s="18">
        <f>IF(SalesOrders_Log[[#This Row],[Product]]=FY05_M02,SalesOrders_Log[[#This Row],[Date Invoiced]],0)</f>
        <v>0</v>
      </c>
      <c r="BT456" s="18">
        <f>IF(SalesOrders_Log[[#This Row],[Product]]=FY05_M03,SalesOrders_Log[[#This Row],[Date Invoiced]],0)</f>
        <v>0</v>
      </c>
      <c r="BU456" s="18">
        <f>IF(SalesOrders_Log[[#This Row],[Product]]=FY05_M04,SalesOrders_Log[[#This Row],[Date Invoiced]],0)</f>
        <v>0</v>
      </c>
      <c r="BV456" s="18">
        <f>IF(SalesOrders_Log[[#This Row],[Product]]=FY05_M05,SalesOrders_Log[[#This Row],[Date Invoiced]],0)</f>
        <v>0</v>
      </c>
      <c r="BW456" s="18">
        <f>IF(SalesOrders_Log[[#This Row],[Product]]=FY05_M06,SalesOrders_Log[[#This Row],[Date Invoiced]],0)</f>
        <v>0</v>
      </c>
      <c r="BX456" s="18">
        <f>IF(SalesOrders_Log[[#This Row],[Product]]=FY05_M07,SalesOrders_Log[[#This Row],[Date Invoiced]],0)</f>
        <v>0</v>
      </c>
      <c r="BY456" s="18">
        <f>IF(SalesOrders_Log[[#This Row],[Product]]=FY05_M08,SalesOrders_Log[[#This Row],[Date Invoiced]],0)</f>
        <v>0</v>
      </c>
      <c r="BZ456" s="18">
        <f>IF(SalesOrders_Log[[#This Row],[Product]]=FY05_M09,SalesOrders_Log[[#This Row],[Date Invoiced]],0)</f>
        <v>0</v>
      </c>
      <c r="CA456" s="18">
        <f>IF(SalesOrders_Log[[#This Row],[Product]]=FY05_M10,SalesOrders_Log[[#This Row],[Date Invoiced]],0)</f>
        <v>0</v>
      </c>
      <c r="CB456" s="18">
        <f>IF(SalesOrders_Log[[#This Row],[Product]]=FY05_M11,SalesOrders_Log[[#This Row],[Date Invoiced]],0)</f>
        <v>0</v>
      </c>
      <c r="CC456" s="18">
        <f>IF(SalesOrders_Log[[#This Row],[Product]]=FY05_M12,SalesOrders_Log[[#This Row],[Date Invoiced]],0)</f>
        <v>0</v>
      </c>
    </row>
    <row r="457" spans="2:81" x14ac:dyDescent="0.25">
      <c r="B457" s="6" t="s">
        <v>1061</v>
      </c>
      <c r="C457" s="6"/>
      <c r="D457" s="11"/>
      <c r="E457" s="6"/>
      <c r="F457" s="6"/>
      <c r="G457" s="6"/>
      <c r="H457" s="6"/>
      <c r="I457" s="6"/>
      <c r="J457" s="6"/>
      <c r="K457" s="6"/>
      <c r="L457" s="18" t="str">
        <f>IF(ISBLANK(SalesOrders_Log[[#This Row],[Product]]),"",SalesOrders_Log[[#This Row],[List Price]]*SalesOrders_Log[[#This Row],[QTY at List Price]]+SalesOrders_Log[[#This Row],[Discount Price]]*SalesOrders_Log[[#This Row],[QTY at Discount Price]])</f>
        <v/>
      </c>
      <c r="M457" s="6"/>
      <c r="N457" s="6"/>
      <c r="O457" s="18" t="str">
        <f>IFERROR(SalesOrders_Log[[#This Row],[Line Sub Total]]*SalesOrders_Log[[#This Row],[Zip Code Taxes]],"")</f>
        <v/>
      </c>
      <c r="P457" s="18">
        <f>SalesOrders_Log[[#This Row],[List Price]]-SalesOrders_Log[[#This Row],[Cost Price]]</f>
        <v>0</v>
      </c>
      <c r="Q45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57" s="93" t="str">
        <f>IFERROR(SalesOrders_Log[[#This Row],[QTY at List Price]]*SalesOrders_Log[[#This Row],[List Price]]/SalesOrders_Log[[#This Row],[Cost Price]]*SalesOrders_Log[[#This Row],[QTY at List Price]]-IF(SalesOrders_Log[[#This Row],[QTY at List Price]]="","",1),"")</f>
        <v/>
      </c>
      <c r="S457" s="93" t="str">
        <f>IFERROR( SalesOrders_Log[[#This Row],[QTY at Discount Price]]*SalesOrders_Log[[#This Row],[Discount Price]]/SalesOrders_Log[[#This Row],[Cost Price]]*SalesOrders_Log[[#This Row],[QTY at Discount Price]]-IF(SalesOrders_Log[[#This Row],[QTY at Discount Price]]="","",1),"")</f>
        <v/>
      </c>
      <c r="T457" s="6"/>
      <c r="V457" s="18">
        <f>IF(SalesOrders_Log[[#This Row],[Date Invoiced]]=FY01_M01,SalesOrders_Log[[#This Row],[Line Sub Total]],0)</f>
        <v>0</v>
      </c>
      <c r="W457" s="18">
        <f>IF(SalesOrders_Log[[#This Row],[Date Invoiced]]=FY01_M02,SalesOrders_Log[[#This Row],[Line Sub Total]],0)</f>
        <v>0</v>
      </c>
      <c r="X457" s="18">
        <f>IF(SalesOrders_Log[[#This Row],[Date Invoiced]]=FY01_M03,SalesOrders_Log[[#This Row],[Line Sub Total]],0)</f>
        <v>0</v>
      </c>
      <c r="Y457" s="18">
        <f>IF(SalesOrders_Log[[#This Row],[Date Invoiced]]=FY01_M04,SalesOrders_Log[[#This Row],[Line Sub Total]],0)</f>
        <v>0</v>
      </c>
      <c r="Z457" s="18">
        <f>IF(SalesOrders_Log[[#This Row],[Date Invoiced]]=FY01_M05,SalesOrders_Log[[#This Row],[Line Sub Total]],0)</f>
        <v>0</v>
      </c>
      <c r="AA457" s="18">
        <f>IF(SalesOrders_Log[[#This Row],[Date Invoiced]]=FY01_M06,SalesOrders_Log[[#This Row],[Line Sub Total]],0)</f>
        <v>0</v>
      </c>
      <c r="AB457" s="18">
        <f>IF(SalesOrders_Log[[#This Row],[Date Invoiced]]=FY01_M07,SalesOrders_Log[[#This Row],[Line Sub Total]],0)</f>
        <v>0</v>
      </c>
      <c r="AC457" s="18">
        <f>IF(SalesOrders_Log[[#This Row],[Date Invoiced]]=FY01_M08,SalesOrders_Log[[#This Row],[Line Sub Total]],0)</f>
        <v>0</v>
      </c>
      <c r="AD457" s="18">
        <f>IF(SalesOrders_Log[[#This Row],[Date Invoiced]]=FY01_M09,SalesOrders_Log[[#This Row],[Line Sub Total]],0)</f>
        <v>0</v>
      </c>
      <c r="AE457" s="18">
        <f>IF(SalesOrders_Log[[#This Row],[Date Invoiced]]=FY01_M10,SalesOrders_Log[[#This Row],[Line Sub Total]],0)</f>
        <v>0</v>
      </c>
      <c r="AF457" s="18">
        <f>IF(SalesOrders_Log[[#This Row],[Date Invoiced]]=FY01_M11,SalesOrders_Log[[#This Row],[Line Sub Total]],0)</f>
        <v>0</v>
      </c>
      <c r="AG457" s="18">
        <f>IF(SalesOrders_Log[[#This Row],[Date Invoiced]]=FY01_M12,SalesOrders_Log[[#This Row],[Line Sub Total]],0)</f>
        <v>0</v>
      </c>
      <c r="AH457" s="18">
        <f>IF(SalesOrders_Log[[#This Row],[Date Invoiced]]=FY02_M01,SalesOrders_Log[[#This Row],[Line Sub Total]],0)</f>
        <v>0</v>
      </c>
      <c r="AI457" s="18">
        <f>IF(SalesOrders_Log[[#This Row],[Date Invoiced]]=FY02_M02,SalesOrders_Log[[#This Row],[Line Sub Total]],0)</f>
        <v>0</v>
      </c>
      <c r="AJ457" s="18">
        <f>IF(SalesOrders_Log[[#This Row],[Date Invoiced]]=FY02_M03,SalesOrders_Log[[#This Row],[Line Sub Total]],0)</f>
        <v>0</v>
      </c>
      <c r="AK457" s="18">
        <f>IF(SalesOrders_Log[[#This Row],[Date Invoiced]]=FY02_M04,SalesOrders_Log[[#This Row],[Line Sub Total]],0)</f>
        <v>0</v>
      </c>
      <c r="AL457" s="18">
        <f>IF(SalesOrders_Log[[#This Row],[Date Invoiced]]=FY02_M05,SalesOrders_Log[[#This Row],[Line Sub Total]],0)</f>
        <v>0</v>
      </c>
      <c r="AM457" s="18">
        <f>IF(SalesOrders_Log[[#This Row],[Date Invoiced]]=FY02_M06,SalesOrders_Log[[#This Row],[Line Sub Total]],0)</f>
        <v>0</v>
      </c>
      <c r="AN457" s="18">
        <f>IF(SalesOrders_Log[[#This Row],[Date Invoiced]]=FY02_M07,SalesOrders_Log[[#This Row],[Line Sub Total]],0)</f>
        <v>0</v>
      </c>
      <c r="AO457" s="18">
        <f>IF(SalesOrders_Log[[#This Row],[Date Invoiced]]=FY02_M08,SalesOrders_Log[[#This Row],[Line Sub Total]],0)</f>
        <v>0</v>
      </c>
      <c r="AP457" s="18">
        <f>IF(SalesOrders_Log[[#This Row],[Date Invoiced]]=FY02_M09,SalesOrders_Log[[#This Row],[Line Sub Total]],0)</f>
        <v>0</v>
      </c>
      <c r="AQ457" s="18">
        <f>IF(SalesOrders_Log[[#This Row],[Date Invoiced]]=FY02_M10,SalesOrders_Log[[#This Row],[Line Sub Total]],0)</f>
        <v>0</v>
      </c>
      <c r="AR457" s="18">
        <f>IF(SalesOrders_Log[[#This Row],[Date Invoiced]]=FY02_M11,SalesOrders_Log[[#This Row],[Line Sub Total]],0)</f>
        <v>0</v>
      </c>
      <c r="AS457" s="18">
        <f>IF(SalesOrders_Log[[#This Row],[Date Invoiced]]=FY02_M12,SalesOrders_Log[[#This Row],[Line Sub Total]],0)</f>
        <v>0</v>
      </c>
      <c r="AT457" s="18">
        <f>IF(SalesOrders_Log[[#This Row],[Date Invoiced]]=FY03_M01,SalesOrders_Log[[#This Row],[Line Sub Total]],0)</f>
        <v>0</v>
      </c>
      <c r="AU457" s="18">
        <f>IF(SalesOrders_Log[[#This Row],[Date Invoiced]]=FY03_M02,SalesOrders_Log[[#This Row],[Line Sub Total]],0)</f>
        <v>0</v>
      </c>
      <c r="AV457" s="18">
        <f>IF(SalesOrders_Log[[#This Row],[Date Invoiced]]=FY03_M03,SalesOrders_Log[[#This Row],[Line Sub Total]],0)</f>
        <v>0</v>
      </c>
      <c r="AW457" s="18">
        <f>IF(SalesOrders_Log[[#This Row],[Date Invoiced]]=FY03_M04,SalesOrders_Log[[#This Row],[Line Sub Total]],0)</f>
        <v>0</v>
      </c>
      <c r="AX457" s="18">
        <f>IF(SalesOrders_Log[[#This Row],[Date Invoiced]]=FY03_M05,SalesOrders_Log[[#This Row],[Line Sub Total]],0)</f>
        <v>0</v>
      </c>
      <c r="AY457" s="18">
        <f>IF(SalesOrders_Log[[#This Row],[Date Invoiced]]=FY03_M06,SalesOrders_Log[[#This Row],[Line Sub Total]],0)</f>
        <v>0</v>
      </c>
      <c r="AZ457" s="18">
        <f>IF(SalesOrders_Log[[#This Row],[Date Invoiced]]=FY03_M07,SalesOrders_Log[[#This Row],[Line Sub Total]],0)</f>
        <v>0</v>
      </c>
      <c r="BA457" s="18">
        <f>IF(SalesOrders_Log[[#This Row],[Date Invoiced]]=FY03_M08,SalesOrders_Log[[#This Row],[Line Sub Total]],0)</f>
        <v>0</v>
      </c>
      <c r="BB457" s="18">
        <f>IF(SalesOrders_Log[[#This Row],[Date Invoiced]]=FY03_M09,SalesOrders_Log[[#This Row],[Line Sub Total]],0)</f>
        <v>0</v>
      </c>
      <c r="BC457" s="18">
        <f>IF(SalesOrders_Log[[#This Row],[Date Invoiced]]=FY03_M10,SalesOrders_Log[[#This Row],[Line Sub Total]],0)</f>
        <v>0</v>
      </c>
      <c r="BD457" s="18">
        <f>IF(SalesOrders_Log[[#This Row],[Date Invoiced]]=FY03_M11,SalesOrders_Log[[#This Row],[Line Sub Total]],0)</f>
        <v>0</v>
      </c>
      <c r="BE457" s="18">
        <f>IF(SalesOrders_Log[[#This Row],[Date Invoiced]]=FY03_M12,SalesOrders_Log[[#This Row],[Line Sub Total]],0)</f>
        <v>0</v>
      </c>
      <c r="BF457" s="18">
        <f>IF(SalesOrders_Log[[#This Row],[Product]]=FY04_M01,SalesOrders_Log[[#This Row],[Date Invoiced]],0)</f>
        <v>0</v>
      </c>
      <c r="BG457" s="18">
        <f>IF(SalesOrders_Log[[#This Row],[Product]]=FY04_M02,SalesOrders_Log[[#This Row],[Date Invoiced]],0)</f>
        <v>0</v>
      </c>
      <c r="BH457" s="18">
        <f>IF(SalesOrders_Log[[#This Row],[Product]]=FY04_M03,SalesOrders_Log[[#This Row],[Date Invoiced]],0)</f>
        <v>0</v>
      </c>
      <c r="BI457" s="18">
        <f>IF(SalesOrders_Log[[#This Row],[Product]]=FY04_M04,SalesOrders_Log[[#This Row],[Date Invoiced]],0)</f>
        <v>0</v>
      </c>
      <c r="BJ457" s="18">
        <f>IF(SalesOrders_Log[[#This Row],[Product]]=FY04_M05,SalesOrders_Log[[#This Row],[Date Invoiced]],0)</f>
        <v>0</v>
      </c>
      <c r="BK457" s="18">
        <f>IF(SalesOrders_Log[[#This Row],[Product]]=FY04_M06,SalesOrders_Log[[#This Row],[Date Invoiced]],0)</f>
        <v>0</v>
      </c>
      <c r="BL457" s="18">
        <f>IF(SalesOrders_Log[[#This Row],[Product]]=FY04_M07,SalesOrders_Log[[#This Row],[Date Invoiced]],0)</f>
        <v>0</v>
      </c>
      <c r="BM457" s="18">
        <f>IF(SalesOrders_Log[[#This Row],[Product]]=FY04_M08,SalesOrders_Log[[#This Row],[Date Invoiced]],0)</f>
        <v>0</v>
      </c>
      <c r="BN457" s="18">
        <f>IF(SalesOrders_Log[[#This Row],[Product]]=FY04_M09,SalesOrders_Log[[#This Row],[Date Invoiced]],0)</f>
        <v>0</v>
      </c>
      <c r="BO457" s="18">
        <f>IF(SalesOrders_Log[[#This Row],[Product]]=FY04_M10,SalesOrders_Log[[#This Row],[Date Invoiced]],0)</f>
        <v>0</v>
      </c>
      <c r="BP457" s="18">
        <f>IF(SalesOrders_Log[[#This Row],[Product]]=FY04_M11,SalesOrders_Log[[#This Row],[Date Invoiced]],0)</f>
        <v>0</v>
      </c>
      <c r="BQ457" s="18">
        <f>IF(SalesOrders_Log[[#This Row],[Product]]=FY04_M12,SalesOrders_Log[[#This Row],[Date Invoiced]],0)</f>
        <v>0</v>
      </c>
      <c r="BR457" s="18">
        <f>IF(SalesOrders_Log[[#This Row],[Product]]=FY05_M01,SalesOrders_Log[[#This Row],[Date Invoiced]],0)</f>
        <v>0</v>
      </c>
      <c r="BS457" s="18">
        <f>IF(SalesOrders_Log[[#This Row],[Product]]=FY05_M02,SalesOrders_Log[[#This Row],[Date Invoiced]],0)</f>
        <v>0</v>
      </c>
      <c r="BT457" s="18">
        <f>IF(SalesOrders_Log[[#This Row],[Product]]=FY05_M03,SalesOrders_Log[[#This Row],[Date Invoiced]],0)</f>
        <v>0</v>
      </c>
      <c r="BU457" s="18">
        <f>IF(SalesOrders_Log[[#This Row],[Product]]=FY05_M04,SalesOrders_Log[[#This Row],[Date Invoiced]],0)</f>
        <v>0</v>
      </c>
      <c r="BV457" s="18">
        <f>IF(SalesOrders_Log[[#This Row],[Product]]=FY05_M05,SalesOrders_Log[[#This Row],[Date Invoiced]],0)</f>
        <v>0</v>
      </c>
      <c r="BW457" s="18">
        <f>IF(SalesOrders_Log[[#This Row],[Product]]=FY05_M06,SalesOrders_Log[[#This Row],[Date Invoiced]],0)</f>
        <v>0</v>
      </c>
      <c r="BX457" s="18">
        <f>IF(SalesOrders_Log[[#This Row],[Product]]=FY05_M07,SalesOrders_Log[[#This Row],[Date Invoiced]],0)</f>
        <v>0</v>
      </c>
      <c r="BY457" s="18">
        <f>IF(SalesOrders_Log[[#This Row],[Product]]=FY05_M08,SalesOrders_Log[[#This Row],[Date Invoiced]],0)</f>
        <v>0</v>
      </c>
      <c r="BZ457" s="18">
        <f>IF(SalesOrders_Log[[#This Row],[Product]]=FY05_M09,SalesOrders_Log[[#This Row],[Date Invoiced]],0)</f>
        <v>0</v>
      </c>
      <c r="CA457" s="18">
        <f>IF(SalesOrders_Log[[#This Row],[Product]]=FY05_M10,SalesOrders_Log[[#This Row],[Date Invoiced]],0)</f>
        <v>0</v>
      </c>
      <c r="CB457" s="18">
        <f>IF(SalesOrders_Log[[#This Row],[Product]]=FY05_M11,SalesOrders_Log[[#This Row],[Date Invoiced]],0)</f>
        <v>0</v>
      </c>
      <c r="CC457" s="18">
        <f>IF(SalesOrders_Log[[#This Row],[Product]]=FY05_M12,SalesOrders_Log[[#This Row],[Date Invoiced]],0)</f>
        <v>0</v>
      </c>
    </row>
    <row r="458" spans="2:81" x14ac:dyDescent="0.25">
      <c r="B458" s="6" t="s">
        <v>1062</v>
      </c>
      <c r="C458" s="6"/>
      <c r="D458" s="11"/>
      <c r="E458" s="6"/>
      <c r="F458" s="6"/>
      <c r="G458" s="6"/>
      <c r="H458" s="6"/>
      <c r="I458" s="6"/>
      <c r="J458" s="6"/>
      <c r="K458" s="6"/>
      <c r="L458" s="18" t="str">
        <f>IF(ISBLANK(SalesOrders_Log[[#This Row],[Product]]),"",SalesOrders_Log[[#This Row],[List Price]]*SalesOrders_Log[[#This Row],[QTY at List Price]]+SalesOrders_Log[[#This Row],[Discount Price]]*SalesOrders_Log[[#This Row],[QTY at Discount Price]])</f>
        <v/>
      </c>
      <c r="M458" s="6"/>
      <c r="N458" s="6"/>
      <c r="O458" s="18" t="str">
        <f>IFERROR(SalesOrders_Log[[#This Row],[Line Sub Total]]*SalesOrders_Log[[#This Row],[Zip Code Taxes]],"")</f>
        <v/>
      </c>
      <c r="P458" s="18">
        <f>SalesOrders_Log[[#This Row],[List Price]]-SalesOrders_Log[[#This Row],[Cost Price]]</f>
        <v>0</v>
      </c>
      <c r="Q45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58" s="93" t="str">
        <f>IFERROR(SalesOrders_Log[[#This Row],[QTY at List Price]]*SalesOrders_Log[[#This Row],[List Price]]/SalesOrders_Log[[#This Row],[Cost Price]]*SalesOrders_Log[[#This Row],[QTY at List Price]]-IF(SalesOrders_Log[[#This Row],[QTY at List Price]]="","",1),"")</f>
        <v/>
      </c>
      <c r="S458" s="93" t="str">
        <f>IFERROR( SalesOrders_Log[[#This Row],[QTY at Discount Price]]*SalesOrders_Log[[#This Row],[Discount Price]]/SalesOrders_Log[[#This Row],[Cost Price]]*SalesOrders_Log[[#This Row],[QTY at Discount Price]]-IF(SalesOrders_Log[[#This Row],[QTY at Discount Price]]="","",1),"")</f>
        <v/>
      </c>
      <c r="T458" s="6"/>
      <c r="V458" s="18">
        <f>IF(SalesOrders_Log[[#This Row],[Date Invoiced]]=FY01_M01,SalesOrders_Log[[#This Row],[Line Sub Total]],0)</f>
        <v>0</v>
      </c>
      <c r="W458" s="18">
        <f>IF(SalesOrders_Log[[#This Row],[Date Invoiced]]=FY01_M02,SalesOrders_Log[[#This Row],[Line Sub Total]],0)</f>
        <v>0</v>
      </c>
      <c r="X458" s="18">
        <f>IF(SalesOrders_Log[[#This Row],[Date Invoiced]]=FY01_M03,SalesOrders_Log[[#This Row],[Line Sub Total]],0)</f>
        <v>0</v>
      </c>
      <c r="Y458" s="18">
        <f>IF(SalesOrders_Log[[#This Row],[Date Invoiced]]=FY01_M04,SalesOrders_Log[[#This Row],[Line Sub Total]],0)</f>
        <v>0</v>
      </c>
      <c r="Z458" s="18">
        <f>IF(SalesOrders_Log[[#This Row],[Date Invoiced]]=FY01_M05,SalesOrders_Log[[#This Row],[Line Sub Total]],0)</f>
        <v>0</v>
      </c>
      <c r="AA458" s="18">
        <f>IF(SalesOrders_Log[[#This Row],[Date Invoiced]]=FY01_M06,SalesOrders_Log[[#This Row],[Line Sub Total]],0)</f>
        <v>0</v>
      </c>
      <c r="AB458" s="18">
        <f>IF(SalesOrders_Log[[#This Row],[Date Invoiced]]=FY01_M07,SalesOrders_Log[[#This Row],[Line Sub Total]],0)</f>
        <v>0</v>
      </c>
      <c r="AC458" s="18">
        <f>IF(SalesOrders_Log[[#This Row],[Date Invoiced]]=FY01_M08,SalesOrders_Log[[#This Row],[Line Sub Total]],0)</f>
        <v>0</v>
      </c>
      <c r="AD458" s="18">
        <f>IF(SalesOrders_Log[[#This Row],[Date Invoiced]]=FY01_M09,SalesOrders_Log[[#This Row],[Line Sub Total]],0)</f>
        <v>0</v>
      </c>
      <c r="AE458" s="18">
        <f>IF(SalesOrders_Log[[#This Row],[Date Invoiced]]=FY01_M10,SalesOrders_Log[[#This Row],[Line Sub Total]],0)</f>
        <v>0</v>
      </c>
      <c r="AF458" s="18">
        <f>IF(SalesOrders_Log[[#This Row],[Date Invoiced]]=FY01_M11,SalesOrders_Log[[#This Row],[Line Sub Total]],0)</f>
        <v>0</v>
      </c>
      <c r="AG458" s="18">
        <f>IF(SalesOrders_Log[[#This Row],[Date Invoiced]]=FY01_M12,SalesOrders_Log[[#This Row],[Line Sub Total]],0)</f>
        <v>0</v>
      </c>
      <c r="AH458" s="18">
        <f>IF(SalesOrders_Log[[#This Row],[Date Invoiced]]=FY02_M01,SalesOrders_Log[[#This Row],[Line Sub Total]],0)</f>
        <v>0</v>
      </c>
      <c r="AI458" s="18">
        <f>IF(SalesOrders_Log[[#This Row],[Date Invoiced]]=FY02_M02,SalesOrders_Log[[#This Row],[Line Sub Total]],0)</f>
        <v>0</v>
      </c>
      <c r="AJ458" s="18">
        <f>IF(SalesOrders_Log[[#This Row],[Date Invoiced]]=FY02_M03,SalesOrders_Log[[#This Row],[Line Sub Total]],0)</f>
        <v>0</v>
      </c>
      <c r="AK458" s="18">
        <f>IF(SalesOrders_Log[[#This Row],[Date Invoiced]]=FY02_M04,SalesOrders_Log[[#This Row],[Line Sub Total]],0)</f>
        <v>0</v>
      </c>
      <c r="AL458" s="18">
        <f>IF(SalesOrders_Log[[#This Row],[Date Invoiced]]=FY02_M05,SalesOrders_Log[[#This Row],[Line Sub Total]],0)</f>
        <v>0</v>
      </c>
      <c r="AM458" s="18">
        <f>IF(SalesOrders_Log[[#This Row],[Date Invoiced]]=FY02_M06,SalesOrders_Log[[#This Row],[Line Sub Total]],0)</f>
        <v>0</v>
      </c>
      <c r="AN458" s="18">
        <f>IF(SalesOrders_Log[[#This Row],[Date Invoiced]]=FY02_M07,SalesOrders_Log[[#This Row],[Line Sub Total]],0)</f>
        <v>0</v>
      </c>
      <c r="AO458" s="18">
        <f>IF(SalesOrders_Log[[#This Row],[Date Invoiced]]=FY02_M08,SalesOrders_Log[[#This Row],[Line Sub Total]],0)</f>
        <v>0</v>
      </c>
      <c r="AP458" s="18">
        <f>IF(SalesOrders_Log[[#This Row],[Date Invoiced]]=FY02_M09,SalesOrders_Log[[#This Row],[Line Sub Total]],0)</f>
        <v>0</v>
      </c>
      <c r="AQ458" s="18">
        <f>IF(SalesOrders_Log[[#This Row],[Date Invoiced]]=FY02_M10,SalesOrders_Log[[#This Row],[Line Sub Total]],0)</f>
        <v>0</v>
      </c>
      <c r="AR458" s="18">
        <f>IF(SalesOrders_Log[[#This Row],[Date Invoiced]]=FY02_M11,SalesOrders_Log[[#This Row],[Line Sub Total]],0)</f>
        <v>0</v>
      </c>
      <c r="AS458" s="18">
        <f>IF(SalesOrders_Log[[#This Row],[Date Invoiced]]=FY02_M12,SalesOrders_Log[[#This Row],[Line Sub Total]],0)</f>
        <v>0</v>
      </c>
      <c r="AT458" s="18">
        <f>IF(SalesOrders_Log[[#This Row],[Date Invoiced]]=FY03_M01,SalesOrders_Log[[#This Row],[Line Sub Total]],0)</f>
        <v>0</v>
      </c>
      <c r="AU458" s="18">
        <f>IF(SalesOrders_Log[[#This Row],[Date Invoiced]]=FY03_M02,SalesOrders_Log[[#This Row],[Line Sub Total]],0)</f>
        <v>0</v>
      </c>
      <c r="AV458" s="18">
        <f>IF(SalesOrders_Log[[#This Row],[Date Invoiced]]=FY03_M03,SalesOrders_Log[[#This Row],[Line Sub Total]],0)</f>
        <v>0</v>
      </c>
      <c r="AW458" s="18">
        <f>IF(SalesOrders_Log[[#This Row],[Date Invoiced]]=FY03_M04,SalesOrders_Log[[#This Row],[Line Sub Total]],0)</f>
        <v>0</v>
      </c>
      <c r="AX458" s="18">
        <f>IF(SalesOrders_Log[[#This Row],[Date Invoiced]]=FY03_M05,SalesOrders_Log[[#This Row],[Line Sub Total]],0)</f>
        <v>0</v>
      </c>
      <c r="AY458" s="18">
        <f>IF(SalesOrders_Log[[#This Row],[Date Invoiced]]=FY03_M06,SalesOrders_Log[[#This Row],[Line Sub Total]],0)</f>
        <v>0</v>
      </c>
      <c r="AZ458" s="18">
        <f>IF(SalesOrders_Log[[#This Row],[Date Invoiced]]=FY03_M07,SalesOrders_Log[[#This Row],[Line Sub Total]],0)</f>
        <v>0</v>
      </c>
      <c r="BA458" s="18">
        <f>IF(SalesOrders_Log[[#This Row],[Date Invoiced]]=FY03_M08,SalesOrders_Log[[#This Row],[Line Sub Total]],0)</f>
        <v>0</v>
      </c>
      <c r="BB458" s="18">
        <f>IF(SalesOrders_Log[[#This Row],[Date Invoiced]]=FY03_M09,SalesOrders_Log[[#This Row],[Line Sub Total]],0)</f>
        <v>0</v>
      </c>
      <c r="BC458" s="18">
        <f>IF(SalesOrders_Log[[#This Row],[Date Invoiced]]=FY03_M10,SalesOrders_Log[[#This Row],[Line Sub Total]],0)</f>
        <v>0</v>
      </c>
      <c r="BD458" s="18">
        <f>IF(SalesOrders_Log[[#This Row],[Date Invoiced]]=FY03_M11,SalesOrders_Log[[#This Row],[Line Sub Total]],0)</f>
        <v>0</v>
      </c>
      <c r="BE458" s="18">
        <f>IF(SalesOrders_Log[[#This Row],[Date Invoiced]]=FY03_M12,SalesOrders_Log[[#This Row],[Line Sub Total]],0)</f>
        <v>0</v>
      </c>
      <c r="BF458" s="18">
        <f>IF(SalesOrders_Log[[#This Row],[Product]]=FY04_M01,SalesOrders_Log[[#This Row],[Date Invoiced]],0)</f>
        <v>0</v>
      </c>
      <c r="BG458" s="18">
        <f>IF(SalesOrders_Log[[#This Row],[Product]]=FY04_M02,SalesOrders_Log[[#This Row],[Date Invoiced]],0)</f>
        <v>0</v>
      </c>
      <c r="BH458" s="18">
        <f>IF(SalesOrders_Log[[#This Row],[Product]]=FY04_M03,SalesOrders_Log[[#This Row],[Date Invoiced]],0)</f>
        <v>0</v>
      </c>
      <c r="BI458" s="18">
        <f>IF(SalesOrders_Log[[#This Row],[Product]]=FY04_M04,SalesOrders_Log[[#This Row],[Date Invoiced]],0)</f>
        <v>0</v>
      </c>
      <c r="BJ458" s="18">
        <f>IF(SalesOrders_Log[[#This Row],[Product]]=FY04_M05,SalesOrders_Log[[#This Row],[Date Invoiced]],0)</f>
        <v>0</v>
      </c>
      <c r="BK458" s="18">
        <f>IF(SalesOrders_Log[[#This Row],[Product]]=FY04_M06,SalesOrders_Log[[#This Row],[Date Invoiced]],0)</f>
        <v>0</v>
      </c>
      <c r="BL458" s="18">
        <f>IF(SalesOrders_Log[[#This Row],[Product]]=FY04_M07,SalesOrders_Log[[#This Row],[Date Invoiced]],0)</f>
        <v>0</v>
      </c>
      <c r="BM458" s="18">
        <f>IF(SalesOrders_Log[[#This Row],[Product]]=FY04_M08,SalesOrders_Log[[#This Row],[Date Invoiced]],0)</f>
        <v>0</v>
      </c>
      <c r="BN458" s="18">
        <f>IF(SalesOrders_Log[[#This Row],[Product]]=FY04_M09,SalesOrders_Log[[#This Row],[Date Invoiced]],0)</f>
        <v>0</v>
      </c>
      <c r="BO458" s="18">
        <f>IF(SalesOrders_Log[[#This Row],[Product]]=FY04_M10,SalesOrders_Log[[#This Row],[Date Invoiced]],0)</f>
        <v>0</v>
      </c>
      <c r="BP458" s="18">
        <f>IF(SalesOrders_Log[[#This Row],[Product]]=FY04_M11,SalesOrders_Log[[#This Row],[Date Invoiced]],0)</f>
        <v>0</v>
      </c>
      <c r="BQ458" s="18">
        <f>IF(SalesOrders_Log[[#This Row],[Product]]=FY04_M12,SalesOrders_Log[[#This Row],[Date Invoiced]],0)</f>
        <v>0</v>
      </c>
      <c r="BR458" s="18">
        <f>IF(SalesOrders_Log[[#This Row],[Product]]=FY05_M01,SalesOrders_Log[[#This Row],[Date Invoiced]],0)</f>
        <v>0</v>
      </c>
      <c r="BS458" s="18">
        <f>IF(SalesOrders_Log[[#This Row],[Product]]=FY05_M02,SalesOrders_Log[[#This Row],[Date Invoiced]],0)</f>
        <v>0</v>
      </c>
      <c r="BT458" s="18">
        <f>IF(SalesOrders_Log[[#This Row],[Product]]=FY05_M03,SalesOrders_Log[[#This Row],[Date Invoiced]],0)</f>
        <v>0</v>
      </c>
      <c r="BU458" s="18">
        <f>IF(SalesOrders_Log[[#This Row],[Product]]=FY05_M04,SalesOrders_Log[[#This Row],[Date Invoiced]],0)</f>
        <v>0</v>
      </c>
      <c r="BV458" s="18">
        <f>IF(SalesOrders_Log[[#This Row],[Product]]=FY05_M05,SalesOrders_Log[[#This Row],[Date Invoiced]],0)</f>
        <v>0</v>
      </c>
      <c r="BW458" s="18">
        <f>IF(SalesOrders_Log[[#This Row],[Product]]=FY05_M06,SalesOrders_Log[[#This Row],[Date Invoiced]],0)</f>
        <v>0</v>
      </c>
      <c r="BX458" s="18">
        <f>IF(SalesOrders_Log[[#This Row],[Product]]=FY05_M07,SalesOrders_Log[[#This Row],[Date Invoiced]],0)</f>
        <v>0</v>
      </c>
      <c r="BY458" s="18">
        <f>IF(SalesOrders_Log[[#This Row],[Product]]=FY05_M08,SalesOrders_Log[[#This Row],[Date Invoiced]],0)</f>
        <v>0</v>
      </c>
      <c r="BZ458" s="18">
        <f>IF(SalesOrders_Log[[#This Row],[Product]]=FY05_M09,SalesOrders_Log[[#This Row],[Date Invoiced]],0)</f>
        <v>0</v>
      </c>
      <c r="CA458" s="18">
        <f>IF(SalesOrders_Log[[#This Row],[Product]]=FY05_M10,SalesOrders_Log[[#This Row],[Date Invoiced]],0)</f>
        <v>0</v>
      </c>
      <c r="CB458" s="18">
        <f>IF(SalesOrders_Log[[#This Row],[Product]]=FY05_M11,SalesOrders_Log[[#This Row],[Date Invoiced]],0)</f>
        <v>0</v>
      </c>
      <c r="CC458" s="18">
        <f>IF(SalesOrders_Log[[#This Row],[Product]]=FY05_M12,SalesOrders_Log[[#This Row],[Date Invoiced]],0)</f>
        <v>0</v>
      </c>
    </row>
    <row r="459" spans="2:81" x14ac:dyDescent="0.25">
      <c r="B459" s="6" t="s">
        <v>1063</v>
      </c>
      <c r="C459" s="6"/>
      <c r="D459" s="11"/>
      <c r="E459" s="6"/>
      <c r="F459" s="6"/>
      <c r="G459" s="6"/>
      <c r="H459" s="6"/>
      <c r="I459" s="6"/>
      <c r="J459" s="6"/>
      <c r="K459" s="6"/>
      <c r="L459" s="18" t="str">
        <f>IF(ISBLANK(SalesOrders_Log[[#This Row],[Product]]),"",SalesOrders_Log[[#This Row],[List Price]]*SalesOrders_Log[[#This Row],[QTY at List Price]]+SalesOrders_Log[[#This Row],[Discount Price]]*SalesOrders_Log[[#This Row],[QTY at Discount Price]])</f>
        <v/>
      </c>
      <c r="M459" s="6"/>
      <c r="N459" s="6"/>
      <c r="O459" s="18" t="str">
        <f>IFERROR(SalesOrders_Log[[#This Row],[Line Sub Total]]*SalesOrders_Log[[#This Row],[Zip Code Taxes]],"")</f>
        <v/>
      </c>
      <c r="P459" s="18">
        <f>SalesOrders_Log[[#This Row],[List Price]]-SalesOrders_Log[[#This Row],[Cost Price]]</f>
        <v>0</v>
      </c>
      <c r="Q45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59" s="93" t="str">
        <f>IFERROR(SalesOrders_Log[[#This Row],[QTY at List Price]]*SalesOrders_Log[[#This Row],[List Price]]/SalesOrders_Log[[#This Row],[Cost Price]]*SalesOrders_Log[[#This Row],[QTY at List Price]]-IF(SalesOrders_Log[[#This Row],[QTY at List Price]]="","",1),"")</f>
        <v/>
      </c>
      <c r="S459" s="93" t="str">
        <f>IFERROR( SalesOrders_Log[[#This Row],[QTY at Discount Price]]*SalesOrders_Log[[#This Row],[Discount Price]]/SalesOrders_Log[[#This Row],[Cost Price]]*SalesOrders_Log[[#This Row],[QTY at Discount Price]]-IF(SalesOrders_Log[[#This Row],[QTY at Discount Price]]="","",1),"")</f>
        <v/>
      </c>
      <c r="T459" s="6"/>
      <c r="V459" s="18">
        <f>IF(SalesOrders_Log[[#This Row],[Date Invoiced]]=FY01_M01,SalesOrders_Log[[#This Row],[Line Sub Total]],0)</f>
        <v>0</v>
      </c>
      <c r="W459" s="18">
        <f>IF(SalesOrders_Log[[#This Row],[Date Invoiced]]=FY01_M02,SalesOrders_Log[[#This Row],[Line Sub Total]],0)</f>
        <v>0</v>
      </c>
      <c r="X459" s="18">
        <f>IF(SalesOrders_Log[[#This Row],[Date Invoiced]]=FY01_M03,SalesOrders_Log[[#This Row],[Line Sub Total]],0)</f>
        <v>0</v>
      </c>
      <c r="Y459" s="18">
        <f>IF(SalesOrders_Log[[#This Row],[Date Invoiced]]=FY01_M04,SalesOrders_Log[[#This Row],[Line Sub Total]],0)</f>
        <v>0</v>
      </c>
      <c r="Z459" s="18">
        <f>IF(SalesOrders_Log[[#This Row],[Date Invoiced]]=FY01_M05,SalesOrders_Log[[#This Row],[Line Sub Total]],0)</f>
        <v>0</v>
      </c>
      <c r="AA459" s="18">
        <f>IF(SalesOrders_Log[[#This Row],[Date Invoiced]]=FY01_M06,SalesOrders_Log[[#This Row],[Line Sub Total]],0)</f>
        <v>0</v>
      </c>
      <c r="AB459" s="18">
        <f>IF(SalesOrders_Log[[#This Row],[Date Invoiced]]=FY01_M07,SalesOrders_Log[[#This Row],[Line Sub Total]],0)</f>
        <v>0</v>
      </c>
      <c r="AC459" s="18">
        <f>IF(SalesOrders_Log[[#This Row],[Date Invoiced]]=FY01_M08,SalesOrders_Log[[#This Row],[Line Sub Total]],0)</f>
        <v>0</v>
      </c>
      <c r="AD459" s="18">
        <f>IF(SalesOrders_Log[[#This Row],[Date Invoiced]]=FY01_M09,SalesOrders_Log[[#This Row],[Line Sub Total]],0)</f>
        <v>0</v>
      </c>
      <c r="AE459" s="18">
        <f>IF(SalesOrders_Log[[#This Row],[Date Invoiced]]=FY01_M10,SalesOrders_Log[[#This Row],[Line Sub Total]],0)</f>
        <v>0</v>
      </c>
      <c r="AF459" s="18">
        <f>IF(SalesOrders_Log[[#This Row],[Date Invoiced]]=FY01_M11,SalesOrders_Log[[#This Row],[Line Sub Total]],0)</f>
        <v>0</v>
      </c>
      <c r="AG459" s="18">
        <f>IF(SalesOrders_Log[[#This Row],[Date Invoiced]]=FY01_M12,SalesOrders_Log[[#This Row],[Line Sub Total]],0)</f>
        <v>0</v>
      </c>
      <c r="AH459" s="18">
        <f>IF(SalesOrders_Log[[#This Row],[Date Invoiced]]=FY02_M01,SalesOrders_Log[[#This Row],[Line Sub Total]],0)</f>
        <v>0</v>
      </c>
      <c r="AI459" s="18">
        <f>IF(SalesOrders_Log[[#This Row],[Date Invoiced]]=FY02_M02,SalesOrders_Log[[#This Row],[Line Sub Total]],0)</f>
        <v>0</v>
      </c>
      <c r="AJ459" s="18">
        <f>IF(SalesOrders_Log[[#This Row],[Date Invoiced]]=FY02_M03,SalesOrders_Log[[#This Row],[Line Sub Total]],0)</f>
        <v>0</v>
      </c>
      <c r="AK459" s="18">
        <f>IF(SalesOrders_Log[[#This Row],[Date Invoiced]]=FY02_M04,SalesOrders_Log[[#This Row],[Line Sub Total]],0)</f>
        <v>0</v>
      </c>
      <c r="AL459" s="18">
        <f>IF(SalesOrders_Log[[#This Row],[Date Invoiced]]=FY02_M05,SalesOrders_Log[[#This Row],[Line Sub Total]],0)</f>
        <v>0</v>
      </c>
      <c r="AM459" s="18">
        <f>IF(SalesOrders_Log[[#This Row],[Date Invoiced]]=FY02_M06,SalesOrders_Log[[#This Row],[Line Sub Total]],0)</f>
        <v>0</v>
      </c>
      <c r="AN459" s="18">
        <f>IF(SalesOrders_Log[[#This Row],[Date Invoiced]]=FY02_M07,SalesOrders_Log[[#This Row],[Line Sub Total]],0)</f>
        <v>0</v>
      </c>
      <c r="AO459" s="18">
        <f>IF(SalesOrders_Log[[#This Row],[Date Invoiced]]=FY02_M08,SalesOrders_Log[[#This Row],[Line Sub Total]],0)</f>
        <v>0</v>
      </c>
      <c r="AP459" s="18">
        <f>IF(SalesOrders_Log[[#This Row],[Date Invoiced]]=FY02_M09,SalesOrders_Log[[#This Row],[Line Sub Total]],0)</f>
        <v>0</v>
      </c>
      <c r="AQ459" s="18">
        <f>IF(SalesOrders_Log[[#This Row],[Date Invoiced]]=FY02_M10,SalesOrders_Log[[#This Row],[Line Sub Total]],0)</f>
        <v>0</v>
      </c>
      <c r="AR459" s="18">
        <f>IF(SalesOrders_Log[[#This Row],[Date Invoiced]]=FY02_M11,SalesOrders_Log[[#This Row],[Line Sub Total]],0)</f>
        <v>0</v>
      </c>
      <c r="AS459" s="18">
        <f>IF(SalesOrders_Log[[#This Row],[Date Invoiced]]=FY02_M12,SalesOrders_Log[[#This Row],[Line Sub Total]],0)</f>
        <v>0</v>
      </c>
      <c r="AT459" s="18">
        <f>IF(SalesOrders_Log[[#This Row],[Date Invoiced]]=FY03_M01,SalesOrders_Log[[#This Row],[Line Sub Total]],0)</f>
        <v>0</v>
      </c>
      <c r="AU459" s="18">
        <f>IF(SalesOrders_Log[[#This Row],[Date Invoiced]]=FY03_M02,SalesOrders_Log[[#This Row],[Line Sub Total]],0)</f>
        <v>0</v>
      </c>
      <c r="AV459" s="18">
        <f>IF(SalesOrders_Log[[#This Row],[Date Invoiced]]=FY03_M03,SalesOrders_Log[[#This Row],[Line Sub Total]],0)</f>
        <v>0</v>
      </c>
      <c r="AW459" s="18">
        <f>IF(SalesOrders_Log[[#This Row],[Date Invoiced]]=FY03_M04,SalesOrders_Log[[#This Row],[Line Sub Total]],0)</f>
        <v>0</v>
      </c>
      <c r="AX459" s="18">
        <f>IF(SalesOrders_Log[[#This Row],[Date Invoiced]]=FY03_M05,SalesOrders_Log[[#This Row],[Line Sub Total]],0)</f>
        <v>0</v>
      </c>
      <c r="AY459" s="18">
        <f>IF(SalesOrders_Log[[#This Row],[Date Invoiced]]=FY03_M06,SalesOrders_Log[[#This Row],[Line Sub Total]],0)</f>
        <v>0</v>
      </c>
      <c r="AZ459" s="18">
        <f>IF(SalesOrders_Log[[#This Row],[Date Invoiced]]=FY03_M07,SalesOrders_Log[[#This Row],[Line Sub Total]],0)</f>
        <v>0</v>
      </c>
      <c r="BA459" s="18">
        <f>IF(SalesOrders_Log[[#This Row],[Date Invoiced]]=FY03_M08,SalesOrders_Log[[#This Row],[Line Sub Total]],0)</f>
        <v>0</v>
      </c>
      <c r="BB459" s="18">
        <f>IF(SalesOrders_Log[[#This Row],[Date Invoiced]]=FY03_M09,SalesOrders_Log[[#This Row],[Line Sub Total]],0)</f>
        <v>0</v>
      </c>
      <c r="BC459" s="18">
        <f>IF(SalesOrders_Log[[#This Row],[Date Invoiced]]=FY03_M10,SalesOrders_Log[[#This Row],[Line Sub Total]],0)</f>
        <v>0</v>
      </c>
      <c r="BD459" s="18">
        <f>IF(SalesOrders_Log[[#This Row],[Date Invoiced]]=FY03_M11,SalesOrders_Log[[#This Row],[Line Sub Total]],0)</f>
        <v>0</v>
      </c>
      <c r="BE459" s="18">
        <f>IF(SalesOrders_Log[[#This Row],[Date Invoiced]]=FY03_M12,SalesOrders_Log[[#This Row],[Line Sub Total]],0)</f>
        <v>0</v>
      </c>
      <c r="BF459" s="18">
        <f>IF(SalesOrders_Log[[#This Row],[Product]]=FY04_M01,SalesOrders_Log[[#This Row],[Date Invoiced]],0)</f>
        <v>0</v>
      </c>
      <c r="BG459" s="18">
        <f>IF(SalesOrders_Log[[#This Row],[Product]]=FY04_M02,SalesOrders_Log[[#This Row],[Date Invoiced]],0)</f>
        <v>0</v>
      </c>
      <c r="BH459" s="18">
        <f>IF(SalesOrders_Log[[#This Row],[Product]]=FY04_M03,SalesOrders_Log[[#This Row],[Date Invoiced]],0)</f>
        <v>0</v>
      </c>
      <c r="BI459" s="18">
        <f>IF(SalesOrders_Log[[#This Row],[Product]]=FY04_M04,SalesOrders_Log[[#This Row],[Date Invoiced]],0)</f>
        <v>0</v>
      </c>
      <c r="BJ459" s="18">
        <f>IF(SalesOrders_Log[[#This Row],[Product]]=FY04_M05,SalesOrders_Log[[#This Row],[Date Invoiced]],0)</f>
        <v>0</v>
      </c>
      <c r="BK459" s="18">
        <f>IF(SalesOrders_Log[[#This Row],[Product]]=FY04_M06,SalesOrders_Log[[#This Row],[Date Invoiced]],0)</f>
        <v>0</v>
      </c>
      <c r="BL459" s="18">
        <f>IF(SalesOrders_Log[[#This Row],[Product]]=FY04_M07,SalesOrders_Log[[#This Row],[Date Invoiced]],0)</f>
        <v>0</v>
      </c>
      <c r="BM459" s="18">
        <f>IF(SalesOrders_Log[[#This Row],[Product]]=FY04_M08,SalesOrders_Log[[#This Row],[Date Invoiced]],0)</f>
        <v>0</v>
      </c>
      <c r="BN459" s="18">
        <f>IF(SalesOrders_Log[[#This Row],[Product]]=FY04_M09,SalesOrders_Log[[#This Row],[Date Invoiced]],0)</f>
        <v>0</v>
      </c>
      <c r="BO459" s="18">
        <f>IF(SalesOrders_Log[[#This Row],[Product]]=FY04_M10,SalesOrders_Log[[#This Row],[Date Invoiced]],0)</f>
        <v>0</v>
      </c>
      <c r="BP459" s="18">
        <f>IF(SalesOrders_Log[[#This Row],[Product]]=FY04_M11,SalesOrders_Log[[#This Row],[Date Invoiced]],0)</f>
        <v>0</v>
      </c>
      <c r="BQ459" s="18">
        <f>IF(SalesOrders_Log[[#This Row],[Product]]=FY04_M12,SalesOrders_Log[[#This Row],[Date Invoiced]],0)</f>
        <v>0</v>
      </c>
      <c r="BR459" s="18">
        <f>IF(SalesOrders_Log[[#This Row],[Product]]=FY05_M01,SalesOrders_Log[[#This Row],[Date Invoiced]],0)</f>
        <v>0</v>
      </c>
      <c r="BS459" s="18">
        <f>IF(SalesOrders_Log[[#This Row],[Product]]=FY05_M02,SalesOrders_Log[[#This Row],[Date Invoiced]],0)</f>
        <v>0</v>
      </c>
      <c r="BT459" s="18">
        <f>IF(SalesOrders_Log[[#This Row],[Product]]=FY05_M03,SalesOrders_Log[[#This Row],[Date Invoiced]],0)</f>
        <v>0</v>
      </c>
      <c r="BU459" s="18">
        <f>IF(SalesOrders_Log[[#This Row],[Product]]=FY05_M04,SalesOrders_Log[[#This Row],[Date Invoiced]],0)</f>
        <v>0</v>
      </c>
      <c r="BV459" s="18">
        <f>IF(SalesOrders_Log[[#This Row],[Product]]=FY05_M05,SalesOrders_Log[[#This Row],[Date Invoiced]],0)</f>
        <v>0</v>
      </c>
      <c r="BW459" s="18">
        <f>IF(SalesOrders_Log[[#This Row],[Product]]=FY05_M06,SalesOrders_Log[[#This Row],[Date Invoiced]],0)</f>
        <v>0</v>
      </c>
      <c r="BX459" s="18">
        <f>IF(SalesOrders_Log[[#This Row],[Product]]=FY05_M07,SalesOrders_Log[[#This Row],[Date Invoiced]],0)</f>
        <v>0</v>
      </c>
      <c r="BY459" s="18">
        <f>IF(SalesOrders_Log[[#This Row],[Product]]=FY05_M08,SalesOrders_Log[[#This Row],[Date Invoiced]],0)</f>
        <v>0</v>
      </c>
      <c r="BZ459" s="18">
        <f>IF(SalesOrders_Log[[#This Row],[Product]]=FY05_M09,SalesOrders_Log[[#This Row],[Date Invoiced]],0)</f>
        <v>0</v>
      </c>
      <c r="CA459" s="18">
        <f>IF(SalesOrders_Log[[#This Row],[Product]]=FY05_M10,SalesOrders_Log[[#This Row],[Date Invoiced]],0)</f>
        <v>0</v>
      </c>
      <c r="CB459" s="18">
        <f>IF(SalesOrders_Log[[#This Row],[Product]]=FY05_M11,SalesOrders_Log[[#This Row],[Date Invoiced]],0)</f>
        <v>0</v>
      </c>
      <c r="CC459" s="18">
        <f>IF(SalesOrders_Log[[#This Row],[Product]]=FY05_M12,SalesOrders_Log[[#This Row],[Date Invoiced]],0)</f>
        <v>0</v>
      </c>
    </row>
    <row r="460" spans="2:81" x14ac:dyDescent="0.25">
      <c r="B460" s="6" t="s">
        <v>1064</v>
      </c>
      <c r="C460" s="6"/>
      <c r="D460" s="11"/>
      <c r="E460" s="6"/>
      <c r="F460" s="6"/>
      <c r="G460" s="6"/>
      <c r="H460" s="6"/>
      <c r="I460" s="6"/>
      <c r="J460" s="6"/>
      <c r="K460" s="6"/>
      <c r="L460" s="18" t="str">
        <f>IF(ISBLANK(SalesOrders_Log[[#This Row],[Product]]),"",SalesOrders_Log[[#This Row],[List Price]]*SalesOrders_Log[[#This Row],[QTY at List Price]]+SalesOrders_Log[[#This Row],[Discount Price]]*SalesOrders_Log[[#This Row],[QTY at Discount Price]])</f>
        <v/>
      </c>
      <c r="M460" s="6"/>
      <c r="N460" s="6"/>
      <c r="O460" s="18" t="str">
        <f>IFERROR(SalesOrders_Log[[#This Row],[Line Sub Total]]*SalesOrders_Log[[#This Row],[Zip Code Taxes]],"")</f>
        <v/>
      </c>
      <c r="P460" s="18">
        <f>SalesOrders_Log[[#This Row],[List Price]]-SalesOrders_Log[[#This Row],[Cost Price]]</f>
        <v>0</v>
      </c>
      <c r="Q46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60" s="93" t="str">
        <f>IFERROR(SalesOrders_Log[[#This Row],[QTY at List Price]]*SalesOrders_Log[[#This Row],[List Price]]/SalesOrders_Log[[#This Row],[Cost Price]]*SalesOrders_Log[[#This Row],[QTY at List Price]]-IF(SalesOrders_Log[[#This Row],[QTY at List Price]]="","",1),"")</f>
        <v/>
      </c>
      <c r="S460" s="93" t="str">
        <f>IFERROR( SalesOrders_Log[[#This Row],[QTY at Discount Price]]*SalesOrders_Log[[#This Row],[Discount Price]]/SalesOrders_Log[[#This Row],[Cost Price]]*SalesOrders_Log[[#This Row],[QTY at Discount Price]]-IF(SalesOrders_Log[[#This Row],[QTY at Discount Price]]="","",1),"")</f>
        <v/>
      </c>
      <c r="T460" s="6"/>
      <c r="V460" s="18">
        <f>IF(SalesOrders_Log[[#This Row],[Date Invoiced]]=FY01_M01,SalesOrders_Log[[#This Row],[Line Sub Total]],0)</f>
        <v>0</v>
      </c>
      <c r="W460" s="18">
        <f>IF(SalesOrders_Log[[#This Row],[Date Invoiced]]=FY01_M02,SalesOrders_Log[[#This Row],[Line Sub Total]],0)</f>
        <v>0</v>
      </c>
      <c r="X460" s="18">
        <f>IF(SalesOrders_Log[[#This Row],[Date Invoiced]]=FY01_M03,SalesOrders_Log[[#This Row],[Line Sub Total]],0)</f>
        <v>0</v>
      </c>
      <c r="Y460" s="18">
        <f>IF(SalesOrders_Log[[#This Row],[Date Invoiced]]=FY01_M04,SalesOrders_Log[[#This Row],[Line Sub Total]],0)</f>
        <v>0</v>
      </c>
      <c r="Z460" s="18">
        <f>IF(SalesOrders_Log[[#This Row],[Date Invoiced]]=FY01_M05,SalesOrders_Log[[#This Row],[Line Sub Total]],0)</f>
        <v>0</v>
      </c>
      <c r="AA460" s="18">
        <f>IF(SalesOrders_Log[[#This Row],[Date Invoiced]]=FY01_M06,SalesOrders_Log[[#This Row],[Line Sub Total]],0)</f>
        <v>0</v>
      </c>
      <c r="AB460" s="18">
        <f>IF(SalesOrders_Log[[#This Row],[Date Invoiced]]=FY01_M07,SalesOrders_Log[[#This Row],[Line Sub Total]],0)</f>
        <v>0</v>
      </c>
      <c r="AC460" s="18">
        <f>IF(SalesOrders_Log[[#This Row],[Date Invoiced]]=FY01_M08,SalesOrders_Log[[#This Row],[Line Sub Total]],0)</f>
        <v>0</v>
      </c>
      <c r="AD460" s="18">
        <f>IF(SalesOrders_Log[[#This Row],[Date Invoiced]]=FY01_M09,SalesOrders_Log[[#This Row],[Line Sub Total]],0)</f>
        <v>0</v>
      </c>
      <c r="AE460" s="18">
        <f>IF(SalesOrders_Log[[#This Row],[Date Invoiced]]=FY01_M10,SalesOrders_Log[[#This Row],[Line Sub Total]],0)</f>
        <v>0</v>
      </c>
      <c r="AF460" s="18">
        <f>IF(SalesOrders_Log[[#This Row],[Date Invoiced]]=FY01_M11,SalesOrders_Log[[#This Row],[Line Sub Total]],0)</f>
        <v>0</v>
      </c>
      <c r="AG460" s="18">
        <f>IF(SalesOrders_Log[[#This Row],[Date Invoiced]]=FY01_M12,SalesOrders_Log[[#This Row],[Line Sub Total]],0)</f>
        <v>0</v>
      </c>
      <c r="AH460" s="18">
        <f>IF(SalesOrders_Log[[#This Row],[Date Invoiced]]=FY02_M01,SalesOrders_Log[[#This Row],[Line Sub Total]],0)</f>
        <v>0</v>
      </c>
      <c r="AI460" s="18">
        <f>IF(SalesOrders_Log[[#This Row],[Date Invoiced]]=FY02_M02,SalesOrders_Log[[#This Row],[Line Sub Total]],0)</f>
        <v>0</v>
      </c>
      <c r="AJ460" s="18">
        <f>IF(SalesOrders_Log[[#This Row],[Date Invoiced]]=FY02_M03,SalesOrders_Log[[#This Row],[Line Sub Total]],0)</f>
        <v>0</v>
      </c>
      <c r="AK460" s="18">
        <f>IF(SalesOrders_Log[[#This Row],[Date Invoiced]]=FY02_M04,SalesOrders_Log[[#This Row],[Line Sub Total]],0)</f>
        <v>0</v>
      </c>
      <c r="AL460" s="18">
        <f>IF(SalesOrders_Log[[#This Row],[Date Invoiced]]=FY02_M05,SalesOrders_Log[[#This Row],[Line Sub Total]],0)</f>
        <v>0</v>
      </c>
      <c r="AM460" s="18">
        <f>IF(SalesOrders_Log[[#This Row],[Date Invoiced]]=FY02_M06,SalesOrders_Log[[#This Row],[Line Sub Total]],0)</f>
        <v>0</v>
      </c>
      <c r="AN460" s="18">
        <f>IF(SalesOrders_Log[[#This Row],[Date Invoiced]]=FY02_M07,SalesOrders_Log[[#This Row],[Line Sub Total]],0)</f>
        <v>0</v>
      </c>
      <c r="AO460" s="18">
        <f>IF(SalesOrders_Log[[#This Row],[Date Invoiced]]=FY02_M08,SalesOrders_Log[[#This Row],[Line Sub Total]],0)</f>
        <v>0</v>
      </c>
      <c r="AP460" s="18">
        <f>IF(SalesOrders_Log[[#This Row],[Date Invoiced]]=FY02_M09,SalesOrders_Log[[#This Row],[Line Sub Total]],0)</f>
        <v>0</v>
      </c>
      <c r="AQ460" s="18">
        <f>IF(SalesOrders_Log[[#This Row],[Date Invoiced]]=FY02_M10,SalesOrders_Log[[#This Row],[Line Sub Total]],0)</f>
        <v>0</v>
      </c>
      <c r="AR460" s="18">
        <f>IF(SalesOrders_Log[[#This Row],[Date Invoiced]]=FY02_M11,SalesOrders_Log[[#This Row],[Line Sub Total]],0)</f>
        <v>0</v>
      </c>
      <c r="AS460" s="18">
        <f>IF(SalesOrders_Log[[#This Row],[Date Invoiced]]=FY02_M12,SalesOrders_Log[[#This Row],[Line Sub Total]],0)</f>
        <v>0</v>
      </c>
      <c r="AT460" s="18">
        <f>IF(SalesOrders_Log[[#This Row],[Date Invoiced]]=FY03_M01,SalesOrders_Log[[#This Row],[Line Sub Total]],0)</f>
        <v>0</v>
      </c>
      <c r="AU460" s="18">
        <f>IF(SalesOrders_Log[[#This Row],[Date Invoiced]]=FY03_M02,SalesOrders_Log[[#This Row],[Line Sub Total]],0)</f>
        <v>0</v>
      </c>
      <c r="AV460" s="18">
        <f>IF(SalesOrders_Log[[#This Row],[Date Invoiced]]=FY03_M03,SalesOrders_Log[[#This Row],[Line Sub Total]],0)</f>
        <v>0</v>
      </c>
      <c r="AW460" s="18">
        <f>IF(SalesOrders_Log[[#This Row],[Date Invoiced]]=FY03_M04,SalesOrders_Log[[#This Row],[Line Sub Total]],0)</f>
        <v>0</v>
      </c>
      <c r="AX460" s="18">
        <f>IF(SalesOrders_Log[[#This Row],[Date Invoiced]]=FY03_M05,SalesOrders_Log[[#This Row],[Line Sub Total]],0)</f>
        <v>0</v>
      </c>
      <c r="AY460" s="18">
        <f>IF(SalesOrders_Log[[#This Row],[Date Invoiced]]=FY03_M06,SalesOrders_Log[[#This Row],[Line Sub Total]],0)</f>
        <v>0</v>
      </c>
      <c r="AZ460" s="18">
        <f>IF(SalesOrders_Log[[#This Row],[Date Invoiced]]=FY03_M07,SalesOrders_Log[[#This Row],[Line Sub Total]],0)</f>
        <v>0</v>
      </c>
      <c r="BA460" s="18">
        <f>IF(SalesOrders_Log[[#This Row],[Date Invoiced]]=FY03_M08,SalesOrders_Log[[#This Row],[Line Sub Total]],0)</f>
        <v>0</v>
      </c>
      <c r="BB460" s="18">
        <f>IF(SalesOrders_Log[[#This Row],[Date Invoiced]]=FY03_M09,SalesOrders_Log[[#This Row],[Line Sub Total]],0)</f>
        <v>0</v>
      </c>
      <c r="BC460" s="18">
        <f>IF(SalesOrders_Log[[#This Row],[Date Invoiced]]=FY03_M10,SalesOrders_Log[[#This Row],[Line Sub Total]],0)</f>
        <v>0</v>
      </c>
      <c r="BD460" s="18">
        <f>IF(SalesOrders_Log[[#This Row],[Date Invoiced]]=FY03_M11,SalesOrders_Log[[#This Row],[Line Sub Total]],0)</f>
        <v>0</v>
      </c>
      <c r="BE460" s="18">
        <f>IF(SalesOrders_Log[[#This Row],[Date Invoiced]]=FY03_M12,SalesOrders_Log[[#This Row],[Line Sub Total]],0)</f>
        <v>0</v>
      </c>
      <c r="BF460" s="18">
        <f>IF(SalesOrders_Log[[#This Row],[Product]]=FY04_M01,SalesOrders_Log[[#This Row],[Date Invoiced]],0)</f>
        <v>0</v>
      </c>
      <c r="BG460" s="18">
        <f>IF(SalesOrders_Log[[#This Row],[Product]]=FY04_M02,SalesOrders_Log[[#This Row],[Date Invoiced]],0)</f>
        <v>0</v>
      </c>
      <c r="BH460" s="18">
        <f>IF(SalesOrders_Log[[#This Row],[Product]]=FY04_M03,SalesOrders_Log[[#This Row],[Date Invoiced]],0)</f>
        <v>0</v>
      </c>
      <c r="BI460" s="18">
        <f>IF(SalesOrders_Log[[#This Row],[Product]]=FY04_M04,SalesOrders_Log[[#This Row],[Date Invoiced]],0)</f>
        <v>0</v>
      </c>
      <c r="BJ460" s="18">
        <f>IF(SalesOrders_Log[[#This Row],[Product]]=FY04_M05,SalesOrders_Log[[#This Row],[Date Invoiced]],0)</f>
        <v>0</v>
      </c>
      <c r="BK460" s="18">
        <f>IF(SalesOrders_Log[[#This Row],[Product]]=FY04_M06,SalesOrders_Log[[#This Row],[Date Invoiced]],0)</f>
        <v>0</v>
      </c>
      <c r="BL460" s="18">
        <f>IF(SalesOrders_Log[[#This Row],[Product]]=FY04_M07,SalesOrders_Log[[#This Row],[Date Invoiced]],0)</f>
        <v>0</v>
      </c>
      <c r="BM460" s="18">
        <f>IF(SalesOrders_Log[[#This Row],[Product]]=FY04_M08,SalesOrders_Log[[#This Row],[Date Invoiced]],0)</f>
        <v>0</v>
      </c>
      <c r="BN460" s="18">
        <f>IF(SalesOrders_Log[[#This Row],[Product]]=FY04_M09,SalesOrders_Log[[#This Row],[Date Invoiced]],0)</f>
        <v>0</v>
      </c>
      <c r="BO460" s="18">
        <f>IF(SalesOrders_Log[[#This Row],[Product]]=FY04_M10,SalesOrders_Log[[#This Row],[Date Invoiced]],0)</f>
        <v>0</v>
      </c>
      <c r="BP460" s="18">
        <f>IF(SalesOrders_Log[[#This Row],[Product]]=FY04_M11,SalesOrders_Log[[#This Row],[Date Invoiced]],0)</f>
        <v>0</v>
      </c>
      <c r="BQ460" s="18">
        <f>IF(SalesOrders_Log[[#This Row],[Product]]=FY04_M12,SalesOrders_Log[[#This Row],[Date Invoiced]],0)</f>
        <v>0</v>
      </c>
      <c r="BR460" s="18">
        <f>IF(SalesOrders_Log[[#This Row],[Product]]=FY05_M01,SalesOrders_Log[[#This Row],[Date Invoiced]],0)</f>
        <v>0</v>
      </c>
      <c r="BS460" s="18">
        <f>IF(SalesOrders_Log[[#This Row],[Product]]=FY05_M02,SalesOrders_Log[[#This Row],[Date Invoiced]],0)</f>
        <v>0</v>
      </c>
      <c r="BT460" s="18">
        <f>IF(SalesOrders_Log[[#This Row],[Product]]=FY05_M03,SalesOrders_Log[[#This Row],[Date Invoiced]],0)</f>
        <v>0</v>
      </c>
      <c r="BU460" s="18">
        <f>IF(SalesOrders_Log[[#This Row],[Product]]=FY05_M04,SalesOrders_Log[[#This Row],[Date Invoiced]],0)</f>
        <v>0</v>
      </c>
      <c r="BV460" s="18">
        <f>IF(SalesOrders_Log[[#This Row],[Product]]=FY05_M05,SalesOrders_Log[[#This Row],[Date Invoiced]],0)</f>
        <v>0</v>
      </c>
      <c r="BW460" s="18">
        <f>IF(SalesOrders_Log[[#This Row],[Product]]=FY05_M06,SalesOrders_Log[[#This Row],[Date Invoiced]],0)</f>
        <v>0</v>
      </c>
      <c r="BX460" s="18">
        <f>IF(SalesOrders_Log[[#This Row],[Product]]=FY05_M07,SalesOrders_Log[[#This Row],[Date Invoiced]],0)</f>
        <v>0</v>
      </c>
      <c r="BY460" s="18">
        <f>IF(SalesOrders_Log[[#This Row],[Product]]=FY05_M08,SalesOrders_Log[[#This Row],[Date Invoiced]],0)</f>
        <v>0</v>
      </c>
      <c r="BZ460" s="18">
        <f>IF(SalesOrders_Log[[#This Row],[Product]]=FY05_M09,SalesOrders_Log[[#This Row],[Date Invoiced]],0)</f>
        <v>0</v>
      </c>
      <c r="CA460" s="18">
        <f>IF(SalesOrders_Log[[#This Row],[Product]]=FY05_M10,SalesOrders_Log[[#This Row],[Date Invoiced]],0)</f>
        <v>0</v>
      </c>
      <c r="CB460" s="18">
        <f>IF(SalesOrders_Log[[#This Row],[Product]]=FY05_M11,SalesOrders_Log[[#This Row],[Date Invoiced]],0)</f>
        <v>0</v>
      </c>
      <c r="CC460" s="18">
        <f>IF(SalesOrders_Log[[#This Row],[Product]]=FY05_M12,SalesOrders_Log[[#This Row],[Date Invoiced]],0)</f>
        <v>0</v>
      </c>
    </row>
    <row r="461" spans="2:81" x14ac:dyDescent="0.25">
      <c r="B461" s="6" t="s">
        <v>1065</v>
      </c>
      <c r="C461" s="6"/>
      <c r="D461" s="11"/>
      <c r="E461" s="6"/>
      <c r="F461" s="6"/>
      <c r="G461" s="6"/>
      <c r="H461" s="6"/>
      <c r="I461" s="6"/>
      <c r="J461" s="6"/>
      <c r="K461" s="6"/>
      <c r="L461" s="18" t="str">
        <f>IF(ISBLANK(SalesOrders_Log[[#This Row],[Product]]),"",SalesOrders_Log[[#This Row],[List Price]]*SalesOrders_Log[[#This Row],[QTY at List Price]]+SalesOrders_Log[[#This Row],[Discount Price]]*SalesOrders_Log[[#This Row],[QTY at Discount Price]])</f>
        <v/>
      </c>
      <c r="M461" s="6"/>
      <c r="N461" s="6"/>
      <c r="O461" s="18" t="str">
        <f>IFERROR(SalesOrders_Log[[#This Row],[Line Sub Total]]*SalesOrders_Log[[#This Row],[Zip Code Taxes]],"")</f>
        <v/>
      </c>
      <c r="P461" s="18">
        <f>SalesOrders_Log[[#This Row],[List Price]]-SalesOrders_Log[[#This Row],[Cost Price]]</f>
        <v>0</v>
      </c>
      <c r="Q46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61" s="93" t="str">
        <f>IFERROR(SalesOrders_Log[[#This Row],[QTY at List Price]]*SalesOrders_Log[[#This Row],[List Price]]/SalesOrders_Log[[#This Row],[Cost Price]]*SalesOrders_Log[[#This Row],[QTY at List Price]]-IF(SalesOrders_Log[[#This Row],[QTY at List Price]]="","",1),"")</f>
        <v/>
      </c>
      <c r="S461" s="93" t="str">
        <f>IFERROR( SalesOrders_Log[[#This Row],[QTY at Discount Price]]*SalesOrders_Log[[#This Row],[Discount Price]]/SalesOrders_Log[[#This Row],[Cost Price]]*SalesOrders_Log[[#This Row],[QTY at Discount Price]]-IF(SalesOrders_Log[[#This Row],[QTY at Discount Price]]="","",1),"")</f>
        <v/>
      </c>
      <c r="T461" s="6"/>
      <c r="V461" s="18">
        <f>IF(SalesOrders_Log[[#This Row],[Date Invoiced]]=FY01_M01,SalesOrders_Log[[#This Row],[Line Sub Total]],0)</f>
        <v>0</v>
      </c>
      <c r="W461" s="18">
        <f>IF(SalesOrders_Log[[#This Row],[Date Invoiced]]=FY01_M02,SalesOrders_Log[[#This Row],[Line Sub Total]],0)</f>
        <v>0</v>
      </c>
      <c r="X461" s="18">
        <f>IF(SalesOrders_Log[[#This Row],[Date Invoiced]]=FY01_M03,SalesOrders_Log[[#This Row],[Line Sub Total]],0)</f>
        <v>0</v>
      </c>
      <c r="Y461" s="18">
        <f>IF(SalesOrders_Log[[#This Row],[Date Invoiced]]=FY01_M04,SalesOrders_Log[[#This Row],[Line Sub Total]],0)</f>
        <v>0</v>
      </c>
      <c r="Z461" s="18">
        <f>IF(SalesOrders_Log[[#This Row],[Date Invoiced]]=FY01_M05,SalesOrders_Log[[#This Row],[Line Sub Total]],0)</f>
        <v>0</v>
      </c>
      <c r="AA461" s="18">
        <f>IF(SalesOrders_Log[[#This Row],[Date Invoiced]]=FY01_M06,SalesOrders_Log[[#This Row],[Line Sub Total]],0)</f>
        <v>0</v>
      </c>
      <c r="AB461" s="18">
        <f>IF(SalesOrders_Log[[#This Row],[Date Invoiced]]=FY01_M07,SalesOrders_Log[[#This Row],[Line Sub Total]],0)</f>
        <v>0</v>
      </c>
      <c r="AC461" s="18">
        <f>IF(SalesOrders_Log[[#This Row],[Date Invoiced]]=FY01_M08,SalesOrders_Log[[#This Row],[Line Sub Total]],0)</f>
        <v>0</v>
      </c>
      <c r="AD461" s="18">
        <f>IF(SalesOrders_Log[[#This Row],[Date Invoiced]]=FY01_M09,SalesOrders_Log[[#This Row],[Line Sub Total]],0)</f>
        <v>0</v>
      </c>
      <c r="AE461" s="18">
        <f>IF(SalesOrders_Log[[#This Row],[Date Invoiced]]=FY01_M10,SalesOrders_Log[[#This Row],[Line Sub Total]],0)</f>
        <v>0</v>
      </c>
      <c r="AF461" s="18">
        <f>IF(SalesOrders_Log[[#This Row],[Date Invoiced]]=FY01_M11,SalesOrders_Log[[#This Row],[Line Sub Total]],0)</f>
        <v>0</v>
      </c>
      <c r="AG461" s="18">
        <f>IF(SalesOrders_Log[[#This Row],[Date Invoiced]]=FY01_M12,SalesOrders_Log[[#This Row],[Line Sub Total]],0)</f>
        <v>0</v>
      </c>
      <c r="AH461" s="18">
        <f>IF(SalesOrders_Log[[#This Row],[Date Invoiced]]=FY02_M01,SalesOrders_Log[[#This Row],[Line Sub Total]],0)</f>
        <v>0</v>
      </c>
      <c r="AI461" s="18">
        <f>IF(SalesOrders_Log[[#This Row],[Date Invoiced]]=FY02_M02,SalesOrders_Log[[#This Row],[Line Sub Total]],0)</f>
        <v>0</v>
      </c>
      <c r="AJ461" s="18">
        <f>IF(SalesOrders_Log[[#This Row],[Date Invoiced]]=FY02_M03,SalesOrders_Log[[#This Row],[Line Sub Total]],0)</f>
        <v>0</v>
      </c>
      <c r="AK461" s="18">
        <f>IF(SalesOrders_Log[[#This Row],[Date Invoiced]]=FY02_M04,SalesOrders_Log[[#This Row],[Line Sub Total]],0)</f>
        <v>0</v>
      </c>
      <c r="AL461" s="18">
        <f>IF(SalesOrders_Log[[#This Row],[Date Invoiced]]=FY02_M05,SalesOrders_Log[[#This Row],[Line Sub Total]],0)</f>
        <v>0</v>
      </c>
      <c r="AM461" s="18">
        <f>IF(SalesOrders_Log[[#This Row],[Date Invoiced]]=FY02_M06,SalesOrders_Log[[#This Row],[Line Sub Total]],0)</f>
        <v>0</v>
      </c>
      <c r="AN461" s="18">
        <f>IF(SalesOrders_Log[[#This Row],[Date Invoiced]]=FY02_M07,SalesOrders_Log[[#This Row],[Line Sub Total]],0)</f>
        <v>0</v>
      </c>
      <c r="AO461" s="18">
        <f>IF(SalesOrders_Log[[#This Row],[Date Invoiced]]=FY02_M08,SalesOrders_Log[[#This Row],[Line Sub Total]],0)</f>
        <v>0</v>
      </c>
      <c r="AP461" s="18">
        <f>IF(SalesOrders_Log[[#This Row],[Date Invoiced]]=FY02_M09,SalesOrders_Log[[#This Row],[Line Sub Total]],0)</f>
        <v>0</v>
      </c>
      <c r="AQ461" s="18">
        <f>IF(SalesOrders_Log[[#This Row],[Date Invoiced]]=FY02_M10,SalesOrders_Log[[#This Row],[Line Sub Total]],0)</f>
        <v>0</v>
      </c>
      <c r="AR461" s="18">
        <f>IF(SalesOrders_Log[[#This Row],[Date Invoiced]]=FY02_M11,SalesOrders_Log[[#This Row],[Line Sub Total]],0)</f>
        <v>0</v>
      </c>
      <c r="AS461" s="18">
        <f>IF(SalesOrders_Log[[#This Row],[Date Invoiced]]=FY02_M12,SalesOrders_Log[[#This Row],[Line Sub Total]],0)</f>
        <v>0</v>
      </c>
      <c r="AT461" s="18">
        <f>IF(SalesOrders_Log[[#This Row],[Date Invoiced]]=FY03_M01,SalesOrders_Log[[#This Row],[Line Sub Total]],0)</f>
        <v>0</v>
      </c>
      <c r="AU461" s="18">
        <f>IF(SalesOrders_Log[[#This Row],[Date Invoiced]]=FY03_M02,SalesOrders_Log[[#This Row],[Line Sub Total]],0)</f>
        <v>0</v>
      </c>
      <c r="AV461" s="18">
        <f>IF(SalesOrders_Log[[#This Row],[Date Invoiced]]=FY03_M03,SalesOrders_Log[[#This Row],[Line Sub Total]],0)</f>
        <v>0</v>
      </c>
      <c r="AW461" s="18">
        <f>IF(SalesOrders_Log[[#This Row],[Date Invoiced]]=FY03_M04,SalesOrders_Log[[#This Row],[Line Sub Total]],0)</f>
        <v>0</v>
      </c>
      <c r="AX461" s="18">
        <f>IF(SalesOrders_Log[[#This Row],[Date Invoiced]]=FY03_M05,SalesOrders_Log[[#This Row],[Line Sub Total]],0)</f>
        <v>0</v>
      </c>
      <c r="AY461" s="18">
        <f>IF(SalesOrders_Log[[#This Row],[Date Invoiced]]=FY03_M06,SalesOrders_Log[[#This Row],[Line Sub Total]],0)</f>
        <v>0</v>
      </c>
      <c r="AZ461" s="18">
        <f>IF(SalesOrders_Log[[#This Row],[Date Invoiced]]=FY03_M07,SalesOrders_Log[[#This Row],[Line Sub Total]],0)</f>
        <v>0</v>
      </c>
      <c r="BA461" s="18">
        <f>IF(SalesOrders_Log[[#This Row],[Date Invoiced]]=FY03_M08,SalesOrders_Log[[#This Row],[Line Sub Total]],0)</f>
        <v>0</v>
      </c>
      <c r="BB461" s="18">
        <f>IF(SalesOrders_Log[[#This Row],[Date Invoiced]]=FY03_M09,SalesOrders_Log[[#This Row],[Line Sub Total]],0)</f>
        <v>0</v>
      </c>
      <c r="BC461" s="18">
        <f>IF(SalesOrders_Log[[#This Row],[Date Invoiced]]=FY03_M10,SalesOrders_Log[[#This Row],[Line Sub Total]],0)</f>
        <v>0</v>
      </c>
      <c r="BD461" s="18">
        <f>IF(SalesOrders_Log[[#This Row],[Date Invoiced]]=FY03_M11,SalesOrders_Log[[#This Row],[Line Sub Total]],0)</f>
        <v>0</v>
      </c>
      <c r="BE461" s="18">
        <f>IF(SalesOrders_Log[[#This Row],[Date Invoiced]]=FY03_M12,SalesOrders_Log[[#This Row],[Line Sub Total]],0)</f>
        <v>0</v>
      </c>
      <c r="BF461" s="18">
        <f>IF(SalesOrders_Log[[#This Row],[Product]]=FY04_M01,SalesOrders_Log[[#This Row],[Date Invoiced]],0)</f>
        <v>0</v>
      </c>
      <c r="BG461" s="18">
        <f>IF(SalesOrders_Log[[#This Row],[Product]]=FY04_M02,SalesOrders_Log[[#This Row],[Date Invoiced]],0)</f>
        <v>0</v>
      </c>
      <c r="BH461" s="18">
        <f>IF(SalesOrders_Log[[#This Row],[Product]]=FY04_M03,SalesOrders_Log[[#This Row],[Date Invoiced]],0)</f>
        <v>0</v>
      </c>
      <c r="BI461" s="18">
        <f>IF(SalesOrders_Log[[#This Row],[Product]]=FY04_M04,SalesOrders_Log[[#This Row],[Date Invoiced]],0)</f>
        <v>0</v>
      </c>
      <c r="BJ461" s="18">
        <f>IF(SalesOrders_Log[[#This Row],[Product]]=FY04_M05,SalesOrders_Log[[#This Row],[Date Invoiced]],0)</f>
        <v>0</v>
      </c>
      <c r="BK461" s="18">
        <f>IF(SalesOrders_Log[[#This Row],[Product]]=FY04_M06,SalesOrders_Log[[#This Row],[Date Invoiced]],0)</f>
        <v>0</v>
      </c>
      <c r="BL461" s="18">
        <f>IF(SalesOrders_Log[[#This Row],[Product]]=FY04_M07,SalesOrders_Log[[#This Row],[Date Invoiced]],0)</f>
        <v>0</v>
      </c>
      <c r="BM461" s="18">
        <f>IF(SalesOrders_Log[[#This Row],[Product]]=FY04_M08,SalesOrders_Log[[#This Row],[Date Invoiced]],0)</f>
        <v>0</v>
      </c>
      <c r="BN461" s="18">
        <f>IF(SalesOrders_Log[[#This Row],[Product]]=FY04_M09,SalesOrders_Log[[#This Row],[Date Invoiced]],0)</f>
        <v>0</v>
      </c>
      <c r="BO461" s="18">
        <f>IF(SalesOrders_Log[[#This Row],[Product]]=FY04_M10,SalesOrders_Log[[#This Row],[Date Invoiced]],0)</f>
        <v>0</v>
      </c>
      <c r="BP461" s="18">
        <f>IF(SalesOrders_Log[[#This Row],[Product]]=FY04_M11,SalesOrders_Log[[#This Row],[Date Invoiced]],0)</f>
        <v>0</v>
      </c>
      <c r="BQ461" s="18">
        <f>IF(SalesOrders_Log[[#This Row],[Product]]=FY04_M12,SalesOrders_Log[[#This Row],[Date Invoiced]],0)</f>
        <v>0</v>
      </c>
      <c r="BR461" s="18">
        <f>IF(SalesOrders_Log[[#This Row],[Product]]=FY05_M01,SalesOrders_Log[[#This Row],[Date Invoiced]],0)</f>
        <v>0</v>
      </c>
      <c r="BS461" s="18">
        <f>IF(SalesOrders_Log[[#This Row],[Product]]=FY05_M02,SalesOrders_Log[[#This Row],[Date Invoiced]],0)</f>
        <v>0</v>
      </c>
      <c r="BT461" s="18">
        <f>IF(SalesOrders_Log[[#This Row],[Product]]=FY05_M03,SalesOrders_Log[[#This Row],[Date Invoiced]],0)</f>
        <v>0</v>
      </c>
      <c r="BU461" s="18">
        <f>IF(SalesOrders_Log[[#This Row],[Product]]=FY05_M04,SalesOrders_Log[[#This Row],[Date Invoiced]],0)</f>
        <v>0</v>
      </c>
      <c r="BV461" s="18">
        <f>IF(SalesOrders_Log[[#This Row],[Product]]=FY05_M05,SalesOrders_Log[[#This Row],[Date Invoiced]],0)</f>
        <v>0</v>
      </c>
      <c r="BW461" s="18">
        <f>IF(SalesOrders_Log[[#This Row],[Product]]=FY05_M06,SalesOrders_Log[[#This Row],[Date Invoiced]],0)</f>
        <v>0</v>
      </c>
      <c r="BX461" s="18">
        <f>IF(SalesOrders_Log[[#This Row],[Product]]=FY05_M07,SalesOrders_Log[[#This Row],[Date Invoiced]],0)</f>
        <v>0</v>
      </c>
      <c r="BY461" s="18">
        <f>IF(SalesOrders_Log[[#This Row],[Product]]=FY05_M08,SalesOrders_Log[[#This Row],[Date Invoiced]],0)</f>
        <v>0</v>
      </c>
      <c r="BZ461" s="18">
        <f>IF(SalesOrders_Log[[#This Row],[Product]]=FY05_M09,SalesOrders_Log[[#This Row],[Date Invoiced]],0)</f>
        <v>0</v>
      </c>
      <c r="CA461" s="18">
        <f>IF(SalesOrders_Log[[#This Row],[Product]]=FY05_M10,SalesOrders_Log[[#This Row],[Date Invoiced]],0)</f>
        <v>0</v>
      </c>
      <c r="CB461" s="18">
        <f>IF(SalesOrders_Log[[#This Row],[Product]]=FY05_M11,SalesOrders_Log[[#This Row],[Date Invoiced]],0)</f>
        <v>0</v>
      </c>
      <c r="CC461" s="18">
        <f>IF(SalesOrders_Log[[#This Row],[Product]]=FY05_M12,SalesOrders_Log[[#This Row],[Date Invoiced]],0)</f>
        <v>0</v>
      </c>
    </row>
    <row r="462" spans="2:81" x14ac:dyDescent="0.25">
      <c r="B462" s="6" t="s">
        <v>1066</v>
      </c>
      <c r="C462" s="6"/>
      <c r="D462" s="11"/>
      <c r="E462" s="6"/>
      <c r="F462" s="6"/>
      <c r="G462" s="6"/>
      <c r="H462" s="6"/>
      <c r="I462" s="6"/>
      <c r="J462" s="6"/>
      <c r="K462" s="6"/>
      <c r="L462" s="18" t="str">
        <f>IF(ISBLANK(SalesOrders_Log[[#This Row],[Product]]),"",SalesOrders_Log[[#This Row],[List Price]]*SalesOrders_Log[[#This Row],[QTY at List Price]]+SalesOrders_Log[[#This Row],[Discount Price]]*SalesOrders_Log[[#This Row],[QTY at Discount Price]])</f>
        <v/>
      </c>
      <c r="M462" s="6"/>
      <c r="N462" s="6"/>
      <c r="O462" s="18" t="str">
        <f>IFERROR(SalesOrders_Log[[#This Row],[Line Sub Total]]*SalesOrders_Log[[#This Row],[Zip Code Taxes]],"")</f>
        <v/>
      </c>
      <c r="P462" s="18">
        <f>SalesOrders_Log[[#This Row],[List Price]]-SalesOrders_Log[[#This Row],[Cost Price]]</f>
        <v>0</v>
      </c>
      <c r="Q46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62" s="93" t="str">
        <f>IFERROR(SalesOrders_Log[[#This Row],[QTY at List Price]]*SalesOrders_Log[[#This Row],[List Price]]/SalesOrders_Log[[#This Row],[Cost Price]]*SalesOrders_Log[[#This Row],[QTY at List Price]]-IF(SalesOrders_Log[[#This Row],[QTY at List Price]]="","",1),"")</f>
        <v/>
      </c>
      <c r="S462" s="93" t="str">
        <f>IFERROR( SalesOrders_Log[[#This Row],[QTY at Discount Price]]*SalesOrders_Log[[#This Row],[Discount Price]]/SalesOrders_Log[[#This Row],[Cost Price]]*SalesOrders_Log[[#This Row],[QTY at Discount Price]]-IF(SalesOrders_Log[[#This Row],[QTY at Discount Price]]="","",1),"")</f>
        <v/>
      </c>
      <c r="T462" s="6"/>
      <c r="V462" s="18">
        <f>IF(SalesOrders_Log[[#This Row],[Date Invoiced]]=FY01_M01,SalesOrders_Log[[#This Row],[Line Sub Total]],0)</f>
        <v>0</v>
      </c>
      <c r="W462" s="18">
        <f>IF(SalesOrders_Log[[#This Row],[Date Invoiced]]=FY01_M02,SalesOrders_Log[[#This Row],[Line Sub Total]],0)</f>
        <v>0</v>
      </c>
      <c r="X462" s="18">
        <f>IF(SalesOrders_Log[[#This Row],[Date Invoiced]]=FY01_M03,SalesOrders_Log[[#This Row],[Line Sub Total]],0)</f>
        <v>0</v>
      </c>
      <c r="Y462" s="18">
        <f>IF(SalesOrders_Log[[#This Row],[Date Invoiced]]=FY01_M04,SalesOrders_Log[[#This Row],[Line Sub Total]],0)</f>
        <v>0</v>
      </c>
      <c r="Z462" s="18">
        <f>IF(SalesOrders_Log[[#This Row],[Date Invoiced]]=FY01_M05,SalesOrders_Log[[#This Row],[Line Sub Total]],0)</f>
        <v>0</v>
      </c>
      <c r="AA462" s="18">
        <f>IF(SalesOrders_Log[[#This Row],[Date Invoiced]]=FY01_M06,SalesOrders_Log[[#This Row],[Line Sub Total]],0)</f>
        <v>0</v>
      </c>
      <c r="AB462" s="18">
        <f>IF(SalesOrders_Log[[#This Row],[Date Invoiced]]=FY01_M07,SalesOrders_Log[[#This Row],[Line Sub Total]],0)</f>
        <v>0</v>
      </c>
      <c r="AC462" s="18">
        <f>IF(SalesOrders_Log[[#This Row],[Date Invoiced]]=FY01_M08,SalesOrders_Log[[#This Row],[Line Sub Total]],0)</f>
        <v>0</v>
      </c>
      <c r="AD462" s="18">
        <f>IF(SalesOrders_Log[[#This Row],[Date Invoiced]]=FY01_M09,SalesOrders_Log[[#This Row],[Line Sub Total]],0)</f>
        <v>0</v>
      </c>
      <c r="AE462" s="18">
        <f>IF(SalesOrders_Log[[#This Row],[Date Invoiced]]=FY01_M10,SalesOrders_Log[[#This Row],[Line Sub Total]],0)</f>
        <v>0</v>
      </c>
      <c r="AF462" s="18">
        <f>IF(SalesOrders_Log[[#This Row],[Date Invoiced]]=FY01_M11,SalesOrders_Log[[#This Row],[Line Sub Total]],0)</f>
        <v>0</v>
      </c>
      <c r="AG462" s="18">
        <f>IF(SalesOrders_Log[[#This Row],[Date Invoiced]]=FY01_M12,SalesOrders_Log[[#This Row],[Line Sub Total]],0)</f>
        <v>0</v>
      </c>
      <c r="AH462" s="18">
        <f>IF(SalesOrders_Log[[#This Row],[Date Invoiced]]=FY02_M01,SalesOrders_Log[[#This Row],[Line Sub Total]],0)</f>
        <v>0</v>
      </c>
      <c r="AI462" s="18">
        <f>IF(SalesOrders_Log[[#This Row],[Date Invoiced]]=FY02_M02,SalesOrders_Log[[#This Row],[Line Sub Total]],0)</f>
        <v>0</v>
      </c>
      <c r="AJ462" s="18">
        <f>IF(SalesOrders_Log[[#This Row],[Date Invoiced]]=FY02_M03,SalesOrders_Log[[#This Row],[Line Sub Total]],0)</f>
        <v>0</v>
      </c>
      <c r="AK462" s="18">
        <f>IF(SalesOrders_Log[[#This Row],[Date Invoiced]]=FY02_M04,SalesOrders_Log[[#This Row],[Line Sub Total]],0)</f>
        <v>0</v>
      </c>
      <c r="AL462" s="18">
        <f>IF(SalesOrders_Log[[#This Row],[Date Invoiced]]=FY02_M05,SalesOrders_Log[[#This Row],[Line Sub Total]],0)</f>
        <v>0</v>
      </c>
      <c r="AM462" s="18">
        <f>IF(SalesOrders_Log[[#This Row],[Date Invoiced]]=FY02_M06,SalesOrders_Log[[#This Row],[Line Sub Total]],0)</f>
        <v>0</v>
      </c>
      <c r="AN462" s="18">
        <f>IF(SalesOrders_Log[[#This Row],[Date Invoiced]]=FY02_M07,SalesOrders_Log[[#This Row],[Line Sub Total]],0)</f>
        <v>0</v>
      </c>
      <c r="AO462" s="18">
        <f>IF(SalesOrders_Log[[#This Row],[Date Invoiced]]=FY02_M08,SalesOrders_Log[[#This Row],[Line Sub Total]],0)</f>
        <v>0</v>
      </c>
      <c r="AP462" s="18">
        <f>IF(SalesOrders_Log[[#This Row],[Date Invoiced]]=FY02_M09,SalesOrders_Log[[#This Row],[Line Sub Total]],0)</f>
        <v>0</v>
      </c>
      <c r="AQ462" s="18">
        <f>IF(SalesOrders_Log[[#This Row],[Date Invoiced]]=FY02_M10,SalesOrders_Log[[#This Row],[Line Sub Total]],0)</f>
        <v>0</v>
      </c>
      <c r="AR462" s="18">
        <f>IF(SalesOrders_Log[[#This Row],[Date Invoiced]]=FY02_M11,SalesOrders_Log[[#This Row],[Line Sub Total]],0)</f>
        <v>0</v>
      </c>
      <c r="AS462" s="18">
        <f>IF(SalesOrders_Log[[#This Row],[Date Invoiced]]=FY02_M12,SalesOrders_Log[[#This Row],[Line Sub Total]],0)</f>
        <v>0</v>
      </c>
      <c r="AT462" s="18">
        <f>IF(SalesOrders_Log[[#This Row],[Date Invoiced]]=FY03_M01,SalesOrders_Log[[#This Row],[Line Sub Total]],0)</f>
        <v>0</v>
      </c>
      <c r="AU462" s="18">
        <f>IF(SalesOrders_Log[[#This Row],[Date Invoiced]]=FY03_M02,SalesOrders_Log[[#This Row],[Line Sub Total]],0)</f>
        <v>0</v>
      </c>
      <c r="AV462" s="18">
        <f>IF(SalesOrders_Log[[#This Row],[Date Invoiced]]=FY03_M03,SalesOrders_Log[[#This Row],[Line Sub Total]],0)</f>
        <v>0</v>
      </c>
      <c r="AW462" s="18">
        <f>IF(SalesOrders_Log[[#This Row],[Date Invoiced]]=FY03_M04,SalesOrders_Log[[#This Row],[Line Sub Total]],0)</f>
        <v>0</v>
      </c>
      <c r="AX462" s="18">
        <f>IF(SalesOrders_Log[[#This Row],[Date Invoiced]]=FY03_M05,SalesOrders_Log[[#This Row],[Line Sub Total]],0)</f>
        <v>0</v>
      </c>
      <c r="AY462" s="18">
        <f>IF(SalesOrders_Log[[#This Row],[Date Invoiced]]=FY03_M06,SalesOrders_Log[[#This Row],[Line Sub Total]],0)</f>
        <v>0</v>
      </c>
      <c r="AZ462" s="18">
        <f>IF(SalesOrders_Log[[#This Row],[Date Invoiced]]=FY03_M07,SalesOrders_Log[[#This Row],[Line Sub Total]],0)</f>
        <v>0</v>
      </c>
      <c r="BA462" s="18">
        <f>IF(SalesOrders_Log[[#This Row],[Date Invoiced]]=FY03_M08,SalesOrders_Log[[#This Row],[Line Sub Total]],0)</f>
        <v>0</v>
      </c>
      <c r="BB462" s="18">
        <f>IF(SalesOrders_Log[[#This Row],[Date Invoiced]]=FY03_M09,SalesOrders_Log[[#This Row],[Line Sub Total]],0)</f>
        <v>0</v>
      </c>
      <c r="BC462" s="18">
        <f>IF(SalesOrders_Log[[#This Row],[Date Invoiced]]=FY03_M10,SalesOrders_Log[[#This Row],[Line Sub Total]],0)</f>
        <v>0</v>
      </c>
      <c r="BD462" s="18">
        <f>IF(SalesOrders_Log[[#This Row],[Date Invoiced]]=FY03_M11,SalesOrders_Log[[#This Row],[Line Sub Total]],0)</f>
        <v>0</v>
      </c>
      <c r="BE462" s="18">
        <f>IF(SalesOrders_Log[[#This Row],[Date Invoiced]]=FY03_M12,SalesOrders_Log[[#This Row],[Line Sub Total]],0)</f>
        <v>0</v>
      </c>
      <c r="BF462" s="18">
        <f>IF(SalesOrders_Log[[#This Row],[Product]]=FY04_M01,SalesOrders_Log[[#This Row],[Date Invoiced]],0)</f>
        <v>0</v>
      </c>
      <c r="BG462" s="18">
        <f>IF(SalesOrders_Log[[#This Row],[Product]]=FY04_M02,SalesOrders_Log[[#This Row],[Date Invoiced]],0)</f>
        <v>0</v>
      </c>
      <c r="BH462" s="18">
        <f>IF(SalesOrders_Log[[#This Row],[Product]]=FY04_M03,SalesOrders_Log[[#This Row],[Date Invoiced]],0)</f>
        <v>0</v>
      </c>
      <c r="BI462" s="18">
        <f>IF(SalesOrders_Log[[#This Row],[Product]]=FY04_M04,SalesOrders_Log[[#This Row],[Date Invoiced]],0)</f>
        <v>0</v>
      </c>
      <c r="BJ462" s="18">
        <f>IF(SalesOrders_Log[[#This Row],[Product]]=FY04_M05,SalesOrders_Log[[#This Row],[Date Invoiced]],0)</f>
        <v>0</v>
      </c>
      <c r="BK462" s="18">
        <f>IF(SalesOrders_Log[[#This Row],[Product]]=FY04_M06,SalesOrders_Log[[#This Row],[Date Invoiced]],0)</f>
        <v>0</v>
      </c>
      <c r="BL462" s="18">
        <f>IF(SalesOrders_Log[[#This Row],[Product]]=FY04_M07,SalesOrders_Log[[#This Row],[Date Invoiced]],0)</f>
        <v>0</v>
      </c>
      <c r="BM462" s="18">
        <f>IF(SalesOrders_Log[[#This Row],[Product]]=FY04_M08,SalesOrders_Log[[#This Row],[Date Invoiced]],0)</f>
        <v>0</v>
      </c>
      <c r="BN462" s="18">
        <f>IF(SalesOrders_Log[[#This Row],[Product]]=FY04_M09,SalesOrders_Log[[#This Row],[Date Invoiced]],0)</f>
        <v>0</v>
      </c>
      <c r="BO462" s="18">
        <f>IF(SalesOrders_Log[[#This Row],[Product]]=FY04_M10,SalesOrders_Log[[#This Row],[Date Invoiced]],0)</f>
        <v>0</v>
      </c>
      <c r="BP462" s="18">
        <f>IF(SalesOrders_Log[[#This Row],[Product]]=FY04_M11,SalesOrders_Log[[#This Row],[Date Invoiced]],0)</f>
        <v>0</v>
      </c>
      <c r="BQ462" s="18">
        <f>IF(SalesOrders_Log[[#This Row],[Product]]=FY04_M12,SalesOrders_Log[[#This Row],[Date Invoiced]],0)</f>
        <v>0</v>
      </c>
      <c r="BR462" s="18">
        <f>IF(SalesOrders_Log[[#This Row],[Product]]=FY05_M01,SalesOrders_Log[[#This Row],[Date Invoiced]],0)</f>
        <v>0</v>
      </c>
      <c r="BS462" s="18">
        <f>IF(SalesOrders_Log[[#This Row],[Product]]=FY05_M02,SalesOrders_Log[[#This Row],[Date Invoiced]],0)</f>
        <v>0</v>
      </c>
      <c r="BT462" s="18">
        <f>IF(SalesOrders_Log[[#This Row],[Product]]=FY05_M03,SalesOrders_Log[[#This Row],[Date Invoiced]],0)</f>
        <v>0</v>
      </c>
      <c r="BU462" s="18">
        <f>IF(SalesOrders_Log[[#This Row],[Product]]=FY05_M04,SalesOrders_Log[[#This Row],[Date Invoiced]],0)</f>
        <v>0</v>
      </c>
      <c r="BV462" s="18">
        <f>IF(SalesOrders_Log[[#This Row],[Product]]=FY05_M05,SalesOrders_Log[[#This Row],[Date Invoiced]],0)</f>
        <v>0</v>
      </c>
      <c r="BW462" s="18">
        <f>IF(SalesOrders_Log[[#This Row],[Product]]=FY05_M06,SalesOrders_Log[[#This Row],[Date Invoiced]],0)</f>
        <v>0</v>
      </c>
      <c r="BX462" s="18">
        <f>IF(SalesOrders_Log[[#This Row],[Product]]=FY05_M07,SalesOrders_Log[[#This Row],[Date Invoiced]],0)</f>
        <v>0</v>
      </c>
      <c r="BY462" s="18">
        <f>IF(SalesOrders_Log[[#This Row],[Product]]=FY05_M08,SalesOrders_Log[[#This Row],[Date Invoiced]],0)</f>
        <v>0</v>
      </c>
      <c r="BZ462" s="18">
        <f>IF(SalesOrders_Log[[#This Row],[Product]]=FY05_M09,SalesOrders_Log[[#This Row],[Date Invoiced]],0)</f>
        <v>0</v>
      </c>
      <c r="CA462" s="18">
        <f>IF(SalesOrders_Log[[#This Row],[Product]]=FY05_M10,SalesOrders_Log[[#This Row],[Date Invoiced]],0)</f>
        <v>0</v>
      </c>
      <c r="CB462" s="18">
        <f>IF(SalesOrders_Log[[#This Row],[Product]]=FY05_M11,SalesOrders_Log[[#This Row],[Date Invoiced]],0)</f>
        <v>0</v>
      </c>
      <c r="CC462" s="18">
        <f>IF(SalesOrders_Log[[#This Row],[Product]]=FY05_M12,SalesOrders_Log[[#This Row],[Date Invoiced]],0)</f>
        <v>0</v>
      </c>
    </row>
    <row r="463" spans="2:81" x14ac:dyDescent="0.25">
      <c r="B463" s="6" t="s">
        <v>1067</v>
      </c>
      <c r="C463" s="6"/>
      <c r="D463" s="11"/>
      <c r="E463" s="6"/>
      <c r="F463" s="6"/>
      <c r="G463" s="6"/>
      <c r="H463" s="6"/>
      <c r="I463" s="6"/>
      <c r="J463" s="6"/>
      <c r="K463" s="6"/>
      <c r="L463" s="18" t="str">
        <f>IF(ISBLANK(SalesOrders_Log[[#This Row],[Product]]),"",SalesOrders_Log[[#This Row],[List Price]]*SalesOrders_Log[[#This Row],[QTY at List Price]]+SalesOrders_Log[[#This Row],[Discount Price]]*SalesOrders_Log[[#This Row],[QTY at Discount Price]])</f>
        <v/>
      </c>
      <c r="M463" s="6"/>
      <c r="N463" s="6"/>
      <c r="O463" s="18" t="str">
        <f>IFERROR(SalesOrders_Log[[#This Row],[Line Sub Total]]*SalesOrders_Log[[#This Row],[Zip Code Taxes]],"")</f>
        <v/>
      </c>
      <c r="P463" s="18">
        <f>SalesOrders_Log[[#This Row],[List Price]]-SalesOrders_Log[[#This Row],[Cost Price]]</f>
        <v>0</v>
      </c>
      <c r="Q46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63" s="93" t="str">
        <f>IFERROR(SalesOrders_Log[[#This Row],[QTY at List Price]]*SalesOrders_Log[[#This Row],[List Price]]/SalesOrders_Log[[#This Row],[Cost Price]]*SalesOrders_Log[[#This Row],[QTY at List Price]]-IF(SalesOrders_Log[[#This Row],[QTY at List Price]]="","",1),"")</f>
        <v/>
      </c>
      <c r="S463" s="93" t="str">
        <f>IFERROR( SalesOrders_Log[[#This Row],[QTY at Discount Price]]*SalesOrders_Log[[#This Row],[Discount Price]]/SalesOrders_Log[[#This Row],[Cost Price]]*SalesOrders_Log[[#This Row],[QTY at Discount Price]]-IF(SalesOrders_Log[[#This Row],[QTY at Discount Price]]="","",1),"")</f>
        <v/>
      </c>
      <c r="T463" s="6"/>
      <c r="V463" s="18">
        <f>IF(SalesOrders_Log[[#This Row],[Date Invoiced]]=FY01_M01,SalesOrders_Log[[#This Row],[Line Sub Total]],0)</f>
        <v>0</v>
      </c>
      <c r="W463" s="18">
        <f>IF(SalesOrders_Log[[#This Row],[Date Invoiced]]=FY01_M02,SalesOrders_Log[[#This Row],[Line Sub Total]],0)</f>
        <v>0</v>
      </c>
      <c r="X463" s="18">
        <f>IF(SalesOrders_Log[[#This Row],[Date Invoiced]]=FY01_M03,SalesOrders_Log[[#This Row],[Line Sub Total]],0)</f>
        <v>0</v>
      </c>
      <c r="Y463" s="18">
        <f>IF(SalesOrders_Log[[#This Row],[Date Invoiced]]=FY01_M04,SalesOrders_Log[[#This Row],[Line Sub Total]],0)</f>
        <v>0</v>
      </c>
      <c r="Z463" s="18">
        <f>IF(SalesOrders_Log[[#This Row],[Date Invoiced]]=FY01_M05,SalesOrders_Log[[#This Row],[Line Sub Total]],0)</f>
        <v>0</v>
      </c>
      <c r="AA463" s="18">
        <f>IF(SalesOrders_Log[[#This Row],[Date Invoiced]]=FY01_M06,SalesOrders_Log[[#This Row],[Line Sub Total]],0)</f>
        <v>0</v>
      </c>
      <c r="AB463" s="18">
        <f>IF(SalesOrders_Log[[#This Row],[Date Invoiced]]=FY01_M07,SalesOrders_Log[[#This Row],[Line Sub Total]],0)</f>
        <v>0</v>
      </c>
      <c r="AC463" s="18">
        <f>IF(SalesOrders_Log[[#This Row],[Date Invoiced]]=FY01_M08,SalesOrders_Log[[#This Row],[Line Sub Total]],0)</f>
        <v>0</v>
      </c>
      <c r="AD463" s="18">
        <f>IF(SalesOrders_Log[[#This Row],[Date Invoiced]]=FY01_M09,SalesOrders_Log[[#This Row],[Line Sub Total]],0)</f>
        <v>0</v>
      </c>
      <c r="AE463" s="18">
        <f>IF(SalesOrders_Log[[#This Row],[Date Invoiced]]=FY01_M10,SalesOrders_Log[[#This Row],[Line Sub Total]],0)</f>
        <v>0</v>
      </c>
      <c r="AF463" s="18">
        <f>IF(SalesOrders_Log[[#This Row],[Date Invoiced]]=FY01_M11,SalesOrders_Log[[#This Row],[Line Sub Total]],0)</f>
        <v>0</v>
      </c>
      <c r="AG463" s="18">
        <f>IF(SalesOrders_Log[[#This Row],[Date Invoiced]]=FY01_M12,SalesOrders_Log[[#This Row],[Line Sub Total]],0)</f>
        <v>0</v>
      </c>
      <c r="AH463" s="18">
        <f>IF(SalesOrders_Log[[#This Row],[Date Invoiced]]=FY02_M01,SalesOrders_Log[[#This Row],[Line Sub Total]],0)</f>
        <v>0</v>
      </c>
      <c r="AI463" s="18">
        <f>IF(SalesOrders_Log[[#This Row],[Date Invoiced]]=FY02_M02,SalesOrders_Log[[#This Row],[Line Sub Total]],0)</f>
        <v>0</v>
      </c>
      <c r="AJ463" s="18">
        <f>IF(SalesOrders_Log[[#This Row],[Date Invoiced]]=FY02_M03,SalesOrders_Log[[#This Row],[Line Sub Total]],0)</f>
        <v>0</v>
      </c>
      <c r="AK463" s="18">
        <f>IF(SalesOrders_Log[[#This Row],[Date Invoiced]]=FY02_M04,SalesOrders_Log[[#This Row],[Line Sub Total]],0)</f>
        <v>0</v>
      </c>
      <c r="AL463" s="18">
        <f>IF(SalesOrders_Log[[#This Row],[Date Invoiced]]=FY02_M05,SalesOrders_Log[[#This Row],[Line Sub Total]],0)</f>
        <v>0</v>
      </c>
      <c r="AM463" s="18">
        <f>IF(SalesOrders_Log[[#This Row],[Date Invoiced]]=FY02_M06,SalesOrders_Log[[#This Row],[Line Sub Total]],0)</f>
        <v>0</v>
      </c>
      <c r="AN463" s="18">
        <f>IF(SalesOrders_Log[[#This Row],[Date Invoiced]]=FY02_M07,SalesOrders_Log[[#This Row],[Line Sub Total]],0)</f>
        <v>0</v>
      </c>
      <c r="AO463" s="18">
        <f>IF(SalesOrders_Log[[#This Row],[Date Invoiced]]=FY02_M08,SalesOrders_Log[[#This Row],[Line Sub Total]],0)</f>
        <v>0</v>
      </c>
      <c r="AP463" s="18">
        <f>IF(SalesOrders_Log[[#This Row],[Date Invoiced]]=FY02_M09,SalesOrders_Log[[#This Row],[Line Sub Total]],0)</f>
        <v>0</v>
      </c>
      <c r="AQ463" s="18">
        <f>IF(SalesOrders_Log[[#This Row],[Date Invoiced]]=FY02_M10,SalesOrders_Log[[#This Row],[Line Sub Total]],0)</f>
        <v>0</v>
      </c>
      <c r="AR463" s="18">
        <f>IF(SalesOrders_Log[[#This Row],[Date Invoiced]]=FY02_M11,SalesOrders_Log[[#This Row],[Line Sub Total]],0)</f>
        <v>0</v>
      </c>
      <c r="AS463" s="18">
        <f>IF(SalesOrders_Log[[#This Row],[Date Invoiced]]=FY02_M12,SalesOrders_Log[[#This Row],[Line Sub Total]],0)</f>
        <v>0</v>
      </c>
      <c r="AT463" s="18">
        <f>IF(SalesOrders_Log[[#This Row],[Date Invoiced]]=FY03_M01,SalesOrders_Log[[#This Row],[Line Sub Total]],0)</f>
        <v>0</v>
      </c>
      <c r="AU463" s="18">
        <f>IF(SalesOrders_Log[[#This Row],[Date Invoiced]]=FY03_M02,SalesOrders_Log[[#This Row],[Line Sub Total]],0)</f>
        <v>0</v>
      </c>
      <c r="AV463" s="18">
        <f>IF(SalesOrders_Log[[#This Row],[Date Invoiced]]=FY03_M03,SalesOrders_Log[[#This Row],[Line Sub Total]],0)</f>
        <v>0</v>
      </c>
      <c r="AW463" s="18">
        <f>IF(SalesOrders_Log[[#This Row],[Date Invoiced]]=FY03_M04,SalesOrders_Log[[#This Row],[Line Sub Total]],0)</f>
        <v>0</v>
      </c>
      <c r="AX463" s="18">
        <f>IF(SalesOrders_Log[[#This Row],[Date Invoiced]]=FY03_M05,SalesOrders_Log[[#This Row],[Line Sub Total]],0)</f>
        <v>0</v>
      </c>
      <c r="AY463" s="18">
        <f>IF(SalesOrders_Log[[#This Row],[Date Invoiced]]=FY03_M06,SalesOrders_Log[[#This Row],[Line Sub Total]],0)</f>
        <v>0</v>
      </c>
      <c r="AZ463" s="18">
        <f>IF(SalesOrders_Log[[#This Row],[Date Invoiced]]=FY03_M07,SalesOrders_Log[[#This Row],[Line Sub Total]],0)</f>
        <v>0</v>
      </c>
      <c r="BA463" s="18">
        <f>IF(SalesOrders_Log[[#This Row],[Date Invoiced]]=FY03_M08,SalesOrders_Log[[#This Row],[Line Sub Total]],0)</f>
        <v>0</v>
      </c>
      <c r="BB463" s="18">
        <f>IF(SalesOrders_Log[[#This Row],[Date Invoiced]]=FY03_M09,SalesOrders_Log[[#This Row],[Line Sub Total]],0)</f>
        <v>0</v>
      </c>
      <c r="BC463" s="18">
        <f>IF(SalesOrders_Log[[#This Row],[Date Invoiced]]=FY03_M10,SalesOrders_Log[[#This Row],[Line Sub Total]],0)</f>
        <v>0</v>
      </c>
      <c r="BD463" s="18">
        <f>IF(SalesOrders_Log[[#This Row],[Date Invoiced]]=FY03_M11,SalesOrders_Log[[#This Row],[Line Sub Total]],0)</f>
        <v>0</v>
      </c>
      <c r="BE463" s="18">
        <f>IF(SalesOrders_Log[[#This Row],[Date Invoiced]]=FY03_M12,SalesOrders_Log[[#This Row],[Line Sub Total]],0)</f>
        <v>0</v>
      </c>
      <c r="BF463" s="18">
        <f>IF(SalesOrders_Log[[#This Row],[Product]]=FY04_M01,SalesOrders_Log[[#This Row],[Date Invoiced]],0)</f>
        <v>0</v>
      </c>
      <c r="BG463" s="18">
        <f>IF(SalesOrders_Log[[#This Row],[Product]]=FY04_M02,SalesOrders_Log[[#This Row],[Date Invoiced]],0)</f>
        <v>0</v>
      </c>
      <c r="BH463" s="18">
        <f>IF(SalesOrders_Log[[#This Row],[Product]]=FY04_M03,SalesOrders_Log[[#This Row],[Date Invoiced]],0)</f>
        <v>0</v>
      </c>
      <c r="BI463" s="18">
        <f>IF(SalesOrders_Log[[#This Row],[Product]]=FY04_M04,SalesOrders_Log[[#This Row],[Date Invoiced]],0)</f>
        <v>0</v>
      </c>
      <c r="BJ463" s="18">
        <f>IF(SalesOrders_Log[[#This Row],[Product]]=FY04_M05,SalesOrders_Log[[#This Row],[Date Invoiced]],0)</f>
        <v>0</v>
      </c>
      <c r="BK463" s="18">
        <f>IF(SalesOrders_Log[[#This Row],[Product]]=FY04_M06,SalesOrders_Log[[#This Row],[Date Invoiced]],0)</f>
        <v>0</v>
      </c>
      <c r="BL463" s="18">
        <f>IF(SalesOrders_Log[[#This Row],[Product]]=FY04_M07,SalesOrders_Log[[#This Row],[Date Invoiced]],0)</f>
        <v>0</v>
      </c>
      <c r="BM463" s="18">
        <f>IF(SalesOrders_Log[[#This Row],[Product]]=FY04_M08,SalesOrders_Log[[#This Row],[Date Invoiced]],0)</f>
        <v>0</v>
      </c>
      <c r="BN463" s="18">
        <f>IF(SalesOrders_Log[[#This Row],[Product]]=FY04_M09,SalesOrders_Log[[#This Row],[Date Invoiced]],0)</f>
        <v>0</v>
      </c>
      <c r="BO463" s="18">
        <f>IF(SalesOrders_Log[[#This Row],[Product]]=FY04_M10,SalesOrders_Log[[#This Row],[Date Invoiced]],0)</f>
        <v>0</v>
      </c>
      <c r="BP463" s="18">
        <f>IF(SalesOrders_Log[[#This Row],[Product]]=FY04_M11,SalesOrders_Log[[#This Row],[Date Invoiced]],0)</f>
        <v>0</v>
      </c>
      <c r="BQ463" s="18">
        <f>IF(SalesOrders_Log[[#This Row],[Product]]=FY04_M12,SalesOrders_Log[[#This Row],[Date Invoiced]],0)</f>
        <v>0</v>
      </c>
      <c r="BR463" s="18">
        <f>IF(SalesOrders_Log[[#This Row],[Product]]=FY05_M01,SalesOrders_Log[[#This Row],[Date Invoiced]],0)</f>
        <v>0</v>
      </c>
      <c r="BS463" s="18">
        <f>IF(SalesOrders_Log[[#This Row],[Product]]=FY05_M02,SalesOrders_Log[[#This Row],[Date Invoiced]],0)</f>
        <v>0</v>
      </c>
      <c r="BT463" s="18">
        <f>IF(SalesOrders_Log[[#This Row],[Product]]=FY05_M03,SalesOrders_Log[[#This Row],[Date Invoiced]],0)</f>
        <v>0</v>
      </c>
      <c r="BU463" s="18">
        <f>IF(SalesOrders_Log[[#This Row],[Product]]=FY05_M04,SalesOrders_Log[[#This Row],[Date Invoiced]],0)</f>
        <v>0</v>
      </c>
      <c r="BV463" s="18">
        <f>IF(SalesOrders_Log[[#This Row],[Product]]=FY05_M05,SalesOrders_Log[[#This Row],[Date Invoiced]],0)</f>
        <v>0</v>
      </c>
      <c r="BW463" s="18">
        <f>IF(SalesOrders_Log[[#This Row],[Product]]=FY05_M06,SalesOrders_Log[[#This Row],[Date Invoiced]],0)</f>
        <v>0</v>
      </c>
      <c r="BX463" s="18">
        <f>IF(SalesOrders_Log[[#This Row],[Product]]=FY05_M07,SalesOrders_Log[[#This Row],[Date Invoiced]],0)</f>
        <v>0</v>
      </c>
      <c r="BY463" s="18">
        <f>IF(SalesOrders_Log[[#This Row],[Product]]=FY05_M08,SalesOrders_Log[[#This Row],[Date Invoiced]],0)</f>
        <v>0</v>
      </c>
      <c r="BZ463" s="18">
        <f>IF(SalesOrders_Log[[#This Row],[Product]]=FY05_M09,SalesOrders_Log[[#This Row],[Date Invoiced]],0)</f>
        <v>0</v>
      </c>
      <c r="CA463" s="18">
        <f>IF(SalesOrders_Log[[#This Row],[Product]]=FY05_M10,SalesOrders_Log[[#This Row],[Date Invoiced]],0)</f>
        <v>0</v>
      </c>
      <c r="CB463" s="18">
        <f>IF(SalesOrders_Log[[#This Row],[Product]]=FY05_M11,SalesOrders_Log[[#This Row],[Date Invoiced]],0)</f>
        <v>0</v>
      </c>
      <c r="CC463" s="18">
        <f>IF(SalesOrders_Log[[#This Row],[Product]]=FY05_M12,SalesOrders_Log[[#This Row],[Date Invoiced]],0)</f>
        <v>0</v>
      </c>
    </row>
    <row r="464" spans="2:81" x14ac:dyDescent="0.25">
      <c r="B464" s="6" t="s">
        <v>1068</v>
      </c>
      <c r="C464" s="6"/>
      <c r="D464" s="11"/>
      <c r="E464" s="6"/>
      <c r="F464" s="6"/>
      <c r="G464" s="6"/>
      <c r="H464" s="6"/>
      <c r="I464" s="6"/>
      <c r="J464" s="6"/>
      <c r="K464" s="6"/>
      <c r="L464" s="18" t="str">
        <f>IF(ISBLANK(SalesOrders_Log[[#This Row],[Product]]),"",SalesOrders_Log[[#This Row],[List Price]]*SalesOrders_Log[[#This Row],[QTY at List Price]]+SalesOrders_Log[[#This Row],[Discount Price]]*SalesOrders_Log[[#This Row],[QTY at Discount Price]])</f>
        <v/>
      </c>
      <c r="M464" s="6"/>
      <c r="N464" s="6"/>
      <c r="O464" s="18" t="str">
        <f>IFERROR(SalesOrders_Log[[#This Row],[Line Sub Total]]*SalesOrders_Log[[#This Row],[Zip Code Taxes]],"")</f>
        <v/>
      </c>
      <c r="P464" s="18">
        <f>SalesOrders_Log[[#This Row],[List Price]]-SalesOrders_Log[[#This Row],[Cost Price]]</f>
        <v>0</v>
      </c>
      <c r="Q46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64" s="93" t="str">
        <f>IFERROR(SalesOrders_Log[[#This Row],[QTY at List Price]]*SalesOrders_Log[[#This Row],[List Price]]/SalesOrders_Log[[#This Row],[Cost Price]]*SalesOrders_Log[[#This Row],[QTY at List Price]]-IF(SalesOrders_Log[[#This Row],[QTY at List Price]]="","",1),"")</f>
        <v/>
      </c>
      <c r="S464" s="93" t="str">
        <f>IFERROR( SalesOrders_Log[[#This Row],[QTY at Discount Price]]*SalesOrders_Log[[#This Row],[Discount Price]]/SalesOrders_Log[[#This Row],[Cost Price]]*SalesOrders_Log[[#This Row],[QTY at Discount Price]]-IF(SalesOrders_Log[[#This Row],[QTY at Discount Price]]="","",1),"")</f>
        <v/>
      </c>
      <c r="T464" s="6"/>
      <c r="V464" s="18">
        <f>IF(SalesOrders_Log[[#This Row],[Date Invoiced]]=FY01_M01,SalesOrders_Log[[#This Row],[Line Sub Total]],0)</f>
        <v>0</v>
      </c>
      <c r="W464" s="18">
        <f>IF(SalesOrders_Log[[#This Row],[Date Invoiced]]=FY01_M02,SalesOrders_Log[[#This Row],[Line Sub Total]],0)</f>
        <v>0</v>
      </c>
      <c r="X464" s="18">
        <f>IF(SalesOrders_Log[[#This Row],[Date Invoiced]]=FY01_M03,SalesOrders_Log[[#This Row],[Line Sub Total]],0)</f>
        <v>0</v>
      </c>
      <c r="Y464" s="18">
        <f>IF(SalesOrders_Log[[#This Row],[Date Invoiced]]=FY01_M04,SalesOrders_Log[[#This Row],[Line Sub Total]],0)</f>
        <v>0</v>
      </c>
      <c r="Z464" s="18">
        <f>IF(SalesOrders_Log[[#This Row],[Date Invoiced]]=FY01_M05,SalesOrders_Log[[#This Row],[Line Sub Total]],0)</f>
        <v>0</v>
      </c>
      <c r="AA464" s="18">
        <f>IF(SalesOrders_Log[[#This Row],[Date Invoiced]]=FY01_M06,SalesOrders_Log[[#This Row],[Line Sub Total]],0)</f>
        <v>0</v>
      </c>
      <c r="AB464" s="18">
        <f>IF(SalesOrders_Log[[#This Row],[Date Invoiced]]=FY01_M07,SalesOrders_Log[[#This Row],[Line Sub Total]],0)</f>
        <v>0</v>
      </c>
      <c r="AC464" s="18">
        <f>IF(SalesOrders_Log[[#This Row],[Date Invoiced]]=FY01_M08,SalesOrders_Log[[#This Row],[Line Sub Total]],0)</f>
        <v>0</v>
      </c>
      <c r="AD464" s="18">
        <f>IF(SalesOrders_Log[[#This Row],[Date Invoiced]]=FY01_M09,SalesOrders_Log[[#This Row],[Line Sub Total]],0)</f>
        <v>0</v>
      </c>
      <c r="AE464" s="18">
        <f>IF(SalesOrders_Log[[#This Row],[Date Invoiced]]=FY01_M10,SalesOrders_Log[[#This Row],[Line Sub Total]],0)</f>
        <v>0</v>
      </c>
      <c r="AF464" s="18">
        <f>IF(SalesOrders_Log[[#This Row],[Date Invoiced]]=FY01_M11,SalesOrders_Log[[#This Row],[Line Sub Total]],0)</f>
        <v>0</v>
      </c>
      <c r="AG464" s="18">
        <f>IF(SalesOrders_Log[[#This Row],[Date Invoiced]]=FY01_M12,SalesOrders_Log[[#This Row],[Line Sub Total]],0)</f>
        <v>0</v>
      </c>
      <c r="AH464" s="18">
        <f>IF(SalesOrders_Log[[#This Row],[Date Invoiced]]=FY02_M01,SalesOrders_Log[[#This Row],[Line Sub Total]],0)</f>
        <v>0</v>
      </c>
      <c r="AI464" s="18">
        <f>IF(SalesOrders_Log[[#This Row],[Date Invoiced]]=FY02_M02,SalesOrders_Log[[#This Row],[Line Sub Total]],0)</f>
        <v>0</v>
      </c>
      <c r="AJ464" s="18">
        <f>IF(SalesOrders_Log[[#This Row],[Date Invoiced]]=FY02_M03,SalesOrders_Log[[#This Row],[Line Sub Total]],0)</f>
        <v>0</v>
      </c>
      <c r="AK464" s="18">
        <f>IF(SalesOrders_Log[[#This Row],[Date Invoiced]]=FY02_M04,SalesOrders_Log[[#This Row],[Line Sub Total]],0)</f>
        <v>0</v>
      </c>
      <c r="AL464" s="18">
        <f>IF(SalesOrders_Log[[#This Row],[Date Invoiced]]=FY02_M05,SalesOrders_Log[[#This Row],[Line Sub Total]],0)</f>
        <v>0</v>
      </c>
      <c r="AM464" s="18">
        <f>IF(SalesOrders_Log[[#This Row],[Date Invoiced]]=FY02_M06,SalesOrders_Log[[#This Row],[Line Sub Total]],0)</f>
        <v>0</v>
      </c>
      <c r="AN464" s="18">
        <f>IF(SalesOrders_Log[[#This Row],[Date Invoiced]]=FY02_M07,SalesOrders_Log[[#This Row],[Line Sub Total]],0)</f>
        <v>0</v>
      </c>
      <c r="AO464" s="18">
        <f>IF(SalesOrders_Log[[#This Row],[Date Invoiced]]=FY02_M08,SalesOrders_Log[[#This Row],[Line Sub Total]],0)</f>
        <v>0</v>
      </c>
      <c r="AP464" s="18">
        <f>IF(SalesOrders_Log[[#This Row],[Date Invoiced]]=FY02_M09,SalesOrders_Log[[#This Row],[Line Sub Total]],0)</f>
        <v>0</v>
      </c>
      <c r="AQ464" s="18">
        <f>IF(SalesOrders_Log[[#This Row],[Date Invoiced]]=FY02_M10,SalesOrders_Log[[#This Row],[Line Sub Total]],0)</f>
        <v>0</v>
      </c>
      <c r="AR464" s="18">
        <f>IF(SalesOrders_Log[[#This Row],[Date Invoiced]]=FY02_M11,SalesOrders_Log[[#This Row],[Line Sub Total]],0)</f>
        <v>0</v>
      </c>
      <c r="AS464" s="18">
        <f>IF(SalesOrders_Log[[#This Row],[Date Invoiced]]=FY02_M12,SalesOrders_Log[[#This Row],[Line Sub Total]],0)</f>
        <v>0</v>
      </c>
      <c r="AT464" s="18">
        <f>IF(SalesOrders_Log[[#This Row],[Date Invoiced]]=FY03_M01,SalesOrders_Log[[#This Row],[Line Sub Total]],0)</f>
        <v>0</v>
      </c>
      <c r="AU464" s="18">
        <f>IF(SalesOrders_Log[[#This Row],[Date Invoiced]]=FY03_M02,SalesOrders_Log[[#This Row],[Line Sub Total]],0)</f>
        <v>0</v>
      </c>
      <c r="AV464" s="18">
        <f>IF(SalesOrders_Log[[#This Row],[Date Invoiced]]=FY03_M03,SalesOrders_Log[[#This Row],[Line Sub Total]],0)</f>
        <v>0</v>
      </c>
      <c r="AW464" s="18">
        <f>IF(SalesOrders_Log[[#This Row],[Date Invoiced]]=FY03_M04,SalesOrders_Log[[#This Row],[Line Sub Total]],0)</f>
        <v>0</v>
      </c>
      <c r="AX464" s="18">
        <f>IF(SalesOrders_Log[[#This Row],[Date Invoiced]]=FY03_M05,SalesOrders_Log[[#This Row],[Line Sub Total]],0)</f>
        <v>0</v>
      </c>
      <c r="AY464" s="18">
        <f>IF(SalesOrders_Log[[#This Row],[Date Invoiced]]=FY03_M06,SalesOrders_Log[[#This Row],[Line Sub Total]],0)</f>
        <v>0</v>
      </c>
      <c r="AZ464" s="18">
        <f>IF(SalesOrders_Log[[#This Row],[Date Invoiced]]=FY03_M07,SalesOrders_Log[[#This Row],[Line Sub Total]],0)</f>
        <v>0</v>
      </c>
      <c r="BA464" s="18">
        <f>IF(SalesOrders_Log[[#This Row],[Date Invoiced]]=FY03_M08,SalesOrders_Log[[#This Row],[Line Sub Total]],0)</f>
        <v>0</v>
      </c>
      <c r="BB464" s="18">
        <f>IF(SalesOrders_Log[[#This Row],[Date Invoiced]]=FY03_M09,SalesOrders_Log[[#This Row],[Line Sub Total]],0)</f>
        <v>0</v>
      </c>
      <c r="BC464" s="18">
        <f>IF(SalesOrders_Log[[#This Row],[Date Invoiced]]=FY03_M10,SalesOrders_Log[[#This Row],[Line Sub Total]],0)</f>
        <v>0</v>
      </c>
      <c r="BD464" s="18">
        <f>IF(SalesOrders_Log[[#This Row],[Date Invoiced]]=FY03_M11,SalesOrders_Log[[#This Row],[Line Sub Total]],0)</f>
        <v>0</v>
      </c>
      <c r="BE464" s="18">
        <f>IF(SalesOrders_Log[[#This Row],[Date Invoiced]]=FY03_M12,SalesOrders_Log[[#This Row],[Line Sub Total]],0)</f>
        <v>0</v>
      </c>
      <c r="BF464" s="18">
        <f>IF(SalesOrders_Log[[#This Row],[Product]]=FY04_M01,SalesOrders_Log[[#This Row],[Date Invoiced]],0)</f>
        <v>0</v>
      </c>
      <c r="BG464" s="18">
        <f>IF(SalesOrders_Log[[#This Row],[Product]]=FY04_M02,SalesOrders_Log[[#This Row],[Date Invoiced]],0)</f>
        <v>0</v>
      </c>
      <c r="BH464" s="18">
        <f>IF(SalesOrders_Log[[#This Row],[Product]]=FY04_M03,SalesOrders_Log[[#This Row],[Date Invoiced]],0)</f>
        <v>0</v>
      </c>
      <c r="BI464" s="18">
        <f>IF(SalesOrders_Log[[#This Row],[Product]]=FY04_M04,SalesOrders_Log[[#This Row],[Date Invoiced]],0)</f>
        <v>0</v>
      </c>
      <c r="BJ464" s="18">
        <f>IF(SalesOrders_Log[[#This Row],[Product]]=FY04_M05,SalesOrders_Log[[#This Row],[Date Invoiced]],0)</f>
        <v>0</v>
      </c>
      <c r="BK464" s="18">
        <f>IF(SalesOrders_Log[[#This Row],[Product]]=FY04_M06,SalesOrders_Log[[#This Row],[Date Invoiced]],0)</f>
        <v>0</v>
      </c>
      <c r="BL464" s="18">
        <f>IF(SalesOrders_Log[[#This Row],[Product]]=FY04_M07,SalesOrders_Log[[#This Row],[Date Invoiced]],0)</f>
        <v>0</v>
      </c>
      <c r="BM464" s="18">
        <f>IF(SalesOrders_Log[[#This Row],[Product]]=FY04_M08,SalesOrders_Log[[#This Row],[Date Invoiced]],0)</f>
        <v>0</v>
      </c>
      <c r="BN464" s="18">
        <f>IF(SalesOrders_Log[[#This Row],[Product]]=FY04_M09,SalesOrders_Log[[#This Row],[Date Invoiced]],0)</f>
        <v>0</v>
      </c>
      <c r="BO464" s="18">
        <f>IF(SalesOrders_Log[[#This Row],[Product]]=FY04_M10,SalesOrders_Log[[#This Row],[Date Invoiced]],0)</f>
        <v>0</v>
      </c>
      <c r="BP464" s="18">
        <f>IF(SalesOrders_Log[[#This Row],[Product]]=FY04_M11,SalesOrders_Log[[#This Row],[Date Invoiced]],0)</f>
        <v>0</v>
      </c>
      <c r="BQ464" s="18">
        <f>IF(SalesOrders_Log[[#This Row],[Product]]=FY04_M12,SalesOrders_Log[[#This Row],[Date Invoiced]],0)</f>
        <v>0</v>
      </c>
      <c r="BR464" s="18">
        <f>IF(SalesOrders_Log[[#This Row],[Product]]=FY05_M01,SalesOrders_Log[[#This Row],[Date Invoiced]],0)</f>
        <v>0</v>
      </c>
      <c r="BS464" s="18">
        <f>IF(SalesOrders_Log[[#This Row],[Product]]=FY05_M02,SalesOrders_Log[[#This Row],[Date Invoiced]],0)</f>
        <v>0</v>
      </c>
      <c r="BT464" s="18">
        <f>IF(SalesOrders_Log[[#This Row],[Product]]=FY05_M03,SalesOrders_Log[[#This Row],[Date Invoiced]],0)</f>
        <v>0</v>
      </c>
      <c r="BU464" s="18">
        <f>IF(SalesOrders_Log[[#This Row],[Product]]=FY05_M04,SalesOrders_Log[[#This Row],[Date Invoiced]],0)</f>
        <v>0</v>
      </c>
      <c r="BV464" s="18">
        <f>IF(SalesOrders_Log[[#This Row],[Product]]=FY05_M05,SalesOrders_Log[[#This Row],[Date Invoiced]],0)</f>
        <v>0</v>
      </c>
      <c r="BW464" s="18">
        <f>IF(SalesOrders_Log[[#This Row],[Product]]=FY05_M06,SalesOrders_Log[[#This Row],[Date Invoiced]],0)</f>
        <v>0</v>
      </c>
      <c r="BX464" s="18">
        <f>IF(SalesOrders_Log[[#This Row],[Product]]=FY05_M07,SalesOrders_Log[[#This Row],[Date Invoiced]],0)</f>
        <v>0</v>
      </c>
      <c r="BY464" s="18">
        <f>IF(SalesOrders_Log[[#This Row],[Product]]=FY05_M08,SalesOrders_Log[[#This Row],[Date Invoiced]],0)</f>
        <v>0</v>
      </c>
      <c r="BZ464" s="18">
        <f>IF(SalesOrders_Log[[#This Row],[Product]]=FY05_M09,SalesOrders_Log[[#This Row],[Date Invoiced]],0)</f>
        <v>0</v>
      </c>
      <c r="CA464" s="18">
        <f>IF(SalesOrders_Log[[#This Row],[Product]]=FY05_M10,SalesOrders_Log[[#This Row],[Date Invoiced]],0)</f>
        <v>0</v>
      </c>
      <c r="CB464" s="18">
        <f>IF(SalesOrders_Log[[#This Row],[Product]]=FY05_M11,SalesOrders_Log[[#This Row],[Date Invoiced]],0)</f>
        <v>0</v>
      </c>
      <c r="CC464" s="18">
        <f>IF(SalesOrders_Log[[#This Row],[Product]]=FY05_M12,SalesOrders_Log[[#This Row],[Date Invoiced]],0)</f>
        <v>0</v>
      </c>
    </row>
    <row r="465" spans="2:81" x14ac:dyDescent="0.25">
      <c r="B465" s="6" t="s">
        <v>1069</v>
      </c>
      <c r="C465" s="6"/>
      <c r="D465" s="11"/>
      <c r="E465" s="6"/>
      <c r="F465" s="6"/>
      <c r="G465" s="6"/>
      <c r="H465" s="6"/>
      <c r="I465" s="6"/>
      <c r="J465" s="6"/>
      <c r="K465" s="6"/>
      <c r="L465" s="18" t="str">
        <f>IF(ISBLANK(SalesOrders_Log[[#This Row],[Product]]),"",SalesOrders_Log[[#This Row],[List Price]]*SalesOrders_Log[[#This Row],[QTY at List Price]]+SalesOrders_Log[[#This Row],[Discount Price]]*SalesOrders_Log[[#This Row],[QTY at Discount Price]])</f>
        <v/>
      </c>
      <c r="M465" s="6"/>
      <c r="N465" s="6"/>
      <c r="O465" s="18" t="str">
        <f>IFERROR(SalesOrders_Log[[#This Row],[Line Sub Total]]*SalesOrders_Log[[#This Row],[Zip Code Taxes]],"")</f>
        <v/>
      </c>
      <c r="P465" s="18">
        <f>SalesOrders_Log[[#This Row],[List Price]]-SalesOrders_Log[[#This Row],[Cost Price]]</f>
        <v>0</v>
      </c>
      <c r="Q46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65" s="93" t="str">
        <f>IFERROR(SalesOrders_Log[[#This Row],[QTY at List Price]]*SalesOrders_Log[[#This Row],[List Price]]/SalesOrders_Log[[#This Row],[Cost Price]]*SalesOrders_Log[[#This Row],[QTY at List Price]]-IF(SalesOrders_Log[[#This Row],[QTY at List Price]]="","",1),"")</f>
        <v/>
      </c>
      <c r="S465" s="93" t="str">
        <f>IFERROR( SalesOrders_Log[[#This Row],[QTY at Discount Price]]*SalesOrders_Log[[#This Row],[Discount Price]]/SalesOrders_Log[[#This Row],[Cost Price]]*SalesOrders_Log[[#This Row],[QTY at Discount Price]]-IF(SalesOrders_Log[[#This Row],[QTY at Discount Price]]="","",1),"")</f>
        <v/>
      </c>
      <c r="T465" s="6"/>
      <c r="V465" s="18">
        <f>IF(SalesOrders_Log[[#This Row],[Date Invoiced]]=FY01_M01,SalesOrders_Log[[#This Row],[Line Sub Total]],0)</f>
        <v>0</v>
      </c>
      <c r="W465" s="18">
        <f>IF(SalesOrders_Log[[#This Row],[Date Invoiced]]=FY01_M02,SalesOrders_Log[[#This Row],[Line Sub Total]],0)</f>
        <v>0</v>
      </c>
      <c r="X465" s="18">
        <f>IF(SalesOrders_Log[[#This Row],[Date Invoiced]]=FY01_M03,SalesOrders_Log[[#This Row],[Line Sub Total]],0)</f>
        <v>0</v>
      </c>
      <c r="Y465" s="18">
        <f>IF(SalesOrders_Log[[#This Row],[Date Invoiced]]=FY01_M04,SalesOrders_Log[[#This Row],[Line Sub Total]],0)</f>
        <v>0</v>
      </c>
      <c r="Z465" s="18">
        <f>IF(SalesOrders_Log[[#This Row],[Date Invoiced]]=FY01_M05,SalesOrders_Log[[#This Row],[Line Sub Total]],0)</f>
        <v>0</v>
      </c>
      <c r="AA465" s="18">
        <f>IF(SalesOrders_Log[[#This Row],[Date Invoiced]]=FY01_M06,SalesOrders_Log[[#This Row],[Line Sub Total]],0)</f>
        <v>0</v>
      </c>
      <c r="AB465" s="18">
        <f>IF(SalesOrders_Log[[#This Row],[Date Invoiced]]=FY01_M07,SalesOrders_Log[[#This Row],[Line Sub Total]],0)</f>
        <v>0</v>
      </c>
      <c r="AC465" s="18">
        <f>IF(SalesOrders_Log[[#This Row],[Date Invoiced]]=FY01_M08,SalesOrders_Log[[#This Row],[Line Sub Total]],0)</f>
        <v>0</v>
      </c>
      <c r="AD465" s="18">
        <f>IF(SalesOrders_Log[[#This Row],[Date Invoiced]]=FY01_M09,SalesOrders_Log[[#This Row],[Line Sub Total]],0)</f>
        <v>0</v>
      </c>
      <c r="AE465" s="18">
        <f>IF(SalesOrders_Log[[#This Row],[Date Invoiced]]=FY01_M10,SalesOrders_Log[[#This Row],[Line Sub Total]],0)</f>
        <v>0</v>
      </c>
      <c r="AF465" s="18">
        <f>IF(SalesOrders_Log[[#This Row],[Date Invoiced]]=FY01_M11,SalesOrders_Log[[#This Row],[Line Sub Total]],0)</f>
        <v>0</v>
      </c>
      <c r="AG465" s="18">
        <f>IF(SalesOrders_Log[[#This Row],[Date Invoiced]]=FY01_M12,SalesOrders_Log[[#This Row],[Line Sub Total]],0)</f>
        <v>0</v>
      </c>
      <c r="AH465" s="18">
        <f>IF(SalesOrders_Log[[#This Row],[Date Invoiced]]=FY02_M01,SalesOrders_Log[[#This Row],[Line Sub Total]],0)</f>
        <v>0</v>
      </c>
      <c r="AI465" s="18">
        <f>IF(SalesOrders_Log[[#This Row],[Date Invoiced]]=FY02_M02,SalesOrders_Log[[#This Row],[Line Sub Total]],0)</f>
        <v>0</v>
      </c>
      <c r="AJ465" s="18">
        <f>IF(SalesOrders_Log[[#This Row],[Date Invoiced]]=FY02_M03,SalesOrders_Log[[#This Row],[Line Sub Total]],0)</f>
        <v>0</v>
      </c>
      <c r="AK465" s="18">
        <f>IF(SalesOrders_Log[[#This Row],[Date Invoiced]]=FY02_M04,SalesOrders_Log[[#This Row],[Line Sub Total]],0)</f>
        <v>0</v>
      </c>
      <c r="AL465" s="18">
        <f>IF(SalesOrders_Log[[#This Row],[Date Invoiced]]=FY02_M05,SalesOrders_Log[[#This Row],[Line Sub Total]],0)</f>
        <v>0</v>
      </c>
      <c r="AM465" s="18">
        <f>IF(SalesOrders_Log[[#This Row],[Date Invoiced]]=FY02_M06,SalesOrders_Log[[#This Row],[Line Sub Total]],0)</f>
        <v>0</v>
      </c>
      <c r="AN465" s="18">
        <f>IF(SalesOrders_Log[[#This Row],[Date Invoiced]]=FY02_M07,SalesOrders_Log[[#This Row],[Line Sub Total]],0)</f>
        <v>0</v>
      </c>
      <c r="AO465" s="18">
        <f>IF(SalesOrders_Log[[#This Row],[Date Invoiced]]=FY02_M08,SalesOrders_Log[[#This Row],[Line Sub Total]],0)</f>
        <v>0</v>
      </c>
      <c r="AP465" s="18">
        <f>IF(SalesOrders_Log[[#This Row],[Date Invoiced]]=FY02_M09,SalesOrders_Log[[#This Row],[Line Sub Total]],0)</f>
        <v>0</v>
      </c>
      <c r="AQ465" s="18">
        <f>IF(SalesOrders_Log[[#This Row],[Date Invoiced]]=FY02_M10,SalesOrders_Log[[#This Row],[Line Sub Total]],0)</f>
        <v>0</v>
      </c>
      <c r="AR465" s="18">
        <f>IF(SalesOrders_Log[[#This Row],[Date Invoiced]]=FY02_M11,SalesOrders_Log[[#This Row],[Line Sub Total]],0)</f>
        <v>0</v>
      </c>
      <c r="AS465" s="18">
        <f>IF(SalesOrders_Log[[#This Row],[Date Invoiced]]=FY02_M12,SalesOrders_Log[[#This Row],[Line Sub Total]],0)</f>
        <v>0</v>
      </c>
      <c r="AT465" s="18">
        <f>IF(SalesOrders_Log[[#This Row],[Date Invoiced]]=FY03_M01,SalesOrders_Log[[#This Row],[Line Sub Total]],0)</f>
        <v>0</v>
      </c>
      <c r="AU465" s="18">
        <f>IF(SalesOrders_Log[[#This Row],[Date Invoiced]]=FY03_M02,SalesOrders_Log[[#This Row],[Line Sub Total]],0)</f>
        <v>0</v>
      </c>
      <c r="AV465" s="18">
        <f>IF(SalesOrders_Log[[#This Row],[Date Invoiced]]=FY03_M03,SalesOrders_Log[[#This Row],[Line Sub Total]],0)</f>
        <v>0</v>
      </c>
      <c r="AW465" s="18">
        <f>IF(SalesOrders_Log[[#This Row],[Date Invoiced]]=FY03_M04,SalesOrders_Log[[#This Row],[Line Sub Total]],0)</f>
        <v>0</v>
      </c>
      <c r="AX465" s="18">
        <f>IF(SalesOrders_Log[[#This Row],[Date Invoiced]]=FY03_M05,SalesOrders_Log[[#This Row],[Line Sub Total]],0)</f>
        <v>0</v>
      </c>
      <c r="AY465" s="18">
        <f>IF(SalesOrders_Log[[#This Row],[Date Invoiced]]=FY03_M06,SalesOrders_Log[[#This Row],[Line Sub Total]],0)</f>
        <v>0</v>
      </c>
      <c r="AZ465" s="18">
        <f>IF(SalesOrders_Log[[#This Row],[Date Invoiced]]=FY03_M07,SalesOrders_Log[[#This Row],[Line Sub Total]],0)</f>
        <v>0</v>
      </c>
      <c r="BA465" s="18">
        <f>IF(SalesOrders_Log[[#This Row],[Date Invoiced]]=FY03_M08,SalesOrders_Log[[#This Row],[Line Sub Total]],0)</f>
        <v>0</v>
      </c>
      <c r="BB465" s="18">
        <f>IF(SalesOrders_Log[[#This Row],[Date Invoiced]]=FY03_M09,SalesOrders_Log[[#This Row],[Line Sub Total]],0)</f>
        <v>0</v>
      </c>
      <c r="BC465" s="18">
        <f>IF(SalesOrders_Log[[#This Row],[Date Invoiced]]=FY03_M10,SalesOrders_Log[[#This Row],[Line Sub Total]],0)</f>
        <v>0</v>
      </c>
      <c r="BD465" s="18">
        <f>IF(SalesOrders_Log[[#This Row],[Date Invoiced]]=FY03_M11,SalesOrders_Log[[#This Row],[Line Sub Total]],0)</f>
        <v>0</v>
      </c>
      <c r="BE465" s="18">
        <f>IF(SalesOrders_Log[[#This Row],[Date Invoiced]]=FY03_M12,SalesOrders_Log[[#This Row],[Line Sub Total]],0)</f>
        <v>0</v>
      </c>
      <c r="BF465" s="18">
        <f>IF(SalesOrders_Log[[#This Row],[Product]]=FY04_M01,SalesOrders_Log[[#This Row],[Date Invoiced]],0)</f>
        <v>0</v>
      </c>
      <c r="BG465" s="18">
        <f>IF(SalesOrders_Log[[#This Row],[Product]]=FY04_M02,SalesOrders_Log[[#This Row],[Date Invoiced]],0)</f>
        <v>0</v>
      </c>
      <c r="BH465" s="18">
        <f>IF(SalesOrders_Log[[#This Row],[Product]]=FY04_M03,SalesOrders_Log[[#This Row],[Date Invoiced]],0)</f>
        <v>0</v>
      </c>
      <c r="BI465" s="18">
        <f>IF(SalesOrders_Log[[#This Row],[Product]]=FY04_M04,SalesOrders_Log[[#This Row],[Date Invoiced]],0)</f>
        <v>0</v>
      </c>
      <c r="BJ465" s="18">
        <f>IF(SalesOrders_Log[[#This Row],[Product]]=FY04_M05,SalesOrders_Log[[#This Row],[Date Invoiced]],0)</f>
        <v>0</v>
      </c>
      <c r="BK465" s="18">
        <f>IF(SalesOrders_Log[[#This Row],[Product]]=FY04_M06,SalesOrders_Log[[#This Row],[Date Invoiced]],0)</f>
        <v>0</v>
      </c>
      <c r="BL465" s="18">
        <f>IF(SalesOrders_Log[[#This Row],[Product]]=FY04_M07,SalesOrders_Log[[#This Row],[Date Invoiced]],0)</f>
        <v>0</v>
      </c>
      <c r="BM465" s="18">
        <f>IF(SalesOrders_Log[[#This Row],[Product]]=FY04_M08,SalesOrders_Log[[#This Row],[Date Invoiced]],0)</f>
        <v>0</v>
      </c>
      <c r="BN465" s="18">
        <f>IF(SalesOrders_Log[[#This Row],[Product]]=FY04_M09,SalesOrders_Log[[#This Row],[Date Invoiced]],0)</f>
        <v>0</v>
      </c>
      <c r="BO465" s="18">
        <f>IF(SalesOrders_Log[[#This Row],[Product]]=FY04_M10,SalesOrders_Log[[#This Row],[Date Invoiced]],0)</f>
        <v>0</v>
      </c>
      <c r="BP465" s="18">
        <f>IF(SalesOrders_Log[[#This Row],[Product]]=FY04_M11,SalesOrders_Log[[#This Row],[Date Invoiced]],0)</f>
        <v>0</v>
      </c>
      <c r="BQ465" s="18">
        <f>IF(SalesOrders_Log[[#This Row],[Product]]=FY04_M12,SalesOrders_Log[[#This Row],[Date Invoiced]],0)</f>
        <v>0</v>
      </c>
      <c r="BR465" s="18">
        <f>IF(SalesOrders_Log[[#This Row],[Product]]=FY05_M01,SalesOrders_Log[[#This Row],[Date Invoiced]],0)</f>
        <v>0</v>
      </c>
      <c r="BS465" s="18">
        <f>IF(SalesOrders_Log[[#This Row],[Product]]=FY05_M02,SalesOrders_Log[[#This Row],[Date Invoiced]],0)</f>
        <v>0</v>
      </c>
      <c r="BT465" s="18">
        <f>IF(SalesOrders_Log[[#This Row],[Product]]=FY05_M03,SalesOrders_Log[[#This Row],[Date Invoiced]],0)</f>
        <v>0</v>
      </c>
      <c r="BU465" s="18">
        <f>IF(SalesOrders_Log[[#This Row],[Product]]=FY05_M04,SalesOrders_Log[[#This Row],[Date Invoiced]],0)</f>
        <v>0</v>
      </c>
      <c r="BV465" s="18">
        <f>IF(SalesOrders_Log[[#This Row],[Product]]=FY05_M05,SalesOrders_Log[[#This Row],[Date Invoiced]],0)</f>
        <v>0</v>
      </c>
      <c r="BW465" s="18">
        <f>IF(SalesOrders_Log[[#This Row],[Product]]=FY05_M06,SalesOrders_Log[[#This Row],[Date Invoiced]],0)</f>
        <v>0</v>
      </c>
      <c r="BX465" s="18">
        <f>IF(SalesOrders_Log[[#This Row],[Product]]=FY05_M07,SalesOrders_Log[[#This Row],[Date Invoiced]],0)</f>
        <v>0</v>
      </c>
      <c r="BY465" s="18">
        <f>IF(SalesOrders_Log[[#This Row],[Product]]=FY05_M08,SalesOrders_Log[[#This Row],[Date Invoiced]],0)</f>
        <v>0</v>
      </c>
      <c r="BZ465" s="18">
        <f>IF(SalesOrders_Log[[#This Row],[Product]]=FY05_M09,SalesOrders_Log[[#This Row],[Date Invoiced]],0)</f>
        <v>0</v>
      </c>
      <c r="CA465" s="18">
        <f>IF(SalesOrders_Log[[#This Row],[Product]]=FY05_M10,SalesOrders_Log[[#This Row],[Date Invoiced]],0)</f>
        <v>0</v>
      </c>
      <c r="CB465" s="18">
        <f>IF(SalesOrders_Log[[#This Row],[Product]]=FY05_M11,SalesOrders_Log[[#This Row],[Date Invoiced]],0)</f>
        <v>0</v>
      </c>
      <c r="CC465" s="18">
        <f>IF(SalesOrders_Log[[#This Row],[Product]]=FY05_M12,SalesOrders_Log[[#This Row],[Date Invoiced]],0)</f>
        <v>0</v>
      </c>
    </row>
    <row r="466" spans="2:81" x14ac:dyDescent="0.25">
      <c r="B466" s="6" t="s">
        <v>1070</v>
      </c>
      <c r="C466" s="6"/>
      <c r="D466" s="11"/>
      <c r="E466" s="6"/>
      <c r="F466" s="6"/>
      <c r="G466" s="6"/>
      <c r="H466" s="6"/>
      <c r="I466" s="6"/>
      <c r="J466" s="6"/>
      <c r="K466" s="6"/>
      <c r="L466" s="18" t="str">
        <f>IF(ISBLANK(SalesOrders_Log[[#This Row],[Product]]),"",SalesOrders_Log[[#This Row],[List Price]]*SalesOrders_Log[[#This Row],[QTY at List Price]]+SalesOrders_Log[[#This Row],[Discount Price]]*SalesOrders_Log[[#This Row],[QTY at Discount Price]])</f>
        <v/>
      </c>
      <c r="M466" s="6"/>
      <c r="N466" s="6"/>
      <c r="O466" s="18" t="str">
        <f>IFERROR(SalesOrders_Log[[#This Row],[Line Sub Total]]*SalesOrders_Log[[#This Row],[Zip Code Taxes]],"")</f>
        <v/>
      </c>
      <c r="P466" s="18">
        <f>SalesOrders_Log[[#This Row],[List Price]]-SalesOrders_Log[[#This Row],[Cost Price]]</f>
        <v>0</v>
      </c>
      <c r="Q46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66" s="93" t="str">
        <f>IFERROR(SalesOrders_Log[[#This Row],[QTY at List Price]]*SalesOrders_Log[[#This Row],[List Price]]/SalesOrders_Log[[#This Row],[Cost Price]]*SalesOrders_Log[[#This Row],[QTY at List Price]]-IF(SalesOrders_Log[[#This Row],[QTY at List Price]]="","",1),"")</f>
        <v/>
      </c>
      <c r="S466" s="93" t="str">
        <f>IFERROR( SalesOrders_Log[[#This Row],[QTY at Discount Price]]*SalesOrders_Log[[#This Row],[Discount Price]]/SalesOrders_Log[[#This Row],[Cost Price]]*SalesOrders_Log[[#This Row],[QTY at Discount Price]]-IF(SalesOrders_Log[[#This Row],[QTY at Discount Price]]="","",1),"")</f>
        <v/>
      </c>
      <c r="T466" s="6"/>
      <c r="V466" s="18">
        <f>IF(SalesOrders_Log[[#This Row],[Date Invoiced]]=FY01_M01,SalesOrders_Log[[#This Row],[Line Sub Total]],0)</f>
        <v>0</v>
      </c>
      <c r="W466" s="18">
        <f>IF(SalesOrders_Log[[#This Row],[Date Invoiced]]=FY01_M02,SalesOrders_Log[[#This Row],[Line Sub Total]],0)</f>
        <v>0</v>
      </c>
      <c r="X466" s="18">
        <f>IF(SalesOrders_Log[[#This Row],[Date Invoiced]]=FY01_M03,SalesOrders_Log[[#This Row],[Line Sub Total]],0)</f>
        <v>0</v>
      </c>
      <c r="Y466" s="18">
        <f>IF(SalesOrders_Log[[#This Row],[Date Invoiced]]=FY01_M04,SalesOrders_Log[[#This Row],[Line Sub Total]],0)</f>
        <v>0</v>
      </c>
      <c r="Z466" s="18">
        <f>IF(SalesOrders_Log[[#This Row],[Date Invoiced]]=FY01_M05,SalesOrders_Log[[#This Row],[Line Sub Total]],0)</f>
        <v>0</v>
      </c>
      <c r="AA466" s="18">
        <f>IF(SalesOrders_Log[[#This Row],[Date Invoiced]]=FY01_M06,SalesOrders_Log[[#This Row],[Line Sub Total]],0)</f>
        <v>0</v>
      </c>
      <c r="AB466" s="18">
        <f>IF(SalesOrders_Log[[#This Row],[Date Invoiced]]=FY01_M07,SalesOrders_Log[[#This Row],[Line Sub Total]],0)</f>
        <v>0</v>
      </c>
      <c r="AC466" s="18">
        <f>IF(SalesOrders_Log[[#This Row],[Date Invoiced]]=FY01_M08,SalesOrders_Log[[#This Row],[Line Sub Total]],0)</f>
        <v>0</v>
      </c>
      <c r="AD466" s="18">
        <f>IF(SalesOrders_Log[[#This Row],[Date Invoiced]]=FY01_M09,SalesOrders_Log[[#This Row],[Line Sub Total]],0)</f>
        <v>0</v>
      </c>
      <c r="AE466" s="18">
        <f>IF(SalesOrders_Log[[#This Row],[Date Invoiced]]=FY01_M10,SalesOrders_Log[[#This Row],[Line Sub Total]],0)</f>
        <v>0</v>
      </c>
      <c r="AF466" s="18">
        <f>IF(SalesOrders_Log[[#This Row],[Date Invoiced]]=FY01_M11,SalesOrders_Log[[#This Row],[Line Sub Total]],0)</f>
        <v>0</v>
      </c>
      <c r="AG466" s="18">
        <f>IF(SalesOrders_Log[[#This Row],[Date Invoiced]]=FY01_M12,SalesOrders_Log[[#This Row],[Line Sub Total]],0)</f>
        <v>0</v>
      </c>
      <c r="AH466" s="18">
        <f>IF(SalesOrders_Log[[#This Row],[Date Invoiced]]=FY02_M01,SalesOrders_Log[[#This Row],[Line Sub Total]],0)</f>
        <v>0</v>
      </c>
      <c r="AI466" s="18">
        <f>IF(SalesOrders_Log[[#This Row],[Date Invoiced]]=FY02_M02,SalesOrders_Log[[#This Row],[Line Sub Total]],0)</f>
        <v>0</v>
      </c>
      <c r="AJ466" s="18">
        <f>IF(SalesOrders_Log[[#This Row],[Date Invoiced]]=FY02_M03,SalesOrders_Log[[#This Row],[Line Sub Total]],0)</f>
        <v>0</v>
      </c>
      <c r="AK466" s="18">
        <f>IF(SalesOrders_Log[[#This Row],[Date Invoiced]]=FY02_M04,SalesOrders_Log[[#This Row],[Line Sub Total]],0)</f>
        <v>0</v>
      </c>
      <c r="AL466" s="18">
        <f>IF(SalesOrders_Log[[#This Row],[Date Invoiced]]=FY02_M05,SalesOrders_Log[[#This Row],[Line Sub Total]],0)</f>
        <v>0</v>
      </c>
      <c r="AM466" s="18">
        <f>IF(SalesOrders_Log[[#This Row],[Date Invoiced]]=FY02_M06,SalesOrders_Log[[#This Row],[Line Sub Total]],0)</f>
        <v>0</v>
      </c>
      <c r="AN466" s="18">
        <f>IF(SalesOrders_Log[[#This Row],[Date Invoiced]]=FY02_M07,SalesOrders_Log[[#This Row],[Line Sub Total]],0)</f>
        <v>0</v>
      </c>
      <c r="AO466" s="18">
        <f>IF(SalesOrders_Log[[#This Row],[Date Invoiced]]=FY02_M08,SalesOrders_Log[[#This Row],[Line Sub Total]],0)</f>
        <v>0</v>
      </c>
      <c r="AP466" s="18">
        <f>IF(SalesOrders_Log[[#This Row],[Date Invoiced]]=FY02_M09,SalesOrders_Log[[#This Row],[Line Sub Total]],0)</f>
        <v>0</v>
      </c>
      <c r="AQ466" s="18">
        <f>IF(SalesOrders_Log[[#This Row],[Date Invoiced]]=FY02_M10,SalesOrders_Log[[#This Row],[Line Sub Total]],0)</f>
        <v>0</v>
      </c>
      <c r="AR466" s="18">
        <f>IF(SalesOrders_Log[[#This Row],[Date Invoiced]]=FY02_M11,SalesOrders_Log[[#This Row],[Line Sub Total]],0)</f>
        <v>0</v>
      </c>
      <c r="AS466" s="18">
        <f>IF(SalesOrders_Log[[#This Row],[Date Invoiced]]=FY02_M12,SalesOrders_Log[[#This Row],[Line Sub Total]],0)</f>
        <v>0</v>
      </c>
      <c r="AT466" s="18">
        <f>IF(SalesOrders_Log[[#This Row],[Date Invoiced]]=FY03_M01,SalesOrders_Log[[#This Row],[Line Sub Total]],0)</f>
        <v>0</v>
      </c>
      <c r="AU466" s="18">
        <f>IF(SalesOrders_Log[[#This Row],[Date Invoiced]]=FY03_M02,SalesOrders_Log[[#This Row],[Line Sub Total]],0)</f>
        <v>0</v>
      </c>
      <c r="AV466" s="18">
        <f>IF(SalesOrders_Log[[#This Row],[Date Invoiced]]=FY03_M03,SalesOrders_Log[[#This Row],[Line Sub Total]],0)</f>
        <v>0</v>
      </c>
      <c r="AW466" s="18">
        <f>IF(SalesOrders_Log[[#This Row],[Date Invoiced]]=FY03_M04,SalesOrders_Log[[#This Row],[Line Sub Total]],0)</f>
        <v>0</v>
      </c>
      <c r="AX466" s="18">
        <f>IF(SalesOrders_Log[[#This Row],[Date Invoiced]]=FY03_M05,SalesOrders_Log[[#This Row],[Line Sub Total]],0)</f>
        <v>0</v>
      </c>
      <c r="AY466" s="18">
        <f>IF(SalesOrders_Log[[#This Row],[Date Invoiced]]=FY03_M06,SalesOrders_Log[[#This Row],[Line Sub Total]],0)</f>
        <v>0</v>
      </c>
      <c r="AZ466" s="18">
        <f>IF(SalesOrders_Log[[#This Row],[Date Invoiced]]=FY03_M07,SalesOrders_Log[[#This Row],[Line Sub Total]],0)</f>
        <v>0</v>
      </c>
      <c r="BA466" s="18">
        <f>IF(SalesOrders_Log[[#This Row],[Date Invoiced]]=FY03_M08,SalesOrders_Log[[#This Row],[Line Sub Total]],0)</f>
        <v>0</v>
      </c>
      <c r="BB466" s="18">
        <f>IF(SalesOrders_Log[[#This Row],[Date Invoiced]]=FY03_M09,SalesOrders_Log[[#This Row],[Line Sub Total]],0)</f>
        <v>0</v>
      </c>
      <c r="BC466" s="18">
        <f>IF(SalesOrders_Log[[#This Row],[Date Invoiced]]=FY03_M10,SalesOrders_Log[[#This Row],[Line Sub Total]],0)</f>
        <v>0</v>
      </c>
      <c r="BD466" s="18">
        <f>IF(SalesOrders_Log[[#This Row],[Date Invoiced]]=FY03_M11,SalesOrders_Log[[#This Row],[Line Sub Total]],0)</f>
        <v>0</v>
      </c>
      <c r="BE466" s="18">
        <f>IF(SalesOrders_Log[[#This Row],[Date Invoiced]]=FY03_M12,SalesOrders_Log[[#This Row],[Line Sub Total]],0)</f>
        <v>0</v>
      </c>
      <c r="BF466" s="18">
        <f>IF(SalesOrders_Log[[#This Row],[Product]]=FY04_M01,SalesOrders_Log[[#This Row],[Date Invoiced]],0)</f>
        <v>0</v>
      </c>
      <c r="BG466" s="18">
        <f>IF(SalesOrders_Log[[#This Row],[Product]]=FY04_M02,SalesOrders_Log[[#This Row],[Date Invoiced]],0)</f>
        <v>0</v>
      </c>
      <c r="BH466" s="18">
        <f>IF(SalesOrders_Log[[#This Row],[Product]]=FY04_M03,SalesOrders_Log[[#This Row],[Date Invoiced]],0)</f>
        <v>0</v>
      </c>
      <c r="BI466" s="18">
        <f>IF(SalesOrders_Log[[#This Row],[Product]]=FY04_M04,SalesOrders_Log[[#This Row],[Date Invoiced]],0)</f>
        <v>0</v>
      </c>
      <c r="BJ466" s="18">
        <f>IF(SalesOrders_Log[[#This Row],[Product]]=FY04_M05,SalesOrders_Log[[#This Row],[Date Invoiced]],0)</f>
        <v>0</v>
      </c>
      <c r="BK466" s="18">
        <f>IF(SalesOrders_Log[[#This Row],[Product]]=FY04_M06,SalesOrders_Log[[#This Row],[Date Invoiced]],0)</f>
        <v>0</v>
      </c>
      <c r="BL466" s="18">
        <f>IF(SalesOrders_Log[[#This Row],[Product]]=FY04_M07,SalesOrders_Log[[#This Row],[Date Invoiced]],0)</f>
        <v>0</v>
      </c>
      <c r="BM466" s="18">
        <f>IF(SalesOrders_Log[[#This Row],[Product]]=FY04_M08,SalesOrders_Log[[#This Row],[Date Invoiced]],0)</f>
        <v>0</v>
      </c>
      <c r="BN466" s="18">
        <f>IF(SalesOrders_Log[[#This Row],[Product]]=FY04_M09,SalesOrders_Log[[#This Row],[Date Invoiced]],0)</f>
        <v>0</v>
      </c>
      <c r="BO466" s="18">
        <f>IF(SalesOrders_Log[[#This Row],[Product]]=FY04_M10,SalesOrders_Log[[#This Row],[Date Invoiced]],0)</f>
        <v>0</v>
      </c>
      <c r="BP466" s="18">
        <f>IF(SalesOrders_Log[[#This Row],[Product]]=FY04_M11,SalesOrders_Log[[#This Row],[Date Invoiced]],0)</f>
        <v>0</v>
      </c>
      <c r="BQ466" s="18">
        <f>IF(SalesOrders_Log[[#This Row],[Product]]=FY04_M12,SalesOrders_Log[[#This Row],[Date Invoiced]],0)</f>
        <v>0</v>
      </c>
      <c r="BR466" s="18">
        <f>IF(SalesOrders_Log[[#This Row],[Product]]=FY05_M01,SalesOrders_Log[[#This Row],[Date Invoiced]],0)</f>
        <v>0</v>
      </c>
      <c r="BS466" s="18">
        <f>IF(SalesOrders_Log[[#This Row],[Product]]=FY05_M02,SalesOrders_Log[[#This Row],[Date Invoiced]],0)</f>
        <v>0</v>
      </c>
      <c r="BT466" s="18">
        <f>IF(SalesOrders_Log[[#This Row],[Product]]=FY05_M03,SalesOrders_Log[[#This Row],[Date Invoiced]],0)</f>
        <v>0</v>
      </c>
      <c r="BU466" s="18">
        <f>IF(SalesOrders_Log[[#This Row],[Product]]=FY05_M04,SalesOrders_Log[[#This Row],[Date Invoiced]],0)</f>
        <v>0</v>
      </c>
      <c r="BV466" s="18">
        <f>IF(SalesOrders_Log[[#This Row],[Product]]=FY05_M05,SalesOrders_Log[[#This Row],[Date Invoiced]],0)</f>
        <v>0</v>
      </c>
      <c r="BW466" s="18">
        <f>IF(SalesOrders_Log[[#This Row],[Product]]=FY05_M06,SalesOrders_Log[[#This Row],[Date Invoiced]],0)</f>
        <v>0</v>
      </c>
      <c r="BX466" s="18">
        <f>IF(SalesOrders_Log[[#This Row],[Product]]=FY05_M07,SalesOrders_Log[[#This Row],[Date Invoiced]],0)</f>
        <v>0</v>
      </c>
      <c r="BY466" s="18">
        <f>IF(SalesOrders_Log[[#This Row],[Product]]=FY05_M08,SalesOrders_Log[[#This Row],[Date Invoiced]],0)</f>
        <v>0</v>
      </c>
      <c r="BZ466" s="18">
        <f>IF(SalesOrders_Log[[#This Row],[Product]]=FY05_M09,SalesOrders_Log[[#This Row],[Date Invoiced]],0)</f>
        <v>0</v>
      </c>
      <c r="CA466" s="18">
        <f>IF(SalesOrders_Log[[#This Row],[Product]]=FY05_M10,SalesOrders_Log[[#This Row],[Date Invoiced]],0)</f>
        <v>0</v>
      </c>
      <c r="CB466" s="18">
        <f>IF(SalesOrders_Log[[#This Row],[Product]]=FY05_M11,SalesOrders_Log[[#This Row],[Date Invoiced]],0)</f>
        <v>0</v>
      </c>
      <c r="CC466" s="18">
        <f>IF(SalesOrders_Log[[#This Row],[Product]]=FY05_M12,SalesOrders_Log[[#This Row],[Date Invoiced]],0)</f>
        <v>0</v>
      </c>
    </row>
    <row r="467" spans="2:81" x14ac:dyDescent="0.25">
      <c r="B467" s="6" t="s">
        <v>1071</v>
      </c>
      <c r="C467" s="6"/>
      <c r="D467" s="11"/>
      <c r="E467" s="6"/>
      <c r="F467" s="6"/>
      <c r="G467" s="6"/>
      <c r="H467" s="6"/>
      <c r="I467" s="6"/>
      <c r="J467" s="6"/>
      <c r="K467" s="6"/>
      <c r="L467" s="18" t="str">
        <f>IF(ISBLANK(SalesOrders_Log[[#This Row],[Product]]),"",SalesOrders_Log[[#This Row],[List Price]]*SalesOrders_Log[[#This Row],[QTY at List Price]]+SalesOrders_Log[[#This Row],[Discount Price]]*SalesOrders_Log[[#This Row],[QTY at Discount Price]])</f>
        <v/>
      </c>
      <c r="M467" s="6"/>
      <c r="N467" s="6"/>
      <c r="O467" s="18" t="str">
        <f>IFERROR(SalesOrders_Log[[#This Row],[Line Sub Total]]*SalesOrders_Log[[#This Row],[Zip Code Taxes]],"")</f>
        <v/>
      </c>
      <c r="P467" s="18">
        <f>SalesOrders_Log[[#This Row],[List Price]]-SalesOrders_Log[[#This Row],[Cost Price]]</f>
        <v>0</v>
      </c>
      <c r="Q46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67" s="93" t="str">
        <f>IFERROR(SalesOrders_Log[[#This Row],[QTY at List Price]]*SalesOrders_Log[[#This Row],[List Price]]/SalesOrders_Log[[#This Row],[Cost Price]]*SalesOrders_Log[[#This Row],[QTY at List Price]]-IF(SalesOrders_Log[[#This Row],[QTY at List Price]]="","",1),"")</f>
        <v/>
      </c>
      <c r="S467" s="93" t="str">
        <f>IFERROR( SalesOrders_Log[[#This Row],[QTY at Discount Price]]*SalesOrders_Log[[#This Row],[Discount Price]]/SalesOrders_Log[[#This Row],[Cost Price]]*SalesOrders_Log[[#This Row],[QTY at Discount Price]]-IF(SalesOrders_Log[[#This Row],[QTY at Discount Price]]="","",1),"")</f>
        <v/>
      </c>
      <c r="T467" s="6"/>
      <c r="V467" s="18">
        <f>IF(SalesOrders_Log[[#This Row],[Date Invoiced]]=FY01_M01,SalesOrders_Log[[#This Row],[Line Sub Total]],0)</f>
        <v>0</v>
      </c>
      <c r="W467" s="18">
        <f>IF(SalesOrders_Log[[#This Row],[Date Invoiced]]=FY01_M02,SalesOrders_Log[[#This Row],[Line Sub Total]],0)</f>
        <v>0</v>
      </c>
      <c r="X467" s="18">
        <f>IF(SalesOrders_Log[[#This Row],[Date Invoiced]]=FY01_M03,SalesOrders_Log[[#This Row],[Line Sub Total]],0)</f>
        <v>0</v>
      </c>
      <c r="Y467" s="18">
        <f>IF(SalesOrders_Log[[#This Row],[Date Invoiced]]=FY01_M04,SalesOrders_Log[[#This Row],[Line Sub Total]],0)</f>
        <v>0</v>
      </c>
      <c r="Z467" s="18">
        <f>IF(SalesOrders_Log[[#This Row],[Date Invoiced]]=FY01_M05,SalesOrders_Log[[#This Row],[Line Sub Total]],0)</f>
        <v>0</v>
      </c>
      <c r="AA467" s="18">
        <f>IF(SalesOrders_Log[[#This Row],[Date Invoiced]]=FY01_M06,SalesOrders_Log[[#This Row],[Line Sub Total]],0)</f>
        <v>0</v>
      </c>
      <c r="AB467" s="18">
        <f>IF(SalesOrders_Log[[#This Row],[Date Invoiced]]=FY01_M07,SalesOrders_Log[[#This Row],[Line Sub Total]],0)</f>
        <v>0</v>
      </c>
      <c r="AC467" s="18">
        <f>IF(SalesOrders_Log[[#This Row],[Date Invoiced]]=FY01_M08,SalesOrders_Log[[#This Row],[Line Sub Total]],0)</f>
        <v>0</v>
      </c>
      <c r="AD467" s="18">
        <f>IF(SalesOrders_Log[[#This Row],[Date Invoiced]]=FY01_M09,SalesOrders_Log[[#This Row],[Line Sub Total]],0)</f>
        <v>0</v>
      </c>
      <c r="AE467" s="18">
        <f>IF(SalesOrders_Log[[#This Row],[Date Invoiced]]=FY01_M10,SalesOrders_Log[[#This Row],[Line Sub Total]],0)</f>
        <v>0</v>
      </c>
      <c r="AF467" s="18">
        <f>IF(SalesOrders_Log[[#This Row],[Date Invoiced]]=FY01_M11,SalesOrders_Log[[#This Row],[Line Sub Total]],0)</f>
        <v>0</v>
      </c>
      <c r="AG467" s="18">
        <f>IF(SalesOrders_Log[[#This Row],[Date Invoiced]]=FY01_M12,SalesOrders_Log[[#This Row],[Line Sub Total]],0)</f>
        <v>0</v>
      </c>
      <c r="AH467" s="18">
        <f>IF(SalesOrders_Log[[#This Row],[Date Invoiced]]=FY02_M01,SalesOrders_Log[[#This Row],[Line Sub Total]],0)</f>
        <v>0</v>
      </c>
      <c r="AI467" s="18">
        <f>IF(SalesOrders_Log[[#This Row],[Date Invoiced]]=FY02_M02,SalesOrders_Log[[#This Row],[Line Sub Total]],0)</f>
        <v>0</v>
      </c>
      <c r="AJ467" s="18">
        <f>IF(SalesOrders_Log[[#This Row],[Date Invoiced]]=FY02_M03,SalesOrders_Log[[#This Row],[Line Sub Total]],0)</f>
        <v>0</v>
      </c>
      <c r="AK467" s="18">
        <f>IF(SalesOrders_Log[[#This Row],[Date Invoiced]]=FY02_M04,SalesOrders_Log[[#This Row],[Line Sub Total]],0)</f>
        <v>0</v>
      </c>
      <c r="AL467" s="18">
        <f>IF(SalesOrders_Log[[#This Row],[Date Invoiced]]=FY02_M05,SalesOrders_Log[[#This Row],[Line Sub Total]],0)</f>
        <v>0</v>
      </c>
      <c r="AM467" s="18">
        <f>IF(SalesOrders_Log[[#This Row],[Date Invoiced]]=FY02_M06,SalesOrders_Log[[#This Row],[Line Sub Total]],0)</f>
        <v>0</v>
      </c>
      <c r="AN467" s="18">
        <f>IF(SalesOrders_Log[[#This Row],[Date Invoiced]]=FY02_M07,SalesOrders_Log[[#This Row],[Line Sub Total]],0)</f>
        <v>0</v>
      </c>
      <c r="AO467" s="18">
        <f>IF(SalesOrders_Log[[#This Row],[Date Invoiced]]=FY02_M08,SalesOrders_Log[[#This Row],[Line Sub Total]],0)</f>
        <v>0</v>
      </c>
      <c r="AP467" s="18">
        <f>IF(SalesOrders_Log[[#This Row],[Date Invoiced]]=FY02_M09,SalesOrders_Log[[#This Row],[Line Sub Total]],0)</f>
        <v>0</v>
      </c>
      <c r="AQ467" s="18">
        <f>IF(SalesOrders_Log[[#This Row],[Date Invoiced]]=FY02_M10,SalesOrders_Log[[#This Row],[Line Sub Total]],0)</f>
        <v>0</v>
      </c>
      <c r="AR467" s="18">
        <f>IF(SalesOrders_Log[[#This Row],[Date Invoiced]]=FY02_M11,SalesOrders_Log[[#This Row],[Line Sub Total]],0)</f>
        <v>0</v>
      </c>
      <c r="AS467" s="18">
        <f>IF(SalesOrders_Log[[#This Row],[Date Invoiced]]=FY02_M12,SalesOrders_Log[[#This Row],[Line Sub Total]],0)</f>
        <v>0</v>
      </c>
      <c r="AT467" s="18">
        <f>IF(SalesOrders_Log[[#This Row],[Date Invoiced]]=FY03_M01,SalesOrders_Log[[#This Row],[Line Sub Total]],0)</f>
        <v>0</v>
      </c>
      <c r="AU467" s="18">
        <f>IF(SalesOrders_Log[[#This Row],[Date Invoiced]]=FY03_M02,SalesOrders_Log[[#This Row],[Line Sub Total]],0)</f>
        <v>0</v>
      </c>
      <c r="AV467" s="18">
        <f>IF(SalesOrders_Log[[#This Row],[Date Invoiced]]=FY03_M03,SalesOrders_Log[[#This Row],[Line Sub Total]],0)</f>
        <v>0</v>
      </c>
      <c r="AW467" s="18">
        <f>IF(SalesOrders_Log[[#This Row],[Date Invoiced]]=FY03_M04,SalesOrders_Log[[#This Row],[Line Sub Total]],0)</f>
        <v>0</v>
      </c>
      <c r="AX467" s="18">
        <f>IF(SalesOrders_Log[[#This Row],[Date Invoiced]]=FY03_M05,SalesOrders_Log[[#This Row],[Line Sub Total]],0)</f>
        <v>0</v>
      </c>
      <c r="AY467" s="18">
        <f>IF(SalesOrders_Log[[#This Row],[Date Invoiced]]=FY03_M06,SalesOrders_Log[[#This Row],[Line Sub Total]],0)</f>
        <v>0</v>
      </c>
      <c r="AZ467" s="18">
        <f>IF(SalesOrders_Log[[#This Row],[Date Invoiced]]=FY03_M07,SalesOrders_Log[[#This Row],[Line Sub Total]],0)</f>
        <v>0</v>
      </c>
      <c r="BA467" s="18">
        <f>IF(SalesOrders_Log[[#This Row],[Date Invoiced]]=FY03_M08,SalesOrders_Log[[#This Row],[Line Sub Total]],0)</f>
        <v>0</v>
      </c>
      <c r="BB467" s="18">
        <f>IF(SalesOrders_Log[[#This Row],[Date Invoiced]]=FY03_M09,SalesOrders_Log[[#This Row],[Line Sub Total]],0)</f>
        <v>0</v>
      </c>
      <c r="BC467" s="18">
        <f>IF(SalesOrders_Log[[#This Row],[Date Invoiced]]=FY03_M10,SalesOrders_Log[[#This Row],[Line Sub Total]],0)</f>
        <v>0</v>
      </c>
      <c r="BD467" s="18">
        <f>IF(SalesOrders_Log[[#This Row],[Date Invoiced]]=FY03_M11,SalesOrders_Log[[#This Row],[Line Sub Total]],0)</f>
        <v>0</v>
      </c>
      <c r="BE467" s="18">
        <f>IF(SalesOrders_Log[[#This Row],[Date Invoiced]]=FY03_M12,SalesOrders_Log[[#This Row],[Line Sub Total]],0)</f>
        <v>0</v>
      </c>
      <c r="BF467" s="18">
        <f>IF(SalesOrders_Log[[#This Row],[Product]]=FY04_M01,SalesOrders_Log[[#This Row],[Date Invoiced]],0)</f>
        <v>0</v>
      </c>
      <c r="BG467" s="18">
        <f>IF(SalesOrders_Log[[#This Row],[Product]]=FY04_M02,SalesOrders_Log[[#This Row],[Date Invoiced]],0)</f>
        <v>0</v>
      </c>
      <c r="BH467" s="18">
        <f>IF(SalesOrders_Log[[#This Row],[Product]]=FY04_M03,SalesOrders_Log[[#This Row],[Date Invoiced]],0)</f>
        <v>0</v>
      </c>
      <c r="BI467" s="18">
        <f>IF(SalesOrders_Log[[#This Row],[Product]]=FY04_M04,SalesOrders_Log[[#This Row],[Date Invoiced]],0)</f>
        <v>0</v>
      </c>
      <c r="BJ467" s="18">
        <f>IF(SalesOrders_Log[[#This Row],[Product]]=FY04_M05,SalesOrders_Log[[#This Row],[Date Invoiced]],0)</f>
        <v>0</v>
      </c>
      <c r="BK467" s="18">
        <f>IF(SalesOrders_Log[[#This Row],[Product]]=FY04_M06,SalesOrders_Log[[#This Row],[Date Invoiced]],0)</f>
        <v>0</v>
      </c>
      <c r="BL467" s="18">
        <f>IF(SalesOrders_Log[[#This Row],[Product]]=FY04_M07,SalesOrders_Log[[#This Row],[Date Invoiced]],0)</f>
        <v>0</v>
      </c>
      <c r="BM467" s="18">
        <f>IF(SalesOrders_Log[[#This Row],[Product]]=FY04_M08,SalesOrders_Log[[#This Row],[Date Invoiced]],0)</f>
        <v>0</v>
      </c>
      <c r="BN467" s="18">
        <f>IF(SalesOrders_Log[[#This Row],[Product]]=FY04_M09,SalesOrders_Log[[#This Row],[Date Invoiced]],0)</f>
        <v>0</v>
      </c>
      <c r="BO467" s="18">
        <f>IF(SalesOrders_Log[[#This Row],[Product]]=FY04_M10,SalesOrders_Log[[#This Row],[Date Invoiced]],0)</f>
        <v>0</v>
      </c>
      <c r="BP467" s="18">
        <f>IF(SalesOrders_Log[[#This Row],[Product]]=FY04_M11,SalesOrders_Log[[#This Row],[Date Invoiced]],0)</f>
        <v>0</v>
      </c>
      <c r="BQ467" s="18">
        <f>IF(SalesOrders_Log[[#This Row],[Product]]=FY04_M12,SalesOrders_Log[[#This Row],[Date Invoiced]],0)</f>
        <v>0</v>
      </c>
      <c r="BR467" s="18">
        <f>IF(SalesOrders_Log[[#This Row],[Product]]=FY05_M01,SalesOrders_Log[[#This Row],[Date Invoiced]],0)</f>
        <v>0</v>
      </c>
      <c r="BS467" s="18">
        <f>IF(SalesOrders_Log[[#This Row],[Product]]=FY05_M02,SalesOrders_Log[[#This Row],[Date Invoiced]],0)</f>
        <v>0</v>
      </c>
      <c r="BT467" s="18">
        <f>IF(SalesOrders_Log[[#This Row],[Product]]=FY05_M03,SalesOrders_Log[[#This Row],[Date Invoiced]],0)</f>
        <v>0</v>
      </c>
      <c r="BU467" s="18">
        <f>IF(SalesOrders_Log[[#This Row],[Product]]=FY05_M04,SalesOrders_Log[[#This Row],[Date Invoiced]],0)</f>
        <v>0</v>
      </c>
      <c r="BV467" s="18">
        <f>IF(SalesOrders_Log[[#This Row],[Product]]=FY05_M05,SalesOrders_Log[[#This Row],[Date Invoiced]],0)</f>
        <v>0</v>
      </c>
      <c r="BW467" s="18">
        <f>IF(SalesOrders_Log[[#This Row],[Product]]=FY05_M06,SalesOrders_Log[[#This Row],[Date Invoiced]],0)</f>
        <v>0</v>
      </c>
      <c r="BX467" s="18">
        <f>IF(SalesOrders_Log[[#This Row],[Product]]=FY05_M07,SalesOrders_Log[[#This Row],[Date Invoiced]],0)</f>
        <v>0</v>
      </c>
      <c r="BY467" s="18">
        <f>IF(SalesOrders_Log[[#This Row],[Product]]=FY05_M08,SalesOrders_Log[[#This Row],[Date Invoiced]],0)</f>
        <v>0</v>
      </c>
      <c r="BZ467" s="18">
        <f>IF(SalesOrders_Log[[#This Row],[Product]]=FY05_M09,SalesOrders_Log[[#This Row],[Date Invoiced]],0)</f>
        <v>0</v>
      </c>
      <c r="CA467" s="18">
        <f>IF(SalesOrders_Log[[#This Row],[Product]]=FY05_M10,SalesOrders_Log[[#This Row],[Date Invoiced]],0)</f>
        <v>0</v>
      </c>
      <c r="CB467" s="18">
        <f>IF(SalesOrders_Log[[#This Row],[Product]]=FY05_M11,SalesOrders_Log[[#This Row],[Date Invoiced]],0)</f>
        <v>0</v>
      </c>
      <c r="CC467" s="18">
        <f>IF(SalesOrders_Log[[#This Row],[Product]]=FY05_M12,SalesOrders_Log[[#This Row],[Date Invoiced]],0)</f>
        <v>0</v>
      </c>
    </row>
    <row r="468" spans="2:81" x14ac:dyDescent="0.25">
      <c r="B468" s="6" t="s">
        <v>1072</v>
      </c>
      <c r="C468" s="6"/>
      <c r="D468" s="11"/>
      <c r="E468" s="6"/>
      <c r="F468" s="6"/>
      <c r="G468" s="6"/>
      <c r="H468" s="6"/>
      <c r="I468" s="6"/>
      <c r="J468" s="6"/>
      <c r="K468" s="6"/>
      <c r="L468" s="18" t="str">
        <f>IF(ISBLANK(SalesOrders_Log[[#This Row],[Product]]),"",SalesOrders_Log[[#This Row],[List Price]]*SalesOrders_Log[[#This Row],[QTY at List Price]]+SalesOrders_Log[[#This Row],[Discount Price]]*SalesOrders_Log[[#This Row],[QTY at Discount Price]])</f>
        <v/>
      </c>
      <c r="M468" s="6"/>
      <c r="N468" s="6"/>
      <c r="O468" s="18" t="str">
        <f>IFERROR(SalesOrders_Log[[#This Row],[Line Sub Total]]*SalesOrders_Log[[#This Row],[Zip Code Taxes]],"")</f>
        <v/>
      </c>
      <c r="P468" s="18">
        <f>SalesOrders_Log[[#This Row],[List Price]]-SalesOrders_Log[[#This Row],[Cost Price]]</f>
        <v>0</v>
      </c>
      <c r="Q46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68" s="93" t="str">
        <f>IFERROR(SalesOrders_Log[[#This Row],[QTY at List Price]]*SalesOrders_Log[[#This Row],[List Price]]/SalesOrders_Log[[#This Row],[Cost Price]]*SalesOrders_Log[[#This Row],[QTY at List Price]]-IF(SalesOrders_Log[[#This Row],[QTY at List Price]]="","",1),"")</f>
        <v/>
      </c>
      <c r="S468" s="93" t="str">
        <f>IFERROR( SalesOrders_Log[[#This Row],[QTY at Discount Price]]*SalesOrders_Log[[#This Row],[Discount Price]]/SalesOrders_Log[[#This Row],[Cost Price]]*SalesOrders_Log[[#This Row],[QTY at Discount Price]]-IF(SalesOrders_Log[[#This Row],[QTY at Discount Price]]="","",1),"")</f>
        <v/>
      </c>
      <c r="T468" s="6"/>
      <c r="V468" s="18">
        <f>IF(SalesOrders_Log[[#This Row],[Date Invoiced]]=FY01_M01,SalesOrders_Log[[#This Row],[Line Sub Total]],0)</f>
        <v>0</v>
      </c>
      <c r="W468" s="18">
        <f>IF(SalesOrders_Log[[#This Row],[Date Invoiced]]=FY01_M02,SalesOrders_Log[[#This Row],[Line Sub Total]],0)</f>
        <v>0</v>
      </c>
      <c r="X468" s="18">
        <f>IF(SalesOrders_Log[[#This Row],[Date Invoiced]]=FY01_M03,SalesOrders_Log[[#This Row],[Line Sub Total]],0)</f>
        <v>0</v>
      </c>
      <c r="Y468" s="18">
        <f>IF(SalesOrders_Log[[#This Row],[Date Invoiced]]=FY01_M04,SalesOrders_Log[[#This Row],[Line Sub Total]],0)</f>
        <v>0</v>
      </c>
      <c r="Z468" s="18">
        <f>IF(SalesOrders_Log[[#This Row],[Date Invoiced]]=FY01_M05,SalesOrders_Log[[#This Row],[Line Sub Total]],0)</f>
        <v>0</v>
      </c>
      <c r="AA468" s="18">
        <f>IF(SalesOrders_Log[[#This Row],[Date Invoiced]]=FY01_M06,SalesOrders_Log[[#This Row],[Line Sub Total]],0)</f>
        <v>0</v>
      </c>
      <c r="AB468" s="18">
        <f>IF(SalesOrders_Log[[#This Row],[Date Invoiced]]=FY01_M07,SalesOrders_Log[[#This Row],[Line Sub Total]],0)</f>
        <v>0</v>
      </c>
      <c r="AC468" s="18">
        <f>IF(SalesOrders_Log[[#This Row],[Date Invoiced]]=FY01_M08,SalesOrders_Log[[#This Row],[Line Sub Total]],0)</f>
        <v>0</v>
      </c>
      <c r="AD468" s="18">
        <f>IF(SalesOrders_Log[[#This Row],[Date Invoiced]]=FY01_M09,SalesOrders_Log[[#This Row],[Line Sub Total]],0)</f>
        <v>0</v>
      </c>
      <c r="AE468" s="18">
        <f>IF(SalesOrders_Log[[#This Row],[Date Invoiced]]=FY01_M10,SalesOrders_Log[[#This Row],[Line Sub Total]],0)</f>
        <v>0</v>
      </c>
      <c r="AF468" s="18">
        <f>IF(SalesOrders_Log[[#This Row],[Date Invoiced]]=FY01_M11,SalesOrders_Log[[#This Row],[Line Sub Total]],0)</f>
        <v>0</v>
      </c>
      <c r="AG468" s="18">
        <f>IF(SalesOrders_Log[[#This Row],[Date Invoiced]]=FY01_M12,SalesOrders_Log[[#This Row],[Line Sub Total]],0)</f>
        <v>0</v>
      </c>
      <c r="AH468" s="18">
        <f>IF(SalesOrders_Log[[#This Row],[Date Invoiced]]=FY02_M01,SalesOrders_Log[[#This Row],[Line Sub Total]],0)</f>
        <v>0</v>
      </c>
      <c r="AI468" s="18">
        <f>IF(SalesOrders_Log[[#This Row],[Date Invoiced]]=FY02_M02,SalesOrders_Log[[#This Row],[Line Sub Total]],0)</f>
        <v>0</v>
      </c>
      <c r="AJ468" s="18">
        <f>IF(SalesOrders_Log[[#This Row],[Date Invoiced]]=FY02_M03,SalesOrders_Log[[#This Row],[Line Sub Total]],0)</f>
        <v>0</v>
      </c>
      <c r="AK468" s="18">
        <f>IF(SalesOrders_Log[[#This Row],[Date Invoiced]]=FY02_M04,SalesOrders_Log[[#This Row],[Line Sub Total]],0)</f>
        <v>0</v>
      </c>
      <c r="AL468" s="18">
        <f>IF(SalesOrders_Log[[#This Row],[Date Invoiced]]=FY02_M05,SalesOrders_Log[[#This Row],[Line Sub Total]],0)</f>
        <v>0</v>
      </c>
      <c r="AM468" s="18">
        <f>IF(SalesOrders_Log[[#This Row],[Date Invoiced]]=FY02_M06,SalesOrders_Log[[#This Row],[Line Sub Total]],0)</f>
        <v>0</v>
      </c>
      <c r="AN468" s="18">
        <f>IF(SalesOrders_Log[[#This Row],[Date Invoiced]]=FY02_M07,SalesOrders_Log[[#This Row],[Line Sub Total]],0)</f>
        <v>0</v>
      </c>
      <c r="AO468" s="18">
        <f>IF(SalesOrders_Log[[#This Row],[Date Invoiced]]=FY02_M08,SalesOrders_Log[[#This Row],[Line Sub Total]],0)</f>
        <v>0</v>
      </c>
      <c r="AP468" s="18">
        <f>IF(SalesOrders_Log[[#This Row],[Date Invoiced]]=FY02_M09,SalesOrders_Log[[#This Row],[Line Sub Total]],0)</f>
        <v>0</v>
      </c>
      <c r="AQ468" s="18">
        <f>IF(SalesOrders_Log[[#This Row],[Date Invoiced]]=FY02_M10,SalesOrders_Log[[#This Row],[Line Sub Total]],0)</f>
        <v>0</v>
      </c>
      <c r="AR468" s="18">
        <f>IF(SalesOrders_Log[[#This Row],[Date Invoiced]]=FY02_M11,SalesOrders_Log[[#This Row],[Line Sub Total]],0)</f>
        <v>0</v>
      </c>
      <c r="AS468" s="18">
        <f>IF(SalesOrders_Log[[#This Row],[Date Invoiced]]=FY02_M12,SalesOrders_Log[[#This Row],[Line Sub Total]],0)</f>
        <v>0</v>
      </c>
      <c r="AT468" s="18">
        <f>IF(SalesOrders_Log[[#This Row],[Date Invoiced]]=FY03_M01,SalesOrders_Log[[#This Row],[Line Sub Total]],0)</f>
        <v>0</v>
      </c>
      <c r="AU468" s="18">
        <f>IF(SalesOrders_Log[[#This Row],[Date Invoiced]]=FY03_M02,SalesOrders_Log[[#This Row],[Line Sub Total]],0)</f>
        <v>0</v>
      </c>
      <c r="AV468" s="18">
        <f>IF(SalesOrders_Log[[#This Row],[Date Invoiced]]=FY03_M03,SalesOrders_Log[[#This Row],[Line Sub Total]],0)</f>
        <v>0</v>
      </c>
      <c r="AW468" s="18">
        <f>IF(SalesOrders_Log[[#This Row],[Date Invoiced]]=FY03_M04,SalesOrders_Log[[#This Row],[Line Sub Total]],0)</f>
        <v>0</v>
      </c>
      <c r="AX468" s="18">
        <f>IF(SalesOrders_Log[[#This Row],[Date Invoiced]]=FY03_M05,SalesOrders_Log[[#This Row],[Line Sub Total]],0)</f>
        <v>0</v>
      </c>
      <c r="AY468" s="18">
        <f>IF(SalesOrders_Log[[#This Row],[Date Invoiced]]=FY03_M06,SalesOrders_Log[[#This Row],[Line Sub Total]],0)</f>
        <v>0</v>
      </c>
      <c r="AZ468" s="18">
        <f>IF(SalesOrders_Log[[#This Row],[Date Invoiced]]=FY03_M07,SalesOrders_Log[[#This Row],[Line Sub Total]],0)</f>
        <v>0</v>
      </c>
      <c r="BA468" s="18">
        <f>IF(SalesOrders_Log[[#This Row],[Date Invoiced]]=FY03_M08,SalesOrders_Log[[#This Row],[Line Sub Total]],0)</f>
        <v>0</v>
      </c>
      <c r="BB468" s="18">
        <f>IF(SalesOrders_Log[[#This Row],[Date Invoiced]]=FY03_M09,SalesOrders_Log[[#This Row],[Line Sub Total]],0)</f>
        <v>0</v>
      </c>
      <c r="BC468" s="18">
        <f>IF(SalesOrders_Log[[#This Row],[Date Invoiced]]=FY03_M10,SalesOrders_Log[[#This Row],[Line Sub Total]],0)</f>
        <v>0</v>
      </c>
      <c r="BD468" s="18">
        <f>IF(SalesOrders_Log[[#This Row],[Date Invoiced]]=FY03_M11,SalesOrders_Log[[#This Row],[Line Sub Total]],0)</f>
        <v>0</v>
      </c>
      <c r="BE468" s="18">
        <f>IF(SalesOrders_Log[[#This Row],[Date Invoiced]]=FY03_M12,SalesOrders_Log[[#This Row],[Line Sub Total]],0)</f>
        <v>0</v>
      </c>
      <c r="BF468" s="18">
        <f>IF(SalesOrders_Log[[#This Row],[Product]]=FY04_M01,SalesOrders_Log[[#This Row],[Date Invoiced]],0)</f>
        <v>0</v>
      </c>
      <c r="BG468" s="18">
        <f>IF(SalesOrders_Log[[#This Row],[Product]]=FY04_M02,SalesOrders_Log[[#This Row],[Date Invoiced]],0)</f>
        <v>0</v>
      </c>
      <c r="BH468" s="18">
        <f>IF(SalesOrders_Log[[#This Row],[Product]]=FY04_M03,SalesOrders_Log[[#This Row],[Date Invoiced]],0)</f>
        <v>0</v>
      </c>
      <c r="BI468" s="18">
        <f>IF(SalesOrders_Log[[#This Row],[Product]]=FY04_M04,SalesOrders_Log[[#This Row],[Date Invoiced]],0)</f>
        <v>0</v>
      </c>
      <c r="BJ468" s="18">
        <f>IF(SalesOrders_Log[[#This Row],[Product]]=FY04_M05,SalesOrders_Log[[#This Row],[Date Invoiced]],0)</f>
        <v>0</v>
      </c>
      <c r="BK468" s="18">
        <f>IF(SalesOrders_Log[[#This Row],[Product]]=FY04_M06,SalesOrders_Log[[#This Row],[Date Invoiced]],0)</f>
        <v>0</v>
      </c>
      <c r="BL468" s="18">
        <f>IF(SalesOrders_Log[[#This Row],[Product]]=FY04_M07,SalesOrders_Log[[#This Row],[Date Invoiced]],0)</f>
        <v>0</v>
      </c>
      <c r="BM468" s="18">
        <f>IF(SalesOrders_Log[[#This Row],[Product]]=FY04_M08,SalesOrders_Log[[#This Row],[Date Invoiced]],0)</f>
        <v>0</v>
      </c>
      <c r="BN468" s="18">
        <f>IF(SalesOrders_Log[[#This Row],[Product]]=FY04_M09,SalesOrders_Log[[#This Row],[Date Invoiced]],0)</f>
        <v>0</v>
      </c>
      <c r="BO468" s="18">
        <f>IF(SalesOrders_Log[[#This Row],[Product]]=FY04_M10,SalesOrders_Log[[#This Row],[Date Invoiced]],0)</f>
        <v>0</v>
      </c>
      <c r="BP468" s="18">
        <f>IF(SalesOrders_Log[[#This Row],[Product]]=FY04_M11,SalesOrders_Log[[#This Row],[Date Invoiced]],0)</f>
        <v>0</v>
      </c>
      <c r="BQ468" s="18">
        <f>IF(SalesOrders_Log[[#This Row],[Product]]=FY04_M12,SalesOrders_Log[[#This Row],[Date Invoiced]],0)</f>
        <v>0</v>
      </c>
      <c r="BR468" s="18">
        <f>IF(SalesOrders_Log[[#This Row],[Product]]=FY05_M01,SalesOrders_Log[[#This Row],[Date Invoiced]],0)</f>
        <v>0</v>
      </c>
      <c r="BS468" s="18">
        <f>IF(SalesOrders_Log[[#This Row],[Product]]=FY05_M02,SalesOrders_Log[[#This Row],[Date Invoiced]],0)</f>
        <v>0</v>
      </c>
      <c r="BT468" s="18">
        <f>IF(SalesOrders_Log[[#This Row],[Product]]=FY05_M03,SalesOrders_Log[[#This Row],[Date Invoiced]],0)</f>
        <v>0</v>
      </c>
      <c r="BU468" s="18">
        <f>IF(SalesOrders_Log[[#This Row],[Product]]=FY05_M04,SalesOrders_Log[[#This Row],[Date Invoiced]],0)</f>
        <v>0</v>
      </c>
      <c r="BV468" s="18">
        <f>IF(SalesOrders_Log[[#This Row],[Product]]=FY05_M05,SalesOrders_Log[[#This Row],[Date Invoiced]],0)</f>
        <v>0</v>
      </c>
      <c r="BW468" s="18">
        <f>IF(SalesOrders_Log[[#This Row],[Product]]=FY05_M06,SalesOrders_Log[[#This Row],[Date Invoiced]],0)</f>
        <v>0</v>
      </c>
      <c r="BX468" s="18">
        <f>IF(SalesOrders_Log[[#This Row],[Product]]=FY05_M07,SalesOrders_Log[[#This Row],[Date Invoiced]],0)</f>
        <v>0</v>
      </c>
      <c r="BY468" s="18">
        <f>IF(SalesOrders_Log[[#This Row],[Product]]=FY05_M08,SalesOrders_Log[[#This Row],[Date Invoiced]],0)</f>
        <v>0</v>
      </c>
      <c r="BZ468" s="18">
        <f>IF(SalesOrders_Log[[#This Row],[Product]]=FY05_M09,SalesOrders_Log[[#This Row],[Date Invoiced]],0)</f>
        <v>0</v>
      </c>
      <c r="CA468" s="18">
        <f>IF(SalesOrders_Log[[#This Row],[Product]]=FY05_M10,SalesOrders_Log[[#This Row],[Date Invoiced]],0)</f>
        <v>0</v>
      </c>
      <c r="CB468" s="18">
        <f>IF(SalesOrders_Log[[#This Row],[Product]]=FY05_M11,SalesOrders_Log[[#This Row],[Date Invoiced]],0)</f>
        <v>0</v>
      </c>
      <c r="CC468" s="18">
        <f>IF(SalesOrders_Log[[#This Row],[Product]]=FY05_M12,SalesOrders_Log[[#This Row],[Date Invoiced]],0)</f>
        <v>0</v>
      </c>
    </row>
    <row r="469" spans="2:81" x14ac:dyDescent="0.25">
      <c r="B469" s="6" t="s">
        <v>1073</v>
      </c>
      <c r="C469" s="6"/>
      <c r="D469" s="11"/>
      <c r="E469" s="6"/>
      <c r="F469" s="6"/>
      <c r="G469" s="6"/>
      <c r="H469" s="6"/>
      <c r="I469" s="6"/>
      <c r="J469" s="6"/>
      <c r="K469" s="6"/>
      <c r="L469" s="18" t="str">
        <f>IF(ISBLANK(SalesOrders_Log[[#This Row],[Product]]),"",SalesOrders_Log[[#This Row],[List Price]]*SalesOrders_Log[[#This Row],[QTY at List Price]]+SalesOrders_Log[[#This Row],[Discount Price]]*SalesOrders_Log[[#This Row],[QTY at Discount Price]])</f>
        <v/>
      </c>
      <c r="M469" s="6"/>
      <c r="N469" s="6"/>
      <c r="O469" s="18" t="str">
        <f>IFERROR(SalesOrders_Log[[#This Row],[Line Sub Total]]*SalesOrders_Log[[#This Row],[Zip Code Taxes]],"")</f>
        <v/>
      </c>
      <c r="P469" s="18">
        <f>SalesOrders_Log[[#This Row],[List Price]]-SalesOrders_Log[[#This Row],[Cost Price]]</f>
        <v>0</v>
      </c>
      <c r="Q46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69" s="93" t="str">
        <f>IFERROR(SalesOrders_Log[[#This Row],[QTY at List Price]]*SalesOrders_Log[[#This Row],[List Price]]/SalesOrders_Log[[#This Row],[Cost Price]]*SalesOrders_Log[[#This Row],[QTY at List Price]]-IF(SalesOrders_Log[[#This Row],[QTY at List Price]]="","",1),"")</f>
        <v/>
      </c>
      <c r="S469" s="93" t="str">
        <f>IFERROR( SalesOrders_Log[[#This Row],[QTY at Discount Price]]*SalesOrders_Log[[#This Row],[Discount Price]]/SalesOrders_Log[[#This Row],[Cost Price]]*SalesOrders_Log[[#This Row],[QTY at Discount Price]]-IF(SalesOrders_Log[[#This Row],[QTY at Discount Price]]="","",1),"")</f>
        <v/>
      </c>
      <c r="T469" s="6"/>
      <c r="V469" s="18">
        <f>IF(SalesOrders_Log[[#This Row],[Date Invoiced]]=FY01_M01,SalesOrders_Log[[#This Row],[Line Sub Total]],0)</f>
        <v>0</v>
      </c>
      <c r="W469" s="18">
        <f>IF(SalesOrders_Log[[#This Row],[Date Invoiced]]=FY01_M02,SalesOrders_Log[[#This Row],[Line Sub Total]],0)</f>
        <v>0</v>
      </c>
      <c r="X469" s="18">
        <f>IF(SalesOrders_Log[[#This Row],[Date Invoiced]]=FY01_M03,SalesOrders_Log[[#This Row],[Line Sub Total]],0)</f>
        <v>0</v>
      </c>
      <c r="Y469" s="18">
        <f>IF(SalesOrders_Log[[#This Row],[Date Invoiced]]=FY01_M04,SalesOrders_Log[[#This Row],[Line Sub Total]],0)</f>
        <v>0</v>
      </c>
      <c r="Z469" s="18">
        <f>IF(SalesOrders_Log[[#This Row],[Date Invoiced]]=FY01_M05,SalesOrders_Log[[#This Row],[Line Sub Total]],0)</f>
        <v>0</v>
      </c>
      <c r="AA469" s="18">
        <f>IF(SalesOrders_Log[[#This Row],[Date Invoiced]]=FY01_M06,SalesOrders_Log[[#This Row],[Line Sub Total]],0)</f>
        <v>0</v>
      </c>
      <c r="AB469" s="18">
        <f>IF(SalesOrders_Log[[#This Row],[Date Invoiced]]=FY01_M07,SalesOrders_Log[[#This Row],[Line Sub Total]],0)</f>
        <v>0</v>
      </c>
      <c r="AC469" s="18">
        <f>IF(SalesOrders_Log[[#This Row],[Date Invoiced]]=FY01_M08,SalesOrders_Log[[#This Row],[Line Sub Total]],0)</f>
        <v>0</v>
      </c>
      <c r="AD469" s="18">
        <f>IF(SalesOrders_Log[[#This Row],[Date Invoiced]]=FY01_M09,SalesOrders_Log[[#This Row],[Line Sub Total]],0)</f>
        <v>0</v>
      </c>
      <c r="AE469" s="18">
        <f>IF(SalesOrders_Log[[#This Row],[Date Invoiced]]=FY01_M10,SalesOrders_Log[[#This Row],[Line Sub Total]],0)</f>
        <v>0</v>
      </c>
      <c r="AF469" s="18">
        <f>IF(SalesOrders_Log[[#This Row],[Date Invoiced]]=FY01_M11,SalesOrders_Log[[#This Row],[Line Sub Total]],0)</f>
        <v>0</v>
      </c>
      <c r="AG469" s="18">
        <f>IF(SalesOrders_Log[[#This Row],[Date Invoiced]]=FY01_M12,SalesOrders_Log[[#This Row],[Line Sub Total]],0)</f>
        <v>0</v>
      </c>
      <c r="AH469" s="18">
        <f>IF(SalesOrders_Log[[#This Row],[Date Invoiced]]=FY02_M01,SalesOrders_Log[[#This Row],[Line Sub Total]],0)</f>
        <v>0</v>
      </c>
      <c r="AI469" s="18">
        <f>IF(SalesOrders_Log[[#This Row],[Date Invoiced]]=FY02_M02,SalesOrders_Log[[#This Row],[Line Sub Total]],0)</f>
        <v>0</v>
      </c>
      <c r="AJ469" s="18">
        <f>IF(SalesOrders_Log[[#This Row],[Date Invoiced]]=FY02_M03,SalesOrders_Log[[#This Row],[Line Sub Total]],0)</f>
        <v>0</v>
      </c>
      <c r="AK469" s="18">
        <f>IF(SalesOrders_Log[[#This Row],[Date Invoiced]]=FY02_M04,SalesOrders_Log[[#This Row],[Line Sub Total]],0)</f>
        <v>0</v>
      </c>
      <c r="AL469" s="18">
        <f>IF(SalesOrders_Log[[#This Row],[Date Invoiced]]=FY02_M05,SalesOrders_Log[[#This Row],[Line Sub Total]],0)</f>
        <v>0</v>
      </c>
      <c r="AM469" s="18">
        <f>IF(SalesOrders_Log[[#This Row],[Date Invoiced]]=FY02_M06,SalesOrders_Log[[#This Row],[Line Sub Total]],0)</f>
        <v>0</v>
      </c>
      <c r="AN469" s="18">
        <f>IF(SalesOrders_Log[[#This Row],[Date Invoiced]]=FY02_M07,SalesOrders_Log[[#This Row],[Line Sub Total]],0)</f>
        <v>0</v>
      </c>
      <c r="AO469" s="18">
        <f>IF(SalesOrders_Log[[#This Row],[Date Invoiced]]=FY02_M08,SalesOrders_Log[[#This Row],[Line Sub Total]],0)</f>
        <v>0</v>
      </c>
      <c r="AP469" s="18">
        <f>IF(SalesOrders_Log[[#This Row],[Date Invoiced]]=FY02_M09,SalesOrders_Log[[#This Row],[Line Sub Total]],0)</f>
        <v>0</v>
      </c>
      <c r="AQ469" s="18">
        <f>IF(SalesOrders_Log[[#This Row],[Date Invoiced]]=FY02_M10,SalesOrders_Log[[#This Row],[Line Sub Total]],0)</f>
        <v>0</v>
      </c>
      <c r="AR469" s="18">
        <f>IF(SalesOrders_Log[[#This Row],[Date Invoiced]]=FY02_M11,SalesOrders_Log[[#This Row],[Line Sub Total]],0)</f>
        <v>0</v>
      </c>
      <c r="AS469" s="18">
        <f>IF(SalesOrders_Log[[#This Row],[Date Invoiced]]=FY02_M12,SalesOrders_Log[[#This Row],[Line Sub Total]],0)</f>
        <v>0</v>
      </c>
      <c r="AT469" s="18">
        <f>IF(SalesOrders_Log[[#This Row],[Date Invoiced]]=FY03_M01,SalesOrders_Log[[#This Row],[Line Sub Total]],0)</f>
        <v>0</v>
      </c>
      <c r="AU469" s="18">
        <f>IF(SalesOrders_Log[[#This Row],[Date Invoiced]]=FY03_M02,SalesOrders_Log[[#This Row],[Line Sub Total]],0)</f>
        <v>0</v>
      </c>
      <c r="AV469" s="18">
        <f>IF(SalesOrders_Log[[#This Row],[Date Invoiced]]=FY03_M03,SalesOrders_Log[[#This Row],[Line Sub Total]],0)</f>
        <v>0</v>
      </c>
      <c r="AW469" s="18">
        <f>IF(SalesOrders_Log[[#This Row],[Date Invoiced]]=FY03_M04,SalesOrders_Log[[#This Row],[Line Sub Total]],0)</f>
        <v>0</v>
      </c>
      <c r="AX469" s="18">
        <f>IF(SalesOrders_Log[[#This Row],[Date Invoiced]]=FY03_M05,SalesOrders_Log[[#This Row],[Line Sub Total]],0)</f>
        <v>0</v>
      </c>
      <c r="AY469" s="18">
        <f>IF(SalesOrders_Log[[#This Row],[Date Invoiced]]=FY03_M06,SalesOrders_Log[[#This Row],[Line Sub Total]],0)</f>
        <v>0</v>
      </c>
      <c r="AZ469" s="18">
        <f>IF(SalesOrders_Log[[#This Row],[Date Invoiced]]=FY03_M07,SalesOrders_Log[[#This Row],[Line Sub Total]],0)</f>
        <v>0</v>
      </c>
      <c r="BA469" s="18">
        <f>IF(SalesOrders_Log[[#This Row],[Date Invoiced]]=FY03_M08,SalesOrders_Log[[#This Row],[Line Sub Total]],0)</f>
        <v>0</v>
      </c>
      <c r="BB469" s="18">
        <f>IF(SalesOrders_Log[[#This Row],[Date Invoiced]]=FY03_M09,SalesOrders_Log[[#This Row],[Line Sub Total]],0)</f>
        <v>0</v>
      </c>
      <c r="BC469" s="18">
        <f>IF(SalesOrders_Log[[#This Row],[Date Invoiced]]=FY03_M10,SalesOrders_Log[[#This Row],[Line Sub Total]],0)</f>
        <v>0</v>
      </c>
      <c r="BD469" s="18">
        <f>IF(SalesOrders_Log[[#This Row],[Date Invoiced]]=FY03_M11,SalesOrders_Log[[#This Row],[Line Sub Total]],0)</f>
        <v>0</v>
      </c>
      <c r="BE469" s="18">
        <f>IF(SalesOrders_Log[[#This Row],[Date Invoiced]]=FY03_M12,SalesOrders_Log[[#This Row],[Line Sub Total]],0)</f>
        <v>0</v>
      </c>
      <c r="BF469" s="18">
        <f>IF(SalesOrders_Log[[#This Row],[Product]]=FY04_M01,SalesOrders_Log[[#This Row],[Date Invoiced]],0)</f>
        <v>0</v>
      </c>
      <c r="BG469" s="18">
        <f>IF(SalesOrders_Log[[#This Row],[Product]]=FY04_M02,SalesOrders_Log[[#This Row],[Date Invoiced]],0)</f>
        <v>0</v>
      </c>
      <c r="BH469" s="18">
        <f>IF(SalesOrders_Log[[#This Row],[Product]]=FY04_M03,SalesOrders_Log[[#This Row],[Date Invoiced]],0)</f>
        <v>0</v>
      </c>
      <c r="BI469" s="18">
        <f>IF(SalesOrders_Log[[#This Row],[Product]]=FY04_M04,SalesOrders_Log[[#This Row],[Date Invoiced]],0)</f>
        <v>0</v>
      </c>
      <c r="BJ469" s="18">
        <f>IF(SalesOrders_Log[[#This Row],[Product]]=FY04_M05,SalesOrders_Log[[#This Row],[Date Invoiced]],0)</f>
        <v>0</v>
      </c>
      <c r="BK469" s="18">
        <f>IF(SalesOrders_Log[[#This Row],[Product]]=FY04_M06,SalesOrders_Log[[#This Row],[Date Invoiced]],0)</f>
        <v>0</v>
      </c>
      <c r="BL469" s="18">
        <f>IF(SalesOrders_Log[[#This Row],[Product]]=FY04_M07,SalesOrders_Log[[#This Row],[Date Invoiced]],0)</f>
        <v>0</v>
      </c>
      <c r="BM469" s="18">
        <f>IF(SalesOrders_Log[[#This Row],[Product]]=FY04_M08,SalesOrders_Log[[#This Row],[Date Invoiced]],0)</f>
        <v>0</v>
      </c>
      <c r="BN469" s="18">
        <f>IF(SalesOrders_Log[[#This Row],[Product]]=FY04_M09,SalesOrders_Log[[#This Row],[Date Invoiced]],0)</f>
        <v>0</v>
      </c>
      <c r="BO469" s="18">
        <f>IF(SalesOrders_Log[[#This Row],[Product]]=FY04_M10,SalesOrders_Log[[#This Row],[Date Invoiced]],0)</f>
        <v>0</v>
      </c>
      <c r="BP469" s="18">
        <f>IF(SalesOrders_Log[[#This Row],[Product]]=FY04_M11,SalesOrders_Log[[#This Row],[Date Invoiced]],0)</f>
        <v>0</v>
      </c>
      <c r="BQ469" s="18">
        <f>IF(SalesOrders_Log[[#This Row],[Product]]=FY04_M12,SalesOrders_Log[[#This Row],[Date Invoiced]],0)</f>
        <v>0</v>
      </c>
      <c r="BR469" s="18">
        <f>IF(SalesOrders_Log[[#This Row],[Product]]=FY05_M01,SalesOrders_Log[[#This Row],[Date Invoiced]],0)</f>
        <v>0</v>
      </c>
      <c r="BS469" s="18">
        <f>IF(SalesOrders_Log[[#This Row],[Product]]=FY05_M02,SalesOrders_Log[[#This Row],[Date Invoiced]],0)</f>
        <v>0</v>
      </c>
      <c r="BT469" s="18">
        <f>IF(SalesOrders_Log[[#This Row],[Product]]=FY05_M03,SalesOrders_Log[[#This Row],[Date Invoiced]],0)</f>
        <v>0</v>
      </c>
      <c r="BU469" s="18">
        <f>IF(SalesOrders_Log[[#This Row],[Product]]=FY05_M04,SalesOrders_Log[[#This Row],[Date Invoiced]],0)</f>
        <v>0</v>
      </c>
      <c r="BV469" s="18">
        <f>IF(SalesOrders_Log[[#This Row],[Product]]=FY05_M05,SalesOrders_Log[[#This Row],[Date Invoiced]],0)</f>
        <v>0</v>
      </c>
      <c r="BW469" s="18">
        <f>IF(SalesOrders_Log[[#This Row],[Product]]=FY05_M06,SalesOrders_Log[[#This Row],[Date Invoiced]],0)</f>
        <v>0</v>
      </c>
      <c r="BX469" s="18">
        <f>IF(SalesOrders_Log[[#This Row],[Product]]=FY05_M07,SalesOrders_Log[[#This Row],[Date Invoiced]],0)</f>
        <v>0</v>
      </c>
      <c r="BY469" s="18">
        <f>IF(SalesOrders_Log[[#This Row],[Product]]=FY05_M08,SalesOrders_Log[[#This Row],[Date Invoiced]],0)</f>
        <v>0</v>
      </c>
      <c r="BZ469" s="18">
        <f>IF(SalesOrders_Log[[#This Row],[Product]]=FY05_M09,SalesOrders_Log[[#This Row],[Date Invoiced]],0)</f>
        <v>0</v>
      </c>
      <c r="CA469" s="18">
        <f>IF(SalesOrders_Log[[#This Row],[Product]]=FY05_M10,SalesOrders_Log[[#This Row],[Date Invoiced]],0)</f>
        <v>0</v>
      </c>
      <c r="CB469" s="18">
        <f>IF(SalesOrders_Log[[#This Row],[Product]]=FY05_M11,SalesOrders_Log[[#This Row],[Date Invoiced]],0)</f>
        <v>0</v>
      </c>
      <c r="CC469" s="18">
        <f>IF(SalesOrders_Log[[#This Row],[Product]]=FY05_M12,SalesOrders_Log[[#This Row],[Date Invoiced]],0)</f>
        <v>0</v>
      </c>
    </row>
    <row r="470" spans="2:81" x14ac:dyDescent="0.25">
      <c r="B470" s="6" t="s">
        <v>1074</v>
      </c>
      <c r="C470" s="6"/>
      <c r="D470" s="11"/>
      <c r="E470" s="6"/>
      <c r="F470" s="6"/>
      <c r="G470" s="6"/>
      <c r="H470" s="6"/>
      <c r="I470" s="6"/>
      <c r="J470" s="6"/>
      <c r="K470" s="6"/>
      <c r="L470" s="18" t="str">
        <f>IF(ISBLANK(SalesOrders_Log[[#This Row],[Product]]),"",SalesOrders_Log[[#This Row],[List Price]]*SalesOrders_Log[[#This Row],[QTY at List Price]]+SalesOrders_Log[[#This Row],[Discount Price]]*SalesOrders_Log[[#This Row],[QTY at Discount Price]])</f>
        <v/>
      </c>
      <c r="M470" s="6"/>
      <c r="N470" s="6"/>
      <c r="O470" s="18" t="str">
        <f>IFERROR(SalesOrders_Log[[#This Row],[Line Sub Total]]*SalesOrders_Log[[#This Row],[Zip Code Taxes]],"")</f>
        <v/>
      </c>
      <c r="P470" s="18">
        <f>SalesOrders_Log[[#This Row],[List Price]]-SalesOrders_Log[[#This Row],[Cost Price]]</f>
        <v>0</v>
      </c>
      <c r="Q47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70" s="93" t="str">
        <f>IFERROR(SalesOrders_Log[[#This Row],[QTY at List Price]]*SalesOrders_Log[[#This Row],[List Price]]/SalesOrders_Log[[#This Row],[Cost Price]]*SalesOrders_Log[[#This Row],[QTY at List Price]]-IF(SalesOrders_Log[[#This Row],[QTY at List Price]]="","",1),"")</f>
        <v/>
      </c>
      <c r="S470" s="93" t="str">
        <f>IFERROR( SalesOrders_Log[[#This Row],[QTY at Discount Price]]*SalesOrders_Log[[#This Row],[Discount Price]]/SalesOrders_Log[[#This Row],[Cost Price]]*SalesOrders_Log[[#This Row],[QTY at Discount Price]]-IF(SalesOrders_Log[[#This Row],[QTY at Discount Price]]="","",1),"")</f>
        <v/>
      </c>
      <c r="T470" s="6"/>
      <c r="V470" s="18">
        <f>IF(SalesOrders_Log[[#This Row],[Date Invoiced]]=FY01_M01,SalesOrders_Log[[#This Row],[Line Sub Total]],0)</f>
        <v>0</v>
      </c>
      <c r="W470" s="18">
        <f>IF(SalesOrders_Log[[#This Row],[Date Invoiced]]=FY01_M02,SalesOrders_Log[[#This Row],[Line Sub Total]],0)</f>
        <v>0</v>
      </c>
      <c r="X470" s="18">
        <f>IF(SalesOrders_Log[[#This Row],[Date Invoiced]]=FY01_M03,SalesOrders_Log[[#This Row],[Line Sub Total]],0)</f>
        <v>0</v>
      </c>
      <c r="Y470" s="18">
        <f>IF(SalesOrders_Log[[#This Row],[Date Invoiced]]=FY01_M04,SalesOrders_Log[[#This Row],[Line Sub Total]],0)</f>
        <v>0</v>
      </c>
      <c r="Z470" s="18">
        <f>IF(SalesOrders_Log[[#This Row],[Date Invoiced]]=FY01_M05,SalesOrders_Log[[#This Row],[Line Sub Total]],0)</f>
        <v>0</v>
      </c>
      <c r="AA470" s="18">
        <f>IF(SalesOrders_Log[[#This Row],[Date Invoiced]]=FY01_M06,SalesOrders_Log[[#This Row],[Line Sub Total]],0)</f>
        <v>0</v>
      </c>
      <c r="AB470" s="18">
        <f>IF(SalesOrders_Log[[#This Row],[Date Invoiced]]=FY01_M07,SalesOrders_Log[[#This Row],[Line Sub Total]],0)</f>
        <v>0</v>
      </c>
      <c r="AC470" s="18">
        <f>IF(SalesOrders_Log[[#This Row],[Date Invoiced]]=FY01_M08,SalesOrders_Log[[#This Row],[Line Sub Total]],0)</f>
        <v>0</v>
      </c>
      <c r="AD470" s="18">
        <f>IF(SalesOrders_Log[[#This Row],[Date Invoiced]]=FY01_M09,SalesOrders_Log[[#This Row],[Line Sub Total]],0)</f>
        <v>0</v>
      </c>
      <c r="AE470" s="18">
        <f>IF(SalesOrders_Log[[#This Row],[Date Invoiced]]=FY01_M10,SalesOrders_Log[[#This Row],[Line Sub Total]],0)</f>
        <v>0</v>
      </c>
      <c r="AF470" s="18">
        <f>IF(SalesOrders_Log[[#This Row],[Date Invoiced]]=FY01_M11,SalesOrders_Log[[#This Row],[Line Sub Total]],0)</f>
        <v>0</v>
      </c>
      <c r="AG470" s="18">
        <f>IF(SalesOrders_Log[[#This Row],[Date Invoiced]]=FY01_M12,SalesOrders_Log[[#This Row],[Line Sub Total]],0)</f>
        <v>0</v>
      </c>
      <c r="AH470" s="18">
        <f>IF(SalesOrders_Log[[#This Row],[Date Invoiced]]=FY02_M01,SalesOrders_Log[[#This Row],[Line Sub Total]],0)</f>
        <v>0</v>
      </c>
      <c r="AI470" s="18">
        <f>IF(SalesOrders_Log[[#This Row],[Date Invoiced]]=FY02_M02,SalesOrders_Log[[#This Row],[Line Sub Total]],0)</f>
        <v>0</v>
      </c>
      <c r="AJ470" s="18">
        <f>IF(SalesOrders_Log[[#This Row],[Date Invoiced]]=FY02_M03,SalesOrders_Log[[#This Row],[Line Sub Total]],0)</f>
        <v>0</v>
      </c>
      <c r="AK470" s="18">
        <f>IF(SalesOrders_Log[[#This Row],[Date Invoiced]]=FY02_M04,SalesOrders_Log[[#This Row],[Line Sub Total]],0)</f>
        <v>0</v>
      </c>
      <c r="AL470" s="18">
        <f>IF(SalesOrders_Log[[#This Row],[Date Invoiced]]=FY02_M05,SalesOrders_Log[[#This Row],[Line Sub Total]],0)</f>
        <v>0</v>
      </c>
      <c r="AM470" s="18">
        <f>IF(SalesOrders_Log[[#This Row],[Date Invoiced]]=FY02_M06,SalesOrders_Log[[#This Row],[Line Sub Total]],0)</f>
        <v>0</v>
      </c>
      <c r="AN470" s="18">
        <f>IF(SalesOrders_Log[[#This Row],[Date Invoiced]]=FY02_M07,SalesOrders_Log[[#This Row],[Line Sub Total]],0)</f>
        <v>0</v>
      </c>
      <c r="AO470" s="18">
        <f>IF(SalesOrders_Log[[#This Row],[Date Invoiced]]=FY02_M08,SalesOrders_Log[[#This Row],[Line Sub Total]],0)</f>
        <v>0</v>
      </c>
      <c r="AP470" s="18">
        <f>IF(SalesOrders_Log[[#This Row],[Date Invoiced]]=FY02_M09,SalesOrders_Log[[#This Row],[Line Sub Total]],0)</f>
        <v>0</v>
      </c>
      <c r="AQ470" s="18">
        <f>IF(SalesOrders_Log[[#This Row],[Date Invoiced]]=FY02_M10,SalesOrders_Log[[#This Row],[Line Sub Total]],0)</f>
        <v>0</v>
      </c>
      <c r="AR470" s="18">
        <f>IF(SalesOrders_Log[[#This Row],[Date Invoiced]]=FY02_M11,SalesOrders_Log[[#This Row],[Line Sub Total]],0)</f>
        <v>0</v>
      </c>
      <c r="AS470" s="18">
        <f>IF(SalesOrders_Log[[#This Row],[Date Invoiced]]=FY02_M12,SalesOrders_Log[[#This Row],[Line Sub Total]],0)</f>
        <v>0</v>
      </c>
      <c r="AT470" s="18">
        <f>IF(SalesOrders_Log[[#This Row],[Date Invoiced]]=FY03_M01,SalesOrders_Log[[#This Row],[Line Sub Total]],0)</f>
        <v>0</v>
      </c>
      <c r="AU470" s="18">
        <f>IF(SalesOrders_Log[[#This Row],[Date Invoiced]]=FY03_M02,SalesOrders_Log[[#This Row],[Line Sub Total]],0)</f>
        <v>0</v>
      </c>
      <c r="AV470" s="18">
        <f>IF(SalesOrders_Log[[#This Row],[Date Invoiced]]=FY03_M03,SalesOrders_Log[[#This Row],[Line Sub Total]],0)</f>
        <v>0</v>
      </c>
      <c r="AW470" s="18">
        <f>IF(SalesOrders_Log[[#This Row],[Date Invoiced]]=FY03_M04,SalesOrders_Log[[#This Row],[Line Sub Total]],0)</f>
        <v>0</v>
      </c>
      <c r="AX470" s="18">
        <f>IF(SalesOrders_Log[[#This Row],[Date Invoiced]]=FY03_M05,SalesOrders_Log[[#This Row],[Line Sub Total]],0)</f>
        <v>0</v>
      </c>
      <c r="AY470" s="18">
        <f>IF(SalesOrders_Log[[#This Row],[Date Invoiced]]=FY03_M06,SalesOrders_Log[[#This Row],[Line Sub Total]],0)</f>
        <v>0</v>
      </c>
      <c r="AZ470" s="18">
        <f>IF(SalesOrders_Log[[#This Row],[Date Invoiced]]=FY03_M07,SalesOrders_Log[[#This Row],[Line Sub Total]],0)</f>
        <v>0</v>
      </c>
      <c r="BA470" s="18">
        <f>IF(SalesOrders_Log[[#This Row],[Date Invoiced]]=FY03_M08,SalesOrders_Log[[#This Row],[Line Sub Total]],0)</f>
        <v>0</v>
      </c>
      <c r="BB470" s="18">
        <f>IF(SalesOrders_Log[[#This Row],[Date Invoiced]]=FY03_M09,SalesOrders_Log[[#This Row],[Line Sub Total]],0)</f>
        <v>0</v>
      </c>
      <c r="BC470" s="18">
        <f>IF(SalesOrders_Log[[#This Row],[Date Invoiced]]=FY03_M10,SalesOrders_Log[[#This Row],[Line Sub Total]],0)</f>
        <v>0</v>
      </c>
      <c r="BD470" s="18">
        <f>IF(SalesOrders_Log[[#This Row],[Date Invoiced]]=FY03_M11,SalesOrders_Log[[#This Row],[Line Sub Total]],0)</f>
        <v>0</v>
      </c>
      <c r="BE470" s="18">
        <f>IF(SalesOrders_Log[[#This Row],[Date Invoiced]]=FY03_M12,SalesOrders_Log[[#This Row],[Line Sub Total]],0)</f>
        <v>0</v>
      </c>
      <c r="BF470" s="18">
        <f>IF(SalesOrders_Log[[#This Row],[Product]]=FY04_M01,SalesOrders_Log[[#This Row],[Date Invoiced]],0)</f>
        <v>0</v>
      </c>
      <c r="BG470" s="18">
        <f>IF(SalesOrders_Log[[#This Row],[Product]]=FY04_M02,SalesOrders_Log[[#This Row],[Date Invoiced]],0)</f>
        <v>0</v>
      </c>
      <c r="BH470" s="18">
        <f>IF(SalesOrders_Log[[#This Row],[Product]]=FY04_M03,SalesOrders_Log[[#This Row],[Date Invoiced]],0)</f>
        <v>0</v>
      </c>
      <c r="BI470" s="18">
        <f>IF(SalesOrders_Log[[#This Row],[Product]]=FY04_M04,SalesOrders_Log[[#This Row],[Date Invoiced]],0)</f>
        <v>0</v>
      </c>
      <c r="BJ470" s="18">
        <f>IF(SalesOrders_Log[[#This Row],[Product]]=FY04_M05,SalesOrders_Log[[#This Row],[Date Invoiced]],0)</f>
        <v>0</v>
      </c>
      <c r="BK470" s="18">
        <f>IF(SalesOrders_Log[[#This Row],[Product]]=FY04_M06,SalesOrders_Log[[#This Row],[Date Invoiced]],0)</f>
        <v>0</v>
      </c>
      <c r="BL470" s="18">
        <f>IF(SalesOrders_Log[[#This Row],[Product]]=FY04_M07,SalesOrders_Log[[#This Row],[Date Invoiced]],0)</f>
        <v>0</v>
      </c>
      <c r="BM470" s="18">
        <f>IF(SalesOrders_Log[[#This Row],[Product]]=FY04_M08,SalesOrders_Log[[#This Row],[Date Invoiced]],0)</f>
        <v>0</v>
      </c>
      <c r="BN470" s="18">
        <f>IF(SalesOrders_Log[[#This Row],[Product]]=FY04_M09,SalesOrders_Log[[#This Row],[Date Invoiced]],0)</f>
        <v>0</v>
      </c>
      <c r="BO470" s="18">
        <f>IF(SalesOrders_Log[[#This Row],[Product]]=FY04_M10,SalesOrders_Log[[#This Row],[Date Invoiced]],0)</f>
        <v>0</v>
      </c>
      <c r="BP470" s="18">
        <f>IF(SalesOrders_Log[[#This Row],[Product]]=FY04_M11,SalesOrders_Log[[#This Row],[Date Invoiced]],0)</f>
        <v>0</v>
      </c>
      <c r="BQ470" s="18">
        <f>IF(SalesOrders_Log[[#This Row],[Product]]=FY04_M12,SalesOrders_Log[[#This Row],[Date Invoiced]],0)</f>
        <v>0</v>
      </c>
      <c r="BR470" s="18">
        <f>IF(SalesOrders_Log[[#This Row],[Product]]=FY05_M01,SalesOrders_Log[[#This Row],[Date Invoiced]],0)</f>
        <v>0</v>
      </c>
      <c r="BS470" s="18">
        <f>IF(SalesOrders_Log[[#This Row],[Product]]=FY05_M02,SalesOrders_Log[[#This Row],[Date Invoiced]],0)</f>
        <v>0</v>
      </c>
      <c r="BT470" s="18">
        <f>IF(SalesOrders_Log[[#This Row],[Product]]=FY05_M03,SalesOrders_Log[[#This Row],[Date Invoiced]],0)</f>
        <v>0</v>
      </c>
      <c r="BU470" s="18">
        <f>IF(SalesOrders_Log[[#This Row],[Product]]=FY05_M04,SalesOrders_Log[[#This Row],[Date Invoiced]],0)</f>
        <v>0</v>
      </c>
      <c r="BV470" s="18">
        <f>IF(SalesOrders_Log[[#This Row],[Product]]=FY05_M05,SalesOrders_Log[[#This Row],[Date Invoiced]],0)</f>
        <v>0</v>
      </c>
      <c r="BW470" s="18">
        <f>IF(SalesOrders_Log[[#This Row],[Product]]=FY05_M06,SalesOrders_Log[[#This Row],[Date Invoiced]],0)</f>
        <v>0</v>
      </c>
      <c r="BX470" s="18">
        <f>IF(SalesOrders_Log[[#This Row],[Product]]=FY05_M07,SalesOrders_Log[[#This Row],[Date Invoiced]],0)</f>
        <v>0</v>
      </c>
      <c r="BY470" s="18">
        <f>IF(SalesOrders_Log[[#This Row],[Product]]=FY05_M08,SalesOrders_Log[[#This Row],[Date Invoiced]],0)</f>
        <v>0</v>
      </c>
      <c r="BZ470" s="18">
        <f>IF(SalesOrders_Log[[#This Row],[Product]]=FY05_M09,SalesOrders_Log[[#This Row],[Date Invoiced]],0)</f>
        <v>0</v>
      </c>
      <c r="CA470" s="18">
        <f>IF(SalesOrders_Log[[#This Row],[Product]]=FY05_M10,SalesOrders_Log[[#This Row],[Date Invoiced]],0)</f>
        <v>0</v>
      </c>
      <c r="CB470" s="18">
        <f>IF(SalesOrders_Log[[#This Row],[Product]]=FY05_M11,SalesOrders_Log[[#This Row],[Date Invoiced]],0)</f>
        <v>0</v>
      </c>
      <c r="CC470" s="18">
        <f>IF(SalesOrders_Log[[#This Row],[Product]]=FY05_M12,SalesOrders_Log[[#This Row],[Date Invoiced]],0)</f>
        <v>0</v>
      </c>
    </row>
    <row r="471" spans="2:81" x14ac:dyDescent="0.25">
      <c r="B471" s="6" t="s">
        <v>1075</v>
      </c>
      <c r="C471" s="6"/>
      <c r="D471" s="11"/>
      <c r="E471" s="6"/>
      <c r="F471" s="6"/>
      <c r="G471" s="6"/>
      <c r="H471" s="6"/>
      <c r="I471" s="6"/>
      <c r="J471" s="6"/>
      <c r="K471" s="6"/>
      <c r="L471" s="18" t="str">
        <f>IF(ISBLANK(SalesOrders_Log[[#This Row],[Product]]),"",SalesOrders_Log[[#This Row],[List Price]]*SalesOrders_Log[[#This Row],[QTY at List Price]]+SalesOrders_Log[[#This Row],[Discount Price]]*SalesOrders_Log[[#This Row],[QTY at Discount Price]])</f>
        <v/>
      </c>
      <c r="M471" s="6"/>
      <c r="N471" s="6"/>
      <c r="O471" s="18" t="str">
        <f>IFERROR(SalesOrders_Log[[#This Row],[Line Sub Total]]*SalesOrders_Log[[#This Row],[Zip Code Taxes]],"")</f>
        <v/>
      </c>
      <c r="P471" s="18">
        <f>SalesOrders_Log[[#This Row],[List Price]]-SalesOrders_Log[[#This Row],[Cost Price]]</f>
        <v>0</v>
      </c>
      <c r="Q47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71" s="93" t="str">
        <f>IFERROR(SalesOrders_Log[[#This Row],[QTY at List Price]]*SalesOrders_Log[[#This Row],[List Price]]/SalesOrders_Log[[#This Row],[Cost Price]]*SalesOrders_Log[[#This Row],[QTY at List Price]]-IF(SalesOrders_Log[[#This Row],[QTY at List Price]]="","",1),"")</f>
        <v/>
      </c>
      <c r="S471" s="93" t="str">
        <f>IFERROR( SalesOrders_Log[[#This Row],[QTY at Discount Price]]*SalesOrders_Log[[#This Row],[Discount Price]]/SalesOrders_Log[[#This Row],[Cost Price]]*SalesOrders_Log[[#This Row],[QTY at Discount Price]]-IF(SalesOrders_Log[[#This Row],[QTY at Discount Price]]="","",1),"")</f>
        <v/>
      </c>
      <c r="T471" s="6"/>
      <c r="V471" s="18">
        <f>IF(SalesOrders_Log[[#This Row],[Date Invoiced]]=FY01_M01,SalesOrders_Log[[#This Row],[Line Sub Total]],0)</f>
        <v>0</v>
      </c>
      <c r="W471" s="18">
        <f>IF(SalesOrders_Log[[#This Row],[Date Invoiced]]=FY01_M02,SalesOrders_Log[[#This Row],[Line Sub Total]],0)</f>
        <v>0</v>
      </c>
      <c r="X471" s="18">
        <f>IF(SalesOrders_Log[[#This Row],[Date Invoiced]]=FY01_M03,SalesOrders_Log[[#This Row],[Line Sub Total]],0)</f>
        <v>0</v>
      </c>
      <c r="Y471" s="18">
        <f>IF(SalesOrders_Log[[#This Row],[Date Invoiced]]=FY01_M04,SalesOrders_Log[[#This Row],[Line Sub Total]],0)</f>
        <v>0</v>
      </c>
      <c r="Z471" s="18">
        <f>IF(SalesOrders_Log[[#This Row],[Date Invoiced]]=FY01_M05,SalesOrders_Log[[#This Row],[Line Sub Total]],0)</f>
        <v>0</v>
      </c>
      <c r="AA471" s="18">
        <f>IF(SalesOrders_Log[[#This Row],[Date Invoiced]]=FY01_M06,SalesOrders_Log[[#This Row],[Line Sub Total]],0)</f>
        <v>0</v>
      </c>
      <c r="AB471" s="18">
        <f>IF(SalesOrders_Log[[#This Row],[Date Invoiced]]=FY01_M07,SalesOrders_Log[[#This Row],[Line Sub Total]],0)</f>
        <v>0</v>
      </c>
      <c r="AC471" s="18">
        <f>IF(SalesOrders_Log[[#This Row],[Date Invoiced]]=FY01_M08,SalesOrders_Log[[#This Row],[Line Sub Total]],0)</f>
        <v>0</v>
      </c>
      <c r="AD471" s="18">
        <f>IF(SalesOrders_Log[[#This Row],[Date Invoiced]]=FY01_M09,SalesOrders_Log[[#This Row],[Line Sub Total]],0)</f>
        <v>0</v>
      </c>
      <c r="AE471" s="18">
        <f>IF(SalesOrders_Log[[#This Row],[Date Invoiced]]=FY01_M10,SalesOrders_Log[[#This Row],[Line Sub Total]],0)</f>
        <v>0</v>
      </c>
      <c r="AF471" s="18">
        <f>IF(SalesOrders_Log[[#This Row],[Date Invoiced]]=FY01_M11,SalesOrders_Log[[#This Row],[Line Sub Total]],0)</f>
        <v>0</v>
      </c>
      <c r="AG471" s="18">
        <f>IF(SalesOrders_Log[[#This Row],[Date Invoiced]]=FY01_M12,SalesOrders_Log[[#This Row],[Line Sub Total]],0)</f>
        <v>0</v>
      </c>
      <c r="AH471" s="18">
        <f>IF(SalesOrders_Log[[#This Row],[Date Invoiced]]=FY02_M01,SalesOrders_Log[[#This Row],[Line Sub Total]],0)</f>
        <v>0</v>
      </c>
      <c r="AI471" s="18">
        <f>IF(SalesOrders_Log[[#This Row],[Date Invoiced]]=FY02_M02,SalesOrders_Log[[#This Row],[Line Sub Total]],0)</f>
        <v>0</v>
      </c>
      <c r="AJ471" s="18">
        <f>IF(SalesOrders_Log[[#This Row],[Date Invoiced]]=FY02_M03,SalesOrders_Log[[#This Row],[Line Sub Total]],0)</f>
        <v>0</v>
      </c>
      <c r="AK471" s="18">
        <f>IF(SalesOrders_Log[[#This Row],[Date Invoiced]]=FY02_M04,SalesOrders_Log[[#This Row],[Line Sub Total]],0)</f>
        <v>0</v>
      </c>
      <c r="AL471" s="18">
        <f>IF(SalesOrders_Log[[#This Row],[Date Invoiced]]=FY02_M05,SalesOrders_Log[[#This Row],[Line Sub Total]],0)</f>
        <v>0</v>
      </c>
      <c r="AM471" s="18">
        <f>IF(SalesOrders_Log[[#This Row],[Date Invoiced]]=FY02_M06,SalesOrders_Log[[#This Row],[Line Sub Total]],0)</f>
        <v>0</v>
      </c>
      <c r="AN471" s="18">
        <f>IF(SalesOrders_Log[[#This Row],[Date Invoiced]]=FY02_M07,SalesOrders_Log[[#This Row],[Line Sub Total]],0)</f>
        <v>0</v>
      </c>
      <c r="AO471" s="18">
        <f>IF(SalesOrders_Log[[#This Row],[Date Invoiced]]=FY02_M08,SalesOrders_Log[[#This Row],[Line Sub Total]],0)</f>
        <v>0</v>
      </c>
      <c r="AP471" s="18">
        <f>IF(SalesOrders_Log[[#This Row],[Date Invoiced]]=FY02_M09,SalesOrders_Log[[#This Row],[Line Sub Total]],0)</f>
        <v>0</v>
      </c>
      <c r="AQ471" s="18">
        <f>IF(SalesOrders_Log[[#This Row],[Date Invoiced]]=FY02_M10,SalesOrders_Log[[#This Row],[Line Sub Total]],0)</f>
        <v>0</v>
      </c>
      <c r="AR471" s="18">
        <f>IF(SalesOrders_Log[[#This Row],[Date Invoiced]]=FY02_M11,SalesOrders_Log[[#This Row],[Line Sub Total]],0)</f>
        <v>0</v>
      </c>
      <c r="AS471" s="18">
        <f>IF(SalesOrders_Log[[#This Row],[Date Invoiced]]=FY02_M12,SalesOrders_Log[[#This Row],[Line Sub Total]],0)</f>
        <v>0</v>
      </c>
      <c r="AT471" s="18">
        <f>IF(SalesOrders_Log[[#This Row],[Date Invoiced]]=FY03_M01,SalesOrders_Log[[#This Row],[Line Sub Total]],0)</f>
        <v>0</v>
      </c>
      <c r="AU471" s="18">
        <f>IF(SalesOrders_Log[[#This Row],[Date Invoiced]]=FY03_M02,SalesOrders_Log[[#This Row],[Line Sub Total]],0)</f>
        <v>0</v>
      </c>
      <c r="AV471" s="18">
        <f>IF(SalesOrders_Log[[#This Row],[Date Invoiced]]=FY03_M03,SalesOrders_Log[[#This Row],[Line Sub Total]],0)</f>
        <v>0</v>
      </c>
      <c r="AW471" s="18">
        <f>IF(SalesOrders_Log[[#This Row],[Date Invoiced]]=FY03_M04,SalesOrders_Log[[#This Row],[Line Sub Total]],0)</f>
        <v>0</v>
      </c>
      <c r="AX471" s="18">
        <f>IF(SalesOrders_Log[[#This Row],[Date Invoiced]]=FY03_M05,SalesOrders_Log[[#This Row],[Line Sub Total]],0)</f>
        <v>0</v>
      </c>
      <c r="AY471" s="18">
        <f>IF(SalesOrders_Log[[#This Row],[Date Invoiced]]=FY03_M06,SalesOrders_Log[[#This Row],[Line Sub Total]],0)</f>
        <v>0</v>
      </c>
      <c r="AZ471" s="18">
        <f>IF(SalesOrders_Log[[#This Row],[Date Invoiced]]=FY03_M07,SalesOrders_Log[[#This Row],[Line Sub Total]],0)</f>
        <v>0</v>
      </c>
      <c r="BA471" s="18">
        <f>IF(SalesOrders_Log[[#This Row],[Date Invoiced]]=FY03_M08,SalesOrders_Log[[#This Row],[Line Sub Total]],0)</f>
        <v>0</v>
      </c>
      <c r="BB471" s="18">
        <f>IF(SalesOrders_Log[[#This Row],[Date Invoiced]]=FY03_M09,SalesOrders_Log[[#This Row],[Line Sub Total]],0)</f>
        <v>0</v>
      </c>
      <c r="BC471" s="18">
        <f>IF(SalesOrders_Log[[#This Row],[Date Invoiced]]=FY03_M10,SalesOrders_Log[[#This Row],[Line Sub Total]],0)</f>
        <v>0</v>
      </c>
      <c r="BD471" s="18">
        <f>IF(SalesOrders_Log[[#This Row],[Date Invoiced]]=FY03_M11,SalesOrders_Log[[#This Row],[Line Sub Total]],0)</f>
        <v>0</v>
      </c>
      <c r="BE471" s="18">
        <f>IF(SalesOrders_Log[[#This Row],[Date Invoiced]]=FY03_M12,SalesOrders_Log[[#This Row],[Line Sub Total]],0)</f>
        <v>0</v>
      </c>
      <c r="BF471" s="18">
        <f>IF(SalesOrders_Log[[#This Row],[Product]]=FY04_M01,SalesOrders_Log[[#This Row],[Date Invoiced]],0)</f>
        <v>0</v>
      </c>
      <c r="BG471" s="18">
        <f>IF(SalesOrders_Log[[#This Row],[Product]]=FY04_M02,SalesOrders_Log[[#This Row],[Date Invoiced]],0)</f>
        <v>0</v>
      </c>
      <c r="BH471" s="18">
        <f>IF(SalesOrders_Log[[#This Row],[Product]]=FY04_M03,SalesOrders_Log[[#This Row],[Date Invoiced]],0)</f>
        <v>0</v>
      </c>
      <c r="BI471" s="18">
        <f>IF(SalesOrders_Log[[#This Row],[Product]]=FY04_M04,SalesOrders_Log[[#This Row],[Date Invoiced]],0)</f>
        <v>0</v>
      </c>
      <c r="BJ471" s="18">
        <f>IF(SalesOrders_Log[[#This Row],[Product]]=FY04_M05,SalesOrders_Log[[#This Row],[Date Invoiced]],0)</f>
        <v>0</v>
      </c>
      <c r="BK471" s="18">
        <f>IF(SalesOrders_Log[[#This Row],[Product]]=FY04_M06,SalesOrders_Log[[#This Row],[Date Invoiced]],0)</f>
        <v>0</v>
      </c>
      <c r="BL471" s="18">
        <f>IF(SalesOrders_Log[[#This Row],[Product]]=FY04_M07,SalesOrders_Log[[#This Row],[Date Invoiced]],0)</f>
        <v>0</v>
      </c>
      <c r="BM471" s="18">
        <f>IF(SalesOrders_Log[[#This Row],[Product]]=FY04_M08,SalesOrders_Log[[#This Row],[Date Invoiced]],0)</f>
        <v>0</v>
      </c>
      <c r="BN471" s="18">
        <f>IF(SalesOrders_Log[[#This Row],[Product]]=FY04_M09,SalesOrders_Log[[#This Row],[Date Invoiced]],0)</f>
        <v>0</v>
      </c>
      <c r="BO471" s="18">
        <f>IF(SalesOrders_Log[[#This Row],[Product]]=FY04_M10,SalesOrders_Log[[#This Row],[Date Invoiced]],0)</f>
        <v>0</v>
      </c>
      <c r="BP471" s="18">
        <f>IF(SalesOrders_Log[[#This Row],[Product]]=FY04_M11,SalesOrders_Log[[#This Row],[Date Invoiced]],0)</f>
        <v>0</v>
      </c>
      <c r="BQ471" s="18">
        <f>IF(SalesOrders_Log[[#This Row],[Product]]=FY04_M12,SalesOrders_Log[[#This Row],[Date Invoiced]],0)</f>
        <v>0</v>
      </c>
      <c r="BR471" s="18">
        <f>IF(SalesOrders_Log[[#This Row],[Product]]=FY05_M01,SalesOrders_Log[[#This Row],[Date Invoiced]],0)</f>
        <v>0</v>
      </c>
      <c r="BS471" s="18">
        <f>IF(SalesOrders_Log[[#This Row],[Product]]=FY05_M02,SalesOrders_Log[[#This Row],[Date Invoiced]],0)</f>
        <v>0</v>
      </c>
      <c r="BT471" s="18">
        <f>IF(SalesOrders_Log[[#This Row],[Product]]=FY05_M03,SalesOrders_Log[[#This Row],[Date Invoiced]],0)</f>
        <v>0</v>
      </c>
      <c r="BU471" s="18">
        <f>IF(SalesOrders_Log[[#This Row],[Product]]=FY05_M04,SalesOrders_Log[[#This Row],[Date Invoiced]],0)</f>
        <v>0</v>
      </c>
      <c r="BV471" s="18">
        <f>IF(SalesOrders_Log[[#This Row],[Product]]=FY05_M05,SalesOrders_Log[[#This Row],[Date Invoiced]],0)</f>
        <v>0</v>
      </c>
      <c r="BW471" s="18">
        <f>IF(SalesOrders_Log[[#This Row],[Product]]=FY05_M06,SalesOrders_Log[[#This Row],[Date Invoiced]],0)</f>
        <v>0</v>
      </c>
      <c r="BX471" s="18">
        <f>IF(SalesOrders_Log[[#This Row],[Product]]=FY05_M07,SalesOrders_Log[[#This Row],[Date Invoiced]],0)</f>
        <v>0</v>
      </c>
      <c r="BY471" s="18">
        <f>IF(SalesOrders_Log[[#This Row],[Product]]=FY05_M08,SalesOrders_Log[[#This Row],[Date Invoiced]],0)</f>
        <v>0</v>
      </c>
      <c r="BZ471" s="18">
        <f>IF(SalesOrders_Log[[#This Row],[Product]]=FY05_M09,SalesOrders_Log[[#This Row],[Date Invoiced]],0)</f>
        <v>0</v>
      </c>
      <c r="CA471" s="18">
        <f>IF(SalesOrders_Log[[#This Row],[Product]]=FY05_M10,SalesOrders_Log[[#This Row],[Date Invoiced]],0)</f>
        <v>0</v>
      </c>
      <c r="CB471" s="18">
        <f>IF(SalesOrders_Log[[#This Row],[Product]]=FY05_M11,SalesOrders_Log[[#This Row],[Date Invoiced]],0)</f>
        <v>0</v>
      </c>
      <c r="CC471" s="18">
        <f>IF(SalesOrders_Log[[#This Row],[Product]]=FY05_M12,SalesOrders_Log[[#This Row],[Date Invoiced]],0)</f>
        <v>0</v>
      </c>
    </row>
    <row r="472" spans="2:81" x14ac:dyDescent="0.25">
      <c r="B472" s="6" t="s">
        <v>1076</v>
      </c>
      <c r="C472" s="6"/>
      <c r="D472" s="11"/>
      <c r="E472" s="6"/>
      <c r="F472" s="6"/>
      <c r="G472" s="6"/>
      <c r="H472" s="6"/>
      <c r="I472" s="6"/>
      <c r="J472" s="6"/>
      <c r="K472" s="6"/>
      <c r="L472" s="18" t="str">
        <f>IF(ISBLANK(SalesOrders_Log[[#This Row],[Product]]),"",SalesOrders_Log[[#This Row],[List Price]]*SalesOrders_Log[[#This Row],[QTY at List Price]]+SalesOrders_Log[[#This Row],[Discount Price]]*SalesOrders_Log[[#This Row],[QTY at Discount Price]])</f>
        <v/>
      </c>
      <c r="M472" s="6"/>
      <c r="N472" s="6"/>
      <c r="O472" s="18" t="str">
        <f>IFERROR(SalesOrders_Log[[#This Row],[Line Sub Total]]*SalesOrders_Log[[#This Row],[Zip Code Taxes]],"")</f>
        <v/>
      </c>
      <c r="P472" s="18">
        <f>SalesOrders_Log[[#This Row],[List Price]]-SalesOrders_Log[[#This Row],[Cost Price]]</f>
        <v>0</v>
      </c>
      <c r="Q47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72" s="93" t="str">
        <f>IFERROR(SalesOrders_Log[[#This Row],[QTY at List Price]]*SalesOrders_Log[[#This Row],[List Price]]/SalesOrders_Log[[#This Row],[Cost Price]]*SalesOrders_Log[[#This Row],[QTY at List Price]]-IF(SalesOrders_Log[[#This Row],[QTY at List Price]]="","",1),"")</f>
        <v/>
      </c>
      <c r="S472" s="93" t="str">
        <f>IFERROR( SalesOrders_Log[[#This Row],[QTY at Discount Price]]*SalesOrders_Log[[#This Row],[Discount Price]]/SalesOrders_Log[[#This Row],[Cost Price]]*SalesOrders_Log[[#This Row],[QTY at Discount Price]]-IF(SalesOrders_Log[[#This Row],[QTY at Discount Price]]="","",1),"")</f>
        <v/>
      </c>
      <c r="T472" s="6"/>
      <c r="V472" s="18">
        <f>IF(SalesOrders_Log[[#This Row],[Date Invoiced]]=FY01_M01,SalesOrders_Log[[#This Row],[Line Sub Total]],0)</f>
        <v>0</v>
      </c>
      <c r="W472" s="18">
        <f>IF(SalesOrders_Log[[#This Row],[Date Invoiced]]=FY01_M02,SalesOrders_Log[[#This Row],[Line Sub Total]],0)</f>
        <v>0</v>
      </c>
      <c r="X472" s="18">
        <f>IF(SalesOrders_Log[[#This Row],[Date Invoiced]]=FY01_M03,SalesOrders_Log[[#This Row],[Line Sub Total]],0)</f>
        <v>0</v>
      </c>
      <c r="Y472" s="18">
        <f>IF(SalesOrders_Log[[#This Row],[Date Invoiced]]=FY01_M04,SalesOrders_Log[[#This Row],[Line Sub Total]],0)</f>
        <v>0</v>
      </c>
      <c r="Z472" s="18">
        <f>IF(SalesOrders_Log[[#This Row],[Date Invoiced]]=FY01_M05,SalesOrders_Log[[#This Row],[Line Sub Total]],0)</f>
        <v>0</v>
      </c>
      <c r="AA472" s="18">
        <f>IF(SalesOrders_Log[[#This Row],[Date Invoiced]]=FY01_M06,SalesOrders_Log[[#This Row],[Line Sub Total]],0)</f>
        <v>0</v>
      </c>
      <c r="AB472" s="18">
        <f>IF(SalesOrders_Log[[#This Row],[Date Invoiced]]=FY01_M07,SalesOrders_Log[[#This Row],[Line Sub Total]],0)</f>
        <v>0</v>
      </c>
      <c r="AC472" s="18">
        <f>IF(SalesOrders_Log[[#This Row],[Date Invoiced]]=FY01_M08,SalesOrders_Log[[#This Row],[Line Sub Total]],0)</f>
        <v>0</v>
      </c>
      <c r="AD472" s="18">
        <f>IF(SalesOrders_Log[[#This Row],[Date Invoiced]]=FY01_M09,SalesOrders_Log[[#This Row],[Line Sub Total]],0)</f>
        <v>0</v>
      </c>
      <c r="AE472" s="18">
        <f>IF(SalesOrders_Log[[#This Row],[Date Invoiced]]=FY01_M10,SalesOrders_Log[[#This Row],[Line Sub Total]],0)</f>
        <v>0</v>
      </c>
      <c r="AF472" s="18">
        <f>IF(SalesOrders_Log[[#This Row],[Date Invoiced]]=FY01_M11,SalesOrders_Log[[#This Row],[Line Sub Total]],0)</f>
        <v>0</v>
      </c>
      <c r="AG472" s="18">
        <f>IF(SalesOrders_Log[[#This Row],[Date Invoiced]]=FY01_M12,SalesOrders_Log[[#This Row],[Line Sub Total]],0)</f>
        <v>0</v>
      </c>
      <c r="AH472" s="18">
        <f>IF(SalesOrders_Log[[#This Row],[Date Invoiced]]=FY02_M01,SalesOrders_Log[[#This Row],[Line Sub Total]],0)</f>
        <v>0</v>
      </c>
      <c r="AI472" s="18">
        <f>IF(SalesOrders_Log[[#This Row],[Date Invoiced]]=FY02_M02,SalesOrders_Log[[#This Row],[Line Sub Total]],0)</f>
        <v>0</v>
      </c>
      <c r="AJ472" s="18">
        <f>IF(SalesOrders_Log[[#This Row],[Date Invoiced]]=FY02_M03,SalesOrders_Log[[#This Row],[Line Sub Total]],0)</f>
        <v>0</v>
      </c>
      <c r="AK472" s="18">
        <f>IF(SalesOrders_Log[[#This Row],[Date Invoiced]]=FY02_M04,SalesOrders_Log[[#This Row],[Line Sub Total]],0)</f>
        <v>0</v>
      </c>
      <c r="AL472" s="18">
        <f>IF(SalesOrders_Log[[#This Row],[Date Invoiced]]=FY02_M05,SalesOrders_Log[[#This Row],[Line Sub Total]],0)</f>
        <v>0</v>
      </c>
      <c r="AM472" s="18">
        <f>IF(SalesOrders_Log[[#This Row],[Date Invoiced]]=FY02_M06,SalesOrders_Log[[#This Row],[Line Sub Total]],0)</f>
        <v>0</v>
      </c>
      <c r="AN472" s="18">
        <f>IF(SalesOrders_Log[[#This Row],[Date Invoiced]]=FY02_M07,SalesOrders_Log[[#This Row],[Line Sub Total]],0)</f>
        <v>0</v>
      </c>
      <c r="AO472" s="18">
        <f>IF(SalesOrders_Log[[#This Row],[Date Invoiced]]=FY02_M08,SalesOrders_Log[[#This Row],[Line Sub Total]],0)</f>
        <v>0</v>
      </c>
      <c r="AP472" s="18">
        <f>IF(SalesOrders_Log[[#This Row],[Date Invoiced]]=FY02_M09,SalesOrders_Log[[#This Row],[Line Sub Total]],0)</f>
        <v>0</v>
      </c>
      <c r="AQ472" s="18">
        <f>IF(SalesOrders_Log[[#This Row],[Date Invoiced]]=FY02_M10,SalesOrders_Log[[#This Row],[Line Sub Total]],0)</f>
        <v>0</v>
      </c>
      <c r="AR472" s="18">
        <f>IF(SalesOrders_Log[[#This Row],[Date Invoiced]]=FY02_M11,SalesOrders_Log[[#This Row],[Line Sub Total]],0)</f>
        <v>0</v>
      </c>
      <c r="AS472" s="18">
        <f>IF(SalesOrders_Log[[#This Row],[Date Invoiced]]=FY02_M12,SalesOrders_Log[[#This Row],[Line Sub Total]],0)</f>
        <v>0</v>
      </c>
      <c r="AT472" s="18">
        <f>IF(SalesOrders_Log[[#This Row],[Date Invoiced]]=FY03_M01,SalesOrders_Log[[#This Row],[Line Sub Total]],0)</f>
        <v>0</v>
      </c>
      <c r="AU472" s="18">
        <f>IF(SalesOrders_Log[[#This Row],[Date Invoiced]]=FY03_M02,SalesOrders_Log[[#This Row],[Line Sub Total]],0)</f>
        <v>0</v>
      </c>
      <c r="AV472" s="18">
        <f>IF(SalesOrders_Log[[#This Row],[Date Invoiced]]=FY03_M03,SalesOrders_Log[[#This Row],[Line Sub Total]],0)</f>
        <v>0</v>
      </c>
      <c r="AW472" s="18">
        <f>IF(SalesOrders_Log[[#This Row],[Date Invoiced]]=FY03_M04,SalesOrders_Log[[#This Row],[Line Sub Total]],0)</f>
        <v>0</v>
      </c>
      <c r="AX472" s="18">
        <f>IF(SalesOrders_Log[[#This Row],[Date Invoiced]]=FY03_M05,SalesOrders_Log[[#This Row],[Line Sub Total]],0)</f>
        <v>0</v>
      </c>
      <c r="AY472" s="18">
        <f>IF(SalesOrders_Log[[#This Row],[Date Invoiced]]=FY03_M06,SalesOrders_Log[[#This Row],[Line Sub Total]],0)</f>
        <v>0</v>
      </c>
      <c r="AZ472" s="18">
        <f>IF(SalesOrders_Log[[#This Row],[Date Invoiced]]=FY03_M07,SalesOrders_Log[[#This Row],[Line Sub Total]],0)</f>
        <v>0</v>
      </c>
      <c r="BA472" s="18">
        <f>IF(SalesOrders_Log[[#This Row],[Date Invoiced]]=FY03_M08,SalesOrders_Log[[#This Row],[Line Sub Total]],0)</f>
        <v>0</v>
      </c>
      <c r="BB472" s="18">
        <f>IF(SalesOrders_Log[[#This Row],[Date Invoiced]]=FY03_M09,SalesOrders_Log[[#This Row],[Line Sub Total]],0)</f>
        <v>0</v>
      </c>
      <c r="BC472" s="18">
        <f>IF(SalesOrders_Log[[#This Row],[Date Invoiced]]=FY03_M10,SalesOrders_Log[[#This Row],[Line Sub Total]],0)</f>
        <v>0</v>
      </c>
      <c r="BD472" s="18">
        <f>IF(SalesOrders_Log[[#This Row],[Date Invoiced]]=FY03_M11,SalesOrders_Log[[#This Row],[Line Sub Total]],0)</f>
        <v>0</v>
      </c>
      <c r="BE472" s="18">
        <f>IF(SalesOrders_Log[[#This Row],[Date Invoiced]]=FY03_M12,SalesOrders_Log[[#This Row],[Line Sub Total]],0)</f>
        <v>0</v>
      </c>
      <c r="BF472" s="18">
        <f>IF(SalesOrders_Log[[#This Row],[Product]]=FY04_M01,SalesOrders_Log[[#This Row],[Date Invoiced]],0)</f>
        <v>0</v>
      </c>
      <c r="BG472" s="18">
        <f>IF(SalesOrders_Log[[#This Row],[Product]]=FY04_M02,SalesOrders_Log[[#This Row],[Date Invoiced]],0)</f>
        <v>0</v>
      </c>
      <c r="BH472" s="18">
        <f>IF(SalesOrders_Log[[#This Row],[Product]]=FY04_M03,SalesOrders_Log[[#This Row],[Date Invoiced]],0)</f>
        <v>0</v>
      </c>
      <c r="BI472" s="18">
        <f>IF(SalesOrders_Log[[#This Row],[Product]]=FY04_M04,SalesOrders_Log[[#This Row],[Date Invoiced]],0)</f>
        <v>0</v>
      </c>
      <c r="BJ472" s="18">
        <f>IF(SalesOrders_Log[[#This Row],[Product]]=FY04_M05,SalesOrders_Log[[#This Row],[Date Invoiced]],0)</f>
        <v>0</v>
      </c>
      <c r="BK472" s="18">
        <f>IF(SalesOrders_Log[[#This Row],[Product]]=FY04_M06,SalesOrders_Log[[#This Row],[Date Invoiced]],0)</f>
        <v>0</v>
      </c>
      <c r="BL472" s="18">
        <f>IF(SalesOrders_Log[[#This Row],[Product]]=FY04_M07,SalesOrders_Log[[#This Row],[Date Invoiced]],0)</f>
        <v>0</v>
      </c>
      <c r="BM472" s="18">
        <f>IF(SalesOrders_Log[[#This Row],[Product]]=FY04_M08,SalesOrders_Log[[#This Row],[Date Invoiced]],0)</f>
        <v>0</v>
      </c>
      <c r="BN472" s="18">
        <f>IF(SalesOrders_Log[[#This Row],[Product]]=FY04_M09,SalesOrders_Log[[#This Row],[Date Invoiced]],0)</f>
        <v>0</v>
      </c>
      <c r="BO472" s="18">
        <f>IF(SalesOrders_Log[[#This Row],[Product]]=FY04_M10,SalesOrders_Log[[#This Row],[Date Invoiced]],0)</f>
        <v>0</v>
      </c>
      <c r="BP472" s="18">
        <f>IF(SalesOrders_Log[[#This Row],[Product]]=FY04_M11,SalesOrders_Log[[#This Row],[Date Invoiced]],0)</f>
        <v>0</v>
      </c>
      <c r="BQ472" s="18">
        <f>IF(SalesOrders_Log[[#This Row],[Product]]=FY04_M12,SalesOrders_Log[[#This Row],[Date Invoiced]],0)</f>
        <v>0</v>
      </c>
      <c r="BR472" s="18">
        <f>IF(SalesOrders_Log[[#This Row],[Product]]=FY05_M01,SalesOrders_Log[[#This Row],[Date Invoiced]],0)</f>
        <v>0</v>
      </c>
      <c r="BS472" s="18">
        <f>IF(SalesOrders_Log[[#This Row],[Product]]=FY05_M02,SalesOrders_Log[[#This Row],[Date Invoiced]],0)</f>
        <v>0</v>
      </c>
      <c r="BT472" s="18">
        <f>IF(SalesOrders_Log[[#This Row],[Product]]=FY05_M03,SalesOrders_Log[[#This Row],[Date Invoiced]],0)</f>
        <v>0</v>
      </c>
      <c r="BU472" s="18">
        <f>IF(SalesOrders_Log[[#This Row],[Product]]=FY05_M04,SalesOrders_Log[[#This Row],[Date Invoiced]],0)</f>
        <v>0</v>
      </c>
      <c r="BV472" s="18">
        <f>IF(SalesOrders_Log[[#This Row],[Product]]=FY05_M05,SalesOrders_Log[[#This Row],[Date Invoiced]],0)</f>
        <v>0</v>
      </c>
      <c r="BW472" s="18">
        <f>IF(SalesOrders_Log[[#This Row],[Product]]=FY05_M06,SalesOrders_Log[[#This Row],[Date Invoiced]],0)</f>
        <v>0</v>
      </c>
      <c r="BX472" s="18">
        <f>IF(SalesOrders_Log[[#This Row],[Product]]=FY05_M07,SalesOrders_Log[[#This Row],[Date Invoiced]],0)</f>
        <v>0</v>
      </c>
      <c r="BY472" s="18">
        <f>IF(SalesOrders_Log[[#This Row],[Product]]=FY05_M08,SalesOrders_Log[[#This Row],[Date Invoiced]],0)</f>
        <v>0</v>
      </c>
      <c r="BZ472" s="18">
        <f>IF(SalesOrders_Log[[#This Row],[Product]]=FY05_M09,SalesOrders_Log[[#This Row],[Date Invoiced]],0)</f>
        <v>0</v>
      </c>
      <c r="CA472" s="18">
        <f>IF(SalesOrders_Log[[#This Row],[Product]]=FY05_M10,SalesOrders_Log[[#This Row],[Date Invoiced]],0)</f>
        <v>0</v>
      </c>
      <c r="CB472" s="18">
        <f>IF(SalesOrders_Log[[#This Row],[Product]]=FY05_M11,SalesOrders_Log[[#This Row],[Date Invoiced]],0)</f>
        <v>0</v>
      </c>
      <c r="CC472" s="18">
        <f>IF(SalesOrders_Log[[#This Row],[Product]]=FY05_M12,SalesOrders_Log[[#This Row],[Date Invoiced]],0)</f>
        <v>0</v>
      </c>
    </row>
    <row r="473" spans="2:81" x14ac:dyDescent="0.25">
      <c r="B473" s="6" t="s">
        <v>1077</v>
      </c>
      <c r="C473" s="6"/>
      <c r="D473" s="11"/>
      <c r="E473" s="6"/>
      <c r="F473" s="6"/>
      <c r="G473" s="6"/>
      <c r="H473" s="6"/>
      <c r="I473" s="6"/>
      <c r="J473" s="6"/>
      <c r="K473" s="6"/>
      <c r="L473" s="18" t="str">
        <f>IF(ISBLANK(SalesOrders_Log[[#This Row],[Product]]),"",SalesOrders_Log[[#This Row],[List Price]]*SalesOrders_Log[[#This Row],[QTY at List Price]]+SalesOrders_Log[[#This Row],[Discount Price]]*SalesOrders_Log[[#This Row],[QTY at Discount Price]])</f>
        <v/>
      </c>
      <c r="M473" s="6"/>
      <c r="N473" s="6"/>
      <c r="O473" s="18" t="str">
        <f>IFERROR(SalesOrders_Log[[#This Row],[Line Sub Total]]*SalesOrders_Log[[#This Row],[Zip Code Taxes]],"")</f>
        <v/>
      </c>
      <c r="P473" s="18">
        <f>SalesOrders_Log[[#This Row],[List Price]]-SalesOrders_Log[[#This Row],[Cost Price]]</f>
        <v>0</v>
      </c>
      <c r="Q47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73" s="93" t="str">
        <f>IFERROR(SalesOrders_Log[[#This Row],[QTY at List Price]]*SalesOrders_Log[[#This Row],[List Price]]/SalesOrders_Log[[#This Row],[Cost Price]]*SalesOrders_Log[[#This Row],[QTY at List Price]]-IF(SalesOrders_Log[[#This Row],[QTY at List Price]]="","",1),"")</f>
        <v/>
      </c>
      <c r="S473" s="93" t="str">
        <f>IFERROR( SalesOrders_Log[[#This Row],[QTY at Discount Price]]*SalesOrders_Log[[#This Row],[Discount Price]]/SalesOrders_Log[[#This Row],[Cost Price]]*SalesOrders_Log[[#This Row],[QTY at Discount Price]]-IF(SalesOrders_Log[[#This Row],[QTY at Discount Price]]="","",1),"")</f>
        <v/>
      </c>
      <c r="T473" s="6"/>
      <c r="V473" s="18">
        <f>IF(SalesOrders_Log[[#This Row],[Date Invoiced]]=FY01_M01,SalesOrders_Log[[#This Row],[Line Sub Total]],0)</f>
        <v>0</v>
      </c>
      <c r="W473" s="18">
        <f>IF(SalesOrders_Log[[#This Row],[Date Invoiced]]=FY01_M02,SalesOrders_Log[[#This Row],[Line Sub Total]],0)</f>
        <v>0</v>
      </c>
      <c r="X473" s="18">
        <f>IF(SalesOrders_Log[[#This Row],[Date Invoiced]]=FY01_M03,SalesOrders_Log[[#This Row],[Line Sub Total]],0)</f>
        <v>0</v>
      </c>
      <c r="Y473" s="18">
        <f>IF(SalesOrders_Log[[#This Row],[Date Invoiced]]=FY01_M04,SalesOrders_Log[[#This Row],[Line Sub Total]],0)</f>
        <v>0</v>
      </c>
      <c r="Z473" s="18">
        <f>IF(SalesOrders_Log[[#This Row],[Date Invoiced]]=FY01_M05,SalesOrders_Log[[#This Row],[Line Sub Total]],0)</f>
        <v>0</v>
      </c>
      <c r="AA473" s="18">
        <f>IF(SalesOrders_Log[[#This Row],[Date Invoiced]]=FY01_M06,SalesOrders_Log[[#This Row],[Line Sub Total]],0)</f>
        <v>0</v>
      </c>
      <c r="AB473" s="18">
        <f>IF(SalesOrders_Log[[#This Row],[Date Invoiced]]=FY01_M07,SalesOrders_Log[[#This Row],[Line Sub Total]],0)</f>
        <v>0</v>
      </c>
      <c r="AC473" s="18">
        <f>IF(SalesOrders_Log[[#This Row],[Date Invoiced]]=FY01_M08,SalesOrders_Log[[#This Row],[Line Sub Total]],0)</f>
        <v>0</v>
      </c>
      <c r="AD473" s="18">
        <f>IF(SalesOrders_Log[[#This Row],[Date Invoiced]]=FY01_M09,SalesOrders_Log[[#This Row],[Line Sub Total]],0)</f>
        <v>0</v>
      </c>
      <c r="AE473" s="18">
        <f>IF(SalesOrders_Log[[#This Row],[Date Invoiced]]=FY01_M10,SalesOrders_Log[[#This Row],[Line Sub Total]],0)</f>
        <v>0</v>
      </c>
      <c r="AF473" s="18">
        <f>IF(SalesOrders_Log[[#This Row],[Date Invoiced]]=FY01_M11,SalesOrders_Log[[#This Row],[Line Sub Total]],0)</f>
        <v>0</v>
      </c>
      <c r="AG473" s="18">
        <f>IF(SalesOrders_Log[[#This Row],[Date Invoiced]]=FY01_M12,SalesOrders_Log[[#This Row],[Line Sub Total]],0)</f>
        <v>0</v>
      </c>
      <c r="AH473" s="18">
        <f>IF(SalesOrders_Log[[#This Row],[Date Invoiced]]=FY02_M01,SalesOrders_Log[[#This Row],[Line Sub Total]],0)</f>
        <v>0</v>
      </c>
      <c r="AI473" s="18">
        <f>IF(SalesOrders_Log[[#This Row],[Date Invoiced]]=FY02_M02,SalesOrders_Log[[#This Row],[Line Sub Total]],0)</f>
        <v>0</v>
      </c>
      <c r="AJ473" s="18">
        <f>IF(SalesOrders_Log[[#This Row],[Date Invoiced]]=FY02_M03,SalesOrders_Log[[#This Row],[Line Sub Total]],0)</f>
        <v>0</v>
      </c>
      <c r="AK473" s="18">
        <f>IF(SalesOrders_Log[[#This Row],[Date Invoiced]]=FY02_M04,SalesOrders_Log[[#This Row],[Line Sub Total]],0)</f>
        <v>0</v>
      </c>
      <c r="AL473" s="18">
        <f>IF(SalesOrders_Log[[#This Row],[Date Invoiced]]=FY02_M05,SalesOrders_Log[[#This Row],[Line Sub Total]],0)</f>
        <v>0</v>
      </c>
      <c r="AM473" s="18">
        <f>IF(SalesOrders_Log[[#This Row],[Date Invoiced]]=FY02_M06,SalesOrders_Log[[#This Row],[Line Sub Total]],0)</f>
        <v>0</v>
      </c>
      <c r="AN473" s="18">
        <f>IF(SalesOrders_Log[[#This Row],[Date Invoiced]]=FY02_M07,SalesOrders_Log[[#This Row],[Line Sub Total]],0)</f>
        <v>0</v>
      </c>
      <c r="AO473" s="18">
        <f>IF(SalesOrders_Log[[#This Row],[Date Invoiced]]=FY02_M08,SalesOrders_Log[[#This Row],[Line Sub Total]],0)</f>
        <v>0</v>
      </c>
      <c r="AP473" s="18">
        <f>IF(SalesOrders_Log[[#This Row],[Date Invoiced]]=FY02_M09,SalesOrders_Log[[#This Row],[Line Sub Total]],0)</f>
        <v>0</v>
      </c>
      <c r="AQ473" s="18">
        <f>IF(SalesOrders_Log[[#This Row],[Date Invoiced]]=FY02_M10,SalesOrders_Log[[#This Row],[Line Sub Total]],0)</f>
        <v>0</v>
      </c>
      <c r="AR473" s="18">
        <f>IF(SalesOrders_Log[[#This Row],[Date Invoiced]]=FY02_M11,SalesOrders_Log[[#This Row],[Line Sub Total]],0)</f>
        <v>0</v>
      </c>
      <c r="AS473" s="18">
        <f>IF(SalesOrders_Log[[#This Row],[Date Invoiced]]=FY02_M12,SalesOrders_Log[[#This Row],[Line Sub Total]],0)</f>
        <v>0</v>
      </c>
      <c r="AT473" s="18">
        <f>IF(SalesOrders_Log[[#This Row],[Date Invoiced]]=FY03_M01,SalesOrders_Log[[#This Row],[Line Sub Total]],0)</f>
        <v>0</v>
      </c>
      <c r="AU473" s="18">
        <f>IF(SalesOrders_Log[[#This Row],[Date Invoiced]]=FY03_M02,SalesOrders_Log[[#This Row],[Line Sub Total]],0)</f>
        <v>0</v>
      </c>
      <c r="AV473" s="18">
        <f>IF(SalesOrders_Log[[#This Row],[Date Invoiced]]=FY03_M03,SalesOrders_Log[[#This Row],[Line Sub Total]],0)</f>
        <v>0</v>
      </c>
      <c r="AW473" s="18">
        <f>IF(SalesOrders_Log[[#This Row],[Date Invoiced]]=FY03_M04,SalesOrders_Log[[#This Row],[Line Sub Total]],0)</f>
        <v>0</v>
      </c>
      <c r="AX473" s="18">
        <f>IF(SalesOrders_Log[[#This Row],[Date Invoiced]]=FY03_M05,SalesOrders_Log[[#This Row],[Line Sub Total]],0)</f>
        <v>0</v>
      </c>
      <c r="AY473" s="18">
        <f>IF(SalesOrders_Log[[#This Row],[Date Invoiced]]=FY03_M06,SalesOrders_Log[[#This Row],[Line Sub Total]],0)</f>
        <v>0</v>
      </c>
      <c r="AZ473" s="18">
        <f>IF(SalesOrders_Log[[#This Row],[Date Invoiced]]=FY03_M07,SalesOrders_Log[[#This Row],[Line Sub Total]],0)</f>
        <v>0</v>
      </c>
      <c r="BA473" s="18">
        <f>IF(SalesOrders_Log[[#This Row],[Date Invoiced]]=FY03_M08,SalesOrders_Log[[#This Row],[Line Sub Total]],0)</f>
        <v>0</v>
      </c>
      <c r="BB473" s="18">
        <f>IF(SalesOrders_Log[[#This Row],[Date Invoiced]]=FY03_M09,SalesOrders_Log[[#This Row],[Line Sub Total]],0)</f>
        <v>0</v>
      </c>
      <c r="BC473" s="18">
        <f>IF(SalesOrders_Log[[#This Row],[Date Invoiced]]=FY03_M10,SalesOrders_Log[[#This Row],[Line Sub Total]],0)</f>
        <v>0</v>
      </c>
      <c r="BD473" s="18">
        <f>IF(SalesOrders_Log[[#This Row],[Date Invoiced]]=FY03_M11,SalesOrders_Log[[#This Row],[Line Sub Total]],0)</f>
        <v>0</v>
      </c>
      <c r="BE473" s="18">
        <f>IF(SalesOrders_Log[[#This Row],[Date Invoiced]]=FY03_M12,SalesOrders_Log[[#This Row],[Line Sub Total]],0)</f>
        <v>0</v>
      </c>
      <c r="BF473" s="18">
        <f>IF(SalesOrders_Log[[#This Row],[Product]]=FY04_M01,SalesOrders_Log[[#This Row],[Date Invoiced]],0)</f>
        <v>0</v>
      </c>
      <c r="BG473" s="18">
        <f>IF(SalesOrders_Log[[#This Row],[Product]]=FY04_M02,SalesOrders_Log[[#This Row],[Date Invoiced]],0)</f>
        <v>0</v>
      </c>
      <c r="BH473" s="18">
        <f>IF(SalesOrders_Log[[#This Row],[Product]]=FY04_M03,SalesOrders_Log[[#This Row],[Date Invoiced]],0)</f>
        <v>0</v>
      </c>
      <c r="BI473" s="18">
        <f>IF(SalesOrders_Log[[#This Row],[Product]]=FY04_M04,SalesOrders_Log[[#This Row],[Date Invoiced]],0)</f>
        <v>0</v>
      </c>
      <c r="BJ473" s="18">
        <f>IF(SalesOrders_Log[[#This Row],[Product]]=FY04_M05,SalesOrders_Log[[#This Row],[Date Invoiced]],0)</f>
        <v>0</v>
      </c>
      <c r="BK473" s="18">
        <f>IF(SalesOrders_Log[[#This Row],[Product]]=FY04_M06,SalesOrders_Log[[#This Row],[Date Invoiced]],0)</f>
        <v>0</v>
      </c>
      <c r="BL473" s="18">
        <f>IF(SalesOrders_Log[[#This Row],[Product]]=FY04_M07,SalesOrders_Log[[#This Row],[Date Invoiced]],0)</f>
        <v>0</v>
      </c>
      <c r="BM473" s="18">
        <f>IF(SalesOrders_Log[[#This Row],[Product]]=FY04_M08,SalesOrders_Log[[#This Row],[Date Invoiced]],0)</f>
        <v>0</v>
      </c>
      <c r="BN473" s="18">
        <f>IF(SalesOrders_Log[[#This Row],[Product]]=FY04_M09,SalesOrders_Log[[#This Row],[Date Invoiced]],0)</f>
        <v>0</v>
      </c>
      <c r="BO473" s="18">
        <f>IF(SalesOrders_Log[[#This Row],[Product]]=FY04_M10,SalesOrders_Log[[#This Row],[Date Invoiced]],0)</f>
        <v>0</v>
      </c>
      <c r="BP473" s="18">
        <f>IF(SalesOrders_Log[[#This Row],[Product]]=FY04_M11,SalesOrders_Log[[#This Row],[Date Invoiced]],0)</f>
        <v>0</v>
      </c>
      <c r="BQ473" s="18">
        <f>IF(SalesOrders_Log[[#This Row],[Product]]=FY04_M12,SalesOrders_Log[[#This Row],[Date Invoiced]],0)</f>
        <v>0</v>
      </c>
      <c r="BR473" s="18">
        <f>IF(SalesOrders_Log[[#This Row],[Product]]=FY05_M01,SalesOrders_Log[[#This Row],[Date Invoiced]],0)</f>
        <v>0</v>
      </c>
      <c r="BS473" s="18">
        <f>IF(SalesOrders_Log[[#This Row],[Product]]=FY05_M02,SalesOrders_Log[[#This Row],[Date Invoiced]],0)</f>
        <v>0</v>
      </c>
      <c r="BT473" s="18">
        <f>IF(SalesOrders_Log[[#This Row],[Product]]=FY05_M03,SalesOrders_Log[[#This Row],[Date Invoiced]],0)</f>
        <v>0</v>
      </c>
      <c r="BU473" s="18">
        <f>IF(SalesOrders_Log[[#This Row],[Product]]=FY05_M04,SalesOrders_Log[[#This Row],[Date Invoiced]],0)</f>
        <v>0</v>
      </c>
      <c r="BV473" s="18">
        <f>IF(SalesOrders_Log[[#This Row],[Product]]=FY05_M05,SalesOrders_Log[[#This Row],[Date Invoiced]],0)</f>
        <v>0</v>
      </c>
      <c r="BW473" s="18">
        <f>IF(SalesOrders_Log[[#This Row],[Product]]=FY05_M06,SalesOrders_Log[[#This Row],[Date Invoiced]],0)</f>
        <v>0</v>
      </c>
      <c r="BX473" s="18">
        <f>IF(SalesOrders_Log[[#This Row],[Product]]=FY05_M07,SalesOrders_Log[[#This Row],[Date Invoiced]],0)</f>
        <v>0</v>
      </c>
      <c r="BY473" s="18">
        <f>IF(SalesOrders_Log[[#This Row],[Product]]=FY05_M08,SalesOrders_Log[[#This Row],[Date Invoiced]],0)</f>
        <v>0</v>
      </c>
      <c r="BZ473" s="18">
        <f>IF(SalesOrders_Log[[#This Row],[Product]]=FY05_M09,SalesOrders_Log[[#This Row],[Date Invoiced]],0)</f>
        <v>0</v>
      </c>
      <c r="CA473" s="18">
        <f>IF(SalesOrders_Log[[#This Row],[Product]]=FY05_M10,SalesOrders_Log[[#This Row],[Date Invoiced]],0)</f>
        <v>0</v>
      </c>
      <c r="CB473" s="18">
        <f>IF(SalesOrders_Log[[#This Row],[Product]]=FY05_M11,SalesOrders_Log[[#This Row],[Date Invoiced]],0)</f>
        <v>0</v>
      </c>
      <c r="CC473" s="18">
        <f>IF(SalesOrders_Log[[#This Row],[Product]]=FY05_M12,SalesOrders_Log[[#This Row],[Date Invoiced]],0)</f>
        <v>0</v>
      </c>
    </row>
    <row r="474" spans="2:81" x14ac:dyDescent="0.25">
      <c r="B474" s="6" t="s">
        <v>1078</v>
      </c>
      <c r="C474" s="6"/>
      <c r="D474" s="11"/>
      <c r="E474" s="6"/>
      <c r="F474" s="6"/>
      <c r="G474" s="6"/>
      <c r="H474" s="6"/>
      <c r="I474" s="6"/>
      <c r="J474" s="6"/>
      <c r="K474" s="6"/>
      <c r="L474" s="18" t="str">
        <f>IF(ISBLANK(SalesOrders_Log[[#This Row],[Product]]),"",SalesOrders_Log[[#This Row],[List Price]]*SalesOrders_Log[[#This Row],[QTY at List Price]]+SalesOrders_Log[[#This Row],[Discount Price]]*SalesOrders_Log[[#This Row],[QTY at Discount Price]])</f>
        <v/>
      </c>
      <c r="M474" s="6"/>
      <c r="N474" s="6"/>
      <c r="O474" s="18" t="str">
        <f>IFERROR(SalesOrders_Log[[#This Row],[Line Sub Total]]*SalesOrders_Log[[#This Row],[Zip Code Taxes]],"")</f>
        <v/>
      </c>
      <c r="P474" s="18">
        <f>SalesOrders_Log[[#This Row],[List Price]]-SalesOrders_Log[[#This Row],[Cost Price]]</f>
        <v>0</v>
      </c>
      <c r="Q47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74" s="93" t="str">
        <f>IFERROR(SalesOrders_Log[[#This Row],[QTY at List Price]]*SalesOrders_Log[[#This Row],[List Price]]/SalesOrders_Log[[#This Row],[Cost Price]]*SalesOrders_Log[[#This Row],[QTY at List Price]]-IF(SalesOrders_Log[[#This Row],[QTY at List Price]]="","",1),"")</f>
        <v/>
      </c>
      <c r="S474" s="93" t="str">
        <f>IFERROR( SalesOrders_Log[[#This Row],[QTY at Discount Price]]*SalesOrders_Log[[#This Row],[Discount Price]]/SalesOrders_Log[[#This Row],[Cost Price]]*SalesOrders_Log[[#This Row],[QTY at Discount Price]]-IF(SalesOrders_Log[[#This Row],[QTY at Discount Price]]="","",1),"")</f>
        <v/>
      </c>
      <c r="T474" s="6"/>
      <c r="V474" s="18">
        <f>IF(SalesOrders_Log[[#This Row],[Date Invoiced]]=FY01_M01,SalesOrders_Log[[#This Row],[Line Sub Total]],0)</f>
        <v>0</v>
      </c>
      <c r="W474" s="18">
        <f>IF(SalesOrders_Log[[#This Row],[Date Invoiced]]=FY01_M02,SalesOrders_Log[[#This Row],[Line Sub Total]],0)</f>
        <v>0</v>
      </c>
      <c r="X474" s="18">
        <f>IF(SalesOrders_Log[[#This Row],[Date Invoiced]]=FY01_M03,SalesOrders_Log[[#This Row],[Line Sub Total]],0)</f>
        <v>0</v>
      </c>
      <c r="Y474" s="18">
        <f>IF(SalesOrders_Log[[#This Row],[Date Invoiced]]=FY01_M04,SalesOrders_Log[[#This Row],[Line Sub Total]],0)</f>
        <v>0</v>
      </c>
      <c r="Z474" s="18">
        <f>IF(SalesOrders_Log[[#This Row],[Date Invoiced]]=FY01_M05,SalesOrders_Log[[#This Row],[Line Sub Total]],0)</f>
        <v>0</v>
      </c>
      <c r="AA474" s="18">
        <f>IF(SalesOrders_Log[[#This Row],[Date Invoiced]]=FY01_M06,SalesOrders_Log[[#This Row],[Line Sub Total]],0)</f>
        <v>0</v>
      </c>
      <c r="AB474" s="18">
        <f>IF(SalesOrders_Log[[#This Row],[Date Invoiced]]=FY01_M07,SalesOrders_Log[[#This Row],[Line Sub Total]],0)</f>
        <v>0</v>
      </c>
      <c r="AC474" s="18">
        <f>IF(SalesOrders_Log[[#This Row],[Date Invoiced]]=FY01_M08,SalesOrders_Log[[#This Row],[Line Sub Total]],0)</f>
        <v>0</v>
      </c>
      <c r="AD474" s="18">
        <f>IF(SalesOrders_Log[[#This Row],[Date Invoiced]]=FY01_M09,SalesOrders_Log[[#This Row],[Line Sub Total]],0)</f>
        <v>0</v>
      </c>
      <c r="AE474" s="18">
        <f>IF(SalesOrders_Log[[#This Row],[Date Invoiced]]=FY01_M10,SalesOrders_Log[[#This Row],[Line Sub Total]],0)</f>
        <v>0</v>
      </c>
      <c r="AF474" s="18">
        <f>IF(SalesOrders_Log[[#This Row],[Date Invoiced]]=FY01_M11,SalesOrders_Log[[#This Row],[Line Sub Total]],0)</f>
        <v>0</v>
      </c>
      <c r="AG474" s="18">
        <f>IF(SalesOrders_Log[[#This Row],[Date Invoiced]]=FY01_M12,SalesOrders_Log[[#This Row],[Line Sub Total]],0)</f>
        <v>0</v>
      </c>
      <c r="AH474" s="18">
        <f>IF(SalesOrders_Log[[#This Row],[Date Invoiced]]=FY02_M01,SalesOrders_Log[[#This Row],[Line Sub Total]],0)</f>
        <v>0</v>
      </c>
      <c r="AI474" s="18">
        <f>IF(SalesOrders_Log[[#This Row],[Date Invoiced]]=FY02_M02,SalesOrders_Log[[#This Row],[Line Sub Total]],0)</f>
        <v>0</v>
      </c>
      <c r="AJ474" s="18">
        <f>IF(SalesOrders_Log[[#This Row],[Date Invoiced]]=FY02_M03,SalesOrders_Log[[#This Row],[Line Sub Total]],0)</f>
        <v>0</v>
      </c>
      <c r="AK474" s="18">
        <f>IF(SalesOrders_Log[[#This Row],[Date Invoiced]]=FY02_M04,SalesOrders_Log[[#This Row],[Line Sub Total]],0)</f>
        <v>0</v>
      </c>
      <c r="AL474" s="18">
        <f>IF(SalesOrders_Log[[#This Row],[Date Invoiced]]=FY02_M05,SalesOrders_Log[[#This Row],[Line Sub Total]],0)</f>
        <v>0</v>
      </c>
      <c r="AM474" s="18">
        <f>IF(SalesOrders_Log[[#This Row],[Date Invoiced]]=FY02_M06,SalesOrders_Log[[#This Row],[Line Sub Total]],0)</f>
        <v>0</v>
      </c>
      <c r="AN474" s="18">
        <f>IF(SalesOrders_Log[[#This Row],[Date Invoiced]]=FY02_M07,SalesOrders_Log[[#This Row],[Line Sub Total]],0)</f>
        <v>0</v>
      </c>
      <c r="AO474" s="18">
        <f>IF(SalesOrders_Log[[#This Row],[Date Invoiced]]=FY02_M08,SalesOrders_Log[[#This Row],[Line Sub Total]],0)</f>
        <v>0</v>
      </c>
      <c r="AP474" s="18">
        <f>IF(SalesOrders_Log[[#This Row],[Date Invoiced]]=FY02_M09,SalesOrders_Log[[#This Row],[Line Sub Total]],0)</f>
        <v>0</v>
      </c>
      <c r="AQ474" s="18">
        <f>IF(SalesOrders_Log[[#This Row],[Date Invoiced]]=FY02_M10,SalesOrders_Log[[#This Row],[Line Sub Total]],0)</f>
        <v>0</v>
      </c>
      <c r="AR474" s="18">
        <f>IF(SalesOrders_Log[[#This Row],[Date Invoiced]]=FY02_M11,SalesOrders_Log[[#This Row],[Line Sub Total]],0)</f>
        <v>0</v>
      </c>
      <c r="AS474" s="18">
        <f>IF(SalesOrders_Log[[#This Row],[Date Invoiced]]=FY02_M12,SalesOrders_Log[[#This Row],[Line Sub Total]],0)</f>
        <v>0</v>
      </c>
      <c r="AT474" s="18">
        <f>IF(SalesOrders_Log[[#This Row],[Date Invoiced]]=FY03_M01,SalesOrders_Log[[#This Row],[Line Sub Total]],0)</f>
        <v>0</v>
      </c>
      <c r="AU474" s="18">
        <f>IF(SalesOrders_Log[[#This Row],[Date Invoiced]]=FY03_M02,SalesOrders_Log[[#This Row],[Line Sub Total]],0)</f>
        <v>0</v>
      </c>
      <c r="AV474" s="18">
        <f>IF(SalesOrders_Log[[#This Row],[Date Invoiced]]=FY03_M03,SalesOrders_Log[[#This Row],[Line Sub Total]],0)</f>
        <v>0</v>
      </c>
      <c r="AW474" s="18">
        <f>IF(SalesOrders_Log[[#This Row],[Date Invoiced]]=FY03_M04,SalesOrders_Log[[#This Row],[Line Sub Total]],0)</f>
        <v>0</v>
      </c>
      <c r="AX474" s="18">
        <f>IF(SalesOrders_Log[[#This Row],[Date Invoiced]]=FY03_M05,SalesOrders_Log[[#This Row],[Line Sub Total]],0)</f>
        <v>0</v>
      </c>
      <c r="AY474" s="18">
        <f>IF(SalesOrders_Log[[#This Row],[Date Invoiced]]=FY03_M06,SalesOrders_Log[[#This Row],[Line Sub Total]],0)</f>
        <v>0</v>
      </c>
      <c r="AZ474" s="18">
        <f>IF(SalesOrders_Log[[#This Row],[Date Invoiced]]=FY03_M07,SalesOrders_Log[[#This Row],[Line Sub Total]],0)</f>
        <v>0</v>
      </c>
      <c r="BA474" s="18">
        <f>IF(SalesOrders_Log[[#This Row],[Date Invoiced]]=FY03_M08,SalesOrders_Log[[#This Row],[Line Sub Total]],0)</f>
        <v>0</v>
      </c>
      <c r="BB474" s="18">
        <f>IF(SalesOrders_Log[[#This Row],[Date Invoiced]]=FY03_M09,SalesOrders_Log[[#This Row],[Line Sub Total]],0)</f>
        <v>0</v>
      </c>
      <c r="BC474" s="18">
        <f>IF(SalesOrders_Log[[#This Row],[Date Invoiced]]=FY03_M10,SalesOrders_Log[[#This Row],[Line Sub Total]],0)</f>
        <v>0</v>
      </c>
      <c r="BD474" s="18">
        <f>IF(SalesOrders_Log[[#This Row],[Date Invoiced]]=FY03_M11,SalesOrders_Log[[#This Row],[Line Sub Total]],0)</f>
        <v>0</v>
      </c>
      <c r="BE474" s="18">
        <f>IF(SalesOrders_Log[[#This Row],[Date Invoiced]]=FY03_M12,SalesOrders_Log[[#This Row],[Line Sub Total]],0)</f>
        <v>0</v>
      </c>
      <c r="BF474" s="18">
        <f>IF(SalesOrders_Log[[#This Row],[Product]]=FY04_M01,SalesOrders_Log[[#This Row],[Date Invoiced]],0)</f>
        <v>0</v>
      </c>
      <c r="BG474" s="18">
        <f>IF(SalesOrders_Log[[#This Row],[Product]]=FY04_M02,SalesOrders_Log[[#This Row],[Date Invoiced]],0)</f>
        <v>0</v>
      </c>
      <c r="BH474" s="18">
        <f>IF(SalesOrders_Log[[#This Row],[Product]]=FY04_M03,SalesOrders_Log[[#This Row],[Date Invoiced]],0)</f>
        <v>0</v>
      </c>
      <c r="BI474" s="18">
        <f>IF(SalesOrders_Log[[#This Row],[Product]]=FY04_M04,SalesOrders_Log[[#This Row],[Date Invoiced]],0)</f>
        <v>0</v>
      </c>
      <c r="BJ474" s="18">
        <f>IF(SalesOrders_Log[[#This Row],[Product]]=FY04_M05,SalesOrders_Log[[#This Row],[Date Invoiced]],0)</f>
        <v>0</v>
      </c>
      <c r="BK474" s="18">
        <f>IF(SalesOrders_Log[[#This Row],[Product]]=FY04_M06,SalesOrders_Log[[#This Row],[Date Invoiced]],0)</f>
        <v>0</v>
      </c>
      <c r="BL474" s="18">
        <f>IF(SalesOrders_Log[[#This Row],[Product]]=FY04_M07,SalesOrders_Log[[#This Row],[Date Invoiced]],0)</f>
        <v>0</v>
      </c>
      <c r="BM474" s="18">
        <f>IF(SalesOrders_Log[[#This Row],[Product]]=FY04_M08,SalesOrders_Log[[#This Row],[Date Invoiced]],0)</f>
        <v>0</v>
      </c>
      <c r="BN474" s="18">
        <f>IF(SalesOrders_Log[[#This Row],[Product]]=FY04_M09,SalesOrders_Log[[#This Row],[Date Invoiced]],0)</f>
        <v>0</v>
      </c>
      <c r="BO474" s="18">
        <f>IF(SalesOrders_Log[[#This Row],[Product]]=FY04_M10,SalesOrders_Log[[#This Row],[Date Invoiced]],0)</f>
        <v>0</v>
      </c>
      <c r="BP474" s="18">
        <f>IF(SalesOrders_Log[[#This Row],[Product]]=FY04_M11,SalesOrders_Log[[#This Row],[Date Invoiced]],0)</f>
        <v>0</v>
      </c>
      <c r="BQ474" s="18">
        <f>IF(SalesOrders_Log[[#This Row],[Product]]=FY04_M12,SalesOrders_Log[[#This Row],[Date Invoiced]],0)</f>
        <v>0</v>
      </c>
      <c r="BR474" s="18">
        <f>IF(SalesOrders_Log[[#This Row],[Product]]=FY05_M01,SalesOrders_Log[[#This Row],[Date Invoiced]],0)</f>
        <v>0</v>
      </c>
      <c r="BS474" s="18">
        <f>IF(SalesOrders_Log[[#This Row],[Product]]=FY05_M02,SalesOrders_Log[[#This Row],[Date Invoiced]],0)</f>
        <v>0</v>
      </c>
      <c r="BT474" s="18">
        <f>IF(SalesOrders_Log[[#This Row],[Product]]=FY05_M03,SalesOrders_Log[[#This Row],[Date Invoiced]],0)</f>
        <v>0</v>
      </c>
      <c r="BU474" s="18">
        <f>IF(SalesOrders_Log[[#This Row],[Product]]=FY05_M04,SalesOrders_Log[[#This Row],[Date Invoiced]],0)</f>
        <v>0</v>
      </c>
      <c r="BV474" s="18">
        <f>IF(SalesOrders_Log[[#This Row],[Product]]=FY05_M05,SalesOrders_Log[[#This Row],[Date Invoiced]],0)</f>
        <v>0</v>
      </c>
      <c r="BW474" s="18">
        <f>IF(SalesOrders_Log[[#This Row],[Product]]=FY05_M06,SalesOrders_Log[[#This Row],[Date Invoiced]],0)</f>
        <v>0</v>
      </c>
      <c r="BX474" s="18">
        <f>IF(SalesOrders_Log[[#This Row],[Product]]=FY05_M07,SalesOrders_Log[[#This Row],[Date Invoiced]],0)</f>
        <v>0</v>
      </c>
      <c r="BY474" s="18">
        <f>IF(SalesOrders_Log[[#This Row],[Product]]=FY05_M08,SalesOrders_Log[[#This Row],[Date Invoiced]],0)</f>
        <v>0</v>
      </c>
      <c r="BZ474" s="18">
        <f>IF(SalesOrders_Log[[#This Row],[Product]]=FY05_M09,SalesOrders_Log[[#This Row],[Date Invoiced]],0)</f>
        <v>0</v>
      </c>
      <c r="CA474" s="18">
        <f>IF(SalesOrders_Log[[#This Row],[Product]]=FY05_M10,SalesOrders_Log[[#This Row],[Date Invoiced]],0)</f>
        <v>0</v>
      </c>
      <c r="CB474" s="18">
        <f>IF(SalesOrders_Log[[#This Row],[Product]]=FY05_M11,SalesOrders_Log[[#This Row],[Date Invoiced]],0)</f>
        <v>0</v>
      </c>
      <c r="CC474" s="18">
        <f>IF(SalesOrders_Log[[#This Row],[Product]]=FY05_M12,SalesOrders_Log[[#This Row],[Date Invoiced]],0)</f>
        <v>0</v>
      </c>
    </row>
    <row r="475" spans="2:81" x14ac:dyDescent="0.25">
      <c r="B475" s="6" t="s">
        <v>1079</v>
      </c>
      <c r="C475" s="6"/>
      <c r="D475" s="11"/>
      <c r="E475" s="6"/>
      <c r="F475" s="6"/>
      <c r="G475" s="6"/>
      <c r="H475" s="6"/>
      <c r="I475" s="6"/>
      <c r="J475" s="6"/>
      <c r="K475" s="6"/>
      <c r="L475" s="18" t="str">
        <f>IF(ISBLANK(SalesOrders_Log[[#This Row],[Product]]),"",SalesOrders_Log[[#This Row],[List Price]]*SalesOrders_Log[[#This Row],[QTY at List Price]]+SalesOrders_Log[[#This Row],[Discount Price]]*SalesOrders_Log[[#This Row],[QTY at Discount Price]])</f>
        <v/>
      </c>
      <c r="M475" s="6"/>
      <c r="N475" s="6"/>
      <c r="O475" s="18" t="str">
        <f>IFERROR(SalesOrders_Log[[#This Row],[Line Sub Total]]*SalesOrders_Log[[#This Row],[Zip Code Taxes]],"")</f>
        <v/>
      </c>
      <c r="P475" s="18">
        <f>SalesOrders_Log[[#This Row],[List Price]]-SalesOrders_Log[[#This Row],[Cost Price]]</f>
        <v>0</v>
      </c>
      <c r="Q47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75" s="93" t="str">
        <f>IFERROR(SalesOrders_Log[[#This Row],[QTY at List Price]]*SalesOrders_Log[[#This Row],[List Price]]/SalesOrders_Log[[#This Row],[Cost Price]]*SalesOrders_Log[[#This Row],[QTY at List Price]]-IF(SalesOrders_Log[[#This Row],[QTY at List Price]]="","",1),"")</f>
        <v/>
      </c>
      <c r="S475" s="93" t="str">
        <f>IFERROR( SalesOrders_Log[[#This Row],[QTY at Discount Price]]*SalesOrders_Log[[#This Row],[Discount Price]]/SalesOrders_Log[[#This Row],[Cost Price]]*SalesOrders_Log[[#This Row],[QTY at Discount Price]]-IF(SalesOrders_Log[[#This Row],[QTY at Discount Price]]="","",1),"")</f>
        <v/>
      </c>
      <c r="T475" s="6"/>
      <c r="V475" s="18">
        <f>IF(SalesOrders_Log[[#This Row],[Date Invoiced]]=FY01_M01,SalesOrders_Log[[#This Row],[Line Sub Total]],0)</f>
        <v>0</v>
      </c>
      <c r="W475" s="18">
        <f>IF(SalesOrders_Log[[#This Row],[Date Invoiced]]=FY01_M02,SalesOrders_Log[[#This Row],[Line Sub Total]],0)</f>
        <v>0</v>
      </c>
      <c r="X475" s="18">
        <f>IF(SalesOrders_Log[[#This Row],[Date Invoiced]]=FY01_M03,SalesOrders_Log[[#This Row],[Line Sub Total]],0)</f>
        <v>0</v>
      </c>
      <c r="Y475" s="18">
        <f>IF(SalesOrders_Log[[#This Row],[Date Invoiced]]=FY01_M04,SalesOrders_Log[[#This Row],[Line Sub Total]],0)</f>
        <v>0</v>
      </c>
      <c r="Z475" s="18">
        <f>IF(SalesOrders_Log[[#This Row],[Date Invoiced]]=FY01_M05,SalesOrders_Log[[#This Row],[Line Sub Total]],0)</f>
        <v>0</v>
      </c>
      <c r="AA475" s="18">
        <f>IF(SalesOrders_Log[[#This Row],[Date Invoiced]]=FY01_M06,SalesOrders_Log[[#This Row],[Line Sub Total]],0)</f>
        <v>0</v>
      </c>
      <c r="AB475" s="18">
        <f>IF(SalesOrders_Log[[#This Row],[Date Invoiced]]=FY01_M07,SalesOrders_Log[[#This Row],[Line Sub Total]],0)</f>
        <v>0</v>
      </c>
      <c r="AC475" s="18">
        <f>IF(SalesOrders_Log[[#This Row],[Date Invoiced]]=FY01_M08,SalesOrders_Log[[#This Row],[Line Sub Total]],0)</f>
        <v>0</v>
      </c>
      <c r="AD475" s="18">
        <f>IF(SalesOrders_Log[[#This Row],[Date Invoiced]]=FY01_M09,SalesOrders_Log[[#This Row],[Line Sub Total]],0)</f>
        <v>0</v>
      </c>
      <c r="AE475" s="18">
        <f>IF(SalesOrders_Log[[#This Row],[Date Invoiced]]=FY01_M10,SalesOrders_Log[[#This Row],[Line Sub Total]],0)</f>
        <v>0</v>
      </c>
      <c r="AF475" s="18">
        <f>IF(SalesOrders_Log[[#This Row],[Date Invoiced]]=FY01_M11,SalesOrders_Log[[#This Row],[Line Sub Total]],0)</f>
        <v>0</v>
      </c>
      <c r="AG475" s="18">
        <f>IF(SalesOrders_Log[[#This Row],[Date Invoiced]]=FY01_M12,SalesOrders_Log[[#This Row],[Line Sub Total]],0)</f>
        <v>0</v>
      </c>
      <c r="AH475" s="18">
        <f>IF(SalesOrders_Log[[#This Row],[Date Invoiced]]=FY02_M01,SalesOrders_Log[[#This Row],[Line Sub Total]],0)</f>
        <v>0</v>
      </c>
      <c r="AI475" s="18">
        <f>IF(SalesOrders_Log[[#This Row],[Date Invoiced]]=FY02_M02,SalesOrders_Log[[#This Row],[Line Sub Total]],0)</f>
        <v>0</v>
      </c>
      <c r="AJ475" s="18">
        <f>IF(SalesOrders_Log[[#This Row],[Date Invoiced]]=FY02_M03,SalesOrders_Log[[#This Row],[Line Sub Total]],0)</f>
        <v>0</v>
      </c>
      <c r="AK475" s="18">
        <f>IF(SalesOrders_Log[[#This Row],[Date Invoiced]]=FY02_M04,SalesOrders_Log[[#This Row],[Line Sub Total]],0)</f>
        <v>0</v>
      </c>
      <c r="AL475" s="18">
        <f>IF(SalesOrders_Log[[#This Row],[Date Invoiced]]=FY02_M05,SalesOrders_Log[[#This Row],[Line Sub Total]],0)</f>
        <v>0</v>
      </c>
      <c r="AM475" s="18">
        <f>IF(SalesOrders_Log[[#This Row],[Date Invoiced]]=FY02_M06,SalesOrders_Log[[#This Row],[Line Sub Total]],0)</f>
        <v>0</v>
      </c>
      <c r="AN475" s="18">
        <f>IF(SalesOrders_Log[[#This Row],[Date Invoiced]]=FY02_M07,SalesOrders_Log[[#This Row],[Line Sub Total]],0)</f>
        <v>0</v>
      </c>
      <c r="AO475" s="18">
        <f>IF(SalesOrders_Log[[#This Row],[Date Invoiced]]=FY02_M08,SalesOrders_Log[[#This Row],[Line Sub Total]],0)</f>
        <v>0</v>
      </c>
      <c r="AP475" s="18">
        <f>IF(SalesOrders_Log[[#This Row],[Date Invoiced]]=FY02_M09,SalesOrders_Log[[#This Row],[Line Sub Total]],0)</f>
        <v>0</v>
      </c>
      <c r="AQ475" s="18">
        <f>IF(SalesOrders_Log[[#This Row],[Date Invoiced]]=FY02_M10,SalesOrders_Log[[#This Row],[Line Sub Total]],0)</f>
        <v>0</v>
      </c>
      <c r="AR475" s="18">
        <f>IF(SalesOrders_Log[[#This Row],[Date Invoiced]]=FY02_M11,SalesOrders_Log[[#This Row],[Line Sub Total]],0)</f>
        <v>0</v>
      </c>
      <c r="AS475" s="18">
        <f>IF(SalesOrders_Log[[#This Row],[Date Invoiced]]=FY02_M12,SalesOrders_Log[[#This Row],[Line Sub Total]],0)</f>
        <v>0</v>
      </c>
      <c r="AT475" s="18">
        <f>IF(SalesOrders_Log[[#This Row],[Date Invoiced]]=FY03_M01,SalesOrders_Log[[#This Row],[Line Sub Total]],0)</f>
        <v>0</v>
      </c>
      <c r="AU475" s="18">
        <f>IF(SalesOrders_Log[[#This Row],[Date Invoiced]]=FY03_M02,SalesOrders_Log[[#This Row],[Line Sub Total]],0)</f>
        <v>0</v>
      </c>
      <c r="AV475" s="18">
        <f>IF(SalesOrders_Log[[#This Row],[Date Invoiced]]=FY03_M03,SalesOrders_Log[[#This Row],[Line Sub Total]],0)</f>
        <v>0</v>
      </c>
      <c r="AW475" s="18">
        <f>IF(SalesOrders_Log[[#This Row],[Date Invoiced]]=FY03_M04,SalesOrders_Log[[#This Row],[Line Sub Total]],0)</f>
        <v>0</v>
      </c>
      <c r="AX475" s="18">
        <f>IF(SalesOrders_Log[[#This Row],[Date Invoiced]]=FY03_M05,SalesOrders_Log[[#This Row],[Line Sub Total]],0)</f>
        <v>0</v>
      </c>
      <c r="AY475" s="18">
        <f>IF(SalesOrders_Log[[#This Row],[Date Invoiced]]=FY03_M06,SalesOrders_Log[[#This Row],[Line Sub Total]],0)</f>
        <v>0</v>
      </c>
      <c r="AZ475" s="18">
        <f>IF(SalesOrders_Log[[#This Row],[Date Invoiced]]=FY03_M07,SalesOrders_Log[[#This Row],[Line Sub Total]],0)</f>
        <v>0</v>
      </c>
      <c r="BA475" s="18">
        <f>IF(SalesOrders_Log[[#This Row],[Date Invoiced]]=FY03_M08,SalesOrders_Log[[#This Row],[Line Sub Total]],0)</f>
        <v>0</v>
      </c>
      <c r="BB475" s="18">
        <f>IF(SalesOrders_Log[[#This Row],[Date Invoiced]]=FY03_M09,SalesOrders_Log[[#This Row],[Line Sub Total]],0)</f>
        <v>0</v>
      </c>
      <c r="BC475" s="18">
        <f>IF(SalesOrders_Log[[#This Row],[Date Invoiced]]=FY03_M10,SalesOrders_Log[[#This Row],[Line Sub Total]],0)</f>
        <v>0</v>
      </c>
      <c r="BD475" s="18">
        <f>IF(SalesOrders_Log[[#This Row],[Date Invoiced]]=FY03_M11,SalesOrders_Log[[#This Row],[Line Sub Total]],0)</f>
        <v>0</v>
      </c>
      <c r="BE475" s="18">
        <f>IF(SalesOrders_Log[[#This Row],[Date Invoiced]]=FY03_M12,SalesOrders_Log[[#This Row],[Line Sub Total]],0)</f>
        <v>0</v>
      </c>
      <c r="BF475" s="18">
        <f>IF(SalesOrders_Log[[#This Row],[Product]]=FY04_M01,SalesOrders_Log[[#This Row],[Date Invoiced]],0)</f>
        <v>0</v>
      </c>
      <c r="BG475" s="18">
        <f>IF(SalesOrders_Log[[#This Row],[Product]]=FY04_M02,SalesOrders_Log[[#This Row],[Date Invoiced]],0)</f>
        <v>0</v>
      </c>
      <c r="BH475" s="18">
        <f>IF(SalesOrders_Log[[#This Row],[Product]]=FY04_M03,SalesOrders_Log[[#This Row],[Date Invoiced]],0)</f>
        <v>0</v>
      </c>
      <c r="BI475" s="18">
        <f>IF(SalesOrders_Log[[#This Row],[Product]]=FY04_M04,SalesOrders_Log[[#This Row],[Date Invoiced]],0)</f>
        <v>0</v>
      </c>
      <c r="BJ475" s="18">
        <f>IF(SalesOrders_Log[[#This Row],[Product]]=FY04_M05,SalesOrders_Log[[#This Row],[Date Invoiced]],0)</f>
        <v>0</v>
      </c>
      <c r="BK475" s="18">
        <f>IF(SalesOrders_Log[[#This Row],[Product]]=FY04_M06,SalesOrders_Log[[#This Row],[Date Invoiced]],0)</f>
        <v>0</v>
      </c>
      <c r="BL475" s="18">
        <f>IF(SalesOrders_Log[[#This Row],[Product]]=FY04_M07,SalesOrders_Log[[#This Row],[Date Invoiced]],0)</f>
        <v>0</v>
      </c>
      <c r="BM475" s="18">
        <f>IF(SalesOrders_Log[[#This Row],[Product]]=FY04_M08,SalesOrders_Log[[#This Row],[Date Invoiced]],0)</f>
        <v>0</v>
      </c>
      <c r="BN475" s="18">
        <f>IF(SalesOrders_Log[[#This Row],[Product]]=FY04_M09,SalesOrders_Log[[#This Row],[Date Invoiced]],0)</f>
        <v>0</v>
      </c>
      <c r="BO475" s="18">
        <f>IF(SalesOrders_Log[[#This Row],[Product]]=FY04_M10,SalesOrders_Log[[#This Row],[Date Invoiced]],0)</f>
        <v>0</v>
      </c>
      <c r="BP475" s="18">
        <f>IF(SalesOrders_Log[[#This Row],[Product]]=FY04_M11,SalesOrders_Log[[#This Row],[Date Invoiced]],0)</f>
        <v>0</v>
      </c>
      <c r="BQ475" s="18">
        <f>IF(SalesOrders_Log[[#This Row],[Product]]=FY04_M12,SalesOrders_Log[[#This Row],[Date Invoiced]],0)</f>
        <v>0</v>
      </c>
      <c r="BR475" s="18">
        <f>IF(SalesOrders_Log[[#This Row],[Product]]=FY05_M01,SalesOrders_Log[[#This Row],[Date Invoiced]],0)</f>
        <v>0</v>
      </c>
      <c r="BS475" s="18">
        <f>IF(SalesOrders_Log[[#This Row],[Product]]=FY05_M02,SalesOrders_Log[[#This Row],[Date Invoiced]],0)</f>
        <v>0</v>
      </c>
      <c r="BT475" s="18">
        <f>IF(SalesOrders_Log[[#This Row],[Product]]=FY05_M03,SalesOrders_Log[[#This Row],[Date Invoiced]],0)</f>
        <v>0</v>
      </c>
      <c r="BU475" s="18">
        <f>IF(SalesOrders_Log[[#This Row],[Product]]=FY05_M04,SalesOrders_Log[[#This Row],[Date Invoiced]],0)</f>
        <v>0</v>
      </c>
      <c r="BV475" s="18">
        <f>IF(SalesOrders_Log[[#This Row],[Product]]=FY05_M05,SalesOrders_Log[[#This Row],[Date Invoiced]],0)</f>
        <v>0</v>
      </c>
      <c r="BW475" s="18">
        <f>IF(SalesOrders_Log[[#This Row],[Product]]=FY05_M06,SalesOrders_Log[[#This Row],[Date Invoiced]],0)</f>
        <v>0</v>
      </c>
      <c r="BX475" s="18">
        <f>IF(SalesOrders_Log[[#This Row],[Product]]=FY05_M07,SalesOrders_Log[[#This Row],[Date Invoiced]],0)</f>
        <v>0</v>
      </c>
      <c r="BY475" s="18">
        <f>IF(SalesOrders_Log[[#This Row],[Product]]=FY05_M08,SalesOrders_Log[[#This Row],[Date Invoiced]],0)</f>
        <v>0</v>
      </c>
      <c r="BZ475" s="18">
        <f>IF(SalesOrders_Log[[#This Row],[Product]]=FY05_M09,SalesOrders_Log[[#This Row],[Date Invoiced]],0)</f>
        <v>0</v>
      </c>
      <c r="CA475" s="18">
        <f>IF(SalesOrders_Log[[#This Row],[Product]]=FY05_M10,SalesOrders_Log[[#This Row],[Date Invoiced]],0)</f>
        <v>0</v>
      </c>
      <c r="CB475" s="18">
        <f>IF(SalesOrders_Log[[#This Row],[Product]]=FY05_M11,SalesOrders_Log[[#This Row],[Date Invoiced]],0)</f>
        <v>0</v>
      </c>
      <c r="CC475" s="18">
        <f>IF(SalesOrders_Log[[#This Row],[Product]]=FY05_M12,SalesOrders_Log[[#This Row],[Date Invoiced]],0)</f>
        <v>0</v>
      </c>
    </row>
    <row r="476" spans="2:81" x14ac:dyDescent="0.25">
      <c r="B476" s="6" t="s">
        <v>1080</v>
      </c>
      <c r="C476" s="6"/>
      <c r="D476" s="11"/>
      <c r="E476" s="6"/>
      <c r="F476" s="6"/>
      <c r="G476" s="6"/>
      <c r="H476" s="6"/>
      <c r="I476" s="6"/>
      <c r="J476" s="6"/>
      <c r="K476" s="6"/>
      <c r="L476" s="18" t="str">
        <f>IF(ISBLANK(SalesOrders_Log[[#This Row],[Product]]),"",SalesOrders_Log[[#This Row],[List Price]]*SalesOrders_Log[[#This Row],[QTY at List Price]]+SalesOrders_Log[[#This Row],[Discount Price]]*SalesOrders_Log[[#This Row],[QTY at Discount Price]])</f>
        <v/>
      </c>
      <c r="M476" s="6"/>
      <c r="N476" s="6"/>
      <c r="O476" s="18" t="str">
        <f>IFERROR(SalesOrders_Log[[#This Row],[Line Sub Total]]*SalesOrders_Log[[#This Row],[Zip Code Taxes]],"")</f>
        <v/>
      </c>
      <c r="P476" s="18">
        <f>SalesOrders_Log[[#This Row],[List Price]]-SalesOrders_Log[[#This Row],[Cost Price]]</f>
        <v>0</v>
      </c>
      <c r="Q47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76" s="93" t="str">
        <f>IFERROR(SalesOrders_Log[[#This Row],[QTY at List Price]]*SalesOrders_Log[[#This Row],[List Price]]/SalesOrders_Log[[#This Row],[Cost Price]]*SalesOrders_Log[[#This Row],[QTY at List Price]]-IF(SalesOrders_Log[[#This Row],[QTY at List Price]]="","",1),"")</f>
        <v/>
      </c>
      <c r="S476" s="93" t="str">
        <f>IFERROR( SalesOrders_Log[[#This Row],[QTY at Discount Price]]*SalesOrders_Log[[#This Row],[Discount Price]]/SalesOrders_Log[[#This Row],[Cost Price]]*SalesOrders_Log[[#This Row],[QTY at Discount Price]]-IF(SalesOrders_Log[[#This Row],[QTY at Discount Price]]="","",1),"")</f>
        <v/>
      </c>
      <c r="T476" s="6"/>
      <c r="V476" s="18">
        <f>IF(SalesOrders_Log[[#This Row],[Date Invoiced]]=FY01_M01,SalesOrders_Log[[#This Row],[Line Sub Total]],0)</f>
        <v>0</v>
      </c>
      <c r="W476" s="18">
        <f>IF(SalesOrders_Log[[#This Row],[Date Invoiced]]=FY01_M02,SalesOrders_Log[[#This Row],[Line Sub Total]],0)</f>
        <v>0</v>
      </c>
      <c r="X476" s="18">
        <f>IF(SalesOrders_Log[[#This Row],[Date Invoiced]]=FY01_M03,SalesOrders_Log[[#This Row],[Line Sub Total]],0)</f>
        <v>0</v>
      </c>
      <c r="Y476" s="18">
        <f>IF(SalesOrders_Log[[#This Row],[Date Invoiced]]=FY01_M04,SalesOrders_Log[[#This Row],[Line Sub Total]],0)</f>
        <v>0</v>
      </c>
      <c r="Z476" s="18">
        <f>IF(SalesOrders_Log[[#This Row],[Date Invoiced]]=FY01_M05,SalesOrders_Log[[#This Row],[Line Sub Total]],0)</f>
        <v>0</v>
      </c>
      <c r="AA476" s="18">
        <f>IF(SalesOrders_Log[[#This Row],[Date Invoiced]]=FY01_M06,SalesOrders_Log[[#This Row],[Line Sub Total]],0)</f>
        <v>0</v>
      </c>
      <c r="AB476" s="18">
        <f>IF(SalesOrders_Log[[#This Row],[Date Invoiced]]=FY01_M07,SalesOrders_Log[[#This Row],[Line Sub Total]],0)</f>
        <v>0</v>
      </c>
      <c r="AC476" s="18">
        <f>IF(SalesOrders_Log[[#This Row],[Date Invoiced]]=FY01_M08,SalesOrders_Log[[#This Row],[Line Sub Total]],0)</f>
        <v>0</v>
      </c>
      <c r="AD476" s="18">
        <f>IF(SalesOrders_Log[[#This Row],[Date Invoiced]]=FY01_M09,SalesOrders_Log[[#This Row],[Line Sub Total]],0)</f>
        <v>0</v>
      </c>
      <c r="AE476" s="18">
        <f>IF(SalesOrders_Log[[#This Row],[Date Invoiced]]=FY01_M10,SalesOrders_Log[[#This Row],[Line Sub Total]],0)</f>
        <v>0</v>
      </c>
      <c r="AF476" s="18">
        <f>IF(SalesOrders_Log[[#This Row],[Date Invoiced]]=FY01_M11,SalesOrders_Log[[#This Row],[Line Sub Total]],0)</f>
        <v>0</v>
      </c>
      <c r="AG476" s="18">
        <f>IF(SalesOrders_Log[[#This Row],[Date Invoiced]]=FY01_M12,SalesOrders_Log[[#This Row],[Line Sub Total]],0)</f>
        <v>0</v>
      </c>
      <c r="AH476" s="18">
        <f>IF(SalesOrders_Log[[#This Row],[Date Invoiced]]=FY02_M01,SalesOrders_Log[[#This Row],[Line Sub Total]],0)</f>
        <v>0</v>
      </c>
      <c r="AI476" s="18">
        <f>IF(SalesOrders_Log[[#This Row],[Date Invoiced]]=FY02_M02,SalesOrders_Log[[#This Row],[Line Sub Total]],0)</f>
        <v>0</v>
      </c>
      <c r="AJ476" s="18">
        <f>IF(SalesOrders_Log[[#This Row],[Date Invoiced]]=FY02_M03,SalesOrders_Log[[#This Row],[Line Sub Total]],0)</f>
        <v>0</v>
      </c>
      <c r="AK476" s="18">
        <f>IF(SalesOrders_Log[[#This Row],[Date Invoiced]]=FY02_M04,SalesOrders_Log[[#This Row],[Line Sub Total]],0)</f>
        <v>0</v>
      </c>
      <c r="AL476" s="18">
        <f>IF(SalesOrders_Log[[#This Row],[Date Invoiced]]=FY02_M05,SalesOrders_Log[[#This Row],[Line Sub Total]],0)</f>
        <v>0</v>
      </c>
      <c r="AM476" s="18">
        <f>IF(SalesOrders_Log[[#This Row],[Date Invoiced]]=FY02_M06,SalesOrders_Log[[#This Row],[Line Sub Total]],0)</f>
        <v>0</v>
      </c>
      <c r="AN476" s="18">
        <f>IF(SalesOrders_Log[[#This Row],[Date Invoiced]]=FY02_M07,SalesOrders_Log[[#This Row],[Line Sub Total]],0)</f>
        <v>0</v>
      </c>
      <c r="AO476" s="18">
        <f>IF(SalesOrders_Log[[#This Row],[Date Invoiced]]=FY02_M08,SalesOrders_Log[[#This Row],[Line Sub Total]],0)</f>
        <v>0</v>
      </c>
      <c r="AP476" s="18">
        <f>IF(SalesOrders_Log[[#This Row],[Date Invoiced]]=FY02_M09,SalesOrders_Log[[#This Row],[Line Sub Total]],0)</f>
        <v>0</v>
      </c>
      <c r="AQ476" s="18">
        <f>IF(SalesOrders_Log[[#This Row],[Date Invoiced]]=FY02_M10,SalesOrders_Log[[#This Row],[Line Sub Total]],0)</f>
        <v>0</v>
      </c>
      <c r="AR476" s="18">
        <f>IF(SalesOrders_Log[[#This Row],[Date Invoiced]]=FY02_M11,SalesOrders_Log[[#This Row],[Line Sub Total]],0)</f>
        <v>0</v>
      </c>
      <c r="AS476" s="18">
        <f>IF(SalesOrders_Log[[#This Row],[Date Invoiced]]=FY02_M12,SalesOrders_Log[[#This Row],[Line Sub Total]],0)</f>
        <v>0</v>
      </c>
      <c r="AT476" s="18">
        <f>IF(SalesOrders_Log[[#This Row],[Date Invoiced]]=FY03_M01,SalesOrders_Log[[#This Row],[Line Sub Total]],0)</f>
        <v>0</v>
      </c>
      <c r="AU476" s="18">
        <f>IF(SalesOrders_Log[[#This Row],[Date Invoiced]]=FY03_M02,SalesOrders_Log[[#This Row],[Line Sub Total]],0)</f>
        <v>0</v>
      </c>
      <c r="AV476" s="18">
        <f>IF(SalesOrders_Log[[#This Row],[Date Invoiced]]=FY03_M03,SalesOrders_Log[[#This Row],[Line Sub Total]],0)</f>
        <v>0</v>
      </c>
      <c r="AW476" s="18">
        <f>IF(SalesOrders_Log[[#This Row],[Date Invoiced]]=FY03_M04,SalesOrders_Log[[#This Row],[Line Sub Total]],0)</f>
        <v>0</v>
      </c>
      <c r="AX476" s="18">
        <f>IF(SalesOrders_Log[[#This Row],[Date Invoiced]]=FY03_M05,SalesOrders_Log[[#This Row],[Line Sub Total]],0)</f>
        <v>0</v>
      </c>
      <c r="AY476" s="18">
        <f>IF(SalesOrders_Log[[#This Row],[Date Invoiced]]=FY03_M06,SalesOrders_Log[[#This Row],[Line Sub Total]],0)</f>
        <v>0</v>
      </c>
      <c r="AZ476" s="18">
        <f>IF(SalesOrders_Log[[#This Row],[Date Invoiced]]=FY03_M07,SalesOrders_Log[[#This Row],[Line Sub Total]],0)</f>
        <v>0</v>
      </c>
      <c r="BA476" s="18">
        <f>IF(SalesOrders_Log[[#This Row],[Date Invoiced]]=FY03_M08,SalesOrders_Log[[#This Row],[Line Sub Total]],0)</f>
        <v>0</v>
      </c>
      <c r="BB476" s="18">
        <f>IF(SalesOrders_Log[[#This Row],[Date Invoiced]]=FY03_M09,SalesOrders_Log[[#This Row],[Line Sub Total]],0)</f>
        <v>0</v>
      </c>
      <c r="BC476" s="18">
        <f>IF(SalesOrders_Log[[#This Row],[Date Invoiced]]=FY03_M10,SalesOrders_Log[[#This Row],[Line Sub Total]],0)</f>
        <v>0</v>
      </c>
      <c r="BD476" s="18">
        <f>IF(SalesOrders_Log[[#This Row],[Date Invoiced]]=FY03_M11,SalesOrders_Log[[#This Row],[Line Sub Total]],0)</f>
        <v>0</v>
      </c>
      <c r="BE476" s="18">
        <f>IF(SalesOrders_Log[[#This Row],[Date Invoiced]]=FY03_M12,SalesOrders_Log[[#This Row],[Line Sub Total]],0)</f>
        <v>0</v>
      </c>
      <c r="BF476" s="18">
        <f>IF(SalesOrders_Log[[#This Row],[Product]]=FY04_M01,SalesOrders_Log[[#This Row],[Date Invoiced]],0)</f>
        <v>0</v>
      </c>
      <c r="BG476" s="18">
        <f>IF(SalesOrders_Log[[#This Row],[Product]]=FY04_M02,SalesOrders_Log[[#This Row],[Date Invoiced]],0)</f>
        <v>0</v>
      </c>
      <c r="BH476" s="18">
        <f>IF(SalesOrders_Log[[#This Row],[Product]]=FY04_M03,SalesOrders_Log[[#This Row],[Date Invoiced]],0)</f>
        <v>0</v>
      </c>
      <c r="BI476" s="18">
        <f>IF(SalesOrders_Log[[#This Row],[Product]]=FY04_M04,SalesOrders_Log[[#This Row],[Date Invoiced]],0)</f>
        <v>0</v>
      </c>
      <c r="BJ476" s="18">
        <f>IF(SalesOrders_Log[[#This Row],[Product]]=FY04_M05,SalesOrders_Log[[#This Row],[Date Invoiced]],0)</f>
        <v>0</v>
      </c>
      <c r="BK476" s="18">
        <f>IF(SalesOrders_Log[[#This Row],[Product]]=FY04_M06,SalesOrders_Log[[#This Row],[Date Invoiced]],0)</f>
        <v>0</v>
      </c>
      <c r="BL476" s="18">
        <f>IF(SalesOrders_Log[[#This Row],[Product]]=FY04_M07,SalesOrders_Log[[#This Row],[Date Invoiced]],0)</f>
        <v>0</v>
      </c>
      <c r="BM476" s="18">
        <f>IF(SalesOrders_Log[[#This Row],[Product]]=FY04_M08,SalesOrders_Log[[#This Row],[Date Invoiced]],0)</f>
        <v>0</v>
      </c>
      <c r="BN476" s="18">
        <f>IF(SalesOrders_Log[[#This Row],[Product]]=FY04_M09,SalesOrders_Log[[#This Row],[Date Invoiced]],0)</f>
        <v>0</v>
      </c>
      <c r="BO476" s="18">
        <f>IF(SalesOrders_Log[[#This Row],[Product]]=FY04_M10,SalesOrders_Log[[#This Row],[Date Invoiced]],0)</f>
        <v>0</v>
      </c>
      <c r="BP476" s="18">
        <f>IF(SalesOrders_Log[[#This Row],[Product]]=FY04_M11,SalesOrders_Log[[#This Row],[Date Invoiced]],0)</f>
        <v>0</v>
      </c>
      <c r="BQ476" s="18">
        <f>IF(SalesOrders_Log[[#This Row],[Product]]=FY04_M12,SalesOrders_Log[[#This Row],[Date Invoiced]],0)</f>
        <v>0</v>
      </c>
      <c r="BR476" s="18">
        <f>IF(SalesOrders_Log[[#This Row],[Product]]=FY05_M01,SalesOrders_Log[[#This Row],[Date Invoiced]],0)</f>
        <v>0</v>
      </c>
      <c r="BS476" s="18">
        <f>IF(SalesOrders_Log[[#This Row],[Product]]=FY05_M02,SalesOrders_Log[[#This Row],[Date Invoiced]],0)</f>
        <v>0</v>
      </c>
      <c r="BT476" s="18">
        <f>IF(SalesOrders_Log[[#This Row],[Product]]=FY05_M03,SalesOrders_Log[[#This Row],[Date Invoiced]],0)</f>
        <v>0</v>
      </c>
      <c r="BU476" s="18">
        <f>IF(SalesOrders_Log[[#This Row],[Product]]=FY05_M04,SalesOrders_Log[[#This Row],[Date Invoiced]],0)</f>
        <v>0</v>
      </c>
      <c r="BV476" s="18">
        <f>IF(SalesOrders_Log[[#This Row],[Product]]=FY05_M05,SalesOrders_Log[[#This Row],[Date Invoiced]],0)</f>
        <v>0</v>
      </c>
      <c r="BW476" s="18">
        <f>IF(SalesOrders_Log[[#This Row],[Product]]=FY05_M06,SalesOrders_Log[[#This Row],[Date Invoiced]],0)</f>
        <v>0</v>
      </c>
      <c r="BX476" s="18">
        <f>IF(SalesOrders_Log[[#This Row],[Product]]=FY05_M07,SalesOrders_Log[[#This Row],[Date Invoiced]],0)</f>
        <v>0</v>
      </c>
      <c r="BY476" s="18">
        <f>IF(SalesOrders_Log[[#This Row],[Product]]=FY05_M08,SalesOrders_Log[[#This Row],[Date Invoiced]],0)</f>
        <v>0</v>
      </c>
      <c r="BZ476" s="18">
        <f>IF(SalesOrders_Log[[#This Row],[Product]]=FY05_M09,SalesOrders_Log[[#This Row],[Date Invoiced]],0)</f>
        <v>0</v>
      </c>
      <c r="CA476" s="18">
        <f>IF(SalesOrders_Log[[#This Row],[Product]]=FY05_M10,SalesOrders_Log[[#This Row],[Date Invoiced]],0)</f>
        <v>0</v>
      </c>
      <c r="CB476" s="18">
        <f>IF(SalesOrders_Log[[#This Row],[Product]]=FY05_M11,SalesOrders_Log[[#This Row],[Date Invoiced]],0)</f>
        <v>0</v>
      </c>
      <c r="CC476" s="18">
        <f>IF(SalesOrders_Log[[#This Row],[Product]]=FY05_M12,SalesOrders_Log[[#This Row],[Date Invoiced]],0)</f>
        <v>0</v>
      </c>
    </row>
    <row r="477" spans="2:81" x14ac:dyDescent="0.25">
      <c r="B477" s="6" t="s">
        <v>1081</v>
      </c>
      <c r="C477" s="6"/>
      <c r="D477" s="11"/>
      <c r="E477" s="6"/>
      <c r="F477" s="6"/>
      <c r="G477" s="6"/>
      <c r="H477" s="6"/>
      <c r="I477" s="6"/>
      <c r="J477" s="6"/>
      <c r="K477" s="6"/>
      <c r="L477" s="18" t="str">
        <f>IF(ISBLANK(SalesOrders_Log[[#This Row],[Product]]),"",SalesOrders_Log[[#This Row],[List Price]]*SalesOrders_Log[[#This Row],[QTY at List Price]]+SalesOrders_Log[[#This Row],[Discount Price]]*SalesOrders_Log[[#This Row],[QTY at Discount Price]])</f>
        <v/>
      </c>
      <c r="M477" s="6"/>
      <c r="N477" s="6"/>
      <c r="O477" s="18" t="str">
        <f>IFERROR(SalesOrders_Log[[#This Row],[Line Sub Total]]*SalesOrders_Log[[#This Row],[Zip Code Taxes]],"")</f>
        <v/>
      </c>
      <c r="P477" s="18">
        <f>SalesOrders_Log[[#This Row],[List Price]]-SalesOrders_Log[[#This Row],[Cost Price]]</f>
        <v>0</v>
      </c>
      <c r="Q47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77" s="93" t="str">
        <f>IFERROR(SalesOrders_Log[[#This Row],[QTY at List Price]]*SalesOrders_Log[[#This Row],[List Price]]/SalesOrders_Log[[#This Row],[Cost Price]]*SalesOrders_Log[[#This Row],[QTY at List Price]]-IF(SalesOrders_Log[[#This Row],[QTY at List Price]]="","",1),"")</f>
        <v/>
      </c>
      <c r="S477" s="93" t="str">
        <f>IFERROR( SalesOrders_Log[[#This Row],[QTY at Discount Price]]*SalesOrders_Log[[#This Row],[Discount Price]]/SalesOrders_Log[[#This Row],[Cost Price]]*SalesOrders_Log[[#This Row],[QTY at Discount Price]]-IF(SalesOrders_Log[[#This Row],[QTY at Discount Price]]="","",1),"")</f>
        <v/>
      </c>
      <c r="T477" s="6"/>
      <c r="V477" s="18">
        <f>IF(SalesOrders_Log[[#This Row],[Date Invoiced]]=FY01_M01,SalesOrders_Log[[#This Row],[Line Sub Total]],0)</f>
        <v>0</v>
      </c>
      <c r="W477" s="18">
        <f>IF(SalesOrders_Log[[#This Row],[Date Invoiced]]=FY01_M02,SalesOrders_Log[[#This Row],[Line Sub Total]],0)</f>
        <v>0</v>
      </c>
      <c r="X477" s="18">
        <f>IF(SalesOrders_Log[[#This Row],[Date Invoiced]]=FY01_M03,SalesOrders_Log[[#This Row],[Line Sub Total]],0)</f>
        <v>0</v>
      </c>
      <c r="Y477" s="18">
        <f>IF(SalesOrders_Log[[#This Row],[Date Invoiced]]=FY01_M04,SalesOrders_Log[[#This Row],[Line Sub Total]],0)</f>
        <v>0</v>
      </c>
      <c r="Z477" s="18">
        <f>IF(SalesOrders_Log[[#This Row],[Date Invoiced]]=FY01_M05,SalesOrders_Log[[#This Row],[Line Sub Total]],0)</f>
        <v>0</v>
      </c>
      <c r="AA477" s="18">
        <f>IF(SalesOrders_Log[[#This Row],[Date Invoiced]]=FY01_M06,SalesOrders_Log[[#This Row],[Line Sub Total]],0)</f>
        <v>0</v>
      </c>
      <c r="AB477" s="18">
        <f>IF(SalesOrders_Log[[#This Row],[Date Invoiced]]=FY01_M07,SalesOrders_Log[[#This Row],[Line Sub Total]],0)</f>
        <v>0</v>
      </c>
      <c r="AC477" s="18">
        <f>IF(SalesOrders_Log[[#This Row],[Date Invoiced]]=FY01_M08,SalesOrders_Log[[#This Row],[Line Sub Total]],0)</f>
        <v>0</v>
      </c>
      <c r="AD477" s="18">
        <f>IF(SalesOrders_Log[[#This Row],[Date Invoiced]]=FY01_M09,SalesOrders_Log[[#This Row],[Line Sub Total]],0)</f>
        <v>0</v>
      </c>
      <c r="AE477" s="18">
        <f>IF(SalesOrders_Log[[#This Row],[Date Invoiced]]=FY01_M10,SalesOrders_Log[[#This Row],[Line Sub Total]],0)</f>
        <v>0</v>
      </c>
      <c r="AF477" s="18">
        <f>IF(SalesOrders_Log[[#This Row],[Date Invoiced]]=FY01_M11,SalesOrders_Log[[#This Row],[Line Sub Total]],0)</f>
        <v>0</v>
      </c>
      <c r="AG477" s="18">
        <f>IF(SalesOrders_Log[[#This Row],[Date Invoiced]]=FY01_M12,SalesOrders_Log[[#This Row],[Line Sub Total]],0)</f>
        <v>0</v>
      </c>
      <c r="AH477" s="18">
        <f>IF(SalesOrders_Log[[#This Row],[Date Invoiced]]=FY02_M01,SalesOrders_Log[[#This Row],[Line Sub Total]],0)</f>
        <v>0</v>
      </c>
      <c r="AI477" s="18">
        <f>IF(SalesOrders_Log[[#This Row],[Date Invoiced]]=FY02_M02,SalesOrders_Log[[#This Row],[Line Sub Total]],0)</f>
        <v>0</v>
      </c>
      <c r="AJ477" s="18">
        <f>IF(SalesOrders_Log[[#This Row],[Date Invoiced]]=FY02_M03,SalesOrders_Log[[#This Row],[Line Sub Total]],0)</f>
        <v>0</v>
      </c>
      <c r="AK477" s="18">
        <f>IF(SalesOrders_Log[[#This Row],[Date Invoiced]]=FY02_M04,SalesOrders_Log[[#This Row],[Line Sub Total]],0)</f>
        <v>0</v>
      </c>
      <c r="AL477" s="18">
        <f>IF(SalesOrders_Log[[#This Row],[Date Invoiced]]=FY02_M05,SalesOrders_Log[[#This Row],[Line Sub Total]],0)</f>
        <v>0</v>
      </c>
      <c r="AM477" s="18">
        <f>IF(SalesOrders_Log[[#This Row],[Date Invoiced]]=FY02_M06,SalesOrders_Log[[#This Row],[Line Sub Total]],0)</f>
        <v>0</v>
      </c>
      <c r="AN477" s="18">
        <f>IF(SalesOrders_Log[[#This Row],[Date Invoiced]]=FY02_M07,SalesOrders_Log[[#This Row],[Line Sub Total]],0)</f>
        <v>0</v>
      </c>
      <c r="AO477" s="18">
        <f>IF(SalesOrders_Log[[#This Row],[Date Invoiced]]=FY02_M08,SalesOrders_Log[[#This Row],[Line Sub Total]],0)</f>
        <v>0</v>
      </c>
      <c r="AP477" s="18">
        <f>IF(SalesOrders_Log[[#This Row],[Date Invoiced]]=FY02_M09,SalesOrders_Log[[#This Row],[Line Sub Total]],0)</f>
        <v>0</v>
      </c>
      <c r="AQ477" s="18">
        <f>IF(SalesOrders_Log[[#This Row],[Date Invoiced]]=FY02_M10,SalesOrders_Log[[#This Row],[Line Sub Total]],0)</f>
        <v>0</v>
      </c>
      <c r="AR477" s="18">
        <f>IF(SalesOrders_Log[[#This Row],[Date Invoiced]]=FY02_M11,SalesOrders_Log[[#This Row],[Line Sub Total]],0)</f>
        <v>0</v>
      </c>
      <c r="AS477" s="18">
        <f>IF(SalesOrders_Log[[#This Row],[Date Invoiced]]=FY02_M12,SalesOrders_Log[[#This Row],[Line Sub Total]],0)</f>
        <v>0</v>
      </c>
      <c r="AT477" s="18">
        <f>IF(SalesOrders_Log[[#This Row],[Date Invoiced]]=FY03_M01,SalesOrders_Log[[#This Row],[Line Sub Total]],0)</f>
        <v>0</v>
      </c>
      <c r="AU477" s="18">
        <f>IF(SalesOrders_Log[[#This Row],[Date Invoiced]]=FY03_M02,SalesOrders_Log[[#This Row],[Line Sub Total]],0)</f>
        <v>0</v>
      </c>
      <c r="AV477" s="18">
        <f>IF(SalesOrders_Log[[#This Row],[Date Invoiced]]=FY03_M03,SalesOrders_Log[[#This Row],[Line Sub Total]],0)</f>
        <v>0</v>
      </c>
      <c r="AW477" s="18">
        <f>IF(SalesOrders_Log[[#This Row],[Date Invoiced]]=FY03_M04,SalesOrders_Log[[#This Row],[Line Sub Total]],0)</f>
        <v>0</v>
      </c>
      <c r="AX477" s="18">
        <f>IF(SalesOrders_Log[[#This Row],[Date Invoiced]]=FY03_M05,SalesOrders_Log[[#This Row],[Line Sub Total]],0)</f>
        <v>0</v>
      </c>
      <c r="AY477" s="18">
        <f>IF(SalesOrders_Log[[#This Row],[Date Invoiced]]=FY03_M06,SalesOrders_Log[[#This Row],[Line Sub Total]],0)</f>
        <v>0</v>
      </c>
      <c r="AZ477" s="18">
        <f>IF(SalesOrders_Log[[#This Row],[Date Invoiced]]=FY03_M07,SalesOrders_Log[[#This Row],[Line Sub Total]],0)</f>
        <v>0</v>
      </c>
      <c r="BA477" s="18">
        <f>IF(SalesOrders_Log[[#This Row],[Date Invoiced]]=FY03_M08,SalesOrders_Log[[#This Row],[Line Sub Total]],0)</f>
        <v>0</v>
      </c>
      <c r="BB477" s="18">
        <f>IF(SalesOrders_Log[[#This Row],[Date Invoiced]]=FY03_M09,SalesOrders_Log[[#This Row],[Line Sub Total]],0)</f>
        <v>0</v>
      </c>
      <c r="BC477" s="18">
        <f>IF(SalesOrders_Log[[#This Row],[Date Invoiced]]=FY03_M10,SalesOrders_Log[[#This Row],[Line Sub Total]],0)</f>
        <v>0</v>
      </c>
      <c r="BD477" s="18">
        <f>IF(SalesOrders_Log[[#This Row],[Date Invoiced]]=FY03_M11,SalesOrders_Log[[#This Row],[Line Sub Total]],0)</f>
        <v>0</v>
      </c>
      <c r="BE477" s="18">
        <f>IF(SalesOrders_Log[[#This Row],[Date Invoiced]]=FY03_M12,SalesOrders_Log[[#This Row],[Line Sub Total]],0)</f>
        <v>0</v>
      </c>
      <c r="BF477" s="18">
        <f>IF(SalesOrders_Log[[#This Row],[Product]]=FY04_M01,SalesOrders_Log[[#This Row],[Date Invoiced]],0)</f>
        <v>0</v>
      </c>
      <c r="BG477" s="18">
        <f>IF(SalesOrders_Log[[#This Row],[Product]]=FY04_M02,SalesOrders_Log[[#This Row],[Date Invoiced]],0)</f>
        <v>0</v>
      </c>
      <c r="BH477" s="18">
        <f>IF(SalesOrders_Log[[#This Row],[Product]]=FY04_M03,SalesOrders_Log[[#This Row],[Date Invoiced]],0)</f>
        <v>0</v>
      </c>
      <c r="BI477" s="18">
        <f>IF(SalesOrders_Log[[#This Row],[Product]]=FY04_M04,SalesOrders_Log[[#This Row],[Date Invoiced]],0)</f>
        <v>0</v>
      </c>
      <c r="BJ477" s="18">
        <f>IF(SalesOrders_Log[[#This Row],[Product]]=FY04_M05,SalesOrders_Log[[#This Row],[Date Invoiced]],0)</f>
        <v>0</v>
      </c>
      <c r="BK477" s="18">
        <f>IF(SalesOrders_Log[[#This Row],[Product]]=FY04_M06,SalesOrders_Log[[#This Row],[Date Invoiced]],0)</f>
        <v>0</v>
      </c>
      <c r="BL477" s="18">
        <f>IF(SalesOrders_Log[[#This Row],[Product]]=FY04_M07,SalesOrders_Log[[#This Row],[Date Invoiced]],0)</f>
        <v>0</v>
      </c>
      <c r="BM477" s="18">
        <f>IF(SalesOrders_Log[[#This Row],[Product]]=FY04_M08,SalesOrders_Log[[#This Row],[Date Invoiced]],0)</f>
        <v>0</v>
      </c>
      <c r="BN477" s="18">
        <f>IF(SalesOrders_Log[[#This Row],[Product]]=FY04_M09,SalesOrders_Log[[#This Row],[Date Invoiced]],0)</f>
        <v>0</v>
      </c>
      <c r="BO477" s="18">
        <f>IF(SalesOrders_Log[[#This Row],[Product]]=FY04_M10,SalesOrders_Log[[#This Row],[Date Invoiced]],0)</f>
        <v>0</v>
      </c>
      <c r="BP477" s="18">
        <f>IF(SalesOrders_Log[[#This Row],[Product]]=FY04_M11,SalesOrders_Log[[#This Row],[Date Invoiced]],0)</f>
        <v>0</v>
      </c>
      <c r="BQ477" s="18">
        <f>IF(SalesOrders_Log[[#This Row],[Product]]=FY04_M12,SalesOrders_Log[[#This Row],[Date Invoiced]],0)</f>
        <v>0</v>
      </c>
      <c r="BR477" s="18">
        <f>IF(SalesOrders_Log[[#This Row],[Product]]=FY05_M01,SalesOrders_Log[[#This Row],[Date Invoiced]],0)</f>
        <v>0</v>
      </c>
      <c r="BS477" s="18">
        <f>IF(SalesOrders_Log[[#This Row],[Product]]=FY05_M02,SalesOrders_Log[[#This Row],[Date Invoiced]],0)</f>
        <v>0</v>
      </c>
      <c r="BT477" s="18">
        <f>IF(SalesOrders_Log[[#This Row],[Product]]=FY05_M03,SalesOrders_Log[[#This Row],[Date Invoiced]],0)</f>
        <v>0</v>
      </c>
      <c r="BU477" s="18">
        <f>IF(SalesOrders_Log[[#This Row],[Product]]=FY05_M04,SalesOrders_Log[[#This Row],[Date Invoiced]],0)</f>
        <v>0</v>
      </c>
      <c r="BV477" s="18">
        <f>IF(SalesOrders_Log[[#This Row],[Product]]=FY05_M05,SalesOrders_Log[[#This Row],[Date Invoiced]],0)</f>
        <v>0</v>
      </c>
      <c r="BW477" s="18">
        <f>IF(SalesOrders_Log[[#This Row],[Product]]=FY05_M06,SalesOrders_Log[[#This Row],[Date Invoiced]],0)</f>
        <v>0</v>
      </c>
      <c r="BX477" s="18">
        <f>IF(SalesOrders_Log[[#This Row],[Product]]=FY05_M07,SalesOrders_Log[[#This Row],[Date Invoiced]],0)</f>
        <v>0</v>
      </c>
      <c r="BY477" s="18">
        <f>IF(SalesOrders_Log[[#This Row],[Product]]=FY05_M08,SalesOrders_Log[[#This Row],[Date Invoiced]],0)</f>
        <v>0</v>
      </c>
      <c r="BZ477" s="18">
        <f>IF(SalesOrders_Log[[#This Row],[Product]]=FY05_M09,SalesOrders_Log[[#This Row],[Date Invoiced]],0)</f>
        <v>0</v>
      </c>
      <c r="CA477" s="18">
        <f>IF(SalesOrders_Log[[#This Row],[Product]]=FY05_M10,SalesOrders_Log[[#This Row],[Date Invoiced]],0)</f>
        <v>0</v>
      </c>
      <c r="CB477" s="18">
        <f>IF(SalesOrders_Log[[#This Row],[Product]]=FY05_M11,SalesOrders_Log[[#This Row],[Date Invoiced]],0)</f>
        <v>0</v>
      </c>
      <c r="CC477" s="18">
        <f>IF(SalesOrders_Log[[#This Row],[Product]]=FY05_M12,SalesOrders_Log[[#This Row],[Date Invoiced]],0)</f>
        <v>0</v>
      </c>
    </row>
    <row r="478" spans="2:81" x14ac:dyDescent="0.25">
      <c r="B478" s="6" t="s">
        <v>1082</v>
      </c>
      <c r="C478" s="6"/>
      <c r="D478" s="11"/>
      <c r="E478" s="6"/>
      <c r="F478" s="6"/>
      <c r="G478" s="6"/>
      <c r="H478" s="6"/>
      <c r="I478" s="6"/>
      <c r="J478" s="6"/>
      <c r="K478" s="6"/>
      <c r="L478" s="18" t="str">
        <f>IF(ISBLANK(SalesOrders_Log[[#This Row],[Product]]),"",SalesOrders_Log[[#This Row],[List Price]]*SalesOrders_Log[[#This Row],[QTY at List Price]]+SalesOrders_Log[[#This Row],[Discount Price]]*SalesOrders_Log[[#This Row],[QTY at Discount Price]])</f>
        <v/>
      </c>
      <c r="M478" s="6"/>
      <c r="N478" s="6"/>
      <c r="O478" s="18" t="str">
        <f>IFERROR(SalesOrders_Log[[#This Row],[Line Sub Total]]*SalesOrders_Log[[#This Row],[Zip Code Taxes]],"")</f>
        <v/>
      </c>
      <c r="P478" s="18">
        <f>SalesOrders_Log[[#This Row],[List Price]]-SalesOrders_Log[[#This Row],[Cost Price]]</f>
        <v>0</v>
      </c>
      <c r="Q47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78" s="93" t="str">
        <f>IFERROR(SalesOrders_Log[[#This Row],[QTY at List Price]]*SalesOrders_Log[[#This Row],[List Price]]/SalesOrders_Log[[#This Row],[Cost Price]]*SalesOrders_Log[[#This Row],[QTY at List Price]]-IF(SalesOrders_Log[[#This Row],[QTY at List Price]]="","",1),"")</f>
        <v/>
      </c>
      <c r="S478" s="93" t="str">
        <f>IFERROR( SalesOrders_Log[[#This Row],[QTY at Discount Price]]*SalesOrders_Log[[#This Row],[Discount Price]]/SalesOrders_Log[[#This Row],[Cost Price]]*SalesOrders_Log[[#This Row],[QTY at Discount Price]]-IF(SalesOrders_Log[[#This Row],[QTY at Discount Price]]="","",1),"")</f>
        <v/>
      </c>
      <c r="T478" s="6"/>
      <c r="V478" s="18">
        <f>IF(SalesOrders_Log[[#This Row],[Date Invoiced]]=FY01_M01,SalesOrders_Log[[#This Row],[Line Sub Total]],0)</f>
        <v>0</v>
      </c>
      <c r="W478" s="18">
        <f>IF(SalesOrders_Log[[#This Row],[Date Invoiced]]=FY01_M02,SalesOrders_Log[[#This Row],[Line Sub Total]],0)</f>
        <v>0</v>
      </c>
      <c r="X478" s="18">
        <f>IF(SalesOrders_Log[[#This Row],[Date Invoiced]]=FY01_M03,SalesOrders_Log[[#This Row],[Line Sub Total]],0)</f>
        <v>0</v>
      </c>
      <c r="Y478" s="18">
        <f>IF(SalesOrders_Log[[#This Row],[Date Invoiced]]=FY01_M04,SalesOrders_Log[[#This Row],[Line Sub Total]],0)</f>
        <v>0</v>
      </c>
      <c r="Z478" s="18">
        <f>IF(SalesOrders_Log[[#This Row],[Date Invoiced]]=FY01_M05,SalesOrders_Log[[#This Row],[Line Sub Total]],0)</f>
        <v>0</v>
      </c>
      <c r="AA478" s="18">
        <f>IF(SalesOrders_Log[[#This Row],[Date Invoiced]]=FY01_M06,SalesOrders_Log[[#This Row],[Line Sub Total]],0)</f>
        <v>0</v>
      </c>
      <c r="AB478" s="18">
        <f>IF(SalesOrders_Log[[#This Row],[Date Invoiced]]=FY01_M07,SalesOrders_Log[[#This Row],[Line Sub Total]],0)</f>
        <v>0</v>
      </c>
      <c r="AC478" s="18">
        <f>IF(SalesOrders_Log[[#This Row],[Date Invoiced]]=FY01_M08,SalesOrders_Log[[#This Row],[Line Sub Total]],0)</f>
        <v>0</v>
      </c>
      <c r="AD478" s="18">
        <f>IF(SalesOrders_Log[[#This Row],[Date Invoiced]]=FY01_M09,SalesOrders_Log[[#This Row],[Line Sub Total]],0)</f>
        <v>0</v>
      </c>
      <c r="AE478" s="18">
        <f>IF(SalesOrders_Log[[#This Row],[Date Invoiced]]=FY01_M10,SalesOrders_Log[[#This Row],[Line Sub Total]],0)</f>
        <v>0</v>
      </c>
      <c r="AF478" s="18">
        <f>IF(SalesOrders_Log[[#This Row],[Date Invoiced]]=FY01_M11,SalesOrders_Log[[#This Row],[Line Sub Total]],0)</f>
        <v>0</v>
      </c>
      <c r="AG478" s="18">
        <f>IF(SalesOrders_Log[[#This Row],[Date Invoiced]]=FY01_M12,SalesOrders_Log[[#This Row],[Line Sub Total]],0)</f>
        <v>0</v>
      </c>
      <c r="AH478" s="18">
        <f>IF(SalesOrders_Log[[#This Row],[Date Invoiced]]=FY02_M01,SalesOrders_Log[[#This Row],[Line Sub Total]],0)</f>
        <v>0</v>
      </c>
      <c r="AI478" s="18">
        <f>IF(SalesOrders_Log[[#This Row],[Date Invoiced]]=FY02_M02,SalesOrders_Log[[#This Row],[Line Sub Total]],0)</f>
        <v>0</v>
      </c>
      <c r="AJ478" s="18">
        <f>IF(SalesOrders_Log[[#This Row],[Date Invoiced]]=FY02_M03,SalesOrders_Log[[#This Row],[Line Sub Total]],0)</f>
        <v>0</v>
      </c>
      <c r="AK478" s="18">
        <f>IF(SalesOrders_Log[[#This Row],[Date Invoiced]]=FY02_M04,SalesOrders_Log[[#This Row],[Line Sub Total]],0)</f>
        <v>0</v>
      </c>
      <c r="AL478" s="18">
        <f>IF(SalesOrders_Log[[#This Row],[Date Invoiced]]=FY02_M05,SalesOrders_Log[[#This Row],[Line Sub Total]],0)</f>
        <v>0</v>
      </c>
      <c r="AM478" s="18">
        <f>IF(SalesOrders_Log[[#This Row],[Date Invoiced]]=FY02_M06,SalesOrders_Log[[#This Row],[Line Sub Total]],0)</f>
        <v>0</v>
      </c>
      <c r="AN478" s="18">
        <f>IF(SalesOrders_Log[[#This Row],[Date Invoiced]]=FY02_M07,SalesOrders_Log[[#This Row],[Line Sub Total]],0)</f>
        <v>0</v>
      </c>
      <c r="AO478" s="18">
        <f>IF(SalesOrders_Log[[#This Row],[Date Invoiced]]=FY02_M08,SalesOrders_Log[[#This Row],[Line Sub Total]],0)</f>
        <v>0</v>
      </c>
      <c r="AP478" s="18">
        <f>IF(SalesOrders_Log[[#This Row],[Date Invoiced]]=FY02_M09,SalesOrders_Log[[#This Row],[Line Sub Total]],0)</f>
        <v>0</v>
      </c>
      <c r="AQ478" s="18">
        <f>IF(SalesOrders_Log[[#This Row],[Date Invoiced]]=FY02_M10,SalesOrders_Log[[#This Row],[Line Sub Total]],0)</f>
        <v>0</v>
      </c>
      <c r="AR478" s="18">
        <f>IF(SalesOrders_Log[[#This Row],[Date Invoiced]]=FY02_M11,SalesOrders_Log[[#This Row],[Line Sub Total]],0)</f>
        <v>0</v>
      </c>
      <c r="AS478" s="18">
        <f>IF(SalesOrders_Log[[#This Row],[Date Invoiced]]=FY02_M12,SalesOrders_Log[[#This Row],[Line Sub Total]],0)</f>
        <v>0</v>
      </c>
      <c r="AT478" s="18">
        <f>IF(SalesOrders_Log[[#This Row],[Date Invoiced]]=FY03_M01,SalesOrders_Log[[#This Row],[Line Sub Total]],0)</f>
        <v>0</v>
      </c>
      <c r="AU478" s="18">
        <f>IF(SalesOrders_Log[[#This Row],[Date Invoiced]]=FY03_M02,SalesOrders_Log[[#This Row],[Line Sub Total]],0)</f>
        <v>0</v>
      </c>
      <c r="AV478" s="18">
        <f>IF(SalesOrders_Log[[#This Row],[Date Invoiced]]=FY03_M03,SalesOrders_Log[[#This Row],[Line Sub Total]],0)</f>
        <v>0</v>
      </c>
      <c r="AW478" s="18">
        <f>IF(SalesOrders_Log[[#This Row],[Date Invoiced]]=FY03_M04,SalesOrders_Log[[#This Row],[Line Sub Total]],0)</f>
        <v>0</v>
      </c>
      <c r="AX478" s="18">
        <f>IF(SalesOrders_Log[[#This Row],[Date Invoiced]]=FY03_M05,SalesOrders_Log[[#This Row],[Line Sub Total]],0)</f>
        <v>0</v>
      </c>
      <c r="AY478" s="18">
        <f>IF(SalesOrders_Log[[#This Row],[Date Invoiced]]=FY03_M06,SalesOrders_Log[[#This Row],[Line Sub Total]],0)</f>
        <v>0</v>
      </c>
      <c r="AZ478" s="18">
        <f>IF(SalesOrders_Log[[#This Row],[Date Invoiced]]=FY03_M07,SalesOrders_Log[[#This Row],[Line Sub Total]],0)</f>
        <v>0</v>
      </c>
      <c r="BA478" s="18">
        <f>IF(SalesOrders_Log[[#This Row],[Date Invoiced]]=FY03_M08,SalesOrders_Log[[#This Row],[Line Sub Total]],0)</f>
        <v>0</v>
      </c>
      <c r="BB478" s="18">
        <f>IF(SalesOrders_Log[[#This Row],[Date Invoiced]]=FY03_M09,SalesOrders_Log[[#This Row],[Line Sub Total]],0)</f>
        <v>0</v>
      </c>
      <c r="BC478" s="18">
        <f>IF(SalesOrders_Log[[#This Row],[Date Invoiced]]=FY03_M10,SalesOrders_Log[[#This Row],[Line Sub Total]],0)</f>
        <v>0</v>
      </c>
      <c r="BD478" s="18">
        <f>IF(SalesOrders_Log[[#This Row],[Date Invoiced]]=FY03_M11,SalesOrders_Log[[#This Row],[Line Sub Total]],0)</f>
        <v>0</v>
      </c>
      <c r="BE478" s="18">
        <f>IF(SalesOrders_Log[[#This Row],[Date Invoiced]]=FY03_M12,SalesOrders_Log[[#This Row],[Line Sub Total]],0)</f>
        <v>0</v>
      </c>
      <c r="BF478" s="18">
        <f>IF(SalesOrders_Log[[#This Row],[Product]]=FY04_M01,SalesOrders_Log[[#This Row],[Date Invoiced]],0)</f>
        <v>0</v>
      </c>
      <c r="BG478" s="18">
        <f>IF(SalesOrders_Log[[#This Row],[Product]]=FY04_M02,SalesOrders_Log[[#This Row],[Date Invoiced]],0)</f>
        <v>0</v>
      </c>
      <c r="BH478" s="18">
        <f>IF(SalesOrders_Log[[#This Row],[Product]]=FY04_M03,SalesOrders_Log[[#This Row],[Date Invoiced]],0)</f>
        <v>0</v>
      </c>
      <c r="BI478" s="18">
        <f>IF(SalesOrders_Log[[#This Row],[Product]]=FY04_M04,SalesOrders_Log[[#This Row],[Date Invoiced]],0)</f>
        <v>0</v>
      </c>
      <c r="BJ478" s="18">
        <f>IF(SalesOrders_Log[[#This Row],[Product]]=FY04_M05,SalesOrders_Log[[#This Row],[Date Invoiced]],0)</f>
        <v>0</v>
      </c>
      <c r="BK478" s="18">
        <f>IF(SalesOrders_Log[[#This Row],[Product]]=FY04_M06,SalesOrders_Log[[#This Row],[Date Invoiced]],0)</f>
        <v>0</v>
      </c>
      <c r="BL478" s="18">
        <f>IF(SalesOrders_Log[[#This Row],[Product]]=FY04_M07,SalesOrders_Log[[#This Row],[Date Invoiced]],0)</f>
        <v>0</v>
      </c>
      <c r="BM478" s="18">
        <f>IF(SalesOrders_Log[[#This Row],[Product]]=FY04_M08,SalesOrders_Log[[#This Row],[Date Invoiced]],0)</f>
        <v>0</v>
      </c>
      <c r="BN478" s="18">
        <f>IF(SalesOrders_Log[[#This Row],[Product]]=FY04_M09,SalesOrders_Log[[#This Row],[Date Invoiced]],0)</f>
        <v>0</v>
      </c>
      <c r="BO478" s="18">
        <f>IF(SalesOrders_Log[[#This Row],[Product]]=FY04_M10,SalesOrders_Log[[#This Row],[Date Invoiced]],0)</f>
        <v>0</v>
      </c>
      <c r="BP478" s="18">
        <f>IF(SalesOrders_Log[[#This Row],[Product]]=FY04_M11,SalesOrders_Log[[#This Row],[Date Invoiced]],0)</f>
        <v>0</v>
      </c>
      <c r="BQ478" s="18">
        <f>IF(SalesOrders_Log[[#This Row],[Product]]=FY04_M12,SalesOrders_Log[[#This Row],[Date Invoiced]],0)</f>
        <v>0</v>
      </c>
      <c r="BR478" s="18">
        <f>IF(SalesOrders_Log[[#This Row],[Product]]=FY05_M01,SalesOrders_Log[[#This Row],[Date Invoiced]],0)</f>
        <v>0</v>
      </c>
      <c r="BS478" s="18">
        <f>IF(SalesOrders_Log[[#This Row],[Product]]=FY05_M02,SalesOrders_Log[[#This Row],[Date Invoiced]],0)</f>
        <v>0</v>
      </c>
      <c r="BT478" s="18">
        <f>IF(SalesOrders_Log[[#This Row],[Product]]=FY05_M03,SalesOrders_Log[[#This Row],[Date Invoiced]],0)</f>
        <v>0</v>
      </c>
      <c r="BU478" s="18">
        <f>IF(SalesOrders_Log[[#This Row],[Product]]=FY05_M04,SalesOrders_Log[[#This Row],[Date Invoiced]],0)</f>
        <v>0</v>
      </c>
      <c r="BV478" s="18">
        <f>IF(SalesOrders_Log[[#This Row],[Product]]=FY05_M05,SalesOrders_Log[[#This Row],[Date Invoiced]],0)</f>
        <v>0</v>
      </c>
      <c r="BW478" s="18">
        <f>IF(SalesOrders_Log[[#This Row],[Product]]=FY05_M06,SalesOrders_Log[[#This Row],[Date Invoiced]],0)</f>
        <v>0</v>
      </c>
      <c r="BX478" s="18">
        <f>IF(SalesOrders_Log[[#This Row],[Product]]=FY05_M07,SalesOrders_Log[[#This Row],[Date Invoiced]],0)</f>
        <v>0</v>
      </c>
      <c r="BY478" s="18">
        <f>IF(SalesOrders_Log[[#This Row],[Product]]=FY05_M08,SalesOrders_Log[[#This Row],[Date Invoiced]],0)</f>
        <v>0</v>
      </c>
      <c r="BZ478" s="18">
        <f>IF(SalesOrders_Log[[#This Row],[Product]]=FY05_M09,SalesOrders_Log[[#This Row],[Date Invoiced]],0)</f>
        <v>0</v>
      </c>
      <c r="CA478" s="18">
        <f>IF(SalesOrders_Log[[#This Row],[Product]]=FY05_M10,SalesOrders_Log[[#This Row],[Date Invoiced]],0)</f>
        <v>0</v>
      </c>
      <c r="CB478" s="18">
        <f>IF(SalesOrders_Log[[#This Row],[Product]]=FY05_M11,SalesOrders_Log[[#This Row],[Date Invoiced]],0)</f>
        <v>0</v>
      </c>
      <c r="CC478" s="18">
        <f>IF(SalesOrders_Log[[#This Row],[Product]]=FY05_M12,SalesOrders_Log[[#This Row],[Date Invoiced]],0)</f>
        <v>0</v>
      </c>
    </row>
    <row r="479" spans="2:81" x14ac:dyDescent="0.25">
      <c r="B479" s="6" t="s">
        <v>1083</v>
      </c>
      <c r="C479" s="6"/>
      <c r="D479" s="11"/>
      <c r="E479" s="6"/>
      <c r="F479" s="6"/>
      <c r="G479" s="6"/>
      <c r="H479" s="6"/>
      <c r="I479" s="6"/>
      <c r="J479" s="6"/>
      <c r="K479" s="6"/>
      <c r="L479" s="18" t="str">
        <f>IF(ISBLANK(SalesOrders_Log[[#This Row],[Product]]),"",SalesOrders_Log[[#This Row],[List Price]]*SalesOrders_Log[[#This Row],[QTY at List Price]]+SalesOrders_Log[[#This Row],[Discount Price]]*SalesOrders_Log[[#This Row],[QTY at Discount Price]])</f>
        <v/>
      </c>
      <c r="M479" s="6"/>
      <c r="N479" s="6"/>
      <c r="O479" s="18" t="str">
        <f>IFERROR(SalesOrders_Log[[#This Row],[Line Sub Total]]*SalesOrders_Log[[#This Row],[Zip Code Taxes]],"")</f>
        <v/>
      </c>
      <c r="P479" s="18">
        <f>SalesOrders_Log[[#This Row],[List Price]]-SalesOrders_Log[[#This Row],[Cost Price]]</f>
        <v>0</v>
      </c>
      <c r="Q47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79" s="93" t="str">
        <f>IFERROR(SalesOrders_Log[[#This Row],[QTY at List Price]]*SalesOrders_Log[[#This Row],[List Price]]/SalesOrders_Log[[#This Row],[Cost Price]]*SalesOrders_Log[[#This Row],[QTY at List Price]]-IF(SalesOrders_Log[[#This Row],[QTY at List Price]]="","",1),"")</f>
        <v/>
      </c>
      <c r="S479" s="93" t="str">
        <f>IFERROR( SalesOrders_Log[[#This Row],[QTY at Discount Price]]*SalesOrders_Log[[#This Row],[Discount Price]]/SalesOrders_Log[[#This Row],[Cost Price]]*SalesOrders_Log[[#This Row],[QTY at Discount Price]]-IF(SalesOrders_Log[[#This Row],[QTY at Discount Price]]="","",1),"")</f>
        <v/>
      </c>
      <c r="T479" s="6"/>
      <c r="V479" s="18">
        <f>IF(SalesOrders_Log[[#This Row],[Date Invoiced]]=FY01_M01,SalesOrders_Log[[#This Row],[Line Sub Total]],0)</f>
        <v>0</v>
      </c>
      <c r="W479" s="18">
        <f>IF(SalesOrders_Log[[#This Row],[Date Invoiced]]=FY01_M02,SalesOrders_Log[[#This Row],[Line Sub Total]],0)</f>
        <v>0</v>
      </c>
      <c r="X479" s="18">
        <f>IF(SalesOrders_Log[[#This Row],[Date Invoiced]]=FY01_M03,SalesOrders_Log[[#This Row],[Line Sub Total]],0)</f>
        <v>0</v>
      </c>
      <c r="Y479" s="18">
        <f>IF(SalesOrders_Log[[#This Row],[Date Invoiced]]=FY01_M04,SalesOrders_Log[[#This Row],[Line Sub Total]],0)</f>
        <v>0</v>
      </c>
      <c r="Z479" s="18">
        <f>IF(SalesOrders_Log[[#This Row],[Date Invoiced]]=FY01_M05,SalesOrders_Log[[#This Row],[Line Sub Total]],0)</f>
        <v>0</v>
      </c>
      <c r="AA479" s="18">
        <f>IF(SalesOrders_Log[[#This Row],[Date Invoiced]]=FY01_M06,SalesOrders_Log[[#This Row],[Line Sub Total]],0)</f>
        <v>0</v>
      </c>
      <c r="AB479" s="18">
        <f>IF(SalesOrders_Log[[#This Row],[Date Invoiced]]=FY01_M07,SalesOrders_Log[[#This Row],[Line Sub Total]],0)</f>
        <v>0</v>
      </c>
      <c r="AC479" s="18">
        <f>IF(SalesOrders_Log[[#This Row],[Date Invoiced]]=FY01_M08,SalesOrders_Log[[#This Row],[Line Sub Total]],0)</f>
        <v>0</v>
      </c>
      <c r="AD479" s="18">
        <f>IF(SalesOrders_Log[[#This Row],[Date Invoiced]]=FY01_M09,SalesOrders_Log[[#This Row],[Line Sub Total]],0)</f>
        <v>0</v>
      </c>
      <c r="AE479" s="18">
        <f>IF(SalesOrders_Log[[#This Row],[Date Invoiced]]=FY01_M10,SalesOrders_Log[[#This Row],[Line Sub Total]],0)</f>
        <v>0</v>
      </c>
      <c r="AF479" s="18">
        <f>IF(SalesOrders_Log[[#This Row],[Date Invoiced]]=FY01_M11,SalesOrders_Log[[#This Row],[Line Sub Total]],0)</f>
        <v>0</v>
      </c>
      <c r="AG479" s="18">
        <f>IF(SalesOrders_Log[[#This Row],[Date Invoiced]]=FY01_M12,SalesOrders_Log[[#This Row],[Line Sub Total]],0)</f>
        <v>0</v>
      </c>
      <c r="AH479" s="18">
        <f>IF(SalesOrders_Log[[#This Row],[Date Invoiced]]=FY02_M01,SalesOrders_Log[[#This Row],[Line Sub Total]],0)</f>
        <v>0</v>
      </c>
      <c r="AI479" s="18">
        <f>IF(SalesOrders_Log[[#This Row],[Date Invoiced]]=FY02_M02,SalesOrders_Log[[#This Row],[Line Sub Total]],0)</f>
        <v>0</v>
      </c>
      <c r="AJ479" s="18">
        <f>IF(SalesOrders_Log[[#This Row],[Date Invoiced]]=FY02_M03,SalesOrders_Log[[#This Row],[Line Sub Total]],0)</f>
        <v>0</v>
      </c>
      <c r="AK479" s="18">
        <f>IF(SalesOrders_Log[[#This Row],[Date Invoiced]]=FY02_M04,SalesOrders_Log[[#This Row],[Line Sub Total]],0)</f>
        <v>0</v>
      </c>
      <c r="AL479" s="18">
        <f>IF(SalesOrders_Log[[#This Row],[Date Invoiced]]=FY02_M05,SalesOrders_Log[[#This Row],[Line Sub Total]],0)</f>
        <v>0</v>
      </c>
      <c r="AM479" s="18">
        <f>IF(SalesOrders_Log[[#This Row],[Date Invoiced]]=FY02_M06,SalesOrders_Log[[#This Row],[Line Sub Total]],0)</f>
        <v>0</v>
      </c>
      <c r="AN479" s="18">
        <f>IF(SalesOrders_Log[[#This Row],[Date Invoiced]]=FY02_M07,SalesOrders_Log[[#This Row],[Line Sub Total]],0)</f>
        <v>0</v>
      </c>
      <c r="AO479" s="18">
        <f>IF(SalesOrders_Log[[#This Row],[Date Invoiced]]=FY02_M08,SalesOrders_Log[[#This Row],[Line Sub Total]],0)</f>
        <v>0</v>
      </c>
      <c r="AP479" s="18">
        <f>IF(SalesOrders_Log[[#This Row],[Date Invoiced]]=FY02_M09,SalesOrders_Log[[#This Row],[Line Sub Total]],0)</f>
        <v>0</v>
      </c>
      <c r="AQ479" s="18">
        <f>IF(SalesOrders_Log[[#This Row],[Date Invoiced]]=FY02_M10,SalesOrders_Log[[#This Row],[Line Sub Total]],0)</f>
        <v>0</v>
      </c>
      <c r="AR479" s="18">
        <f>IF(SalesOrders_Log[[#This Row],[Date Invoiced]]=FY02_M11,SalesOrders_Log[[#This Row],[Line Sub Total]],0)</f>
        <v>0</v>
      </c>
      <c r="AS479" s="18">
        <f>IF(SalesOrders_Log[[#This Row],[Date Invoiced]]=FY02_M12,SalesOrders_Log[[#This Row],[Line Sub Total]],0)</f>
        <v>0</v>
      </c>
      <c r="AT479" s="18">
        <f>IF(SalesOrders_Log[[#This Row],[Date Invoiced]]=FY03_M01,SalesOrders_Log[[#This Row],[Line Sub Total]],0)</f>
        <v>0</v>
      </c>
      <c r="AU479" s="18">
        <f>IF(SalesOrders_Log[[#This Row],[Date Invoiced]]=FY03_M02,SalesOrders_Log[[#This Row],[Line Sub Total]],0)</f>
        <v>0</v>
      </c>
      <c r="AV479" s="18">
        <f>IF(SalesOrders_Log[[#This Row],[Date Invoiced]]=FY03_M03,SalesOrders_Log[[#This Row],[Line Sub Total]],0)</f>
        <v>0</v>
      </c>
      <c r="AW479" s="18">
        <f>IF(SalesOrders_Log[[#This Row],[Date Invoiced]]=FY03_M04,SalesOrders_Log[[#This Row],[Line Sub Total]],0)</f>
        <v>0</v>
      </c>
      <c r="AX479" s="18">
        <f>IF(SalesOrders_Log[[#This Row],[Date Invoiced]]=FY03_M05,SalesOrders_Log[[#This Row],[Line Sub Total]],0)</f>
        <v>0</v>
      </c>
      <c r="AY479" s="18">
        <f>IF(SalesOrders_Log[[#This Row],[Date Invoiced]]=FY03_M06,SalesOrders_Log[[#This Row],[Line Sub Total]],0)</f>
        <v>0</v>
      </c>
      <c r="AZ479" s="18">
        <f>IF(SalesOrders_Log[[#This Row],[Date Invoiced]]=FY03_M07,SalesOrders_Log[[#This Row],[Line Sub Total]],0)</f>
        <v>0</v>
      </c>
      <c r="BA479" s="18">
        <f>IF(SalesOrders_Log[[#This Row],[Date Invoiced]]=FY03_M08,SalesOrders_Log[[#This Row],[Line Sub Total]],0)</f>
        <v>0</v>
      </c>
      <c r="BB479" s="18">
        <f>IF(SalesOrders_Log[[#This Row],[Date Invoiced]]=FY03_M09,SalesOrders_Log[[#This Row],[Line Sub Total]],0)</f>
        <v>0</v>
      </c>
      <c r="BC479" s="18">
        <f>IF(SalesOrders_Log[[#This Row],[Date Invoiced]]=FY03_M10,SalesOrders_Log[[#This Row],[Line Sub Total]],0)</f>
        <v>0</v>
      </c>
      <c r="BD479" s="18">
        <f>IF(SalesOrders_Log[[#This Row],[Date Invoiced]]=FY03_M11,SalesOrders_Log[[#This Row],[Line Sub Total]],0)</f>
        <v>0</v>
      </c>
      <c r="BE479" s="18">
        <f>IF(SalesOrders_Log[[#This Row],[Date Invoiced]]=FY03_M12,SalesOrders_Log[[#This Row],[Line Sub Total]],0)</f>
        <v>0</v>
      </c>
      <c r="BF479" s="18">
        <f>IF(SalesOrders_Log[[#This Row],[Product]]=FY04_M01,SalesOrders_Log[[#This Row],[Date Invoiced]],0)</f>
        <v>0</v>
      </c>
      <c r="BG479" s="18">
        <f>IF(SalesOrders_Log[[#This Row],[Product]]=FY04_M02,SalesOrders_Log[[#This Row],[Date Invoiced]],0)</f>
        <v>0</v>
      </c>
      <c r="BH479" s="18">
        <f>IF(SalesOrders_Log[[#This Row],[Product]]=FY04_M03,SalesOrders_Log[[#This Row],[Date Invoiced]],0)</f>
        <v>0</v>
      </c>
      <c r="BI479" s="18">
        <f>IF(SalesOrders_Log[[#This Row],[Product]]=FY04_M04,SalesOrders_Log[[#This Row],[Date Invoiced]],0)</f>
        <v>0</v>
      </c>
      <c r="BJ479" s="18">
        <f>IF(SalesOrders_Log[[#This Row],[Product]]=FY04_M05,SalesOrders_Log[[#This Row],[Date Invoiced]],0)</f>
        <v>0</v>
      </c>
      <c r="BK479" s="18">
        <f>IF(SalesOrders_Log[[#This Row],[Product]]=FY04_M06,SalesOrders_Log[[#This Row],[Date Invoiced]],0)</f>
        <v>0</v>
      </c>
      <c r="BL479" s="18">
        <f>IF(SalesOrders_Log[[#This Row],[Product]]=FY04_M07,SalesOrders_Log[[#This Row],[Date Invoiced]],0)</f>
        <v>0</v>
      </c>
      <c r="BM479" s="18">
        <f>IF(SalesOrders_Log[[#This Row],[Product]]=FY04_M08,SalesOrders_Log[[#This Row],[Date Invoiced]],0)</f>
        <v>0</v>
      </c>
      <c r="BN479" s="18">
        <f>IF(SalesOrders_Log[[#This Row],[Product]]=FY04_M09,SalesOrders_Log[[#This Row],[Date Invoiced]],0)</f>
        <v>0</v>
      </c>
      <c r="BO479" s="18">
        <f>IF(SalesOrders_Log[[#This Row],[Product]]=FY04_M10,SalesOrders_Log[[#This Row],[Date Invoiced]],0)</f>
        <v>0</v>
      </c>
      <c r="BP479" s="18">
        <f>IF(SalesOrders_Log[[#This Row],[Product]]=FY04_M11,SalesOrders_Log[[#This Row],[Date Invoiced]],0)</f>
        <v>0</v>
      </c>
      <c r="BQ479" s="18">
        <f>IF(SalesOrders_Log[[#This Row],[Product]]=FY04_M12,SalesOrders_Log[[#This Row],[Date Invoiced]],0)</f>
        <v>0</v>
      </c>
      <c r="BR479" s="18">
        <f>IF(SalesOrders_Log[[#This Row],[Product]]=FY05_M01,SalesOrders_Log[[#This Row],[Date Invoiced]],0)</f>
        <v>0</v>
      </c>
      <c r="BS479" s="18">
        <f>IF(SalesOrders_Log[[#This Row],[Product]]=FY05_M02,SalesOrders_Log[[#This Row],[Date Invoiced]],0)</f>
        <v>0</v>
      </c>
      <c r="BT479" s="18">
        <f>IF(SalesOrders_Log[[#This Row],[Product]]=FY05_M03,SalesOrders_Log[[#This Row],[Date Invoiced]],0)</f>
        <v>0</v>
      </c>
      <c r="BU479" s="18">
        <f>IF(SalesOrders_Log[[#This Row],[Product]]=FY05_M04,SalesOrders_Log[[#This Row],[Date Invoiced]],0)</f>
        <v>0</v>
      </c>
      <c r="BV479" s="18">
        <f>IF(SalesOrders_Log[[#This Row],[Product]]=FY05_M05,SalesOrders_Log[[#This Row],[Date Invoiced]],0)</f>
        <v>0</v>
      </c>
      <c r="BW479" s="18">
        <f>IF(SalesOrders_Log[[#This Row],[Product]]=FY05_M06,SalesOrders_Log[[#This Row],[Date Invoiced]],0)</f>
        <v>0</v>
      </c>
      <c r="BX479" s="18">
        <f>IF(SalesOrders_Log[[#This Row],[Product]]=FY05_M07,SalesOrders_Log[[#This Row],[Date Invoiced]],0)</f>
        <v>0</v>
      </c>
      <c r="BY479" s="18">
        <f>IF(SalesOrders_Log[[#This Row],[Product]]=FY05_M08,SalesOrders_Log[[#This Row],[Date Invoiced]],0)</f>
        <v>0</v>
      </c>
      <c r="BZ479" s="18">
        <f>IF(SalesOrders_Log[[#This Row],[Product]]=FY05_M09,SalesOrders_Log[[#This Row],[Date Invoiced]],0)</f>
        <v>0</v>
      </c>
      <c r="CA479" s="18">
        <f>IF(SalesOrders_Log[[#This Row],[Product]]=FY05_M10,SalesOrders_Log[[#This Row],[Date Invoiced]],0)</f>
        <v>0</v>
      </c>
      <c r="CB479" s="18">
        <f>IF(SalesOrders_Log[[#This Row],[Product]]=FY05_M11,SalesOrders_Log[[#This Row],[Date Invoiced]],0)</f>
        <v>0</v>
      </c>
      <c r="CC479" s="18">
        <f>IF(SalesOrders_Log[[#This Row],[Product]]=FY05_M12,SalesOrders_Log[[#This Row],[Date Invoiced]],0)</f>
        <v>0</v>
      </c>
    </row>
    <row r="480" spans="2:81" x14ac:dyDescent="0.25">
      <c r="B480" s="6" t="s">
        <v>1084</v>
      </c>
      <c r="C480" s="6"/>
      <c r="D480" s="11"/>
      <c r="E480" s="6"/>
      <c r="F480" s="6"/>
      <c r="G480" s="6"/>
      <c r="H480" s="6"/>
      <c r="I480" s="6"/>
      <c r="J480" s="6"/>
      <c r="K480" s="6"/>
      <c r="L480" s="18" t="str">
        <f>IF(ISBLANK(SalesOrders_Log[[#This Row],[Product]]),"",SalesOrders_Log[[#This Row],[List Price]]*SalesOrders_Log[[#This Row],[QTY at List Price]]+SalesOrders_Log[[#This Row],[Discount Price]]*SalesOrders_Log[[#This Row],[QTY at Discount Price]])</f>
        <v/>
      </c>
      <c r="M480" s="6"/>
      <c r="N480" s="6"/>
      <c r="O480" s="18" t="str">
        <f>IFERROR(SalesOrders_Log[[#This Row],[Line Sub Total]]*SalesOrders_Log[[#This Row],[Zip Code Taxes]],"")</f>
        <v/>
      </c>
      <c r="P480" s="18">
        <f>SalesOrders_Log[[#This Row],[List Price]]-SalesOrders_Log[[#This Row],[Cost Price]]</f>
        <v>0</v>
      </c>
      <c r="Q48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80" s="93" t="str">
        <f>IFERROR(SalesOrders_Log[[#This Row],[QTY at List Price]]*SalesOrders_Log[[#This Row],[List Price]]/SalesOrders_Log[[#This Row],[Cost Price]]*SalesOrders_Log[[#This Row],[QTY at List Price]]-IF(SalesOrders_Log[[#This Row],[QTY at List Price]]="","",1),"")</f>
        <v/>
      </c>
      <c r="S480" s="93" t="str">
        <f>IFERROR( SalesOrders_Log[[#This Row],[QTY at Discount Price]]*SalesOrders_Log[[#This Row],[Discount Price]]/SalesOrders_Log[[#This Row],[Cost Price]]*SalesOrders_Log[[#This Row],[QTY at Discount Price]]-IF(SalesOrders_Log[[#This Row],[QTY at Discount Price]]="","",1),"")</f>
        <v/>
      </c>
      <c r="T480" s="6"/>
      <c r="V480" s="18">
        <f>IF(SalesOrders_Log[[#This Row],[Date Invoiced]]=FY01_M01,SalesOrders_Log[[#This Row],[Line Sub Total]],0)</f>
        <v>0</v>
      </c>
      <c r="W480" s="18">
        <f>IF(SalesOrders_Log[[#This Row],[Date Invoiced]]=FY01_M02,SalesOrders_Log[[#This Row],[Line Sub Total]],0)</f>
        <v>0</v>
      </c>
      <c r="X480" s="18">
        <f>IF(SalesOrders_Log[[#This Row],[Date Invoiced]]=FY01_M03,SalesOrders_Log[[#This Row],[Line Sub Total]],0)</f>
        <v>0</v>
      </c>
      <c r="Y480" s="18">
        <f>IF(SalesOrders_Log[[#This Row],[Date Invoiced]]=FY01_M04,SalesOrders_Log[[#This Row],[Line Sub Total]],0)</f>
        <v>0</v>
      </c>
      <c r="Z480" s="18">
        <f>IF(SalesOrders_Log[[#This Row],[Date Invoiced]]=FY01_M05,SalesOrders_Log[[#This Row],[Line Sub Total]],0)</f>
        <v>0</v>
      </c>
      <c r="AA480" s="18">
        <f>IF(SalesOrders_Log[[#This Row],[Date Invoiced]]=FY01_M06,SalesOrders_Log[[#This Row],[Line Sub Total]],0)</f>
        <v>0</v>
      </c>
      <c r="AB480" s="18">
        <f>IF(SalesOrders_Log[[#This Row],[Date Invoiced]]=FY01_M07,SalesOrders_Log[[#This Row],[Line Sub Total]],0)</f>
        <v>0</v>
      </c>
      <c r="AC480" s="18">
        <f>IF(SalesOrders_Log[[#This Row],[Date Invoiced]]=FY01_M08,SalesOrders_Log[[#This Row],[Line Sub Total]],0)</f>
        <v>0</v>
      </c>
      <c r="AD480" s="18">
        <f>IF(SalesOrders_Log[[#This Row],[Date Invoiced]]=FY01_M09,SalesOrders_Log[[#This Row],[Line Sub Total]],0)</f>
        <v>0</v>
      </c>
      <c r="AE480" s="18">
        <f>IF(SalesOrders_Log[[#This Row],[Date Invoiced]]=FY01_M10,SalesOrders_Log[[#This Row],[Line Sub Total]],0)</f>
        <v>0</v>
      </c>
      <c r="AF480" s="18">
        <f>IF(SalesOrders_Log[[#This Row],[Date Invoiced]]=FY01_M11,SalesOrders_Log[[#This Row],[Line Sub Total]],0)</f>
        <v>0</v>
      </c>
      <c r="AG480" s="18">
        <f>IF(SalesOrders_Log[[#This Row],[Date Invoiced]]=FY01_M12,SalesOrders_Log[[#This Row],[Line Sub Total]],0)</f>
        <v>0</v>
      </c>
      <c r="AH480" s="18">
        <f>IF(SalesOrders_Log[[#This Row],[Date Invoiced]]=FY02_M01,SalesOrders_Log[[#This Row],[Line Sub Total]],0)</f>
        <v>0</v>
      </c>
      <c r="AI480" s="18">
        <f>IF(SalesOrders_Log[[#This Row],[Date Invoiced]]=FY02_M02,SalesOrders_Log[[#This Row],[Line Sub Total]],0)</f>
        <v>0</v>
      </c>
      <c r="AJ480" s="18">
        <f>IF(SalesOrders_Log[[#This Row],[Date Invoiced]]=FY02_M03,SalesOrders_Log[[#This Row],[Line Sub Total]],0)</f>
        <v>0</v>
      </c>
      <c r="AK480" s="18">
        <f>IF(SalesOrders_Log[[#This Row],[Date Invoiced]]=FY02_M04,SalesOrders_Log[[#This Row],[Line Sub Total]],0)</f>
        <v>0</v>
      </c>
      <c r="AL480" s="18">
        <f>IF(SalesOrders_Log[[#This Row],[Date Invoiced]]=FY02_M05,SalesOrders_Log[[#This Row],[Line Sub Total]],0)</f>
        <v>0</v>
      </c>
      <c r="AM480" s="18">
        <f>IF(SalesOrders_Log[[#This Row],[Date Invoiced]]=FY02_M06,SalesOrders_Log[[#This Row],[Line Sub Total]],0)</f>
        <v>0</v>
      </c>
      <c r="AN480" s="18">
        <f>IF(SalesOrders_Log[[#This Row],[Date Invoiced]]=FY02_M07,SalesOrders_Log[[#This Row],[Line Sub Total]],0)</f>
        <v>0</v>
      </c>
      <c r="AO480" s="18">
        <f>IF(SalesOrders_Log[[#This Row],[Date Invoiced]]=FY02_M08,SalesOrders_Log[[#This Row],[Line Sub Total]],0)</f>
        <v>0</v>
      </c>
      <c r="AP480" s="18">
        <f>IF(SalesOrders_Log[[#This Row],[Date Invoiced]]=FY02_M09,SalesOrders_Log[[#This Row],[Line Sub Total]],0)</f>
        <v>0</v>
      </c>
      <c r="AQ480" s="18">
        <f>IF(SalesOrders_Log[[#This Row],[Date Invoiced]]=FY02_M10,SalesOrders_Log[[#This Row],[Line Sub Total]],0)</f>
        <v>0</v>
      </c>
      <c r="AR480" s="18">
        <f>IF(SalesOrders_Log[[#This Row],[Date Invoiced]]=FY02_M11,SalesOrders_Log[[#This Row],[Line Sub Total]],0)</f>
        <v>0</v>
      </c>
      <c r="AS480" s="18">
        <f>IF(SalesOrders_Log[[#This Row],[Date Invoiced]]=FY02_M12,SalesOrders_Log[[#This Row],[Line Sub Total]],0)</f>
        <v>0</v>
      </c>
      <c r="AT480" s="18">
        <f>IF(SalesOrders_Log[[#This Row],[Date Invoiced]]=FY03_M01,SalesOrders_Log[[#This Row],[Line Sub Total]],0)</f>
        <v>0</v>
      </c>
      <c r="AU480" s="18">
        <f>IF(SalesOrders_Log[[#This Row],[Date Invoiced]]=FY03_M02,SalesOrders_Log[[#This Row],[Line Sub Total]],0)</f>
        <v>0</v>
      </c>
      <c r="AV480" s="18">
        <f>IF(SalesOrders_Log[[#This Row],[Date Invoiced]]=FY03_M03,SalesOrders_Log[[#This Row],[Line Sub Total]],0)</f>
        <v>0</v>
      </c>
      <c r="AW480" s="18">
        <f>IF(SalesOrders_Log[[#This Row],[Date Invoiced]]=FY03_M04,SalesOrders_Log[[#This Row],[Line Sub Total]],0)</f>
        <v>0</v>
      </c>
      <c r="AX480" s="18">
        <f>IF(SalesOrders_Log[[#This Row],[Date Invoiced]]=FY03_M05,SalesOrders_Log[[#This Row],[Line Sub Total]],0)</f>
        <v>0</v>
      </c>
      <c r="AY480" s="18">
        <f>IF(SalesOrders_Log[[#This Row],[Date Invoiced]]=FY03_M06,SalesOrders_Log[[#This Row],[Line Sub Total]],0)</f>
        <v>0</v>
      </c>
      <c r="AZ480" s="18">
        <f>IF(SalesOrders_Log[[#This Row],[Date Invoiced]]=FY03_M07,SalesOrders_Log[[#This Row],[Line Sub Total]],0)</f>
        <v>0</v>
      </c>
      <c r="BA480" s="18">
        <f>IF(SalesOrders_Log[[#This Row],[Date Invoiced]]=FY03_M08,SalesOrders_Log[[#This Row],[Line Sub Total]],0)</f>
        <v>0</v>
      </c>
      <c r="BB480" s="18">
        <f>IF(SalesOrders_Log[[#This Row],[Date Invoiced]]=FY03_M09,SalesOrders_Log[[#This Row],[Line Sub Total]],0)</f>
        <v>0</v>
      </c>
      <c r="BC480" s="18">
        <f>IF(SalesOrders_Log[[#This Row],[Date Invoiced]]=FY03_M10,SalesOrders_Log[[#This Row],[Line Sub Total]],0)</f>
        <v>0</v>
      </c>
      <c r="BD480" s="18">
        <f>IF(SalesOrders_Log[[#This Row],[Date Invoiced]]=FY03_M11,SalesOrders_Log[[#This Row],[Line Sub Total]],0)</f>
        <v>0</v>
      </c>
      <c r="BE480" s="18">
        <f>IF(SalesOrders_Log[[#This Row],[Date Invoiced]]=FY03_M12,SalesOrders_Log[[#This Row],[Line Sub Total]],0)</f>
        <v>0</v>
      </c>
      <c r="BF480" s="18">
        <f>IF(SalesOrders_Log[[#This Row],[Product]]=FY04_M01,SalesOrders_Log[[#This Row],[Date Invoiced]],0)</f>
        <v>0</v>
      </c>
      <c r="BG480" s="18">
        <f>IF(SalesOrders_Log[[#This Row],[Product]]=FY04_M02,SalesOrders_Log[[#This Row],[Date Invoiced]],0)</f>
        <v>0</v>
      </c>
      <c r="BH480" s="18">
        <f>IF(SalesOrders_Log[[#This Row],[Product]]=FY04_M03,SalesOrders_Log[[#This Row],[Date Invoiced]],0)</f>
        <v>0</v>
      </c>
      <c r="BI480" s="18">
        <f>IF(SalesOrders_Log[[#This Row],[Product]]=FY04_M04,SalesOrders_Log[[#This Row],[Date Invoiced]],0)</f>
        <v>0</v>
      </c>
      <c r="BJ480" s="18">
        <f>IF(SalesOrders_Log[[#This Row],[Product]]=FY04_M05,SalesOrders_Log[[#This Row],[Date Invoiced]],0)</f>
        <v>0</v>
      </c>
      <c r="BK480" s="18">
        <f>IF(SalesOrders_Log[[#This Row],[Product]]=FY04_M06,SalesOrders_Log[[#This Row],[Date Invoiced]],0)</f>
        <v>0</v>
      </c>
      <c r="BL480" s="18">
        <f>IF(SalesOrders_Log[[#This Row],[Product]]=FY04_M07,SalesOrders_Log[[#This Row],[Date Invoiced]],0)</f>
        <v>0</v>
      </c>
      <c r="BM480" s="18">
        <f>IF(SalesOrders_Log[[#This Row],[Product]]=FY04_M08,SalesOrders_Log[[#This Row],[Date Invoiced]],0)</f>
        <v>0</v>
      </c>
      <c r="BN480" s="18">
        <f>IF(SalesOrders_Log[[#This Row],[Product]]=FY04_M09,SalesOrders_Log[[#This Row],[Date Invoiced]],0)</f>
        <v>0</v>
      </c>
      <c r="BO480" s="18">
        <f>IF(SalesOrders_Log[[#This Row],[Product]]=FY04_M10,SalesOrders_Log[[#This Row],[Date Invoiced]],0)</f>
        <v>0</v>
      </c>
      <c r="BP480" s="18">
        <f>IF(SalesOrders_Log[[#This Row],[Product]]=FY04_M11,SalesOrders_Log[[#This Row],[Date Invoiced]],0)</f>
        <v>0</v>
      </c>
      <c r="BQ480" s="18">
        <f>IF(SalesOrders_Log[[#This Row],[Product]]=FY04_M12,SalesOrders_Log[[#This Row],[Date Invoiced]],0)</f>
        <v>0</v>
      </c>
      <c r="BR480" s="18">
        <f>IF(SalesOrders_Log[[#This Row],[Product]]=FY05_M01,SalesOrders_Log[[#This Row],[Date Invoiced]],0)</f>
        <v>0</v>
      </c>
      <c r="BS480" s="18">
        <f>IF(SalesOrders_Log[[#This Row],[Product]]=FY05_M02,SalesOrders_Log[[#This Row],[Date Invoiced]],0)</f>
        <v>0</v>
      </c>
      <c r="BT480" s="18">
        <f>IF(SalesOrders_Log[[#This Row],[Product]]=FY05_M03,SalesOrders_Log[[#This Row],[Date Invoiced]],0)</f>
        <v>0</v>
      </c>
      <c r="BU480" s="18">
        <f>IF(SalesOrders_Log[[#This Row],[Product]]=FY05_M04,SalesOrders_Log[[#This Row],[Date Invoiced]],0)</f>
        <v>0</v>
      </c>
      <c r="BV480" s="18">
        <f>IF(SalesOrders_Log[[#This Row],[Product]]=FY05_M05,SalesOrders_Log[[#This Row],[Date Invoiced]],0)</f>
        <v>0</v>
      </c>
      <c r="BW480" s="18">
        <f>IF(SalesOrders_Log[[#This Row],[Product]]=FY05_M06,SalesOrders_Log[[#This Row],[Date Invoiced]],0)</f>
        <v>0</v>
      </c>
      <c r="BX480" s="18">
        <f>IF(SalesOrders_Log[[#This Row],[Product]]=FY05_M07,SalesOrders_Log[[#This Row],[Date Invoiced]],0)</f>
        <v>0</v>
      </c>
      <c r="BY480" s="18">
        <f>IF(SalesOrders_Log[[#This Row],[Product]]=FY05_M08,SalesOrders_Log[[#This Row],[Date Invoiced]],0)</f>
        <v>0</v>
      </c>
      <c r="BZ480" s="18">
        <f>IF(SalesOrders_Log[[#This Row],[Product]]=FY05_M09,SalesOrders_Log[[#This Row],[Date Invoiced]],0)</f>
        <v>0</v>
      </c>
      <c r="CA480" s="18">
        <f>IF(SalesOrders_Log[[#This Row],[Product]]=FY05_M10,SalesOrders_Log[[#This Row],[Date Invoiced]],0)</f>
        <v>0</v>
      </c>
      <c r="CB480" s="18">
        <f>IF(SalesOrders_Log[[#This Row],[Product]]=FY05_M11,SalesOrders_Log[[#This Row],[Date Invoiced]],0)</f>
        <v>0</v>
      </c>
      <c r="CC480" s="18">
        <f>IF(SalesOrders_Log[[#This Row],[Product]]=FY05_M12,SalesOrders_Log[[#This Row],[Date Invoiced]],0)</f>
        <v>0</v>
      </c>
    </row>
    <row r="481" spans="2:81" x14ac:dyDescent="0.25">
      <c r="B481" s="6" t="s">
        <v>1085</v>
      </c>
      <c r="C481" s="6"/>
      <c r="D481" s="11"/>
      <c r="E481" s="6"/>
      <c r="F481" s="6"/>
      <c r="G481" s="6"/>
      <c r="H481" s="6"/>
      <c r="I481" s="6"/>
      <c r="J481" s="6"/>
      <c r="K481" s="6"/>
      <c r="L481" s="18" t="str">
        <f>IF(ISBLANK(SalesOrders_Log[[#This Row],[Product]]),"",SalesOrders_Log[[#This Row],[List Price]]*SalesOrders_Log[[#This Row],[QTY at List Price]]+SalesOrders_Log[[#This Row],[Discount Price]]*SalesOrders_Log[[#This Row],[QTY at Discount Price]])</f>
        <v/>
      </c>
      <c r="M481" s="6"/>
      <c r="N481" s="6"/>
      <c r="O481" s="18" t="str">
        <f>IFERROR(SalesOrders_Log[[#This Row],[Line Sub Total]]*SalesOrders_Log[[#This Row],[Zip Code Taxes]],"")</f>
        <v/>
      </c>
      <c r="P481" s="18">
        <f>SalesOrders_Log[[#This Row],[List Price]]-SalesOrders_Log[[#This Row],[Cost Price]]</f>
        <v>0</v>
      </c>
      <c r="Q48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81" s="93" t="str">
        <f>IFERROR(SalesOrders_Log[[#This Row],[QTY at List Price]]*SalesOrders_Log[[#This Row],[List Price]]/SalesOrders_Log[[#This Row],[Cost Price]]*SalesOrders_Log[[#This Row],[QTY at List Price]]-IF(SalesOrders_Log[[#This Row],[QTY at List Price]]="","",1),"")</f>
        <v/>
      </c>
      <c r="S481" s="93" t="str">
        <f>IFERROR( SalesOrders_Log[[#This Row],[QTY at Discount Price]]*SalesOrders_Log[[#This Row],[Discount Price]]/SalesOrders_Log[[#This Row],[Cost Price]]*SalesOrders_Log[[#This Row],[QTY at Discount Price]]-IF(SalesOrders_Log[[#This Row],[QTY at Discount Price]]="","",1),"")</f>
        <v/>
      </c>
      <c r="T481" s="6"/>
      <c r="V481" s="18">
        <f>IF(SalesOrders_Log[[#This Row],[Date Invoiced]]=FY01_M01,SalesOrders_Log[[#This Row],[Line Sub Total]],0)</f>
        <v>0</v>
      </c>
      <c r="W481" s="18">
        <f>IF(SalesOrders_Log[[#This Row],[Date Invoiced]]=FY01_M02,SalesOrders_Log[[#This Row],[Line Sub Total]],0)</f>
        <v>0</v>
      </c>
      <c r="X481" s="18">
        <f>IF(SalesOrders_Log[[#This Row],[Date Invoiced]]=FY01_M03,SalesOrders_Log[[#This Row],[Line Sub Total]],0)</f>
        <v>0</v>
      </c>
      <c r="Y481" s="18">
        <f>IF(SalesOrders_Log[[#This Row],[Date Invoiced]]=FY01_M04,SalesOrders_Log[[#This Row],[Line Sub Total]],0)</f>
        <v>0</v>
      </c>
      <c r="Z481" s="18">
        <f>IF(SalesOrders_Log[[#This Row],[Date Invoiced]]=FY01_M05,SalesOrders_Log[[#This Row],[Line Sub Total]],0)</f>
        <v>0</v>
      </c>
      <c r="AA481" s="18">
        <f>IF(SalesOrders_Log[[#This Row],[Date Invoiced]]=FY01_M06,SalesOrders_Log[[#This Row],[Line Sub Total]],0)</f>
        <v>0</v>
      </c>
      <c r="AB481" s="18">
        <f>IF(SalesOrders_Log[[#This Row],[Date Invoiced]]=FY01_M07,SalesOrders_Log[[#This Row],[Line Sub Total]],0)</f>
        <v>0</v>
      </c>
      <c r="AC481" s="18">
        <f>IF(SalesOrders_Log[[#This Row],[Date Invoiced]]=FY01_M08,SalesOrders_Log[[#This Row],[Line Sub Total]],0)</f>
        <v>0</v>
      </c>
      <c r="AD481" s="18">
        <f>IF(SalesOrders_Log[[#This Row],[Date Invoiced]]=FY01_M09,SalesOrders_Log[[#This Row],[Line Sub Total]],0)</f>
        <v>0</v>
      </c>
      <c r="AE481" s="18">
        <f>IF(SalesOrders_Log[[#This Row],[Date Invoiced]]=FY01_M10,SalesOrders_Log[[#This Row],[Line Sub Total]],0)</f>
        <v>0</v>
      </c>
      <c r="AF481" s="18">
        <f>IF(SalesOrders_Log[[#This Row],[Date Invoiced]]=FY01_M11,SalesOrders_Log[[#This Row],[Line Sub Total]],0)</f>
        <v>0</v>
      </c>
      <c r="AG481" s="18">
        <f>IF(SalesOrders_Log[[#This Row],[Date Invoiced]]=FY01_M12,SalesOrders_Log[[#This Row],[Line Sub Total]],0)</f>
        <v>0</v>
      </c>
      <c r="AH481" s="18">
        <f>IF(SalesOrders_Log[[#This Row],[Date Invoiced]]=FY02_M01,SalesOrders_Log[[#This Row],[Line Sub Total]],0)</f>
        <v>0</v>
      </c>
      <c r="AI481" s="18">
        <f>IF(SalesOrders_Log[[#This Row],[Date Invoiced]]=FY02_M02,SalesOrders_Log[[#This Row],[Line Sub Total]],0)</f>
        <v>0</v>
      </c>
      <c r="AJ481" s="18">
        <f>IF(SalesOrders_Log[[#This Row],[Date Invoiced]]=FY02_M03,SalesOrders_Log[[#This Row],[Line Sub Total]],0)</f>
        <v>0</v>
      </c>
      <c r="AK481" s="18">
        <f>IF(SalesOrders_Log[[#This Row],[Date Invoiced]]=FY02_M04,SalesOrders_Log[[#This Row],[Line Sub Total]],0)</f>
        <v>0</v>
      </c>
      <c r="AL481" s="18">
        <f>IF(SalesOrders_Log[[#This Row],[Date Invoiced]]=FY02_M05,SalesOrders_Log[[#This Row],[Line Sub Total]],0)</f>
        <v>0</v>
      </c>
      <c r="AM481" s="18">
        <f>IF(SalesOrders_Log[[#This Row],[Date Invoiced]]=FY02_M06,SalesOrders_Log[[#This Row],[Line Sub Total]],0)</f>
        <v>0</v>
      </c>
      <c r="AN481" s="18">
        <f>IF(SalesOrders_Log[[#This Row],[Date Invoiced]]=FY02_M07,SalesOrders_Log[[#This Row],[Line Sub Total]],0)</f>
        <v>0</v>
      </c>
      <c r="AO481" s="18">
        <f>IF(SalesOrders_Log[[#This Row],[Date Invoiced]]=FY02_M08,SalesOrders_Log[[#This Row],[Line Sub Total]],0)</f>
        <v>0</v>
      </c>
      <c r="AP481" s="18">
        <f>IF(SalesOrders_Log[[#This Row],[Date Invoiced]]=FY02_M09,SalesOrders_Log[[#This Row],[Line Sub Total]],0)</f>
        <v>0</v>
      </c>
      <c r="AQ481" s="18">
        <f>IF(SalesOrders_Log[[#This Row],[Date Invoiced]]=FY02_M10,SalesOrders_Log[[#This Row],[Line Sub Total]],0)</f>
        <v>0</v>
      </c>
      <c r="AR481" s="18">
        <f>IF(SalesOrders_Log[[#This Row],[Date Invoiced]]=FY02_M11,SalesOrders_Log[[#This Row],[Line Sub Total]],0)</f>
        <v>0</v>
      </c>
      <c r="AS481" s="18">
        <f>IF(SalesOrders_Log[[#This Row],[Date Invoiced]]=FY02_M12,SalesOrders_Log[[#This Row],[Line Sub Total]],0)</f>
        <v>0</v>
      </c>
      <c r="AT481" s="18">
        <f>IF(SalesOrders_Log[[#This Row],[Date Invoiced]]=FY03_M01,SalesOrders_Log[[#This Row],[Line Sub Total]],0)</f>
        <v>0</v>
      </c>
      <c r="AU481" s="18">
        <f>IF(SalesOrders_Log[[#This Row],[Date Invoiced]]=FY03_M02,SalesOrders_Log[[#This Row],[Line Sub Total]],0)</f>
        <v>0</v>
      </c>
      <c r="AV481" s="18">
        <f>IF(SalesOrders_Log[[#This Row],[Date Invoiced]]=FY03_M03,SalesOrders_Log[[#This Row],[Line Sub Total]],0)</f>
        <v>0</v>
      </c>
      <c r="AW481" s="18">
        <f>IF(SalesOrders_Log[[#This Row],[Date Invoiced]]=FY03_M04,SalesOrders_Log[[#This Row],[Line Sub Total]],0)</f>
        <v>0</v>
      </c>
      <c r="AX481" s="18">
        <f>IF(SalesOrders_Log[[#This Row],[Date Invoiced]]=FY03_M05,SalesOrders_Log[[#This Row],[Line Sub Total]],0)</f>
        <v>0</v>
      </c>
      <c r="AY481" s="18">
        <f>IF(SalesOrders_Log[[#This Row],[Date Invoiced]]=FY03_M06,SalesOrders_Log[[#This Row],[Line Sub Total]],0)</f>
        <v>0</v>
      </c>
      <c r="AZ481" s="18">
        <f>IF(SalesOrders_Log[[#This Row],[Date Invoiced]]=FY03_M07,SalesOrders_Log[[#This Row],[Line Sub Total]],0)</f>
        <v>0</v>
      </c>
      <c r="BA481" s="18">
        <f>IF(SalesOrders_Log[[#This Row],[Date Invoiced]]=FY03_M08,SalesOrders_Log[[#This Row],[Line Sub Total]],0)</f>
        <v>0</v>
      </c>
      <c r="BB481" s="18">
        <f>IF(SalesOrders_Log[[#This Row],[Date Invoiced]]=FY03_M09,SalesOrders_Log[[#This Row],[Line Sub Total]],0)</f>
        <v>0</v>
      </c>
      <c r="BC481" s="18">
        <f>IF(SalesOrders_Log[[#This Row],[Date Invoiced]]=FY03_M10,SalesOrders_Log[[#This Row],[Line Sub Total]],0)</f>
        <v>0</v>
      </c>
      <c r="BD481" s="18">
        <f>IF(SalesOrders_Log[[#This Row],[Date Invoiced]]=FY03_M11,SalesOrders_Log[[#This Row],[Line Sub Total]],0)</f>
        <v>0</v>
      </c>
      <c r="BE481" s="18">
        <f>IF(SalesOrders_Log[[#This Row],[Date Invoiced]]=FY03_M12,SalesOrders_Log[[#This Row],[Line Sub Total]],0)</f>
        <v>0</v>
      </c>
      <c r="BF481" s="18">
        <f>IF(SalesOrders_Log[[#This Row],[Product]]=FY04_M01,SalesOrders_Log[[#This Row],[Date Invoiced]],0)</f>
        <v>0</v>
      </c>
      <c r="BG481" s="18">
        <f>IF(SalesOrders_Log[[#This Row],[Product]]=FY04_M02,SalesOrders_Log[[#This Row],[Date Invoiced]],0)</f>
        <v>0</v>
      </c>
      <c r="BH481" s="18">
        <f>IF(SalesOrders_Log[[#This Row],[Product]]=FY04_M03,SalesOrders_Log[[#This Row],[Date Invoiced]],0)</f>
        <v>0</v>
      </c>
      <c r="BI481" s="18">
        <f>IF(SalesOrders_Log[[#This Row],[Product]]=FY04_M04,SalesOrders_Log[[#This Row],[Date Invoiced]],0)</f>
        <v>0</v>
      </c>
      <c r="BJ481" s="18">
        <f>IF(SalesOrders_Log[[#This Row],[Product]]=FY04_M05,SalesOrders_Log[[#This Row],[Date Invoiced]],0)</f>
        <v>0</v>
      </c>
      <c r="BK481" s="18">
        <f>IF(SalesOrders_Log[[#This Row],[Product]]=FY04_M06,SalesOrders_Log[[#This Row],[Date Invoiced]],0)</f>
        <v>0</v>
      </c>
      <c r="BL481" s="18">
        <f>IF(SalesOrders_Log[[#This Row],[Product]]=FY04_M07,SalesOrders_Log[[#This Row],[Date Invoiced]],0)</f>
        <v>0</v>
      </c>
      <c r="BM481" s="18">
        <f>IF(SalesOrders_Log[[#This Row],[Product]]=FY04_M08,SalesOrders_Log[[#This Row],[Date Invoiced]],0)</f>
        <v>0</v>
      </c>
      <c r="BN481" s="18">
        <f>IF(SalesOrders_Log[[#This Row],[Product]]=FY04_M09,SalesOrders_Log[[#This Row],[Date Invoiced]],0)</f>
        <v>0</v>
      </c>
      <c r="BO481" s="18">
        <f>IF(SalesOrders_Log[[#This Row],[Product]]=FY04_M10,SalesOrders_Log[[#This Row],[Date Invoiced]],0)</f>
        <v>0</v>
      </c>
      <c r="BP481" s="18">
        <f>IF(SalesOrders_Log[[#This Row],[Product]]=FY04_M11,SalesOrders_Log[[#This Row],[Date Invoiced]],0)</f>
        <v>0</v>
      </c>
      <c r="BQ481" s="18">
        <f>IF(SalesOrders_Log[[#This Row],[Product]]=FY04_M12,SalesOrders_Log[[#This Row],[Date Invoiced]],0)</f>
        <v>0</v>
      </c>
      <c r="BR481" s="18">
        <f>IF(SalesOrders_Log[[#This Row],[Product]]=FY05_M01,SalesOrders_Log[[#This Row],[Date Invoiced]],0)</f>
        <v>0</v>
      </c>
      <c r="BS481" s="18">
        <f>IF(SalesOrders_Log[[#This Row],[Product]]=FY05_M02,SalesOrders_Log[[#This Row],[Date Invoiced]],0)</f>
        <v>0</v>
      </c>
      <c r="BT481" s="18">
        <f>IF(SalesOrders_Log[[#This Row],[Product]]=FY05_M03,SalesOrders_Log[[#This Row],[Date Invoiced]],0)</f>
        <v>0</v>
      </c>
      <c r="BU481" s="18">
        <f>IF(SalesOrders_Log[[#This Row],[Product]]=FY05_M04,SalesOrders_Log[[#This Row],[Date Invoiced]],0)</f>
        <v>0</v>
      </c>
      <c r="BV481" s="18">
        <f>IF(SalesOrders_Log[[#This Row],[Product]]=FY05_M05,SalesOrders_Log[[#This Row],[Date Invoiced]],0)</f>
        <v>0</v>
      </c>
      <c r="BW481" s="18">
        <f>IF(SalesOrders_Log[[#This Row],[Product]]=FY05_M06,SalesOrders_Log[[#This Row],[Date Invoiced]],0)</f>
        <v>0</v>
      </c>
      <c r="BX481" s="18">
        <f>IF(SalesOrders_Log[[#This Row],[Product]]=FY05_M07,SalesOrders_Log[[#This Row],[Date Invoiced]],0)</f>
        <v>0</v>
      </c>
      <c r="BY481" s="18">
        <f>IF(SalesOrders_Log[[#This Row],[Product]]=FY05_M08,SalesOrders_Log[[#This Row],[Date Invoiced]],0)</f>
        <v>0</v>
      </c>
      <c r="BZ481" s="18">
        <f>IF(SalesOrders_Log[[#This Row],[Product]]=FY05_M09,SalesOrders_Log[[#This Row],[Date Invoiced]],0)</f>
        <v>0</v>
      </c>
      <c r="CA481" s="18">
        <f>IF(SalesOrders_Log[[#This Row],[Product]]=FY05_M10,SalesOrders_Log[[#This Row],[Date Invoiced]],0)</f>
        <v>0</v>
      </c>
      <c r="CB481" s="18">
        <f>IF(SalesOrders_Log[[#This Row],[Product]]=FY05_M11,SalesOrders_Log[[#This Row],[Date Invoiced]],0)</f>
        <v>0</v>
      </c>
      <c r="CC481" s="18">
        <f>IF(SalesOrders_Log[[#This Row],[Product]]=FY05_M12,SalesOrders_Log[[#This Row],[Date Invoiced]],0)</f>
        <v>0</v>
      </c>
    </row>
    <row r="482" spans="2:81" x14ac:dyDescent="0.25">
      <c r="B482" s="6" t="s">
        <v>1086</v>
      </c>
      <c r="C482" s="6"/>
      <c r="D482" s="11"/>
      <c r="E482" s="6"/>
      <c r="F482" s="6"/>
      <c r="G482" s="6"/>
      <c r="H482" s="6"/>
      <c r="I482" s="6"/>
      <c r="J482" s="6"/>
      <c r="K482" s="6"/>
      <c r="L482" s="18" t="str">
        <f>IF(ISBLANK(SalesOrders_Log[[#This Row],[Product]]),"",SalesOrders_Log[[#This Row],[List Price]]*SalesOrders_Log[[#This Row],[QTY at List Price]]+SalesOrders_Log[[#This Row],[Discount Price]]*SalesOrders_Log[[#This Row],[QTY at Discount Price]])</f>
        <v/>
      </c>
      <c r="M482" s="6"/>
      <c r="N482" s="6"/>
      <c r="O482" s="18" t="str">
        <f>IFERROR(SalesOrders_Log[[#This Row],[Line Sub Total]]*SalesOrders_Log[[#This Row],[Zip Code Taxes]],"")</f>
        <v/>
      </c>
      <c r="P482" s="18">
        <f>SalesOrders_Log[[#This Row],[List Price]]-SalesOrders_Log[[#This Row],[Cost Price]]</f>
        <v>0</v>
      </c>
      <c r="Q48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82" s="93" t="str">
        <f>IFERROR(SalesOrders_Log[[#This Row],[QTY at List Price]]*SalesOrders_Log[[#This Row],[List Price]]/SalesOrders_Log[[#This Row],[Cost Price]]*SalesOrders_Log[[#This Row],[QTY at List Price]]-IF(SalesOrders_Log[[#This Row],[QTY at List Price]]="","",1),"")</f>
        <v/>
      </c>
      <c r="S482" s="93" t="str">
        <f>IFERROR( SalesOrders_Log[[#This Row],[QTY at Discount Price]]*SalesOrders_Log[[#This Row],[Discount Price]]/SalesOrders_Log[[#This Row],[Cost Price]]*SalesOrders_Log[[#This Row],[QTY at Discount Price]]-IF(SalesOrders_Log[[#This Row],[QTY at Discount Price]]="","",1),"")</f>
        <v/>
      </c>
      <c r="T482" s="6"/>
      <c r="V482" s="18">
        <f>IF(SalesOrders_Log[[#This Row],[Date Invoiced]]=FY01_M01,SalesOrders_Log[[#This Row],[Line Sub Total]],0)</f>
        <v>0</v>
      </c>
      <c r="W482" s="18">
        <f>IF(SalesOrders_Log[[#This Row],[Date Invoiced]]=FY01_M02,SalesOrders_Log[[#This Row],[Line Sub Total]],0)</f>
        <v>0</v>
      </c>
      <c r="X482" s="18">
        <f>IF(SalesOrders_Log[[#This Row],[Date Invoiced]]=FY01_M03,SalesOrders_Log[[#This Row],[Line Sub Total]],0)</f>
        <v>0</v>
      </c>
      <c r="Y482" s="18">
        <f>IF(SalesOrders_Log[[#This Row],[Date Invoiced]]=FY01_M04,SalesOrders_Log[[#This Row],[Line Sub Total]],0)</f>
        <v>0</v>
      </c>
      <c r="Z482" s="18">
        <f>IF(SalesOrders_Log[[#This Row],[Date Invoiced]]=FY01_M05,SalesOrders_Log[[#This Row],[Line Sub Total]],0)</f>
        <v>0</v>
      </c>
      <c r="AA482" s="18">
        <f>IF(SalesOrders_Log[[#This Row],[Date Invoiced]]=FY01_M06,SalesOrders_Log[[#This Row],[Line Sub Total]],0)</f>
        <v>0</v>
      </c>
      <c r="AB482" s="18">
        <f>IF(SalesOrders_Log[[#This Row],[Date Invoiced]]=FY01_M07,SalesOrders_Log[[#This Row],[Line Sub Total]],0)</f>
        <v>0</v>
      </c>
      <c r="AC482" s="18">
        <f>IF(SalesOrders_Log[[#This Row],[Date Invoiced]]=FY01_M08,SalesOrders_Log[[#This Row],[Line Sub Total]],0)</f>
        <v>0</v>
      </c>
      <c r="AD482" s="18">
        <f>IF(SalesOrders_Log[[#This Row],[Date Invoiced]]=FY01_M09,SalesOrders_Log[[#This Row],[Line Sub Total]],0)</f>
        <v>0</v>
      </c>
      <c r="AE482" s="18">
        <f>IF(SalesOrders_Log[[#This Row],[Date Invoiced]]=FY01_M10,SalesOrders_Log[[#This Row],[Line Sub Total]],0)</f>
        <v>0</v>
      </c>
      <c r="AF482" s="18">
        <f>IF(SalesOrders_Log[[#This Row],[Date Invoiced]]=FY01_M11,SalesOrders_Log[[#This Row],[Line Sub Total]],0)</f>
        <v>0</v>
      </c>
      <c r="AG482" s="18">
        <f>IF(SalesOrders_Log[[#This Row],[Date Invoiced]]=FY01_M12,SalesOrders_Log[[#This Row],[Line Sub Total]],0)</f>
        <v>0</v>
      </c>
      <c r="AH482" s="18">
        <f>IF(SalesOrders_Log[[#This Row],[Date Invoiced]]=FY02_M01,SalesOrders_Log[[#This Row],[Line Sub Total]],0)</f>
        <v>0</v>
      </c>
      <c r="AI482" s="18">
        <f>IF(SalesOrders_Log[[#This Row],[Date Invoiced]]=FY02_M02,SalesOrders_Log[[#This Row],[Line Sub Total]],0)</f>
        <v>0</v>
      </c>
      <c r="AJ482" s="18">
        <f>IF(SalesOrders_Log[[#This Row],[Date Invoiced]]=FY02_M03,SalesOrders_Log[[#This Row],[Line Sub Total]],0)</f>
        <v>0</v>
      </c>
      <c r="AK482" s="18">
        <f>IF(SalesOrders_Log[[#This Row],[Date Invoiced]]=FY02_M04,SalesOrders_Log[[#This Row],[Line Sub Total]],0)</f>
        <v>0</v>
      </c>
      <c r="AL482" s="18">
        <f>IF(SalesOrders_Log[[#This Row],[Date Invoiced]]=FY02_M05,SalesOrders_Log[[#This Row],[Line Sub Total]],0)</f>
        <v>0</v>
      </c>
      <c r="AM482" s="18">
        <f>IF(SalesOrders_Log[[#This Row],[Date Invoiced]]=FY02_M06,SalesOrders_Log[[#This Row],[Line Sub Total]],0)</f>
        <v>0</v>
      </c>
      <c r="AN482" s="18">
        <f>IF(SalesOrders_Log[[#This Row],[Date Invoiced]]=FY02_M07,SalesOrders_Log[[#This Row],[Line Sub Total]],0)</f>
        <v>0</v>
      </c>
      <c r="AO482" s="18">
        <f>IF(SalesOrders_Log[[#This Row],[Date Invoiced]]=FY02_M08,SalesOrders_Log[[#This Row],[Line Sub Total]],0)</f>
        <v>0</v>
      </c>
      <c r="AP482" s="18">
        <f>IF(SalesOrders_Log[[#This Row],[Date Invoiced]]=FY02_M09,SalesOrders_Log[[#This Row],[Line Sub Total]],0)</f>
        <v>0</v>
      </c>
      <c r="AQ482" s="18">
        <f>IF(SalesOrders_Log[[#This Row],[Date Invoiced]]=FY02_M10,SalesOrders_Log[[#This Row],[Line Sub Total]],0)</f>
        <v>0</v>
      </c>
      <c r="AR482" s="18">
        <f>IF(SalesOrders_Log[[#This Row],[Date Invoiced]]=FY02_M11,SalesOrders_Log[[#This Row],[Line Sub Total]],0)</f>
        <v>0</v>
      </c>
      <c r="AS482" s="18">
        <f>IF(SalesOrders_Log[[#This Row],[Date Invoiced]]=FY02_M12,SalesOrders_Log[[#This Row],[Line Sub Total]],0)</f>
        <v>0</v>
      </c>
      <c r="AT482" s="18">
        <f>IF(SalesOrders_Log[[#This Row],[Date Invoiced]]=FY03_M01,SalesOrders_Log[[#This Row],[Line Sub Total]],0)</f>
        <v>0</v>
      </c>
      <c r="AU482" s="18">
        <f>IF(SalesOrders_Log[[#This Row],[Date Invoiced]]=FY03_M02,SalesOrders_Log[[#This Row],[Line Sub Total]],0)</f>
        <v>0</v>
      </c>
      <c r="AV482" s="18">
        <f>IF(SalesOrders_Log[[#This Row],[Date Invoiced]]=FY03_M03,SalesOrders_Log[[#This Row],[Line Sub Total]],0)</f>
        <v>0</v>
      </c>
      <c r="AW482" s="18">
        <f>IF(SalesOrders_Log[[#This Row],[Date Invoiced]]=FY03_M04,SalesOrders_Log[[#This Row],[Line Sub Total]],0)</f>
        <v>0</v>
      </c>
      <c r="AX482" s="18">
        <f>IF(SalesOrders_Log[[#This Row],[Date Invoiced]]=FY03_M05,SalesOrders_Log[[#This Row],[Line Sub Total]],0)</f>
        <v>0</v>
      </c>
      <c r="AY482" s="18">
        <f>IF(SalesOrders_Log[[#This Row],[Date Invoiced]]=FY03_M06,SalesOrders_Log[[#This Row],[Line Sub Total]],0)</f>
        <v>0</v>
      </c>
      <c r="AZ482" s="18">
        <f>IF(SalesOrders_Log[[#This Row],[Date Invoiced]]=FY03_M07,SalesOrders_Log[[#This Row],[Line Sub Total]],0)</f>
        <v>0</v>
      </c>
      <c r="BA482" s="18">
        <f>IF(SalesOrders_Log[[#This Row],[Date Invoiced]]=FY03_M08,SalesOrders_Log[[#This Row],[Line Sub Total]],0)</f>
        <v>0</v>
      </c>
      <c r="BB482" s="18">
        <f>IF(SalesOrders_Log[[#This Row],[Date Invoiced]]=FY03_M09,SalesOrders_Log[[#This Row],[Line Sub Total]],0)</f>
        <v>0</v>
      </c>
      <c r="BC482" s="18">
        <f>IF(SalesOrders_Log[[#This Row],[Date Invoiced]]=FY03_M10,SalesOrders_Log[[#This Row],[Line Sub Total]],0)</f>
        <v>0</v>
      </c>
      <c r="BD482" s="18">
        <f>IF(SalesOrders_Log[[#This Row],[Date Invoiced]]=FY03_M11,SalesOrders_Log[[#This Row],[Line Sub Total]],0)</f>
        <v>0</v>
      </c>
      <c r="BE482" s="18">
        <f>IF(SalesOrders_Log[[#This Row],[Date Invoiced]]=FY03_M12,SalesOrders_Log[[#This Row],[Line Sub Total]],0)</f>
        <v>0</v>
      </c>
      <c r="BF482" s="18">
        <f>IF(SalesOrders_Log[[#This Row],[Product]]=FY04_M01,SalesOrders_Log[[#This Row],[Date Invoiced]],0)</f>
        <v>0</v>
      </c>
      <c r="BG482" s="18">
        <f>IF(SalesOrders_Log[[#This Row],[Product]]=FY04_M02,SalesOrders_Log[[#This Row],[Date Invoiced]],0)</f>
        <v>0</v>
      </c>
      <c r="BH482" s="18">
        <f>IF(SalesOrders_Log[[#This Row],[Product]]=FY04_M03,SalesOrders_Log[[#This Row],[Date Invoiced]],0)</f>
        <v>0</v>
      </c>
      <c r="BI482" s="18">
        <f>IF(SalesOrders_Log[[#This Row],[Product]]=FY04_M04,SalesOrders_Log[[#This Row],[Date Invoiced]],0)</f>
        <v>0</v>
      </c>
      <c r="BJ482" s="18">
        <f>IF(SalesOrders_Log[[#This Row],[Product]]=FY04_M05,SalesOrders_Log[[#This Row],[Date Invoiced]],0)</f>
        <v>0</v>
      </c>
      <c r="BK482" s="18">
        <f>IF(SalesOrders_Log[[#This Row],[Product]]=FY04_M06,SalesOrders_Log[[#This Row],[Date Invoiced]],0)</f>
        <v>0</v>
      </c>
      <c r="BL482" s="18">
        <f>IF(SalesOrders_Log[[#This Row],[Product]]=FY04_M07,SalesOrders_Log[[#This Row],[Date Invoiced]],0)</f>
        <v>0</v>
      </c>
      <c r="BM482" s="18">
        <f>IF(SalesOrders_Log[[#This Row],[Product]]=FY04_M08,SalesOrders_Log[[#This Row],[Date Invoiced]],0)</f>
        <v>0</v>
      </c>
      <c r="BN482" s="18">
        <f>IF(SalesOrders_Log[[#This Row],[Product]]=FY04_M09,SalesOrders_Log[[#This Row],[Date Invoiced]],0)</f>
        <v>0</v>
      </c>
      <c r="BO482" s="18">
        <f>IF(SalesOrders_Log[[#This Row],[Product]]=FY04_M10,SalesOrders_Log[[#This Row],[Date Invoiced]],0)</f>
        <v>0</v>
      </c>
      <c r="BP482" s="18">
        <f>IF(SalesOrders_Log[[#This Row],[Product]]=FY04_M11,SalesOrders_Log[[#This Row],[Date Invoiced]],0)</f>
        <v>0</v>
      </c>
      <c r="BQ482" s="18">
        <f>IF(SalesOrders_Log[[#This Row],[Product]]=FY04_M12,SalesOrders_Log[[#This Row],[Date Invoiced]],0)</f>
        <v>0</v>
      </c>
      <c r="BR482" s="18">
        <f>IF(SalesOrders_Log[[#This Row],[Product]]=FY05_M01,SalesOrders_Log[[#This Row],[Date Invoiced]],0)</f>
        <v>0</v>
      </c>
      <c r="BS482" s="18">
        <f>IF(SalesOrders_Log[[#This Row],[Product]]=FY05_M02,SalesOrders_Log[[#This Row],[Date Invoiced]],0)</f>
        <v>0</v>
      </c>
      <c r="BT482" s="18">
        <f>IF(SalesOrders_Log[[#This Row],[Product]]=FY05_M03,SalesOrders_Log[[#This Row],[Date Invoiced]],0)</f>
        <v>0</v>
      </c>
      <c r="BU482" s="18">
        <f>IF(SalesOrders_Log[[#This Row],[Product]]=FY05_M04,SalesOrders_Log[[#This Row],[Date Invoiced]],0)</f>
        <v>0</v>
      </c>
      <c r="BV482" s="18">
        <f>IF(SalesOrders_Log[[#This Row],[Product]]=FY05_M05,SalesOrders_Log[[#This Row],[Date Invoiced]],0)</f>
        <v>0</v>
      </c>
      <c r="BW482" s="18">
        <f>IF(SalesOrders_Log[[#This Row],[Product]]=FY05_M06,SalesOrders_Log[[#This Row],[Date Invoiced]],0)</f>
        <v>0</v>
      </c>
      <c r="BX482" s="18">
        <f>IF(SalesOrders_Log[[#This Row],[Product]]=FY05_M07,SalesOrders_Log[[#This Row],[Date Invoiced]],0)</f>
        <v>0</v>
      </c>
      <c r="BY482" s="18">
        <f>IF(SalesOrders_Log[[#This Row],[Product]]=FY05_M08,SalesOrders_Log[[#This Row],[Date Invoiced]],0)</f>
        <v>0</v>
      </c>
      <c r="BZ482" s="18">
        <f>IF(SalesOrders_Log[[#This Row],[Product]]=FY05_M09,SalesOrders_Log[[#This Row],[Date Invoiced]],0)</f>
        <v>0</v>
      </c>
      <c r="CA482" s="18">
        <f>IF(SalesOrders_Log[[#This Row],[Product]]=FY05_M10,SalesOrders_Log[[#This Row],[Date Invoiced]],0)</f>
        <v>0</v>
      </c>
      <c r="CB482" s="18">
        <f>IF(SalesOrders_Log[[#This Row],[Product]]=FY05_M11,SalesOrders_Log[[#This Row],[Date Invoiced]],0)</f>
        <v>0</v>
      </c>
      <c r="CC482" s="18">
        <f>IF(SalesOrders_Log[[#This Row],[Product]]=FY05_M12,SalesOrders_Log[[#This Row],[Date Invoiced]],0)</f>
        <v>0</v>
      </c>
    </row>
    <row r="483" spans="2:81" x14ac:dyDescent="0.25">
      <c r="B483" s="6" t="s">
        <v>1087</v>
      </c>
      <c r="C483" s="6"/>
      <c r="D483" s="11"/>
      <c r="E483" s="6"/>
      <c r="F483" s="6"/>
      <c r="G483" s="6"/>
      <c r="H483" s="6"/>
      <c r="I483" s="6"/>
      <c r="J483" s="6"/>
      <c r="K483" s="6"/>
      <c r="L483" s="18" t="str">
        <f>IF(ISBLANK(SalesOrders_Log[[#This Row],[Product]]),"",SalesOrders_Log[[#This Row],[List Price]]*SalesOrders_Log[[#This Row],[QTY at List Price]]+SalesOrders_Log[[#This Row],[Discount Price]]*SalesOrders_Log[[#This Row],[QTY at Discount Price]])</f>
        <v/>
      </c>
      <c r="M483" s="6"/>
      <c r="N483" s="6"/>
      <c r="O483" s="18" t="str">
        <f>IFERROR(SalesOrders_Log[[#This Row],[Line Sub Total]]*SalesOrders_Log[[#This Row],[Zip Code Taxes]],"")</f>
        <v/>
      </c>
      <c r="P483" s="18">
        <f>SalesOrders_Log[[#This Row],[List Price]]-SalesOrders_Log[[#This Row],[Cost Price]]</f>
        <v>0</v>
      </c>
      <c r="Q48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83" s="93" t="str">
        <f>IFERROR(SalesOrders_Log[[#This Row],[QTY at List Price]]*SalesOrders_Log[[#This Row],[List Price]]/SalesOrders_Log[[#This Row],[Cost Price]]*SalesOrders_Log[[#This Row],[QTY at List Price]]-IF(SalesOrders_Log[[#This Row],[QTY at List Price]]="","",1),"")</f>
        <v/>
      </c>
      <c r="S483" s="93" t="str">
        <f>IFERROR( SalesOrders_Log[[#This Row],[QTY at Discount Price]]*SalesOrders_Log[[#This Row],[Discount Price]]/SalesOrders_Log[[#This Row],[Cost Price]]*SalesOrders_Log[[#This Row],[QTY at Discount Price]]-IF(SalesOrders_Log[[#This Row],[QTY at Discount Price]]="","",1),"")</f>
        <v/>
      </c>
      <c r="T483" s="6"/>
      <c r="V483" s="18">
        <f>IF(SalesOrders_Log[[#This Row],[Date Invoiced]]=FY01_M01,SalesOrders_Log[[#This Row],[Line Sub Total]],0)</f>
        <v>0</v>
      </c>
      <c r="W483" s="18">
        <f>IF(SalesOrders_Log[[#This Row],[Date Invoiced]]=FY01_M02,SalesOrders_Log[[#This Row],[Line Sub Total]],0)</f>
        <v>0</v>
      </c>
      <c r="X483" s="18">
        <f>IF(SalesOrders_Log[[#This Row],[Date Invoiced]]=FY01_M03,SalesOrders_Log[[#This Row],[Line Sub Total]],0)</f>
        <v>0</v>
      </c>
      <c r="Y483" s="18">
        <f>IF(SalesOrders_Log[[#This Row],[Date Invoiced]]=FY01_M04,SalesOrders_Log[[#This Row],[Line Sub Total]],0)</f>
        <v>0</v>
      </c>
      <c r="Z483" s="18">
        <f>IF(SalesOrders_Log[[#This Row],[Date Invoiced]]=FY01_M05,SalesOrders_Log[[#This Row],[Line Sub Total]],0)</f>
        <v>0</v>
      </c>
      <c r="AA483" s="18">
        <f>IF(SalesOrders_Log[[#This Row],[Date Invoiced]]=FY01_M06,SalesOrders_Log[[#This Row],[Line Sub Total]],0)</f>
        <v>0</v>
      </c>
      <c r="AB483" s="18">
        <f>IF(SalesOrders_Log[[#This Row],[Date Invoiced]]=FY01_M07,SalesOrders_Log[[#This Row],[Line Sub Total]],0)</f>
        <v>0</v>
      </c>
      <c r="AC483" s="18">
        <f>IF(SalesOrders_Log[[#This Row],[Date Invoiced]]=FY01_M08,SalesOrders_Log[[#This Row],[Line Sub Total]],0)</f>
        <v>0</v>
      </c>
      <c r="AD483" s="18">
        <f>IF(SalesOrders_Log[[#This Row],[Date Invoiced]]=FY01_M09,SalesOrders_Log[[#This Row],[Line Sub Total]],0)</f>
        <v>0</v>
      </c>
      <c r="AE483" s="18">
        <f>IF(SalesOrders_Log[[#This Row],[Date Invoiced]]=FY01_M10,SalesOrders_Log[[#This Row],[Line Sub Total]],0)</f>
        <v>0</v>
      </c>
      <c r="AF483" s="18">
        <f>IF(SalesOrders_Log[[#This Row],[Date Invoiced]]=FY01_M11,SalesOrders_Log[[#This Row],[Line Sub Total]],0)</f>
        <v>0</v>
      </c>
      <c r="AG483" s="18">
        <f>IF(SalesOrders_Log[[#This Row],[Date Invoiced]]=FY01_M12,SalesOrders_Log[[#This Row],[Line Sub Total]],0)</f>
        <v>0</v>
      </c>
      <c r="AH483" s="18">
        <f>IF(SalesOrders_Log[[#This Row],[Date Invoiced]]=FY02_M01,SalesOrders_Log[[#This Row],[Line Sub Total]],0)</f>
        <v>0</v>
      </c>
      <c r="AI483" s="18">
        <f>IF(SalesOrders_Log[[#This Row],[Date Invoiced]]=FY02_M02,SalesOrders_Log[[#This Row],[Line Sub Total]],0)</f>
        <v>0</v>
      </c>
      <c r="AJ483" s="18">
        <f>IF(SalesOrders_Log[[#This Row],[Date Invoiced]]=FY02_M03,SalesOrders_Log[[#This Row],[Line Sub Total]],0)</f>
        <v>0</v>
      </c>
      <c r="AK483" s="18">
        <f>IF(SalesOrders_Log[[#This Row],[Date Invoiced]]=FY02_M04,SalesOrders_Log[[#This Row],[Line Sub Total]],0)</f>
        <v>0</v>
      </c>
      <c r="AL483" s="18">
        <f>IF(SalesOrders_Log[[#This Row],[Date Invoiced]]=FY02_M05,SalesOrders_Log[[#This Row],[Line Sub Total]],0)</f>
        <v>0</v>
      </c>
      <c r="AM483" s="18">
        <f>IF(SalesOrders_Log[[#This Row],[Date Invoiced]]=FY02_M06,SalesOrders_Log[[#This Row],[Line Sub Total]],0)</f>
        <v>0</v>
      </c>
      <c r="AN483" s="18">
        <f>IF(SalesOrders_Log[[#This Row],[Date Invoiced]]=FY02_M07,SalesOrders_Log[[#This Row],[Line Sub Total]],0)</f>
        <v>0</v>
      </c>
      <c r="AO483" s="18">
        <f>IF(SalesOrders_Log[[#This Row],[Date Invoiced]]=FY02_M08,SalesOrders_Log[[#This Row],[Line Sub Total]],0)</f>
        <v>0</v>
      </c>
      <c r="AP483" s="18">
        <f>IF(SalesOrders_Log[[#This Row],[Date Invoiced]]=FY02_M09,SalesOrders_Log[[#This Row],[Line Sub Total]],0)</f>
        <v>0</v>
      </c>
      <c r="AQ483" s="18">
        <f>IF(SalesOrders_Log[[#This Row],[Date Invoiced]]=FY02_M10,SalesOrders_Log[[#This Row],[Line Sub Total]],0)</f>
        <v>0</v>
      </c>
      <c r="AR483" s="18">
        <f>IF(SalesOrders_Log[[#This Row],[Date Invoiced]]=FY02_M11,SalesOrders_Log[[#This Row],[Line Sub Total]],0)</f>
        <v>0</v>
      </c>
      <c r="AS483" s="18">
        <f>IF(SalesOrders_Log[[#This Row],[Date Invoiced]]=FY02_M12,SalesOrders_Log[[#This Row],[Line Sub Total]],0)</f>
        <v>0</v>
      </c>
      <c r="AT483" s="18">
        <f>IF(SalesOrders_Log[[#This Row],[Date Invoiced]]=FY03_M01,SalesOrders_Log[[#This Row],[Line Sub Total]],0)</f>
        <v>0</v>
      </c>
      <c r="AU483" s="18">
        <f>IF(SalesOrders_Log[[#This Row],[Date Invoiced]]=FY03_M02,SalesOrders_Log[[#This Row],[Line Sub Total]],0)</f>
        <v>0</v>
      </c>
      <c r="AV483" s="18">
        <f>IF(SalesOrders_Log[[#This Row],[Date Invoiced]]=FY03_M03,SalesOrders_Log[[#This Row],[Line Sub Total]],0)</f>
        <v>0</v>
      </c>
      <c r="AW483" s="18">
        <f>IF(SalesOrders_Log[[#This Row],[Date Invoiced]]=FY03_M04,SalesOrders_Log[[#This Row],[Line Sub Total]],0)</f>
        <v>0</v>
      </c>
      <c r="AX483" s="18">
        <f>IF(SalesOrders_Log[[#This Row],[Date Invoiced]]=FY03_M05,SalesOrders_Log[[#This Row],[Line Sub Total]],0)</f>
        <v>0</v>
      </c>
      <c r="AY483" s="18">
        <f>IF(SalesOrders_Log[[#This Row],[Date Invoiced]]=FY03_M06,SalesOrders_Log[[#This Row],[Line Sub Total]],0)</f>
        <v>0</v>
      </c>
      <c r="AZ483" s="18">
        <f>IF(SalesOrders_Log[[#This Row],[Date Invoiced]]=FY03_M07,SalesOrders_Log[[#This Row],[Line Sub Total]],0)</f>
        <v>0</v>
      </c>
      <c r="BA483" s="18">
        <f>IF(SalesOrders_Log[[#This Row],[Date Invoiced]]=FY03_M08,SalesOrders_Log[[#This Row],[Line Sub Total]],0)</f>
        <v>0</v>
      </c>
      <c r="BB483" s="18">
        <f>IF(SalesOrders_Log[[#This Row],[Date Invoiced]]=FY03_M09,SalesOrders_Log[[#This Row],[Line Sub Total]],0)</f>
        <v>0</v>
      </c>
      <c r="BC483" s="18">
        <f>IF(SalesOrders_Log[[#This Row],[Date Invoiced]]=FY03_M10,SalesOrders_Log[[#This Row],[Line Sub Total]],0)</f>
        <v>0</v>
      </c>
      <c r="BD483" s="18">
        <f>IF(SalesOrders_Log[[#This Row],[Date Invoiced]]=FY03_M11,SalesOrders_Log[[#This Row],[Line Sub Total]],0)</f>
        <v>0</v>
      </c>
      <c r="BE483" s="18">
        <f>IF(SalesOrders_Log[[#This Row],[Date Invoiced]]=FY03_M12,SalesOrders_Log[[#This Row],[Line Sub Total]],0)</f>
        <v>0</v>
      </c>
      <c r="BF483" s="18">
        <f>IF(SalesOrders_Log[[#This Row],[Product]]=FY04_M01,SalesOrders_Log[[#This Row],[Date Invoiced]],0)</f>
        <v>0</v>
      </c>
      <c r="BG483" s="18">
        <f>IF(SalesOrders_Log[[#This Row],[Product]]=FY04_M02,SalesOrders_Log[[#This Row],[Date Invoiced]],0)</f>
        <v>0</v>
      </c>
      <c r="BH483" s="18">
        <f>IF(SalesOrders_Log[[#This Row],[Product]]=FY04_M03,SalesOrders_Log[[#This Row],[Date Invoiced]],0)</f>
        <v>0</v>
      </c>
      <c r="BI483" s="18">
        <f>IF(SalesOrders_Log[[#This Row],[Product]]=FY04_M04,SalesOrders_Log[[#This Row],[Date Invoiced]],0)</f>
        <v>0</v>
      </c>
      <c r="BJ483" s="18">
        <f>IF(SalesOrders_Log[[#This Row],[Product]]=FY04_M05,SalesOrders_Log[[#This Row],[Date Invoiced]],0)</f>
        <v>0</v>
      </c>
      <c r="BK483" s="18">
        <f>IF(SalesOrders_Log[[#This Row],[Product]]=FY04_M06,SalesOrders_Log[[#This Row],[Date Invoiced]],0)</f>
        <v>0</v>
      </c>
      <c r="BL483" s="18">
        <f>IF(SalesOrders_Log[[#This Row],[Product]]=FY04_M07,SalesOrders_Log[[#This Row],[Date Invoiced]],0)</f>
        <v>0</v>
      </c>
      <c r="BM483" s="18">
        <f>IF(SalesOrders_Log[[#This Row],[Product]]=FY04_M08,SalesOrders_Log[[#This Row],[Date Invoiced]],0)</f>
        <v>0</v>
      </c>
      <c r="BN483" s="18">
        <f>IF(SalesOrders_Log[[#This Row],[Product]]=FY04_M09,SalesOrders_Log[[#This Row],[Date Invoiced]],0)</f>
        <v>0</v>
      </c>
      <c r="BO483" s="18">
        <f>IF(SalesOrders_Log[[#This Row],[Product]]=FY04_M10,SalesOrders_Log[[#This Row],[Date Invoiced]],0)</f>
        <v>0</v>
      </c>
      <c r="BP483" s="18">
        <f>IF(SalesOrders_Log[[#This Row],[Product]]=FY04_M11,SalesOrders_Log[[#This Row],[Date Invoiced]],0)</f>
        <v>0</v>
      </c>
      <c r="BQ483" s="18">
        <f>IF(SalesOrders_Log[[#This Row],[Product]]=FY04_M12,SalesOrders_Log[[#This Row],[Date Invoiced]],0)</f>
        <v>0</v>
      </c>
      <c r="BR483" s="18">
        <f>IF(SalesOrders_Log[[#This Row],[Product]]=FY05_M01,SalesOrders_Log[[#This Row],[Date Invoiced]],0)</f>
        <v>0</v>
      </c>
      <c r="BS483" s="18">
        <f>IF(SalesOrders_Log[[#This Row],[Product]]=FY05_M02,SalesOrders_Log[[#This Row],[Date Invoiced]],0)</f>
        <v>0</v>
      </c>
      <c r="BT483" s="18">
        <f>IF(SalesOrders_Log[[#This Row],[Product]]=FY05_M03,SalesOrders_Log[[#This Row],[Date Invoiced]],0)</f>
        <v>0</v>
      </c>
      <c r="BU483" s="18">
        <f>IF(SalesOrders_Log[[#This Row],[Product]]=FY05_M04,SalesOrders_Log[[#This Row],[Date Invoiced]],0)</f>
        <v>0</v>
      </c>
      <c r="BV483" s="18">
        <f>IF(SalesOrders_Log[[#This Row],[Product]]=FY05_M05,SalesOrders_Log[[#This Row],[Date Invoiced]],0)</f>
        <v>0</v>
      </c>
      <c r="BW483" s="18">
        <f>IF(SalesOrders_Log[[#This Row],[Product]]=FY05_M06,SalesOrders_Log[[#This Row],[Date Invoiced]],0)</f>
        <v>0</v>
      </c>
      <c r="BX483" s="18">
        <f>IF(SalesOrders_Log[[#This Row],[Product]]=FY05_M07,SalesOrders_Log[[#This Row],[Date Invoiced]],0)</f>
        <v>0</v>
      </c>
      <c r="BY483" s="18">
        <f>IF(SalesOrders_Log[[#This Row],[Product]]=FY05_M08,SalesOrders_Log[[#This Row],[Date Invoiced]],0)</f>
        <v>0</v>
      </c>
      <c r="BZ483" s="18">
        <f>IF(SalesOrders_Log[[#This Row],[Product]]=FY05_M09,SalesOrders_Log[[#This Row],[Date Invoiced]],0)</f>
        <v>0</v>
      </c>
      <c r="CA483" s="18">
        <f>IF(SalesOrders_Log[[#This Row],[Product]]=FY05_M10,SalesOrders_Log[[#This Row],[Date Invoiced]],0)</f>
        <v>0</v>
      </c>
      <c r="CB483" s="18">
        <f>IF(SalesOrders_Log[[#This Row],[Product]]=FY05_M11,SalesOrders_Log[[#This Row],[Date Invoiced]],0)</f>
        <v>0</v>
      </c>
      <c r="CC483" s="18">
        <f>IF(SalesOrders_Log[[#This Row],[Product]]=FY05_M12,SalesOrders_Log[[#This Row],[Date Invoiced]],0)</f>
        <v>0</v>
      </c>
    </row>
    <row r="484" spans="2:81" x14ac:dyDescent="0.25">
      <c r="B484" s="6" t="s">
        <v>1088</v>
      </c>
      <c r="C484" s="6"/>
      <c r="D484" s="11"/>
      <c r="E484" s="6"/>
      <c r="F484" s="6"/>
      <c r="G484" s="6"/>
      <c r="H484" s="6"/>
      <c r="I484" s="6"/>
      <c r="J484" s="6"/>
      <c r="K484" s="6"/>
      <c r="L484" s="18" t="str">
        <f>IF(ISBLANK(SalesOrders_Log[[#This Row],[Product]]),"",SalesOrders_Log[[#This Row],[List Price]]*SalesOrders_Log[[#This Row],[QTY at List Price]]+SalesOrders_Log[[#This Row],[Discount Price]]*SalesOrders_Log[[#This Row],[QTY at Discount Price]])</f>
        <v/>
      </c>
      <c r="M484" s="6"/>
      <c r="N484" s="6"/>
      <c r="O484" s="18" t="str">
        <f>IFERROR(SalesOrders_Log[[#This Row],[Line Sub Total]]*SalesOrders_Log[[#This Row],[Zip Code Taxes]],"")</f>
        <v/>
      </c>
      <c r="P484" s="18">
        <f>SalesOrders_Log[[#This Row],[List Price]]-SalesOrders_Log[[#This Row],[Cost Price]]</f>
        <v>0</v>
      </c>
      <c r="Q48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84" s="93" t="str">
        <f>IFERROR(SalesOrders_Log[[#This Row],[QTY at List Price]]*SalesOrders_Log[[#This Row],[List Price]]/SalesOrders_Log[[#This Row],[Cost Price]]*SalesOrders_Log[[#This Row],[QTY at List Price]]-IF(SalesOrders_Log[[#This Row],[QTY at List Price]]="","",1),"")</f>
        <v/>
      </c>
      <c r="S484" s="93" t="str">
        <f>IFERROR( SalesOrders_Log[[#This Row],[QTY at Discount Price]]*SalesOrders_Log[[#This Row],[Discount Price]]/SalesOrders_Log[[#This Row],[Cost Price]]*SalesOrders_Log[[#This Row],[QTY at Discount Price]]-IF(SalesOrders_Log[[#This Row],[QTY at Discount Price]]="","",1),"")</f>
        <v/>
      </c>
      <c r="T484" s="6"/>
      <c r="V484" s="18">
        <f>IF(SalesOrders_Log[[#This Row],[Date Invoiced]]=FY01_M01,SalesOrders_Log[[#This Row],[Line Sub Total]],0)</f>
        <v>0</v>
      </c>
      <c r="W484" s="18">
        <f>IF(SalesOrders_Log[[#This Row],[Date Invoiced]]=FY01_M02,SalesOrders_Log[[#This Row],[Line Sub Total]],0)</f>
        <v>0</v>
      </c>
      <c r="X484" s="18">
        <f>IF(SalesOrders_Log[[#This Row],[Date Invoiced]]=FY01_M03,SalesOrders_Log[[#This Row],[Line Sub Total]],0)</f>
        <v>0</v>
      </c>
      <c r="Y484" s="18">
        <f>IF(SalesOrders_Log[[#This Row],[Date Invoiced]]=FY01_M04,SalesOrders_Log[[#This Row],[Line Sub Total]],0)</f>
        <v>0</v>
      </c>
      <c r="Z484" s="18">
        <f>IF(SalesOrders_Log[[#This Row],[Date Invoiced]]=FY01_M05,SalesOrders_Log[[#This Row],[Line Sub Total]],0)</f>
        <v>0</v>
      </c>
      <c r="AA484" s="18">
        <f>IF(SalesOrders_Log[[#This Row],[Date Invoiced]]=FY01_M06,SalesOrders_Log[[#This Row],[Line Sub Total]],0)</f>
        <v>0</v>
      </c>
      <c r="AB484" s="18">
        <f>IF(SalesOrders_Log[[#This Row],[Date Invoiced]]=FY01_M07,SalesOrders_Log[[#This Row],[Line Sub Total]],0)</f>
        <v>0</v>
      </c>
      <c r="AC484" s="18">
        <f>IF(SalesOrders_Log[[#This Row],[Date Invoiced]]=FY01_M08,SalesOrders_Log[[#This Row],[Line Sub Total]],0)</f>
        <v>0</v>
      </c>
      <c r="AD484" s="18">
        <f>IF(SalesOrders_Log[[#This Row],[Date Invoiced]]=FY01_M09,SalesOrders_Log[[#This Row],[Line Sub Total]],0)</f>
        <v>0</v>
      </c>
      <c r="AE484" s="18">
        <f>IF(SalesOrders_Log[[#This Row],[Date Invoiced]]=FY01_M10,SalesOrders_Log[[#This Row],[Line Sub Total]],0)</f>
        <v>0</v>
      </c>
      <c r="AF484" s="18">
        <f>IF(SalesOrders_Log[[#This Row],[Date Invoiced]]=FY01_M11,SalesOrders_Log[[#This Row],[Line Sub Total]],0)</f>
        <v>0</v>
      </c>
      <c r="AG484" s="18">
        <f>IF(SalesOrders_Log[[#This Row],[Date Invoiced]]=FY01_M12,SalesOrders_Log[[#This Row],[Line Sub Total]],0)</f>
        <v>0</v>
      </c>
      <c r="AH484" s="18">
        <f>IF(SalesOrders_Log[[#This Row],[Date Invoiced]]=FY02_M01,SalesOrders_Log[[#This Row],[Line Sub Total]],0)</f>
        <v>0</v>
      </c>
      <c r="AI484" s="18">
        <f>IF(SalesOrders_Log[[#This Row],[Date Invoiced]]=FY02_M02,SalesOrders_Log[[#This Row],[Line Sub Total]],0)</f>
        <v>0</v>
      </c>
      <c r="AJ484" s="18">
        <f>IF(SalesOrders_Log[[#This Row],[Date Invoiced]]=FY02_M03,SalesOrders_Log[[#This Row],[Line Sub Total]],0)</f>
        <v>0</v>
      </c>
      <c r="AK484" s="18">
        <f>IF(SalesOrders_Log[[#This Row],[Date Invoiced]]=FY02_M04,SalesOrders_Log[[#This Row],[Line Sub Total]],0)</f>
        <v>0</v>
      </c>
      <c r="AL484" s="18">
        <f>IF(SalesOrders_Log[[#This Row],[Date Invoiced]]=FY02_M05,SalesOrders_Log[[#This Row],[Line Sub Total]],0)</f>
        <v>0</v>
      </c>
      <c r="AM484" s="18">
        <f>IF(SalesOrders_Log[[#This Row],[Date Invoiced]]=FY02_M06,SalesOrders_Log[[#This Row],[Line Sub Total]],0)</f>
        <v>0</v>
      </c>
      <c r="AN484" s="18">
        <f>IF(SalesOrders_Log[[#This Row],[Date Invoiced]]=FY02_M07,SalesOrders_Log[[#This Row],[Line Sub Total]],0)</f>
        <v>0</v>
      </c>
      <c r="AO484" s="18">
        <f>IF(SalesOrders_Log[[#This Row],[Date Invoiced]]=FY02_M08,SalesOrders_Log[[#This Row],[Line Sub Total]],0)</f>
        <v>0</v>
      </c>
      <c r="AP484" s="18">
        <f>IF(SalesOrders_Log[[#This Row],[Date Invoiced]]=FY02_M09,SalesOrders_Log[[#This Row],[Line Sub Total]],0)</f>
        <v>0</v>
      </c>
      <c r="AQ484" s="18">
        <f>IF(SalesOrders_Log[[#This Row],[Date Invoiced]]=FY02_M10,SalesOrders_Log[[#This Row],[Line Sub Total]],0)</f>
        <v>0</v>
      </c>
      <c r="AR484" s="18">
        <f>IF(SalesOrders_Log[[#This Row],[Date Invoiced]]=FY02_M11,SalesOrders_Log[[#This Row],[Line Sub Total]],0)</f>
        <v>0</v>
      </c>
      <c r="AS484" s="18">
        <f>IF(SalesOrders_Log[[#This Row],[Date Invoiced]]=FY02_M12,SalesOrders_Log[[#This Row],[Line Sub Total]],0)</f>
        <v>0</v>
      </c>
      <c r="AT484" s="18">
        <f>IF(SalesOrders_Log[[#This Row],[Date Invoiced]]=FY03_M01,SalesOrders_Log[[#This Row],[Line Sub Total]],0)</f>
        <v>0</v>
      </c>
      <c r="AU484" s="18">
        <f>IF(SalesOrders_Log[[#This Row],[Date Invoiced]]=FY03_M02,SalesOrders_Log[[#This Row],[Line Sub Total]],0)</f>
        <v>0</v>
      </c>
      <c r="AV484" s="18">
        <f>IF(SalesOrders_Log[[#This Row],[Date Invoiced]]=FY03_M03,SalesOrders_Log[[#This Row],[Line Sub Total]],0)</f>
        <v>0</v>
      </c>
      <c r="AW484" s="18">
        <f>IF(SalesOrders_Log[[#This Row],[Date Invoiced]]=FY03_M04,SalesOrders_Log[[#This Row],[Line Sub Total]],0)</f>
        <v>0</v>
      </c>
      <c r="AX484" s="18">
        <f>IF(SalesOrders_Log[[#This Row],[Date Invoiced]]=FY03_M05,SalesOrders_Log[[#This Row],[Line Sub Total]],0)</f>
        <v>0</v>
      </c>
      <c r="AY484" s="18">
        <f>IF(SalesOrders_Log[[#This Row],[Date Invoiced]]=FY03_M06,SalesOrders_Log[[#This Row],[Line Sub Total]],0)</f>
        <v>0</v>
      </c>
      <c r="AZ484" s="18">
        <f>IF(SalesOrders_Log[[#This Row],[Date Invoiced]]=FY03_M07,SalesOrders_Log[[#This Row],[Line Sub Total]],0)</f>
        <v>0</v>
      </c>
      <c r="BA484" s="18">
        <f>IF(SalesOrders_Log[[#This Row],[Date Invoiced]]=FY03_M08,SalesOrders_Log[[#This Row],[Line Sub Total]],0)</f>
        <v>0</v>
      </c>
      <c r="BB484" s="18">
        <f>IF(SalesOrders_Log[[#This Row],[Date Invoiced]]=FY03_M09,SalesOrders_Log[[#This Row],[Line Sub Total]],0)</f>
        <v>0</v>
      </c>
      <c r="BC484" s="18">
        <f>IF(SalesOrders_Log[[#This Row],[Date Invoiced]]=FY03_M10,SalesOrders_Log[[#This Row],[Line Sub Total]],0)</f>
        <v>0</v>
      </c>
      <c r="BD484" s="18">
        <f>IF(SalesOrders_Log[[#This Row],[Date Invoiced]]=FY03_M11,SalesOrders_Log[[#This Row],[Line Sub Total]],0)</f>
        <v>0</v>
      </c>
      <c r="BE484" s="18">
        <f>IF(SalesOrders_Log[[#This Row],[Date Invoiced]]=FY03_M12,SalesOrders_Log[[#This Row],[Line Sub Total]],0)</f>
        <v>0</v>
      </c>
      <c r="BF484" s="18">
        <f>IF(SalesOrders_Log[[#This Row],[Product]]=FY04_M01,SalesOrders_Log[[#This Row],[Date Invoiced]],0)</f>
        <v>0</v>
      </c>
      <c r="BG484" s="18">
        <f>IF(SalesOrders_Log[[#This Row],[Product]]=FY04_M02,SalesOrders_Log[[#This Row],[Date Invoiced]],0)</f>
        <v>0</v>
      </c>
      <c r="BH484" s="18">
        <f>IF(SalesOrders_Log[[#This Row],[Product]]=FY04_M03,SalesOrders_Log[[#This Row],[Date Invoiced]],0)</f>
        <v>0</v>
      </c>
      <c r="BI484" s="18">
        <f>IF(SalesOrders_Log[[#This Row],[Product]]=FY04_M04,SalesOrders_Log[[#This Row],[Date Invoiced]],0)</f>
        <v>0</v>
      </c>
      <c r="BJ484" s="18">
        <f>IF(SalesOrders_Log[[#This Row],[Product]]=FY04_M05,SalesOrders_Log[[#This Row],[Date Invoiced]],0)</f>
        <v>0</v>
      </c>
      <c r="BK484" s="18">
        <f>IF(SalesOrders_Log[[#This Row],[Product]]=FY04_M06,SalesOrders_Log[[#This Row],[Date Invoiced]],0)</f>
        <v>0</v>
      </c>
      <c r="BL484" s="18">
        <f>IF(SalesOrders_Log[[#This Row],[Product]]=FY04_M07,SalesOrders_Log[[#This Row],[Date Invoiced]],0)</f>
        <v>0</v>
      </c>
      <c r="BM484" s="18">
        <f>IF(SalesOrders_Log[[#This Row],[Product]]=FY04_M08,SalesOrders_Log[[#This Row],[Date Invoiced]],0)</f>
        <v>0</v>
      </c>
      <c r="BN484" s="18">
        <f>IF(SalesOrders_Log[[#This Row],[Product]]=FY04_M09,SalesOrders_Log[[#This Row],[Date Invoiced]],0)</f>
        <v>0</v>
      </c>
      <c r="BO484" s="18">
        <f>IF(SalesOrders_Log[[#This Row],[Product]]=FY04_M10,SalesOrders_Log[[#This Row],[Date Invoiced]],0)</f>
        <v>0</v>
      </c>
      <c r="BP484" s="18">
        <f>IF(SalesOrders_Log[[#This Row],[Product]]=FY04_M11,SalesOrders_Log[[#This Row],[Date Invoiced]],0)</f>
        <v>0</v>
      </c>
      <c r="BQ484" s="18">
        <f>IF(SalesOrders_Log[[#This Row],[Product]]=FY04_M12,SalesOrders_Log[[#This Row],[Date Invoiced]],0)</f>
        <v>0</v>
      </c>
      <c r="BR484" s="18">
        <f>IF(SalesOrders_Log[[#This Row],[Product]]=FY05_M01,SalesOrders_Log[[#This Row],[Date Invoiced]],0)</f>
        <v>0</v>
      </c>
      <c r="BS484" s="18">
        <f>IF(SalesOrders_Log[[#This Row],[Product]]=FY05_M02,SalesOrders_Log[[#This Row],[Date Invoiced]],0)</f>
        <v>0</v>
      </c>
      <c r="BT484" s="18">
        <f>IF(SalesOrders_Log[[#This Row],[Product]]=FY05_M03,SalesOrders_Log[[#This Row],[Date Invoiced]],0)</f>
        <v>0</v>
      </c>
      <c r="BU484" s="18">
        <f>IF(SalesOrders_Log[[#This Row],[Product]]=FY05_M04,SalesOrders_Log[[#This Row],[Date Invoiced]],0)</f>
        <v>0</v>
      </c>
      <c r="BV484" s="18">
        <f>IF(SalesOrders_Log[[#This Row],[Product]]=FY05_M05,SalesOrders_Log[[#This Row],[Date Invoiced]],0)</f>
        <v>0</v>
      </c>
      <c r="BW484" s="18">
        <f>IF(SalesOrders_Log[[#This Row],[Product]]=FY05_M06,SalesOrders_Log[[#This Row],[Date Invoiced]],0)</f>
        <v>0</v>
      </c>
      <c r="BX484" s="18">
        <f>IF(SalesOrders_Log[[#This Row],[Product]]=FY05_M07,SalesOrders_Log[[#This Row],[Date Invoiced]],0)</f>
        <v>0</v>
      </c>
      <c r="BY484" s="18">
        <f>IF(SalesOrders_Log[[#This Row],[Product]]=FY05_M08,SalesOrders_Log[[#This Row],[Date Invoiced]],0)</f>
        <v>0</v>
      </c>
      <c r="BZ484" s="18">
        <f>IF(SalesOrders_Log[[#This Row],[Product]]=FY05_M09,SalesOrders_Log[[#This Row],[Date Invoiced]],0)</f>
        <v>0</v>
      </c>
      <c r="CA484" s="18">
        <f>IF(SalesOrders_Log[[#This Row],[Product]]=FY05_M10,SalesOrders_Log[[#This Row],[Date Invoiced]],0)</f>
        <v>0</v>
      </c>
      <c r="CB484" s="18">
        <f>IF(SalesOrders_Log[[#This Row],[Product]]=FY05_M11,SalesOrders_Log[[#This Row],[Date Invoiced]],0)</f>
        <v>0</v>
      </c>
      <c r="CC484" s="18">
        <f>IF(SalesOrders_Log[[#This Row],[Product]]=FY05_M12,SalesOrders_Log[[#This Row],[Date Invoiced]],0)</f>
        <v>0</v>
      </c>
    </row>
    <row r="485" spans="2:81" x14ac:dyDescent="0.25">
      <c r="B485" s="6" t="s">
        <v>1089</v>
      </c>
      <c r="C485" s="6"/>
      <c r="D485" s="11"/>
      <c r="E485" s="6"/>
      <c r="F485" s="6"/>
      <c r="G485" s="6"/>
      <c r="H485" s="6"/>
      <c r="I485" s="6"/>
      <c r="J485" s="6"/>
      <c r="K485" s="6"/>
      <c r="L485" s="18" t="str">
        <f>IF(ISBLANK(SalesOrders_Log[[#This Row],[Product]]),"",SalesOrders_Log[[#This Row],[List Price]]*SalesOrders_Log[[#This Row],[QTY at List Price]]+SalesOrders_Log[[#This Row],[Discount Price]]*SalesOrders_Log[[#This Row],[QTY at Discount Price]])</f>
        <v/>
      </c>
      <c r="M485" s="6"/>
      <c r="N485" s="6"/>
      <c r="O485" s="18" t="str">
        <f>IFERROR(SalesOrders_Log[[#This Row],[Line Sub Total]]*SalesOrders_Log[[#This Row],[Zip Code Taxes]],"")</f>
        <v/>
      </c>
      <c r="P485" s="18">
        <f>SalesOrders_Log[[#This Row],[List Price]]-SalesOrders_Log[[#This Row],[Cost Price]]</f>
        <v>0</v>
      </c>
      <c r="Q48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85" s="93" t="str">
        <f>IFERROR(SalesOrders_Log[[#This Row],[QTY at List Price]]*SalesOrders_Log[[#This Row],[List Price]]/SalesOrders_Log[[#This Row],[Cost Price]]*SalesOrders_Log[[#This Row],[QTY at List Price]]-IF(SalesOrders_Log[[#This Row],[QTY at List Price]]="","",1),"")</f>
        <v/>
      </c>
      <c r="S485" s="93" t="str">
        <f>IFERROR( SalesOrders_Log[[#This Row],[QTY at Discount Price]]*SalesOrders_Log[[#This Row],[Discount Price]]/SalesOrders_Log[[#This Row],[Cost Price]]*SalesOrders_Log[[#This Row],[QTY at Discount Price]]-IF(SalesOrders_Log[[#This Row],[QTY at Discount Price]]="","",1),"")</f>
        <v/>
      </c>
      <c r="T485" s="6"/>
      <c r="V485" s="18">
        <f>IF(SalesOrders_Log[[#This Row],[Date Invoiced]]=FY01_M01,SalesOrders_Log[[#This Row],[Line Sub Total]],0)</f>
        <v>0</v>
      </c>
      <c r="W485" s="18">
        <f>IF(SalesOrders_Log[[#This Row],[Date Invoiced]]=FY01_M02,SalesOrders_Log[[#This Row],[Line Sub Total]],0)</f>
        <v>0</v>
      </c>
      <c r="X485" s="18">
        <f>IF(SalesOrders_Log[[#This Row],[Date Invoiced]]=FY01_M03,SalesOrders_Log[[#This Row],[Line Sub Total]],0)</f>
        <v>0</v>
      </c>
      <c r="Y485" s="18">
        <f>IF(SalesOrders_Log[[#This Row],[Date Invoiced]]=FY01_M04,SalesOrders_Log[[#This Row],[Line Sub Total]],0)</f>
        <v>0</v>
      </c>
      <c r="Z485" s="18">
        <f>IF(SalesOrders_Log[[#This Row],[Date Invoiced]]=FY01_M05,SalesOrders_Log[[#This Row],[Line Sub Total]],0)</f>
        <v>0</v>
      </c>
      <c r="AA485" s="18">
        <f>IF(SalesOrders_Log[[#This Row],[Date Invoiced]]=FY01_M06,SalesOrders_Log[[#This Row],[Line Sub Total]],0)</f>
        <v>0</v>
      </c>
      <c r="AB485" s="18">
        <f>IF(SalesOrders_Log[[#This Row],[Date Invoiced]]=FY01_M07,SalesOrders_Log[[#This Row],[Line Sub Total]],0)</f>
        <v>0</v>
      </c>
      <c r="AC485" s="18">
        <f>IF(SalesOrders_Log[[#This Row],[Date Invoiced]]=FY01_M08,SalesOrders_Log[[#This Row],[Line Sub Total]],0)</f>
        <v>0</v>
      </c>
      <c r="AD485" s="18">
        <f>IF(SalesOrders_Log[[#This Row],[Date Invoiced]]=FY01_M09,SalesOrders_Log[[#This Row],[Line Sub Total]],0)</f>
        <v>0</v>
      </c>
      <c r="AE485" s="18">
        <f>IF(SalesOrders_Log[[#This Row],[Date Invoiced]]=FY01_M10,SalesOrders_Log[[#This Row],[Line Sub Total]],0)</f>
        <v>0</v>
      </c>
      <c r="AF485" s="18">
        <f>IF(SalesOrders_Log[[#This Row],[Date Invoiced]]=FY01_M11,SalesOrders_Log[[#This Row],[Line Sub Total]],0)</f>
        <v>0</v>
      </c>
      <c r="AG485" s="18">
        <f>IF(SalesOrders_Log[[#This Row],[Date Invoiced]]=FY01_M12,SalesOrders_Log[[#This Row],[Line Sub Total]],0)</f>
        <v>0</v>
      </c>
      <c r="AH485" s="18">
        <f>IF(SalesOrders_Log[[#This Row],[Date Invoiced]]=FY02_M01,SalesOrders_Log[[#This Row],[Line Sub Total]],0)</f>
        <v>0</v>
      </c>
      <c r="AI485" s="18">
        <f>IF(SalesOrders_Log[[#This Row],[Date Invoiced]]=FY02_M02,SalesOrders_Log[[#This Row],[Line Sub Total]],0)</f>
        <v>0</v>
      </c>
      <c r="AJ485" s="18">
        <f>IF(SalesOrders_Log[[#This Row],[Date Invoiced]]=FY02_M03,SalesOrders_Log[[#This Row],[Line Sub Total]],0)</f>
        <v>0</v>
      </c>
      <c r="AK485" s="18">
        <f>IF(SalesOrders_Log[[#This Row],[Date Invoiced]]=FY02_M04,SalesOrders_Log[[#This Row],[Line Sub Total]],0)</f>
        <v>0</v>
      </c>
      <c r="AL485" s="18">
        <f>IF(SalesOrders_Log[[#This Row],[Date Invoiced]]=FY02_M05,SalesOrders_Log[[#This Row],[Line Sub Total]],0)</f>
        <v>0</v>
      </c>
      <c r="AM485" s="18">
        <f>IF(SalesOrders_Log[[#This Row],[Date Invoiced]]=FY02_M06,SalesOrders_Log[[#This Row],[Line Sub Total]],0)</f>
        <v>0</v>
      </c>
      <c r="AN485" s="18">
        <f>IF(SalesOrders_Log[[#This Row],[Date Invoiced]]=FY02_M07,SalesOrders_Log[[#This Row],[Line Sub Total]],0)</f>
        <v>0</v>
      </c>
      <c r="AO485" s="18">
        <f>IF(SalesOrders_Log[[#This Row],[Date Invoiced]]=FY02_M08,SalesOrders_Log[[#This Row],[Line Sub Total]],0)</f>
        <v>0</v>
      </c>
      <c r="AP485" s="18">
        <f>IF(SalesOrders_Log[[#This Row],[Date Invoiced]]=FY02_M09,SalesOrders_Log[[#This Row],[Line Sub Total]],0)</f>
        <v>0</v>
      </c>
      <c r="AQ485" s="18">
        <f>IF(SalesOrders_Log[[#This Row],[Date Invoiced]]=FY02_M10,SalesOrders_Log[[#This Row],[Line Sub Total]],0)</f>
        <v>0</v>
      </c>
      <c r="AR485" s="18">
        <f>IF(SalesOrders_Log[[#This Row],[Date Invoiced]]=FY02_M11,SalesOrders_Log[[#This Row],[Line Sub Total]],0)</f>
        <v>0</v>
      </c>
      <c r="AS485" s="18">
        <f>IF(SalesOrders_Log[[#This Row],[Date Invoiced]]=FY02_M12,SalesOrders_Log[[#This Row],[Line Sub Total]],0)</f>
        <v>0</v>
      </c>
      <c r="AT485" s="18">
        <f>IF(SalesOrders_Log[[#This Row],[Date Invoiced]]=FY03_M01,SalesOrders_Log[[#This Row],[Line Sub Total]],0)</f>
        <v>0</v>
      </c>
      <c r="AU485" s="18">
        <f>IF(SalesOrders_Log[[#This Row],[Date Invoiced]]=FY03_M02,SalesOrders_Log[[#This Row],[Line Sub Total]],0)</f>
        <v>0</v>
      </c>
      <c r="AV485" s="18">
        <f>IF(SalesOrders_Log[[#This Row],[Date Invoiced]]=FY03_M03,SalesOrders_Log[[#This Row],[Line Sub Total]],0)</f>
        <v>0</v>
      </c>
      <c r="AW485" s="18">
        <f>IF(SalesOrders_Log[[#This Row],[Date Invoiced]]=FY03_M04,SalesOrders_Log[[#This Row],[Line Sub Total]],0)</f>
        <v>0</v>
      </c>
      <c r="AX485" s="18">
        <f>IF(SalesOrders_Log[[#This Row],[Date Invoiced]]=FY03_M05,SalesOrders_Log[[#This Row],[Line Sub Total]],0)</f>
        <v>0</v>
      </c>
      <c r="AY485" s="18">
        <f>IF(SalesOrders_Log[[#This Row],[Date Invoiced]]=FY03_M06,SalesOrders_Log[[#This Row],[Line Sub Total]],0)</f>
        <v>0</v>
      </c>
      <c r="AZ485" s="18">
        <f>IF(SalesOrders_Log[[#This Row],[Date Invoiced]]=FY03_M07,SalesOrders_Log[[#This Row],[Line Sub Total]],0)</f>
        <v>0</v>
      </c>
      <c r="BA485" s="18">
        <f>IF(SalesOrders_Log[[#This Row],[Date Invoiced]]=FY03_M08,SalesOrders_Log[[#This Row],[Line Sub Total]],0)</f>
        <v>0</v>
      </c>
      <c r="BB485" s="18">
        <f>IF(SalesOrders_Log[[#This Row],[Date Invoiced]]=FY03_M09,SalesOrders_Log[[#This Row],[Line Sub Total]],0)</f>
        <v>0</v>
      </c>
      <c r="BC485" s="18">
        <f>IF(SalesOrders_Log[[#This Row],[Date Invoiced]]=FY03_M10,SalesOrders_Log[[#This Row],[Line Sub Total]],0)</f>
        <v>0</v>
      </c>
      <c r="BD485" s="18">
        <f>IF(SalesOrders_Log[[#This Row],[Date Invoiced]]=FY03_M11,SalesOrders_Log[[#This Row],[Line Sub Total]],0)</f>
        <v>0</v>
      </c>
      <c r="BE485" s="18">
        <f>IF(SalesOrders_Log[[#This Row],[Date Invoiced]]=FY03_M12,SalesOrders_Log[[#This Row],[Line Sub Total]],0)</f>
        <v>0</v>
      </c>
      <c r="BF485" s="18">
        <f>IF(SalesOrders_Log[[#This Row],[Product]]=FY04_M01,SalesOrders_Log[[#This Row],[Date Invoiced]],0)</f>
        <v>0</v>
      </c>
      <c r="BG485" s="18">
        <f>IF(SalesOrders_Log[[#This Row],[Product]]=FY04_M02,SalesOrders_Log[[#This Row],[Date Invoiced]],0)</f>
        <v>0</v>
      </c>
      <c r="BH485" s="18">
        <f>IF(SalesOrders_Log[[#This Row],[Product]]=FY04_M03,SalesOrders_Log[[#This Row],[Date Invoiced]],0)</f>
        <v>0</v>
      </c>
      <c r="BI485" s="18">
        <f>IF(SalesOrders_Log[[#This Row],[Product]]=FY04_M04,SalesOrders_Log[[#This Row],[Date Invoiced]],0)</f>
        <v>0</v>
      </c>
      <c r="BJ485" s="18">
        <f>IF(SalesOrders_Log[[#This Row],[Product]]=FY04_M05,SalesOrders_Log[[#This Row],[Date Invoiced]],0)</f>
        <v>0</v>
      </c>
      <c r="BK485" s="18">
        <f>IF(SalesOrders_Log[[#This Row],[Product]]=FY04_M06,SalesOrders_Log[[#This Row],[Date Invoiced]],0)</f>
        <v>0</v>
      </c>
      <c r="BL485" s="18">
        <f>IF(SalesOrders_Log[[#This Row],[Product]]=FY04_M07,SalesOrders_Log[[#This Row],[Date Invoiced]],0)</f>
        <v>0</v>
      </c>
      <c r="BM485" s="18">
        <f>IF(SalesOrders_Log[[#This Row],[Product]]=FY04_M08,SalesOrders_Log[[#This Row],[Date Invoiced]],0)</f>
        <v>0</v>
      </c>
      <c r="BN485" s="18">
        <f>IF(SalesOrders_Log[[#This Row],[Product]]=FY04_M09,SalesOrders_Log[[#This Row],[Date Invoiced]],0)</f>
        <v>0</v>
      </c>
      <c r="BO485" s="18">
        <f>IF(SalesOrders_Log[[#This Row],[Product]]=FY04_M10,SalesOrders_Log[[#This Row],[Date Invoiced]],0)</f>
        <v>0</v>
      </c>
      <c r="BP485" s="18">
        <f>IF(SalesOrders_Log[[#This Row],[Product]]=FY04_M11,SalesOrders_Log[[#This Row],[Date Invoiced]],0)</f>
        <v>0</v>
      </c>
      <c r="BQ485" s="18">
        <f>IF(SalesOrders_Log[[#This Row],[Product]]=FY04_M12,SalesOrders_Log[[#This Row],[Date Invoiced]],0)</f>
        <v>0</v>
      </c>
      <c r="BR485" s="18">
        <f>IF(SalesOrders_Log[[#This Row],[Product]]=FY05_M01,SalesOrders_Log[[#This Row],[Date Invoiced]],0)</f>
        <v>0</v>
      </c>
      <c r="BS485" s="18">
        <f>IF(SalesOrders_Log[[#This Row],[Product]]=FY05_M02,SalesOrders_Log[[#This Row],[Date Invoiced]],0)</f>
        <v>0</v>
      </c>
      <c r="BT485" s="18">
        <f>IF(SalesOrders_Log[[#This Row],[Product]]=FY05_M03,SalesOrders_Log[[#This Row],[Date Invoiced]],0)</f>
        <v>0</v>
      </c>
      <c r="BU485" s="18">
        <f>IF(SalesOrders_Log[[#This Row],[Product]]=FY05_M04,SalesOrders_Log[[#This Row],[Date Invoiced]],0)</f>
        <v>0</v>
      </c>
      <c r="BV485" s="18">
        <f>IF(SalesOrders_Log[[#This Row],[Product]]=FY05_M05,SalesOrders_Log[[#This Row],[Date Invoiced]],0)</f>
        <v>0</v>
      </c>
      <c r="BW485" s="18">
        <f>IF(SalesOrders_Log[[#This Row],[Product]]=FY05_M06,SalesOrders_Log[[#This Row],[Date Invoiced]],0)</f>
        <v>0</v>
      </c>
      <c r="BX485" s="18">
        <f>IF(SalesOrders_Log[[#This Row],[Product]]=FY05_M07,SalesOrders_Log[[#This Row],[Date Invoiced]],0)</f>
        <v>0</v>
      </c>
      <c r="BY485" s="18">
        <f>IF(SalesOrders_Log[[#This Row],[Product]]=FY05_M08,SalesOrders_Log[[#This Row],[Date Invoiced]],0)</f>
        <v>0</v>
      </c>
      <c r="BZ485" s="18">
        <f>IF(SalesOrders_Log[[#This Row],[Product]]=FY05_M09,SalesOrders_Log[[#This Row],[Date Invoiced]],0)</f>
        <v>0</v>
      </c>
      <c r="CA485" s="18">
        <f>IF(SalesOrders_Log[[#This Row],[Product]]=FY05_M10,SalesOrders_Log[[#This Row],[Date Invoiced]],0)</f>
        <v>0</v>
      </c>
      <c r="CB485" s="18">
        <f>IF(SalesOrders_Log[[#This Row],[Product]]=FY05_M11,SalesOrders_Log[[#This Row],[Date Invoiced]],0)</f>
        <v>0</v>
      </c>
      <c r="CC485" s="18">
        <f>IF(SalesOrders_Log[[#This Row],[Product]]=FY05_M12,SalesOrders_Log[[#This Row],[Date Invoiced]],0)</f>
        <v>0</v>
      </c>
    </row>
    <row r="486" spans="2:81" x14ac:dyDescent="0.25">
      <c r="B486" s="6" t="s">
        <v>1090</v>
      </c>
      <c r="C486" s="6"/>
      <c r="D486" s="11"/>
      <c r="E486" s="6"/>
      <c r="F486" s="6"/>
      <c r="G486" s="6"/>
      <c r="H486" s="6"/>
      <c r="I486" s="6"/>
      <c r="J486" s="6"/>
      <c r="K486" s="6"/>
      <c r="L486" s="18" t="str">
        <f>IF(ISBLANK(SalesOrders_Log[[#This Row],[Product]]),"",SalesOrders_Log[[#This Row],[List Price]]*SalesOrders_Log[[#This Row],[QTY at List Price]]+SalesOrders_Log[[#This Row],[Discount Price]]*SalesOrders_Log[[#This Row],[QTY at Discount Price]])</f>
        <v/>
      </c>
      <c r="M486" s="6"/>
      <c r="N486" s="6"/>
      <c r="O486" s="18" t="str">
        <f>IFERROR(SalesOrders_Log[[#This Row],[Line Sub Total]]*SalesOrders_Log[[#This Row],[Zip Code Taxes]],"")</f>
        <v/>
      </c>
      <c r="P486" s="18">
        <f>SalesOrders_Log[[#This Row],[List Price]]-SalesOrders_Log[[#This Row],[Cost Price]]</f>
        <v>0</v>
      </c>
      <c r="Q48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86" s="93" t="str">
        <f>IFERROR(SalesOrders_Log[[#This Row],[QTY at List Price]]*SalesOrders_Log[[#This Row],[List Price]]/SalesOrders_Log[[#This Row],[Cost Price]]*SalesOrders_Log[[#This Row],[QTY at List Price]]-IF(SalesOrders_Log[[#This Row],[QTY at List Price]]="","",1),"")</f>
        <v/>
      </c>
      <c r="S486" s="93" t="str">
        <f>IFERROR( SalesOrders_Log[[#This Row],[QTY at Discount Price]]*SalesOrders_Log[[#This Row],[Discount Price]]/SalesOrders_Log[[#This Row],[Cost Price]]*SalesOrders_Log[[#This Row],[QTY at Discount Price]]-IF(SalesOrders_Log[[#This Row],[QTY at Discount Price]]="","",1),"")</f>
        <v/>
      </c>
      <c r="T486" s="6"/>
      <c r="V486" s="18">
        <f>IF(SalesOrders_Log[[#This Row],[Date Invoiced]]=FY01_M01,SalesOrders_Log[[#This Row],[Line Sub Total]],0)</f>
        <v>0</v>
      </c>
      <c r="W486" s="18">
        <f>IF(SalesOrders_Log[[#This Row],[Date Invoiced]]=FY01_M02,SalesOrders_Log[[#This Row],[Line Sub Total]],0)</f>
        <v>0</v>
      </c>
      <c r="X486" s="18">
        <f>IF(SalesOrders_Log[[#This Row],[Date Invoiced]]=FY01_M03,SalesOrders_Log[[#This Row],[Line Sub Total]],0)</f>
        <v>0</v>
      </c>
      <c r="Y486" s="18">
        <f>IF(SalesOrders_Log[[#This Row],[Date Invoiced]]=FY01_M04,SalesOrders_Log[[#This Row],[Line Sub Total]],0)</f>
        <v>0</v>
      </c>
      <c r="Z486" s="18">
        <f>IF(SalesOrders_Log[[#This Row],[Date Invoiced]]=FY01_M05,SalesOrders_Log[[#This Row],[Line Sub Total]],0)</f>
        <v>0</v>
      </c>
      <c r="AA486" s="18">
        <f>IF(SalesOrders_Log[[#This Row],[Date Invoiced]]=FY01_M06,SalesOrders_Log[[#This Row],[Line Sub Total]],0)</f>
        <v>0</v>
      </c>
      <c r="AB486" s="18">
        <f>IF(SalesOrders_Log[[#This Row],[Date Invoiced]]=FY01_M07,SalesOrders_Log[[#This Row],[Line Sub Total]],0)</f>
        <v>0</v>
      </c>
      <c r="AC486" s="18">
        <f>IF(SalesOrders_Log[[#This Row],[Date Invoiced]]=FY01_M08,SalesOrders_Log[[#This Row],[Line Sub Total]],0)</f>
        <v>0</v>
      </c>
      <c r="AD486" s="18">
        <f>IF(SalesOrders_Log[[#This Row],[Date Invoiced]]=FY01_M09,SalesOrders_Log[[#This Row],[Line Sub Total]],0)</f>
        <v>0</v>
      </c>
      <c r="AE486" s="18">
        <f>IF(SalesOrders_Log[[#This Row],[Date Invoiced]]=FY01_M10,SalesOrders_Log[[#This Row],[Line Sub Total]],0)</f>
        <v>0</v>
      </c>
      <c r="AF486" s="18">
        <f>IF(SalesOrders_Log[[#This Row],[Date Invoiced]]=FY01_M11,SalesOrders_Log[[#This Row],[Line Sub Total]],0)</f>
        <v>0</v>
      </c>
      <c r="AG486" s="18">
        <f>IF(SalesOrders_Log[[#This Row],[Date Invoiced]]=FY01_M12,SalesOrders_Log[[#This Row],[Line Sub Total]],0)</f>
        <v>0</v>
      </c>
      <c r="AH486" s="18">
        <f>IF(SalesOrders_Log[[#This Row],[Date Invoiced]]=FY02_M01,SalesOrders_Log[[#This Row],[Line Sub Total]],0)</f>
        <v>0</v>
      </c>
      <c r="AI486" s="18">
        <f>IF(SalesOrders_Log[[#This Row],[Date Invoiced]]=FY02_M02,SalesOrders_Log[[#This Row],[Line Sub Total]],0)</f>
        <v>0</v>
      </c>
      <c r="AJ486" s="18">
        <f>IF(SalesOrders_Log[[#This Row],[Date Invoiced]]=FY02_M03,SalesOrders_Log[[#This Row],[Line Sub Total]],0)</f>
        <v>0</v>
      </c>
      <c r="AK486" s="18">
        <f>IF(SalesOrders_Log[[#This Row],[Date Invoiced]]=FY02_M04,SalesOrders_Log[[#This Row],[Line Sub Total]],0)</f>
        <v>0</v>
      </c>
      <c r="AL486" s="18">
        <f>IF(SalesOrders_Log[[#This Row],[Date Invoiced]]=FY02_M05,SalesOrders_Log[[#This Row],[Line Sub Total]],0)</f>
        <v>0</v>
      </c>
      <c r="AM486" s="18">
        <f>IF(SalesOrders_Log[[#This Row],[Date Invoiced]]=FY02_M06,SalesOrders_Log[[#This Row],[Line Sub Total]],0)</f>
        <v>0</v>
      </c>
      <c r="AN486" s="18">
        <f>IF(SalesOrders_Log[[#This Row],[Date Invoiced]]=FY02_M07,SalesOrders_Log[[#This Row],[Line Sub Total]],0)</f>
        <v>0</v>
      </c>
      <c r="AO486" s="18">
        <f>IF(SalesOrders_Log[[#This Row],[Date Invoiced]]=FY02_M08,SalesOrders_Log[[#This Row],[Line Sub Total]],0)</f>
        <v>0</v>
      </c>
      <c r="AP486" s="18">
        <f>IF(SalesOrders_Log[[#This Row],[Date Invoiced]]=FY02_M09,SalesOrders_Log[[#This Row],[Line Sub Total]],0)</f>
        <v>0</v>
      </c>
      <c r="AQ486" s="18">
        <f>IF(SalesOrders_Log[[#This Row],[Date Invoiced]]=FY02_M10,SalesOrders_Log[[#This Row],[Line Sub Total]],0)</f>
        <v>0</v>
      </c>
      <c r="AR486" s="18">
        <f>IF(SalesOrders_Log[[#This Row],[Date Invoiced]]=FY02_M11,SalesOrders_Log[[#This Row],[Line Sub Total]],0)</f>
        <v>0</v>
      </c>
      <c r="AS486" s="18">
        <f>IF(SalesOrders_Log[[#This Row],[Date Invoiced]]=FY02_M12,SalesOrders_Log[[#This Row],[Line Sub Total]],0)</f>
        <v>0</v>
      </c>
      <c r="AT486" s="18">
        <f>IF(SalesOrders_Log[[#This Row],[Date Invoiced]]=FY03_M01,SalesOrders_Log[[#This Row],[Line Sub Total]],0)</f>
        <v>0</v>
      </c>
      <c r="AU486" s="18">
        <f>IF(SalesOrders_Log[[#This Row],[Date Invoiced]]=FY03_M02,SalesOrders_Log[[#This Row],[Line Sub Total]],0)</f>
        <v>0</v>
      </c>
      <c r="AV486" s="18">
        <f>IF(SalesOrders_Log[[#This Row],[Date Invoiced]]=FY03_M03,SalesOrders_Log[[#This Row],[Line Sub Total]],0)</f>
        <v>0</v>
      </c>
      <c r="AW486" s="18">
        <f>IF(SalesOrders_Log[[#This Row],[Date Invoiced]]=FY03_M04,SalesOrders_Log[[#This Row],[Line Sub Total]],0)</f>
        <v>0</v>
      </c>
      <c r="AX486" s="18">
        <f>IF(SalesOrders_Log[[#This Row],[Date Invoiced]]=FY03_M05,SalesOrders_Log[[#This Row],[Line Sub Total]],0)</f>
        <v>0</v>
      </c>
      <c r="AY486" s="18">
        <f>IF(SalesOrders_Log[[#This Row],[Date Invoiced]]=FY03_M06,SalesOrders_Log[[#This Row],[Line Sub Total]],0)</f>
        <v>0</v>
      </c>
      <c r="AZ486" s="18">
        <f>IF(SalesOrders_Log[[#This Row],[Date Invoiced]]=FY03_M07,SalesOrders_Log[[#This Row],[Line Sub Total]],0)</f>
        <v>0</v>
      </c>
      <c r="BA486" s="18">
        <f>IF(SalesOrders_Log[[#This Row],[Date Invoiced]]=FY03_M08,SalesOrders_Log[[#This Row],[Line Sub Total]],0)</f>
        <v>0</v>
      </c>
      <c r="BB486" s="18">
        <f>IF(SalesOrders_Log[[#This Row],[Date Invoiced]]=FY03_M09,SalesOrders_Log[[#This Row],[Line Sub Total]],0)</f>
        <v>0</v>
      </c>
      <c r="BC486" s="18">
        <f>IF(SalesOrders_Log[[#This Row],[Date Invoiced]]=FY03_M10,SalesOrders_Log[[#This Row],[Line Sub Total]],0)</f>
        <v>0</v>
      </c>
      <c r="BD486" s="18">
        <f>IF(SalesOrders_Log[[#This Row],[Date Invoiced]]=FY03_M11,SalesOrders_Log[[#This Row],[Line Sub Total]],0)</f>
        <v>0</v>
      </c>
      <c r="BE486" s="18">
        <f>IF(SalesOrders_Log[[#This Row],[Date Invoiced]]=FY03_M12,SalesOrders_Log[[#This Row],[Line Sub Total]],0)</f>
        <v>0</v>
      </c>
      <c r="BF486" s="18">
        <f>IF(SalesOrders_Log[[#This Row],[Product]]=FY04_M01,SalesOrders_Log[[#This Row],[Date Invoiced]],0)</f>
        <v>0</v>
      </c>
      <c r="BG486" s="18">
        <f>IF(SalesOrders_Log[[#This Row],[Product]]=FY04_M02,SalesOrders_Log[[#This Row],[Date Invoiced]],0)</f>
        <v>0</v>
      </c>
      <c r="BH486" s="18">
        <f>IF(SalesOrders_Log[[#This Row],[Product]]=FY04_M03,SalesOrders_Log[[#This Row],[Date Invoiced]],0)</f>
        <v>0</v>
      </c>
      <c r="BI486" s="18">
        <f>IF(SalesOrders_Log[[#This Row],[Product]]=FY04_M04,SalesOrders_Log[[#This Row],[Date Invoiced]],0)</f>
        <v>0</v>
      </c>
      <c r="BJ486" s="18">
        <f>IF(SalesOrders_Log[[#This Row],[Product]]=FY04_M05,SalesOrders_Log[[#This Row],[Date Invoiced]],0)</f>
        <v>0</v>
      </c>
      <c r="BK486" s="18">
        <f>IF(SalesOrders_Log[[#This Row],[Product]]=FY04_M06,SalesOrders_Log[[#This Row],[Date Invoiced]],0)</f>
        <v>0</v>
      </c>
      <c r="BL486" s="18">
        <f>IF(SalesOrders_Log[[#This Row],[Product]]=FY04_M07,SalesOrders_Log[[#This Row],[Date Invoiced]],0)</f>
        <v>0</v>
      </c>
      <c r="BM486" s="18">
        <f>IF(SalesOrders_Log[[#This Row],[Product]]=FY04_M08,SalesOrders_Log[[#This Row],[Date Invoiced]],0)</f>
        <v>0</v>
      </c>
      <c r="BN486" s="18">
        <f>IF(SalesOrders_Log[[#This Row],[Product]]=FY04_M09,SalesOrders_Log[[#This Row],[Date Invoiced]],0)</f>
        <v>0</v>
      </c>
      <c r="BO486" s="18">
        <f>IF(SalesOrders_Log[[#This Row],[Product]]=FY04_M10,SalesOrders_Log[[#This Row],[Date Invoiced]],0)</f>
        <v>0</v>
      </c>
      <c r="BP486" s="18">
        <f>IF(SalesOrders_Log[[#This Row],[Product]]=FY04_M11,SalesOrders_Log[[#This Row],[Date Invoiced]],0)</f>
        <v>0</v>
      </c>
      <c r="BQ486" s="18">
        <f>IF(SalesOrders_Log[[#This Row],[Product]]=FY04_M12,SalesOrders_Log[[#This Row],[Date Invoiced]],0)</f>
        <v>0</v>
      </c>
      <c r="BR486" s="18">
        <f>IF(SalesOrders_Log[[#This Row],[Product]]=FY05_M01,SalesOrders_Log[[#This Row],[Date Invoiced]],0)</f>
        <v>0</v>
      </c>
      <c r="BS486" s="18">
        <f>IF(SalesOrders_Log[[#This Row],[Product]]=FY05_M02,SalesOrders_Log[[#This Row],[Date Invoiced]],0)</f>
        <v>0</v>
      </c>
      <c r="BT486" s="18">
        <f>IF(SalesOrders_Log[[#This Row],[Product]]=FY05_M03,SalesOrders_Log[[#This Row],[Date Invoiced]],0)</f>
        <v>0</v>
      </c>
      <c r="BU486" s="18">
        <f>IF(SalesOrders_Log[[#This Row],[Product]]=FY05_M04,SalesOrders_Log[[#This Row],[Date Invoiced]],0)</f>
        <v>0</v>
      </c>
      <c r="BV486" s="18">
        <f>IF(SalesOrders_Log[[#This Row],[Product]]=FY05_M05,SalesOrders_Log[[#This Row],[Date Invoiced]],0)</f>
        <v>0</v>
      </c>
      <c r="BW486" s="18">
        <f>IF(SalesOrders_Log[[#This Row],[Product]]=FY05_M06,SalesOrders_Log[[#This Row],[Date Invoiced]],0)</f>
        <v>0</v>
      </c>
      <c r="BX486" s="18">
        <f>IF(SalesOrders_Log[[#This Row],[Product]]=FY05_M07,SalesOrders_Log[[#This Row],[Date Invoiced]],0)</f>
        <v>0</v>
      </c>
      <c r="BY486" s="18">
        <f>IF(SalesOrders_Log[[#This Row],[Product]]=FY05_M08,SalesOrders_Log[[#This Row],[Date Invoiced]],0)</f>
        <v>0</v>
      </c>
      <c r="BZ486" s="18">
        <f>IF(SalesOrders_Log[[#This Row],[Product]]=FY05_M09,SalesOrders_Log[[#This Row],[Date Invoiced]],0)</f>
        <v>0</v>
      </c>
      <c r="CA486" s="18">
        <f>IF(SalesOrders_Log[[#This Row],[Product]]=FY05_M10,SalesOrders_Log[[#This Row],[Date Invoiced]],0)</f>
        <v>0</v>
      </c>
      <c r="CB486" s="18">
        <f>IF(SalesOrders_Log[[#This Row],[Product]]=FY05_M11,SalesOrders_Log[[#This Row],[Date Invoiced]],0)</f>
        <v>0</v>
      </c>
      <c r="CC486" s="18">
        <f>IF(SalesOrders_Log[[#This Row],[Product]]=FY05_M12,SalesOrders_Log[[#This Row],[Date Invoiced]],0)</f>
        <v>0</v>
      </c>
    </row>
    <row r="487" spans="2:81" x14ac:dyDescent="0.25">
      <c r="B487" s="6" t="s">
        <v>1091</v>
      </c>
      <c r="C487" s="6"/>
      <c r="D487" s="11"/>
      <c r="E487" s="6"/>
      <c r="F487" s="6"/>
      <c r="G487" s="6"/>
      <c r="H487" s="6"/>
      <c r="I487" s="6"/>
      <c r="J487" s="6"/>
      <c r="K487" s="6"/>
      <c r="L487" s="18" t="str">
        <f>IF(ISBLANK(SalesOrders_Log[[#This Row],[Product]]),"",SalesOrders_Log[[#This Row],[List Price]]*SalesOrders_Log[[#This Row],[QTY at List Price]]+SalesOrders_Log[[#This Row],[Discount Price]]*SalesOrders_Log[[#This Row],[QTY at Discount Price]])</f>
        <v/>
      </c>
      <c r="M487" s="6"/>
      <c r="N487" s="6"/>
      <c r="O487" s="18" t="str">
        <f>IFERROR(SalesOrders_Log[[#This Row],[Line Sub Total]]*SalesOrders_Log[[#This Row],[Zip Code Taxes]],"")</f>
        <v/>
      </c>
      <c r="P487" s="18">
        <f>SalesOrders_Log[[#This Row],[List Price]]-SalesOrders_Log[[#This Row],[Cost Price]]</f>
        <v>0</v>
      </c>
      <c r="Q48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87" s="93" t="str">
        <f>IFERROR(SalesOrders_Log[[#This Row],[QTY at List Price]]*SalesOrders_Log[[#This Row],[List Price]]/SalesOrders_Log[[#This Row],[Cost Price]]*SalesOrders_Log[[#This Row],[QTY at List Price]]-IF(SalesOrders_Log[[#This Row],[QTY at List Price]]="","",1),"")</f>
        <v/>
      </c>
      <c r="S487" s="93" t="str">
        <f>IFERROR( SalesOrders_Log[[#This Row],[QTY at Discount Price]]*SalesOrders_Log[[#This Row],[Discount Price]]/SalesOrders_Log[[#This Row],[Cost Price]]*SalesOrders_Log[[#This Row],[QTY at Discount Price]]-IF(SalesOrders_Log[[#This Row],[QTY at Discount Price]]="","",1),"")</f>
        <v/>
      </c>
      <c r="T487" s="6"/>
      <c r="V487" s="18">
        <f>IF(SalesOrders_Log[[#This Row],[Date Invoiced]]=FY01_M01,SalesOrders_Log[[#This Row],[Line Sub Total]],0)</f>
        <v>0</v>
      </c>
      <c r="W487" s="18">
        <f>IF(SalesOrders_Log[[#This Row],[Date Invoiced]]=FY01_M02,SalesOrders_Log[[#This Row],[Line Sub Total]],0)</f>
        <v>0</v>
      </c>
      <c r="X487" s="18">
        <f>IF(SalesOrders_Log[[#This Row],[Date Invoiced]]=FY01_M03,SalesOrders_Log[[#This Row],[Line Sub Total]],0)</f>
        <v>0</v>
      </c>
      <c r="Y487" s="18">
        <f>IF(SalesOrders_Log[[#This Row],[Date Invoiced]]=FY01_M04,SalesOrders_Log[[#This Row],[Line Sub Total]],0)</f>
        <v>0</v>
      </c>
      <c r="Z487" s="18">
        <f>IF(SalesOrders_Log[[#This Row],[Date Invoiced]]=FY01_M05,SalesOrders_Log[[#This Row],[Line Sub Total]],0)</f>
        <v>0</v>
      </c>
      <c r="AA487" s="18">
        <f>IF(SalesOrders_Log[[#This Row],[Date Invoiced]]=FY01_M06,SalesOrders_Log[[#This Row],[Line Sub Total]],0)</f>
        <v>0</v>
      </c>
      <c r="AB487" s="18">
        <f>IF(SalesOrders_Log[[#This Row],[Date Invoiced]]=FY01_M07,SalesOrders_Log[[#This Row],[Line Sub Total]],0)</f>
        <v>0</v>
      </c>
      <c r="AC487" s="18">
        <f>IF(SalesOrders_Log[[#This Row],[Date Invoiced]]=FY01_M08,SalesOrders_Log[[#This Row],[Line Sub Total]],0)</f>
        <v>0</v>
      </c>
      <c r="AD487" s="18">
        <f>IF(SalesOrders_Log[[#This Row],[Date Invoiced]]=FY01_M09,SalesOrders_Log[[#This Row],[Line Sub Total]],0)</f>
        <v>0</v>
      </c>
      <c r="AE487" s="18">
        <f>IF(SalesOrders_Log[[#This Row],[Date Invoiced]]=FY01_M10,SalesOrders_Log[[#This Row],[Line Sub Total]],0)</f>
        <v>0</v>
      </c>
      <c r="AF487" s="18">
        <f>IF(SalesOrders_Log[[#This Row],[Date Invoiced]]=FY01_M11,SalesOrders_Log[[#This Row],[Line Sub Total]],0)</f>
        <v>0</v>
      </c>
      <c r="AG487" s="18">
        <f>IF(SalesOrders_Log[[#This Row],[Date Invoiced]]=FY01_M12,SalesOrders_Log[[#This Row],[Line Sub Total]],0)</f>
        <v>0</v>
      </c>
      <c r="AH487" s="18">
        <f>IF(SalesOrders_Log[[#This Row],[Date Invoiced]]=FY02_M01,SalesOrders_Log[[#This Row],[Line Sub Total]],0)</f>
        <v>0</v>
      </c>
      <c r="AI487" s="18">
        <f>IF(SalesOrders_Log[[#This Row],[Date Invoiced]]=FY02_M02,SalesOrders_Log[[#This Row],[Line Sub Total]],0)</f>
        <v>0</v>
      </c>
      <c r="AJ487" s="18">
        <f>IF(SalesOrders_Log[[#This Row],[Date Invoiced]]=FY02_M03,SalesOrders_Log[[#This Row],[Line Sub Total]],0)</f>
        <v>0</v>
      </c>
      <c r="AK487" s="18">
        <f>IF(SalesOrders_Log[[#This Row],[Date Invoiced]]=FY02_M04,SalesOrders_Log[[#This Row],[Line Sub Total]],0)</f>
        <v>0</v>
      </c>
      <c r="AL487" s="18">
        <f>IF(SalesOrders_Log[[#This Row],[Date Invoiced]]=FY02_M05,SalesOrders_Log[[#This Row],[Line Sub Total]],0)</f>
        <v>0</v>
      </c>
      <c r="AM487" s="18">
        <f>IF(SalesOrders_Log[[#This Row],[Date Invoiced]]=FY02_M06,SalesOrders_Log[[#This Row],[Line Sub Total]],0)</f>
        <v>0</v>
      </c>
      <c r="AN487" s="18">
        <f>IF(SalesOrders_Log[[#This Row],[Date Invoiced]]=FY02_M07,SalesOrders_Log[[#This Row],[Line Sub Total]],0)</f>
        <v>0</v>
      </c>
      <c r="AO487" s="18">
        <f>IF(SalesOrders_Log[[#This Row],[Date Invoiced]]=FY02_M08,SalesOrders_Log[[#This Row],[Line Sub Total]],0)</f>
        <v>0</v>
      </c>
      <c r="AP487" s="18">
        <f>IF(SalesOrders_Log[[#This Row],[Date Invoiced]]=FY02_M09,SalesOrders_Log[[#This Row],[Line Sub Total]],0)</f>
        <v>0</v>
      </c>
      <c r="AQ487" s="18">
        <f>IF(SalesOrders_Log[[#This Row],[Date Invoiced]]=FY02_M10,SalesOrders_Log[[#This Row],[Line Sub Total]],0)</f>
        <v>0</v>
      </c>
      <c r="AR487" s="18">
        <f>IF(SalesOrders_Log[[#This Row],[Date Invoiced]]=FY02_M11,SalesOrders_Log[[#This Row],[Line Sub Total]],0)</f>
        <v>0</v>
      </c>
      <c r="AS487" s="18">
        <f>IF(SalesOrders_Log[[#This Row],[Date Invoiced]]=FY02_M12,SalesOrders_Log[[#This Row],[Line Sub Total]],0)</f>
        <v>0</v>
      </c>
      <c r="AT487" s="18">
        <f>IF(SalesOrders_Log[[#This Row],[Date Invoiced]]=FY03_M01,SalesOrders_Log[[#This Row],[Line Sub Total]],0)</f>
        <v>0</v>
      </c>
      <c r="AU487" s="18">
        <f>IF(SalesOrders_Log[[#This Row],[Date Invoiced]]=FY03_M02,SalesOrders_Log[[#This Row],[Line Sub Total]],0)</f>
        <v>0</v>
      </c>
      <c r="AV487" s="18">
        <f>IF(SalesOrders_Log[[#This Row],[Date Invoiced]]=FY03_M03,SalesOrders_Log[[#This Row],[Line Sub Total]],0)</f>
        <v>0</v>
      </c>
      <c r="AW487" s="18">
        <f>IF(SalesOrders_Log[[#This Row],[Date Invoiced]]=FY03_M04,SalesOrders_Log[[#This Row],[Line Sub Total]],0)</f>
        <v>0</v>
      </c>
      <c r="AX487" s="18">
        <f>IF(SalesOrders_Log[[#This Row],[Date Invoiced]]=FY03_M05,SalesOrders_Log[[#This Row],[Line Sub Total]],0)</f>
        <v>0</v>
      </c>
      <c r="AY487" s="18">
        <f>IF(SalesOrders_Log[[#This Row],[Date Invoiced]]=FY03_M06,SalesOrders_Log[[#This Row],[Line Sub Total]],0)</f>
        <v>0</v>
      </c>
      <c r="AZ487" s="18">
        <f>IF(SalesOrders_Log[[#This Row],[Date Invoiced]]=FY03_M07,SalesOrders_Log[[#This Row],[Line Sub Total]],0)</f>
        <v>0</v>
      </c>
      <c r="BA487" s="18">
        <f>IF(SalesOrders_Log[[#This Row],[Date Invoiced]]=FY03_M08,SalesOrders_Log[[#This Row],[Line Sub Total]],0)</f>
        <v>0</v>
      </c>
      <c r="BB487" s="18">
        <f>IF(SalesOrders_Log[[#This Row],[Date Invoiced]]=FY03_M09,SalesOrders_Log[[#This Row],[Line Sub Total]],0)</f>
        <v>0</v>
      </c>
      <c r="BC487" s="18">
        <f>IF(SalesOrders_Log[[#This Row],[Date Invoiced]]=FY03_M10,SalesOrders_Log[[#This Row],[Line Sub Total]],0)</f>
        <v>0</v>
      </c>
      <c r="BD487" s="18">
        <f>IF(SalesOrders_Log[[#This Row],[Date Invoiced]]=FY03_M11,SalesOrders_Log[[#This Row],[Line Sub Total]],0)</f>
        <v>0</v>
      </c>
      <c r="BE487" s="18">
        <f>IF(SalesOrders_Log[[#This Row],[Date Invoiced]]=FY03_M12,SalesOrders_Log[[#This Row],[Line Sub Total]],0)</f>
        <v>0</v>
      </c>
      <c r="BF487" s="18">
        <f>IF(SalesOrders_Log[[#This Row],[Product]]=FY04_M01,SalesOrders_Log[[#This Row],[Date Invoiced]],0)</f>
        <v>0</v>
      </c>
      <c r="BG487" s="18">
        <f>IF(SalesOrders_Log[[#This Row],[Product]]=FY04_M02,SalesOrders_Log[[#This Row],[Date Invoiced]],0)</f>
        <v>0</v>
      </c>
      <c r="BH487" s="18">
        <f>IF(SalesOrders_Log[[#This Row],[Product]]=FY04_M03,SalesOrders_Log[[#This Row],[Date Invoiced]],0)</f>
        <v>0</v>
      </c>
      <c r="BI487" s="18">
        <f>IF(SalesOrders_Log[[#This Row],[Product]]=FY04_M04,SalesOrders_Log[[#This Row],[Date Invoiced]],0)</f>
        <v>0</v>
      </c>
      <c r="BJ487" s="18">
        <f>IF(SalesOrders_Log[[#This Row],[Product]]=FY04_M05,SalesOrders_Log[[#This Row],[Date Invoiced]],0)</f>
        <v>0</v>
      </c>
      <c r="BK487" s="18">
        <f>IF(SalesOrders_Log[[#This Row],[Product]]=FY04_M06,SalesOrders_Log[[#This Row],[Date Invoiced]],0)</f>
        <v>0</v>
      </c>
      <c r="BL487" s="18">
        <f>IF(SalesOrders_Log[[#This Row],[Product]]=FY04_M07,SalesOrders_Log[[#This Row],[Date Invoiced]],0)</f>
        <v>0</v>
      </c>
      <c r="BM487" s="18">
        <f>IF(SalesOrders_Log[[#This Row],[Product]]=FY04_M08,SalesOrders_Log[[#This Row],[Date Invoiced]],0)</f>
        <v>0</v>
      </c>
      <c r="BN487" s="18">
        <f>IF(SalesOrders_Log[[#This Row],[Product]]=FY04_M09,SalesOrders_Log[[#This Row],[Date Invoiced]],0)</f>
        <v>0</v>
      </c>
      <c r="BO487" s="18">
        <f>IF(SalesOrders_Log[[#This Row],[Product]]=FY04_M10,SalesOrders_Log[[#This Row],[Date Invoiced]],0)</f>
        <v>0</v>
      </c>
      <c r="BP487" s="18">
        <f>IF(SalesOrders_Log[[#This Row],[Product]]=FY04_M11,SalesOrders_Log[[#This Row],[Date Invoiced]],0)</f>
        <v>0</v>
      </c>
      <c r="BQ487" s="18">
        <f>IF(SalesOrders_Log[[#This Row],[Product]]=FY04_M12,SalesOrders_Log[[#This Row],[Date Invoiced]],0)</f>
        <v>0</v>
      </c>
      <c r="BR487" s="18">
        <f>IF(SalesOrders_Log[[#This Row],[Product]]=FY05_M01,SalesOrders_Log[[#This Row],[Date Invoiced]],0)</f>
        <v>0</v>
      </c>
      <c r="BS487" s="18">
        <f>IF(SalesOrders_Log[[#This Row],[Product]]=FY05_M02,SalesOrders_Log[[#This Row],[Date Invoiced]],0)</f>
        <v>0</v>
      </c>
      <c r="BT487" s="18">
        <f>IF(SalesOrders_Log[[#This Row],[Product]]=FY05_M03,SalesOrders_Log[[#This Row],[Date Invoiced]],0)</f>
        <v>0</v>
      </c>
      <c r="BU487" s="18">
        <f>IF(SalesOrders_Log[[#This Row],[Product]]=FY05_M04,SalesOrders_Log[[#This Row],[Date Invoiced]],0)</f>
        <v>0</v>
      </c>
      <c r="BV487" s="18">
        <f>IF(SalesOrders_Log[[#This Row],[Product]]=FY05_M05,SalesOrders_Log[[#This Row],[Date Invoiced]],0)</f>
        <v>0</v>
      </c>
      <c r="BW487" s="18">
        <f>IF(SalesOrders_Log[[#This Row],[Product]]=FY05_M06,SalesOrders_Log[[#This Row],[Date Invoiced]],0)</f>
        <v>0</v>
      </c>
      <c r="BX487" s="18">
        <f>IF(SalesOrders_Log[[#This Row],[Product]]=FY05_M07,SalesOrders_Log[[#This Row],[Date Invoiced]],0)</f>
        <v>0</v>
      </c>
      <c r="BY487" s="18">
        <f>IF(SalesOrders_Log[[#This Row],[Product]]=FY05_M08,SalesOrders_Log[[#This Row],[Date Invoiced]],0)</f>
        <v>0</v>
      </c>
      <c r="BZ487" s="18">
        <f>IF(SalesOrders_Log[[#This Row],[Product]]=FY05_M09,SalesOrders_Log[[#This Row],[Date Invoiced]],0)</f>
        <v>0</v>
      </c>
      <c r="CA487" s="18">
        <f>IF(SalesOrders_Log[[#This Row],[Product]]=FY05_M10,SalesOrders_Log[[#This Row],[Date Invoiced]],0)</f>
        <v>0</v>
      </c>
      <c r="CB487" s="18">
        <f>IF(SalesOrders_Log[[#This Row],[Product]]=FY05_M11,SalesOrders_Log[[#This Row],[Date Invoiced]],0)</f>
        <v>0</v>
      </c>
      <c r="CC487" s="18">
        <f>IF(SalesOrders_Log[[#This Row],[Product]]=FY05_M12,SalesOrders_Log[[#This Row],[Date Invoiced]],0)</f>
        <v>0</v>
      </c>
    </row>
    <row r="488" spans="2:81" x14ac:dyDescent="0.25">
      <c r="B488" s="6" t="s">
        <v>1092</v>
      </c>
      <c r="C488" s="6"/>
      <c r="D488" s="11"/>
      <c r="E488" s="6"/>
      <c r="F488" s="6"/>
      <c r="G488" s="6"/>
      <c r="H488" s="6"/>
      <c r="I488" s="6"/>
      <c r="J488" s="6"/>
      <c r="K488" s="6"/>
      <c r="L488" s="18" t="str">
        <f>IF(ISBLANK(SalesOrders_Log[[#This Row],[Product]]),"",SalesOrders_Log[[#This Row],[List Price]]*SalesOrders_Log[[#This Row],[QTY at List Price]]+SalesOrders_Log[[#This Row],[Discount Price]]*SalesOrders_Log[[#This Row],[QTY at Discount Price]])</f>
        <v/>
      </c>
      <c r="M488" s="6"/>
      <c r="N488" s="6"/>
      <c r="O488" s="18" t="str">
        <f>IFERROR(SalesOrders_Log[[#This Row],[Line Sub Total]]*SalesOrders_Log[[#This Row],[Zip Code Taxes]],"")</f>
        <v/>
      </c>
      <c r="P488" s="18">
        <f>SalesOrders_Log[[#This Row],[List Price]]-SalesOrders_Log[[#This Row],[Cost Price]]</f>
        <v>0</v>
      </c>
      <c r="Q48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88" s="93" t="str">
        <f>IFERROR(SalesOrders_Log[[#This Row],[QTY at List Price]]*SalesOrders_Log[[#This Row],[List Price]]/SalesOrders_Log[[#This Row],[Cost Price]]*SalesOrders_Log[[#This Row],[QTY at List Price]]-IF(SalesOrders_Log[[#This Row],[QTY at List Price]]="","",1),"")</f>
        <v/>
      </c>
      <c r="S488" s="93" t="str">
        <f>IFERROR( SalesOrders_Log[[#This Row],[QTY at Discount Price]]*SalesOrders_Log[[#This Row],[Discount Price]]/SalesOrders_Log[[#This Row],[Cost Price]]*SalesOrders_Log[[#This Row],[QTY at Discount Price]]-IF(SalesOrders_Log[[#This Row],[QTY at Discount Price]]="","",1),"")</f>
        <v/>
      </c>
      <c r="T488" s="6"/>
      <c r="V488" s="18">
        <f>IF(SalesOrders_Log[[#This Row],[Date Invoiced]]=FY01_M01,SalesOrders_Log[[#This Row],[Line Sub Total]],0)</f>
        <v>0</v>
      </c>
      <c r="W488" s="18">
        <f>IF(SalesOrders_Log[[#This Row],[Date Invoiced]]=FY01_M02,SalesOrders_Log[[#This Row],[Line Sub Total]],0)</f>
        <v>0</v>
      </c>
      <c r="X488" s="18">
        <f>IF(SalesOrders_Log[[#This Row],[Date Invoiced]]=FY01_M03,SalesOrders_Log[[#This Row],[Line Sub Total]],0)</f>
        <v>0</v>
      </c>
      <c r="Y488" s="18">
        <f>IF(SalesOrders_Log[[#This Row],[Date Invoiced]]=FY01_M04,SalesOrders_Log[[#This Row],[Line Sub Total]],0)</f>
        <v>0</v>
      </c>
      <c r="Z488" s="18">
        <f>IF(SalesOrders_Log[[#This Row],[Date Invoiced]]=FY01_M05,SalesOrders_Log[[#This Row],[Line Sub Total]],0)</f>
        <v>0</v>
      </c>
      <c r="AA488" s="18">
        <f>IF(SalesOrders_Log[[#This Row],[Date Invoiced]]=FY01_M06,SalesOrders_Log[[#This Row],[Line Sub Total]],0)</f>
        <v>0</v>
      </c>
      <c r="AB488" s="18">
        <f>IF(SalesOrders_Log[[#This Row],[Date Invoiced]]=FY01_M07,SalesOrders_Log[[#This Row],[Line Sub Total]],0)</f>
        <v>0</v>
      </c>
      <c r="AC488" s="18">
        <f>IF(SalesOrders_Log[[#This Row],[Date Invoiced]]=FY01_M08,SalesOrders_Log[[#This Row],[Line Sub Total]],0)</f>
        <v>0</v>
      </c>
      <c r="AD488" s="18">
        <f>IF(SalesOrders_Log[[#This Row],[Date Invoiced]]=FY01_M09,SalesOrders_Log[[#This Row],[Line Sub Total]],0)</f>
        <v>0</v>
      </c>
      <c r="AE488" s="18">
        <f>IF(SalesOrders_Log[[#This Row],[Date Invoiced]]=FY01_M10,SalesOrders_Log[[#This Row],[Line Sub Total]],0)</f>
        <v>0</v>
      </c>
      <c r="AF488" s="18">
        <f>IF(SalesOrders_Log[[#This Row],[Date Invoiced]]=FY01_M11,SalesOrders_Log[[#This Row],[Line Sub Total]],0)</f>
        <v>0</v>
      </c>
      <c r="AG488" s="18">
        <f>IF(SalesOrders_Log[[#This Row],[Date Invoiced]]=FY01_M12,SalesOrders_Log[[#This Row],[Line Sub Total]],0)</f>
        <v>0</v>
      </c>
      <c r="AH488" s="18">
        <f>IF(SalesOrders_Log[[#This Row],[Date Invoiced]]=FY02_M01,SalesOrders_Log[[#This Row],[Line Sub Total]],0)</f>
        <v>0</v>
      </c>
      <c r="AI488" s="18">
        <f>IF(SalesOrders_Log[[#This Row],[Date Invoiced]]=FY02_M02,SalesOrders_Log[[#This Row],[Line Sub Total]],0)</f>
        <v>0</v>
      </c>
      <c r="AJ488" s="18">
        <f>IF(SalesOrders_Log[[#This Row],[Date Invoiced]]=FY02_M03,SalesOrders_Log[[#This Row],[Line Sub Total]],0)</f>
        <v>0</v>
      </c>
      <c r="AK488" s="18">
        <f>IF(SalesOrders_Log[[#This Row],[Date Invoiced]]=FY02_M04,SalesOrders_Log[[#This Row],[Line Sub Total]],0)</f>
        <v>0</v>
      </c>
      <c r="AL488" s="18">
        <f>IF(SalesOrders_Log[[#This Row],[Date Invoiced]]=FY02_M05,SalesOrders_Log[[#This Row],[Line Sub Total]],0)</f>
        <v>0</v>
      </c>
      <c r="AM488" s="18">
        <f>IF(SalesOrders_Log[[#This Row],[Date Invoiced]]=FY02_M06,SalesOrders_Log[[#This Row],[Line Sub Total]],0)</f>
        <v>0</v>
      </c>
      <c r="AN488" s="18">
        <f>IF(SalesOrders_Log[[#This Row],[Date Invoiced]]=FY02_M07,SalesOrders_Log[[#This Row],[Line Sub Total]],0)</f>
        <v>0</v>
      </c>
      <c r="AO488" s="18">
        <f>IF(SalesOrders_Log[[#This Row],[Date Invoiced]]=FY02_M08,SalesOrders_Log[[#This Row],[Line Sub Total]],0)</f>
        <v>0</v>
      </c>
      <c r="AP488" s="18">
        <f>IF(SalesOrders_Log[[#This Row],[Date Invoiced]]=FY02_M09,SalesOrders_Log[[#This Row],[Line Sub Total]],0)</f>
        <v>0</v>
      </c>
      <c r="AQ488" s="18">
        <f>IF(SalesOrders_Log[[#This Row],[Date Invoiced]]=FY02_M10,SalesOrders_Log[[#This Row],[Line Sub Total]],0)</f>
        <v>0</v>
      </c>
      <c r="AR488" s="18">
        <f>IF(SalesOrders_Log[[#This Row],[Date Invoiced]]=FY02_M11,SalesOrders_Log[[#This Row],[Line Sub Total]],0)</f>
        <v>0</v>
      </c>
      <c r="AS488" s="18">
        <f>IF(SalesOrders_Log[[#This Row],[Date Invoiced]]=FY02_M12,SalesOrders_Log[[#This Row],[Line Sub Total]],0)</f>
        <v>0</v>
      </c>
      <c r="AT488" s="18">
        <f>IF(SalesOrders_Log[[#This Row],[Date Invoiced]]=FY03_M01,SalesOrders_Log[[#This Row],[Line Sub Total]],0)</f>
        <v>0</v>
      </c>
      <c r="AU488" s="18">
        <f>IF(SalesOrders_Log[[#This Row],[Date Invoiced]]=FY03_M02,SalesOrders_Log[[#This Row],[Line Sub Total]],0)</f>
        <v>0</v>
      </c>
      <c r="AV488" s="18">
        <f>IF(SalesOrders_Log[[#This Row],[Date Invoiced]]=FY03_M03,SalesOrders_Log[[#This Row],[Line Sub Total]],0)</f>
        <v>0</v>
      </c>
      <c r="AW488" s="18">
        <f>IF(SalesOrders_Log[[#This Row],[Date Invoiced]]=FY03_M04,SalesOrders_Log[[#This Row],[Line Sub Total]],0)</f>
        <v>0</v>
      </c>
      <c r="AX488" s="18">
        <f>IF(SalesOrders_Log[[#This Row],[Date Invoiced]]=FY03_M05,SalesOrders_Log[[#This Row],[Line Sub Total]],0)</f>
        <v>0</v>
      </c>
      <c r="AY488" s="18">
        <f>IF(SalesOrders_Log[[#This Row],[Date Invoiced]]=FY03_M06,SalesOrders_Log[[#This Row],[Line Sub Total]],0)</f>
        <v>0</v>
      </c>
      <c r="AZ488" s="18">
        <f>IF(SalesOrders_Log[[#This Row],[Date Invoiced]]=FY03_M07,SalesOrders_Log[[#This Row],[Line Sub Total]],0)</f>
        <v>0</v>
      </c>
      <c r="BA488" s="18">
        <f>IF(SalesOrders_Log[[#This Row],[Date Invoiced]]=FY03_M08,SalesOrders_Log[[#This Row],[Line Sub Total]],0)</f>
        <v>0</v>
      </c>
      <c r="BB488" s="18">
        <f>IF(SalesOrders_Log[[#This Row],[Date Invoiced]]=FY03_M09,SalesOrders_Log[[#This Row],[Line Sub Total]],0)</f>
        <v>0</v>
      </c>
      <c r="BC488" s="18">
        <f>IF(SalesOrders_Log[[#This Row],[Date Invoiced]]=FY03_M10,SalesOrders_Log[[#This Row],[Line Sub Total]],0)</f>
        <v>0</v>
      </c>
      <c r="BD488" s="18">
        <f>IF(SalesOrders_Log[[#This Row],[Date Invoiced]]=FY03_M11,SalesOrders_Log[[#This Row],[Line Sub Total]],0)</f>
        <v>0</v>
      </c>
      <c r="BE488" s="18">
        <f>IF(SalesOrders_Log[[#This Row],[Date Invoiced]]=FY03_M12,SalesOrders_Log[[#This Row],[Line Sub Total]],0)</f>
        <v>0</v>
      </c>
      <c r="BF488" s="18">
        <f>IF(SalesOrders_Log[[#This Row],[Product]]=FY04_M01,SalesOrders_Log[[#This Row],[Date Invoiced]],0)</f>
        <v>0</v>
      </c>
      <c r="BG488" s="18">
        <f>IF(SalesOrders_Log[[#This Row],[Product]]=FY04_M02,SalesOrders_Log[[#This Row],[Date Invoiced]],0)</f>
        <v>0</v>
      </c>
      <c r="BH488" s="18">
        <f>IF(SalesOrders_Log[[#This Row],[Product]]=FY04_M03,SalesOrders_Log[[#This Row],[Date Invoiced]],0)</f>
        <v>0</v>
      </c>
      <c r="BI488" s="18">
        <f>IF(SalesOrders_Log[[#This Row],[Product]]=FY04_M04,SalesOrders_Log[[#This Row],[Date Invoiced]],0)</f>
        <v>0</v>
      </c>
      <c r="BJ488" s="18">
        <f>IF(SalesOrders_Log[[#This Row],[Product]]=FY04_M05,SalesOrders_Log[[#This Row],[Date Invoiced]],0)</f>
        <v>0</v>
      </c>
      <c r="BK488" s="18">
        <f>IF(SalesOrders_Log[[#This Row],[Product]]=FY04_M06,SalesOrders_Log[[#This Row],[Date Invoiced]],0)</f>
        <v>0</v>
      </c>
      <c r="BL488" s="18">
        <f>IF(SalesOrders_Log[[#This Row],[Product]]=FY04_M07,SalesOrders_Log[[#This Row],[Date Invoiced]],0)</f>
        <v>0</v>
      </c>
      <c r="BM488" s="18">
        <f>IF(SalesOrders_Log[[#This Row],[Product]]=FY04_M08,SalesOrders_Log[[#This Row],[Date Invoiced]],0)</f>
        <v>0</v>
      </c>
      <c r="BN488" s="18">
        <f>IF(SalesOrders_Log[[#This Row],[Product]]=FY04_M09,SalesOrders_Log[[#This Row],[Date Invoiced]],0)</f>
        <v>0</v>
      </c>
      <c r="BO488" s="18">
        <f>IF(SalesOrders_Log[[#This Row],[Product]]=FY04_M10,SalesOrders_Log[[#This Row],[Date Invoiced]],0)</f>
        <v>0</v>
      </c>
      <c r="BP488" s="18">
        <f>IF(SalesOrders_Log[[#This Row],[Product]]=FY04_M11,SalesOrders_Log[[#This Row],[Date Invoiced]],0)</f>
        <v>0</v>
      </c>
      <c r="BQ488" s="18">
        <f>IF(SalesOrders_Log[[#This Row],[Product]]=FY04_M12,SalesOrders_Log[[#This Row],[Date Invoiced]],0)</f>
        <v>0</v>
      </c>
      <c r="BR488" s="18">
        <f>IF(SalesOrders_Log[[#This Row],[Product]]=FY05_M01,SalesOrders_Log[[#This Row],[Date Invoiced]],0)</f>
        <v>0</v>
      </c>
      <c r="BS488" s="18">
        <f>IF(SalesOrders_Log[[#This Row],[Product]]=FY05_M02,SalesOrders_Log[[#This Row],[Date Invoiced]],0)</f>
        <v>0</v>
      </c>
      <c r="BT488" s="18">
        <f>IF(SalesOrders_Log[[#This Row],[Product]]=FY05_M03,SalesOrders_Log[[#This Row],[Date Invoiced]],0)</f>
        <v>0</v>
      </c>
      <c r="BU488" s="18">
        <f>IF(SalesOrders_Log[[#This Row],[Product]]=FY05_M04,SalesOrders_Log[[#This Row],[Date Invoiced]],0)</f>
        <v>0</v>
      </c>
      <c r="BV488" s="18">
        <f>IF(SalesOrders_Log[[#This Row],[Product]]=FY05_M05,SalesOrders_Log[[#This Row],[Date Invoiced]],0)</f>
        <v>0</v>
      </c>
      <c r="BW488" s="18">
        <f>IF(SalesOrders_Log[[#This Row],[Product]]=FY05_M06,SalesOrders_Log[[#This Row],[Date Invoiced]],0)</f>
        <v>0</v>
      </c>
      <c r="BX488" s="18">
        <f>IF(SalesOrders_Log[[#This Row],[Product]]=FY05_M07,SalesOrders_Log[[#This Row],[Date Invoiced]],0)</f>
        <v>0</v>
      </c>
      <c r="BY488" s="18">
        <f>IF(SalesOrders_Log[[#This Row],[Product]]=FY05_M08,SalesOrders_Log[[#This Row],[Date Invoiced]],0)</f>
        <v>0</v>
      </c>
      <c r="BZ488" s="18">
        <f>IF(SalesOrders_Log[[#This Row],[Product]]=FY05_M09,SalesOrders_Log[[#This Row],[Date Invoiced]],0)</f>
        <v>0</v>
      </c>
      <c r="CA488" s="18">
        <f>IF(SalesOrders_Log[[#This Row],[Product]]=FY05_M10,SalesOrders_Log[[#This Row],[Date Invoiced]],0)</f>
        <v>0</v>
      </c>
      <c r="CB488" s="18">
        <f>IF(SalesOrders_Log[[#This Row],[Product]]=FY05_M11,SalesOrders_Log[[#This Row],[Date Invoiced]],0)</f>
        <v>0</v>
      </c>
      <c r="CC488" s="18">
        <f>IF(SalesOrders_Log[[#This Row],[Product]]=FY05_M12,SalesOrders_Log[[#This Row],[Date Invoiced]],0)</f>
        <v>0</v>
      </c>
    </row>
    <row r="489" spans="2:81" x14ac:dyDescent="0.25">
      <c r="B489" s="6" t="s">
        <v>1093</v>
      </c>
      <c r="C489" s="6"/>
      <c r="D489" s="11"/>
      <c r="E489" s="6"/>
      <c r="F489" s="6"/>
      <c r="G489" s="6"/>
      <c r="H489" s="6"/>
      <c r="I489" s="6"/>
      <c r="J489" s="6"/>
      <c r="K489" s="6"/>
      <c r="L489" s="18" t="str">
        <f>IF(ISBLANK(SalesOrders_Log[[#This Row],[Product]]),"",SalesOrders_Log[[#This Row],[List Price]]*SalesOrders_Log[[#This Row],[QTY at List Price]]+SalesOrders_Log[[#This Row],[Discount Price]]*SalesOrders_Log[[#This Row],[QTY at Discount Price]])</f>
        <v/>
      </c>
      <c r="M489" s="6"/>
      <c r="N489" s="6"/>
      <c r="O489" s="18" t="str">
        <f>IFERROR(SalesOrders_Log[[#This Row],[Line Sub Total]]*SalesOrders_Log[[#This Row],[Zip Code Taxes]],"")</f>
        <v/>
      </c>
      <c r="P489" s="18">
        <f>SalesOrders_Log[[#This Row],[List Price]]-SalesOrders_Log[[#This Row],[Cost Price]]</f>
        <v>0</v>
      </c>
      <c r="Q48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89" s="93" t="str">
        <f>IFERROR(SalesOrders_Log[[#This Row],[QTY at List Price]]*SalesOrders_Log[[#This Row],[List Price]]/SalesOrders_Log[[#This Row],[Cost Price]]*SalesOrders_Log[[#This Row],[QTY at List Price]]-IF(SalesOrders_Log[[#This Row],[QTY at List Price]]="","",1),"")</f>
        <v/>
      </c>
      <c r="S489" s="93" t="str">
        <f>IFERROR( SalesOrders_Log[[#This Row],[QTY at Discount Price]]*SalesOrders_Log[[#This Row],[Discount Price]]/SalesOrders_Log[[#This Row],[Cost Price]]*SalesOrders_Log[[#This Row],[QTY at Discount Price]]-IF(SalesOrders_Log[[#This Row],[QTY at Discount Price]]="","",1),"")</f>
        <v/>
      </c>
      <c r="T489" s="6"/>
      <c r="V489" s="18">
        <f>IF(SalesOrders_Log[[#This Row],[Date Invoiced]]=FY01_M01,SalesOrders_Log[[#This Row],[Line Sub Total]],0)</f>
        <v>0</v>
      </c>
      <c r="W489" s="18">
        <f>IF(SalesOrders_Log[[#This Row],[Date Invoiced]]=FY01_M02,SalesOrders_Log[[#This Row],[Line Sub Total]],0)</f>
        <v>0</v>
      </c>
      <c r="X489" s="18">
        <f>IF(SalesOrders_Log[[#This Row],[Date Invoiced]]=FY01_M03,SalesOrders_Log[[#This Row],[Line Sub Total]],0)</f>
        <v>0</v>
      </c>
      <c r="Y489" s="18">
        <f>IF(SalesOrders_Log[[#This Row],[Date Invoiced]]=FY01_M04,SalesOrders_Log[[#This Row],[Line Sub Total]],0)</f>
        <v>0</v>
      </c>
      <c r="Z489" s="18">
        <f>IF(SalesOrders_Log[[#This Row],[Date Invoiced]]=FY01_M05,SalesOrders_Log[[#This Row],[Line Sub Total]],0)</f>
        <v>0</v>
      </c>
      <c r="AA489" s="18">
        <f>IF(SalesOrders_Log[[#This Row],[Date Invoiced]]=FY01_M06,SalesOrders_Log[[#This Row],[Line Sub Total]],0)</f>
        <v>0</v>
      </c>
      <c r="AB489" s="18">
        <f>IF(SalesOrders_Log[[#This Row],[Date Invoiced]]=FY01_M07,SalesOrders_Log[[#This Row],[Line Sub Total]],0)</f>
        <v>0</v>
      </c>
      <c r="AC489" s="18">
        <f>IF(SalesOrders_Log[[#This Row],[Date Invoiced]]=FY01_M08,SalesOrders_Log[[#This Row],[Line Sub Total]],0)</f>
        <v>0</v>
      </c>
      <c r="AD489" s="18">
        <f>IF(SalesOrders_Log[[#This Row],[Date Invoiced]]=FY01_M09,SalesOrders_Log[[#This Row],[Line Sub Total]],0)</f>
        <v>0</v>
      </c>
      <c r="AE489" s="18">
        <f>IF(SalesOrders_Log[[#This Row],[Date Invoiced]]=FY01_M10,SalesOrders_Log[[#This Row],[Line Sub Total]],0)</f>
        <v>0</v>
      </c>
      <c r="AF489" s="18">
        <f>IF(SalesOrders_Log[[#This Row],[Date Invoiced]]=FY01_M11,SalesOrders_Log[[#This Row],[Line Sub Total]],0)</f>
        <v>0</v>
      </c>
      <c r="AG489" s="18">
        <f>IF(SalesOrders_Log[[#This Row],[Date Invoiced]]=FY01_M12,SalesOrders_Log[[#This Row],[Line Sub Total]],0)</f>
        <v>0</v>
      </c>
      <c r="AH489" s="18">
        <f>IF(SalesOrders_Log[[#This Row],[Date Invoiced]]=FY02_M01,SalesOrders_Log[[#This Row],[Line Sub Total]],0)</f>
        <v>0</v>
      </c>
      <c r="AI489" s="18">
        <f>IF(SalesOrders_Log[[#This Row],[Date Invoiced]]=FY02_M02,SalesOrders_Log[[#This Row],[Line Sub Total]],0)</f>
        <v>0</v>
      </c>
      <c r="AJ489" s="18">
        <f>IF(SalesOrders_Log[[#This Row],[Date Invoiced]]=FY02_M03,SalesOrders_Log[[#This Row],[Line Sub Total]],0)</f>
        <v>0</v>
      </c>
      <c r="AK489" s="18">
        <f>IF(SalesOrders_Log[[#This Row],[Date Invoiced]]=FY02_M04,SalesOrders_Log[[#This Row],[Line Sub Total]],0)</f>
        <v>0</v>
      </c>
      <c r="AL489" s="18">
        <f>IF(SalesOrders_Log[[#This Row],[Date Invoiced]]=FY02_M05,SalesOrders_Log[[#This Row],[Line Sub Total]],0)</f>
        <v>0</v>
      </c>
      <c r="AM489" s="18">
        <f>IF(SalesOrders_Log[[#This Row],[Date Invoiced]]=FY02_M06,SalesOrders_Log[[#This Row],[Line Sub Total]],0)</f>
        <v>0</v>
      </c>
      <c r="AN489" s="18">
        <f>IF(SalesOrders_Log[[#This Row],[Date Invoiced]]=FY02_M07,SalesOrders_Log[[#This Row],[Line Sub Total]],0)</f>
        <v>0</v>
      </c>
      <c r="AO489" s="18">
        <f>IF(SalesOrders_Log[[#This Row],[Date Invoiced]]=FY02_M08,SalesOrders_Log[[#This Row],[Line Sub Total]],0)</f>
        <v>0</v>
      </c>
      <c r="AP489" s="18">
        <f>IF(SalesOrders_Log[[#This Row],[Date Invoiced]]=FY02_M09,SalesOrders_Log[[#This Row],[Line Sub Total]],0)</f>
        <v>0</v>
      </c>
      <c r="AQ489" s="18">
        <f>IF(SalesOrders_Log[[#This Row],[Date Invoiced]]=FY02_M10,SalesOrders_Log[[#This Row],[Line Sub Total]],0)</f>
        <v>0</v>
      </c>
      <c r="AR489" s="18">
        <f>IF(SalesOrders_Log[[#This Row],[Date Invoiced]]=FY02_M11,SalesOrders_Log[[#This Row],[Line Sub Total]],0)</f>
        <v>0</v>
      </c>
      <c r="AS489" s="18">
        <f>IF(SalesOrders_Log[[#This Row],[Date Invoiced]]=FY02_M12,SalesOrders_Log[[#This Row],[Line Sub Total]],0)</f>
        <v>0</v>
      </c>
      <c r="AT489" s="18">
        <f>IF(SalesOrders_Log[[#This Row],[Date Invoiced]]=FY03_M01,SalesOrders_Log[[#This Row],[Line Sub Total]],0)</f>
        <v>0</v>
      </c>
      <c r="AU489" s="18">
        <f>IF(SalesOrders_Log[[#This Row],[Date Invoiced]]=FY03_M02,SalesOrders_Log[[#This Row],[Line Sub Total]],0)</f>
        <v>0</v>
      </c>
      <c r="AV489" s="18">
        <f>IF(SalesOrders_Log[[#This Row],[Date Invoiced]]=FY03_M03,SalesOrders_Log[[#This Row],[Line Sub Total]],0)</f>
        <v>0</v>
      </c>
      <c r="AW489" s="18">
        <f>IF(SalesOrders_Log[[#This Row],[Date Invoiced]]=FY03_M04,SalesOrders_Log[[#This Row],[Line Sub Total]],0)</f>
        <v>0</v>
      </c>
      <c r="AX489" s="18">
        <f>IF(SalesOrders_Log[[#This Row],[Date Invoiced]]=FY03_M05,SalesOrders_Log[[#This Row],[Line Sub Total]],0)</f>
        <v>0</v>
      </c>
      <c r="AY489" s="18">
        <f>IF(SalesOrders_Log[[#This Row],[Date Invoiced]]=FY03_M06,SalesOrders_Log[[#This Row],[Line Sub Total]],0)</f>
        <v>0</v>
      </c>
      <c r="AZ489" s="18">
        <f>IF(SalesOrders_Log[[#This Row],[Date Invoiced]]=FY03_M07,SalesOrders_Log[[#This Row],[Line Sub Total]],0)</f>
        <v>0</v>
      </c>
      <c r="BA489" s="18">
        <f>IF(SalesOrders_Log[[#This Row],[Date Invoiced]]=FY03_M08,SalesOrders_Log[[#This Row],[Line Sub Total]],0)</f>
        <v>0</v>
      </c>
      <c r="BB489" s="18">
        <f>IF(SalesOrders_Log[[#This Row],[Date Invoiced]]=FY03_M09,SalesOrders_Log[[#This Row],[Line Sub Total]],0)</f>
        <v>0</v>
      </c>
      <c r="BC489" s="18">
        <f>IF(SalesOrders_Log[[#This Row],[Date Invoiced]]=FY03_M10,SalesOrders_Log[[#This Row],[Line Sub Total]],0)</f>
        <v>0</v>
      </c>
      <c r="BD489" s="18">
        <f>IF(SalesOrders_Log[[#This Row],[Date Invoiced]]=FY03_M11,SalesOrders_Log[[#This Row],[Line Sub Total]],0)</f>
        <v>0</v>
      </c>
      <c r="BE489" s="18">
        <f>IF(SalesOrders_Log[[#This Row],[Date Invoiced]]=FY03_M12,SalesOrders_Log[[#This Row],[Line Sub Total]],0)</f>
        <v>0</v>
      </c>
      <c r="BF489" s="18">
        <f>IF(SalesOrders_Log[[#This Row],[Product]]=FY04_M01,SalesOrders_Log[[#This Row],[Date Invoiced]],0)</f>
        <v>0</v>
      </c>
      <c r="BG489" s="18">
        <f>IF(SalesOrders_Log[[#This Row],[Product]]=FY04_M02,SalesOrders_Log[[#This Row],[Date Invoiced]],0)</f>
        <v>0</v>
      </c>
      <c r="BH489" s="18">
        <f>IF(SalesOrders_Log[[#This Row],[Product]]=FY04_M03,SalesOrders_Log[[#This Row],[Date Invoiced]],0)</f>
        <v>0</v>
      </c>
      <c r="BI489" s="18">
        <f>IF(SalesOrders_Log[[#This Row],[Product]]=FY04_M04,SalesOrders_Log[[#This Row],[Date Invoiced]],0)</f>
        <v>0</v>
      </c>
      <c r="BJ489" s="18">
        <f>IF(SalesOrders_Log[[#This Row],[Product]]=FY04_M05,SalesOrders_Log[[#This Row],[Date Invoiced]],0)</f>
        <v>0</v>
      </c>
      <c r="BK489" s="18">
        <f>IF(SalesOrders_Log[[#This Row],[Product]]=FY04_M06,SalesOrders_Log[[#This Row],[Date Invoiced]],0)</f>
        <v>0</v>
      </c>
      <c r="BL489" s="18">
        <f>IF(SalesOrders_Log[[#This Row],[Product]]=FY04_M07,SalesOrders_Log[[#This Row],[Date Invoiced]],0)</f>
        <v>0</v>
      </c>
      <c r="BM489" s="18">
        <f>IF(SalesOrders_Log[[#This Row],[Product]]=FY04_M08,SalesOrders_Log[[#This Row],[Date Invoiced]],0)</f>
        <v>0</v>
      </c>
      <c r="BN489" s="18">
        <f>IF(SalesOrders_Log[[#This Row],[Product]]=FY04_M09,SalesOrders_Log[[#This Row],[Date Invoiced]],0)</f>
        <v>0</v>
      </c>
      <c r="BO489" s="18">
        <f>IF(SalesOrders_Log[[#This Row],[Product]]=FY04_M10,SalesOrders_Log[[#This Row],[Date Invoiced]],0)</f>
        <v>0</v>
      </c>
      <c r="BP489" s="18">
        <f>IF(SalesOrders_Log[[#This Row],[Product]]=FY04_M11,SalesOrders_Log[[#This Row],[Date Invoiced]],0)</f>
        <v>0</v>
      </c>
      <c r="BQ489" s="18">
        <f>IF(SalesOrders_Log[[#This Row],[Product]]=FY04_M12,SalesOrders_Log[[#This Row],[Date Invoiced]],0)</f>
        <v>0</v>
      </c>
      <c r="BR489" s="18">
        <f>IF(SalesOrders_Log[[#This Row],[Product]]=FY05_M01,SalesOrders_Log[[#This Row],[Date Invoiced]],0)</f>
        <v>0</v>
      </c>
      <c r="BS489" s="18">
        <f>IF(SalesOrders_Log[[#This Row],[Product]]=FY05_M02,SalesOrders_Log[[#This Row],[Date Invoiced]],0)</f>
        <v>0</v>
      </c>
      <c r="BT489" s="18">
        <f>IF(SalesOrders_Log[[#This Row],[Product]]=FY05_M03,SalesOrders_Log[[#This Row],[Date Invoiced]],0)</f>
        <v>0</v>
      </c>
      <c r="BU489" s="18">
        <f>IF(SalesOrders_Log[[#This Row],[Product]]=FY05_M04,SalesOrders_Log[[#This Row],[Date Invoiced]],0)</f>
        <v>0</v>
      </c>
      <c r="BV489" s="18">
        <f>IF(SalesOrders_Log[[#This Row],[Product]]=FY05_M05,SalesOrders_Log[[#This Row],[Date Invoiced]],0)</f>
        <v>0</v>
      </c>
      <c r="BW489" s="18">
        <f>IF(SalesOrders_Log[[#This Row],[Product]]=FY05_M06,SalesOrders_Log[[#This Row],[Date Invoiced]],0)</f>
        <v>0</v>
      </c>
      <c r="BX489" s="18">
        <f>IF(SalesOrders_Log[[#This Row],[Product]]=FY05_M07,SalesOrders_Log[[#This Row],[Date Invoiced]],0)</f>
        <v>0</v>
      </c>
      <c r="BY489" s="18">
        <f>IF(SalesOrders_Log[[#This Row],[Product]]=FY05_M08,SalesOrders_Log[[#This Row],[Date Invoiced]],0)</f>
        <v>0</v>
      </c>
      <c r="BZ489" s="18">
        <f>IF(SalesOrders_Log[[#This Row],[Product]]=FY05_M09,SalesOrders_Log[[#This Row],[Date Invoiced]],0)</f>
        <v>0</v>
      </c>
      <c r="CA489" s="18">
        <f>IF(SalesOrders_Log[[#This Row],[Product]]=FY05_M10,SalesOrders_Log[[#This Row],[Date Invoiced]],0)</f>
        <v>0</v>
      </c>
      <c r="CB489" s="18">
        <f>IF(SalesOrders_Log[[#This Row],[Product]]=FY05_M11,SalesOrders_Log[[#This Row],[Date Invoiced]],0)</f>
        <v>0</v>
      </c>
      <c r="CC489" s="18">
        <f>IF(SalesOrders_Log[[#This Row],[Product]]=FY05_M12,SalesOrders_Log[[#This Row],[Date Invoiced]],0)</f>
        <v>0</v>
      </c>
    </row>
    <row r="490" spans="2:81" x14ac:dyDescent="0.25">
      <c r="B490" s="6" t="s">
        <v>1094</v>
      </c>
      <c r="C490" s="6"/>
      <c r="D490" s="11"/>
      <c r="E490" s="6"/>
      <c r="F490" s="6"/>
      <c r="G490" s="6"/>
      <c r="H490" s="6"/>
      <c r="I490" s="6"/>
      <c r="J490" s="6"/>
      <c r="K490" s="6"/>
      <c r="L490" s="18" t="str">
        <f>IF(ISBLANK(SalesOrders_Log[[#This Row],[Product]]),"",SalesOrders_Log[[#This Row],[List Price]]*SalesOrders_Log[[#This Row],[QTY at List Price]]+SalesOrders_Log[[#This Row],[Discount Price]]*SalesOrders_Log[[#This Row],[QTY at Discount Price]])</f>
        <v/>
      </c>
      <c r="M490" s="6"/>
      <c r="N490" s="6"/>
      <c r="O490" s="18" t="str">
        <f>IFERROR(SalesOrders_Log[[#This Row],[Line Sub Total]]*SalesOrders_Log[[#This Row],[Zip Code Taxes]],"")</f>
        <v/>
      </c>
      <c r="P490" s="18">
        <f>SalesOrders_Log[[#This Row],[List Price]]-SalesOrders_Log[[#This Row],[Cost Price]]</f>
        <v>0</v>
      </c>
      <c r="Q49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90" s="93" t="str">
        <f>IFERROR(SalesOrders_Log[[#This Row],[QTY at List Price]]*SalesOrders_Log[[#This Row],[List Price]]/SalesOrders_Log[[#This Row],[Cost Price]]*SalesOrders_Log[[#This Row],[QTY at List Price]]-IF(SalesOrders_Log[[#This Row],[QTY at List Price]]="","",1),"")</f>
        <v/>
      </c>
      <c r="S490" s="93" t="str">
        <f>IFERROR( SalesOrders_Log[[#This Row],[QTY at Discount Price]]*SalesOrders_Log[[#This Row],[Discount Price]]/SalesOrders_Log[[#This Row],[Cost Price]]*SalesOrders_Log[[#This Row],[QTY at Discount Price]]-IF(SalesOrders_Log[[#This Row],[QTY at Discount Price]]="","",1),"")</f>
        <v/>
      </c>
      <c r="T490" s="6"/>
      <c r="V490" s="18">
        <f>IF(SalesOrders_Log[[#This Row],[Date Invoiced]]=FY01_M01,SalesOrders_Log[[#This Row],[Line Sub Total]],0)</f>
        <v>0</v>
      </c>
      <c r="W490" s="18">
        <f>IF(SalesOrders_Log[[#This Row],[Date Invoiced]]=FY01_M02,SalesOrders_Log[[#This Row],[Line Sub Total]],0)</f>
        <v>0</v>
      </c>
      <c r="X490" s="18">
        <f>IF(SalesOrders_Log[[#This Row],[Date Invoiced]]=FY01_M03,SalesOrders_Log[[#This Row],[Line Sub Total]],0)</f>
        <v>0</v>
      </c>
      <c r="Y490" s="18">
        <f>IF(SalesOrders_Log[[#This Row],[Date Invoiced]]=FY01_M04,SalesOrders_Log[[#This Row],[Line Sub Total]],0)</f>
        <v>0</v>
      </c>
      <c r="Z490" s="18">
        <f>IF(SalesOrders_Log[[#This Row],[Date Invoiced]]=FY01_M05,SalesOrders_Log[[#This Row],[Line Sub Total]],0)</f>
        <v>0</v>
      </c>
      <c r="AA490" s="18">
        <f>IF(SalesOrders_Log[[#This Row],[Date Invoiced]]=FY01_M06,SalesOrders_Log[[#This Row],[Line Sub Total]],0)</f>
        <v>0</v>
      </c>
      <c r="AB490" s="18">
        <f>IF(SalesOrders_Log[[#This Row],[Date Invoiced]]=FY01_M07,SalesOrders_Log[[#This Row],[Line Sub Total]],0)</f>
        <v>0</v>
      </c>
      <c r="AC490" s="18">
        <f>IF(SalesOrders_Log[[#This Row],[Date Invoiced]]=FY01_M08,SalesOrders_Log[[#This Row],[Line Sub Total]],0)</f>
        <v>0</v>
      </c>
      <c r="AD490" s="18">
        <f>IF(SalesOrders_Log[[#This Row],[Date Invoiced]]=FY01_M09,SalesOrders_Log[[#This Row],[Line Sub Total]],0)</f>
        <v>0</v>
      </c>
      <c r="AE490" s="18">
        <f>IF(SalesOrders_Log[[#This Row],[Date Invoiced]]=FY01_M10,SalesOrders_Log[[#This Row],[Line Sub Total]],0)</f>
        <v>0</v>
      </c>
      <c r="AF490" s="18">
        <f>IF(SalesOrders_Log[[#This Row],[Date Invoiced]]=FY01_M11,SalesOrders_Log[[#This Row],[Line Sub Total]],0)</f>
        <v>0</v>
      </c>
      <c r="AG490" s="18">
        <f>IF(SalesOrders_Log[[#This Row],[Date Invoiced]]=FY01_M12,SalesOrders_Log[[#This Row],[Line Sub Total]],0)</f>
        <v>0</v>
      </c>
      <c r="AH490" s="18">
        <f>IF(SalesOrders_Log[[#This Row],[Date Invoiced]]=FY02_M01,SalesOrders_Log[[#This Row],[Line Sub Total]],0)</f>
        <v>0</v>
      </c>
      <c r="AI490" s="18">
        <f>IF(SalesOrders_Log[[#This Row],[Date Invoiced]]=FY02_M02,SalesOrders_Log[[#This Row],[Line Sub Total]],0)</f>
        <v>0</v>
      </c>
      <c r="AJ490" s="18">
        <f>IF(SalesOrders_Log[[#This Row],[Date Invoiced]]=FY02_M03,SalesOrders_Log[[#This Row],[Line Sub Total]],0)</f>
        <v>0</v>
      </c>
      <c r="AK490" s="18">
        <f>IF(SalesOrders_Log[[#This Row],[Date Invoiced]]=FY02_M04,SalesOrders_Log[[#This Row],[Line Sub Total]],0)</f>
        <v>0</v>
      </c>
      <c r="AL490" s="18">
        <f>IF(SalesOrders_Log[[#This Row],[Date Invoiced]]=FY02_M05,SalesOrders_Log[[#This Row],[Line Sub Total]],0)</f>
        <v>0</v>
      </c>
      <c r="AM490" s="18">
        <f>IF(SalesOrders_Log[[#This Row],[Date Invoiced]]=FY02_M06,SalesOrders_Log[[#This Row],[Line Sub Total]],0)</f>
        <v>0</v>
      </c>
      <c r="AN490" s="18">
        <f>IF(SalesOrders_Log[[#This Row],[Date Invoiced]]=FY02_M07,SalesOrders_Log[[#This Row],[Line Sub Total]],0)</f>
        <v>0</v>
      </c>
      <c r="AO490" s="18">
        <f>IF(SalesOrders_Log[[#This Row],[Date Invoiced]]=FY02_M08,SalesOrders_Log[[#This Row],[Line Sub Total]],0)</f>
        <v>0</v>
      </c>
      <c r="AP490" s="18">
        <f>IF(SalesOrders_Log[[#This Row],[Date Invoiced]]=FY02_M09,SalesOrders_Log[[#This Row],[Line Sub Total]],0)</f>
        <v>0</v>
      </c>
      <c r="AQ490" s="18">
        <f>IF(SalesOrders_Log[[#This Row],[Date Invoiced]]=FY02_M10,SalesOrders_Log[[#This Row],[Line Sub Total]],0)</f>
        <v>0</v>
      </c>
      <c r="AR490" s="18">
        <f>IF(SalesOrders_Log[[#This Row],[Date Invoiced]]=FY02_M11,SalesOrders_Log[[#This Row],[Line Sub Total]],0)</f>
        <v>0</v>
      </c>
      <c r="AS490" s="18">
        <f>IF(SalesOrders_Log[[#This Row],[Date Invoiced]]=FY02_M12,SalesOrders_Log[[#This Row],[Line Sub Total]],0)</f>
        <v>0</v>
      </c>
      <c r="AT490" s="18">
        <f>IF(SalesOrders_Log[[#This Row],[Date Invoiced]]=FY03_M01,SalesOrders_Log[[#This Row],[Line Sub Total]],0)</f>
        <v>0</v>
      </c>
      <c r="AU490" s="18">
        <f>IF(SalesOrders_Log[[#This Row],[Date Invoiced]]=FY03_M02,SalesOrders_Log[[#This Row],[Line Sub Total]],0)</f>
        <v>0</v>
      </c>
      <c r="AV490" s="18">
        <f>IF(SalesOrders_Log[[#This Row],[Date Invoiced]]=FY03_M03,SalesOrders_Log[[#This Row],[Line Sub Total]],0)</f>
        <v>0</v>
      </c>
      <c r="AW490" s="18">
        <f>IF(SalesOrders_Log[[#This Row],[Date Invoiced]]=FY03_M04,SalesOrders_Log[[#This Row],[Line Sub Total]],0)</f>
        <v>0</v>
      </c>
      <c r="AX490" s="18">
        <f>IF(SalesOrders_Log[[#This Row],[Date Invoiced]]=FY03_M05,SalesOrders_Log[[#This Row],[Line Sub Total]],0)</f>
        <v>0</v>
      </c>
      <c r="AY490" s="18">
        <f>IF(SalesOrders_Log[[#This Row],[Date Invoiced]]=FY03_M06,SalesOrders_Log[[#This Row],[Line Sub Total]],0)</f>
        <v>0</v>
      </c>
      <c r="AZ490" s="18">
        <f>IF(SalesOrders_Log[[#This Row],[Date Invoiced]]=FY03_M07,SalesOrders_Log[[#This Row],[Line Sub Total]],0)</f>
        <v>0</v>
      </c>
      <c r="BA490" s="18">
        <f>IF(SalesOrders_Log[[#This Row],[Date Invoiced]]=FY03_M08,SalesOrders_Log[[#This Row],[Line Sub Total]],0)</f>
        <v>0</v>
      </c>
      <c r="BB490" s="18">
        <f>IF(SalesOrders_Log[[#This Row],[Date Invoiced]]=FY03_M09,SalesOrders_Log[[#This Row],[Line Sub Total]],0)</f>
        <v>0</v>
      </c>
      <c r="BC490" s="18">
        <f>IF(SalesOrders_Log[[#This Row],[Date Invoiced]]=FY03_M10,SalesOrders_Log[[#This Row],[Line Sub Total]],0)</f>
        <v>0</v>
      </c>
      <c r="BD490" s="18">
        <f>IF(SalesOrders_Log[[#This Row],[Date Invoiced]]=FY03_M11,SalesOrders_Log[[#This Row],[Line Sub Total]],0)</f>
        <v>0</v>
      </c>
      <c r="BE490" s="18">
        <f>IF(SalesOrders_Log[[#This Row],[Date Invoiced]]=FY03_M12,SalesOrders_Log[[#This Row],[Line Sub Total]],0)</f>
        <v>0</v>
      </c>
      <c r="BF490" s="18">
        <f>IF(SalesOrders_Log[[#This Row],[Product]]=FY04_M01,SalesOrders_Log[[#This Row],[Date Invoiced]],0)</f>
        <v>0</v>
      </c>
      <c r="BG490" s="18">
        <f>IF(SalesOrders_Log[[#This Row],[Product]]=FY04_M02,SalesOrders_Log[[#This Row],[Date Invoiced]],0)</f>
        <v>0</v>
      </c>
      <c r="BH490" s="18">
        <f>IF(SalesOrders_Log[[#This Row],[Product]]=FY04_M03,SalesOrders_Log[[#This Row],[Date Invoiced]],0)</f>
        <v>0</v>
      </c>
      <c r="BI490" s="18">
        <f>IF(SalesOrders_Log[[#This Row],[Product]]=FY04_M04,SalesOrders_Log[[#This Row],[Date Invoiced]],0)</f>
        <v>0</v>
      </c>
      <c r="BJ490" s="18">
        <f>IF(SalesOrders_Log[[#This Row],[Product]]=FY04_M05,SalesOrders_Log[[#This Row],[Date Invoiced]],0)</f>
        <v>0</v>
      </c>
      <c r="BK490" s="18">
        <f>IF(SalesOrders_Log[[#This Row],[Product]]=FY04_M06,SalesOrders_Log[[#This Row],[Date Invoiced]],0)</f>
        <v>0</v>
      </c>
      <c r="BL490" s="18">
        <f>IF(SalesOrders_Log[[#This Row],[Product]]=FY04_M07,SalesOrders_Log[[#This Row],[Date Invoiced]],0)</f>
        <v>0</v>
      </c>
      <c r="BM490" s="18">
        <f>IF(SalesOrders_Log[[#This Row],[Product]]=FY04_M08,SalesOrders_Log[[#This Row],[Date Invoiced]],0)</f>
        <v>0</v>
      </c>
      <c r="BN490" s="18">
        <f>IF(SalesOrders_Log[[#This Row],[Product]]=FY04_M09,SalesOrders_Log[[#This Row],[Date Invoiced]],0)</f>
        <v>0</v>
      </c>
      <c r="BO490" s="18">
        <f>IF(SalesOrders_Log[[#This Row],[Product]]=FY04_M10,SalesOrders_Log[[#This Row],[Date Invoiced]],0)</f>
        <v>0</v>
      </c>
      <c r="BP490" s="18">
        <f>IF(SalesOrders_Log[[#This Row],[Product]]=FY04_M11,SalesOrders_Log[[#This Row],[Date Invoiced]],0)</f>
        <v>0</v>
      </c>
      <c r="BQ490" s="18">
        <f>IF(SalesOrders_Log[[#This Row],[Product]]=FY04_M12,SalesOrders_Log[[#This Row],[Date Invoiced]],0)</f>
        <v>0</v>
      </c>
      <c r="BR490" s="18">
        <f>IF(SalesOrders_Log[[#This Row],[Product]]=FY05_M01,SalesOrders_Log[[#This Row],[Date Invoiced]],0)</f>
        <v>0</v>
      </c>
      <c r="BS490" s="18">
        <f>IF(SalesOrders_Log[[#This Row],[Product]]=FY05_M02,SalesOrders_Log[[#This Row],[Date Invoiced]],0)</f>
        <v>0</v>
      </c>
      <c r="BT490" s="18">
        <f>IF(SalesOrders_Log[[#This Row],[Product]]=FY05_M03,SalesOrders_Log[[#This Row],[Date Invoiced]],0)</f>
        <v>0</v>
      </c>
      <c r="BU490" s="18">
        <f>IF(SalesOrders_Log[[#This Row],[Product]]=FY05_M04,SalesOrders_Log[[#This Row],[Date Invoiced]],0)</f>
        <v>0</v>
      </c>
      <c r="BV490" s="18">
        <f>IF(SalesOrders_Log[[#This Row],[Product]]=FY05_M05,SalesOrders_Log[[#This Row],[Date Invoiced]],0)</f>
        <v>0</v>
      </c>
      <c r="BW490" s="18">
        <f>IF(SalesOrders_Log[[#This Row],[Product]]=FY05_M06,SalesOrders_Log[[#This Row],[Date Invoiced]],0)</f>
        <v>0</v>
      </c>
      <c r="BX490" s="18">
        <f>IF(SalesOrders_Log[[#This Row],[Product]]=FY05_M07,SalesOrders_Log[[#This Row],[Date Invoiced]],0)</f>
        <v>0</v>
      </c>
      <c r="BY490" s="18">
        <f>IF(SalesOrders_Log[[#This Row],[Product]]=FY05_M08,SalesOrders_Log[[#This Row],[Date Invoiced]],0)</f>
        <v>0</v>
      </c>
      <c r="BZ490" s="18">
        <f>IF(SalesOrders_Log[[#This Row],[Product]]=FY05_M09,SalesOrders_Log[[#This Row],[Date Invoiced]],0)</f>
        <v>0</v>
      </c>
      <c r="CA490" s="18">
        <f>IF(SalesOrders_Log[[#This Row],[Product]]=FY05_M10,SalesOrders_Log[[#This Row],[Date Invoiced]],0)</f>
        <v>0</v>
      </c>
      <c r="CB490" s="18">
        <f>IF(SalesOrders_Log[[#This Row],[Product]]=FY05_M11,SalesOrders_Log[[#This Row],[Date Invoiced]],0)</f>
        <v>0</v>
      </c>
      <c r="CC490" s="18">
        <f>IF(SalesOrders_Log[[#This Row],[Product]]=FY05_M12,SalesOrders_Log[[#This Row],[Date Invoiced]],0)</f>
        <v>0</v>
      </c>
    </row>
    <row r="491" spans="2:81" x14ac:dyDescent="0.25">
      <c r="B491" s="6" t="s">
        <v>1095</v>
      </c>
      <c r="C491" s="6"/>
      <c r="D491" s="11"/>
      <c r="E491" s="6"/>
      <c r="F491" s="6"/>
      <c r="G491" s="6"/>
      <c r="H491" s="6"/>
      <c r="I491" s="6"/>
      <c r="J491" s="6"/>
      <c r="K491" s="6"/>
      <c r="L491" s="18" t="str">
        <f>IF(ISBLANK(SalesOrders_Log[[#This Row],[Product]]),"",SalesOrders_Log[[#This Row],[List Price]]*SalesOrders_Log[[#This Row],[QTY at List Price]]+SalesOrders_Log[[#This Row],[Discount Price]]*SalesOrders_Log[[#This Row],[QTY at Discount Price]])</f>
        <v/>
      </c>
      <c r="M491" s="6"/>
      <c r="N491" s="6"/>
      <c r="O491" s="18" t="str">
        <f>IFERROR(SalesOrders_Log[[#This Row],[Line Sub Total]]*SalesOrders_Log[[#This Row],[Zip Code Taxes]],"")</f>
        <v/>
      </c>
      <c r="P491" s="18">
        <f>SalesOrders_Log[[#This Row],[List Price]]-SalesOrders_Log[[#This Row],[Cost Price]]</f>
        <v>0</v>
      </c>
      <c r="Q49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91" s="93" t="str">
        <f>IFERROR(SalesOrders_Log[[#This Row],[QTY at List Price]]*SalesOrders_Log[[#This Row],[List Price]]/SalesOrders_Log[[#This Row],[Cost Price]]*SalesOrders_Log[[#This Row],[QTY at List Price]]-IF(SalesOrders_Log[[#This Row],[QTY at List Price]]="","",1),"")</f>
        <v/>
      </c>
      <c r="S491" s="93" t="str">
        <f>IFERROR( SalesOrders_Log[[#This Row],[QTY at Discount Price]]*SalesOrders_Log[[#This Row],[Discount Price]]/SalesOrders_Log[[#This Row],[Cost Price]]*SalesOrders_Log[[#This Row],[QTY at Discount Price]]-IF(SalesOrders_Log[[#This Row],[QTY at Discount Price]]="","",1),"")</f>
        <v/>
      </c>
      <c r="T491" s="6"/>
      <c r="V491" s="18">
        <f>IF(SalesOrders_Log[[#This Row],[Date Invoiced]]=FY01_M01,SalesOrders_Log[[#This Row],[Line Sub Total]],0)</f>
        <v>0</v>
      </c>
      <c r="W491" s="18">
        <f>IF(SalesOrders_Log[[#This Row],[Date Invoiced]]=FY01_M02,SalesOrders_Log[[#This Row],[Line Sub Total]],0)</f>
        <v>0</v>
      </c>
      <c r="X491" s="18">
        <f>IF(SalesOrders_Log[[#This Row],[Date Invoiced]]=FY01_M03,SalesOrders_Log[[#This Row],[Line Sub Total]],0)</f>
        <v>0</v>
      </c>
      <c r="Y491" s="18">
        <f>IF(SalesOrders_Log[[#This Row],[Date Invoiced]]=FY01_M04,SalesOrders_Log[[#This Row],[Line Sub Total]],0)</f>
        <v>0</v>
      </c>
      <c r="Z491" s="18">
        <f>IF(SalesOrders_Log[[#This Row],[Date Invoiced]]=FY01_M05,SalesOrders_Log[[#This Row],[Line Sub Total]],0)</f>
        <v>0</v>
      </c>
      <c r="AA491" s="18">
        <f>IF(SalesOrders_Log[[#This Row],[Date Invoiced]]=FY01_M06,SalesOrders_Log[[#This Row],[Line Sub Total]],0)</f>
        <v>0</v>
      </c>
      <c r="AB491" s="18">
        <f>IF(SalesOrders_Log[[#This Row],[Date Invoiced]]=FY01_M07,SalesOrders_Log[[#This Row],[Line Sub Total]],0)</f>
        <v>0</v>
      </c>
      <c r="AC491" s="18">
        <f>IF(SalesOrders_Log[[#This Row],[Date Invoiced]]=FY01_M08,SalesOrders_Log[[#This Row],[Line Sub Total]],0)</f>
        <v>0</v>
      </c>
      <c r="AD491" s="18">
        <f>IF(SalesOrders_Log[[#This Row],[Date Invoiced]]=FY01_M09,SalesOrders_Log[[#This Row],[Line Sub Total]],0)</f>
        <v>0</v>
      </c>
      <c r="AE491" s="18">
        <f>IF(SalesOrders_Log[[#This Row],[Date Invoiced]]=FY01_M10,SalesOrders_Log[[#This Row],[Line Sub Total]],0)</f>
        <v>0</v>
      </c>
      <c r="AF491" s="18">
        <f>IF(SalesOrders_Log[[#This Row],[Date Invoiced]]=FY01_M11,SalesOrders_Log[[#This Row],[Line Sub Total]],0)</f>
        <v>0</v>
      </c>
      <c r="AG491" s="18">
        <f>IF(SalesOrders_Log[[#This Row],[Date Invoiced]]=FY01_M12,SalesOrders_Log[[#This Row],[Line Sub Total]],0)</f>
        <v>0</v>
      </c>
      <c r="AH491" s="18">
        <f>IF(SalesOrders_Log[[#This Row],[Date Invoiced]]=FY02_M01,SalesOrders_Log[[#This Row],[Line Sub Total]],0)</f>
        <v>0</v>
      </c>
      <c r="AI491" s="18">
        <f>IF(SalesOrders_Log[[#This Row],[Date Invoiced]]=FY02_M02,SalesOrders_Log[[#This Row],[Line Sub Total]],0)</f>
        <v>0</v>
      </c>
      <c r="AJ491" s="18">
        <f>IF(SalesOrders_Log[[#This Row],[Date Invoiced]]=FY02_M03,SalesOrders_Log[[#This Row],[Line Sub Total]],0)</f>
        <v>0</v>
      </c>
      <c r="AK491" s="18">
        <f>IF(SalesOrders_Log[[#This Row],[Date Invoiced]]=FY02_M04,SalesOrders_Log[[#This Row],[Line Sub Total]],0)</f>
        <v>0</v>
      </c>
      <c r="AL491" s="18">
        <f>IF(SalesOrders_Log[[#This Row],[Date Invoiced]]=FY02_M05,SalesOrders_Log[[#This Row],[Line Sub Total]],0)</f>
        <v>0</v>
      </c>
      <c r="AM491" s="18">
        <f>IF(SalesOrders_Log[[#This Row],[Date Invoiced]]=FY02_M06,SalesOrders_Log[[#This Row],[Line Sub Total]],0)</f>
        <v>0</v>
      </c>
      <c r="AN491" s="18">
        <f>IF(SalesOrders_Log[[#This Row],[Date Invoiced]]=FY02_M07,SalesOrders_Log[[#This Row],[Line Sub Total]],0)</f>
        <v>0</v>
      </c>
      <c r="AO491" s="18">
        <f>IF(SalesOrders_Log[[#This Row],[Date Invoiced]]=FY02_M08,SalesOrders_Log[[#This Row],[Line Sub Total]],0)</f>
        <v>0</v>
      </c>
      <c r="AP491" s="18">
        <f>IF(SalesOrders_Log[[#This Row],[Date Invoiced]]=FY02_M09,SalesOrders_Log[[#This Row],[Line Sub Total]],0)</f>
        <v>0</v>
      </c>
      <c r="AQ491" s="18">
        <f>IF(SalesOrders_Log[[#This Row],[Date Invoiced]]=FY02_M10,SalesOrders_Log[[#This Row],[Line Sub Total]],0)</f>
        <v>0</v>
      </c>
      <c r="AR491" s="18">
        <f>IF(SalesOrders_Log[[#This Row],[Date Invoiced]]=FY02_M11,SalesOrders_Log[[#This Row],[Line Sub Total]],0)</f>
        <v>0</v>
      </c>
      <c r="AS491" s="18">
        <f>IF(SalesOrders_Log[[#This Row],[Date Invoiced]]=FY02_M12,SalesOrders_Log[[#This Row],[Line Sub Total]],0)</f>
        <v>0</v>
      </c>
      <c r="AT491" s="18">
        <f>IF(SalesOrders_Log[[#This Row],[Date Invoiced]]=FY03_M01,SalesOrders_Log[[#This Row],[Line Sub Total]],0)</f>
        <v>0</v>
      </c>
      <c r="AU491" s="18">
        <f>IF(SalesOrders_Log[[#This Row],[Date Invoiced]]=FY03_M02,SalesOrders_Log[[#This Row],[Line Sub Total]],0)</f>
        <v>0</v>
      </c>
      <c r="AV491" s="18">
        <f>IF(SalesOrders_Log[[#This Row],[Date Invoiced]]=FY03_M03,SalesOrders_Log[[#This Row],[Line Sub Total]],0)</f>
        <v>0</v>
      </c>
      <c r="AW491" s="18">
        <f>IF(SalesOrders_Log[[#This Row],[Date Invoiced]]=FY03_M04,SalesOrders_Log[[#This Row],[Line Sub Total]],0)</f>
        <v>0</v>
      </c>
      <c r="AX491" s="18">
        <f>IF(SalesOrders_Log[[#This Row],[Date Invoiced]]=FY03_M05,SalesOrders_Log[[#This Row],[Line Sub Total]],0)</f>
        <v>0</v>
      </c>
      <c r="AY491" s="18">
        <f>IF(SalesOrders_Log[[#This Row],[Date Invoiced]]=FY03_M06,SalesOrders_Log[[#This Row],[Line Sub Total]],0)</f>
        <v>0</v>
      </c>
      <c r="AZ491" s="18">
        <f>IF(SalesOrders_Log[[#This Row],[Date Invoiced]]=FY03_M07,SalesOrders_Log[[#This Row],[Line Sub Total]],0)</f>
        <v>0</v>
      </c>
      <c r="BA491" s="18">
        <f>IF(SalesOrders_Log[[#This Row],[Date Invoiced]]=FY03_M08,SalesOrders_Log[[#This Row],[Line Sub Total]],0)</f>
        <v>0</v>
      </c>
      <c r="BB491" s="18">
        <f>IF(SalesOrders_Log[[#This Row],[Date Invoiced]]=FY03_M09,SalesOrders_Log[[#This Row],[Line Sub Total]],0)</f>
        <v>0</v>
      </c>
      <c r="BC491" s="18">
        <f>IF(SalesOrders_Log[[#This Row],[Date Invoiced]]=FY03_M10,SalesOrders_Log[[#This Row],[Line Sub Total]],0)</f>
        <v>0</v>
      </c>
      <c r="BD491" s="18">
        <f>IF(SalesOrders_Log[[#This Row],[Date Invoiced]]=FY03_M11,SalesOrders_Log[[#This Row],[Line Sub Total]],0)</f>
        <v>0</v>
      </c>
      <c r="BE491" s="18">
        <f>IF(SalesOrders_Log[[#This Row],[Date Invoiced]]=FY03_M12,SalesOrders_Log[[#This Row],[Line Sub Total]],0)</f>
        <v>0</v>
      </c>
      <c r="BF491" s="18">
        <f>IF(SalesOrders_Log[[#This Row],[Product]]=FY04_M01,SalesOrders_Log[[#This Row],[Date Invoiced]],0)</f>
        <v>0</v>
      </c>
      <c r="BG491" s="18">
        <f>IF(SalesOrders_Log[[#This Row],[Product]]=FY04_M02,SalesOrders_Log[[#This Row],[Date Invoiced]],0)</f>
        <v>0</v>
      </c>
      <c r="BH491" s="18">
        <f>IF(SalesOrders_Log[[#This Row],[Product]]=FY04_M03,SalesOrders_Log[[#This Row],[Date Invoiced]],0)</f>
        <v>0</v>
      </c>
      <c r="BI491" s="18">
        <f>IF(SalesOrders_Log[[#This Row],[Product]]=FY04_M04,SalesOrders_Log[[#This Row],[Date Invoiced]],0)</f>
        <v>0</v>
      </c>
      <c r="BJ491" s="18">
        <f>IF(SalesOrders_Log[[#This Row],[Product]]=FY04_M05,SalesOrders_Log[[#This Row],[Date Invoiced]],0)</f>
        <v>0</v>
      </c>
      <c r="BK491" s="18">
        <f>IF(SalesOrders_Log[[#This Row],[Product]]=FY04_M06,SalesOrders_Log[[#This Row],[Date Invoiced]],0)</f>
        <v>0</v>
      </c>
      <c r="BL491" s="18">
        <f>IF(SalesOrders_Log[[#This Row],[Product]]=FY04_M07,SalesOrders_Log[[#This Row],[Date Invoiced]],0)</f>
        <v>0</v>
      </c>
      <c r="BM491" s="18">
        <f>IF(SalesOrders_Log[[#This Row],[Product]]=FY04_M08,SalesOrders_Log[[#This Row],[Date Invoiced]],0)</f>
        <v>0</v>
      </c>
      <c r="BN491" s="18">
        <f>IF(SalesOrders_Log[[#This Row],[Product]]=FY04_M09,SalesOrders_Log[[#This Row],[Date Invoiced]],0)</f>
        <v>0</v>
      </c>
      <c r="BO491" s="18">
        <f>IF(SalesOrders_Log[[#This Row],[Product]]=FY04_M10,SalesOrders_Log[[#This Row],[Date Invoiced]],0)</f>
        <v>0</v>
      </c>
      <c r="BP491" s="18">
        <f>IF(SalesOrders_Log[[#This Row],[Product]]=FY04_M11,SalesOrders_Log[[#This Row],[Date Invoiced]],0)</f>
        <v>0</v>
      </c>
      <c r="BQ491" s="18">
        <f>IF(SalesOrders_Log[[#This Row],[Product]]=FY04_M12,SalesOrders_Log[[#This Row],[Date Invoiced]],0)</f>
        <v>0</v>
      </c>
      <c r="BR491" s="18">
        <f>IF(SalesOrders_Log[[#This Row],[Product]]=FY05_M01,SalesOrders_Log[[#This Row],[Date Invoiced]],0)</f>
        <v>0</v>
      </c>
      <c r="BS491" s="18">
        <f>IF(SalesOrders_Log[[#This Row],[Product]]=FY05_M02,SalesOrders_Log[[#This Row],[Date Invoiced]],0)</f>
        <v>0</v>
      </c>
      <c r="BT491" s="18">
        <f>IF(SalesOrders_Log[[#This Row],[Product]]=FY05_M03,SalesOrders_Log[[#This Row],[Date Invoiced]],0)</f>
        <v>0</v>
      </c>
      <c r="BU491" s="18">
        <f>IF(SalesOrders_Log[[#This Row],[Product]]=FY05_M04,SalesOrders_Log[[#This Row],[Date Invoiced]],0)</f>
        <v>0</v>
      </c>
      <c r="BV491" s="18">
        <f>IF(SalesOrders_Log[[#This Row],[Product]]=FY05_M05,SalesOrders_Log[[#This Row],[Date Invoiced]],0)</f>
        <v>0</v>
      </c>
      <c r="BW491" s="18">
        <f>IF(SalesOrders_Log[[#This Row],[Product]]=FY05_M06,SalesOrders_Log[[#This Row],[Date Invoiced]],0)</f>
        <v>0</v>
      </c>
      <c r="BX491" s="18">
        <f>IF(SalesOrders_Log[[#This Row],[Product]]=FY05_M07,SalesOrders_Log[[#This Row],[Date Invoiced]],0)</f>
        <v>0</v>
      </c>
      <c r="BY491" s="18">
        <f>IF(SalesOrders_Log[[#This Row],[Product]]=FY05_M08,SalesOrders_Log[[#This Row],[Date Invoiced]],0)</f>
        <v>0</v>
      </c>
      <c r="BZ491" s="18">
        <f>IF(SalesOrders_Log[[#This Row],[Product]]=FY05_M09,SalesOrders_Log[[#This Row],[Date Invoiced]],0)</f>
        <v>0</v>
      </c>
      <c r="CA491" s="18">
        <f>IF(SalesOrders_Log[[#This Row],[Product]]=FY05_M10,SalesOrders_Log[[#This Row],[Date Invoiced]],0)</f>
        <v>0</v>
      </c>
      <c r="CB491" s="18">
        <f>IF(SalesOrders_Log[[#This Row],[Product]]=FY05_M11,SalesOrders_Log[[#This Row],[Date Invoiced]],0)</f>
        <v>0</v>
      </c>
      <c r="CC491" s="18">
        <f>IF(SalesOrders_Log[[#This Row],[Product]]=FY05_M12,SalesOrders_Log[[#This Row],[Date Invoiced]],0)</f>
        <v>0</v>
      </c>
    </row>
    <row r="492" spans="2:81" x14ac:dyDescent="0.25">
      <c r="B492" s="6" t="s">
        <v>1096</v>
      </c>
      <c r="C492" s="6"/>
      <c r="D492" s="11"/>
      <c r="E492" s="6"/>
      <c r="F492" s="6"/>
      <c r="G492" s="6"/>
      <c r="H492" s="6"/>
      <c r="I492" s="6"/>
      <c r="J492" s="6"/>
      <c r="K492" s="6"/>
      <c r="L492" s="18" t="str">
        <f>IF(ISBLANK(SalesOrders_Log[[#This Row],[Product]]),"",SalesOrders_Log[[#This Row],[List Price]]*SalesOrders_Log[[#This Row],[QTY at List Price]]+SalesOrders_Log[[#This Row],[Discount Price]]*SalesOrders_Log[[#This Row],[QTY at Discount Price]])</f>
        <v/>
      </c>
      <c r="M492" s="6"/>
      <c r="N492" s="6"/>
      <c r="O492" s="18" t="str">
        <f>IFERROR(SalesOrders_Log[[#This Row],[Line Sub Total]]*SalesOrders_Log[[#This Row],[Zip Code Taxes]],"")</f>
        <v/>
      </c>
      <c r="P492" s="18">
        <f>SalesOrders_Log[[#This Row],[List Price]]-SalesOrders_Log[[#This Row],[Cost Price]]</f>
        <v>0</v>
      </c>
      <c r="Q49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92" s="93" t="str">
        <f>IFERROR(SalesOrders_Log[[#This Row],[QTY at List Price]]*SalesOrders_Log[[#This Row],[List Price]]/SalesOrders_Log[[#This Row],[Cost Price]]*SalesOrders_Log[[#This Row],[QTY at List Price]]-IF(SalesOrders_Log[[#This Row],[QTY at List Price]]="","",1),"")</f>
        <v/>
      </c>
      <c r="S492" s="93" t="str">
        <f>IFERROR( SalesOrders_Log[[#This Row],[QTY at Discount Price]]*SalesOrders_Log[[#This Row],[Discount Price]]/SalesOrders_Log[[#This Row],[Cost Price]]*SalesOrders_Log[[#This Row],[QTY at Discount Price]]-IF(SalesOrders_Log[[#This Row],[QTY at Discount Price]]="","",1),"")</f>
        <v/>
      </c>
      <c r="T492" s="6"/>
      <c r="V492" s="18">
        <f>IF(SalesOrders_Log[[#This Row],[Date Invoiced]]=FY01_M01,SalesOrders_Log[[#This Row],[Line Sub Total]],0)</f>
        <v>0</v>
      </c>
      <c r="W492" s="18">
        <f>IF(SalesOrders_Log[[#This Row],[Date Invoiced]]=FY01_M02,SalesOrders_Log[[#This Row],[Line Sub Total]],0)</f>
        <v>0</v>
      </c>
      <c r="X492" s="18">
        <f>IF(SalesOrders_Log[[#This Row],[Date Invoiced]]=FY01_M03,SalesOrders_Log[[#This Row],[Line Sub Total]],0)</f>
        <v>0</v>
      </c>
      <c r="Y492" s="18">
        <f>IF(SalesOrders_Log[[#This Row],[Date Invoiced]]=FY01_M04,SalesOrders_Log[[#This Row],[Line Sub Total]],0)</f>
        <v>0</v>
      </c>
      <c r="Z492" s="18">
        <f>IF(SalesOrders_Log[[#This Row],[Date Invoiced]]=FY01_M05,SalesOrders_Log[[#This Row],[Line Sub Total]],0)</f>
        <v>0</v>
      </c>
      <c r="AA492" s="18">
        <f>IF(SalesOrders_Log[[#This Row],[Date Invoiced]]=FY01_M06,SalesOrders_Log[[#This Row],[Line Sub Total]],0)</f>
        <v>0</v>
      </c>
      <c r="AB492" s="18">
        <f>IF(SalesOrders_Log[[#This Row],[Date Invoiced]]=FY01_M07,SalesOrders_Log[[#This Row],[Line Sub Total]],0)</f>
        <v>0</v>
      </c>
      <c r="AC492" s="18">
        <f>IF(SalesOrders_Log[[#This Row],[Date Invoiced]]=FY01_M08,SalesOrders_Log[[#This Row],[Line Sub Total]],0)</f>
        <v>0</v>
      </c>
      <c r="AD492" s="18">
        <f>IF(SalesOrders_Log[[#This Row],[Date Invoiced]]=FY01_M09,SalesOrders_Log[[#This Row],[Line Sub Total]],0)</f>
        <v>0</v>
      </c>
      <c r="AE492" s="18">
        <f>IF(SalesOrders_Log[[#This Row],[Date Invoiced]]=FY01_M10,SalesOrders_Log[[#This Row],[Line Sub Total]],0)</f>
        <v>0</v>
      </c>
      <c r="AF492" s="18">
        <f>IF(SalesOrders_Log[[#This Row],[Date Invoiced]]=FY01_M11,SalesOrders_Log[[#This Row],[Line Sub Total]],0)</f>
        <v>0</v>
      </c>
      <c r="AG492" s="18">
        <f>IF(SalesOrders_Log[[#This Row],[Date Invoiced]]=FY01_M12,SalesOrders_Log[[#This Row],[Line Sub Total]],0)</f>
        <v>0</v>
      </c>
      <c r="AH492" s="18">
        <f>IF(SalesOrders_Log[[#This Row],[Date Invoiced]]=FY02_M01,SalesOrders_Log[[#This Row],[Line Sub Total]],0)</f>
        <v>0</v>
      </c>
      <c r="AI492" s="18">
        <f>IF(SalesOrders_Log[[#This Row],[Date Invoiced]]=FY02_M02,SalesOrders_Log[[#This Row],[Line Sub Total]],0)</f>
        <v>0</v>
      </c>
      <c r="AJ492" s="18">
        <f>IF(SalesOrders_Log[[#This Row],[Date Invoiced]]=FY02_M03,SalesOrders_Log[[#This Row],[Line Sub Total]],0)</f>
        <v>0</v>
      </c>
      <c r="AK492" s="18">
        <f>IF(SalesOrders_Log[[#This Row],[Date Invoiced]]=FY02_M04,SalesOrders_Log[[#This Row],[Line Sub Total]],0)</f>
        <v>0</v>
      </c>
      <c r="AL492" s="18">
        <f>IF(SalesOrders_Log[[#This Row],[Date Invoiced]]=FY02_M05,SalesOrders_Log[[#This Row],[Line Sub Total]],0)</f>
        <v>0</v>
      </c>
      <c r="AM492" s="18">
        <f>IF(SalesOrders_Log[[#This Row],[Date Invoiced]]=FY02_M06,SalesOrders_Log[[#This Row],[Line Sub Total]],0)</f>
        <v>0</v>
      </c>
      <c r="AN492" s="18">
        <f>IF(SalesOrders_Log[[#This Row],[Date Invoiced]]=FY02_M07,SalesOrders_Log[[#This Row],[Line Sub Total]],0)</f>
        <v>0</v>
      </c>
      <c r="AO492" s="18">
        <f>IF(SalesOrders_Log[[#This Row],[Date Invoiced]]=FY02_M08,SalesOrders_Log[[#This Row],[Line Sub Total]],0)</f>
        <v>0</v>
      </c>
      <c r="AP492" s="18">
        <f>IF(SalesOrders_Log[[#This Row],[Date Invoiced]]=FY02_M09,SalesOrders_Log[[#This Row],[Line Sub Total]],0)</f>
        <v>0</v>
      </c>
      <c r="AQ492" s="18">
        <f>IF(SalesOrders_Log[[#This Row],[Date Invoiced]]=FY02_M10,SalesOrders_Log[[#This Row],[Line Sub Total]],0)</f>
        <v>0</v>
      </c>
      <c r="AR492" s="18">
        <f>IF(SalesOrders_Log[[#This Row],[Date Invoiced]]=FY02_M11,SalesOrders_Log[[#This Row],[Line Sub Total]],0)</f>
        <v>0</v>
      </c>
      <c r="AS492" s="18">
        <f>IF(SalesOrders_Log[[#This Row],[Date Invoiced]]=FY02_M12,SalesOrders_Log[[#This Row],[Line Sub Total]],0)</f>
        <v>0</v>
      </c>
      <c r="AT492" s="18">
        <f>IF(SalesOrders_Log[[#This Row],[Date Invoiced]]=FY03_M01,SalesOrders_Log[[#This Row],[Line Sub Total]],0)</f>
        <v>0</v>
      </c>
      <c r="AU492" s="18">
        <f>IF(SalesOrders_Log[[#This Row],[Date Invoiced]]=FY03_M02,SalesOrders_Log[[#This Row],[Line Sub Total]],0)</f>
        <v>0</v>
      </c>
      <c r="AV492" s="18">
        <f>IF(SalesOrders_Log[[#This Row],[Date Invoiced]]=FY03_M03,SalesOrders_Log[[#This Row],[Line Sub Total]],0)</f>
        <v>0</v>
      </c>
      <c r="AW492" s="18">
        <f>IF(SalesOrders_Log[[#This Row],[Date Invoiced]]=FY03_M04,SalesOrders_Log[[#This Row],[Line Sub Total]],0)</f>
        <v>0</v>
      </c>
      <c r="AX492" s="18">
        <f>IF(SalesOrders_Log[[#This Row],[Date Invoiced]]=FY03_M05,SalesOrders_Log[[#This Row],[Line Sub Total]],0)</f>
        <v>0</v>
      </c>
      <c r="AY492" s="18">
        <f>IF(SalesOrders_Log[[#This Row],[Date Invoiced]]=FY03_M06,SalesOrders_Log[[#This Row],[Line Sub Total]],0)</f>
        <v>0</v>
      </c>
      <c r="AZ492" s="18">
        <f>IF(SalesOrders_Log[[#This Row],[Date Invoiced]]=FY03_M07,SalesOrders_Log[[#This Row],[Line Sub Total]],0)</f>
        <v>0</v>
      </c>
      <c r="BA492" s="18">
        <f>IF(SalesOrders_Log[[#This Row],[Date Invoiced]]=FY03_M08,SalesOrders_Log[[#This Row],[Line Sub Total]],0)</f>
        <v>0</v>
      </c>
      <c r="BB492" s="18">
        <f>IF(SalesOrders_Log[[#This Row],[Date Invoiced]]=FY03_M09,SalesOrders_Log[[#This Row],[Line Sub Total]],0)</f>
        <v>0</v>
      </c>
      <c r="BC492" s="18">
        <f>IF(SalesOrders_Log[[#This Row],[Date Invoiced]]=FY03_M10,SalesOrders_Log[[#This Row],[Line Sub Total]],0)</f>
        <v>0</v>
      </c>
      <c r="BD492" s="18">
        <f>IF(SalesOrders_Log[[#This Row],[Date Invoiced]]=FY03_M11,SalesOrders_Log[[#This Row],[Line Sub Total]],0)</f>
        <v>0</v>
      </c>
      <c r="BE492" s="18">
        <f>IF(SalesOrders_Log[[#This Row],[Date Invoiced]]=FY03_M12,SalesOrders_Log[[#This Row],[Line Sub Total]],0)</f>
        <v>0</v>
      </c>
      <c r="BF492" s="18">
        <f>IF(SalesOrders_Log[[#This Row],[Product]]=FY04_M01,SalesOrders_Log[[#This Row],[Date Invoiced]],0)</f>
        <v>0</v>
      </c>
      <c r="BG492" s="18">
        <f>IF(SalesOrders_Log[[#This Row],[Product]]=FY04_M02,SalesOrders_Log[[#This Row],[Date Invoiced]],0)</f>
        <v>0</v>
      </c>
      <c r="BH492" s="18">
        <f>IF(SalesOrders_Log[[#This Row],[Product]]=FY04_M03,SalesOrders_Log[[#This Row],[Date Invoiced]],0)</f>
        <v>0</v>
      </c>
      <c r="BI492" s="18">
        <f>IF(SalesOrders_Log[[#This Row],[Product]]=FY04_M04,SalesOrders_Log[[#This Row],[Date Invoiced]],0)</f>
        <v>0</v>
      </c>
      <c r="BJ492" s="18">
        <f>IF(SalesOrders_Log[[#This Row],[Product]]=FY04_M05,SalesOrders_Log[[#This Row],[Date Invoiced]],0)</f>
        <v>0</v>
      </c>
      <c r="BK492" s="18">
        <f>IF(SalesOrders_Log[[#This Row],[Product]]=FY04_M06,SalesOrders_Log[[#This Row],[Date Invoiced]],0)</f>
        <v>0</v>
      </c>
      <c r="BL492" s="18">
        <f>IF(SalesOrders_Log[[#This Row],[Product]]=FY04_M07,SalesOrders_Log[[#This Row],[Date Invoiced]],0)</f>
        <v>0</v>
      </c>
      <c r="BM492" s="18">
        <f>IF(SalesOrders_Log[[#This Row],[Product]]=FY04_M08,SalesOrders_Log[[#This Row],[Date Invoiced]],0)</f>
        <v>0</v>
      </c>
      <c r="BN492" s="18">
        <f>IF(SalesOrders_Log[[#This Row],[Product]]=FY04_M09,SalesOrders_Log[[#This Row],[Date Invoiced]],0)</f>
        <v>0</v>
      </c>
      <c r="BO492" s="18">
        <f>IF(SalesOrders_Log[[#This Row],[Product]]=FY04_M10,SalesOrders_Log[[#This Row],[Date Invoiced]],0)</f>
        <v>0</v>
      </c>
      <c r="BP492" s="18">
        <f>IF(SalesOrders_Log[[#This Row],[Product]]=FY04_M11,SalesOrders_Log[[#This Row],[Date Invoiced]],0)</f>
        <v>0</v>
      </c>
      <c r="BQ492" s="18">
        <f>IF(SalesOrders_Log[[#This Row],[Product]]=FY04_M12,SalesOrders_Log[[#This Row],[Date Invoiced]],0)</f>
        <v>0</v>
      </c>
      <c r="BR492" s="18">
        <f>IF(SalesOrders_Log[[#This Row],[Product]]=FY05_M01,SalesOrders_Log[[#This Row],[Date Invoiced]],0)</f>
        <v>0</v>
      </c>
      <c r="BS492" s="18">
        <f>IF(SalesOrders_Log[[#This Row],[Product]]=FY05_M02,SalesOrders_Log[[#This Row],[Date Invoiced]],0)</f>
        <v>0</v>
      </c>
      <c r="BT492" s="18">
        <f>IF(SalesOrders_Log[[#This Row],[Product]]=FY05_M03,SalesOrders_Log[[#This Row],[Date Invoiced]],0)</f>
        <v>0</v>
      </c>
      <c r="BU492" s="18">
        <f>IF(SalesOrders_Log[[#This Row],[Product]]=FY05_M04,SalesOrders_Log[[#This Row],[Date Invoiced]],0)</f>
        <v>0</v>
      </c>
      <c r="BV492" s="18">
        <f>IF(SalesOrders_Log[[#This Row],[Product]]=FY05_M05,SalesOrders_Log[[#This Row],[Date Invoiced]],0)</f>
        <v>0</v>
      </c>
      <c r="BW492" s="18">
        <f>IF(SalesOrders_Log[[#This Row],[Product]]=FY05_M06,SalesOrders_Log[[#This Row],[Date Invoiced]],0)</f>
        <v>0</v>
      </c>
      <c r="BX492" s="18">
        <f>IF(SalesOrders_Log[[#This Row],[Product]]=FY05_M07,SalesOrders_Log[[#This Row],[Date Invoiced]],0)</f>
        <v>0</v>
      </c>
      <c r="BY492" s="18">
        <f>IF(SalesOrders_Log[[#This Row],[Product]]=FY05_M08,SalesOrders_Log[[#This Row],[Date Invoiced]],0)</f>
        <v>0</v>
      </c>
      <c r="BZ492" s="18">
        <f>IF(SalesOrders_Log[[#This Row],[Product]]=FY05_M09,SalesOrders_Log[[#This Row],[Date Invoiced]],0)</f>
        <v>0</v>
      </c>
      <c r="CA492" s="18">
        <f>IF(SalesOrders_Log[[#This Row],[Product]]=FY05_M10,SalesOrders_Log[[#This Row],[Date Invoiced]],0)</f>
        <v>0</v>
      </c>
      <c r="CB492" s="18">
        <f>IF(SalesOrders_Log[[#This Row],[Product]]=FY05_M11,SalesOrders_Log[[#This Row],[Date Invoiced]],0)</f>
        <v>0</v>
      </c>
      <c r="CC492" s="18">
        <f>IF(SalesOrders_Log[[#This Row],[Product]]=FY05_M12,SalesOrders_Log[[#This Row],[Date Invoiced]],0)</f>
        <v>0</v>
      </c>
    </row>
    <row r="493" spans="2:81" x14ac:dyDescent="0.25">
      <c r="B493" s="6" t="s">
        <v>1097</v>
      </c>
      <c r="C493" s="6"/>
      <c r="D493" s="11"/>
      <c r="E493" s="6"/>
      <c r="F493" s="6"/>
      <c r="G493" s="6"/>
      <c r="H493" s="6"/>
      <c r="I493" s="6"/>
      <c r="J493" s="6"/>
      <c r="K493" s="6"/>
      <c r="L493" s="18" t="str">
        <f>IF(ISBLANK(SalesOrders_Log[[#This Row],[Product]]),"",SalesOrders_Log[[#This Row],[List Price]]*SalesOrders_Log[[#This Row],[QTY at List Price]]+SalesOrders_Log[[#This Row],[Discount Price]]*SalesOrders_Log[[#This Row],[QTY at Discount Price]])</f>
        <v/>
      </c>
      <c r="M493" s="6"/>
      <c r="N493" s="6"/>
      <c r="O493" s="18" t="str">
        <f>IFERROR(SalesOrders_Log[[#This Row],[Line Sub Total]]*SalesOrders_Log[[#This Row],[Zip Code Taxes]],"")</f>
        <v/>
      </c>
      <c r="P493" s="18">
        <f>SalesOrders_Log[[#This Row],[List Price]]-SalesOrders_Log[[#This Row],[Cost Price]]</f>
        <v>0</v>
      </c>
      <c r="Q49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93" s="93" t="str">
        <f>IFERROR(SalesOrders_Log[[#This Row],[QTY at List Price]]*SalesOrders_Log[[#This Row],[List Price]]/SalesOrders_Log[[#This Row],[Cost Price]]*SalesOrders_Log[[#This Row],[QTY at List Price]]-IF(SalesOrders_Log[[#This Row],[QTY at List Price]]="","",1),"")</f>
        <v/>
      </c>
      <c r="S493" s="93" t="str">
        <f>IFERROR( SalesOrders_Log[[#This Row],[QTY at Discount Price]]*SalesOrders_Log[[#This Row],[Discount Price]]/SalesOrders_Log[[#This Row],[Cost Price]]*SalesOrders_Log[[#This Row],[QTY at Discount Price]]-IF(SalesOrders_Log[[#This Row],[QTY at Discount Price]]="","",1),"")</f>
        <v/>
      </c>
      <c r="T493" s="6"/>
      <c r="V493" s="18">
        <f>IF(SalesOrders_Log[[#This Row],[Date Invoiced]]=FY01_M01,SalesOrders_Log[[#This Row],[Line Sub Total]],0)</f>
        <v>0</v>
      </c>
      <c r="W493" s="18">
        <f>IF(SalesOrders_Log[[#This Row],[Date Invoiced]]=FY01_M02,SalesOrders_Log[[#This Row],[Line Sub Total]],0)</f>
        <v>0</v>
      </c>
      <c r="X493" s="18">
        <f>IF(SalesOrders_Log[[#This Row],[Date Invoiced]]=FY01_M03,SalesOrders_Log[[#This Row],[Line Sub Total]],0)</f>
        <v>0</v>
      </c>
      <c r="Y493" s="18">
        <f>IF(SalesOrders_Log[[#This Row],[Date Invoiced]]=FY01_M04,SalesOrders_Log[[#This Row],[Line Sub Total]],0)</f>
        <v>0</v>
      </c>
      <c r="Z493" s="18">
        <f>IF(SalesOrders_Log[[#This Row],[Date Invoiced]]=FY01_M05,SalesOrders_Log[[#This Row],[Line Sub Total]],0)</f>
        <v>0</v>
      </c>
      <c r="AA493" s="18">
        <f>IF(SalesOrders_Log[[#This Row],[Date Invoiced]]=FY01_M06,SalesOrders_Log[[#This Row],[Line Sub Total]],0)</f>
        <v>0</v>
      </c>
      <c r="AB493" s="18">
        <f>IF(SalesOrders_Log[[#This Row],[Date Invoiced]]=FY01_M07,SalesOrders_Log[[#This Row],[Line Sub Total]],0)</f>
        <v>0</v>
      </c>
      <c r="AC493" s="18">
        <f>IF(SalesOrders_Log[[#This Row],[Date Invoiced]]=FY01_M08,SalesOrders_Log[[#This Row],[Line Sub Total]],0)</f>
        <v>0</v>
      </c>
      <c r="AD493" s="18">
        <f>IF(SalesOrders_Log[[#This Row],[Date Invoiced]]=FY01_M09,SalesOrders_Log[[#This Row],[Line Sub Total]],0)</f>
        <v>0</v>
      </c>
      <c r="AE493" s="18">
        <f>IF(SalesOrders_Log[[#This Row],[Date Invoiced]]=FY01_M10,SalesOrders_Log[[#This Row],[Line Sub Total]],0)</f>
        <v>0</v>
      </c>
      <c r="AF493" s="18">
        <f>IF(SalesOrders_Log[[#This Row],[Date Invoiced]]=FY01_M11,SalesOrders_Log[[#This Row],[Line Sub Total]],0)</f>
        <v>0</v>
      </c>
      <c r="AG493" s="18">
        <f>IF(SalesOrders_Log[[#This Row],[Date Invoiced]]=FY01_M12,SalesOrders_Log[[#This Row],[Line Sub Total]],0)</f>
        <v>0</v>
      </c>
      <c r="AH493" s="18">
        <f>IF(SalesOrders_Log[[#This Row],[Date Invoiced]]=FY02_M01,SalesOrders_Log[[#This Row],[Line Sub Total]],0)</f>
        <v>0</v>
      </c>
      <c r="AI493" s="18">
        <f>IF(SalesOrders_Log[[#This Row],[Date Invoiced]]=FY02_M02,SalesOrders_Log[[#This Row],[Line Sub Total]],0)</f>
        <v>0</v>
      </c>
      <c r="AJ493" s="18">
        <f>IF(SalesOrders_Log[[#This Row],[Date Invoiced]]=FY02_M03,SalesOrders_Log[[#This Row],[Line Sub Total]],0)</f>
        <v>0</v>
      </c>
      <c r="AK493" s="18">
        <f>IF(SalesOrders_Log[[#This Row],[Date Invoiced]]=FY02_M04,SalesOrders_Log[[#This Row],[Line Sub Total]],0)</f>
        <v>0</v>
      </c>
      <c r="AL493" s="18">
        <f>IF(SalesOrders_Log[[#This Row],[Date Invoiced]]=FY02_M05,SalesOrders_Log[[#This Row],[Line Sub Total]],0)</f>
        <v>0</v>
      </c>
      <c r="AM493" s="18">
        <f>IF(SalesOrders_Log[[#This Row],[Date Invoiced]]=FY02_M06,SalesOrders_Log[[#This Row],[Line Sub Total]],0)</f>
        <v>0</v>
      </c>
      <c r="AN493" s="18">
        <f>IF(SalesOrders_Log[[#This Row],[Date Invoiced]]=FY02_M07,SalesOrders_Log[[#This Row],[Line Sub Total]],0)</f>
        <v>0</v>
      </c>
      <c r="AO493" s="18">
        <f>IF(SalesOrders_Log[[#This Row],[Date Invoiced]]=FY02_M08,SalesOrders_Log[[#This Row],[Line Sub Total]],0)</f>
        <v>0</v>
      </c>
      <c r="AP493" s="18">
        <f>IF(SalesOrders_Log[[#This Row],[Date Invoiced]]=FY02_M09,SalesOrders_Log[[#This Row],[Line Sub Total]],0)</f>
        <v>0</v>
      </c>
      <c r="AQ493" s="18">
        <f>IF(SalesOrders_Log[[#This Row],[Date Invoiced]]=FY02_M10,SalesOrders_Log[[#This Row],[Line Sub Total]],0)</f>
        <v>0</v>
      </c>
      <c r="AR493" s="18">
        <f>IF(SalesOrders_Log[[#This Row],[Date Invoiced]]=FY02_M11,SalesOrders_Log[[#This Row],[Line Sub Total]],0)</f>
        <v>0</v>
      </c>
      <c r="AS493" s="18">
        <f>IF(SalesOrders_Log[[#This Row],[Date Invoiced]]=FY02_M12,SalesOrders_Log[[#This Row],[Line Sub Total]],0)</f>
        <v>0</v>
      </c>
      <c r="AT493" s="18">
        <f>IF(SalesOrders_Log[[#This Row],[Date Invoiced]]=FY03_M01,SalesOrders_Log[[#This Row],[Line Sub Total]],0)</f>
        <v>0</v>
      </c>
      <c r="AU493" s="18">
        <f>IF(SalesOrders_Log[[#This Row],[Date Invoiced]]=FY03_M02,SalesOrders_Log[[#This Row],[Line Sub Total]],0)</f>
        <v>0</v>
      </c>
      <c r="AV493" s="18">
        <f>IF(SalesOrders_Log[[#This Row],[Date Invoiced]]=FY03_M03,SalesOrders_Log[[#This Row],[Line Sub Total]],0)</f>
        <v>0</v>
      </c>
      <c r="AW493" s="18">
        <f>IF(SalesOrders_Log[[#This Row],[Date Invoiced]]=FY03_M04,SalesOrders_Log[[#This Row],[Line Sub Total]],0)</f>
        <v>0</v>
      </c>
      <c r="AX493" s="18">
        <f>IF(SalesOrders_Log[[#This Row],[Date Invoiced]]=FY03_M05,SalesOrders_Log[[#This Row],[Line Sub Total]],0)</f>
        <v>0</v>
      </c>
      <c r="AY493" s="18">
        <f>IF(SalesOrders_Log[[#This Row],[Date Invoiced]]=FY03_M06,SalesOrders_Log[[#This Row],[Line Sub Total]],0)</f>
        <v>0</v>
      </c>
      <c r="AZ493" s="18">
        <f>IF(SalesOrders_Log[[#This Row],[Date Invoiced]]=FY03_M07,SalesOrders_Log[[#This Row],[Line Sub Total]],0)</f>
        <v>0</v>
      </c>
      <c r="BA493" s="18">
        <f>IF(SalesOrders_Log[[#This Row],[Date Invoiced]]=FY03_M08,SalesOrders_Log[[#This Row],[Line Sub Total]],0)</f>
        <v>0</v>
      </c>
      <c r="BB493" s="18">
        <f>IF(SalesOrders_Log[[#This Row],[Date Invoiced]]=FY03_M09,SalesOrders_Log[[#This Row],[Line Sub Total]],0)</f>
        <v>0</v>
      </c>
      <c r="BC493" s="18">
        <f>IF(SalesOrders_Log[[#This Row],[Date Invoiced]]=FY03_M10,SalesOrders_Log[[#This Row],[Line Sub Total]],0)</f>
        <v>0</v>
      </c>
      <c r="BD493" s="18">
        <f>IF(SalesOrders_Log[[#This Row],[Date Invoiced]]=FY03_M11,SalesOrders_Log[[#This Row],[Line Sub Total]],0)</f>
        <v>0</v>
      </c>
      <c r="BE493" s="18">
        <f>IF(SalesOrders_Log[[#This Row],[Date Invoiced]]=FY03_M12,SalesOrders_Log[[#This Row],[Line Sub Total]],0)</f>
        <v>0</v>
      </c>
      <c r="BF493" s="18">
        <f>IF(SalesOrders_Log[[#This Row],[Product]]=FY04_M01,SalesOrders_Log[[#This Row],[Date Invoiced]],0)</f>
        <v>0</v>
      </c>
      <c r="BG493" s="18">
        <f>IF(SalesOrders_Log[[#This Row],[Product]]=FY04_M02,SalesOrders_Log[[#This Row],[Date Invoiced]],0)</f>
        <v>0</v>
      </c>
      <c r="BH493" s="18">
        <f>IF(SalesOrders_Log[[#This Row],[Product]]=FY04_M03,SalesOrders_Log[[#This Row],[Date Invoiced]],0)</f>
        <v>0</v>
      </c>
      <c r="BI493" s="18">
        <f>IF(SalesOrders_Log[[#This Row],[Product]]=FY04_M04,SalesOrders_Log[[#This Row],[Date Invoiced]],0)</f>
        <v>0</v>
      </c>
      <c r="BJ493" s="18">
        <f>IF(SalesOrders_Log[[#This Row],[Product]]=FY04_M05,SalesOrders_Log[[#This Row],[Date Invoiced]],0)</f>
        <v>0</v>
      </c>
      <c r="BK493" s="18">
        <f>IF(SalesOrders_Log[[#This Row],[Product]]=FY04_M06,SalesOrders_Log[[#This Row],[Date Invoiced]],0)</f>
        <v>0</v>
      </c>
      <c r="BL493" s="18">
        <f>IF(SalesOrders_Log[[#This Row],[Product]]=FY04_M07,SalesOrders_Log[[#This Row],[Date Invoiced]],0)</f>
        <v>0</v>
      </c>
      <c r="BM493" s="18">
        <f>IF(SalesOrders_Log[[#This Row],[Product]]=FY04_M08,SalesOrders_Log[[#This Row],[Date Invoiced]],0)</f>
        <v>0</v>
      </c>
      <c r="BN493" s="18">
        <f>IF(SalesOrders_Log[[#This Row],[Product]]=FY04_M09,SalesOrders_Log[[#This Row],[Date Invoiced]],0)</f>
        <v>0</v>
      </c>
      <c r="BO493" s="18">
        <f>IF(SalesOrders_Log[[#This Row],[Product]]=FY04_M10,SalesOrders_Log[[#This Row],[Date Invoiced]],0)</f>
        <v>0</v>
      </c>
      <c r="BP493" s="18">
        <f>IF(SalesOrders_Log[[#This Row],[Product]]=FY04_M11,SalesOrders_Log[[#This Row],[Date Invoiced]],0)</f>
        <v>0</v>
      </c>
      <c r="BQ493" s="18">
        <f>IF(SalesOrders_Log[[#This Row],[Product]]=FY04_M12,SalesOrders_Log[[#This Row],[Date Invoiced]],0)</f>
        <v>0</v>
      </c>
      <c r="BR493" s="18">
        <f>IF(SalesOrders_Log[[#This Row],[Product]]=FY05_M01,SalesOrders_Log[[#This Row],[Date Invoiced]],0)</f>
        <v>0</v>
      </c>
      <c r="BS493" s="18">
        <f>IF(SalesOrders_Log[[#This Row],[Product]]=FY05_M02,SalesOrders_Log[[#This Row],[Date Invoiced]],0)</f>
        <v>0</v>
      </c>
      <c r="BT493" s="18">
        <f>IF(SalesOrders_Log[[#This Row],[Product]]=FY05_M03,SalesOrders_Log[[#This Row],[Date Invoiced]],0)</f>
        <v>0</v>
      </c>
      <c r="BU493" s="18">
        <f>IF(SalesOrders_Log[[#This Row],[Product]]=FY05_M04,SalesOrders_Log[[#This Row],[Date Invoiced]],0)</f>
        <v>0</v>
      </c>
      <c r="BV493" s="18">
        <f>IF(SalesOrders_Log[[#This Row],[Product]]=FY05_M05,SalesOrders_Log[[#This Row],[Date Invoiced]],0)</f>
        <v>0</v>
      </c>
      <c r="BW493" s="18">
        <f>IF(SalesOrders_Log[[#This Row],[Product]]=FY05_M06,SalesOrders_Log[[#This Row],[Date Invoiced]],0)</f>
        <v>0</v>
      </c>
      <c r="BX493" s="18">
        <f>IF(SalesOrders_Log[[#This Row],[Product]]=FY05_M07,SalesOrders_Log[[#This Row],[Date Invoiced]],0)</f>
        <v>0</v>
      </c>
      <c r="BY493" s="18">
        <f>IF(SalesOrders_Log[[#This Row],[Product]]=FY05_M08,SalesOrders_Log[[#This Row],[Date Invoiced]],0)</f>
        <v>0</v>
      </c>
      <c r="BZ493" s="18">
        <f>IF(SalesOrders_Log[[#This Row],[Product]]=FY05_M09,SalesOrders_Log[[#This Row],[Date Invoiced]],0)</f>
        <v>0</v>
      </c>
      <c r="CA493" s="18">
        <f>IF(SalesOrders_Log[[#This Row],[Product]]=FY05_M10,SalesOrders_Log[[#This Row],[Date Invoiced]],0)</f>
        <v>0</v>
      </c>
      <c r="CB493" s="18">
        <f>IF(SalesOrders_Log[[#This Row],[Product]]=FY05_M11,SalesOrders_Log[[#This Row],[Date Invoiced]],0)</f>
        <v>0</v>
      </c>
      <c r="CC493" s="18">
        <f>IF(SalesOrders_Log[[#This Row],[Product]]=FY05_M12,SalesOrders_Log[[#This Row],[Date Invoiced]],0)</f>
        <v>0</v>
      </c>
    </row>
    <row r="494" spans="2:81" x14ac:dyDescent="0.25">
      <c r="B494" s="6" t="s">
        <v>1098</v>
      </c>
      <c r="C494" s="6"/>
      <c r="D494" s="11"/>
      <c r="E494" s="6"/>
      <c r="F494" s="6"/>
      <c r="G494" s="6"/>
      <c r="H494" s="6"/>
      <c r="I494" s="6"/>
      <c r="J494" s="6"/>
      <c r="K494" s="6"/>
      <c r="L494" s="18" t="str">
        <f>IF(ISBLANK(SalesOrders_Log[[#This Row],[Product]]),"",SalesOrders_Log[[#This Row],[List Price]]*SalesOrders_Log[[#This Row],[QTY at List Price]]+SalesOrders_Log[[#This Row],[Discount Price]]*SalesOrders_Log[[#This Row],[QTY at Discount Price]])</f>
        <v/>
      </c>
      <c r="M494" s="6"/>
      <c r="N494" s="6"/>
      <c r="O494" s="18" t="str">
        <f>IFERROR(SalesOrders_Log[[#This Row],[Line Sub Total]]*SalesOrders_Log[[#This Row],[Zip Code Taxes]],"")</f>
        <v/>
      </c>
      <c r="P494" s="18">
        <f>SalesOrders_Log[[#This Row],[List Price]]-SalesOrders_Log[[#This Row],[Cost Price]]</f>
        <v>0</v>
      </c>
      <c r="Q49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94" s="93" t="str">
        <f>IFERROR(SalesOrders_Log[[#This Row],[QTY at List Price]]*SalesOrders_Log[[#This Row],[List Price]]/SalesOrders_Log[[#This Row],[Cost Price]]*SalesOrders_Log[[#This Row],[QTY at List Price]]-IF(SalesOrders_Log[[#This Row],[QTY at List Price]]="","",1),"")</f>
        <v/>
      </c>
      <c r="S494" s="93" t="str">
        <f>IFERROR( SalesOrders_Log[[#This Row],[QTY at Discount Price]]*SalesOrders_Log[[#This Row],[Discount Price]]/SalesOrders_Log[[#This Row],[Cost Price]]*SalesOrders_Log[[#This Row],[QTY at Discount Price]]-IF(SalesOrders_Log[[#This Row],[QTY at Discount Price]]="","",1),"")</f>
        <v/>
      </c>
      <c r="T494" s="6"/>
      <c r="V494" s="18">
        <f>IF(SalesOrders_Log[[#This Row],[Date Invoiced]]=FY01_M01,SalesOrders_Log[[#This Row],[Line Sub Total]],0)</f>
        <v>0</v>
      </c>
      <c r="W494" s="18">
        <f>IF(SalesOrders_Log[[#This Row],[Date Invoiced]]=FY01_M02,SalesOrders_Log[[#This Row],[Line Sub Total]],0)</f>
        <v>0</v>
      </c>
      <c r="X494" s="18">
        <f>IF(SalesOrders_Log[[#This Row],[Date Invoiced]]=FY01_M03,SalesOrders_Log[[#This Row],[Line Sub Total]],0)</f>
        <v>0</v>
      </c>
      <c r="Y494" s="18">
        <f>IF(SalesOrders_Log[[#This Row],[Date Invoiced]]=FY01_M04,SalesOrders_Log[[#This Row],[Line Sub Total]],0)</f>
        <v>0</v>
      </c>
      <c r="Z494" s="18">
        <f>IF(SalesOrders_Log[[#This Row],[Date Invoiced]]=FY01_M05,SalesOrders_Log[[#This Row],[Line Sub Total]],0)</f>
        <v>0</v>
      </c>
      <c r="AA494" s="18">
        <f>IF(SalesOrders_Log[[#This Row],[Date Invoiced]]=FY01_M06,SalesOrders_Log[[#This Row],[Line Sub Total]],0)</f>
        <v>0</v>
      </c>
      <c r="AB494" s="18">
        <f>IF(SalesOrders_Log[[#This Row],[Date Invoiced]]=FY01_M07,SalesOrders_Log[[#This Row],[Line Sub Total]],0)</f>
        <v>0</v>
      </c>
      <c r="AC494" s="18">
        <f>IF(SalesOrders_Log[[#This Row],[Date Invoiced]]=FY01_M08,SalesOrders_Log[[#This Row],[Line Sub Total]],0)</f>
        <v>0</v>
      </c>
      <c r="AD494" s="18">
        <f>IF(SalesOrders_Log[[#This Row],[Date Invoiced]]=FY01_M09,SalesOrders_Log[[#This Row],[Line Sub Total]],0)</f>
        <v>0</v>
      </c>
      <c r="AE494" s="18">
        <f>IF(SalesOrders_Log[[#This Row],[Date Invoiced]]=FY01_M10,SalesOrders_Log[[#This Row],[Line Sub Total]],0)</f>
        <v>0</v>
      </c>
      <c r="AF494" s="18">
        <f>IF(SalesOrders_Log[[#This Row],[Date Invoiced]]=FY01_M11,SalesOrders_Log[[#This Row],[Line Sub Total]],0)</f>
        <v>0</v>
      </c>
      <c r="AG494" s="18">
        <f>IF(SalesOrders_Log[[#This Row],[Date Invoiced]]=FY01_M12,SalesOrders_Log[[#This Row],[Line Sub Total]],0)</f>
        <v>0</v>
      </c>
      <c r="AH494" s="18">
        <f>IF(SalesOrders_Log[[#This Row],[Date Invoiced]]=FY02_M01,SalesOrders_Log[[#This Row],[Line Sub Total]],0)</f>
        <v>0</v>
      </c>
      <c r="AI494" s="18">
        <f>IF(SalesOrders_Log[[#This Row],[Date Invoiced]]=FY02_M02,SalesOrders_Log[[#This Row],[Line Sub Total]],0)</f>
        <v>0</v>
      </c>
      <c r="AJ494" s="18">
        <f>IF(SalesOrders_Log[[#This Row],[Date Invoiced]]=FY02_M03,SalesOrders_Log[[#This Row],[Line Sub Total]],0)</f>
        <v>0</v>
      </c>
      <c r="AK494" s="18">
        <f>IF(SalesOrders_Log[[#This Row],[Date Invoiced]]=FY02_M04,SalesOrders_Log[[#This Row],[Line Sub Total]],0)</f>
        <v>0</v>
      </c>
      <c r="AL494" s="18">
        <f>IF(SalesOrders_Log[[#This Row],[Date Invoiced]]=FY02_M05,SalesOrders_Log[[#This Row],[Line Sub Total]],0)</f>
        <v>0</v>
      </c>
      <c r="AM494" s="18">
        <f>IF(SalesOrders_Log[[#This Row],[Date Invoiced]]=FY02_M06,SalesOrders_Log[[#This Row],[Line Sub Total]],0)</f>
        <v>0</v>
      </c>
      <c r="AN494" s="18">
        <f>IF(SalesOrders_Log[[#This Row],[Date Invoiced]]=FY02_M07,SalesOrders_Log[[#This Row],[Line Sub Total]],0)</f>
        <v>0</v>
      </c>
      <c r="AO494" s="18">
        <f>IF(SalesOrders_Log[[#This Row],[Date Invoiced]]=FY02_M08,SalesOrders_Log[[#This Row],[Line Sub Total]],0)</f>
        <v>0</v>
      </c>
      <c r="AP494" s="18">
        <f>IF(SalesOrders_Log[[#This Row],[Date Invoiced]]=FY02_M09,SalesOrders_Log[[#This Row],[Line Sub Total]],0)</f>
        <v>0</v>
      </c>
      <c r="AQ494" s="18">
        <f>IF(SalesOrders_Log[[#This Row],[Date Invoiced]]=FY02_M10,SalesOrders_Log[[#This Row],[Line Sub Total]],0)</f>
        <v>0</v>
      </c>
      <c r="AR494" s="18">
        <f>IF(SalesOrders_Log[[#This Row],[Date Invoiced]]=FY02_M11,SalesOrders_Log[[#This Row],[Line Sub Total]],0)</f>
        <v>0</v>
      </c>
      <c r="AS494" s="18">
        <f>IF(SalesOrders_Log[[#This Row],[Date Invoiced]]=FY02_M12,SalesOrders_Log[[#This Row],[Line Sub Total]],0)</f>
        <v>0</v>
      </c>
      <c r="AT494" s="18">
        <f>IF(SalesOrders_Log[[#This Row],[Date Invoiced]]=FY03_M01,SalesOrders_Log[[#This Row],[Line Sub Total]],0)</f>
        <v>0</v>
      </c>
      <c r="AU494" s="18">
        <f>IF(SalesOrders_Log[[#This Row],[Date Invoiced]]=FY03_M02,SalesOrders_Log[[#This Row],[Line Sub Total]],0)</f>
        <v>0</v>
      </c>
      <c r="AV494" s="18">
        <f>IF(SalesOrders_Log[[#This Row],[Date Invoiced]]=FY03_M03,SalesOrders_Log[[#This Row],[Line Sub Total]],0)</f>
        <v>0</v>
      </c>
      <c r="AW494" s="18">
        <f>IF(SalesOrders_Log[[#This Row],[Date Invoiced]]=FY03_M04,SalesOrders_Log[[#This Row],[Line Sub Total]],0)</f>
        <v>0</v>
      </c>
      <c r="AX494" s="18">
        <f>IF(SalesOrders_Log[[#This Row],[Date Invoiced]]=FY03_M05,SalesOrders_Log[[#This Row],[Line Sub Total]],0)</f>
        <v>0</v>
      </c>
      <c r="AY494" s="18">
        <f>IF(SalesOrders_Log[[#This Row],[Date Invoiced]]=FY03_M06,SalesOrders_Log[[#This Row],[Line Sub Total]],0)</f>
        <v>0</v>
      </c>
      <c r="AZ494" s="18">
        <f>IF(SalesOrders_Log[[#This Row],[Date Invoiced]]=FY03_M07,SalesOrders_Log[[#This Row],[Line Sub Total]],0)</f>
        <v>0</v>
      </c>
      <c r="BA494" s="18">
        <f>IF(SalesOrders_Log[[#This Row],[Date Invoiced]]=FY03_M08,SalesOrders_Log[[#This Row],[Line Sub Total]],0)</f>
        <v>0</v>
      </c>
      <c r="BB494" s="18">
        <f>IF(SalesOrders_Log[[#This Row],[Date Invoiced]]=FY03_M09,SalesOrders_Log[[#This Row],[Line Sub Total]],0)</f>
        <v>0</v>
      </c>
      <c r="BC494" s="18">
        <f>IF(SalesOrders_Log[[#This Row],[Date Invoiced]]=FY03_M10,SalesOrders_Log[[#This Row],[Line Sub Total]],0)</f>
        <v>0</v>
      </c>
      <c r="BD494" s="18">
        <f>IF(SalesOrders_Log[[#This Row],[Date Invoiced]]=FY03_M11,SalesOrders_Log[[#This Row],[Line Sub Total]],0)</f>
        <v>0</v>
      </c>
      <c r="BE494" s="18">
        <f>IF(SalesOrders_Log[[#This Row],[Date Invoiced]]=FY03_M12,SalesOrders_Log[[#This Row],[Line Sub Total]],0)</f>
        <v>0</v>
      </c>
      <c r="BF494" s="18">
        <f>IF(SalesOrders_Log[[#This Row],[Product]]=FY04_M01,SalesOrders_Log[[#This Row],[Date Invoiced]],0)</f>
        <v>0</v>
      </c>
      <c r="BG494" s="18">
        <f>IF(SalesOrders_Log[[#This Row],[Product]]=FY04_M02,SalesOrders_Log[[#This Row],[Date Invoiced]],0)</f>
        <v>0</v>
      </c>
      <c r="BH494" s="18">
        <f>IF(SalesOrders_Log[[#This Row],[Product]]=FY04_M03,SalesOrders_Log[[#This Row],[Date Invoiced]],0)</f>
        <v>0</v>
      </c>
      <c r="BI494" s="18">
        <f>IF(SalesOrders_Log[[#This Row],[Product]]=FY04_M04,SalesOrders_Log[[#This Row],[Date Invoiced]],0)</f>
        <v>0</v>
      </c>
      <c r="BJ494" s="18">
        <f>IF(SalesOrders_Log[[#This Row],[Product]]=FY04_M05,SalesOrders_Log[[#This Row],[Date Invoiced]],0)</f>
        <v>0</v>
      </c>
      <c r="BK494" s="18">
        <f>IF(SalesOrders_Log[[#This Row],[Product]]=FY04_M06,SalesOrders_Log[[#This Row],[Date Invoiced]],0)</f>
        <v>0</v>
      </c>
      <c r="BL494" s="18">
        <f>IF(SalesOrders_Log[[#This Row],[Product]]=FY04_M07,SalesOrders_Log[[#This Row],[Date Invoiced]],0)</f>
        <v>0</v>
      </c>
      <c r="BM494" s="18">
        <f>IF(SalesOrders_Log[[#This Row],[Product]]=FY04_M08,SalesOrders_Log[[#This Row],[Date Invoiced]],0)</f>
        <v>0</v>
      </c>
      <c r="BN494" s="18">
        <f>IF(SalesOrders_Log[[#This Row],[Product]]=FY04_M09,SalesOrders_Log[[#This Row],[Date Invoiced]],0)</f>
        <v>0</v>
      </c>
      <c r="BO494" s="18">
        <f>IF(SalesOrders_Log[[#This Row],[Product]]=FY04_M10,SalesOrders_Log[[#This Row],[Date Invoiced]],0)</f>
        <v>0</v>
      </c>
      <c r="BP494" s="18">
        <f>IF(SalesOrders_Log[[#This Row],[Product]]=FY04_M11,SalesOrders_Log[[#This Row],[Date Invoiced]],0)</f>
        <v>0</v>
      </c>
      <c r="BQ494" s="18">
        <f>IF(SalesOrders_Log[[#This Row],[Product]]=FY04_M12,SalesOrders_Log[[#This Row],[Date Invoiced]],0)</f>
        <v>0</v>
      </c>
      <c r="BR494" s="18">
        <f>IF(SalesOrders_Log[[#This Row],[Product]]=FY05_M01,SalesOrders_Log[[#This Row],[Date Invoiced]],0)</f>
        <v>0</v>
      </c>
      <c r="BS494" s="18">
        <f>IF(SalesOrders_Log[[#This Row],[Product]]=FY05_M02,SalesOrders_Log[[#This Row],[Date Invoiced]],0)</f>
        <v>0</v>
      </c>
      <c r="BT494" s="18">
        <f>IF(SalesOrders_Log[[#This Row],[Product]]=FY05_M03,SalesOrders_Log[[#This Row],[Date Invoiced]],0)</f>
        <v>0</v>
      </c>
      <c r="BU494" s="18">
        <f>IF(SalesOrders_Log[[#This Row],[Product]]=FY05_M04,SalesOrders_Log[[#This Row],[Date Invoiced]],0)</f>
        <v>0</v>
      </c>
      <c r="BV494" s="18">
        <f>IF(SalesOrders_Log[[#This Row],[Product]]=FY05_M05,SalesOrders_Log[[#This Row],[Date Invoiced]],0)</f>
        <v>0</v>
      </c>
      <c r="BW494" s="18">
        <f>IF(SalesOrders_Log[[#This Row],[Product]]=FY05_M06,SalesOrders_Log[[#This Row],[Date Invoiced]],0)</f>
        <v>0</v>
      </c>
      <c r="BX494" s="18">
        <f>IF(SalesOrders_Log[[#This Row],[Product]]=FY05_M07,SalesOrders_Log[[#This Row],[Date Invoiced]],0)</f>
        <v>0</v>
      </c>
      <c r="BY494" s="18">
        <f>IF(SalesOrders_Log[[#This Row],[Product]]=FY05_M08,SalesOrders_Log[[#This Row],[Date Invoiced]],0)</f>
        <v>0</v>
      </c>
      <c r="BZ494" s="18">
        <f>IF(SalesOrders_Log[[#This Row],[Product]]=FY05_M09,SalesOrders_Log[[#This Row],[Date Invoiced]],0)</f>
        <v>0</v>
      </c>
      <c r="CA494" s="18">
        <f>IF(SalesOrders_Log[[#This Row],[Product]]=FY05_M10,SalesOrders_Log[[#This Row],[Date Invoiced]],0)</f>
        <v>0</v>
      </c>
      <c r="CB494" s="18">
        <f>IF(SalesOrders_Log[[#This Row],[Product]]=FY05_M11,SalesOrders_Log[[#This Row],[Date Invoiced]],0)</f>
        <v>0</v>
      </c>
      <c r="CC494" s="18">
        <f>IF(SalesOrders_Log[[#This Row],[Product]]=FY05_M12,SalesOrders_Log[[#This Row],[Date Invoiced]],0)</f>
        <v>0</v>
      </c>
    </row>
    <row r="495" spans="2:81" x14ac:dyDescent="0.25">
      <c r="B495" s="6" t="s">
        <v>1099</v>
      </c>
      <c r="C495" s="6"/>
      <c r="D495" s="11"/>
      <c r="E495" s="6"/>
      <c r="F495" s="6"/>
      <c r="G495" s="6"/>
      <c r="H495" s="6"/>
      <c r="I495" s="6"/>
      <c r="J495" s="6"/>
      <c r="K495" s="6"/>
      <c r="L495" s="18" t="str">
        <f>IF(ISBLANK(SalesOrders_Log[[#This Row],[Product]]),"",SalesOrders_Log[[#This Row],[List Price]]*SalesOrders_Log[[#This Row],[QTY at List Price]]+SalesOrders_Log[[#This Row],[Discount Price]]*SalesOrders_Log[[#This Row],[QTY at Discount Price]])</f>
        <v/>
      </c>
      <c r="M495" s="6"/>
      <c r="N495" s="6"/>
      <c r="O495" s="18" t="str">
        <f>IFERROR(SalesOrders_Log[[#This Row],[Line Sub Total]]*SalesOrders_Log[[#This Row],[Zip Code Taxes]],"")</f>
        <v/>
      </c>
      <c r="P495" s="18">
        <f>SalesOrders_Log[[#This Row],[List Price]]-SalesOrders_Log[[#This Row],[Cost Price]]</f>
        <v>0</v>
      </c>
      <c r="Q49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95" s="93" t="str">
        <f>IFERROR(SalesOrders_Log[[#This Row],[QTY at List Price]]*SalesOrders_Log[[#This Row],[List Price]]/SalesOrders_Log[[#This Row],[Cost Price]]*SalesOrders_Log[[#This Row],[QTY at List Price]]-IF(SalesOrders_Log[[#This Row],[QTY at List Price]]="","",1),"")</f>
        <v/>
      </c>
      <c r="S495" s="93" t="str">
        <f>IFERROR( SalesOrders_Log[[#This Row],[QTY at Discount Price]]*SalesOrders_Log[[#This Row],[Discount Price]]/SalesOrders_Log[[#This Row],[Cost Price]]*SalesOrders_Log[[#This Row],[QTY at Discount Price]]-IF(SalesOrders_Log[[#This Row],[QTY at Discount Price]]="","",1),"")</f>
        <v/>
      </c>
      <c r="T495" s="6"/>
      <c r="V495" s="18">
        <f>IF(SalesOrders_Log[[#This Row],[Date Invoiced]]=FY01_M01,SalesOrders_Log[[#This Row],[Line Sub Total]],0)</f>
        <v>0</v>
      </c>
      <c r="W495" s="18">
        <f>IF(SalesOrders_Log[[#This Row],[Date Invoiced]]=FY01_M02,SalesOrders_Log[[#This Row],[Line Sub Total]],0)</f>
        <v>0</v>
      </c>
      <c r="X495" s="18">
        <f>IF(SalesOrders_Log[[#This Row],[Date Invoiced]]=FY01_M03,SalesOrders_Log[[#This Row],[Line Sub Total]],0)</f>
        <v>0</v>
      </c>
      <c r="Y495" s="18">
        <f>IF(SalesOrders_Log[[#This Row],[Date Invoiced]]=FY01_M04,SalesOrders_Log[[#This Row],[Line Sub Total]],0)</f>
        <v>0</v>
      </c>
      <c r="Z495" s="18">
        <f>IF(SalesOrders_Log[[#This Row],[Date Invoiced]]=FY01_M05,SalesOrders_Log[[#This Row],[Line Sub Total]],0)</f>
        <v>0</v>
      </c>
      <c r="AA495" s="18">
        <f>IF(SalesOrders_Log[[#This Row],[Date Invoiced]]=FY01_M06,SalesOrders_Log[[#This Row],[Line Sub Total]],0)</f>
        <v>0</v>
      </c>
      <c r="AB495" s="18">
        <f>IF(SalesOrders_Log[[#This Row],[Date Invoiced]]=FY01_M07,SalesOrders_Log[[#This Row],[Line Sub Total]],0)</f>
        <v>0</v>
      </c>
      <c r="AC495" s="18">
        <f>IF(SalesOrders_Log[[#This Row],[Date Invoiced]]=FY01_M08,SalesOrders_Log[[#This Row],[Line Sub Total]],0)</f>
        <v>0</v>
      </c>
      <c r="AD495" s="18">
        <f>IF(SalesOrders_Log[[#This Row],[Date Invoiced]]=FY01_M09,SalesOrders_Log[[#This Row],[Line Sub Total]],0)</f>
        <v>0</v>
      </c>
      <c r="AE495" s="18">
        <f>IF(SalesOrders_Log[[#This Row],[Date Invoiced]]=FY01_M10,SalesOrders_Log[[#This Row],[Line Sub Total]],0)</f>
        <v>0</v>
      </c>
      <c r="AF495" s="18">
        <f>IF(SalesOrders_Log[[#This Row],[Date Invoiced]]=FY01_M11,SalesOrders_Log[[#This Row],[Line Sub Total]],0)</f>
        <v>0</v>
      </c>
      <c r="AG495" s="18">
        <f>IF(SalesOrders_Log[[#This Row],[Date Invoiced]]=FY01_M12,SalesOrders_Log[[#This Row],[Line Sub Total]],0)</f>
        <v>0</v>
      </c>
      <c r="AH495" s="18">
        <f>IF(SalesOrders_Log[[#This Row],[Date Invoiced]]=FY02_M01,SalesOrders_Log[[#This Row],[Line Sub Total]],0)</f>
        <v>0</v>
      </c>
      <c r="AI495" s="18">
        <f>IF(SalesOrders_Log[[#This Row],[Date Invoiced]]=FY02_M02,SalesOrders_Log[[#This Row],[Line Sub Total]],0)</f>
        <v>0</v>
      </c>
      <c r="AJ495" s="18">
        <f>IF(SalesOrders_Log[[#This Row],[Date Invoiced]]=FY02_M03,SalesOrders_Log[[#This Row],[Line Sub Total]],0)</f>
        <v>0</v>
      </c>
      <c r="AK495" s="18">
        <f>IF(SalesOrders_Log[[#This Row],[Date Invoiced]]=FY02_M04,SalesOrders_Log[[#This Row],[Line Sub Total]],0)</f>
        <v>0</v>
      </c>
      <c r="AL495" s="18">
        <f>IF(SalesOrders_Log[[#This Row],[Date Invoiced]]=FY02_M05,SalesOrders_Log[[#This Row],[Line Sub Total]],0)</f>
        <v>0</v>
      </c>
      <c r="AM495" s="18">
        <f>IF(SalesOrders_Log[[#This Row],[Date Invoiced]]=FY02_M06,SalesOrders_Log[[#This Row],[Line Sub Total]],0)</f>
        <v>0</v>
      </c>
      <c r="AN495" s="18">
        <f>IF(SalesOrders_Log[[#This Row],[Date Invoiced]]=FY02_M07,SalesOrders_Log[[#This Row],[Line Sub Total]],0)</f>
        <v>0</v>
      </c>
      <c r="AO495" s="18">
        <f>IF(SalesOrders_Log[[#This Row],[Date Invoiced]]=FY02_M08,SalesOrders_Log[[#This Row],[Line Sub Total]],0)</f>
        <v>0</v>
      </c>
      <c r="AP495" s="18">
        <f>IF(SalesOrders_Log[[#This Row],[Date Invoiced]]=FY02_M09,SalesOrders_Log[[#This Row],[Line Sub Total]],0)</f>
        <v>0</v>
      </c>
      <c r="AQ495" s="18">
        <f>IF(SalesOrders_Log[[#This Row],[Date Invoiced]]=FY02_M10,SalesOrders_Log[[#This Row],[Line Sub Total]],0)</f>
        <v>0</v>
      </c>
      <c r="AR495" s="18">
        <f>IF(SalesOrders_Log[[#This Row],[Date Invoiced]]=FY02_M11,SalesOrders_Log[[#This Row],[Line Sub Total]],0)</f>
        <v>0</v>
      </c>
      <c r="AS495" s="18">
        <f>IF(SalesOrders_Log[[#This Row],[Date Invoiced]]=FY02_M12,SalesOrders_Log[[#This Row],[Line Sub Total]],0)</f>
        <v>0</v>
      </c>
      <c r="AT495" s="18">
        <f>IF(SalesOrders_Log[[#This Row],[Date Invoiced]]=FY03_M01,SalesOrders_Log[[#This Row],[Line Sub Total]],0)</f>
        <v>0</v>
      </c>
      <c r="AU495" s="18">
        <f>IF(SalesOrders_Log[[#This Row],[Date Invoiced]]=FY03_M02,SalesOrders_Log[[#This Row],[Line Sub Total]],0)</f>
        <v>0</v>
      </c>
      <c r="AV495" s="18">
        <f>IF(SalesOrders_Log[[#This Row],[Date Invoiced]]=FY03_M03,SalesOrders_Log[[#This Row],[Line Sub Total]],0)</f>
        <v>0</v>
      </c>
      <c r="AW495" s="18">
        <f>IF(SalesOrders_Log[[#This Row],[Date Invoiced]]=FY03_M04,SalesOrders_Log[[#This Row],[Line Sub Total]],0)</f>
        <v>0</v>
      </c>
      <c r="AX495" s="18">
        <f>IF(SalesOrders_Log[[#This Row],[Date Invoiced]]=FY03_M05,SalesOrders_Log[[#This Row],[Line Sub Total]],0)</f>
        <v>0</v>
      </c>
      <c r="AY495" s="18">
        <f>IF(SalesOrders_Log[[#This Row],[Date Invoiced]]=FY03_M06,SalesOrders_Log[[#This Row],[Line Sub Total]],0)</f>
        <v>0</v>
      </c>
      <c r="AZ495" s="18">
        <f>IF(SalesOrders_Log[[#This Row],[Date Invoiced]]=FY03_M07,SalesOrders_Log[[#This Row],[Line Sub Total]],0)</f>
        <v>0</v>
      </c>
      <c r="BA495" s="18">
        <f>IF(SalesOrders_Log[[#This Row],[Date Invoiced]]=FY03_M08,SalesOrders_Log[[#This Row],[Line Sub Total]],0)</f>
        <v>0</v>
      </c>
      <c r="BB495" s="18">
        <f>IF(SalesOrders_Log[[#This Row],[Date Invoiced]]=FY03_M09,SalesOrders_Log[[#This Row],[Line Sub Total]],0)</f>
        <v>0</v>
      </c>
      <c r="BC495" s="18">
        <f>IF(SalesOrders_Log[[#This Row],[Date Invoiced]]=FY03_M10,SalesOrders_Log[[#This Row],[Line Sub Total]],0)</f>
        <v>0</v>
      </c>
      <c r="BD495" s="18">
        <f>IF(SalesOrders_Log[[#This Row],[Date Invoiced]]=FY03_M11,SalesOrders_Log[[#This Row],[Line Sub Total]],0)</f>
        <v>0</v>
      </c>
      <c r="BE495" s="18">
        <f>IF(SalesOrders_Log[[#This Row],[Date Invoiced]]=FY03_M12,SalesOrders_Log[[#This Row],[Line Sub Total]],0)</f>
        <v>0</v>
      </c>
      <c r="BF495" s="18">
        <f>IF(SalesOrders_Log[[#This Row],[Product]]=FY04_M01,SalesOrders_Log[[#This Row],[Date Invoiced]],0)</f>
        <v>0</v>
      </c>
      <c r="BG495" s="18">
        <f>IF(SalesOrders_Log[[#This Row],[Product]]=FY04_M02,SalesOrders_Log[[#This Row],[Date Invoiced]],0)</f>
        <v>0</v>
      </c>
      <c r="BH495" s="18">
        <f>IF(SalesOrders_Log[[#This Row],[Product]]=FY04_M03,SalesOrders_Log[[#This Row],[Date Invoiced]],0)</f>
        <v>0</v>
      </c>
      <c r="BI495" s="18">
        <f>IF(SalesOrders_Log[[#This Row],[Product]]=FY04_M04,SalesOrders_Log[[#This Row],[Date Invoiced]],0)</f>
        <v>0</v>
      </c>
      <c r="BJ495" s="18">
        <f>IF(SalesOrders_Log[[#This Row],[Product]]=FY04_M05,SalesOrders_Log[[#This Row],[Date Invoiced]],0)</f>
        <v>0</v>
      </c>
      <c r="BK495" s="18">
        <f>IF(SalesOrders_Log[[#This Row],[Product]]=FY04_M06,SalesOrders_Log[[#This Row],[Date Invoiced]],0)</f>
        <v>0</v>
      </c>
      <c r="BL495" s="18">
        <f>IF(SalesOrders_Log[[#This Row],[Product]]=FY04_M07,SalesOrders_Log[[#This Row],[Date Invoiced]],0)</f>
        <v>0</v>
      </c>
      <c r="BM495" s="18">
        <f>IF(SalesOrders_Log[[#This Row],[Product]]=FY04_M08,SalesOrders_Log[[#This Row],[Date Invoiced]],0)</f>
        <v>0</v>
      </c>
      <c r="BN495" s="18">
        <f>IF(SalesOrders_Log[[#This Row],[Product]]=FY04_M09,SalesOrders_Log[[#This Row],[Date Invoiced]],0)</f>
        <v>0</v>
      </c>
      <c r="BO495" s="18">
        <f>IF(SalesOrders_Log[[#This Row],[Product]]=FY04_M10,SalesOrders_Log[[#This Row],[Date Invoiced]],0)</f>
        <v>0</v>
      </c>
      <c r="BP495" s="18">
        <f>IF(SalesOrders_Log[[#This Row],[Product]]=FY04_M11,SalesOrders_Log[[#This Row],[Date Invoiced]],0)</f>
        <v>0</v>
      </c>
      <c r="BQ495" s="18">
        <f>IF(SalesOrders_Log[[#This Row],[Product]]=FY04_M12,SalesOrders_Log[[#This Row],[Date Invoiced]],0)</f>
        <v>0</v>
      </c>
      <c r="BR495" s="18">
        <f>IF(SalesOrders_Log[[#This Row],[Product]]=FY05_M01,SalesOrders_Log[[#This Row],[Date Invoiced]],0)</f>
        <v>0</v>
      </c>
      <c r="BS495" s="18">
        <f>IF(SalesOrders_Log[[#This Row],[Product]]=FY05_M02,SalesOrders_Log[[#This Row],[Date Invoiced]],0)</f>
        <v>0</v>
      </c>
      <c r="BT495" s="18">
        <f>IF(SalesOrders_Log[[#This Row],[Product]]=FY05_M03,SalesOrders_Log[[#This Row],[Date Invoiced]],0)</f>
        <v>0</v>
      </c>
      <c r="BU495" s="18">
        <f>IF(SalesOrders_Log[[#This Row],[Product]]=FY05_M04,SalesOrders_Log[[#This Row],[Date Invoiced]],0)</f>
        <v>0</v>
      </c>
      <c r="BV495" s="18">
        <f>IF(SalesOrders_Log[[#This Row],[Product]]=FY05_M05,SalesOrders_Log[[#This Row],[Date Invoiced]],0)</f>
        <v>0</v>
      </c>
      <c r="BW495" s="18">
        <f>IF(SalesOrders_Log[[#This Row],[Product]]=FY05_M06,SalesOrders_Log[[#This Row],[Date Invoiced]],0)</f>
        <v>0</v>
      </c>
      <c r="BX495" s="18">
        <f>IF(SalesOrders_Log[[#This Row],[Product]]=FY05_M07,SalesOrders_Log[[#This Row],[Date Invoiced]],0)</f>
        <v>0</v>
      </c>
      <c r="BY495" s="18">
        <f>IF(SalesOrders_Log[[#This Row],[Product]]=FY05_M08,SalesOrders_Log[[#This Row],[Date Invoiced]],0)</f>
        <v>0</v>
      </c>
      <c r="BZ495" s="18">
        <f>IF(SalesOrders_Log[[#This Row],[Product]]=FY05_M09,SalesOrders_Log[[#This Row],[Date Invoiced]],0)</f>
        <v>0</v>
      </c>
      <c r="CA495" s="18">
        <f>IF(SalesOrders_Log[[#This Row],[Product]]=FY05_M10,SalesOrders_Log[[#This Row],[Date Invoiced]],0)</f>
        <v>0</v>
      </c>
      <c r="CB495" s="18">
        <f>IF(SalesOrders_Log[[#This Row],[Product]]=FY05_M11,SalesOrders_Log[[#This Row],[Date Invoiced]],0)</f>
        <v>0</v>
      </c>
      <c r="CC495" s="18">
        <f>IF(SalesOrders_Log[[#This Row],[Product]]=FY05_M12,SalesOrders_Log[[#This Row],[Date Invoiced]],0)</f>
        <v>0</v>
      </c>
    </row>
    <row r="496" spans="2:81" x14ac:dyDescent="0.25">
      <c r="B496" s="6" t="s">
        <v>1100</v>
      </c>
      <c r="C496" s="6"/>
      <c r="D496" s="11"/>
      <c r="E496" s="6"/>
      <c r="F496" s="6"/>
      <c r="G496" s="6"/>
      <c r="H496" s="6"/>
      <c r="I496" s="6"/>
      <c r="J496" s="6"/>
      <c r="K496" s="6"/>
      <c r="L496" s="18" t="str">
        <f>IF(ISBLANK(SalesOrders_Log[[#This Row],[Product]]),"",SalesOrders_Log[[#This Row],[List Price]]*SalesOrders_Log[[#This Row],[QTY at List Price]]+SalesOrders_Log[[#This Row],[Discount Price]]*SalesOrders_Log[[#This Row],[QTY at Discount Price]])</f>
        <v/>
      </c>
      <c r="M496" s="6"/>
      <c r="N496" s="6"/>
      <c r="O496" s="18" t="str">
        <f>IFERROR(SalesOrders_Log[[#This Row],[Line Sub Total]]*SalesOrders_Log[[#This Row],[Zip Code Taxes]],"")</f>
        <v/>
      </c>
      <c r="P496" s="18">
        <f>SalesOrders_Log[[#This Row],[List Price]]-SalesOrders_Log[[#This Row],[Cost Price]]</f>
        <v>0</v>
      </c>
      <c r="Q496"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96" s="93" t="str">
        <f>IFERROR(SalesOrders_Log[[#This Row],[QTY at List Price]]*SalesOrders_Log[[#This Row],[List Price]]/SalesOrders_Log[[#This Row],[Cost Price]]*SalesOrders_Log[[#This Row],[QTY at List Price]]-IF(SalesOrders_Log[[#This Row],[QTY at List Price]]="","",1),"")</f>
        <v/>
      </c>
      <c r="S496" s="93" t="str">
        <f>IFERROR( SalesOrders_Log[[#This Row],[QTY at Discount Price]]*SalesOrders_Log[[#This Row],[Discount Price]]/SalesOrders_Log[[#This Row],[Cost Price]]*SalesOrders_Log[[#This Row],[QTY at Discount Price]]-IF(SalesOrders_Log[[#This Row],[QTY at Discount Price]]="","",1),"")</f>
        <v/>
      </c>
      <c r="T496" s="6"/>
      <c r="V496" s="18">
        <f>IF(SalesOrders_Log[[#This Row],[Date Invoiced]]=FY01_M01,SalesOrders_Log[[#This Row],[Line Sub Total]],0)</f>
        <v>0</v>
      </c>
      <c r="W496" s="18">
        <f>IF(SalesOrders_Log[[#This Row],[Date Invoiced]]=FY01_M02,SalesOrders_Log[[#This Row],[Line Sub Total]],0)</f>
        <v>0</v>
      </c>
      <c r="X496" s="18">
        <f>IF(SalesOrders_Log[[#This Row],[Date Invoiced]]=FY01_M03,SalesOrders_Log[[#This Row],[Line Sub Total]],0)</f>
        <v>0</v>
      </c>
      <c r="Y496" s="18">
        <f>IF(SalesOrders_Log[[#This Row],[Date Invoiced]]=FY01_M04,SalesOrders_Log[[#This Row],[Line Sub Total]],0)</f>
        <v>0</v>
      </c>
      <c r="Z496" s="18">
        <f>IF(SalesOrders_Log[[#This Row],[Date Invoiced]]=FY01_M05,SalesOrders_Log[[#This Row],[Line Sub Total]],0)</f>
        <v>0</v>
      </c>
      <c r="AA496" s="18">
        <f>IF(SalesOrders_Log[[#This Row],[Date Invoiced]]=FY01_M06,SalesOrders_Log[[#This Row],[Line Sub Total]],0)</f>
        <v>0</v>
      </c>
      <c r="AB496" s="18">
        <f>IF(SalesOrders_Log[[#This Row],[Date Invoiced]]=FY01_M07,SalesOrders_Log[[#This Row],[Line Sub Total]],0)</f>
        <v>0</v>
      </c>
      <c r="AC496" s="18">
        <f>IF(SalesOrders_Log[[#This Row],[Date Invoiced]]=FY01_M08,SalesOrders_Log[[#This Row],[Line Sub Total]],0)</f>
        <v>0</v>
      </c>
      <c r="AD496" s="18">
        <f>IF(SalesOrders_Log[[#This Row],[Date Invoiced]]=FY01_M09,SalesOrders_Log[[#This Row],[Line Sub Total]],0)</f>
        <v>0</v>
      </c>
      <c r="AE496" s="18">
        <f>IF(SalesOrders_Log[[#This Row],[Date Invoiced]]=FY01_M10,SalesOrders_Log[[#This Row],[Line Sub Total]],0)</f>
        <v>0</v>
      </c>
      <c r="AF496" s="18">
        <f>IF(SalesOrders_Log[[#This Row],[Date Invoiced]]=FY01_M11,SalesOrders_Log[[#This Row],[Line Sub Total]],0)</f>
        <v>0</v>
      </c>
      <c r="AG496" s="18">
        <f>IF(SalesOrders_Log[[#This Row],[Date Invoiced]]=FY01_M12,SalesOrders_Log[[#This Row],[Line Sub Total]],0)</f>
        <v>0</v>
      </c>
      <c r="AH496" s="18">
        <f>IF(SalesOrders_Log[[#This Row],[Date Invoiced]]=FY02_M01,SalesOrders_Log[[#This Row],[Line Sub Total]],0)</f>
        <v>0</v>
      </c>
      <c r="AI496" s="18">
        <f>IF(SalesOrders_Log[[#This Row],[Date Invoiced]]=FY02_M02,SalesOrders_Log[[#This Row],[Line Sub Total]],0)</f>
        <v>0</v>
      </c>
      <c r="AJ496" s="18">
        <f>IF(SalesOrders_Log[[#This Row],[Date Invoiced]]=FY02_M03,SalesOrders_Log[[#This Row],[Line Sub Total]],0)</f>
        <v>0</v>
      </c>
      <c r="AK496" s="18">
        <f>IF(SalesOrders_Log[[#This Row],[Date Invoiced]]=FY02_M04,SalesOrders_Log[[#This Row],[Line Sub Total]],0)</f>
        <v>0</v>
      </c>
      <c r="AL496" s="18">
        <f>IF(SalesOrders_Log[[#This Row],[Date Invoiced]]=FY02_M05,SalesOrders_Log[[#This Row],[Line Sub Total]],0)</f>
        <v>0</v>
      </c>
      <c r="AM496" s="18">
        <f>IF(SalesOrders_Log[[#This Row],[Date Invoiced]]=FY02_M06,SalesOrders_Log[[#This Row],[Line Sub Total]],0)</f>
        <v>0</v>
      </c>
      <c r="AN496" s="18">
        <f>IF(SalesOrders_Log[[#This Row],[Date Invoiced]]=FY02_M07,SalesOrders_Log[[#This Row],[Line Sub Total]],0)</f>
        <v>0</v>
      </c>
      <c r="AO496" s="18">
        <f>IF(SalesOrders_Log[[#This Row],[Date Invoiced]]=FY02_M08,SalesOrders_Log[[#This Row],[Line Sub Total]],0)</f>
        <v>0</v>
      </c>
      <c r="AP496" s="18">
        <f>IF(SalesOrders_Log[[#This Row],[Date Invoiced]]=FY02_M09,SalesOrders_Log[[#This Row],[Line Sub Total]],0)</f>
        <v>0</v>
      </c>
      <c r="AQ496" s="18">
        <f>IF(SalesOrders_Log[[#This Row],[Date Invoiced]]=FY02_M10,SalesOrders_Log[[#This Row],[Line Sub Total]],0)</f>
        <v>0</v>
      </c>
      <c r="AR496" s="18">
        <f>IF(SalesOrders_Log[[#This Row],[Date Invoiced]]=FY02_M11,SalesOrders_Log[[#This Row],[Line Sub Total]],0)</f>
        <v>0</v>
      </c>
      <c r="AS496" s="18">
        <f>IF(SalesOrders_Log[[#This Row],[Date Invoiced]]=FY02_M12,SalesOrders_Log[[#This Row],[Line Sub Total]],0)</f>
        <v>0</v>
      </c>
      <c r="AT496" s="18">
        <f>IF(SalesOrders_Log[[#This Row],[Date Invoiced]]=FY03_M01,SalesOrders_Log[[#This Row],[Line Sub Total]],0)</f>
        <v>0</v>
      </c>
      <c r="AU496" s="18">
        <f>IF(SalesOrders_Log[[#This Row],[Date Invoiced]]=FY03_M02,SalesOrders_Log[[#This Row],[Line Sub Total]],0)</f>
        <v>0</v>
      </c>
      <c r="AV496" s="18">
        <f>IF(SalesOrders_Log[[#This Row],[Date Invoiced]]=FY03_M03,SalesOrders_Log[[#This Row],[Line Sub Total]],0)</f>
        <v>0</v>
      </c>
      <c r="AW496" s="18">
        <f>IF(SalesOrders_Log[[#This Row],[Date Invoiced]]=FY03_M04,SalesOrders_Log[[#This Row],[Line Sub Total]],0)</f>
        <v>0</v>
      </c>
      <c r="AX496" s="18">
        <f>IF(SalesOrders_Log[[#This Row],[Date Invoiced]]=FY03_M05,SalesOrders_Log[[#This Row],[Line Sub Total]],0)</f>
        <v>0</v>
      </c>
      <c r="AY496" s="18">
        <f>IF(SalesOrders_Log[[#This Row],[Date Invoiced]]=FY03_M06,SalesOrders_Log[[#This Row],[Line Sub Total]],0)</f>
        <v>0</v>
      </c>
      <c r="AZ496" s="18">
        <f>IF(SalesOrders_Log[[#This Row],[Date Invoiced]]=FY03_M07,SalesOrders_Log[[#This Row],[Line Sub Total]],0)</f>
        <v>0</v>
      </c>
      <c r="BA496" s="18">
        <f>IF(SalesOrders_Log[[#This Row],[Date Invoiced]]=FY03_M08,SalesOrders_Log[[#This Row],[Line Sub Total]],0)</f>
        <v>0</v>
      </c>
      <c r="BB496" s="18">
        <f>IF(SalesOrders_Log[[#This Row],[Date Invoiced]]=FY03_M09,SalesOrders_Log[[#This Row],[Line Sub Total]],0)</f>
        <v>0</v>
      </c>
      <c r="BC496" s="18">
        <f>IF(SalesOrders_Log[[#This Row],[Date Invoiced]]=FY03_M10,SalesOrders_Log[[#This Row],[Line Sub Total]],0)</f>
        <v>0</v>
      </c>
      <c r="BD496" s="18">
        <f>IF(SalesOrders_Log[[#This Row],[Date Invoiced]]=FY03_M11,SalesOrders_Log[[#This Row],[Line Sub Total]],0)</f>
        <v>0</v>
      </c>
      <c r="BE496" s="18">
        <f>IF(SalesOrders_Log[[#This Row],[Date Invoiced]]=FY03_M12,SalesOrders_Log[[#This Row],[Line Sub Total]],0)</f>
        <v>0</v>
      </c>
      <c r="BF496" s="18">
        <f>IF(SalesOrders_Log[[#This Row],[Product]]=FY04_M01,SalesOrders_Log[[#This Row],[Date Invoiced]],0)</f>
        <v>0</v>
      </c>
      <c r="BG496" s="18">
        <f>IF(SalesOrders_Log[[#This Row],[Product]]=FY04_M02,SalesOrders_Log[[#This Row],[Date Invoiced]],0)</f>
        <v>0</v>
      </c>
      <c r="BH496" s="18">
        <f>IF(SalesOrders_Log[[#This Row],[Product]]=FY04_M03,SalesOrders_Log[[#This Row],[Date Invoiced]],0)</f>
        <v>0</v>
      </c>
      <c r="BI496" s="18">
        <f>IF(SalesOrders_Log[[#This Row],[Product]]=FY04_M04,SalesOrders_Log[[#This Row],[Date Invoiced]],0)</f>
        <v>0</v>
      </c>
      <c r="BJ496" s="18">
        <f>IF(SalesOrders_Log[[#This Row],[Product]]=FY04_M05,SalesOrders_Log[[#This Row],[Date Invoiced]],0)</f>
        <v>0</v>
      </c>
      <c r="BK496" s="18">
        <f>IF(SalesOrders_Log[[#This Row],[Product]]=FY04_M06,SalesOrders_Log[[#This Row],[Date Invoiced]],0)</f>
        <v>0</v>
      </c>
      <c r="BL496" s="18">
        <f>IF(SalesOrders_Log[[#This Row],[Product]]=FY04_M07,SalesOrders_Log[[#This Row],[Date Invoiced]],0)</f>
        <v>0</v>
      </c>
      <c r="BM496" s="18">
        <f>IF(SalesOrders_Log[[#This Row],[Product]]=FY04_M08,SalesOrders_Log[[#This Row],[Date Invoiced]],0)</f>
        <v>0</v>
      </c>
      <c r="BN496" s="18">
        <f>IF(SalesOrders_Log[[#This Row],[Product]]=FY04_M09,SalesOrders_Log[[#This Row],[Date Invoiced]],0)</f>
        <v>0</v>
      </c>
      <c r="BO496" s="18">
        <f>IF(SalesOrders_Log[[#This Row],[Product]]=FY04_M10,SalesOrders_Log[[#This Row],[Date Invoiced]],0)</f>
        <v>0</v>
      </c>
      <c r="BP496" s="18">
        <f>IF(SalesOrders_Log[[#This Row],[Product]]=FY04_M11,SalesOrders_Log[[#This Row],[Date Invoiced]],0)</f>
        <v>0</v>
      </c>
      <c r="BQ496" s="18">
        <f>IF(SalesOrders_Log[[#This Row],[Product]]=FY04_M12,SalesOrders_Log[[#This Row],[Date Invoiced]],0)</f>
        <v>0</v>
      </c>
      <c r="BR496" s="18">
        <f>IF(SalesOrders_Log[[#This Row],[Product]]=FY05_M01,SalesOrders_Log[[#This Row],[Date Invoiced]],0)</f>
        <v>0</v>
      </c>
      <c r="BS496" s="18">
        <f>IF(SalesOrders_Log[[#This Row],[Product]]=FY05_M02,SalesOrders_Log[[#This Row],[Date Invoiced]],0)</f>
        <v>0</v>
      </c>
      <c r="BT496" s="18">
        <f>IF(SalesOrders_Log[[#This Row],[Product]]=FY05_M03,SalesOrders_Log[[#This Row],[Date Invoiced]],0)</f>
        <v>0</v>
      </c>
      <c r="BU496" s="18">
        <f>IF(SalesOrders_Log[[#This Row],[Product]]=FY05_M04,SalesOrders_Log[[#This Row],[Date Invoiced]],0)</f>
        <v>0</v>
      </c>
      <c r="BV496" s="18">
        <f>IF(SalesOrders_Log[[#This Row],[Product]]=FY05_M05,SalesOrders_Log[[#This Row],[Date Invoiced]],0)</f>
        <v>0</v>
      </c>
      <c r="BW496" s="18">
        <f>IF(SalesOrders_Log[[#This Row],[Product]]=FY05_M06,SalesOrders_Log[[#This Row],[Date Invoiced]],0)</f>
        <v>0</v>
      </c>
      <c r="BX496" s="18">
        <f>IF(SalesOrders_Log[[#This Row],[Product]]=FY05_M07,SalesOrders_Log[[#This Row],[Date Invoiced]],0)</f>
        <v>0</v>
      </c>
      <c r="BY496" s="18">
        <f>IF(SalesOrders_Log[[#This Row],[Product]]=FY05_M08,SalesOrders_Log[[#This Row],[Date Invoiced]],0)</f>
        <v>0</v>
      </c>
      <c r="BZ496" s="18">
        <f>IF(SalesOrders_Log[[#This Row],[Product]]=FY05_M09,SalesOrders_Log[[#This Row],[Date Invoiced]],0)</f>
        <v>0</v>
      </c>
      <c r="CA496" s="18">
        <f>IF(SalesOrders_Log[[#This Row],[Product]]=FY05_M10,SalesOrders_Log[[#This Row],[Date Invoiced]],0)</f>
        <v>0</v>
      </c>
      <c r="CB496" s="18">
        <f>IF(SalesOrders_Log[[#This Row],[Product]]=FY05_M11,SalesOrders_Log[[#This Row],[Date Invoiced]],0)</f>
        <v>0</v>
      </c>
      <c r="CC496" s="18">
        <f>IF(SalesOrders_Log[[#This Row],[Product]]=FY05_M12,SalesOrders_Log[[#This Row],[Date Invoiced]],0)</f>
        <v>0</v>
      </c>
    </row>
    <row r="497" spans="2:81" x14ac:dyDescent="0.25">
      <c r="B497" s="6" t="s">
        <v>1101</v>
      </c>
      <c r="C497" s="6"/>
      <c r="D497" s="11"/>
      <c r="E497" s="6"/>
      <c r="F497" s="6"/>
      <c r="G497" s="6"/>
      <c r="H497" s="6"/>
      <c r="I497" s="6"/>
      <c r="J497" s="6"/>
      <c r="K497" s="6"/>
      <c r="L497" s="18" t="str">
        <f>IF(ISBLANK(SalesOrders_Log[[#This Row],[Product]]),"",SalesOrders_Log[[#This Row],[List Price]]*SalesOrders_Log[[#This Row],[QTY at List Price]]+SalesOrders_Log[[#This Row],[Discount Price]]*SalesOrders_Log[[#This Row],[QTY at Discount Price]])</f>
        <v/>
      </c>
      <c r="M497" s="6"/>
      <c r="N497" s="6"/>
      <c r="O497" s="18" t="str">
        <f>IFERROR(SalesOrders_Log[[#This Row],[Line Sub Total]]*SalesOrders_Log[[#This Row],[Zip Code Taxes]],"")</f>
        <v/>
      </c>
      <c r="P497" s="18">
        <f>SalesOrders_Log[[#This Row],[List Price]]-SalesOrders_Log[[#This Row],[Cost Price]]</f>
        <v>0</v>
      </c>
      <c r="Q497"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97" s="93" t="str">
        <f>IFERROR(SalesOrders_Log[[#This Row],[QTY at List Price]]*SalesOrders_Log[[#This Row],[List Price]]/SalesOrders_Log[[#This Row],[Cost Price]]*SalesOrders_Log[[#This Row],[QTY at List Price]]-IF(SalesOrders_Log[[#This Row],[QTY at List Price]]="","",1),"")</f>
        <v/>
      </c>
      <c r="S497" s="93" t="str">
        <f>IFERROR( SalesOrders_Log[[#This Row],[QTY at Discount Price]]*SalesOrders_Log[[#This Row],[Discount Price]]/SalesOrders_Log[[#This Row],[Cost Price]]*SalesOrders_Log[[#This Row],[QTY at Discount Price]]-IF(SalesOrders_Log[[#This Row],[QTY at Discount Price]]="","",1),"")</f>
        <v/>
      </c>
      <c r="T497" s="6"/>
      <c r="V497" s="18">
        <f>IF(SalesOrders_Log[[#This Row],[Date Invoiced]]=FY01_M01,SalesOrders_Log[[#This Row],[Line Sub Total]],0)</f>
        <v>0</v>
      </c>
      <c r="W497" s="18">
        <f>IF(SalesOrders_Log[[#This Row],[Date Invoiced]]=FY01_M02,SalesOrders_Log[[#This Row],[Line Sub Total]],0)</f>
        <v>0</v>
      </c>
      <c r="X497" s="18">
        <f>IF(SalesOrders_Log[[#This Row],[Date Invoiced]]=FY01_M03,SalesOrders_Log[[#This Row],[Line Sub Total]],0)</f>
        <v>0</v>
      </c>
      <c r="Y497" s="18">
        <f>IF(SalesOrders_Log[[#This Row],[Date Invoiced]]=FY01_M04,SalesOrders_Log[[#This Row],[Line Sub Total]],0)</f>
        <v>0</v>
      </c>
      <c r="Z497" s="18">
        <f>IF(SalesOrders_Log[[#This Row],[Date Invoiced]]=FY01_M05,SalesOrders_Log[[#This Row],[Line Sub Total]],0)</f>
        <v>0</v>
      </c>
      <c r="AA497" s="18">
        <f>IF(SalesOrders_Log[[#This Row],[Date Invoiced]]=FY01_M06,SalesOrders_Log[[#This Row],[Line Sub Total]],0)</f>
        <v>0</v>
      </c>
      <c r="AB497" s="18">
        <f>IF(SalesOrders_Log[[#This Row],[Date Invoiced]]=FY01_M07,SalesOrders_Log[[#This Row],[Line Sub Total]],0)</f>
        <v>0</v>
      </c>
      <c r="AC497" s="18">
        <f>IF(SalesOrders_Log[[#This Row],[Date Invoiced]]=FY01_M08,SalesOrders_Log[[#This Row],[Line Sub Total]],0)</f>
        <v>0</v>
      </c>
      <c r="AD497" s="18">
        <f>IF(SalesOrders_Log[[#This Row],[Date Invoiced]]=FY01_M09,SalesOrders_Log[[#This Row],[Line Sub Total]],0)</f>
        <v>0</v>
      </c>
      <c r="AE497" s="18">
        <f>IF(SalesOrders_Log[[#This Row],[Date Invoiced]]=FY01_M10,SalesOrders_Log[[#This Row],[Line Sub Total]],0)</f>
        <v>0</v>
      </c>
      <c r="AF497" s="18">
        <f>IF(SalesOrders_Log[[#This Row],[Date Invoiced]]=FY01_M11,SalesOrders_Log[[#This Row],[Line Sub Total]],0)</f>
        <v>0</v>
      </c>
      <c r="AG497" s="18">
        <f>IF(SalesOrders_Log[[#This Row],[Date Invoiced]]=FY01_M12,SalesOrders_Log[[#This Row],[Line Sub Total]],0)</f>
        <v>0</v>
      </c>
      <c r="AH497" s="18">
        <f>IF(SalesOrders_Log[[#This Row],[Date Invoiced]]=FY02_M01,SalesOrders_Log[[#This Row],[Line Sub Total]],0)</f>
        <v>0</v>
      </c>
      <c r="AI497" s="18">
        <f>IF(SalesOrders_Log[[#This Row],[Date Invoiced]]=FY02_M02,SalesOrders_Log[[#This Row],[Line Sub Total]],0)</f>
        <v>0</v>
      </c>
      <c r="AJ497" s="18">
        <f>IF(SalesOrders_Log[[#This Row],[Date Invoiced]]=FY02_M03,SalesOrders_Log[[#This Row],[Line Sub Total]],0)</f>
        <v>0</v>
      </c>
      <c r="AK497" s="18">
        <f>IF(SalesOrders_Log[[#This Row],[Date Invoiced]]=FY02_M04,SalesOrders_Log[[#This Row],[Line Sub Total]],0)</f>
        <v>0</v>
      </c>
      <c r="AL497" s="18">
        <f>IF(SalesOrders_Log[[#This Row],[Date Invoiced]]=FY02_M05,SalesOrders_Log[[#This Row],[Line Sub Total]],0)</f>
        <v>0</v>
      </c>
      <c r="AM497" s="18">
        <f>IF(SalesOrders_Log[[#This Row],[Date Invoiced]]=FY02_M06,SalesOrders_Log[[#This Row],[Line Sub Total]],0)</f>
        <v>0</v>
      </c>
      <c r="AN497" s="18">
        <f>IF(SalesOrders_Log[[#This Row],[Date Invoiced]]=FY02_M07,SalesOrders_Log[[#This Row],[Line Sub Total]],0)</f>
        <v>0</v>
      </c>
      <c r="AO497" s="18">
        <f>IF(SalesOrders_Log[[#This Row],[Date Invoiced]]=FY02_M08,SalesOrders_Log[[#This Row],[Line Sub Total]],0)</f>
        <v>0</v>
      </c>
      <c r="AP497" s="18">
        <f>IF(SalesOrders_Log[[#This Row],[Date Invoiced]]=FY02_M09,SalesOrders_Log[[#This Row],[Line Sub Total]],0)</f>
        <v>0</v>
      </c>
      <c r="AQ497" s="18">
        <f>IF(SalesOrders_Log[[#This Row],[Date Invoiced]]=FY02_M10,SalesOrders_Log[[#This Row],[Line Sub Total]],0)</f>
        <v>0</v>
      </c>
      <c r="AR497" s="18">
        <f>IF(SalesOrders_Log[[#This Row],[Date Invoiced]]=FY02_M11,SalesOrders_Log[[#This Row],[Line Sub Total]],0)</f>
        <v>0</v>
      </c>
      <c r="AS497" s="18">
        <f>IF(SalesOrders_Log[[#This Row],[Date Invoiced]]=FY02_M12,SalesOrders_Log[[#This Row],[Line Sub Total]],0)</f>
        <v>0</v>
      </c>
      <c r="AT497" s="18">
        <f>IF(SalesOrders_Log[[#This Row],[Date Invoiced]]=FY03_M01,SalesOrders_Log[[#This Row],[Line Sub Total]],0)</f>
        <v>0</v>
      </c>
      <c r="AU497" s="18">
        <f>IF(SalesOrders_Log[[#This Row],[Date Invoiced]]=FY03_M02,SalesOrders_Log[[#This Row],[Line Sub Total]],0)</f>
        <v>0</v>
      </c>
      <c r="AV497" s="18">
        <f>IF(SalesOrders_Log[[#This Row],[Date Invoiced]]=FY03_M03,SalesOrders_Log[[#This Row],[Line Sub Total]],0)</f>
        <v>0</v>
      </c>
      <c r="AW497" s="18">
        <f>IF(SalesOrders_Log[[#This Row],[Date Invoiced]]=FY03_M04,SalesOrders_Log[[#This Row],[Line Sub Total]],0)</f>
        <v>0</v>
      </c>
      <c r="AX497" s="18">
        <f>IF(SalesOrders_Log[[#This Row],[Date Invoiced]]=FY03_M05,SalesOrders_Log[[#This Row],[Line Sub Total]],0)</f>
        <v>0</v>
      </c>
      <c r="AY497" s="18">
        <f>IF(SalesOrders_Log[[#This Row],[Date Invoiced]]=FY03_M06,SalesOrders_Log[[#This Row],[Line Sub Total]],0)</f>
        <v>0</v>
      </c>
      <c r="AZ497" s="18">
        <f>IF(SalesOrders_Log[[#This Row],[Date Invoiced]]=FY03_M07,SalesOrders_Log[[#This Row],[Line Sub Total]],0)</f>
        <v>0</v>
      </c>
      <c r="BA497" s="18">
        <f>IF(SalesOrders_Log[[#This Row],[Date Invoiced]]=FY03_M08,SalesOrders_Log[[#This Row],[Line Sub Total]],0)</f>
        <v>0</v>
      </c>
      <c r="BB497" s="18">
        <f>IF(SalesOrders_Log[[#This Row],[Date Invoiced]]=FY03_M09,SalesOrders_Log[[#This Row],[Line Sub Total]],0)</f>
        <v>0</v>
      </c>
      <c r="BC497" s="18">
        <f>IF(SalesOrders_Log[[#This Row],[Date Invoiced]]=FY03_M10,SalesOrders_Log[[#This Row],[Line Sub Total]],0)</f>
        <v>0</v>
      </c>
      <c r="BD497" s="18">
        <f>IF(SalesOrders_Log[[#This Row],[Date Invoiced]]=FY03_M11,SalesOrders_Log[[#This Row],[Line Sub Total]],0)</f>
        <v>0</v>
      </c>
      <c r="BE497" s="18">
        <f>IF(SalesOrders_Log[[#This Row],[Date Invoiced]]=FY03_M12,SalesOrders_Log[[#This Row],[Line Sub Total]],0)</f>
        <v>0</v>
      </c>
      <c r="BF497" s="18">
        <f>IF(SalesOrders_Log[[#This Row],[Product]]=FY04_M01,SalesOrders_Log[[#This Row],[Date Invoiced]],0)</f>
        <v>0</v>
      </c>
      <c r="BG497" s="18">
        <f>IF(SalesOrders_Log[[#This Row],[Product]]=FY04_M02,SalesOrders_Log[[#This Row],[Date Invoiced]],0)</f>
        <v>0</v>
      </c>
      <c r="BH497" s="18">
        <f>IF(SalesOrders_Log[[#This Row],[Product]]=FY04_M03,SalesOrders_Log[[#This Row],[Date Invoiced]],0)</f>
        <v>0</v>
      </c>
      <c r="BI497" s="18">
        <f>IF(SalesOrders_Log[[#This Row],[Product]]=FY04_M04,SalesOrders_Log[[#This Row],[Date Invoiced]],0)</f>
        <v>0</v>
      </c>
      <c r="BJ497" s="18">
        <f>IF(SalesOrders_Log[[#This Row],[Product]]=FY04_M05,SalesOrders_Log[[#This Row],[Date Invoiced]],0)</f>
        <v>0</v>
      </c>
      <c r="BK497" s="18">
        <f>IF(SalesOrders_Log[[#This Row],[Product]]=FY04_M06,SalesOrders_Log[[#This Row],[Date Invoiced]],0)</f>
        <v>0</v>
      </c>
      <c r="BL497" s="18">
        <f>IF(SalesOrders_Log[[#This Row],[Product]]=FY04_M07,SalesOrders_Log[[#This Row],[Date Invoiced]],0)</f>
        <v>0</v>
      </c>
      <c r="BM497" s="18">
        <f>IF(SalesOrders_Log[[#This Row],[Product]]=FY04_M08,SalesOrders_Log[[#This Row],[Date Invoiced]],0)</f>
        <v>0</v>
      </c>
      <c r="BN497" s="18">
        <f>IF(SalesOrders_Log[[#This Row],[Product]]=FY04_M09,SalesOrders_Log[[#This Row],[Date Invoiced]],0)</f>
        <v>0</v>
      </c>
      <c r="BO497" s="18">
        <f>IF(SalesOrders_Log[[#This Row],[Product]]=FY04_M10,SalesOrders_Log[[#This Row],[Date Invoiced]],0)</f>
        <v>0</v>
      </c>
      <c r="BP497" s="18">
        <f>IF(SalesOrders_Log[[#This Row],[Product]]=FY04_M11,SalesOrders_Log[[#This Row],[Date Invoiced]],0)</f>
        <v>0</v>
      </c>
      <c r="BQ497" s="18">
        <f>IF(SalesOrders_Log[[#This Row],[Product]]=FY04_M12,SalesOrders_Log[[#This Row],[Date Invoiced]],0)</f>
        <v>0</v>
      </c>
      <c r="BR497" s="18">
        <f>IF(SalesOrders_Log[[#This Row],[Product]]=FY05_M01,SalesOrders_Log[[#This Row],[Date Invoiced]],0)</f>
        <v>0</v>
      </c>
      <c r="BS497" s="18">
        <f>IF(SalesOrders_Log[[#This Row],[Product]]=FY05_M02,SalesOrders_Log[[#This Row],[Date Invoiced]],0)</f>
        <v>0</v>
      </c>
      <c r="BT497" s="18">
        <f>IF(SalesOrders_Log[[#This Row],[Product]]=FY05_M03,SalesOrders_Log[[#This Row],[Date Invoiced]],0)</f>
        <v>0</v>
      </c>
      <c r="BU497" s="18">
        <f>IF(SalesOrders_Log[[#This Row],[Product]]=FY05_M04,SalesOrders_Log[[#This Row],[Date Invoiced]],0)</f>
        <v>0</v>
      </c>
      <c r="BV497" s="18">
        <f>IF(SalesOrders_Log[[#This Row],[Product]]=FY05_M05,SalesOrders_Log[[#This Row],[Date Invoiced]],0)</f>
        <v>0</v>
      </c>
      <c r="BW497" s="18">
        <f>IF(SalesOrders_Log[[#This Row],[Product]]=FY05_M06,SalesOrders_Log[[#This Row],[Date Invoiced]],0)</f>
        <v>0</v>
      </c>
      <c r="BX497" s="18">
        <f>IF(SalesOrders_Log[[#This Row],[Product]]=FY05_M07,SalesOrders_Log[[#This Row],[Date Invoiced]],0)</f>
        <v>0</v>
      </c>
      <c r="BY497" s="18">
        <f>IF(SalesOrders_Log[[#This Row],[Product]]=FY05_M08,SalesOrders_Log[[#This Row],[Date Invoiced]],0)</f>
        <v>0</v>
      </c>
      <c r="BZ497" s="18">
        <f>IF(SalesOrders_Log[[#This Row],[Product]]=FY05_M09,SalesOrders_Log[[#This Row],[Date Invoiced]],0)</f>
        <v>0</v>
      </c>
      <c r="CA497" s="18">
        <f>IF(SalesOrders_Log[[#This Row],[Product]]=FY05_M10,SalesOrders_Log[[#This Row],[Date Invoiced]],0)</f>
        <v>0</v>
      </c>
      <c r="CB497" s="18">
        <f>IF(SalesOrders_Log[[#This Row],[Product]]=FY05_M11,SalesOrders_Log[[#This Row],[Date Invoiced]],0)</f>
        <v>0</v>
      </c>
      <c r="CC497" s="18">
        <f>IF(SalesOrders_Log[[#This Row],[Product]]=FY05_M12,SalesOrders_Log[[#This Row],[Date Invoiced]],0)</f>
        <v>0</v>
      </c>
    </row>
    <row r="498" spans="2:81" x14ac:dyDescent="0.25">
      <c r="B498" s="6" t="s">
        <v>1102</v>
      </c>
      <c r="C498" s="6"/>
      <c r="D498" s="11"/>
      <c r="E498" s="6"/>
      <c r="F498" s="6"/>
      <c r="G498" s="6"/>
      <c r="H498" s="6"/>
      <c r="I498" s="6"/>
      <c r="J498" s="6"/>
      <c r="K498" s="6"/>
      <c r="L498" s="18" t="str">
        <f>IF(ISBLANK(SalesOrders_Log[[#This Row],[Product]]),"",SalesOrders_Log[[#This Row],[List Price]]*SalesOrders_Log[[#This Row],[QTY at List Price]]+SalesOrders_Log[[#This Row],[Discount Price]]*SalesOrders_Log[[#This Row],[QTY at Discount Price]])</f>
        <v/>
      </c>
      <c r="M498" s="6"/>
      <c r="N498" s="6"/>
      <c r="O498" s="18" t="str">
        <f>IFERROR(SalesOrders_Log[[#This Row],[Line Sub Total]]*SalesOrders_Log[[#This Row],[Zip Code Taxes]],"")</f>
        <v/>
      </c>
      <c r="P498" s="18">
        <f>SalesOrders_Log[[#This Row],[List Price]]-SalesOrders_Log[[#This Row],[Cost Price]]</f>
        <v>0</v>
      </c>
      <c r="Q498"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98" s="93" t="str">
        <f>IFERROR(SalesOrders_Log[[#This Row],[QTY at List Price]]*SalesOrders_Log[[#This Row],[List Price]]/SalesOrders_Log[[#This Row],[Cost Price]]*SalesOrders_Log[[#This Row],[QTY at List Price]]-IF(SalesOrders_Log[[#This Row],[QTY at List Price]]="","",1),"")</f>
        <v/>
      </c>
      <c r="S498" s="93" t="str">
        <f>IFERROR( SalesOrders_Log[[#This Row],[QTY at Discount Price]]*SalesOrders_Log[[#This Row],[Discount Price]]/SalesOrders_Log[[#This Row],[Cost Price]]*SalesOrders_Log[[#This Row],[QTY at Discount Price]]-IF(SalesOrders_Log[[#This Row],[QTY at Discount Price]]="","",1),"")</f>
        <v/>
      </c>
      <c r="T498" s="6"/>
      <c r="V498" s="18">
        <f>IF(SalesOrders_Log[[#This Row],[Date Invoiced]]=FY01_M01,SalesOrders_Log[[#This Row],[Line Sub Total]],0)</f>
        <v>0</v>
      </c>
      <c r="W498" s="18">
        <f>IF(SalesOrders_Log[[#This Row],[Date Invoiced]]=FY01_M02,SalesOrders_Log[[#This Row],[Line Sub Total]],0)</f>
        <v>0</v>
      </c>
      <c r="X498" s="18">
        <f>IF(SalesOrders_Log[[#This Row],[Date Invoiced]]=FY01_M03,SalesOrders_Log[[#This Row],[Line Sub Total]],0)</f>
        <v>0</v>
      </c>
      <c r="Y498" s="18">
        <f>IF(SalesOrders_Log[[#This Row],[Date Invoiced]]=FY01_M04,SalesOrders_Log[[#This Row],[Line Sub Total]],0)</f>
        <v>0</v>
      </c>
      <c r="Z498" s="18">
        <f>IF(SalesOrders_Log[[#This Row],[Date Invoiced]]=FY01_M05,SalesOrders_Log[[#This Row],[Line Sub Total]],0)</f>
        <v>0</v>
      </c>
      <c r="AA498" s="18">
        <f>IF(SalesOrders_Log[[#This Row],[Date Invoiced]]=FY01_M06,SalesOrders_Log[[#This Row],[Line Sub Total]],0)</f>
        <v>0</v>
      </c>
      <c r="AB498" s="18">
        <f>IF(SalesOrders_Log[[#This Row],[Date Invoiced]]=FY01_M07,SalesOrders_Log[[#This Row],[Line Sub Total]],0)</f>
        <v>0</v>
      </c>
      <c r="AC498" s="18">
        <f>IF(SalesOrders_Log[[#This Row],[Date Invoiced]]=FY01_M08,SalesOrders_Log[[#This Row],[Line Sub Total]],0)</f>
        <v>0</v>
      </c>
      <c r="AD498" s="18">
        <f>IF(SalesOrders_Log[[#This Row],[Date Invoiced]]=FY01_M09,SalesOrders_Log[[#This Row],[Line Sub Total]],0)</f>
        <v>0</v>
      </c>
      <c r="AE498" s="18">
        <f>IF(SalesOrders_Log[[#This Row],[Date Invoiced]]=FY01_M10,SalesOrders_Log[[#This Row],[Line Sub Total]],0)</f>
        <v>0</v>
      </c>
      <c r="AF498" s="18">
        <f>IF(SalesOrders_Log[[#This Row],[Date Invoiced]]=FY01_M11,SalesOrders_Log[[#This Row],[Line Sub Total]],0)</f>
        <v>0</v>
      </c>
      <c r="AG498" s="18">
        <f>IF(SalesOrders_Log[[#This Row],[Date Invoiced]]=FY01_M12,SalesOrders_Log[[#This Row],[Line Sub Total]],0)</f>
        <v>0</v>
      </c>
      <c r="AH498" s="18">
        <f>IF(SalesOrders_Log[[#This Row],[Date Invoiced]]=FY02_M01,SalesOrders_Log[[#This Row],[Line Sub Total]],0)</f>
        <v>0</v>
      </c>
      <c r="AI498" s="18">
        <f>IF(SalesOrders_Log[[#This Row],[Date Invoiced]]=FY02_M02,SalesOrders_Log[[#This Row],[Line Sub Total]],0)</f>
        <v>0</v>
      </c>
      <c r="AJ498" s="18">
        <f>IF(SalesOrders_Log[[#This Row],[Date Invoiced]]=FY02_M03,SalesOrders_Log[[#This Row],[Line Sub Total]],0)</f>
        <v>0</v>
      </c>
      <c r="AK498" s="18">
        <f>IF(SalesOrders_Log[[#This Row],[Date Invoiced]]=FY02_M04,SalesOrders_Log[[#This Row],[Line Sub Total]],0)</f>
        <v>0</v>
      </c>
      <c r="AL498" s="18">
        <f>IF(SalesOrders_Log[[#This Row],[Date Invoiced]]=FY02_M05,SalesOrders_Log[[#This Row],[Line Sub Total]],0)</f>
        <v>0</v>
      </c>
      <c r="AM498" s="18">
        <f>IF(SalesOrders_Log[[#This Row],[Date Invoiced]]=FY02_M06,SalesOrders_Log[[#This Row],[Line Sub Total]],0)</f>
        <v>0</v>
      </c>
      <c r="AN498" s="18">
        <f>IF(SalesOrders_Log[[#This Row],[Date Invoiced]]=FY02_M07,SalesOrders_Log[[#This Row],[Line Sub Total]],0)</f>
        <v>0</v>
      </c>
      <c r="AO498" s="18">
        <f>IF(SalesOrders_Log[[#This Row],[Date Invoiced]]=FY02_M08,SalesOrders_Log[[#This Row],[Line Sub Total]],0)</f>
        <v>0</v>
      </c>
      <c r="AP498" s="18">
        <f>IF(SalesOrders_Log[[#This Row],[Date Invoiced]]=FY02_M09,SalesOrders_Log[[#This Row],[Line Sub Total]],0)</f>
        <v>0</v>
      </c>
      <c r="AQ498" s="18">
        <f>IF(SalesOrders_Log[[#This Row],[Date Invoiced]]=FY02_M10,SalesOrders_Log[[#This Row],[Line Sub Total]],0)</f>
        <v>0</v>
      </c>
      <c r="AR498" s="18">
        <f>IF(SalesOrders_Log[[#This Row],[Date Invoiced]]=FY02_M11,SalesOrders_Log[[#This Row],[Line Sub Total]],0)</f>
        <v>0</v>
      </c>
      <c r="AS498" s="18">
        <f>IF(SalesOrders_Log[[#This Row],[Date Invoiced]]=FY02_M12,SalesOrders_Log[[#This Row],[Line Sub Total]],0)</f>
        <v>0</v>
      </c>
      <c r="AT498" s="18">
        <f>IF(SalesOrders_Log[[#This Row],[Date Invoiced]]=FY03_M01,SalesOrders_Log[[#This Row],[Line Sub Total]],0)</f>
        <v>0</v>
      </c>
      <c r="AU498" s="18">
        <f>IF(SalesOrders_Log[[#This Row],[Date Invoiced]]=FY03_M02,SalesOrders_Log[[#This Row],[Line Sub Total]],0)</f>
        <v>0</v>
      </c>
      <c r="AV498" s="18">
        <f>IF(SalesOrders_Log[[#This Row],[Date Invoiced]]=FY03_M03,SalesOrders_Log[[#This Row],[Line Sub Total]],0)</f>
        <v>0</v>
      </c>
      <c r="AW498" s="18">
        <f>IF(SalesOrders_Log[[#This Row],[Date Invoiced]]=FY03_M04,SalesOrders_Log[[#This Row],[Line Sub Total]],0)</f>
        <v>0</v>
      </c>
      <c r="AX498" s="18">
        <f>IF(SalesOrders_Log[[#This Row],[Date Invoiced]]=FY03_M05,SalesOrders_Log[[#This Row],[Line Sub Total]],0)</f>
        <v>0</v>
      </c>
      <c r="AY498" s="18">
        <f>IF(SalesOrders_Log[[#This Row],[Date Invoiced]]=FY03_M06,SalesOrders_Log[[#This Row],[Line Sub Total]],0)</f>
        <v>0</v>
      </c>
      <c r="AZ498" s="18">
        <f>IF(SalesOrders_Log[[#This Row],[Date Invoiced]]=FY03_M07,SalesOrders_Log[[#This Row],[Line Sub Total]],0)</f>
        <v>0</v>
      </c>
      <c r="BA498" s="18">
        <f>IF(SalesOrders_Log[[#This Row],[Date Invoiced]]=FY03_M08,SalesOrders_Log[[#This Row],[Line Sub Total]],0)</f>
        <v>0</v>
      </c>
      <c r="BB498" s="18">
        <f>IF(SalesOrders_Log[[#This Row],[Date Invoiced]]=FY03_M09,SalesOrders_Log[[#This Row],[Line Sub Total]],0)</f>
        <v>0</v>
      </c>
      <c r="BC498" s="18">
        <f>IF(SalesOrders_Log[[#This Row],[Date Invoiced]]=FY03_M10,SalesOrders_Log[[#This Row],[Line Sub Total]],0)</f>
        <v>0</v>
      </c>
      <c r="BD498" s="18">
        <f>IF(SalesOrders_Log[[#This Row],[Date Invoiced]]=FY03_M11,SalesOrders_Log[[#This Row],[Line Sub Total]],0)</f>
        <v>0</v>
      </c>
      <c r="BE498" s="18">
        <f>IF(SalesOrders_Log[[#This Row],[Date Invoiced]]=FY03_M12,SalesOrders_Log[[#This Row],[Line Sub Total]],0)</f>
        <v>0</v>
      </c>
      <c r="BF498" s="18">
        <f>IF(SalesOrders_Log[[#This Row],[Product]]=FY04_M01,SalesOrders_Log[[#This Row],[Date Invoiced]],0)</f>
        <v>0</v>
      </c>
      <c r="BG498" s="18">
        <f>IF(SalesOrders_Log[[#This Row],[Product]]=FY04_M02,SalesOrders_Log[[#This Row],[Date Invoiced]],0)</f>
        <v>0</v>
      </c>
      <c r="BH498" s="18">
        <f>IF(SalesOrders_Log[[#This Row],[Product]]=FY04_M03,SalesOrders_Log[[#This Row],[Date Invoiced]],0)</f>
        <v>0</v>
      </c>
      <c r="BI498" s="18">
        <f>IF(SalesOrders_Log[[#This Row],[Product]]=FY04_M04,SalesOrders_Log[[#This Row],[Date Invoiced]],0)</f>
        <v>0</v>
      </c>
      <c r="BJ498" s="18">
        <f>IF(SalesOrders_Log[[#This Row],[Product]]=FY04_M05,SalesOrders_Log[[#This Row],[Date Invoiced]],0)</f>
        <v>0</v>
      </c>
      <c r="BK498" s="18">
        <f>IF(SalesOrders_Log[[#This Row],[Product]]=FY04_M06,SalesOrders_Log[[#This Row],[Date Invoiced]],0)</f>
        <v>0</v>
      </c>
      <c r="BL498" s="18">
        <f>IF(SalesOrders_Log[[#This Row],[Product]]=FY04_M07,SalesOrders_Log[[#This Row],[Date Invoiced]],0)</f>
        <v>0</v>
      </c>
      <c r="BM498" s="18">
        <f>IF(SalesOrders_Log[[#This Row],[Product]]=FY04_M08,SalesOrders_Log[[#This Row],[Date Invoiced]],0)</f>
        <v>0</v>
      </c>
      <c r="BN498" s="18">
        <f>IF(SalesOrders_Log[[#This Row],[Product]]=FY04_M09,SalesOrders_Log[[#This Row],[Date Invoiced]],0)</f>
        <v>0</v>
      </c>
      <c r="BO498" s="18">
        <f>IF(SalesOrders_Log[[#This Row],[Product]]=FY04_M10,SalesOrders_Log[[#This Row],[Date Invoiced]],0)</f>
        <v>0</v>
      </c>
      <c r="BP498" s="18">
        <f>IF(SalesOrders_Log[[#This Row],[Product]]=FY04_M11,SalesOrders_Log[[#This Row],[Date Invoiced]],0)</f>
        <v>0</v>
      </c>
      <c r="BQ498" s="18">
        <f>IF(SalesOrders_Log[[#This Row],[Product]]=FY04_M12,SalesOrders_Log[[#This Row],[Date Invoiced]],0)</f>
        <v>0</v>
      </c>
      <c r="BR498" s="18">
        <f>IF(SalesOrders_Log[[#This Row],[Product]]=FY05_M01,SalesOrders_Log[[#This Row],[Date Invoiced]],0)</f>
        <v>0</v>
      </c>
      <c r="BS498" s="18">
        <f>IF(SalesOrders_Log[[#This Row],[Product]]=FY05_M02,SalesOrders_Log[[#This Row],[Date Invoiced]],0)</f>
        <v>0</v>
      </c>
      <c r="BT498" s="18">
        <f>IF(SalesOrders_Log[[#This Row],[Product]]=FY05_M03,SalesOrders_Log[[#This Row],[Date Invoiced]],0)</f>
        <v>0</v>
      </c>
      <c r="BU498" s="18">
        <f>IF(SalesOrders_Log[[#This Row],[Product]]=FY05_M04,SalesOrders_Log[[#This Row],[Date Invoiced]],0)</f>
        <v>0</v>
      </c>
      <c r="BV498" s="18">
        <f>IF(SalesOrders_Log[[#This Row],[Product]]=FY05_M05,SalesOrders_Log[[#This Row],[Date Invoiced]],0)</f>
        <v>0</v>
      </c>
      <c r="BW498" s="18">
        <f>IF(SalesOrders_Log[[#This Row],[Product]]=FY05_M06,SalesOrders_Log[[#This Row],[Date Invoiced]],0)</f>
        <v>0</v>
      </c>
      <c r="BX498" s="18">
        <f>IF(SalesOrders_Log[[#This Row],[Product]]=FY05_M07,SalesOrders_Log[[#This Row],[Date Invoiced]],0)</f>
        <v>0</v>
      </c>
      <c r="BY498" s="18">
        <f>IF(SalesOrders_Log[[#This Row],[Product]]=FY05_M08,SalesOrders_Log[[#This Row],[Date Invoiced]],0)</f>
        <v>0</v>
      </c>
      <c r="BZ498" s="18">
        <f>IF(SalesOrders_Log[[#This Row],[Product]]=FY05_M09,SalesOrders_Log[[#This Row],[Date Invoiced]],0)</f>
        <v>0</v>
      </c>
      <c r="CA498" s="18">
        <f>IF(SalesOrders_Log[[#This Row],[Product]]=FY05_M10,SalesOrders_Log[[#This Row],[Date Invoiced]],0)</f>
        <v>0</v>
      </c>
      <c r="CB498" s="18">
        <f>IF(SalesOrders_Log[[#This Row],[Product]]=FY05_M11,SalesOrders_Log[[#This Row],[Date Invoiced]],0)</f>
        <v>0</v>
      </c>
      <c r="CC498" s="18">
        <f>IF(SalesOrders_Log[[#This Row],[Product]]=FY05_M12,SalesOrders_Log[[#This Row],[Date Invoiced]],0)</f>
        <v>0</v>
      </c>
    </row>
    <row r="499" spans="2:81" x14ac:dyDescent="0.25">
      <c r="B499" s="6" t="s">
        <v>1103</v>
      </c>
      <c r="C499" s="6"/>
      <c r="D499" s="11"/>
      <c r="E499" s="6"/>
      <c r="F499" s="6"/>
      <c r="G499" s="6"/>
      <c r="H499" s="6"/>
      <c r="I499" s="6"/>
      <c r="J499" s="6"/>
      <c r="K499" s="6"/>
      <c r="L499" s="18" t="str">
        <f>IF(ISBLANK(SalesOrders_Log[[#This Row],[Product]]),"",SalesOrders_Log[[#This Row],[List Price]]*SalesOrders_Log[[#This Row],[QTY at List Price]]+SalesOrders_Log[[#This Row],[Discount Price]]*SalesOrders_Log[[#This Row],[QTY at Discount Price]])</f>
        <v/>
      </c>
      <c r="M499" s="6"/>
      <c r="N499" s="6"/>
      <c r="O499" s="18" t="str">
        <f>IFERROR(SalesOrders_Log[[#This Row],[Line Sub Total]]*SalesOrders_Log[[#This Row],[Zip Code Taxes]],"")</f>
        <v/>
      </c>
      <c r="P499" s="18">
        <f>SalesOrders_Log[[#This Row],[List Price]]-SalesOrders_Log[[#This Row],[Cost Price]]</f>
        <v>0</v>
      </c>
      <c r="Q499"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499" s="93" t="str">
        <f>IFERROR(SalesOrders_Log[[#This Row],[QTY at List Price]]*SalesOrders_Log[[#This Row],[List Price]]/SalesOrders_Log[[#This Row],[Cost Price]]*SalesOrders_Log[[#This Row],[QTY at List Price]]-IF(SalesOrders_Log[[#This Row],[QTY at List Price]]="","",1),"")</f>
        <v/>
      </c>
      <c r="S499" s="93" t="str">
        <f>IFERROR( SalesOrders_Log[[#This Row],[QTY at Discount Price]]*SalesOrders_Log[[#This Row],[Discount Price]]/SalesOrders_Log[[#This Row],[Cost Price]]*SalesOrders_Log[[#This Row],[QTY at Discount Price]]-IF(SalesOrders_Log[[#This Row],[QTY at Discount Price]]="","",1),"")</f>
        <v/>
      </c>
      <c r="T499" s="6"/>
      <c r="V499" s="18">
        <f>IF(SalesOrders_Log[[#This Row],[Date Invoiced]]=FY01_M01,SalesOrders_Log[[#This Row],[Line Sub Total]],0)</f>
        <v>0</v>
      </c>
      <c r="W499" s="18">
        <f>IF(SalesOrders_Log[[#This Row],[Date Invoiced]]=FY01_M02,SalesOrders_Log[[#This Row],[Line Sub Total]],0)</f>
        <v>0</v>
      </c>
      <c r="X499" s="18">
        <f>IF(SalesOrders_Log[[#This Row],[Date Invoiced]]=FY01_M03,SalesOrders_Log[[#This Row],[Line Sub Total]],0)</f>
        <v>0</v>
      </c>
      <c r="Y499" s="18">
        <f>IF(SalesOrders_Log[[#This Row],[Date Invoiced]]=FY01_M04,SalesOrders_Log[[#This Row],[Line Sub Total]],0)</f>
        <v>0</v>
      </c>
      <c r="Z499" s="18">
        <f>IF(SalesOrders_Log[[#This Row],[Date Invoiced]]=FY01_M05,SalesOrders_Log[[#This Row],[Line Sub Total]],0)</f>
        <v>0</v>
      </c>
      <c r="AA499" s="18">
        <f>IF(SalesOrders_Log[[#This Row],[Date Invoiced]]=FY01_M06,SalesOrders_Log[[#This Row],[Line Sub Total]],0)</f>
        <v>0</v>
      </c>
      <c r="AB499" s="18">
        <f>IF(SalesOrders_Log[[#This Row],[Date Invoiced]]=FY01_M07,SalesOrders_Log[[#This Row],[Line Sub Total]],0)</f>
        <v>0</v>
      </c>
      <c r="AC499" s="18">
        <f>IF(SalesOrders_Log[[#This Row],[Date Invoiced]]=FY01_M08,SalesOrders_Log[[#This Row],[Line Sub Total]],0)</f>
        <v>0</v>
      </c>
      <c r="AD499" s="18">
        <f>IF(SalesOrders_Log[[#This Row],[Date Invoiced]]=FY01_M09,SalesOrders_Log[[#This Row],[Line Sub Total]],0)</f>
        <v>0</v>
      </c>
      <c r="AE499" s="18">
        <f>IF(SalesOrders_Log[[#This Row],[Date Invoiced]]=FY01_M10,SalesOrders_Log[[#This Row],[Line Sub Total]],0)</f>
        <v>0</v>
      </c>
      <c r="AF499" s="18">
        <f>IF(SalesOrders_Log[[#This Row],[Date Invoiced]]=FY01_M11,SalesOrders_Log[[#This Row],[Line Sub Total]],0)</f>
        <v>0</v>
      </c>
      <c r="AG499" s="18">
        <f>IF(SalesOrders_Log[[#This Row],[Date Invoiced]]=FY01_M12,SalesOrders_Log[[#This Row],[Line Sub Total]],0)</f>
        <v>0</v>
      </c>
      <c r="AH499" s="18">
        <f>IF(SalesOrders_Log[[#This Row],[Date Invoiced]]=FY02_M01,SalesOrders_Log[[#This Row],[Line Sub Total]],0)</f>
        <v>0</v>
      </c>
      <c r="AI499" s="18">
        <f>IF(SalesOrders_Log[[#This Row],[Date Invoiced]]=FY02_M02,SalesOrders_Log[[#This Row],[Line Sub Total]],0)</f>
        <v>0</v>
      </c>
      <c r="AJ499" s="18">
        <f>IF(SalesOrders_Log[[#This Row],[Date Invoiced]]=FY02_M03,SalesOrders_Log[[#This Row],[Line Sub Total]],0)</f>
        <v>0</v>
      </c>
      <c r="AK499" s="18">
        <f>IF(SalesOrders_Log[[#This Row],[Date Invoiced]]=FY02_M04,SalesOrders_Log[[#This Row],[Line Sub Total]],0)</f>
        <v>0</v>
      </c>
      <c r="AL499" s="18">
        <f>IF(SalesOrders_Log[[#This Row],[Date Invoiced]]=FY02_M05,SalesOrders_Log[[#This Row],[Line Sub Total]],0)</f>
        <v>0</v>
      </c>
      <c r="AM499" s="18">
        <f>IF(SalesOrders_Log[[#This Row],[Date Invoiced]]=FY02_M06,SalesOrders_Log[[#This Row],[Line Sub Total]],0)</f>
        <v>0</v>
      </c>
      <c r="AN499" s="18">
        <f>IF(SalesOrders_Log[[#This Row],[Date Invoiced]]=FY02_M07,SalesOrders_Log[[#This Row],[Line Sub Total]],0)</f>
        <v>0</v>
      </c>
      <c r="AO499" s="18">
        <f>IF(SalesOrders_Log[[#This Row],[Date Invoiced]]=FY02_M08,SalesOrders_Log[[#This Row],[Line Sub Total]],0)</f>
        <v>0</v>
      </c>
      <c r="AP499" s="18">
        <f>IF(SalesOrders_Log[[#This Row],[Date Invoiced]]=FY02_M09,SalesOrders_Log[[#This Row],[Line Sub Total]],0)</f>
        <v>0</v>
      </c>
      <c r="AQ499" s="18">
        <f>IF(SalesOrders_Log[[#This Row],[Date Invoiced]]=FY02_M10,SalesOrders_Log[[#This Row],[Line Sub Total]],0)</f>
        <v>0</v>
      </c>
      <c r="AR499" s="18">
        <f>IF(SalesOrders_Log[[#This Row],[Date Invoiced]]=FY02_M11,SalesOrders_Log[[#This Row],[Line Sub Total]],0)</f>
        <v>0</v>
      </c>
      <c r="AS499" s="18">
        <f>IF(SalesOrders_Log[[#This Row],[Date Invoiced]]=FY02_M12,SalesOrders_Log[[#This Row],[Line Sub Total]],0)</f>
        <v>0</v>
      </c>
      <c r="AT499" s="18">
        <f>IF(SalesOrders_Log[[#This Row],[Date Invoiced]]=FY03_M01,SalesOrders_Log[[#This Row],[Line Sub Total]],0)</f>
        <v>0</v>
      </c>
      <c r="AU499" s="18">
        <f>IF(SalesOrders_Log[[#This Row],[Date Invoiced]]=FY03_M02,SalesOrders_Log[[#This Row],[Line Sub Total]],0)</f>
        <v>0</v>
      </c>
      <c r="AV499" s="18">
        <f>IF(SalesOrders_Log[[#This Row],[Date Invoiced]]=FY03_M03,SalesOrders_Log[[#This Row],[Line Sub Total]],0)</f>
        <v>0</v>
      </c>
      <c r="AW499" s="18">
        <f>IF(SalesOrders_Log[[#This Row],[Date Invoiced]]=FY03_M04,SalesOrders_Log[[#This Row],[Line Sub Total]],0)</f>
        <v>0</v>
      </c>
      <c r="AX499" s="18">
        <f>IF(SalesOrders_Log[[#This Row],[Date Invoiced]]=FY03_M05,SalesOrders_Log[[#This Row],[Line Sub Total]],0)</f>
        <v>0</v>
      </c>
      <c r="AY499" s="18">
        <f>IF(SalesOrders_Log[[#This Row],[Date Invoiced]]=FY03_M06,SalesOrders_Log[[#This Row],[Line Sub Total]],0)</f>
        <v>0</v>
      </c>
      <c r="AZ499" s="18">
        <f>IF(SalesOrders_Log[[#This Row],[Date Invoiced]]=FY03_M07,SalesOrders_Log[[#This Row],[Line Sub Total]],0)</f>
        <v>0</v>
      </c>
      <c r="BA499" s="18">
        <f>IF(SalesOrders_Log[[#This Row],[Date Invoiced]]=FY03_M08,SalesOrders_Log[[#This Row],[Line Sub Total]],0)</f>
        <v>0</v>
      </c>
      <c r="BB499" s="18">
        <f>IF(SalesOrders_Log[[#This Row],[Date Invoiced]]=FY03_M09,SalesOrders_Log[[#This Row],[Line Sub Total]],0)</f>
        <v>0</v>
      </c>
      <c r="BC499" s="18">
        <f>IF(SalesOrders_Log[[#This Row],[Date Invoiced]]=FY03_M10,SalesOrders_Log[[#This Row],[Line Sub Total]],0)</f>
        <v>0</v>
      </c>
      <c r="BD499" s="18">
        <f>IF(SalesOrders_Log[[#This Row],[Date Invoiced]]=FY03_M11,SalesOrders_Log[[#This Row],[Line Sub Total]],0)</f>
        <v>0</v>
      </c>
      <c r="BE499" s="18">
        <f>IF(SalesOrders_Log[[#This Row],[Date Invoiced]]=FY03_M12,SalesOrders_Log[[#This Row],[Line Sub Total]],0)</f>
        <v>0</v>
      </c>
      <c r="BF499" s="18">
        <f>IF(SalesOrders_Log[[#This Row],[Product]]=FY04_M01,SalesOrders_Log[[#This Row],[Date Invoiced]],0)</f>
        <v>0</v>
      </c>
      <c r="BG499" s="18">
        <f>IF(SalesOrders_Log[[#This Row],[Product]]=FY04_M02,SalesOrders_Log[[#This Row],[Date Invoiced]],0)</f>
        <v>0</v>
      </c>
      <c r="BH499" s="18">
        <f>IF(SalesOrders_Log[[#This Row],[Product]]=FY04_M03,SalesOrders_Log[[#This Row],[Date Invoiced]],0)</f>
        <v>0</v>
      </c>
      <c r="BI499" s="18">
        <f>IF(SalesOrders_Log[[#This Row],[Product]]=FY04_M04,SalesOrders_Log[[#This Row],[Date Invoiced]],0)</f>
        <v>0</v>
      </c>
      <c r="BJ499" s="18">
        <f>IF(SalesOrders_Log[[#This Row],[Product]]=FY04_M05,SalesOrders_Log[[#This Row],[Date Invoiced]],0)</f>
        <v>0</v>
      </c>
      <c r="BK499" s="18">
        <f>IF(SalesOrders_Log[[#This Row],[Product]]=FY04_M06,SalesOrders_Log[[#This Row],[Date Invoiced]],0)</f>
        <v>0</v>
      </c>
      <c r="BL499" s="18">
        <f>IF(SalesOrders_Log[[#This Row],[Product]]=FY04_M07,SalesOrders_Log[[#This Row],[Date Invoiced]],0)</f>
        <v>0</v>
      </c>
      <c r="BM499" s="18">
        <f>IF(SalesOrders_Log[[#This Row],[Product]]=FY04_M08,SalesOrders_Log[[#This Row],[Date Invoiced]],0)</f>
        <v>0</v>
      </c>
      <c r="BN499" s="18">
        <f>IF(SalesOrders_Log[[#This Row],[Product]]=FY04_M09,SalesOrders_Log[[#This Row],[Date Invoiced]],0)</f>
        <v>0</v>
      </c>
      <c r="BO499" s="18">
        <f>IF(SalesOrders_Log[[#This Row],[Product]]=FY04_M10,SalesOrders_Log[[#This Row],[Date Invoiced]],0)</f>
        <v>0</v>
      </c>
      <c r="BP499" s="18">
        <f>IF(SalesOrders_Log[[#This Row],[Product]]=FY04_M11,SalesOrders_Log[[#This Row],[Date Invoiced]],0)</f>
        <v>0</v>
      </c>
      <c r="BQ499" s="18">
        <f>IF(SalesOrders_Log[[#This Row],[Product]]=FY04_M12,SalesOrders_Log[[#This Row],[Date Invoiced]],0)</f>
        <v>0</v>
      </c>
      <c r="BR499" s="18">
        <f>IF(SalesOrders_Log[[#This Row],[Product]]=FY05_M01,SalesOrders_Log[[#This Row],[Date Invoiced]],0)</f>
        <v>0</v>
      </c>
      <c r="BS499" s="18">
        <f>IF(SalesOrders_Log[[#This Row],[Product]]=FY05_M02,SalesOrders_Log[[#This Row],[Date Invoiced]],0)</f>
        <v>0</v>
      </c>
      <c r="BT499" s="18">
        <f>IF(SalesOrders_Log[[#This Row],[Product]]=FY05_M03,SalesOrders_Log[[#This Row],[Date Invoiced]],0)</f>
        <v>0</v>
      </c>
      <c r="BU499" s="18">
        <f>IF(SalesOrders_Log[[#This Row],[Product]]=FY05_M04,SalesOrders_Log[[#This Row],[Date Invoiced]],0)</f>
        <v>0</v>
      </c>
      <c r="BV499" s="18">
        <f>IF(SalesOrders_Log[[#This Row],[Product]]=FY05_M05,SalesOrders_Log[[#This Row],[Date Invoiced]],0)</f>
        <v>0</v>
      </c>
      <c r="BW499" s="18">
        <f>IF(SalesOrders_Log[[#This Row],[Product]]=FY05_M06,SalesOrders_Log[[#This Row],[Date Invoiced]],0)</f>
        <v>0</v>
      </c>
      <c r="BX499" s="18">
        <f>IF(SalesOrders_Log[[#This Row],[Product]]=FY05_M07,SalesOrders_Log[[#This Row],[Date Invoiced]],0)</f>
        <v>0</v>
      </c>
      <c r="BY499" s="18">
        <f>IF(SalesOrders_Log[[#This Row],[Product]]=FY05_M08,SalesOrders_Log[[#This Row],[Date Invoiced]],0)</f>
        <v>0</v>
      </c>
      <c r="BZ499" s="18">
        <f>IF(SalesOrders_Log[[#This Row],[Product]]=FY05_M09,SalesOrders_Log[[#This Row],[Date Invoiced]],0)</f>
        <v>0</v>
      </c>
      <c r="CA499" s="18">
        <f>IF(SalesOrders_Log[[#This Row],[Product]]=FY05_M10,SalesOrders_Log[[#This Row],[Date Invoiced]],0)</f>
        <v>0</v>
      </c>
      <c r="CB499" s="18">
        <f>IF(SalesOrders_Log[[#This Row],[Product]]=FY05_M11,SalesOrders_Log[[#This Row],[Date Invoiced]],0)</f>
        <v>0</v>
      </c>
      <c r="CC499" s="18">
        <f>IF(SalesOrders_Log[[#This Row],[Product]]=FY05_M12,SalesOrders_Log[[#This Row],[Date Invoiced]],0)</f>
        <v>0</v>
      </c>
    </row>
    <row r="500" spans="2:81" x14ac:dyDescent="0.25">
      <c r="B500" s="6" t="s">
        <v>1104</v>
      </c>
      <c r="C500" s="6"/>
      <c r="D500" s="11"/>
      <c r="E500" s="6"/>
      <c r="F500" s="6"/>
      <c r="G500" s="6"/>
      <c r="H500" s="6"/>
      <c r="I500" s="6"/>
      <c r="J500" s="6"/>
      <c r="K500" s="6"/>
      <c r="L500" s="18" t="str">
        <f>IF(ISBLANK(SalesOrders_Log[[#This Row],[Product]]),"",SalesOrders_Log[[#This Row],[List Price]]*SalesOrders_Log[[#This Row],[QTY at List Price]]+SalesOrders_Log[[#This Row],[Discount Price]]*SalesOrders_Log[[#This Row],[QTY at Discount Price]])</f>
        <v/>
      </c>
      <c r="M500" s="6"/>
      <c r="N500" s="6"/>
      <c r="O500" s="18" t="str">
        <f>IFERROR(SalesOrders_Log[[#This Row],[Line Sub Total]]*SalesOrders_Log[[#This Row],[Zip Code Taxes]],"")</f>
        <v/>
      </c>
      <c r="P500" s="18">
        <f>SalesOrders_Log[[#This Row],[List Price]]-SalesOrders_Log[[#This Row],[Cost Price]]</f>
        <v>0</v>
      </c>
      <c r="Q500"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500" s="93" t="str">
        <f>IFERROR(SalesOrders_Log[[#This Row],[QTY at List Price]]*SalesOrders_Log[[#This Row],[List Price]]/SalesOrders_Log[[#This Row],[Cost Price]]*SalesOrders_Log[[#This Row],[QTY at List Price]]-IF(SalesOrders_Log[[#This Row],[QTY at List Price]]="","",1),"")</f>
        <v/>
      </c>
      <c r="S500" s="93" t="str">
        <f>IFERROR( SalesOrders_Log[[#This Row],[QTY at Discount Price]]*SalesOrders_Log[[#This Row],[Discount Price]]/SalesOrders_Log[[#This Row],[Cost Price]]*SalesOrders_Log[[#This Row],[QTY at Discount Price]]-IF(SalesOrders_Log[[#This Row],[QTY at Discount Price]]="","",1),"")</f>
        <v/>
      </c>
      <c r="T500" s="6"/>
      <c r="V500" s="18">
        <f>IF(SalesOrders_Log[[#This Row],[Date Invoiced]]=FY01_M01,SalesOrders_Log[[#This Row],[Line Sub Total]],0)</f>
        <v>0</v>
      </c>
      <c r="W500" s="18">
        <f>IF(SalesOrders_Log[[#This Row],[Date Invoiced]]=FY01_M02,SalesOrders_Log[[#This Row],[Line Sub Total]],0)</f>
        <v>0</v>
      </c>
      <c r="X500" s="18">
        <f>IF(SalesOrders_Log[[#This Row],[Date Invoiced]]=FY01_M03,SalesOrders_Log[[#This Row],[Line Sub Total]],0)</f>
        <v>0</v>
      </c>
      <c r="Y500" s="18">
        <f>IF(SalesOrders_Log[[#This Row],[Date Invoiced]]=FY01_M04,SalesOrders_Log[[#This Row],[Line Sub Total]],0)</f>
        <v>0</v>
      </c>
      <c r="Z500" s="18">
        <f>IF(SalesOrders_Log[[#This Row],[Date Invoiced]]=FY01_M05,SalesOrders_Log[[#This Row],[Line Sub Total]],0)</f>
        <v>0</v>
      </c>
      <c r="AA500" s="18">
        <f>IF(SalesOrders_Log[[#This Row],[Date Invoiced]]=FY01_M06,SalesOrders_Log[[#This Row],[Line Sub Total]],0)</f>
        <v>0</v>
      </c>
      <c r="AB500" s="18">
        <f>IF(SalesOrders_Log[[#This Row],[Date Invoiced]]=FY01_M07,SalesOrders_Log[[#This Row],[Line Sub Total]],0)</f>
        <v>0</v>
      </c>
      <c r="AC500" s="18">
        <f>IF(SalesOrders_Log[[#This Row],[Date Invoiced]]=FY01_M08,SalesOrders_Log[[#This Row],[Line Sub Total]],0)</f>
        <v>0</v>
      </c>
      <c r="AD500" s="18">
        <f>IF(SalesOrders_Log[[#This Row],[Date Invoiced]]=FY01_M09,SalesOrders_Log[[#This Row],[Line Sub Total]],0)</f>
        <v>0</v>
      </c>
      <c r="AE500" s="18">
        <f>IF(SalesOrders_Log[[#This Row],[Date Invoiced]]=FY01_M10,SalesOrders_Log[[#This Row],[Line Sub Total]],0)</f>
        <v>0</v>
      </c>
      <c r="AF500" s="18">
        <f>IF(SalesOrders_Log[[#This Row],[Date Invoiced]]=FY01_M11,SalesOrders_Log[[#This Row],[Line Sub Total]],0)</f>
        <v>0</v>
      </c>
      <c r="AG500" s="18">
        <f>IF(SalesOrders_Log[[#This Row],[Date Invoiced]]=FY01_M12,SalesOrders_Log[[#This Row],[Line Sub Total]],0)</f>
        <v>0</v>
      </c>
      <c r="AH500" s="18">
        <f>IF(SalesOrders_Log[[#This Row],[Date Invoiced]]=FY02_M01,SalesOrders_Log[[#This Row],[Line Sub Total]],0)</f>
        <v>0</v>
      </c>
      <c r="AI500" s="18">
        <f>IF(SalesOrders_Log[[#This Row],[Date Invoiced]]=FY02_M02,SalesOrders_Log[[#This Row],[Line Sub Total]],0)</f>
        <v>0</v>
      </c>
      <c r="AJ500" s="18">
        <f>IF(SalesOrders_Log[[#This Row],[Date Invoiced]]=FY02_M03,SalesOrders_Log[[#This Row],[Line Sub Total]],0)</f>
        <v>0</v>
      </c>
      <c r="AK500" s="18">
        <f>IF(SalesOrders_Log[[#This Row],[Date Invoiced]]=FY02_M04,SalesOrders_Log[[#This Row],[Line Sub Total]],0)</f>
        <v>0</v>
      </c>
      <c r="AL500" s="18">
        <f>IF(SalesOrders_Log[[#This Row],[Date Invoiced]]=FY02_M05,SalesOrders_Log[[#This Row],[Line Sub Total]],0)</f>
        <v>0</v>
      </c>
      <c r="AM500" s="18">
        <f>IF(SalesOrders_Log[[#This Row],[Date Invoiced]]=FY02_M06,SalesOrders_Log[[#This Row],[Line Sub Total]],0)</f>
        <v>0</v>
      </c>
      <c r="AN500" s="18">
        <f>IF(SalesOrders_Log[[#This Row],[Date Invoiced]]=FY02_M07,SalesOrders_Log[[#This Row],[Line Sub Total]],0)</f>
        <v>0</v>
      </c>
      <c r="AO500" s="18">
        <f>IF(SalesOrders_Log[[#This Row],[Date Invoiced]]=FY02_M08,SalesOrders_Log[[#This Row],[Line Sub Total]],0)</f>
        <v>0</v>
      </c>
      <c r="AP500" s="18">
        <f>IF(SalesOrders_Log[[#This Row],[Date Invoiced]]=FY02_M09,SalesOrders_Log[[#This Row],[Line Sub Total]],0)</f>
        <v>0</v>
      </c>
      <c r="AQ500" s="18">
        <f>IF(SalesOrders_Log[[#This Row],[Date Invoiced]]=FY02_M10,SalesOrders_Log[[#This Row],[Line Sub Total]],0)</f>
        <v>0</v>
      </c>
      <c r="AR500" s="18">
        <f>IF(SalesOrders_Log[[#This Row],[Date Invoiced]]=FY02_M11,SalesOrders_Log[[#This Row],[Line Sub Total]],0)</f>
        <v>0</v>
      </c>
      <c r="AS500" s="18">
        <f>IF(SalesOrders_Log[[#This Row],[Date Invoiced]]=FY02_M12,SalesOrders_Log[[#This Row],[Line Sub Total]],0)</f>
        <v>0</v>
      </c>
      <c r="AT500" s="18">
        <f>IF(SalesOrders_Log[[#This Row],[Date Invoiced]]=FY03_M01,SalesOrders_Log[[#This Row],[Line Sub Total]],0)</f>
        <v>0</v>
      </c>
      <c r="AU500" s="18">
        <f>IF(SalesOrders_Log[[#This Row],[Date Invoiced]]=FY03_M02,SalesOrders_Log[[#This Row],[Line Sub Total]],0)</f>
        <v>0</v>
      </c>
      <c r="AV500" s="18">
        <f>IF(SalesOrders_Log[[#This Row],[Date Invoiced]]=FY03_M03,SalesOrders_Log[[#This Row],[Line Sub Total]],0)</f>
        <v>0</v>
      </c>
      <c r="AW500" s="18">
        <f>IF(SalesOrders_Log[[#This Row],[Date Invoiced]]=FY03_M04,SalesOrders_Log[[#This Row],[Line Sub Total]],0)</f>
        <v>0</v>
      </c>
      <c r="AX500" s="18">
        <f>IF(SalesOrders_Log[[#This Row],[Date Invoiced]]=FY03_M05,SalesOrders_Log[[#This Row],[Line Sub Total]],0)</f>
        <v>0</v>
      </c>
      <c r="AY500" s="18">
        <f>IF(SalesOrders_Log[[#This Row],[Date Invoiced]]=FY03_M06,SalesOrders_Log[[#This Row],[Line Sub Total]],0)</f>
        <v>0</v>
      </c>
      <c r="AZ500" s="18">
        <f>IF(SalesOrders_Log[[#This Row],[Date Invoiced]]=FY03_M07,SalesOrders_Log[[#This Row],[Line Sub Total]],0)</f>
        <v>0</v>
      </c>
      <c r="BA500" s="18">
        <f>IF(SalesOrders_Log[[#This Row],[Date Invoiced]]=FY03_M08,SalesOrders_Log[[#This Row],[Line Sub Total]],0)</f>
        <v>0</v>
      </c>
      <c r="BB500" s="18">
        <f>IF(SalesOrders_Log[[#This Row],[Date Invoiced]]=FY03_M09,SalesOrders_Log[[#This Row],[Line Sub Total]],0)</f>
        <v>0</v>
      </c>
      <c r="BC500" s="18">
        <f>IF(SalesOrders_Log[[#This Row],[Date Invoiced]]=FY03_M10,SalesOrders_Log[[#This Row],[Line Sub Total]],0)</f>
        <v>0</v>
      </c>
      <c r="BD500" s="18">
        <f>IF(SalesOrders_Log[[#This Row],[Date Invoiced]]=FY03_M11,SalesOrders_Log[[#This Row],[Line Sub Total]],0)</f>
        <v>0</v>
      </c>
      <c r="BE500" s="18">
        <f>IF(SalesOrders_Log[[#This Row],[Date Invoiced]]=FY03_M12,SalesOrders_Log[[#This Row],[Line Sub Total]],0)</f>
        <v>0</v>
      </c>
      <c r="BF500" s="18">
        <f>IF(SalesOrders_Log[[#This Row],[Product]]=FY04_M01,SalesOrders_Log[[#This Row],[Date Invoiced]],0)</f>
        <v>0</v>
      </c>
      <c r="BG500" s="18">
        <f>IF(SalesOrders_Log[[#This Row],[Product]]=FY04_M02,SalesOrders_Log[[#This Row],[Date Invoiced]],0)</f>
        <v>0</v>
      </c>
      <c r="BH500" s="18">
        <f>IF(SalesOrders_Log[[#This Row],[Product]]=FY04_M03,SalesOrders_Log[[#This Row],[Date Invoiced]],0)</f>
        <v>0</v>
      </c>
      <c r="BI500" s="18">
        <f>IF(SalesOrders_Log[[#This Row],[Product]]=FY04_M04,SalesOrders_Log[[#This Row],[Date Invoiced]],0)</f>
        <v>0</v>
      </c>
      <c r="BJ500" s="18">
        <f>IF(SalesOrders_Log[[#This Row],[Product]]=FY04_M05,SalesOrders_Log[[#This Row],[Date Invoiced]],0)</f>
        <v>0</v>
      </c>
      <c r="BK500" s="18">
        <f>IF(SalesOrders_Log[[#This Row],[Product]]=FY04_M06,SalesOrders_Log[[#This Row],[Date Invoiced]],0)</f>
        <v>0</v>
      </c>
      <c r="BL500" s="18">
        <f>IF(SalesOrders_Log[[#This Row],[Product]]=FY04_M07,SalesOrders_Log[[#This Row],[Date Invoiced]],0)</f>
        <v>0</v>
      </c>
      <c r="BM500" s="18">
        <f>IF(SalesOrders_Log[[#This Row],[Product]]=FY04_M08,SalesOrders_Log[[#This Row],[Date Invoiced]],0)</f>
        <v>0</v>
      </c>
      <c r="BN500" s="18">
        <f>IF(SalesOrders_Log[[#This Row],[Product]]=FY04_M09,SalesOrders_Log[[#This Row],[Date Invoiced]],0)</f>
        <v>0</v>
      </c>
      <c r="BO500" s="18">
        <f>IF(SalesOrders_Log[[#This Row],[Product]]=FY04_M10,SalesOrders_Log[[#This Row],[Date Invoiced]],0)</f>
        <v>0</v>
      </c>
      <c r="BP500" s="18">
        <f>IF(SalesOrders_Log[[#This Row],[Product]]=FY04_M11,SalesOrders_Log[[#This Row],[Date Invoiced]],0)</f>
        <v>0</v>
      </c>
      <c r="BQ500" s="18">
        <f>IF(SalesOrders_Log[[#This Row],[Product]]=FY04_M12,SalesOrders_Log[[#This Row],[Date Invoiced]],0)</f>
        <v>0</v>
      </c>
      <c r="BR500" s="18">
        <f>IF(SalesOrders_Log[[#This Row],[Product]]=FY05_M01,SalesOrders_Log[[#This Row],[Date Invoiced]],0)</f>
        <v>0</v>
      </c>
      <c r="BS500" s="18">
        <f>IF(SalesOrders_Log[[#This Row],[Product]]=FY05_M02,SalesOrders_Log[[#This Row],[Date Invoiced]],0)</f>
        <v>0</v>
      </c>
      <c r="BT500" s="18">
        <f>IF(SalesOrders_Log[[#This Row],[Product]]=FY05_M03,SalesOrders_Log[[#This Row],[Date Invoiced]],0)</f>
        <v>0</v>
      </c>
      <c r="BU500" s="18">
        <f>IF(SalesOrders_Log[[#This Row],[Product]]=FY05_M04,SalesOrders_Log[[#This Row],[Date Invoiced]],0)</f>
        <v>0</v>
      </c>
      <c r="BV500" s="18">
        <f>IF(SalesOrders_Log[[#This Row],[Product]]=FY05_M05,SalesOrders_Log[[#This Row],[Date Invoiced]],0)</f>
        <v>0</v>
      </c>
      <c r="BW500" s="18">
        <f>IF(SalesOrders_Log[[#This Row],[Product]]=FY05_M06,SalesOrders_Log[[#This Row],[Date Invoiced]],0)</f>
        <v>0</v>
      </c>
      <c r="BX500" s="18">
        <f>IF(SalesOrders_Log[[#This Row],[Product]]=FY05_M07,SalesOrders_Log[[#This Row],[Date Invoiced]],0)</f>
        <v>0</v>
      </c>
      <c r="BY500" s="18">
        <f>IF(SalesOrders_Log[[#This Row],[Product]]=FY05_M08,SalesOrders_Log[[#This Row],[Date Invoiced]],0)</f>
        <v>0</v>
      </c>
      <c r="BZ500" s="18">
        <f>IF(SalesOrders_Log[[#This Row],[Product]]=FY05_M09,SalesOrders_Log[[#This Row],[Date Invoiced]],0)</f>
        <v>0</v>
      </c>
      <c r="CA500" s="18">
        <f>IF(SalesOrders_Log[[#This Row],[Product]]=FY05_M10,SalesOrders_Log[[#This Row],[Date Invoiced]],0)</f>
        <v>0</v>
      </c>
      <c r="CB500" s="18">
        <f>IF(SalesOrders_Log[[#This Row],[Product]]=FY05_M11,SalesOrders_Log[[#This Row],[Date Invoiced]],0)</f>
        <v>0</v>
      </c>
      <c r="CC500" s="18">
        <f>IF(SalesOrders_Log[[#This Row],[Product]]=FY05_M12,SalesOrders_Log[[#This Row],[Date Invoiced]],0)</f>
        <v>0</v>
      </c>
    </row>
    <row r="501" spans="2:81" x14ac:dyDescent="0.25">
      <c r="B501" s="6" t="s">
        <v>1105</v>
      </c>
      <c r="C501" s="6"/>
      <c r="D501" s="11"/>
      <c r="E501" s="6"/>
      <c r="F501" s="6"/>
      <c r="G501" s="6"/>
      <c r="H501" s="6"/>
      <c r="I501" s="6"/>
      <c r="J501" s="6"/>
      <c r="K501" s="6"/>
      <c r="L501" s="18" t="str">
        <f>IF(ISBLANK(SalesOrders_Log[[#This Row],[Product]]),"",SalesOrders_Log[[#This Row],[List Price]]*SalesOrders_Log[[#This Row],[QTY at List Price]]+SalesOrders_Log[[#This Row],[Discount Price]]*SalesOrders_Log[[#This Row],[QTY at Discount Price]])</f>
        <v/>
      </c>
      <c r="M501" s="6"/>
      <c r="N501" s="6"/>
      <c r="O501" s="18" t="str">
        <f>IFERROR(SalesOrders_Log[[#This Row],[Line Sub Total]]*SalesOrders_Log[[#This Row],[Zip Code Taxes]],"")</f>
        <v/>
      </c>
      <c r="P501" s="18">
        <f>SalesOrders_Log[[#This Row],[List Price]]-SalesOrders_Log[[#This Row],[Cost Price]]</f>
        <v>0</v>
      </c>
      <c r="Q501"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501" s="93" t="str">
        <f>IFERROR(SalesOrders_Log[[#This Row],[QTY at List Price]]*SalesOrders_Log[[#This Row],[List Price]]/SalesOrders_Log[[#This Row],[Cost Price]]*SalesOrders_Log[[#This Row],[QTY at List Price]]-IF(SalesOrders_Log[[#This Row],[QTY at List Price]]="","",1),"")</f>
        <v/>
      </c>
      <c r="S501" s="93" t="str">
        <f>IFERROR( SalesOrders_Log[[#This Row],[QTY at Discount Price]]*SalesOrders_Log[[#This Row],[Discount Price]]/SalesOrders_Log[[#This Row],[Cost Price]]*SalesOrders_Log[[#This Row],[QTY at Discount Price]]-IF(SalesOrders_Log[[#This Row],[QTY at Discount Price]]="","",1),"")</f>
        <v/>
      </c>
      <c r="T501" s="6"/>
      <c r="V501" s="18">
        <f>IF(SalesOrders_Log[[#This Row],[Date Invoiced]]=FY01_M01,SalesOrders_Log[[#This Row],[Line Sub Total]],0)</f>
        <v>0</v>
      </c>
      <c r="W501" s="18">
        <f>IF(SalesOrders_Log[[#This Row],[Date Invoiced]]=FY01_M02,SalesOrders_Log[[#This Row],[Line Sub Total]],0)</f>
        <v>0</v>
      </c>
      <c r="X501" s="18">
        <f>IF(SalesOrders_Log[[#This Row],[Date Invoiced]]=FY01_M03,SalesOrders_Log[[#This Row],[Line Sub Total]],0)</f>
        <v>0</v>
      </c>
      <c r="Y501" s="18">
        <f>IF(SalesOrders_Log[[#This Row],[Date Invoiced]]=FY01_M04,SalesOrders_Log[[#This Row],[Line Sub Total]],0)</f>
        <v>0</v>
      </c>
      <c r="Z501" s="18">
        <f>IF(SalesOrders_Log[[#This Row],[Date Invoiced]]=FY01_M05,SalesOrders_Log[[#This Row],[Line Sub Total]],0)</f>
        <v>0</v>
      </c>
      <c r="AA501" s="18">
        <f>IF(SalesOrders_Log[[#This Row],[Date Invoiced]]=FY01_M06,SalesOrders_Log[[#This Row],[Line Sub Total]],0)</f>
        <v>0</v>
      </c>
      <c r="AB501" s="18">
        <f>IF(SalesOrders_Log[[#This Row],[Date Invoiced]]=FY01_M07,SalesOrders_Log[[#This Row],[Line Sub Total]],0)</f>
        <v>0</v>
      </c>
      <c r="AC501" s="18">
        <f>IF(SalesOrders_Log[[#This Row],[Date Invoiced]]=FY01_M08,SalesOrders_Log[[#This Row],[Line Sub Total]],0)</f>
        <v>0</v>
      </c>
      <c r="AD501" s="18">
        <f>IF(SalesOrders_Log[[#This Row],[Date Invoiced]]=FY01_M09,SalesOrders_Log[[#This Row],[Line Sub Total]],0)</f>
        <v>0</v>
      </c>
      <c r="AE501" s="18">
        <f>IF(SalesOrders_Log[[#This Row],[Date Invoiced]]=FY01_M10,SalesOrders_Log[[#This Row],[Line Sub Total]],0)</f>
        <v>0</v>
      </c>
      <c r="AF501" s="18">
        <f>IF(SalesOrders_Log[[#This Row],[Date Invoiced]]=FY01_M11,SalesOrders_Log[[#This Row],[Line Sub Total]],0)</f>
        <v>0</v>
      </c>
      <c r="AG501" s="18">
        <f>IF(SalesOrders_Log[[#This Row],[Date Invoiced]]=FY01_M12,SalesOrders_Log[[#This Row],[Line Sub Total]],0)</f>
        <v>0</v>
      </c>
      <c r="AH501" s="18">
        <f>IF(SalesOrders_Log[[#This Row],[Date Invoiced]]=FY02_M01,SalesOrders_Log[[#This Row],[Line Sub Total]],0)</f>
        <v>0</v>
      </c>
      <c r="AI501" s="18">
        <f>IF(SalesOrders_Log[[#This Row],[Date Invoiced]]=FY02_M02,SalesOrders_Log[[#This Row],[Line Sub Total]],0)</f>
        <v>0</v>
      </c>
      <c r="AJ501" s="18">
        <f>IF(SalesOrders_Log[[#This Row],[Date Invoiced]]=FY02_M03,SalesOrders_Log[[#This Row],[Line Sub Total]],0)</f>
        <v>0</v>
      </c>
      <c r="AK501" s="18">
        <f>IF(SalesOrders_Log[[#This Row],[Date Invoiced]]=FY02_M04,SalesOrders_Log[[#This Row],[Line Sub Total]],0)</f>
        <v>0</v>
      </c>
      <c r="AL501" s="18">
        <f>IF(SalesOrders_Log[[#This Row],[Date Invoiced]]=FY02_M05,SalesOrders_Log[[#This Row],[Line Sub Total]],0)</f>
        <v>0</v>
      </c>
      <c r="AM501" s="18">
        <f>IF(SalesOrders_Log[[#This Row],[Date Invoiced]]=FY02_M06,SalesOrders_Log[[#This Row],[Line Sub Total]],0)</f>
        <v>0</v>
      </c>
      <c r="AN501" s="18">
        <f>IF(SalesOrders_Log[[#This Row],[Date Invoiced]]=FY02_M07,SalesOrders_Log[[#This Row],[Line Sub Total]],0)</f>
        <v>0</v>
      </c>
      <c r="AO501" s="18">
        <f>IF(SalesOrders_Log[[#This Row],[Date Invoiced]]=FY02_M08,SalesOrders_Log[[#This Row],[Line Sub Total]],0)</f>
        <v>0</v>
      </c>
      <c r="AP501" s="18">
        <f>IF(SalesOrders_Log[[#This Row],[Date Invoiced]]=FY02_M09,SalesOrders_Log[[#This Row],[Line Sub Total]],0)</f>
        <v>0</v>
      </c>
      <c r="AQ501" s="18">
        <f>IF(SalesOrders_Log[[#This Row],[Date Invoiced]]=FY02_M10,SalesOrders_Log[[#This Row],[Line Sub Total]],0)</f>
        <v>0</v>
      </c>
      <c r="AR501" s="18">
        <f>IF(SalesOrders_Log[[#This Row],[Date Invoiced]]=FY02_M11,SalesOrders_Log[[#This Row],[Line Sub Total]],0)</f>
        <v>0</v>
      </c>
      <c r="AS501" s="18">
        <f>IF(SalesOrders_Log[[#This Row],[Date Invoiced]]=FY02_M12,SalesOrders_Log[[#This Row],[Line Sub Total]],0)</f>
        <v>0</v>
      </c>
      <c r="AT501" s="18">
        <f>IF(SalesOrders_Log[[#This Row],[Date Invoiced]]=FY03_M01,SalesOrders_Log[[#This Row],[Line Sub Total]],0)</f>
        <v>0</v>
      </c>
      <c r="AU501" s="18">
        <f>IF(SalesOrders_Log[[#This Row],[Date Invoiced]]=FY03_M02,SalesOrders_Log[[#This Row],[Line Sub Total]],0)</f>
        <v>0</v>
      </c>
      <c r="AV501" s="18">
        <f>IF(SalesOrders_Log[[#This Row],[Date Invoiced]]=FY03_M03,SalesOrders_Log[[#This Row],[Line Sub Total]],0)</f>
        <v>0</v>
      </c>
      <c r="AW501" s="18">
        <f>IF(SalesOrders_Log[[#This Row],[Date Invoiced]]=FY03_M04,SalesOrders_Log[[#This Row],[Line Sub Total]],0)</f>
        <v>0</v>
      </c>
      <c r="AX501" s="18">
        <f>IF(SalesOrders_Log[[#This Row],[Date Invoiced]]=FY03_M05,SalesOrders_Log[[#This Row],[Line Sub Total]],0)</f>
        <v>0</v>
      </c>
      <c r="AY501" s="18">
        <f>IF(SalesOrders_Log[[#This Row],[Date Invoiced]]=FY03_M06,SalesOrders_Log[[#This Row],[Line Sub Total]],0)</f>
        <v>0</v>
      </c>
      <c r="AZ501" s="18">
        <f>IF(SalesOrders_Log[[#This Row],[Date Invoiced]]=FY03_M07,SalesOrders_Log[[#This Row],[Line Sub Total]],0)</f>
        <v>0</v>
      </c>
      <c r="BA501" s="18">
        <f>IF(SalesOrders_Log[[#This Row],[Date Invoiced]]=FY03_M08,SalesOrders_Log[[#This Row],[Line Sub Total]],0)</f>
        <v>0</v>
      </c>
      <c r="BB501" s="18">
        <f>IF(SalesOrders_Log[[#This Row],[Date Invoiced]]=FY03_M09,SalesOrders_Log[[#This Row],[Line Sub Total]],0)</f>
        <v>0</v>
      </c>
      <c r="BC501" s="18">
        <f>IF(SalesOrders_Log[[#This Row],[Date Invoiced]]=FY03_M10,SalesOrders_Log[[#This Row],[Line Sub Total]],0)</f>
        <v>0</v>
      </c>
      <c r="BD501" s="18">
        <f>IF(SalesOrders_Log[[#This Row],[Date Invoiced]]=FY03_M11,SalesOrders_Log[[#This Row],[Line Sub Total]],0)</f>
        <v>0</v>
      </c>
      <c r="BE501" s="18">
        <f>IF(SalesOrders_Log[[#This Row],[Date Invoiced]]=FY03_M12,SalesOrders_Log[[#This Row],[Line Sub Total]],0)</f>
        <v>0</v>
      </c>
      <c r="BF501" s="18">
        <f>IF(SalesOrders_Log[[#This Row],[Product]]=FY04_M01,SalesOrders_Log[[#This Row],[Date Invoiced]],0)</f>
        <v>0</v>
      </c>
      <c r="BG501" s="18">
        <f>IF(SalesOrders_Log[[#This Row],[Product]]=FY04_M02,SalesOrders_Log[[#This Row],[Date Invoiced]],0)</f>
        <v>0</v>
      </c>
      <c r="BH501" s="18">
        <f>IF(SalesOrders_Log[[#This Row],[Product]]=FY04_M03,SalesOrders_Log[[#This Row],[Date Invoiced]],0)</f>
        <v>0</v>
      </c>
      <c r="BI501" s="18">
        <f>IF(SalesOrders_Log[[#This Row],[Product]]=FY04_M04,SalesOrders_Log[[#This Row],[Date Invoiced]],0)</f>
        <v>0</v>
      </c>
      <c r="BJ501" s="18">
        <f>IF(SalesOrders_Log[[#This Row],[Product]]=FY04_M05,SalesOrders_Log[[#This Row],[Date Invoiced]],0)</f>
        <v>0</v>
      </c>
      <c r="BK501" s="18">
        <f>IF(SalesOrders_Log[[#This Row],[Product]]=FY04_M06,SalesOrders_Log[[#This Row],[Date Invoiced]],0)</f>
        <v>0</v>
      </c>
      <c r="BL501" s="18">
        <f>IF(SalesOrders_Log[[#This Row],[Product]]=FY04_M07,SalesOrders_Log[[#This Row],[Date Invoiced]],0)</f>
        <v>0</v>
      </c>
      <c r="BM501" s="18">
        <f>IF(SalesOrders_Log[[#This Row],[Product]]=FY04_M08,SalesOrders_Log[[#This Row],[Date Invoiced]],0)</f>
        <v>0</v>
      </c>
      <c r="BN501" s="18">
        <f>IF(SalesOrders_Log[[#This Row],[Product]]=FY04_M09,SalesOrders_Log[[#This Row],[Date Invoiced]],0)</f>
        <v>0</v>
      </c>
      <c r="BO501" s="18">
        <f>IF(SalesOrders_Log[[#This Row],[Product]]=FY04_M10,SalesOrders_Log[[#This Row],[Date Invoiced]],0)</f>
        <v>0</v>
      </c>
      <c r="BP501" s="18">
        <f>IF(SalesOrders_Log[[#This Row],[Product]]=FY04_M11,SalesOrders_Log[[#This Row],[Date Invoiced]],0)</f>
        <v>0</v>
      </c>
      <c r="BQ501" s="18">
        <f>IF(SalesOrders_Log[[#This Row],[Product]]=FY04_M12,SalesOrders_Log[[#This Row],[Date Invoiced]],0)</f>
        <v>0</v>
      </c>
      <c r="BR501" s="18">
        <f>IF(SalesOrders_Log[[#This Row],[Product]]=FY05_M01,SalesOrders_Log[[#This Row],[Date Invoiced]],0)</f>
        <v>0</v>
      </c>
      <c r="BS501" s="18">
        <f>IF(SalesOrders_Log[[#This Row],[Product]]=FY05_M02,SalesOrders_Log[[#This Row],[Date Invoiced]],0)</f>
        <v>0</v>
      </c>
      <c r="BT501" s="18">
        <f>IF(SalesOrders_Log[[#This Row],[Product]]=FY05_M03,SalesOrders_Log[[#This Row],[Date Invoiced]],0)</f>
        <v>0</v>
      </c>
      <c r="BU501" s="18">
        <f>IF(SalesOrders_Log[[#This Row],[Product]]=FY05_M04,SalesOrders_Log[[#This Row],[Date Invoiced]],0)</f>
        <v>0</v>
      </c>
      <c r="BV501" s="18">
        <f>IF(SalesOrders_Log[[#This Row],[Product]]=FY05_M05,SalesOrders_Log[[#This Row],[Date Invoiced]],0)</f>
        <v>0</v>
      </c>
      <c r="BW501" s="18">
        <f>IF(SalesOrders_Log[[#This Row],[Product]]=FY05_M06,SalesOrders_Log[[#This Row],[Date Invoiced]],0)</f>
        <v>0</v>
      </c>
      <c r="BX501" s="18">
        <f>IF(SalesOrders_Log[[#This Row],[Product]]=FY05_M07,SalesOrders_Log[[#This Row],[Date Invoiced]],0)</f>
        <v>0</v>
      </c>
      <c r="BY501" s="18">
        <f>IF(SalesOrders_Log[[#This Row],[Product]]=FY05_M08,SalesOrders_Log[[#This Row],[Date Invoiced]],0)</f>
        <v>0</v>
      </c>
      <c r="BZ501" s="18">
        <f>IF(SalesOrders_Log[[#This Row],[Product]]=FY05_M09,SalesOrders_Log[[#This Row],[Date Invoiced]],0)</f>
        <v>0</v>
      </c>
      <c r="CA501" s="18">
        <f>IF(SalesOrders_Log[[#This Row],[Product]]=FY05_M10,SalesOrders_Log[[#This Row],[Date Invoiced]],0)</f>
        <v>0</v>
      </c>
      <c r="CB501" s="18">
        <f>IF(SalesOrders_Log[[#This Row],[Product]]=FY05_M11,SalesOrders_Log[[#This Row],[Date Invoiced]],0)</f>
        <v>0</v>
      </c>
      <c r="CC501" s="18">
        <f>IF(SalesOrders_Log[[#This Row],[Product]]=FY05_M12,SalesOrders_Log[[#This Row],[Date Invoiced]],0)</f>
        <v>0</v>
      </c>
    </row>
    <row r="502" spans="2:81" x14ac:dyDescent="0.25">
      <c r="B502" s="6" t="s">
        <v>1106</v>
      </c>
      <c r="C502" s="6"/>
      <c r="D502" s="11"/>
      <c r="E502" s="6"/>
      <c r="F502" s="6"/>
      <c r="G502" s="6"/>
      <c r="H502" s="6"/>
      <c r="I502" s="6"/>
      <c r="J502" s="6"/>
      <c r="K502" s="6"/>
      <c r="L502" s="18" t="str">
        <f>IF(ISBLANK(SalesOrders_Log[[#This Row],[Product]]),"",SalesOrders_Log[[#This Row],[List Price]]*SalesOrders_Log[[#This Row],[QTY at List Price]]+SalesOrders_Log[[#This Row],[Discount Price]]*SalesOrders_Log[[#This Row],[QTY at Discount Price]])</f>
        <v/>
      </c>
      <c r="M502" s="6"/>
      <c r="N502" s="6"/>
      <c r="O502" s="18" t="str">
        <f>IFERROR(SalesOrders_Log[[#This Row],[Line Sub Total]]*SalesOrders_Log[[#This Row],[Zip Code Taxes]],"")</f>
        <v/>
      </c>
      <c r="P502" s="18">
        <f>SalesOrders_Log[[#This Row],[List Price]]-SalesOrders_Log[[#This Row],[Cost Price]]</f>
        <v>0</v>
      </c>
      <c r="Q502"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502" s="93" t="str">
        <f>IFERROR(SalesOrders_Log[[#This Row],[QTY at List Price]]*SalesOrders_Log[[#This Row],[List Price]]/SalesOrders_Log[[#This Row],[Cost Price]]*SalesOrders_Log[[#This Row],[QTY at List Price]]-IF(SalesOrders_Log[[#This Row],[QTY at List Price]]="","",1),"")</f>
        <v/>
      </c>
      <c r="S502" s="93" t="str">
        <f>IFERROR( SalesOrders_Log[[#This Row],[QTY at Discount Price]]*SalesOrders_Log[[#This Row],[Discount Price]]/SalesOrders_Log[[#This Row],[Cost Price]]*SalesOrders_Log[[#This Row],[QTY at Discount Price]]-IF(SalesOrders_Log[[#This Row],[QTY at Discount Price]]="","",1),"")</f>
        <v/>
      </c>
      <c r="T502" s="6"/>
      <c r="V502" s="18">
        <f>IF(SalesOrders_Log[[#This Row],[Date Invoiced]]=FY01_M01,SalesOrders_Log[[#This Row],[Line Sub Total]],0)</f>
        <v>0</v>
      </c>
      <c r="W502" s="18">
        <f>IF(SalesOrders_Log[[#This Row],[Date Invoiced]]=FY01_M02,SalesOrders_Log[[#This Row],[Line Sub Total]],0)</f>
        <v>0</v>
      </c>
      <c r="X502" s="18">
        <f>IF(SalesOrders_Log[[#This Row],[Date Invoiced]]=FY01_M03,SalesOrders_Log[[#This Row],[Line Sub Total]],0)</f>
        <v>0</v>
      </c>
      <c r="Y502" s="18">
        <f>IF(SalesOrders_Log[[#This Row],[Date Invoiced]]=FY01_M04,SalesOrders_Log[[#This Row],[Line Sub Total]],0)</f>
        <v>0</v>
      </c>
      <c r="Z502" s="18">
        <f>IF(SalesOrders_Log[[#This Row],[Date Invoiced]]=FY01_M05,SalesOrders_Log[[#This Row],[Line Sub Total]],0)</f>
        <v>0</v>
      </c>
      <c r="AA502" s="18">
        <f>IF(SalesOrders_Log[[#This Row],[Date Invoiced]]=FY01_M06,SalesOrders_Log[[#This Row],[Line Sub Total]],0)</f>
        <v>0</v>
      </c>
      <c r="AB502" s="18">
        <f>IF(SalesOrders_Log[[#This Row],[Date Invoiced]]=FY01_M07,SalesOrders_Log[[#This Row],[Line Sub Total]],0)</f>
        <v>0</v>
      </c>
      <c r="AC502" s="18">
        <f>IF(SalesOrders_Log[[#This Row],[Date Invoiced]]=FY01_M08,SalesOrders_Log[[#This Row],[Line Sub Total]],0)</f>
        <v>0</v>
      </c>
      <c r="AD502" s="18">
        <f>IF(SalesOrders_Log[[#This Row],[Date Invoiced]]=FY01_M09,SalesOrders_Log[[#This Row],[Line Sub Total]],0)</f>
        <v>0</v>
      </c>
      <c r="AE502" s="18">
        <f>IF(SalesOrders_Log[[#This Row],[Date Invoiced]]=FY01_M10,SalesOrders_Log[[#This Row],[Line Sub Total]],0)</f>
        <v>0</v>
      </c>
      <c r="AF502" s="18">
        <f>IF(SalesOrders_Log[[#This Row],[Date Invoiced]]=FY01_M11,SalesOrders_Log[[#This Row],[Line Sub Total]],0)</f>
        <v>0</v>
      </c>
      <c r="AG502" s="18">
        <f>IF(SalesOrders_Log[[#This Row],[Date Invoiced]]=FY01_M12,SalesOrders_Log[[#This Row],[Line Sub Total]],0)</f>
        <v>0</v>
      </c>
      <c r="AH502" s="18">
        <f>IF(SalesOrders_Log[[#This Row],[Date Invoiced]]=FY02_M01,SalesOrders_Log[[#This Row],[Line Sub Total]],0)</f>
        <v>0</v>
      </c>
      <c r="AI502" s="18">
        <f>IF(SalesOrders_Log[[#This Row],[Date Invoiced]]=FY02_M02,SalesOrders_Log[[#This Row],[Line Sub Total]],0)</f>
        <v>0</v>
      </c>
      <c r="AJ502" s="18">
        <f>IF(SalesOrders_Log[[#This Row],[Date Invoiced]]=FY02_M03,SalesOrders_Log[[#This Row],[Line Sub Total]],0)</f>
        <v>0</v>
      </c>
      <c r="AK502" s="18">
        <f>IF(SalesOrders_Log[[#This Row],[Date Invoiced]]=FY02_M04,SalesOrders_Log[[#This Row],[Line Sub Total]],0)</f>
        <v>0</v>
      </c>
      <c r="AL502" s="18">
        <f>IF(SalesOrders_Log[[#This Row],[Date Invoiced]]=FY02_M05,SalesOrders_Log[[#This Row],[Line Sub Total]],0)</f>
        <v>0</v>
      </c>
      <c r="AM502" s="18">
        <f>IF(SalesOrders_Log[[#This Row],[Date Invoiced]]=FY02_M06,SalesOrders_Log[[#This Row],[Line Sub Total]],0)</f>
        <v>0</v>
      </c>
      <c r="AN502" s="18">
        <f>IF(SalesOrders_Log[[#This Row],[Date Invoiced]]=FY02_M07,SalesOrders_Log[[#This Row],[Line Sub Total]],0)</f>
        <v>0</v>
      </c>
      <c r="AO502" s="18">
        <f>IF(SalesOrders_Log[[#This Row],[Date Invoiced]]=FY02_M08,SalesOrders_Log[[#This Row],[Line Sub Total]],0)</f>
        <v>0</v>
      </c>
      <c r="AP502" s="18">
        <f>IF(SalesOrders_Log[[#This Row],[Date Invoiced]]=FY02_M09,SalesOrders_Log[[#This Row],[Line Sub Total]],0)</f>
        <v>0</v>
      </c>
      <c r="AQ502" s="18">
        <f>IF(SalesOrders_Log[[#This Row],[Date Invoiced]]=FY02_M10,SalesOrders_Log[[#This Row],[Line Sub Total]],0)</f>
        <v>0</v>
      </c>
      <c r="AR502" s="18">
        <f>IF(SalesOrders_Log[[#This Row],[Date Invoiced]]=FY02_M11,SalesOrders_Log[[#This Row],[Line Sub Total]],0)</f>
        <v>0</v>
      </c>
      <c r="AS502" s="18">
        <f>IF(SalesOrders_Log[[#This Row],[Date Invoiced]]=FY02_M12,SalesOrders_Log[[#This Row],[Line Sub Total]],0)</f>
        <v>0</v>
      </c>
      <c r="AT502" s="18">
        <f>IF(SalesOrders_Log[[#This Row],[Date Invoiced]]=FY03_M01,SalesOrders_Log[[#This Row],[Line Sub Total]],0)</f>
        <v>0</v>
      </c>
      <c r="AU502" s="18">
        <f>IF(SalesOrders_Log[[#This Row],[Date Invoiced]]=FY03_M02,SalesOrders_Log[[#This Row],[Line Sub Total]],0)</f>
        <v>0</v>
      </c>
      <c r="AV502" s="18">
        <f>IF(SalesOrders_Log[[#This Row],[Date Invoiced]]=FY03_M03,SalesOrders_Log[[#This Row],[Line Sub Total]],0)</f>
        <v>0</v>
      </c>
      <c r="AW502" s="18">
        <f>IF(SalesOrders_Log[[#This Row],[Date Invoiced]]=FY03_M04,SalesOrders_Log[[#This Row],[Line Sub Total]],0)</f>
        <v>0</v>
      </c>
      <c r="AX502" s="18">
        <f>IF(SalesOrders_Log[[#This Row],[Date Invoiced]]=FY03_M05,SalesOrders_Log[[#This Row],[Line Sub Total]],0)</f>
        <v>0</v>
      </c>
      <c r="AY502" s="18">
        <f>IF(SalesOrders_Log[[#This Row],[Date Invoiced]]=FY03_M06,SalesOrders_Log[[#This Row],[Line Sub Total]],0)</f>
        <v>0</v>
      </c>
      <c r="AZ502" s="18">
        <f>IF(SalesOrders_Log[[#This Row],[Date Invoiced]]=FY03_M07,SalesOrders_Log[[#This Row],[Line Sub Total]],0)</f>
        <v>0</v>
      </c>
      <c r="BA502" s="18">
        <f>IF(SalesOrders_Log[[#This Row],[Date Invoiced]]=FY03_M08,SalesOrders_Log[[#This Row],[Line Sub Total]],0)</f>
        <v>0</v>
      </c>
      <c r="BB502" s="18">
        <f>IF(SalesOrders_Log[[#This Row],[Date Invoiced]]=FY03_M09,SalesOrders_Log[[#This Row],[Line Sub Total]],0)</f>
        <v>0</v>
      </c>
      <c r="BC502" s="18">
        <f>IF(SalesOrders_Log[[#This Row],[Date Invoiced]]=FY03_M10,SalesOrders_Log[[#This Row],[Line Sub Total]],0)</f>
        <v>0</v>
      </c>
      <c r="BD502" s="18">
        <f>IF(SalesOrders_Log[[#This Row],[Date Invoiced]]=FY03_M11,SalesOrders_Log[[#This Row],[Line Sub Total]],0)</f>
        <v>0</v>
      </c>
      <c r="BE502" s="18">
        <f>IF(SalesOrders_Log[[#This Row],[Date Invoiced]]=FY03_M12,SalesOrders_Log[[#This Row],[Line Sub Total]],0)</f>
        <v>0</v>
      </c>
      <c r="BF502" s="18">
        <f>IF(SalesOrders_Log[[#This Row],[Product]]=FY04_M01,SalesOrders_Log[[#This Row],[Date Invoiced]],0)</f>
        <v>0</v>
      </c>
      <c r="BG502" s="18">
        <f>IF(SalesOrders_Log[[#This Row],[Product]]=FY04_M02,SalesOrders_Log[[#This Row],[Date Invoiced]],0)</f>
        <v>0</v>
      </c>
      <c r="BH502" s="18">
        <f>IF(SalesOrders_Log[[#This Row],[Product]]=FY04_M03,SalesOrders_Log[[#This Row],[Date Invoiced]],0)</f>
        <v>0</v>
      </c>
      <c r="BI502" s="18">
        <f>IF(SalesOrders_Log[[#This Row],[Product]]=FY04_M04,SalesOrders_Log[[#This Row],[Date Invoiced]],0)</f>
        <v>0</v>
      </c>
      <c r="BJ502" s="18">
        <f>IF(SalesOrders_Log[[#This Row],[Product]]=FY04_M05,SalesOrders_Log[[#This Row],[Date Invoiced]],0)</f>
        <v>0</v>
      </c>
      <c r="BK502" s="18">
        <f>IF(SalesOrders_Log[[#This Row],[Product]]=FY04_M06,SalesOrders_Log[[#This Row],[Date Invoiced]],0)</f>
        <v>0</v>
      </c>
      <c r="BL502" s="18">
        <f>IF(SalesOrders_Log[[#This Row],[Product]]=FY04_M07,SalesOrders_Log[[#This Row],[Date Invoiced]],0)</f>
        <v>0</v>
      </c>
      <c r="BM502" s="18">
        <f>IF(SalesOrders_Log[[#This Row],[Product]]=FY04_M08,SalesOrders_Log[[#This Row],[Date Invoiced]],0)</f>
        <v>0</v>
      </c>
      <c r="BN502" s="18">
        <f>IF(SalesOrders_Log[[#This Row],[Product]]=FY04_M09,SalesOrders_Log[[#This Row],[Date Invoiced]],0)</f>
        <v>0</v>
      </c>
      <c r="BO502" s="18">
        <f>IF(SalesOrders_Log[[#This Row],[Product]]=FY04_M10,SalesOrders_Log[[#This Row],[Date Invoiced]],0)</f>
        <v>0</v>
      </c>
      <c r="BP502" s="18">
        <f>IF(SalesOrders_Log[[#This Row],[Product]]=FY04_M11,SalesOrders_Log[[#This Row],[Date Invoiced]],0)</f>
        <v>0</v>
      </c>
      <c r="BQ502" s="18">
        <f>IF(SalesOrders_Log[[#This Row],[Product]]=FY04_M12,SalesOrders_Log[[#This Row],[Date Invoiced]],0)</f>
        <v>0</v>
      </c>
      <c r="BR502" s="18">
        <f>IF(SalesOrders_Log[[#This Row],[Product]]=FY05_M01,SalesOrders_Log[[#This Row],[Date Invoiced]],0)</f>
        <v>0</v>
      </c>
      <c r="BS502" s="18">
        <f>IF(SalesOrders_Log[[#This Row],[Product]]=FY05_M02,SalesOrders_Log[[#This Row],[Date Invoiced]],0)</f>
        <v>0</v>
      </c>
      <c r="BT502" s="18">
        <f>IF(SalesOrders_Log[[#This Row],[Product]]=FY05_M03,SalesOrders_Log[[#This Row],[Date Invoiced]],0)</f>
        <v>0</v>
      </c>
      <c r="BU502" s="18">
        <f>IF(SalesOrders_Log[[#This Row],[Product]]=FY05_M04,SalesOrders_Log[[#This Row],[Date Invoiced]],0)</f>
        <v>0</v>
      </c>
      <c r="BV502" s="18">
        <f>IF(SalesOrders_Log[[#This Row],[Product]]=FY05_M05,SalesOrders_Log[[#This Row],[Date Invoiced]],0)</f>
        <v>0</v>
      </c>
      <c r="BW502" s="18">
        <f>IF(SalesOrders_Log[[#This Row],[Product]]=FY05_M06,SalesOrders_Log[[#This Row],[Date Invoiced]],0)</f>
        <v>0</v>
      </c>
      <c r="BX502" s="18">
        <f>IF(SalesOrders_Log[[#This Row],[Product]]=FY05_M07,SalesOrders_Log[[#This Row],[Date Invoiced]],0)</f>
        <v>0</v>
      </c>
      <c r="BY502" s="18">
        <f>IF(SalesOrders_Log[[#This Row],[Product]]=FY05_M08,SalesOrders_Log[[#This Row],[Date Invoiced]],0)</f>
        <v>0</v>
      </c>
      <c r="BZ502" s="18">
        <f>IF(SalesOrders_Log[[#This Row],[Product]]=FY05_M09,SalesOrders_Log[[#This Row],[Date Invoiced]],0)</f>
        <v>0</v>
      </c>
      <c r="CA502" s="18">
        <f>IF(SalesOrders_Log[[#This Row],[Product]]=FY05_M10,SalesOrders_Log[[#This Row],[Date Invoiced]],0)</f>
        <v>0</v>
      </c>
      <c r="CB502" s="18">
        <f>IF(SalesOrders_Log[[#This Row],[Product]]=FY05_M11,SalesOrders_Log[[#This Row],[Date Invoiced]],0)</f>
        <v>0</v>
      </c>
      <c r="CC502" s="18">
        <f>IF(SalesOrders_Log[[#This Row],[Product]]=FY05_M12,SalesOrders_Log[[#This Row],[Date Invoiced]],0)</f>
        <v>0</v>
      </c>
    </row>
    <row r="503" spans="2:81" x14ac:dyDescent="0.25">
      <c r="B503" s="6" t="s">
        <v>1107</v>
      </c>
      <c r="C503" s="6"/>
      <c r="D503" s="11"/>
      <c r="E503" s="6"/>
      <c r="F503" s="6"/>
      <c r="G503" s="6"/>
      <c r="H503" s="6"/>
      <c r="I503" s="6"/>
      <c r="J503" s="6"/>
      <c r="K503" s="6"/>
      <c r="L503" s="18" t="str">
        <f>IF(ISBLANK(SalesOrders_Log[[#This Row],[Product]]),"",SalesOrders_Log[[#This Row],[List Price]]*SalesOrders_Log[[#This Row],[QTY at List Price]]+SalesOrders_Log[[#This Row],[Discount Price]]*SalesOrders_Log[[#This Row],[QTY at Discount Price]])</f>
        <v/>
      </c>
      <c r="M503" s="6"/>
      <c r="N503" s="6"/>
      <c r="O503" s="18" t="str">
        <f>IFERROR(SalesOrders_Log[[#This Row],[Line Sub Total]]*SalesOrders_Log[[#This Row],[Zip Code Taxes]],"")</f>
        <v/>
      </c>
      <c r="P503" s="18">
        <f>SalesOrders_Log[[#This Row],[List Price]]-SalesOrders_Log[[#This Row],[Cost Price]]</f>
        <v>0</v>
      </c>
      <c r="Q503"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503" s="93" t="str">
        <f>IFERROR(SalesOrders_Log[[#This Row],[QTY at List Price]]*SalesOrders_Log[[#This Row],[List Price]]/SalesOrders_Log[[#This Row],[Cost Price]]*SalesOrders_Log[[#This Row],[QTY at List Price]]-IF(SalesOrders_Log[[#This Row],[QTY at List Price]]="","",1),"")</f>
        <v/>
      </c>
      <c r="S503" s="93" t="str">
        <f>IFERROR( SalesOrders_Log[[#This Row],[QTY at Discount Price]]*SalesOrders_Log[[#This Row],[Discount Price]]/SalesOrders_Log[[#This Row],[Cost Price]]*SalesOrders_Log[[#This Row],[QTY at Discount Price]]-IF(SalesOrders_Log[[#This Row],[QTY at Discount Price]]="","",1),"")</f>
        <v/>
      </c>
      <c r="T503" s="6"/>
      <c r="V503" s="18">
        <f>IF(SalesOrders_Log[[#This Row],[Date Invoiced]]=FY01_M01,SalesOrders_Log[[#This Row],[Line Sub Total]],0)</f>
        <v>0</v>
      </c>
      <c r="W503" s="18">
        <f>IF(SalesOrders_Log[[#This Row],[Date Invoiced]]=FY01_M02,SalesOrders_Log[[#This Row],[Line Sub Total]],0)</f>
        <v>0</v>
      </c>
      <c r="X503" s="18">
        <f>IF(SalesOrders_Log[[#This Row],[Date Invoiced]]=FY01_M03,SalesOrders_Log[[#This Row],[Line Sub Total]],0)</f>
        <v>0</v>
      </c>
      <c r="Y503" s="18">
        <f>IF(SalesOrders_Log[[#This Row],[Date Invoiced]]=FY01_M04,SalesOrders_Log[[#This Row],[Line Sub Total]],0)</f>
        <v>0</v>
      </c>
      <c r="Z503" s="18">
        <f>IF(SalesOrders_Log[[#This Row],[Date Invoiced]]=FY01_M05,SalesOrders_Log[[#This Row],[Line Sub Total]],0)</f>
        <v>0</v>
      </c>
      <c r="AA503" s="18">
        <f>IF(SalesOrders_Log[[#This Row],[Date Invoiced]]=FY01_M06,SalesOrders_Log[[#This Row],[Line Sub Total]],0)</f>
        <v>0</v>
      </c>
      <c r="AB503" s="18">
        <f>IF(SalesOrders_Log[[#This Row],[Date Invoiced]]=FY01_M07,SalesOrders_Log[[#This Row],[Line Sub Total]],0)</f>
        <v>0</v>
      </c>
      <c r="AC503" s="18">
        <f>IF(SalesOrders_Log[[#This Row],[Date Invoiced]]=FY01_M08,SalesOrders_Log[[#This Row],[Line Sub Total]],0)</f>
        <v>0</v>
      </c>
      <c r="AD503" s="18">
        <f>IF(SalesOrders_Log[[#This Row],[Date Invoiced]]=FY01_M09,SalesOrders_Log[[#This Row],[Line Sub Total]],0)</f>
        <v>0</v>
      </c>
      <c r="AE503" s="18">
        <f>IF(SalesOrders_Log[[#This Row],[Date Invoiced]]=FY01_M10,SalesOrders_Log[[#This Row],[Line Sub Total]],0)</f>
        <v>0</v>
      </c>
      <c r="AF503" s="18">
        <f>IF(SalesOrders_Log[[#This Row],[Date Invoiced]]=FY01_M11,SalesOrders_Log[[#This Row],[Line Sub Total]],0)</f>
        <v>0</v>
      </c>
      <c r="AG503" s="18">
        <f>IF(SalesOrders_Log[[#This Row],[Date Invoiced]]=FY01_M12,SalesOrders_Log[[#This Row],[Line Sub Total]],0)</f>
        <v>0</v>
      </c>
      <c r="AH503" s="18">
        <f>IF(SalesOrders_Log[[#This Row],[Date Invoiced]]=FY02_M01,SalesOrders_Log[[#This Row],[Line Sub Total]],0)</f>
        <v>0</v>
      </c>
      <c r="AI503" s="18">
        <f>IF(SalesOrders_Log[[#This Row],[Date Invoiced]]=FY02_M02,SalesOrders_Log[[#This Row],[Line Sub Total]],0)</f>
        <v>0</v>
      </c>
      <c r="AJ503" s="18">
        <f>IF(SalesOrders_Log[[#This Row],[Date Invoiced]]=FY02_M03,SalesOrders_Log[[#This Row],[Line Sub Total]],0)</f>
        <v>0</v>
      </c>
      <c r="AK503" s="18">
        <f>IF(SalesOrders_Log[[#This Row],[Date Invoiced]]=FY02_M04,SalesOrders_Log[[#This Row],[Line Sub Total]],0)</f>
        <v>0</v>
      </c>
      <c r="AL503" s="18">
        <f>IF(SalesOrders_Log[[#This Row],[Date Invoiced]]=FY02_M05,SalesOrders_Log[[#This Row],[Line Sub Total]],0)</f>
        <v>0</v>
      </c>
      <c r="AM503" s="18">
        <f>IF(SalesOrders_Log[[#This Row],[Date Invoiced]]=FY02_M06,SalesOrders_Log[[#This Row],[Line Sub Total]],0)</f>
        <v>0</v>
      </c>
      <c r="AN503" s="18">
        <f>IF(SalesOrders_Log[[#This Row],[Date Invoiced]]=FY02_M07,SalesOrders_Log[[#This Row],[Line Sub Total]],0)</f>
        <v>0</v>
      </c>
      <c r="AO503" s="18">
        <f>IF(SalesOrders_Log[[#This Row],[Date Invoiced]]=FY02_M08,SalesOrders_Log[[#This Row],[Line Sub Total]],0)</f>
        <v>0</v>
      </c>
      <c r="AP503" s="18">
        <f>IF(SalesOrders_Log[[#This Row],[Date Invoiced]]=FY02_M09,SalesOrders_Log[[#This Row],[Line Sub Total]],0)</f>
        <v>0</v>
      </c>
      <c r="AQ503" s="18">
        <f>IF(SalesOrders_Log[[#This Row],[Date Invoiced]]=FY02_M10,SalesOrders_Log[[#This Row],[Line Sub Total]],0)</f>
        <v>0</v>
      </c>
      <c r="AR503" s="18">
        <f>IF(SalesOrders_Log[[#This Row],[Date Invoiced]]=FY02_M11,SalesOrders_Log[[#This Row],[Line Sub Total]],0)</f>
        <v>0</v>
      </c>
      <c r="AS503" s="18">
        <f>IF(SalesOrders_Log[[#This Row],[Date Invoiced]]=FY02_M12,SalesOrders_Log[[#This Row],[Line Sub Total]],0)</f>
        <v>0</v>
      </c>
      <c r="AT503" s="18">
        <f>IF(SalesOrders_Log[[#This Row],[Date Invoiced]]=FY03_M01,SalesOrders_Log[[#This Row],[Line Sub Total]],0)</f>
        <v>0</v>
      </c>
      <c r="AU503" s="18">
        <f>IF(SalesOrders_Log[[#This Row],[Date Invoiced]]=FY03_M02,SalesOrders_Log[[#This Row],[Line Sub Total]],0)</f>
        <v>0</v>
      </c>
      <c r="AV503" s="18">
        <f>IF(SalesOrders_Log[[#This Row],[Date Invoiced]]=FY03_M03,SalesOrders_Log[[#This Row],[Line Sub Total]],0)</f>
        <v>0</v>
      </c>
      <c r="AW503" s="18">
        <f>IF(SalesOrders_Log[[#This Row],[Date Invoiced]]=FY03_M04,SalesOrders_Log[[#This Row],[Line Sub Total]],0)</f>
        <v>0</v>
      </c>
      <c r="AX503" s="18">
        <f>IF(SalesOrders_Log[[#This Row],[Date Invoiced]]=FY03_M05,SalesOrders_Log[[#This Row],[Line Sub Total]],0)</f>
        <v>0</v>
      </c>
      <c r="AY503" s="18">
        <f>IF(SalesOrders_Log[[#This Row],[Date Invoiced]]=FY03_M06,SalesOrders_Log[[#This Row],[Line Sub Total]],0)</f>
        <v>0</v>
      </c>
      <c r="AZ503" s="18">
        <f>IF(SalesOrders_Log[[#This Row],[Date Invoiced]]=FY03_M07,SalesOrders_Log[[#This Row],[Line Sub Total]],0)</f>
        <v>0</v>
      </c>
      <c r="BA503" s="18">
        <f>IF(SalesOrders_Log[[#This Row],[Date Invoiced]]=FY03_M08,SalesOrders_Log[[#This Row],[Line Sub Total]],0)</f>
        <v>0</v>
      </c>
      <c r="BB503" s="18">
        <f>IF(SalesOrders_Log[[#This Row],[Date Invoiced]]=FY03_M09,SalesOrders_Log[[#This Row],[Line Sub Total]],0)</f>
        <v>0</v>
      </c>
      <c r="BC503" s="18">
        <f>IF(SalesOrders_Log[[#This Row],[Date Invoiced]]=FY03_M10,SalesOrders_Log[[#This Row],[Line Sub Total]],0)</f>
        <v>0</v>
      </c>
      <c r="BD503" s="18">
        <f>IF(SalesOrders_Log[[#This Row],[Date Invoiced]]=FY03_M11,SalesOrders_Log[[#This Row],[Line Sub Total]],0)</f>
        <v>0</v>
      </c>
      <c r="BE503" s="18">
        <f>IF(SalesOrders_Log[[#This Row],[Date Invoiced]]=FY03_M12,SalesOrders_Log[[#This Row],[Line Sub Total]],0)</f>
        <v>0</v>
      </c>
      <c r="BF503" s="18">
        <f>IF(SalesOrders_Log[[#This Row],[Product]]=FY04_M01,SalesOrders_Log[[#This Row],[Date Invoiced]],0)</f>
        <v>0</v>
      </c>
      <c r="BG503" s="18">
        <f>IF(SalesOrders_Log[[#This Row],[Product]]=FY04_M02,SalesOrders_Log[[#This Row],[Date Invoiced]],0)</f>
        <v>0</v>
      </c>
      <c r="BH503" s="18">
        <f>IF(SalesOrders_Log[[#This Row],[Product]]=FY04_M03,SalesOrders_Log[[#This Row],[Date Invoiced]],0)</f>
        <v>0</v>
      </c>
      <c r="BI503" s="18">
        <f>IF(SalesOrders_Log[[#This Row],[Product]]=FY04_M04,SalesOrders_Log[[#This Row],[Date Invoiced]],0)</f>
        <v>0</v>
      </c>
      <c r="BJ503" s="18">
        <f>IF(SalesOrders_Log[[#This Row],[Product]]=FY04_M05,SalesOrders_Log[[#This Row],[Date Invoiced]],0)</f>
        <v>0</v>
      </c>
      <c r="BK503" s="18">
        <f>IF(SalesOrders_Log[[#This Row],[Product]]=FY04_M06,SalesOrders_Log[[#This Row],[Date Invoiced]],0)</f>
        <v>0</v>
      </c>
      <c r="BL503" s="18">
        <f>IF(SalesOrders_Log[[#This Row],[Product]]=FY04_M07,SalesOrders_Log[[#This Row],[Date Invoiced]],0)</f>
        <v>0</v>
      </c>
      <c r="BM503" s="18">
        <f>IF(SalesOrders_Log[[#This Row],[Product]]=FY04_M08,SalesOrders_Log[[#This Row],[Date Invoiced]],0)</f>
        <v>0</v>
      </c>
      <c r="BN503" s="18">
        <f>IF(SalesOrders_Log[[#This Row],[Product]]=FY04_M09,SalesOrders_Log[[#This Row],[Date Invoiced]],0)</f>
        <v>0</v>
      </c>
      <c r="BO503" s="18">
        <f>IF(SalesOrders_Log[[#This Row],[Product]]=FY04_M10,SalesOrders_Log[[#This Row],[Date Invoiced]],0)</f>
        <v>0</v>
      </c>
      <c r="BP503" s="18">
        <f>IF(SalesOrders_Log[[#This Row],[Product]]=FY04_M11,SalesOrders_Log[[#This Row],[Date Invoiced]],0)</f>
        <v>0</v>
      </c>
      <c r="BQ503" s="18">
        <f>IF(SalesOrders_Log[[#This Row],[Product]]=FY04_M12,SalesOrders_Log[[#This Row],[Date Invoiced]],0)</f>
        <v>0</v>
      </c>
      <c r="BR503" s="18">
        <f>IF(SalesOrders_Log[[#This Row],[Product]]=FY05_M01,SalesOrders_Log[[#This Row],[Date Invoiced]],0)</f>
        <v>0</v>
      </c>
      <c r="BS503" s="18">
        <f>IF(SalesOrders_Log[[#This Row],[Product]]=FY05_M02,SalesOrders_Log[[#This Row],[Date Invoiced]],0)</f>
        <v>0</v>
      </c>
      <c r="BT503" s="18">
        <f>IF(SalesOrders_Log[[#This Row],[Product]]=FY05_M03,SalesOrders_Log[[#This Row],[Date Invoiced]],0)</f>
        <v>0</v>
      </c>
      <c r="BU503" s="18">
        <f>IF(SalesOrders_Log[[#This Row],[Product]]=FY05_M04,SalesOrders_Log[[#This Row],[Date Invoiced]],0)</f>
        <v>0</v>
      </c>
      <c r="BV503" s="18">
        <f>IF(SalesOrders_Log[[#This Row],[Product]]=FY05_M05,SalesOrders_Log[[#This Row],[Date Invoiced]],0)</f>
        <v>0</v>
      </c>
      <c r="BW503" s="18">
        <f>IF(SalesOrders_Log[[#This Row],[Product]]=FY05_M06,SalesOrders_Log[[#This Row],[Date Invoiced]],0)</f>
        <v>0</v>
      </c>
      <c r="BX503" s="18">
        <f>IF(SalesOrders_Log[[#This Row],[Product]]=FY05_M07,SalesOrders_Log[[#This Row],[Date Invoiced]],0)</f>
        <v>0</v>
      </c>
      <c r="BY503" s="18">
        <f>IF(SalesOrders_Log[[#This Row],[Product]]=FY05_M08,SalesOrders_Log[[#This Row],[Date Invoiced]],0)</f>
        <v>0</v>
      </c>
      <c r="BZ503" s="18">
        <f>IF(SalesOrders_Log[[#This Row],[Product]]=FY05_M09,SalesOrders_Log[[#This Row],[Date Invoiced]],0)</f>
        <v>0</v>
      </c>
      <c r="CA503" s="18">
        <f>IF(SalesOrders_Log[[#This Row],[Product]]=FY05_M10,SalesOrders_Log[[#This Row],[Date Invoiced]],0)</f>
        <v>0</v>
      </c>
      <c r="CB503" s="18">
        <f>IF(SalesOrders_Log[[#This Row],[Product]]=FY05_M11,SalesOrders_Log[[#This Row],[Date Invoiced]],0)</f>
        <v>0</v>
      </c>
      <c r="CC503" s="18">
        <f>IF(SalesOrders_Log[[#This Row],[Product]]=FY05_M12,SalesOrders_Log[[#This Row],[Date Invoiced]],0)</f>
        <v>0</v>
      </c>
    </row>
    <row r="504" spans="2:81" x14ac:dyDescent="0.25">
      <c r="B504" s="6" t="s">
        <v>1108</v>
      </c>
      <c r="C504" s="6"/>
      <c r="D504" s="11"/>
      <c r="E504" s="6"/>
      <c r="F504" s="6"/>
      <c r="G504" s="6"/>
      <c r="H504" s="6"/>
      <c r="I504" s="6"/>
      <c r="J504" s="6"/>
      <c r="K504" s="6"/>
      <c r="L504" s="18" t="str">
        <f>IF(ISBLANK(SalesOrders_Log[[#This Row],[Product]]),"",SalesOrders_Log[[#This Row],[List Price]]*SalesOrders_Log[[#This Row],[QTY at List Price]]+SalesOrders_Log[[#This Row],[Discount Price]]*SalesOrders_Log[[#This Row],[QTY at Discount Price]])</f>
        <v/>
      </c>
      <c r="M504" s="6"/>
      <c r="N504" s="6"/>
      <c r="O504" s="18" t="str">
        <f>IFERROR(SalesOrders_Log[[#This Row],[Line Sub Total]]*SalesOrders_Log[[#This Row],[Zip Code Taxes]],"")</f>
        <v/>
      </c>
      <c r="P504" s="18">
        <f>SalesOrders_Log[[#This Row],[List Price]]-SalesOrders_Log[[#This Row],[Cost Price]]</f>
        <v>0</v>
      </c>
      <c r="Q504"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504" s="93" t="str">
        <f>IFERROR(SalesOrders_Log[[#This Row],[QTY at List Price]]*SalesOrders_Log[[#This Row],[List Price]]/SalesOrders_Log[[#This Row],[Cost Price]]*SalesOrders_Log[[#This Row],[QTY at List Price]]-IF(SalesOrders_Log[[#This Row],[QTY at List Price]]="","",1),"")</f>
        <v/>
      </c>
      <c r="S504" s="93" t="str">
        <f>IFERROR( SalesOrders_Log[[#This Row],[QTY at Discount Price]]*SalesOrders_Log[[#This Row],[Discount Price]]/SalesOrders_Log[[#This Row],[Cost Price]]*SalesOrders_Log[[#This Row],[QTY at Discount Price]]-IF(SalesOrders_Log[[#This Row],[QTY at Discount Price]]="","",1),"")</f>
        <v/>
      </c>
      <c r="T504" s="6"/>
      <c r="V504" s="18">
        <f>IF(SalesOrders_Log[[#This Row],[Date Invoiced]]=FY01_M01,SalesOrders_Log[[#This Row],[Line Sub Total]],0)</f>
        <v>0</v>
      </c>
      <c r="W504" s="18">
        <f>IF(SalesOrders_Log[[#This Row],[Date Invoiced]]=FY01_M02,SalesOrders_Log[[#This Row],[Line Sub Total]],0)</f>
        <v>0</v>
      </c>
      <c r="X504" s="18">
        <f>IF(SalesOrders_Log[[#This Row],[Date Invoiced]]=FY01_M03,SalesOrders_Log[[#This Row],[Line Sub Total]],0)</f>
        <v>0</v>
      </c>
      <c r="Y504" s="18">
        <f>IF(SalesOrders_Log[[#This Row],[Date Invoiced]]=FY01_M04,SalesOrders_Log[[#This Row],[Line Sub Total]],0)</f>
        <v>0</v>
      </c>
      <c r="Z504" s="18">
        <f>IF(SalesOrders_Log[[#This Row],[Date Invoiced]]=FY01_M05,SalesOrders_Log[[#This Row],[Line Sub Total]],0)</f>
        <v>0</v>
      </c>
      <c r="AA504" s="18">
        <f>IF(SalesOrders_Log[[#This Row],[Date Invoiced]]=FY01_M06,SalesOrders_Log[[#This Row],[Line Sub Total]],0)</f>
        <v>0</v>
      </c>
      <c r="AB504" s="18">
        <f>IF(SalesOrders_Log[[#This Row],[Date Invoiced]]=FY01_M07,SalesOrders_Log[[#This Row],[Line Sub Total]],0)</f>
        <v>0</v>
      </c>
      <c r="AC504" s="18">
        <f>IF(SalesOrders_Log[[#This Row],[Date Invoiced]]=FY01_M08,SalesOrders_Log[[#This Row],[Line Sub Total]],0)</f>
        <v>0</v>
      </c>
      <c r="AD504" s="18">
        <f>IF(SalesOrders_Log[[#This Row],[Date Invoiced]]=FY01_M09,SalesOrders_Log[[#This Row],[Line Sub Total]],0)</f>
        <v>0</v>
      </c>
      <c r="AE504" s="18">
        <f>IF(SalesOrders_Log[[#This Row],[Date Invoiced]]=FY01_M10,SalesOrders_Log[[#This Row],[Line Sub Total]],0)</f>
        <v>0</v>
      </c>
      <c r="AF504" s="18">
        <f>IF(SalesOrders_Log[[#This Row],[Date Invoiced]]=FY01_M11,SalesOrders_Log[[#This Row],[Line Sub Total]],0)</f>
        <v>0</v>
      </c>
      <c r="AG504" s="18">
        <f>IF(SalesOrders_Log[[#This Row],[Date Invoiced]]=FY01_M12,SalesOrders_Log[[#This Row],[Line Sub Total]],0)</f>
        <v>0</v>
      </c>
      <c r="AH504" s="18">
        <f>IF(SalesOrders_Log[[#This Row],[Date Invoiced]]=FY02_M01,SalesOrders_Log[[#This Row],[Line Sub Total]],0)</f>
        <v>0</v>
      </c>
      <c r="AI504" s="18">
        <f>IF(SalesOrders_Log[[#This Row],[Date Invoiced]]=FY02_M02,SalesOrders_Log[[#This Row],[Line Sub Total]],0)</f>
        <v>0</v>
      </c>
      <c r="AJ504" s="18">
        <f>IF(SalesOrders_Log[[#This Row],[Date Invoiced]]=FY02_M03,SalesOrders_Log[[#This Row],[Line Sub Total]],0)</f>
        <v>0</v>
      </c>
      <c r="AK504" s="18">
        <f>IF(SalesOrders_Log[[#This Row],[Date Invoiced]]=FY02_M04,SalesOrders_Log[[#This Row],[Line Sub Total]],0)</f>
        <v>0</v>
      </c>
      <c r="AL504" s="18">
        <f>IF(SalesOrders_Log[[#This Row],[Date Invoiced]]=FY02_M05,SalesOrders_Log[[#This Row],[Line Sub Total]],0)</f>
        <v>0</v>
      </c>
      <c r="AM504" s="18">
        <f>IF(SalesOrders_Log[[#This Row],[Date Invoiced]]=FY02_M06,SalesOrders_Log[[#This Row],[Line Sub Total]],0)</f>
        <v>0</v>
      </c>
      <c r="AN504" s="18">
        <f>IF(SalesOrders_Log[[#This Row],[Date Invoiced]]=FY02_M07,SalesOrders_Log[[#This Row],[Line Sub Total]],0)</f>
        <v>0</v>
      </c>
      <c r="AO504" s="18">
        <f>IF(SalesOrders_Log[[#This Row],[Date Invoiced]]=FY02_M08,SalesOrders_Log[[#This Row],[Line Sub Total]],0)</f>
        <v>0</v>
      </c>
      <c r="AP504" s="18">
        <f>IF(SalesOrders_Log[[#This Row],[Date Invoiced]]=FY02_M09,SalesOrders_Log[[#This Row],[Line Sub Total]],0)</f>
        <v>0</v>
      </c>
      <c r="AQ504" s="18">
        <f>IF(SalesOrders_Log[[#This Row],[Date Invoiced]]=FY02_M10,SalesOrders_Log[[#This Row],[Line Sub Total]],0)</f>
        <v>0</v>
      </c>
      <c r="AR504" s="18">
        <f>IF(SalesOrders_Log[[#This Row],[Date Invoiced]]=FY02_M11,SalesOrders_Log[[#This Row],[Line Sub Total]],0)</f>
        <v>0</v>
      </c>
      <c r="AS504" s="18">
        <f>IF(SalesOrders_Log[[#This Row],[Date Invoiced]]=FY02_M12,SalesOrders_Log[[#This Row],[Line Sub Total]],0)</f>
        <v>0</v>
      </c>
      <c r="AT504" s="18">
        <f>IF(SalesOrders_Log[[#This Row],[Date Invoiced]]=FY03_M01,SalesOrders_Log[[#This Row],[Line Sub Total]],0)</f>
        <v>0</v>
      </c>
      <c r="AU504" s="18">
        <f>IF(SalesOrders_Log[[#This Row],[Date Invoiced]]=FY03_M02,SalesOrders_Log[[#This Row],[Line Sub Total]],0)</f>
        <v>0</v>
      </c>
      <c r="AV504" s="18">
        <f>IF(SalesOrders_Log[[#This Row],[Date Invoiced]]=FY03_M03,SalesOrders_Log[[#This Row],[Line Sub Total]],0)</f>
        <v>0</v>
      </c>
      <c r="AW504" s="18">
        <f>IF(SalesOrders_Log[[#This Row],[Date Invoiced]]=FY03_M04,SalesOrders_Log[[#This Row],[Line Sub Total]],0)</f>
        <v>0</v>
      </c>
      <c r="AX504" s="18">
        <f>IF(SalesOrders_Log[[#This Row],[Date Invoiced]]=FY03_M05,SalesOrders_Log[[#This Row],[Line Sub Total]],0)</f>
        <v>0</v>
      </c>
      <c r="AY504" s="18">
        <f>IF(SalesOrders_Log[[#This Row],[Date Invoiced]]=FY03_M06,SalesOrders_Log[[#This Row],[Line Sub Total]],0)</f>
        <v>0</v>
      </c>
      <c r="AZ504" s="18">
        <f>IF(SalesOrders_Log[[#This Row],[Date Invoiced]]=FY03_M07,SalesOrders_Log[[#This Row],[Line Sub Total]],0)</f>
        <v>0</v>
      </c>
      <c r="BA504" s="18">
        <f>IF(SalesOrders_Log[[#This Row],[Date Invoiced]]=FY03_M08,SalesOrders_Log[[#This Row],[Line Sub Total]],0)</f>
        <v>0</v>
      </c>
      <c r="BB504" s="18">
        <f>IF(SalesOrders_Log[[#This Row],[Date Invoiced]]=FY03_M09,SalesOrders_Log[[#This Row],[Line Sub Total]],0)</f>
        <v>0</v>
      </c>
      <c r="BC504" s="18">
        <f>IF(SalesOrders_Log[[#This Row],[Date Invoiced]]=FY03_M10,SalesOrders_Log[[#This Row],[Line Sub Total]],0)</f>
        <v>0</v>
      </c>
      <c r="BD504" s="18">
        <f>IF(SalesOrders_Log[[#This Row],[Date Invoiced]]=FY03_M11,SalesOrders_Log[[#This Row],[Line Sub Total]],0)</f>
        <v>0</v>
      </c>
      <c r="BE504" s="18">
        <f>IF(SalesOrders_Log[[#This Row],[Date Invoiced]]=FY03_M12,SalesOrders_Log[[#This Row],[Line Sub Total]],0)</f>
        <v>0</v>
      </c>
      <c r="BF504" s="18">
        <f>IF(SalesOrders_Log[[#This Row],[Product]]=FY04_M01,SalesOrders_Log[[#This Row],[Date Invoiced]],0)</f>
        <v>0</v>
      </c>
      <c r="BG504" s="18">
        <f>IF(SalesOrders_Log[[#This Row],[Product]]=FY04_M02,SalesOrders_Log[[#This Row],[Date Invoiced]],0)</f>
        <v>0</v>
      </c>
      <c r="BH504" s="18">
        <f>IF(SalesOrders_Log[[#This Row],[Product]]=FY04_M03,SalesOrders_Log[[#This Row],[Date Invoiced]],0)</f>
        <v>0</v>
      </c>
      <c r="BI504" s="18">
        <f>IF(SalesOrders_Log[[#This Row],[Product]]=FY04_M04,SalesOrders_Log[[#This Row],[Date Invoiced]],0)</f>
        <v>0</v>
      </c>
      <c r="BJ504" s="18">
        <f>IF(SalesOrders_Log[[#This Row],[Product]]=FY04_M05,SalesOrders_Log[[#This Row],[Date Invoiced]],0)</f>
        <v>0</v>
      </c>
      <c r="BK504" s="18">
        <f>IF(SalesOrders_Log[[#This Row],[Product]]=FY04_M06,SalesOrders_Log[[#This Row],[Date Invoiced]],0)</f>
        <v>0</v>
      </c>
      <c r="BL504" s="18">
        <f>IF(SalesOrders_Log[[#This Row],[Product]]=FY04_M07,SalesOrders_Log[[#This Row],[Date Invoiced]],0)</f>
        <v>0</v>
      </c>
      <c r="BM504" s="18">
        <f>IF(SalesOrders_Log[[#This Row],[Product]]=FY04_M08,SalesOrders_Log[[#This Row],[Date Invoiced]],0)</f>
        <v>0</v>
      </c>
      <c r="BN504" s="18">
        <f>IF(SalesOrders_Log[[#This Row],[Product]]=FY04_M09,SalesOrders_Log[[#This Row],[Date Invoiced]],0)</f>
        <v>0</v>
      </c>
      <c r="BO504" s="18">
        <f>IF(SalesOrders_Log[[#This Row],[Product]]=FY04_M10,SalesOrders_Log[[#This Row],[Date Invoiced]],0)</f>
        <v>0</v>
      </c>
      <c r="BP504" s="18">
        <f>IF(SalesOrders_Log[[#This Row],[Product]]=FY04_M11,SalesOrders_Log[[#This Row],[Date Invoiced]],0)</f>
        <v>0</v>
      </c>
      <c r="BQ504" s="18">
        <f>IF(SalesOrders_Log[[#This Row],[Product]]=FY04_M12,SalesOrders_Log[[#This Row],[Date Invoiced]],0)</f>
        <v>0</v>
      </c>
      <c r="BR504" s="18">
        <f>IF(SalesOrders_Log[[#This Row],[Product]]=FY05_M01,SalesOrders_Log[[#This Row],[Date Invoiced]],0)</f>
        <v>0</v>
      </c>
      <c r="BS504" s="18">
        <f>IF(SalesOrders_Log[[#This Row],[Product]]=FY05_M02,SalesOrders_Log[[#This Row],[Date Invoiced]],0)</f>
        <v>0</v>
      </c>
      <c r="BT504" s="18">
        <f>IF(SalesOrders_Log[[#This Row],[Product]]=FY05_M03,SalesOrders_Log[[#This Row],[Date Invoiced]],0)</f>
        <v>0</v>
      </c>
      <c r="BU504" s="18">
        <f>IF(SalesOrders_Log[[#This Row],[Product]]=FY05_M04,SalesOrders_Log[[#This Row],[Date Invoiced]],0)</f>
        <v>0</v>
      </c>
      <c r="BV504" s="18">
        <f>IF(SalesOrders_Log[[#This Row],[Product]]=FY05_M05,SalesOrders_Log[[#This Row],[Date Invoiced]],0)</f>
        <v>0</v>
      </c>
      <c r="BW504" s="18">
        <f>IF(SalesOrders_Log[[#This Row],[Product]]=FY05_M06,SalesOrders_Log[[#This Row],[Date Invoiced]],0)</f>
        <v>0</v>
      </c>
      <c r="BX504" s="18">
        <f>IF(SalesOrders_Log[[#This Row],[Product]]=FY05_M07,SalesOrders_Log[[#This Row],[Date Invoiced]],0)</f>
        <v>0</v>
      </c>
      <c r="BY504" s="18">
        <f>IF(SalesOrders_Log[[#This Row],[Product]]=FY05_M08,SalesOrders_Log[[#This Row],[Date Invoiced]],0)</f>
        <v>0</v>
      </c>
      <c r="BZ504" s="18">
        <f>IF(SalesOrders_Log[[#This Row],[Product]]=FY05_M09,SalesOrders_Log[[#This Row],[Date Invoiced]],0)</f>
        <v>0</v>
      </c>
      <c r="CA504" s="18">
        <f>IF(SalesOrders_Log[[#This Row],[Product]]=FY05_M10,SalesOrders_Log[[#This Row],[Date Invoiced]],0)</f>
        <v>0</v>
      </c>
      <c r="CB504" s="18">
        <f>IF(SalesOrders_Log[[#This Row],[Product]]=FY05_M11,SalesOrders_Log[[#This Row],[Date Invoiced]],0)</f>
        <v>0</v>
      </c>
      <c r="CC504" s="18">
        <f>IF(SalesOrders_Log[[#This Row],[Product]]=FY05_M12,SalesOrders_Log[[#This Row],[Date Invoiced]],0)</f>
        <v>0</v>
      </c>
    </row>
    <row r="505" spans="2:81" x14ac:dyDescent="0.25">
      <c r="B505" s="6" t="s">
        <v>1109</v>
      </c>
      <c r="C505" s="6"/>
      <c r="D505" s="11"/>
      <c r="E505" s="6"/>
      <c r="F505" s="6"/>
      <c r="G505" s="6"/>
      <c r="H505" s="6"/>
      <c r="I505" s="6"/>
      <c r="J505" s="6"/>
      <c r="K505" s="6"/>
      <c r="L505" s="18" t="str">
        <f>IF(ISBLANK(SalesOrders_Log[[#This Row],[Product]]),"",SalesOrders_Log[[#This Row],[List Price]]*SalesOrders_Log[[#This Row],[QTY at List Price]]+SalesOrders_Log[[#This Row],[Discount Price]]*SalesOrders_Log[[#This Row],[QTY at Discount Price]])</f>
        <v/>
      </c>
      <c r="M505" s="6"/>
      <c r="N505" s="6"/>
      <c r="O505" s="18" t="str">
        <f>IFERROR(SalesOrders_Log[[#This Row],[Line Sub Total]]*SalesOrders_Log[[#This Row],[Zip Code Taxes]],"")</f>
        <v/>
      </c>
      <c r="P505" s="18">
        <f>SalesOrders_Log[[#This Row],[List Price]]-SalesOrders_Log[[#This Row],[Cost Price]]</f>
        <v>0</v>
      </c>
      <c r="Q505" s="18" t="str">
        <f>IF(ISBLANK(SalesOrders_Log[[#This Row],[Product]]),"",(SalesOrders_Log[[#This Row],[List Price]]-SalesOrders_Log[[#This Row],[Cost Price]])*SalesOrders_Log[[#This Row],[QTY at List Price]]+(SalesOrders_Log[[#This Row],[Discount Price]]-SalesOrders_Log[[#This Row],[Cost Price]])*SalesOrders_Log[[#This Row],[QTY at Discount Price]])</f>
        <v/>
      </c>
      <c r="R505" s="93" t="str">
        <f>IFERROR(SalesOrders_Log[[#This Row],[QTY at List Price]]*SalesOrders_Log[[#This Row],[List Price]]/SalesOrders_Log[[#This Row],[Cost Price]]*SalesOrders_Log[[#This Row],[QTY at List Price]]-IF(SalesOrders_Log[[#This Row],[QTY at List Price]]="","",1),"")</f>
        <v/>
      </c>
      <c r="S505" s="93" t="str">
        <f>IFERROR( SalesOrders_Log[[#This Row],[QTY at Discount Price]]*SalesOrders_Log[[#This Row],[Discount Price]]/SalesOrders_Log[[#This Row],[Cost Price]]*SalesOrders_Log[[#This Row],[QTY at Discount Price]]-IF(SalesOrders_Log[[#This Row],[QTY at Discount Price]]="","",1),"")</f>
        <v/>
      </c>
      <c r="T505" s="6"/>
      <c r="V505" s="18">
        <f>IF(SalesOrders_Log[[#This Row],[Date Invoiced]]=FY01_M01,SalesOrders_Log[[#This Row],[Line Sub Total]],0)</f>
        <v>0</v>
      </c>
      <c r="W505" s="18">
        <f>IF(SalesOrders_Log[[#This Row],[Date Invoiced]]=FY01_M02,SalesOrders_Log[[#This Row],[Line Sub Total]],0)</f>
        <v>0</v>
      </c>
      <c r="X505" s="18">
        <f>IF(SalesOrders_Log[[#This Row],[Date Invoiced]]=FY01_M03,SalesOrders_Log[[#This Row],[Line Sub Total]],0)</f>
        <v>0</v>
      </c>
      <c r="Y505" s="18">
        <f>IF(SalesOrders_Log[[#This Row],[Date Invoiced]]=FY01_M04,SalesOrders_Log[[#This Row],[Line Sub Total]],0)</f>
        <v>0</v>
      </c>
      <c r="Z505" s="18">
        <f>IF(SalesOrders_Log[[#This Row],[Date Invoiced]]=FY01_M05,SalesOrders_Log[[#This Row],[Line Sub Total]],0)</f>
        <v>0</v>
      </c>
      <c r="AA505" s="18">
        <f>IF(SalesOrders_Log[[#This Row],[Date Invoiced]]=FY01_M06,SalesOrders_Log[[#This Row],[Line Sub Total]],0)</f>
        <v>0</v>
      </c>
      <c r="AB505" s="18">
        <f>IF(SalesOrders_Log[[#This Row],[Date Invoiced]]=FY01_M07,SalesOrders_Log[[#This Row],[Line Sub Total]],0)</f>
        <v>0</v>
      </c>
      <c r="AC505" s="18">
        <f>IF(SalesOrders_Log[[#This Row],[Date Invoiced]]=FY01_M08,SalesOrders_Log[[#This Row],[Line Sub Total]],0)</f>
        <v>0</v>
      </c>
      <c r="AD505" s="18">
        <f>IF(SalesOrders_Log[[#This Row],[Date Invoiced]]=FY01_M09,SalesOrders_Log[[#This Row],[Line Sub Total]],0)</f>
        <v>0</v>
      </c>
      <c r="AE505" s="18">
        <f>IF(SalesOrders_Log[[#This Row],[Date Invoiced]]=FY01_M10,SalesOrders_Log[[#This Row],[Line Sub Total]],0)</f>
        <v>0</v>
      </c>
      <c r="AF505" s="18">
        <f>IF(SalesOrders_Log[[#This Row],[Date Invoiced]]=FY01_M11,SalesOrders_Log[[#This Row],[Line Sub Total]],0)</f>
        <v>0</v>
      </c>
      <c r="AG505" s="18">
        <f>IF(SalesOrders_Log[[#This Row],[Date Invoiced]]=FY01_M12,SalesOrders_Log[[#This Row],[Line Sub Total]],0)</f>
        <v>0</v>
      </c>
      <c r="AH505" s="18">
        <f>IF(SalesOrders_Log[[#This Row],[Date Invoiced]]=FY02_M01,SalesOrders_Log[[#This Row],[Line Sub Total]],0)</f>
        <v>0</v>
      </c>
      <c r="AI505" s="18">
        <f>IF(SalesOrders_Log[[#This Row],[Date Invoiced]]=FY02_M02,SalesOrders_Log[[#This Row],[Line Sub Total]],0)</f>
        <v>0</v>
      </c>
      <c r="AJ505" s="18">
        <f>IF(SalesOrders_Log[[#This Row],[Date Invoiced]]=FY02_M03,SalesOrders_Log[[#This Row],[Line Sub Total]],0)</f>
        <v>0</v>
      </c>
      <c r="AK505" s="18">
        <f>IF(SalesOrders_Log[[#This Row],[Date Invoiced]]=FY02_M04,SalesOrders_Log[[#This Row],[Line Sub Total]],0)</f>
        <v>0</v>
      </c>
      <c r="AL505" s="18">
        <f>IF(SalesOrders_Log[[#This Row],[Date Invoiced]]=FY02_M05,SalesOrders_Log[[#This Row],[Line Sub Total]],0)</f>
        <v>0</v>
      </c>
      <c r="AM505" s="18">
        <f>IF(SalesOrders_Log[[#This Row],[Date Invoiced]]=FY02_M06,SalesOrders_Log[[#This Row],[Line Sub Total]],0)</f>
        <v>0</v>
      </c>
      <c r="AN505" s="18">
        <f>IF(SalesOrders_Log[[#This Row],[Date Invoiced]]=FY02_M07,SalesOrders_Log[[#This Row],[Line Sub Total]],0)</f>
        <v>0</v>
      </c>
      <c r="AO505" s="18">
        <f>IF(SalesOrders_Log[[#This Row],[Date Invoiced]]=FY02_M08,SalesOrders_Log[[#This Row],[Line Sub Total]],0)</f>
        <v>0</v>
      </c>
      <c r="AP505" s="18">
        <f>IF(SalesOrders_Log[[#This Row],[Date Invoiced]]=FY02_M09,SalesOrders_Log[[#This Row],[Line Sub Total]],0)</f>
        <v>0</v>
      </c>
      <c r="AQ505" s="18">
        <f>IF(SalesOrders_Log[[#This Row],[Date Invoiced]]=FY02_M10,SalesOrders_Log[[#This Row],[Line Sub Total]],0)</f>
        <v>0</v>
      </c>
      <c r="AR505" s="18">
        <f>IF(SalesOrders_Log[[#This Row],[Date Invoiced]]=FY02_M11,SalesOrders_Log[[#This Row],[Line Sub Total]],0)</f>
        <v>0</v>
      </c>
      <c r="AS505" s="18">
        <f>IF(SalesOrders_Log[[#This Row],[Date Invoiced]]=FY02_M12,SalesOrders_Log[[#This Row],[Line Sub Total]],0)</f>
        <v>0</v>
      </c>
      <c r="AT505" s="18">
        <f>IF(SalesOrders_Log[[#This Row],[Date Invoiced]]=FY03_M01,SalesOrders_Log[[#This Row],[Line Sub Total]],0)</f>
        <v>0</v>
      </c>
      <c r="AU505" s="18">
        <f>IF(SalesOrders_Log[[#This Row],[Date Invoiced]]=FY03_M02,SalesOrders_Log[[#This Row],[Line Sub Total]],0)</f>
        <v>0</v>
      </c>
      <c r="AV505" s="18">
        <f>IF(SalesOrders_Log[[#This Row],[Date Invoiced]]=FY03_M03,SalesOrders_Log[[#This Row],[Line Sub Total]],0)</f>
        <v>0</v>
      </c>
      <c r="AW505" s="18">
        <f>IF(SalesOrders_Log[[#This Row],[Date Invoiced]]=FY03_M04,SalesOrders_Log[[#This Row],[Line Sub Total]],0)</f>
        <v>0</v>
      </c>
      <c r="AX505" s="18">
        <f>IF(SalesOrders_Log[[#This Row],[Date Invoiced]]=FY03_M05,SalesOrders_Log[[#This Row],[Line Sub Total]],0)</f>
        <v>0</v>
      </c>
      <c r="AY505" s="18">
        <f>IF(SalesOrders_Log[[#This Row],[Date Invoiced]]=FY03_M06,SalesOrders_Log[[#This Row],[Line Sub Total]],0)</f>
        <v>0</v>
      </c>
      <c r="AZ505" s="18">
        <f>IF(SalesOrders_Log[[#This Row],[Date Invoiced]]=FY03_M07,SalesOrders_Log[[#This Row],[Line Sub Total]],0)</f>
        <v>0</v>
      </c>
      <c r="BA505" s="18">
        <f>IF(SalesOrders_Log[[#This Row],[Date Invoiced]]=FY03_M08,SalesOrders_Log[[#This Row],[Line Sub Total]],0)</f>
        <v>0</v>
      </c>
      <c r="BB505" s="18">
        <f>IF(SalesOrders_Log[[#This Row],[Date Invoiced]]=FY03_M09,SalesOrders_Log[[#This Row],[Line Sub Total]],0)</f>
        <v>0</v>
      </c>
      <c r="BC505" s="18">
        <f>IF(SalesOrders_Log[[#This Row],[Date Invoiced]]=FY03_M10,SalesOrders_Log[[#This Row],[Line Sub Total]],0)</f>
        <v>0</v>
      </c>
      <c r="BD505" s="18">
        <f>IF(SalesOrders_Log[[#This Row],[Date Invoiced]]=FY03_M11,SalesOrders_Log[[#This Row],[Line Sub Total]],0)</f>
        <v>0</v>
      </c>
      <c r="BE505" s="18">
        <f>IF(SalesOrders_Log[[#This Row],[Date Invoiced]]=FY03_M12,SalesOrders_Log[[#This Row],[Line Sub Total]],0)</f>
        <v>0</v>
      </c>
      <c r="BF505" s="18">
        <f>IF(SalesOrders_Log[[#This Row],[Product]]=FY04_M01,SalesOrders_Log[[#This Row],[Date Invoiced]],0)</f>
        <v>0</v>
      </c>
      <c r="BG505" s="18">
        <f>IF(SalesOrders_Log[[#This Row],[Product]]=FY04_M02,SalesOrders_Log[[#This Row],[Date Invoiced]],0)</f>
        <v>0</v>
      </c>
      <c r="BH505" s="18">
        <f>IF(SalesOrders_Log[[#This Row],[Product]]=FY04_M03,SalesOrders_Log[[#This Row],[Date Invoiced]],0)</f>
        <v>0</v>
      </c>
      <c r="BI505" s="18">
        <f>IF(SalesOrders_Log[[#This Row],[Product]]=FY04_M04,SalesOrders_Log[[#This Row],[Date Invoiced]],0)</f>
        <v>0</v>
      </c>
      <c r="BJ505" s="18">
        <f>IF(SalesOrders_Log[[#This Row],[Product]]=FY04_M05,SalesOrders_Log[[#This Row],[Date Invoiced]],0)</f>
        <v>0</v>
      </c>
      <c r="BK505" s="18">
        <f>IF(SalesOrders_Log[[#This Row],[Product]]=FY04_M06,SalesOrders_Log[[#This Row],[Date Invoiced]],0)</f>
        <v>0</v>
      </c>
      <c r="BL505" s="18">
        <f>IF(SalesOrders_Log[[#This Row],[Product]]=FY04_M07,SalesOrders_Log[[#This Row],[Date Invoiced]],0)</f>
        <v>0</v>
      </c>
      <c r="BM505" s="18">
        <f>IF(SalesOrders_Log[[#This Row],[Product]]=FY04_M08,SalesOrders_Log[[#This Row],[Date Invoiced]],0)</f>
        <v>0</v>
      </c>
      <c r="BN505" s="18">
        <f>IF(SalesOrders_Log[[#This Row],[Product]]=FY04_M09,SalesOrders_Log[[#This Row],[Date Invoiced]],0)</f>
        <v>0</v>
      </c>
      <c r="BO505" s="18">
        <f>IF(SalesOrders_Log[[#This Row],[Product]]=FY04_M10,SalesOrders_Log[[#This Row],[Date Invoiced]],0)</f>
        <v>0</v>
      </c>
      <c r="BP505" s="18">
        <f>IF(SalesOrders_Log[[#This Row],[Product]]=FY04_M11,SalesOrders_Log[[#This Row],[Date Invoiced]],0)</f>
        <v>0</v>
      </c>
      <c r="BQ505" s="18">
        <f>IF(SalesOrders_Log[[#This Row],[Product]]=FY04_M12,SalesOrders_Log[[#This Row],[Date Invoiced]],0)</f>
        <v>0</v>
      </c>
      <c r="BR505" s="18">
        <f>IF(SalesOrders_Log[[#This Row],[Product]]=FY05_M01,SalesOrders_Log[[#This Row],[Date Invoiced]],0)</f>
        <v>0</v>
      </c>
      <c r="BS505" s="18">
        <f>IF(SalesOrders_Log[[#This Row],[Product]]=FY05_M02,SalesOrders_Log[[#This Row],[Date Invoiced]],0)</f>
        <v>0</v>
      </c>
      <c r="BT505" s="18">
        <f>IF(SalesOrders_Log[[#This Row],[Product]]=FY05_M03,SalesOrders_Log[[#This Row],[Date Invoiced]],0)</f>
        <v>0</v>
      </c>
      <c r="BU505" s="18">
        <f>IF(SalesOrders_Log[[#This Row],[Product]]=FY05_M04,SalesOrders_Log[[#This Row],[Date Invoiced]],0)</f>
        <v>0</v>
      </c>
      <c r="BV505" s="18">
        <f>IF(SalesOrders_Log[[#This Row],[Product]]=FY05_M05,SalesOrders_Log[[#This Row],[Date Invoiced]],0)</f>
        <v>0</v>
      </c>
      <c r="BW505" s="18">
        <f>IF(SalesOrders_Log[[#This Row],[Product]]=FY05_M06,SalesOrders_Log[[#This Row],[Date Invoiced]],0)</f>
        <v>0</v>
      </c>
      <c r="BX505" s="18">
        <f>IF(SalesOrders_Log[[#This Row],[Product]]=FY05_M07,SalesOrders_Log[[#This Row],[Date Invoiced]],0)</f>
        <v>0</v>
      </c>
      <c r="BY505" s="18">
        <f>IF(SalesOrders_Log[[#This Row],[Product]]=FY05_M08,SalesOrders_Log[[#This Row],[Date Invoiced]],0)</f>
        <v>0</v>
      </c>
      <c r="BZ505" s="18">
        <f>IF(SalesOrders_Log[[#This Row],[Product]]=FY05_M09,SalesOrders_Log[[#This Row],[Date Invoiced]],0)</f>
        <v>0</v>
      </c>
      <c r="CA505" s="18">
        <f>IF(SalesOrders_Log[[#This Row],[Product]]=FY05_M10,SalesOrders_Log[[#This Row],[Date Invoiced]],0)</f>
        <v>0</v>
      </c>
      <c r="CB505" s="18">
        <f>IF(SalesOrders_Log[[#This Row],[Product]]=FY05_M11,SalesOrders_Log[[#This Row],[Date Invoiced]],0)</f>
        <v>0</v>
      </c>
      <c r="CC505" s="18">
        <f>IF(SalesOrders_Log[[#This Row],[Product]]=FY05_M12,SalesOrders_Log[[#This Row],[Date Invoiced]],0)</f>
        <v>0</v>
      </c>
    </row>
    <row r="506" spans="2:81" x14ac:dyDescent="0.25">
      <c r="B506" s="89" t="s">
        <v>1110</v>
      </c>
      <c r="C506" s="89"/>
      <c r="D506" s="90"/>
      <c r="E506" s="89"/>
      <c r="F506" s="89"/>
      <c r="G506" s="89"/>
      <c r="H506" s="89"/>
      <c r="I506" s="89"/>
      <c r="J506" s="89"/>
      <c r="K506" s="89"/>
      <c r="L506" s="88" t="str">
        <f>IF(ISBLANK(SalesOrders_Log[[#This Row],[Product]]),"",SalesOrders_Log[[#This Row],[List Price]]*SalesOrders_Log[[#This Row],[QTY at List Price]]+SalesOrders_Log[[#This Row],[Discount Price]]*SalesOrders_Log[[#This Row],[QTY at Discount Price]])</f>
        <v/>
      </c>
      <c r="M506" s="6"/>
      <c r="N506" s="6"/>
      <c r="O506" s="88" t="str">
        <f>IFERROR(SalesOrders_Log[[#This Row],[Line Sub Total]]*SalesOrders_Log[[#This Row],[Zip Code Taxes]],"")</f>
        <v/>
      </c>
      <c r="P506" s="88">
        <f>SalesOrders_Log[[#This Row],[List Price]]-SalesOrders_Log[[#This Row],[Cost Price]]</f>
        <v>0</v>
      </c>
      <c r="Q506" s="88" t="str">
        <f>IF(ISBLANK(SalesOrders_Log[[#This Row],[Product]]),"",(SalesOrders_Log[[#This Row],[List Price]]-SalesOrders_Log[[#This Row],[Cost Price]])*SalesOrders_Log[[#This Row],[QTY at List Price]]+(SalesOrders_Log[[#This Row],[Discount Price]]-SalesOrders_Log[[#This Row],[Cost Price]])*SalesOrders_Log[[#This Row],[QTY at Discount Price]])</f>
        <v/>
      </c>
      <c r="R506" s="94" t="str">
        <f>IFERROR(SalesOrders_Log[[#This Row],[QTY at List Price]]*SalesOrders_Log[[#This Row],[List Price]]/SalesOrders_Log[[#This Row],[Cost Price]]*SalesOrders_Log[[#This Row],[QTY at List Price]]-IF(SalesOrders_Log[[#This Row],[QTY at List Price]]="","",1),"")</f>
        <v/>
      </c>
      <c r="S506" s="94" t="str">
        <f>IFERROR( SalesOrders_Log[[#This Row],[QTY at Discount Price]]*SalesOrders_Log[[#This Row],[Discount Price]]/SalesOrders_Log[[#This Row],[Cost Price]]*SalesOrders_Log[[#This Row],[QTY at Discount Price]]-IF(SalesOrders_Log[[#This Row],[QTY at Discount Price]]="","",1),"")</f>
        <v/>
      </c>
      <c r="T506" s="89"/>
      <c r="V506" s="18">
        <f>IF(SalesOrders_Log[[#This Row],[Date Invoiced]]=FY01_M01,SalesOrders_Log[[#This Row],[Line Sub Total]],0)</f>
        <v>0</v>
      </c>
      <c r="W506" s="88">
        <f>IF(SalesOrders_Log[[#This Row],[Date Invoiced]]=FY01_M02,SalesOrders_Log[[#This Row],[Line Sub Total]],0)</f>
        <v>0</v>
      </c>
      <c r="X506" s="88">
        <f>IF(SalesOrders_Log[[#This Row],[Date Invoiced]]=FY01_M03,SalesOrders_Log[[#This Row],[Line Sub Total]],0)</f>
        <v>0</v>
      </c>
      <c r="Y506" s="88">
        <f>IF(SalesOrders_Log[[#This Row],[Date Invoiced]]=FY01_M04,SalesOrders_Log[[#This Row],[Line Sub Total]],0)</f>
        <v>0</v>
      </c>
      <c r="Z506" s="88">
        <f>IF(SalesOrders_Log[[#This Row],[Date Invoiced]]=FY01_M05,SalesOrders_Log[[#This Row],[Line Sub Total]],0)</f>
        <v>0</v>
      </c>
      <c r="AA506" s="88">
        <f>IF(SalesOrders_Log[[#This Row],[Date Invoiced]]=FY01_M06,SalesOrders_Log[[#This Row],[Line Sub Total]],0)</f>
        <v>0</v>
      </c>
      <c r="AB506" s="88">
        <f>IF(SalesOrders_Log[[#This Row],[Date Invoiced]]=FY01_M07,SalesOrders_Log[[#This Row],[Line Sub Total]],0)</f>
        <v>0</v>
      </c>
      <c r="AC506" s="88">
        <f>IF(SalesOrders_Log[[#This Row],[Date Invoiced]]=FY01_M08,SalesOrders_Log[[#This Row],[Line Sub Total]],0)</f>
        <v>0</v>
      </c>
      <c r="AD506" s="88">
        <f>IF(SalesOrders_Log[[#This Row],[Date Invoiced]]=FY01_M09,SalesOrders_Log[[#This Row],[Line Sub Total]],0)</f>
        <v>0</v>
      </c>
      <c r="AE506" s="88">
        <f>IF(SalesOrders_Log[[#This Row],[Date Invoiced]]=FY01_M10,SalesOrders_Log[[#This Row],[Line Sub Total]],0)</f>
        <v>0</v>
      </c>
      <c r="AF506" s="88">
        <f>IF(SalesOrders_Log[[#This Row],[Date Invoiced]]=FY01_M11,SalesOrders_Log[[#This Row],[Line Sub Total]],0)</f>
        <v>0</v>
      </c>
      <c r="AG506" s="88">
        <f>IF(SalesOrders_Log[[#This Row],[Date Invoiced]]=FY01_M12,SalesOrders_Log[[#This Row],[Line Sub Total]],0)</f>
        <v>0</v>
      </c>
      <c r="AH506" s="88">
        <f>IF(SalesOrders_Log[[#This Row],[Date Invoiced]]=FY02_M01,SalesOrders_Log[[#This Row],[Line Sub Total]],0)</f>
        <v>0</v>
      </c>
      <c r="AI506" s="88">
        <f>IF(SalesOrders_Log[[#This Row],[Date Invoiced]]=FY02_M02,SalesOrders_Log[[#This Row],[Line Sub Total]],0)</f>
        <v>0</v>
      </c>
      <c r="AJ506" s="88">
        <f>IF(SalesOrders_Log[[#This Row],[Date Invoiced]]=FY02_M03,SalesOrders_Log[[#This Row],[Line Sub Total]],0)</f>
        <v>0</v>
      </c>
      <c r="AK506" s="88">
        <f>IF(SalesOrders_Log[[#This Row],[Date Invoiced]]=FY02_M04,SalesOrders_Log[[#This Row],[Line Sub Total]],0)</f>
        <v>0</v>
      </c>
      <c r="AL506" s="88">
        <f>IF(SalesOrders_Log[[#This Row],[Date Invoiced]]=FY02_M05,SalesOrders_Log[[#This Row],[Line Sub Total]],0)</f>
        <v>0</v>
      </c>
      <c r="AM506" s="88">
        <f>IF(SalesOrders_Log[[#This Row],[Date Invoiced]]=FY02_M06,SalesOrders_Log[[#This Row],[Line Sub Total]],0)</f>
        <v>0</v>
      </c>
      <c r="AN506" s="88">
        <f>IF(SalesOrders_Log[[#This Row],[Date Invoiced]]=FY02_M07,SalesOrders_Log[[#This Row],[Line Sub Total]],0)</f>
        <v>0</v>
      </c>
      <c r="AO506" s="88">
        <f>IF(SalesOrders_Log[[#This Row],[Date Invoiced]]=FY02_M08,SalesOrders_Log[[#This Row],[Line Sub Total]],0)</f>
        <v>0</v>
      </c>
      <c r="AP506" s="88">
        <f>IF(SalesOrders_Log[[#This Row],[Date Invoiced]]=FY02_M09,SalesOrders_Log[[#This Row],[Line Sub Total]],0)</f>
        <v>0</v>
      </c>
      <c r="AQ506" s="88">
        <f>IF(SalesOrders_Log[[#This Row],[Date Invoiced]]=FY02_M10,SalesOrders_Log[[#This Row],[Line Sub Total]],0)</f>
        <v>0</v>
      </c>
      <c r="AR506" s="88">
        <f>IF(SalesOrders_Log[[#This Row],[Date Invoiced]]=FY02_M11,SalesOrders_Log[[#This Row],[Line Sub Total]],0)</f>
        <v>0</v>
      </c>
      <c r="AS506" s="88">
        <f>IF(SalesOrders_Log[[#This Row],[Date Invoiced]]=FY02_M12,SalesOrders_Log[[#This Row],[Line Sub Total]],0)</f>
        <v>0</v>
      </c>
      <c r="AT506" s="88">
        <f>IF(SalesOrders_Log[[#This Row],[Date Invoiced]]=FY03_M01,SalesOrders_Log[[#This Row],[Line Sub Total]],0)</f>
        <v>0</v>
      </c>
      <c r="AU506" s="88">
        <f>IF(SalesOrders_Log[[#This Row],[Date Invoiced]]=FY03_M02,SalesOrders_Log[[#This Row],[Line Sub Total]],0)</f>
        <v>0</v>
      </c>
      <c r="AV506" s="88">
        <f>IF(SalesOrders_Log[[#This Row],[Date Invoiced]]=FY03_M03,SalesOrders_Log[[#This Row],[Line Sub Total]],0)</f>
        <v>0</v>
      </c>
      <c r="AW506" s="88">
        <f>IF(SalesOrders_Log[[#This Row],[Date Invoiced]]=FY03_M04,SalesOrders_Log[[#This Row],[Line Sub Total]],0)</f>
        <v>0</v>
      </c>
      <c r="AX506" s="88">
        <f>IF(SalesOrders_Log[[#This Row],[Date Invoiced]]=FY03_M05,SalesOrders_Log[[#This Row],[Line Sub Total]],0)</f>
        <v>0</v>
      </c>
      <c r="AY506" s="88">
        <f>IF(SalesOrders_Log[[#This Row],[Date Invoiced]]=FY03_M06,SalesOrders_Log[[#This Row],[Line Sub Total]],0)</f>
        <v>0</v>
      </c>
      <c r="AZ506" s="88">
        <f>IF(SalesOrders_Log[[#This Row],[Date Invoiced]]=FY03_M07,SalesOrders_Log[[#This Row],[Line Sub Total]],0)</f>
        <v>0</v>
      </c>
      <c r="BA506" s="88">
        <f>IF(SalesOrders_Log[[#This Row],[Date Invoiced]]=FY03_M08,SalesOrders_Log[[#This Row],[Line Sub Total]],0)</f>
        <v>0</v>
      </c>
      <c r="BB506" s="88">
        <f>IF(SalesOrders_Log[[#This Row],[Date Invoiced]]=FY03_M09,SalesOrders_Log[[#This Row],[Line Sub Total]],0)</f>
        <v>0</v>
      </c>
      <c r="BC506" s="88">
        <f>IF(SalesOrders_Log[[#This Row],[Date Invoiced]]=FY03_M10,SalesOrders_Log[[#This Row],[Line Sub Total]],0)</f>
        <v>0</v>
      </c>
      <c r="BD506" s="88">
        <f>IF(SalesOrders_Log[[#This Row],[Date Invoiced]]=FY03_M11,SalesOrders_Log[[#This Row],[Line Sub Total]],0)</f>
        <v>0</v>
      </c>
      <c r="BE506" s="88">
        <f>IF(SalesOrders_Log[[#This Row],[Date Invoiced]]=FY03_M12,SalesOrders_Log[[#This Row],[Line Sub Total]],0)</f>
        <v>0</v>
      </c>
      <c r="BF506" s="88">
        <f>IF(SalesOrders_Log[[#This Row],[Product]]=FY04_M01,SalesOrders_Log[[#This Row],[Date Invoiced]],0)</f>
        <v>0</v>
      </c>
      <c r="BG506" s="88">
        <f>IF(SalesOrders_Log[[#This Row],[Product]]=FY04_M02,SalesOrders_Log[[#This Row],[Date Invoiced]],0)</f>
        <v>0</v>
      </c>
      <c r="BH506" s="88">
        <f>IF(SalesOrders_Log[[#This Row],[Product]]=FY04_M03,SalesOrders_Log[[#This Row],[Date Invoiced]],0)</f>
        <v>0</v>
      </c>
      <c r="BI506" s="88">
        <f>IF(SalesOrders_Log[[#This Row],[Product]]=FY04_M04,SalesOrders_Log[[#This Row],[Date Invoiced]],0)</f>
        <v>0</v>
      </c>
      <c r="BJ506" s="88">
        <f>IF(SalesOrders_Log[[#This Row],[Product]]=FY04_M05,SalesOrders_Log[[#This Row],[Date Invoiced]],0)</f>
        <v>0</v>
      </c>
      <c r="BK506" s="88">
        <f>IF(SalesOrders_Log[[#This Row],[Product]]=FY04_M06,SalesOrders_Log[[#This Row],[Date Invoiced]],0)</f>
        <v>0</v>
      </c>
      <c r="BL506" s="88">
        <f>IF(SalesOrders_Log[[#This Row],[Product]]=FY04_M07,SalesOrders_Log[[#This Row],[Date Invoiced]],0)</f>
        <v>0</v>
      </c>
      <c r="BM506" s="88">
        <f>IF(SalesOrders_Log[[#This Row],[Product]]=FY04_M08,SalesOrders_Log[[#This Row],[Date Invoiced]],0)</f>
        <v>0</v>
      </c>
      <c r="BN506" s="88">
        <f>IF(SalesOrders_Log[[#This Row],[Product]]=FY04_M09,SalesOrders_Log[[#This Row],[Date Invoiced]],0)</f>
        <v>0</v>
      </c>
      <c r="BO506" s="88">
        <f>IF(SalesOrders_Log[[#This Row],[Product]]=FY04_M10,SalesOrders_Log[[#This Row],[Date Invoiced]],0)</f>
        <v>0</v>
      </c>
      <c r="BP506" s="88">
        <f>IF(SalesOrders_Log[[#This Row],[Product]]=FY04_M11,SalesOrders_Log[[#This Row],[Date Invoiced]],0)</f>
        <v>0</v>
      </c>
      <c r="BQ506" s="88">
        <f>IF(SalesOrders_Log[[#This Row],[Product]]=FY04_M12,SalesOrders_Log[[#This Row],[Date Invoiced]],0)</f>
        <v>0</v>
      </c>
      <c r="BR506" s="88">
        <f>IF(SalesOrders_Log[[#This Row],[Product]]=FY05_M01,SalesOrders_Log[[#This Row],[Date Invoiced]],0)</f>
        <v>0</v>
      </c>
      <c r="BS506" s="88">
        <f>IF(SalesOrders_Log[[#This Row],[Product]]=FY05_M02,SalesOrders_Log[[#This Row],[Date Invoiced]],0)</f>
        <v>0</v>
      </c>
      <c r="BT506" s="88">
        <f>IF(SalesOrders_Log[[#This Row],[Product]]=FY05_M03,SalesOrders_Log[[#This Row],[Date Invoiced]],0)</f>
        <v>0</v>
      </c>
      <c r="BU506" s="88">
        <f>IF(SalesOrders_Log[[#This Row],[Product]]=FY05_M04,SalesOrders_Log[[#This Row],[Date Invoiced]],0)</f>
        <v>0</v>
      </c>
      <c r="BV506" s="88">
        <f>IF(SalesOrders_Log[[#This Row],[Product]]=FY05_M05,SalesOrders_Log[[#This Row],[Date Invoiced]],0)</f>
        <v>0</v>
      </c>
      <c r="BW506" s="88">
        <f>IF(SalesOrders_Log[[#This Row],[Product]]=FY05_M06,SalesOrders_Log[[#This Row],[Date Invoiced]],0)</f>
        <v>0</v>
      </c>
      <c r="BX506" s="88">
        <f>IF(SalesOrders_Log[[#This Row],[Product]]=FY05_M07,SalesOrders_Log[[#This Row],[Date Invoiced]],0)</f>
        <v>0</v>
      </c>
      <c r="BY506" s="88">
        <f>IF(SalesOrders_Log[[#This Row],[Product]]=FY05_M08,SalesOrders_Log[[#This Row],[Date Invoiced]],0)</f>
        <v>0</v>
      </c>
      <c r="BZ506" s="88">
        <f>IF(SalesOrders_Log[[#This Row],[Product]]=FY05_M09,SalesOrders_Log[[#This Row],[Date Invoiced]],0)</f>
        <v>0</v>
      </c>
      <c r="CA506" s="88">
        <f>IF(SalesOrders_Log[[#This Row],[Product]]=FY05_M10,SalesOrders_Log[[#This Row],[Date Invoiced]],0)</f>
        <v>0</v>
      </c>
      <c r="CB506" s="88">
        <f>IF(SalesOrders_Log[[#This Row],[Product]]=FY05_M11,SalesOrders_Log[[#This Row],[Date Invoiced]],0)</f>
        <v>0</v>
      </c>
      <c r="CC506" s="88">
        <f>IF(SalesOrders_Log[[#This Row],[Product]]=FY05_M12,SalesOrders_Log[[#This Row],[Date Invoiced]],0)</f>
        <v>0</v>
      </c>
    </row>
    <row r="507" spans="2:81" x14ac:dyDescent="0.25">
      <c r="B507" s="89" t="s">
        <v>1123</v>
      </c>
      <c r="C507" s="89"/>
      <c r="D507" s="90">
        <f ca="1">NOW()</f>
        <v>45608.774245601853</v>
      </c>
      <c r="E507" s="89"/>
      <c r="F507" s="89"/>
      <c r="G507" s="89"/>
      <c r="H507" s="89"/>
      <c r="I507" s="89"/>
      <c r="J507" s="89"/>
      <c r="K507" s="89"/>
      <c r="L507" s="88">
        <f ca="1">IF(ISBLANK(SalesOrders_Log[[#This Row],[Product]]),"",SalesOrders_Log[[#This Row],[List Price]]*SalesOrders_Log[[#This Row],[QTY at List Price]]+SalesOrders_Log[[#This Row],[Discount Price]]*SalesOrders_Log[[#This Row],[QTY at Discount Price]])</f>
        <v>0</v>
      </c>
      <c r="M507" s="6"/>
      <c r="N507" s="6"/>
      <c r="O507" s="88">
        <f ca="1">IFERROR(SalesOrders_Log[[#This Row],[Line Sub Total]]*SalesOrders_Log[[#This Row],[Zip Code Taxes]],"")</f>
        <v>0</v>
      </c>
      <c r="P507" s="88">
        <f>SalesOrders_Log[[#This Row],[List Price]]-SalesOrders_Log[[#This Row],[Cost Price]]</f>
        <v>0</v>
      </c>
      <c r="Q507" s="88">
        <f ca="1">IF(ISBLANK(SalesOrders_Log[[#This Row],[Product]]),"",(SalesOrders_Log[[#This Row],[List Price]]-SalesOrders_Log[[#This Row],[Cost Price]])*SalesOrders_Log[[#This Row],[QTY at List Price]]+(SalesOrders_Log[[#This Row],[Discount Price]]-SalesOrders_Log[[#This Row],[Cost Price]])*SalesOrders_Log[[#This Row],[QTY at Discount Price]])</f>
        <v>0</v>
      </c>
      <c r="R507" s="94" t="str">
        <f>IFERROR(SalesOrders_Log[[#This Row],[QTY at List Price]]*SalesOrders_Log[[#This Row],[List Price]]/SalesOrders_Log[[#This Row],[Cost Price]]*SalesOrders_Log[[#This Row],[QTY at List Price]]-IF(SalesOrders_Log[[#This Row],[QTY at List Price]]="","",1),"")</f>
        <v/>
      </c>
      <c r="S507" s="94" t="str">
        <f>IFERROR( SalesOrders_Log[[#This Row],[QTY at Discount Price]]*SalesOrders_Log[[#This Row],[Discount Price]]/SalesOrders_Log[[#This Row],[Cost Price]]*SalesOrders_Log[[#This Row],[QTY at Discount Price]]-IF(SalesOrders_Log[[#This Row],[QTY at Discount Price]]="","",1),"")</f>
        <v/>
      </c>
      <c r="T507" s="89"/>
      <c r="V507" s="59">
        <f>SUM(SalesOrders[FY01_M01])</f>
        <v>0</v>
      </c>
      <c r="W507" s="59">
        <f>SUM(SalesOrders[FY01_M02])</f>
        <v>0</v>
      </c>
      <c r="X507" s="59">
        <f>SUM(SalesOrders[FY01_M03])</f>
        <v>0</v>
      </c>
      <c r="Y507" s="59">
        <f>SUM(SalesOrders[FY01_M04])</f>
        <v>0</v>
      </c>
      <c r="Z507" s="59">
        <f>SUM(SalesOrders[FY01_M05])</f>
        <v>0</v>
      </c>
      <c r="AA507" s="59">
        <f>SUM(SalesOrders[FY01_M06])</f>
        <v>0</v>
      </c>
      <c r="AB507" s="59">
        <f>SUM(SalesOrders[FY01_M07])</f>
        <v>0</v>
      </c>
      <c r="AC507" s="59">
        <f>SUM(SalesOrders[FY01_M08])</f>
        <v>0</v>
      </c>
      <c r="AD507" s="59">
        <f>SUM(SalesOrders[FY01_M09])</f>
        <v>0</v>
      </c>
      <c r="AE507" s="59">
        <f>SUM(SalesOrders[FY01_M10])</f>
        <v>0</v>
      </c>
      <c r="AF507" s="59">
        <f>SUM(SalesOrders[FY01_M11])</f>
        <v>0</v>
      </c>
      <c r="AG507" s="59">
        <f>SUM(SalesOrders[FY01_M12])</f>
        <v>135</v>
      </c>
      <c r="AH507" s="59"/>
      <c r="AI507" s="59"/>
      <c r="AJ507" s="59"/>
      <c r="AK507" s="59"/>
      <c r="AL507" s="59"/>
      <c r="AM507" s="59"/>
      <c r="AN507" s="59"/>
      <c r="AO507" s="59"/>
      <c r="AP507" s="59"/>
      <c r="AQ507" s="59"/>
      <c r="AR507" s="59"/>
      <c r="AS507" s="59"/>
      <c r="AT507" s="59"/>
      <c r="AU507" s="59"/>
      <c r="AV507" s="59"/>
      <c r="AW507" s="59"/>
      <c r="AX507" s="59"/>
      <c r="AY507" s="59"/>
      <c r="AZ507" s="59"/>
      <c r="BA507" s="59"/>
      <c r="BB507" s="59"/>
      <c r="BC507" s="59"/>
      <c r="BD507" s="59"/>
      <c r="BE507" s="59"/>
      <c r="BF507" s="59"/>
      <c r="BG507" s="59"/>
      <c r="BH507" s="59"/>
      <c r="BI507" s="59"/>
      <c r="BJ507" s="59"/>
      <c r="BK507" s="59"/>
      <c r="BL507" s="59"/>
      <c r="BM507" s="59"/>
      <c r="BN507" s="59"/>
      <c r="BO507" s="59"/>
      <c r="BP507" s="59"/>
      <c r="BQ507" s="59"/>
      <c r="BR507" s="59"/>
      <c r="BS507" s="59"/>
      <c r="BT507" s="59"/>
      <c r="BU507" s="59"/>
      <c r="BV507" s="59"/>
      <c r="BW507" s="59"/>
      <c r="BX507" s="59"/>
      <c r="BY507" s="59"/>
      <c r="BZ507" s="59"/>
      <c r="CA507" s="59"/>
      <c r="CB507" s="59"/>
      <c r="CC507" s="59"/>
    </row>
  </sheetData>
  <phoneticPr fontId="7" type="noConversion"/>
  <pageMargins left="0.7" right="0.7" top="0.75" bottom="0.75" header="0.3" footer="0.3"/>
  <legacyDrawing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CAAFB-B053-4E14-B143-0FEFC4B7D828}">
  <sheetPr>
    <tabColor theme="9" tint="0.59999389629810485"/>
  </sheetPr>
  <dimension ref="B2:BK28"/>
  <sheetViews>
    <sheetView workbookViewId="0">
      <selection activeCell="D6" sqref="D6"/>
    </sheetView>
  </sheetViews>
  <sheetFormatPr defaultRowHeight="15" x14ac:dyDescent="0.25"/>
  <cols>
    <col min="2" max="2" width="28.42578125" bestFit="1" customWidth="1"/>
    <col min="3" max="3" width="19.85546875" customWidth="1"/>
    <col min="4" max="4" width="11.42578125" customWidth="1"/>
    <col min="5" max="12" width="11" customWidth="1"/>
    <col min="13" max="15" width="12" customWidth="1"/>
    <col min="16" max="16" width="10.5703125" bestFit="1" customWidth="1"/>
    <col min="17" max="17" width="11.140625" bestFit="1" customWidth="1"/>
  </cols>
  <sheetData>
    <row r="2" spans="2:63" x14ac:dyDescent="0.25">
      <c r="D2" s="41">
        <f>FY001_M001</f>
        <v>45292</v>
      </c>
      <c r="E2" s="41">
        <f>FY01_M02</f>
        <v>45323</v>
      </c>
      <c r="F2" s="41">
        <f>FY01_M03</f>
        <v>45352</v>
      </c>
      <c r="G2" s="41">
        <f>FY01_M04</f>
        <v>45383</v>
      </c>
      <c r="H2" s="41">
        <f>FY01_M05</f>
        <v>45413</v>
      </c>
      <c r="I2" s="41">
        <f>FY01_M06</f>
        <v>45444</v>
      </c>
      <c r="J2" s="41">
        <f>FY01_M07</f>
        <v>45474</v>
      </c>
      <c r="K2" s="41">
        <f>FY01_M08</f>
        <v>45505</v>
      </c>
      <c r="L2" s="41">
        <f>FY01_M09</f>
        <v>45536</v>
      </c>
      <c r="M2" s="41">
        <f>FY01_M10</f>
        <v>45566</v>
      </c>
      <c r="N2" s="41">
        <f>FY01_M11</f>
        <v>45597</v>
      </c>
      <c r="O2" s="41">
        <f>FY01_M12</f>
        <v>45627</v>
      </c>
    </row>
    <row r="3" spans="2:63" x14ac:dyDescent="0.25">
      <c r="B3" s="61" t="s">
        <v>573</v>
      </c>
      <c r="C3" s="61" t="s">
        <v>574</v>
      </c>
      <c r="D3" s="23" t="s">
        <v>188</v>
      </c>
      <c r="E3" s="23" t="s">
        <v>103</v>
      </c>
      <c r="F3" s="23" t="s">
        <v>104</v>
      </c>
      <c r="G3" s="23" t="s">
        <v>105</v>
      </c>
      <c r="H3" s="23" t="s">
        <v>106</v>
      </c>
      <c r="I3" s="23" t="s">
        <v>107</v>
      </c>
      <c r="J3" s="23" t="s">
        <v>108</v>
      </c>
      <c r="K3" s="23" t="s">
        <v>109</v>
      </c>
      <c r="L3" s="23" t="s">
        <v>110</v>
      </c>
      <c r="M3" s="23" t="s">
        <v>111</v>
      </c>
      <c r="N3" s="23" t="s">
        <v>112</v>
      </c>
      <c r="O3" s="23" t="s">
        <v>113</v>
      </c>
      <c r="P3" s="3" t="s">
        <v>189</v>
      </c>
      <c r="Q3" s="3" t="s">
        <v>114</v>
      </c>
      <c r="R3" s="3" t="s">
        <v>115</v>
      </c>
      <c r="S3" s="3" t="s">
        <v>116</v>
      </c>
      <c r="T3" s="3" t="s">
        <v>117</v>
      </c>
      <c r="U3" s="3" t="s">
        <v>118</v>
      </c>
      <c r="V3" s="3" t="s">
        <v>119</v>
      </c>
      <c r="W3" s="3" t="s">
        <v>120</v>
      </c>
      <c r="X3" s="3" t="s">
        <v>121</v>
      </c>
      <c r="Y3" s="3" t="s">
        <v>122</v>
      </c>
      <c r="Z3" s="3" t="s">
        <v>123</v>
      </c>
      <c r="AA3" s="3" t="s">
        <v>124</v>
      </c>
      <c r="AB3" s="3" t="s">
        <v>190</v>
      </c>
      <c r="AC3" s="3" t="s">
        <v>125</v>
      </c>
      <c r="AD3" s="3" t="s">
        <v>126</v>
      </c>
      <c r="AE3" s="3" t="s">
        <v>127</v>
      </c>
      <c r="AF3" s="3" t="s">
        <v>128</v>
      </c>
      <c r="AG3" s="3" t="s">
        <v>129</v>
      </c>
      <c r="AH3" s="3" t="s">
        <v>130</v>
      </c>
      <c r="AI3" s="3" t="s">
        <v>131</v>
      </c>
      <c r="AJ3" s="3" t="s">
        <v>132</v>
      </c>
      <c r="AK3" s="3" t="s">
        <v>133</v>
      </c>
      <c r="AL3" s="3" t="s">
        <v>134</v>
      </c>
      <c r="AM3" s="3" t="s">
        <v>135</v>
      </c>
      <c r="AN3" s="3" t="s">
        <v>191</v>
      </c>
      <c r="AO3" s="3" t="s">
        <v>136</v>
      </c>
      <c r="AP3" s="3" t="s">
        <v>137</v>
      </c>
      <c r="AQ3" s="3" t="s">
        <v>138</v>
      </c>
      <c r="AR3" s="3" t="s">
        <v>139</v>
      </c>
      <c r="AS3" s="3" t="s">
        <v>140</v>
      </c>
      <c r="AT3" s="3" t="s">
        <v>141</v>
      </c>
      <c r="AU3" s="3" t="s">
        <v>142</v>
      </c>
      <c r="AV3" s="3" t="s">
        <v>143</v>
      </c>
      <c r="AW3" s="3" t="s">
        <v>144</v>
      </c>
      <c r="AX3" s="3" t="s">
        <v>145</v>
      </c>
      <c r="AY3" s="3" t="s">
        <v>146</v>
      </c>
      <c r="AZ3" s="3" t="s">
        <v>192</v>
      </c>
      <c r="BA3" s="3" t="s">
        <v>147</v>
      </c>
      <c r="BB3" s="3" t="s">
        <v>148</v>
      </c>
      <c r="BC3" s="3" t="s">
        <v>149</v>
      </c>
      <c r="BD3" s="3" t="s">
        <v>150</v>
      </c>
      <c r="BE3" s="3" t="s">
        <v>151</v>
      </c>
      <c r="BF3" s="3" t="s">
        <v>152</v>
      </c>
      <c r="BG3" s="3" t="s">
        <v>153</v>
      </c>
      <c r="BH3" s="3" t="s">
        <v>154</v>
      </c>
      <c r="BI3" s="3" t="s">
        <v>155</v>
      </c>
      <c r="BJ3" s="3" t="s">
        <v>156</v>
      </c>
      <c r="BK3" s="3" t="s">
        <v>157</v>
      </c>
    </row>
    <row r="4" spans="2:63" ht="15.75" thickBot="1" x14ac:dyDescent="0.3">
      <c r="B4" s="20" t="str">
        <f>'KPI Calculations and Macros'!C2</f>
        <v>Off</v>
      </c>
      <c r="C4" s="70" t="str">
        <f>'KPI Calculations and Macros'!B2</f>
        <v>AccountsReceived</v>
      </c>
      <c r="D4" s="71" t="str">
        <f ca="1">IF(IncomeSources[[#This Row],[Income Stream Switch On/Off]]="On",IFERROR(SUMIF(INDIRECT(_xlfn.TEXTJOIN(,TRUE,,,$C4,"[",D$3,"]"),),"&gt;0",INDIRECT(_xlfn.TEXTJOIN(,TRUE,,,$C4,"[",D$3,"]"),)),"-"),"")</f>
        <v/>
      </c>
      <c r="E4" s="71" t="str">
        <f ca="1">IF(IncomeSources[[#This Row],[Income Stream Switch On/Off]]="On",IFERROR(SUMIF(INDIRECT(_xlfn.TEXTJOIN(,TRUE,,,$C4,"[",E$3,"]"),),"&gt;0",INDIRECT(_xlfn.TEXTJOIN(,TRUE,,,$C4,"[",E$3,"]"),)),"-"),"")</f>
        <v/>
      </c>
      <c r="F4" s="71" t="str">
        <f ca="1">IF(IncomeSources[[#This Row],[Income Stream Switch On/Off]]="On",IFERROR(SUMIF(INDIRECT(_xlfn.TEXTJOIN(,TRUE,,,$C4,"[",F$3,"]"),),"&gt;0",INDIRECT(_xlfn.TEXTJOIN(,TRUE,,,$C4,"[",F$3,"]"),)),"-"),"")</f>
        <v/>
      </c>
      <c r="G4" s="71" t="str">
        <f ca="1">IF(IncomeSources[[#This Row],[Income Stream Switch On/Off]]="On",IFERROR(SUMIF(INDIRECT(_xlfn.TEXTJOIN(,TRUE,,,$C4,"[",G$3,"]"),),"&gt;0",INDIRECT(_xlfn.TEXTJOIN(,TRUE,,,$C4,"[",G$3,"]"),)),"-"),"")</f>
        <v/>
      </c>
      <c r="H4" s="71" t="str">
        <f ca="1">IF(IncomeSources[[#This Row],[Income Stream Switch On/Off]]="On",IFERROR(SUMIF(INDIRECT(_xlfn.TEXTJOIN(,TRUE,,,$C4,"[",H$3,"]"),),"&gt;0",INDIRECT(_xlfn.TEXTJOIN(,TRUE,,,$C4,"[",H$3,"]"),)),"-"),"")</f>
        <v/>
      </c>
      <c r="I4" s="71" t="str">
        <f ca="1">IF(IncomeSources[[#This Row],[Income Stream Switch On/Off]]="On",IFERROR(SUMIF(INDIRECT(_xlfn.TEXTJOIN(,TRUE,,,$C4,"[",I$3,"]")),"&gt;0",INDIRECT(_xlfn.TEXTJOIN(,TRUE,,,$C4,"[",I$3,"]"),)),"-"),"")</f>
        <v/>
      </c>
      <c r="J4" s="71" t="str">
        <f ca="1">IF(IncomeSources[[#This Row],[Income Stream Switch On/Off]]="On",IFERROR(SUMIF(INDIRECT(_xlfn.TEXTJOIN(,TRUE,,,$C4,"[",J$3,"]"),),"&gt;0",INDIRECT(_xlfn.TEXTJOIN(,TRUE,,,$C4,"[",J$3,"]"),)),"-"),"")</f>
        <v/>
      </c>
      <c r="K4" s="71" t="str">
        <f ca="1">IF(IncomeSources[[#This Row],[Income Stream Switch On/Off]]="On",IFERROR(SUMIF(INDIRECT(_xlfn.TEXTJOIN(,TRUE,,,$C4,"[",K$3,"]"),),"&gt;0",INDIRECT(_xlfn.TEXTJOIN(,TRUE,,,$C4,"[",K$3,"]"),)),"-"),"")</f>
        <v/>
      </c>
      <c r="L4" s="71" t="str">
        <f ca="1">IF(IncomeSources[[#This Row],[Income Stream Switch On/Off]]="On",IFERROR(SUMIF(INDIRECT(_xlfn.TEXTJOIN(,TRUE,,,$C4,"[",L$3,"]"),),"&gt;0",INDIRECT(_xlfn.TEXTJOIN(,TRUE,,,$C4,"[",L$3,"]"),)),"-"),"")</f>
        <v/>
      </c>
      <c r="M4" s="71" t="str">
        <f ca="1">IF(IncomeSources[[#This Row],[Income Stream Switch On/Off]]="On",IFERROR(SUMIF(INDIRECT(_xlfn.TEXTJOIN(,TRUE,,,$C4,"[",M$3,"]"),),"&gt;0",INDIRECT(_xlfn.TEXTJOIN(,TRUE,,,$C4,"[",M$3,"]"),)),"-"),"")</f>
        <v/>
      </c>
      <c r="N4" s="71" t="str">
        <f ca="1">IF(IncomeSources[[#This Row],[Income Stream Switch On/Off]]="On",IFERROR(SUMIF(INDIRECT(_xlfn.TEXTJOIN(,TRUE,,,$C4,"[",N$3,"]"),),"&gt;0",INDIRECT(_xlfn.TEXTJOIN(,TRUE,,,$C4,"[",N$3,"]"),)),"-"),"")</f>
        <v/>
      </c>
      <c r="O4" s="71" t="str">
        <f ca="1">IF(IncomeSources[[#This Row],[Income Stream Switch On/Off]]="On",IFERROR(SUMIF(INDIRECT(_xlfn.TEXTJOIN(,TRUE,,,$C4,"[",O$3,"]"),),"&gt;0",INDIRECT(_xlfn.TEXTJOIN(,TRUE,,,$C4,"[",O$3,"]"),)),"-"),"")</f>
        <v/>
      </c>
      <c r="P4" s="71" t="str">
        <f ca="1">IF(IncomeSources[[#This Row],[Income Stream Switch On/Off]]="On",IFERROR(SUMIF(INDIRECT(_xlfn.TEXTJOIN(,TRUE,,,$C4,"[",P$3,"]"),),"&gt;0",INDIRECT(_xlfn.TEXTJOIN(,TRUE,,,$C4,"[",P$3,"]"),)),"-"),"")</f>
        <v/>
      </c>
      <c r="Q4" s="71" t="str">
        <f ca="1">IF(IncomeSources[[#This Row],[Income Stream Switch On/Off]]="On",IFERROR(SUMIF(INDIRECT(_xlfn.TEXTJOIN(,TRUE,,,$C4,"[",Q$3,"]"),),"&gt;0",INDIRECT(_xlfn.TEXTJOIN(,TRUE,,,$C4,"[",Q$3,"]"),)),"-"),"")</f>
        <v/>
      </c>
      <c r="R4" s="71" t="str">
        <f ca="1">IF(IncomeSources[[#This Row],[Income Stream Switch On/Off]]="On",IFERROR(SUMIF(INDIRECT(_xlfn.TEXTJOIN(,TRUE,,,$C4,"[",R$3,"]"),),"&gt;0",INDIRECT(_xlfn.TEXTJOIN(,TRUE,,,$C4,"[",R$3,"]"),)),"-"),"")</f>
        <v/>
      </c>
      <c r="S4" s="71" t="str">
        <f ca="1">IF(IncomeSources[[#This Row],[Income Stream Switch On/Off]]="On",IFERROR(SUMIF(INDIRECT(_xlfn.TEXTJOIN(,TRUE,,,$C4,"[",S$3,"]"),),"&gt;0",INDIRECT(_xlfn.TEXTJOIN(,TRUE,,,$C4,"[",S$3,"]"),)),"-"),"")</f>
        <v/>
      </c>
      <c r="T4" s="71" t="str">
        <f ca="1">IF(IncomeSources[[#This Row],[Income Stream Switch On/Off]]="On",IFERROR(SUMIF(INDIRECT(_xlfn.TEXTJOIN(,TRUE,,,$C4,"[",T$3,"]"),),"&gt;0",INDIRECT(_xlfn.TEXTJOIN(,TRUE,,,$C4,"[",T$3,"]"),)),"-"),"")</f>
        <v/>
      </c>
      <c r="U4" s="71" t="str">
        <f ca="1">IF(IncomeSources[[#This Row],[Income Stream Switch On/Off]]="On",IFERROR(SUMIF(INDIRECT(_xlfn.TEXTJOIN(,TRUE,,,$C4,"[",U$3,"]"),),"&gt;0",INDIRECT(_xlfn.TEXTJOIN(,TRUE,,,$C4,"[",U$3,"]"),)),"-"),"")</f>
        <v/>
      </c>
      <c r="V4" s="71" t="str">
        <f ca="1">IF(IncomeSources[[#This Row],[Income Stream Switch On/Off]]="On",IFERROR(SUMIF(INDIRECT(_xlfn.TEXTJOIN(,TRUE,,,$C4,"[",V$3,"]"),),"&gt;0",INDIRECT(_xlfn.TEXTJOIN(,TRUE,,,$C4,"[",V$3,"]"),)),"-"),"")</f>
        <v/>
      </c>
      <c r="W4" s="71" t="str">
        <f ca="1">IF(IncomeSources[[#This Row],[Income Stream Switch On/Off]]="On",IFERROR(SUMIF(INDIRECT(_xlfn.TEXTJOIN(,TRUE,,,$C4,"[",W$3,"]"),),"&gt;0",INDIRECT(_xlfn.TEXTJOIN(,TRUE,,,$C4,"[",W$3,"]"),)),"-"),"")</f>
        <v/>
      </c>
      <c r="X4" s="71" t="str">
        <f ca="1">IF(IncomeSources[[#This Row],[Income Stream Switch On/Off]]="On",IFERROR(SUMIF(INDIRECT(_xlfn.TEXTJOIN(,TRUE,,,$C4,"[",X$3,"]"),),"&gt;0",INDIRECT(_xlfn.TEXTJOIN(,TRUE,,,$C4,"[",X$3,"]"),)),"-"),"")</f>
        <v/>
      </c>
      <c r="Y4" s="71" t="str">
        <f ca="1">IF(IncomeSources[[#This Row],[Income Stream Switch On/Off]]="On",IFERROR(SUMIF(INDIRECT(_xlfn.TEXTJOIN(,TRUE,,,$C4,"[",Y$3,"]"),),"&gt;0",INDIRECT(_xlfn.TEXTJOIN(,TRUE,,,$C4,"[",Y$3,"]"),)),"-"),"")</f>
        <v/>
      </c>
      <c r="Z4" s="71" t="str">
        <f ca="1">IF(IncomeSources[[#This Row],[Income Stream Switch On/Off]]="On",IFERROR(SUMIF(INDIRECT(_xlfn.TEXTJOIN(,TRUE,,,$C4,"[",Z$3,"]"),),"&gt;0",INDIRECT(_xlfn.TEXTJOIN(,TRUE,,,$C4,"[",Z$3,"]"),)),"-"),"")</f>
        <v/>
      </c>
      <c r="AA4" s="71" t="str">
        <f ca="1">IF(IncomeSources[[#This Row],[Income Stream Switch On/Off]]="On",IFERROR(SUMIF(INDIRECT(_xlfn.TEXTJOIN(,TRUE,,,$C4,"[",AA$3,"]"),),"&gt;0",INDIRECT(_xlfn.TEXTJOIN(,TRUE,,,$C4,"[",AA$3,"]"),)),"-"),"")</f>
        <v/>
      </c>
      <c r="AB4" s="71" t="str">
        <f ca="1">IF(IncomeSources[[#This Row],[Income Stream Switch On/Off]]="On",IFERROR(SUMIF(INDIRECT(_xlfn.TEXTJOIN(,TRUE,,,$C4,"[",AB$3,"]"),),"&gt;0",INDIRECT(_xlfn.TEXTJOIN(,TRUE,,,$C4,"[",AB$3,"]"),)),"-"),"")</f>
        <v/>
      </c>
      <c r="AC4" s="71" t="str">
        <f ca="1">IF(IncomeSources[[#This Row],[Income Stream Switch On/Off]]="On",IFERROR(SUMIF(INDIRECT(_xlfn.TEXTJOIN(,TRUE,,,$C4,"[",AC$3,"]"),),"&gt;0",INDIRECT(_xlfn.TEXTJOIN(,TRUE,,,$C4,"[",AC$3,"]"),)),"-"),"")</f>
        <v/>
      </c>
      <c r="AD4" s="71" t="str">
        <f ca="1">IF(IncomeSources[[#This Row],[Income Stream Switch On/Off]]="On",IFERROR(SUMIF(INDIRECT(_xlfn.TEXTJOIN(,TRUE,,,$C4,"[",AD$3,"]"),),"&gt;0",INDIRECT(_xlfn.TEXTJOIN(,TRUE,,,$C4,"[",AD$3,"]"),)),"-"),"")</f>
        <v/>
      </c>
      <c r="AE4" s="71" t="str">
        <f ca="1">IF(IncomeSources[[#This Row],[Income Stream Switch On/Off]]="On",IFERROR(SUMIF(INDIRECT(_xlfn.TEXTJOIN(,TRUE,,,$C4,"[",AE$3,"]"),),"&gt;0",INDIRECT(_xlfn.TEXTJOIN(,TRUE,,,$C4,"[",AE$3,"]"),)),"-"),"")</f>
        <v/>
      </c>
      <c r="AF4" s="71" t="str">
        <f ca="1">IF(IncomeSources[[#This Row],[Income Stream Switch On/Off]]="On",IFERROR(SUMIF(INDIRECT(_xlfn.TEXTJOIN(,TRUE,,,$C4,"[",AF$3,"]"),),"&gt;0",INDIRECT(_xlfn.TEXTJOIN(,TRUE,,,$C4,"[",AF$3,"]"),)),"-"),"")</f>
        <v/>
      </c>
      <c r="AG4" s="71" t="str">
        <f ca="1">IF(IncomeSources[[#This Row],[Income Stream Switch On/Off]]="On",IFERROR(SUMIF(INDIRECT(_xlfn.TEXTJOIN(,TRUE,,,$C4,"[",AG$3,"]"),),"&gt;0",INDIRECT(_xlfn.TEXTJOIN(,TRUE,,,$C4,"[",AG$3,"]"),)),"-"),"")</f>
        <v/>
      </c>
      <c r="AH4" s="71" t="str">
        <f ca="1">IF(IncomeSources[[#This Row],[Income Stream Switch On/Off]]="On",IFERROR(SUMIF(INDIRECT(_xlfn.TEXTJOIN(,TRUE,,,$C4,"[",AH$3,"]"),),"&gt;0",INDIRECT(_xlfn.TEXTJOIN(,TRUE,,,$C4,"[",AH$3,"]"),)),"-"),"")</f>
        <v/>
      </c>
      <c r="AI4" s="71" t="str">
        <f ca="1">IF(IncomeSources[[#This Row],[Income Stream Switch On/Off]]="On",IFERROR(SUMIF(INDIRECT(_xlfn.TEXTJOIN(,TRUE,,,$C4,"[",AI$3,"]"),),"&gt;0",INDIRECT(_xlfn.TEXTJOIN(,TRUE,,,$C4,"[",AI$3,"]"),)),"-"),"")</f>
        <v/>
      </c>
      <c r="AJ4" s="71" t="str">
        <f ca="1">IF(IncomeSources[[#This Row],[Income Stream Switch On/Off]]="On",IFERROR(SUMIF(INDIRECT(_xlfn.TEXTJOIN(,TRUE,,,$C4,"[",AJ$3,"]"),),"&gt;0",INDIRECT(_xlfn.TEXTJOIN(,TRUE,,,$C4,"[",AJ$3,"]"),)),"-"),"")</f>
        <v/>
      </c>
      <c r="AK4" s="71" t="str">
        <f ca="1">IF(IncomeSources[[#This Row],[Income Stream Switch On/Off]]="On",IFERROR(SUMIF(INDIRECT(_xlfn.TEXTJOIN(,TRUE,,,$C4,"[",AK$3,"]"),),"&gt;0",INDIRECT(_xlfn.TEXTJOIN(,TRUE,,,$C4,"[",AK$3,"]"),)),"-"),"")</f>
        <v/>
      </c>
      <c r="AL4" s="71" t="str">
        <f ca="1">IF(IncomeSources[[#This Row],[Income Stream Switch On/Off]]="On",IFERROR(SUMIF(INDIRECT(_xlfn.TEXTJOIN(,TRUE,,,$C4,"[",AL$3,"]"),),"&gt;0",INDIRECT(_xlfn.TEXTJOIN(,TRUE,,,$C4,"[",AL$3,"]"),)),"-"),"")</f>
        <v/>
      </c>
      <c r="AM4" s="71" t="str">
        <f ca="1">IF(IncomeSources[[#This Row],[Income Stream Switch On/Off]]="On",IFERROR(SUMIF(INDIRECT(_xlfn.TEXTJOIN(,TRUE,,,$C4,"[",AM$3,"]"),),"&gt;0",INDIRECT(_xlfn.TEXTJOIN(,TRUE,,,$C4,"[",AM$3,"]"),)),"-"),"")</f>
        <v/>
      </c>
      <c r="AN4" s="71"/>
      <c r="AO4" s="71"/>
      <c r="AP4" s="71"/>
      <c r="AQ4" s="71"/>
      <c r="AR4" s="71"/>
      <c r="AS4" s="71"/>
      <c r="AT4" s="71"/>
      <c r="AU4" s="71"/>
      <c r="AV4" s="71"/>
      <c r="AW4" s="71"/>
      <c r="AX4" s="71"/>
      <c r="AY4" s="71"/>
      <c r="AZ4" s="71"/>
      <c r="BA4" s="71"/>
      <c r="BB4" s="71"/>
      <c r="BC4" s="71"/>
      <c r="BD4" s="71"/>
      <c r="BE4" s="71"/>
      <c r="BF4" s="71"/>
      <c r="BG4" s="71"/>
      <c r="BH4" s="71"/>
      <c r="BI4" s="71"/>
      <c r="BJ4" s="71"/>
      <c r="BK4" s="71"/>
    </row>
    <row r="5" spans="2:63" ht="16.5" thickTop="1" thickBot="1" x14ac:dyDescent="0.3">
      <c r="B5" s="20" t="str">
        <f>'KPI Calculations and Macros'!C3</f>
        <v>Off</v>
      </c>
      <c r="C5" s="70" t="str">
        <f>'KPI Calculations and Macros'!B3</f>
        <v>InvoicesPaid</v>
      </c>
      <c r="D5" s="71" t="str">
        <f ca="1">IF(IncomeSources[[#This Row],[Income Stream Switch On/Off]]="On",IFERROR(SUMIF(INDIRECT(_xlfn.TEXTJOIN(,TRUE,,,$C5,"[",D$3,"]"),),"&gt;0",INDIRECT(_xlfn.TEXTJOIN(,TRUE,,,$C5,"[",D$3,"]"),)),"-"),"")</f>
        <v/>
      </c>
      <c r="E5" s="71" t="str">
        <f ca="1">IF(IncomeSources[[#This Row],[Income Stream Switch On/Off]]="On",IFERROR(SUMIF(INDIRECT(_xlfn.TEXTJOIN(,TRUE,,,$C5,"[",E$3,"]"),),"&gt;0",INDIRECT(_xlfn.TEXTJOIN(,TRUE,,,$C5,"[",E$3,"]"),)),"-"),"")</f>
        <v/>
      </c>
      <c r="F5" s="71" t="str">
        <f ca="1">IF(IncomeSources[[#This Row],[Income Stream Switch On/Off]]="On",IFERROR(SUMIF(INDIRECT(_xlfn.TEXTJOIN(,TRUE,,,$C5,"[",F$3,"]"),),"&gt;0",INDIRECT(_xlfn.TEXTJOIN(,TRUE,,,$C5,"[",F$3,"]"),)),"-"),"")</f>
        <v/>
      </c>
      <c r="G5" s="71" t="str">
        <f ca="1">IF(IncomeSources[[#This Row],[Income Stream Switch On/Off]]="On",IFERROR(SUMIF(INDIRECT(_xlfn.TEXTJOIN(,TRUE,,,$C5,"[",G$3,"]"),),"&gt;0",INDIRECT(_xlfn.TEXTJOIN(,TRUE,,,$C5,"[",G$3,"]"),)),"-"),"")</f>
        <v/>
      </c>
      <c r="H5" s="71" t="str">
        <f ca="1">IF(IncomeSources[[#This Row],[Income Stream Switch On/Off]]="On",IFERROR(SUMIF(INDIRECT(_xlfn.TEXTJOIN(,TRUE,,,$C5,"[",H$3,"]"),),"&gt;0",INDIRECT(_xlfn.TEXTJOIN(,TRUE,,,$C5,"[",H$3,"]"),)),"-"),"")</f>
        <v/>
      </c>
      <c r="I5" s="71" t="str">
        <f ca="1">IF(IncomeSources[[#This Row],[Income Stream Switch On/Off]]="On",IFERROR(SUMIF(INDIRECT(_xlfn.TEXTJOIN(,TRUE,,,$C5,"[",I$3,"]")),"&gt;0",INDIRECT(_xlfn.TEXTJOIN(,TRUE,,,$C5,"[",I$3,"]"),)),"-"),"")</f>
        <v/>
      </c>
      <c r="J5" s="71" t="str">
        <f ca="1">IF(IncomeSources[[#This Row],[Income Stream Switch On/Off]]="On",IFERROR(SUMIF(INDIRECT(_xlfn.TEXTJOIN(,TRUE,,,$C5,"[",J$3,"]"),),"&gt;0",INDIRECT(_xlfn.TEXTJOIN(,TRUE,,,$C5,"[",J$3,"]"),)),"-"),"")</f>
        <v/>
      </c>
      <c r="K5" s="71" t="str">
        <f ca="1">IF(IncomeSources[[#This Row],[Income Stream Switch On/Off]]="On",IFERROR(SUMIF(INDIRECT(_xlfn.TEXTJOIN(,TRUE,,,$C5,"[",K$3,"]"),),"&gt;0",INDIRECT(_xlfn.TEXTJOIN(,TRUE,,,$C5,"[",K$3,"]"),)),"-"),"")</f>
        <v/>
      </c>
      <c r="L5" s="71" t="str">
        <f ca="1">IF(IncomeSources[[#This Row],[Income Stream Switch On/Off]]="On",IFERROR(SUMIF(INDIRECT(_xlfn.TEXTJOIN(,TRUE,,,$C5,"[",L$3,"]"),),"&gt;0",INDIRECT(_xlfn.TEXTJOIN(,TRUE,,,$C5,"[",L$3,"]"),)),"-"),"")</f>
        <v/>
      </c>
      <c r="M5" s="71" t="str">
        <f ca="1">IF(IncomeSources[[#This Row],[Income Stream Switch On/Off]]="On",IFERROR(SUMIF(INDIRECT(_xlfn.TEXTJOIN(,TRUE,,,$C5,"[",M$3,"]"),),"&gt;0",INDIRECT(_xlfn.TEXTJOIN(,TRUE,,,$C5,"[",M$3,"]"),)),"-"),"")</f>
        <v/>
      </c>
      <c r="N5" s="71" t="str">
        <f ca="1">IF(IncomeSources[[#This Row],[Income Stream Switch On/Off]]="On",IFERROR(SUMIF(INDIRECT(_xlfn.TEXTJOIN(,TRUE,,,$C5,"[",N$3,"]"),),"&gt;0",INDIRECT(_xlfn.TEXTJOIN(,TRUE,,,$C5,"[",N$3,"]"),)),"-"),"")</f>
        <v/>
      </c>
      <c r="O5" s="71" t="str">
        <f ca="1">IF(IncomeSources[[#This Row],[Income Stream Switch On/Off]]="On",IFERROR(SUMIF(INDIRECT(_xlfn.TEXTJOIN(,TRUE,,,$C5,"[",O$3,"]"),),"&gt;0",INDIRECT(_xlfn.TEXTJOIN(,TRUE,,,$C5,"[",O$3,"]"),)),"-"),"")</f>
        <v/>
      </c>
      <c r="P5" s="71" t="str">
        <f ca="1">IF(IncomeSources[[#This Row],[Income Stream Switch On/Off]]="On",IFERROR(SUMIF(INDIRECT(_xlfn.TEXTJOIN(,TRUE,,,$C5,"[",P$3,"]"),),"&gt;0",INDIRECT(_xlfn.TEXTJOIN(,TRUE,,,$C5,"[",P$3,"]"),)),"-"),"")</f>
        <v/>
      </c>
      <c r="Q5" s="71" t="str">
        <f ca="1">IF(IncomeSources[[#This Row],[Income Stream Switch On/Off]]="On",IFERROR(SUMIF(INDIRECT(_xlfn.TEXTJOIN(,TRUE,,,$C5,"[",Q$3,"]"),),"&gt;0",INDIRECT(_xlfn.TEXTJOIN(,TRUE,,,$C5,"[",Q$3,"]"),)),"-"),"")</f>
        <v/>
      </c>
      <c r="R5" s="71" t="str">
        <f ca="1">IF(IncomeSources[[#This Row],[Income Stream Switch On/Off]]="On",IFERROR(SUMIF(INDIRECT(_xlfn.TEXTJOIN(,TRUE,,,$C5,"[",R$3,"]"),),"&gt;0",INDIRECT(_xlfn.TEXTJOIN(,TRUE,,,$C5,"[",R$3,"]"),)),"-"),"")</f>
        <v/>
      </c>
      <c r="S5" s="71" t="str">
        <f ca="1">IF(IncomeSources[[#This Row],[Income Stream Switch On/Off]]="On",IFERROR(SUMIF(INDIRECT(_xlfn.TEXTJOIN(,TRUE,,,$C5,"[",S$3,"]"),),"&gt;0",INDIRECT(_xlfn.TEXTJOIN(,TRUE,,,$C5,"[",S$3,"]"),)),"-"),"")</f>
        <v/>
      </c>
      <c r="T5" s="71" t="str">
        <f ca="1">IF(IncomeSources[[#This Row],[Income Stream Switch On/Off]]="On",IFERROR(SUMIF(INDIRECT(_xlfn.TEXTJOIN(,TRUE,,,$C5,"[",T$3,"]"),),"&gt;0",INDIRECT(_xlfn.TEXTJOIN(,TRUE,,,$C5,"[",T$3,"]"),)),"-"),"")</f>
        <v/>
      </c>
      <c r="U5" s="71" t="str">
        <f ca="1">IF(IncomeSources[[#This Row],[Income Stream Switch On/Off]]="On",IFERROR(SUMIF(INDIRECT(_xlfn.TEXTJOIN(,TRUE,,,$C5,"[",U$3,"]"),),"&gt;0",INDIRECT(_xlfn.TEXTJOIN(,TRUE,,,$C5,"[",U$3,"]"),)),"-"),"")</f>
        <v/>
      </c>
      <c r="V5" s="71" t="str">
        <f ca="1">IF(IncomeSources[[#This Row],[Income Stream Switch On/Off]]="On",IFERROR(SUMIF(INDIRECT(_xlfn.TEXTJOIN(,TRUE,,,$C5,"[",V$3,"]"),),"&gt;0",INDIRECT(_xlfn.TEXTJOIN(,TRUE,,,$C5,"[",V$3,"]"),)),"-"),"")</f>
        <v/>
      </c>
      <c r="W5" s="71" t="str">
        <f ca="1">IF(IncomeSources[[#This Row],[Income Stream Switch On/Off]]="On",IFERROR(SUMIF(INDIRECT(_xlfn.TEXTJOIN(,TRUE,,,$C5,"[",W$3,"]"),),"&gt;0",INDIRECT(_xlfn.TEXTJOIN(,TRUE,,,$C5,"[",W$3,"]"),)),"-"),"")</f>
        <v/>
      </c>
      <c r="X5" s="71" t="str">
        <f ca="1">IF(IncomeSources[[#This Row],[Income Stream Switch On/Off]]="On",IFERROR(SUMIF(INDIRECT(_xlfn.TEXTJOIN(,TRUE,,,$C5,"[",X$3,"]"),),"&gt;0",INDIRECT(_xlfn.TEXTJOIN(,TRUE,,,$C5,"[",X$3,"]"),)),"-"),"")</f>
        <v/>
      </c>
      <c r="Y5" s="71" t="str">
        <f ca="1">IF(IncomeSources[[#This Row],[Income Stream Switch On/Off]]="On",IFERROR(SUMIF(INDIRECT(_xlfn.TEXTJOIN(,TRUE,,,$C5,"[",Y$3,"]"),),"&gt;0",INDIRECT(_xlfn.TEXTJOIN(,TRUE,,,$C5,"[",Y$3,"]"),)),"-"),"")</f>
        <v/>
      </c>
      <c r="Z5" s="71" t="str">
        <f ca="1">IF(IncomeSources[[#This Row],[Income Stream Switch On/Off]]="On",IFERROR(SUMIF(INDIRECT(_xlfn.TEXTJOIN(,TRUE,,,$C5,"[",Z$3,"]"),),"&gt;0",INDIRECT(_xlfn.TEXTJOIN(,TRUE,,,$C5,"[",Z$3,"]"),)),"-"),"")</f>
        <v/>
      </c>
      <c r="AA5" s="71" t="str">
        <f ca="1">IF(IncomeSources[[#This Row],[Income Stream Switch On/Off]]="On",IFERROR(SUMIF(INDIRECT(_xlfn.TEXTJOIN(,TRUE,,,$C5,"[",AA$3,"]"),),"&gt;0",INDIRECT(_xlfn.TEXTJOIN(,TRUE,,,$C5,"[",AA$3,"]"),)),"-"),"")</f>
        <v/>
      </c>
      <c r="AB5" s="71" t="str">
        <f ca="1">IF(IncomeSources[[#This Row],[Income Stream Switch On/Off]]="On",IFERROR(SUMIF(INDIRECT(_xlfn.TEXTJOIN(,TRUE,,,$C5,"[",AB$3,"]"),),"&gt;0",INDIRECT(_xlfn.TEXTJOIN(,TRUE,,,$C5,"[",AB$3,"]"),)),"-"),"")</f>
        <v/>
      </c>
      <c r="AC5" s="71" t="str">
        <f ca="1">IF(IncomeSources[[#This Row],[Income Stream Switch On/Off]]="On",IFERROR(SUMIF(INDIRECT(_xlfn.TEXTJOIN(,TRUE,,,$C5,"[",AC$3,"]"),),"&gt;0",INDIRECT(_xlfn.TEXTJOIN(,TRUE,,,$C5,"[",AC$3,"]"),)),"-"),"")</f>
        <v/>
      </c>
      <c r="AD5" s="71" t="str">
        <f ca="1">IF(IncomeSources[[#This Row],[Income Stream Switch On/Off]]="On",IFERROR(SUMIF(INDIRECT(_xlfn.TEXTJOIN(,TRUE,,,$C5,"[",AD$3,"]"),),"&gt;0",INDIRECT(_xlfn.TEXTJOIN(,TRUE,,,$C5,"[",AD$3,"]"),)),"-"),"")</f>
        <v/>
      </c>
      <c r="AE5" s="71" t="str">
        <f ca="1">IF(IncomeSources[[#This Row],[Income Stream Switch On/Off]]="On",IFERROR(SUMIF(INDIRECT(_xlfn.TEXTJOIN(,TRUE,,,$C5,"[",AE$3,"]"),),"&gt;0",INDIRECT(_xlfn.TEXTJOIN(,TRUE,,,$C5,"[",AE$3,"]"),)),"-"),"")</f>
        <v/>
      </c>
      <c r="AF5" s="71" t="str">
        <f ca="1">IF(IncomeSources[[#This Row],[Income Stream Switch On/Off]]="On",IFERROR(SUMIF(INDIRECT(_xlfn.TEXTJOIN(,TRUE,,,$C5,"[",AF$3,"]"),),"&gt;0",INDIRECT(_xlfn.TEXTJOIN(,TRUE,,,$C5,"[",AF$3,"]"),)),"-"),"")</f>
        <v/>
      </c>
      <c r="AG5" s="71" t="str">
        <f ca="1">IF(IncomeSources[[#This Row],[Income Stream Switch On/Off]]="On",IFERROR(SUMIF(INDIRECT(_xlfn.TEXTJOIN(,TRUE,,,$C5,"[",AG$3,"]"),),"&gt;0",INDIRECT(_xlfn.TEXTJOIN(,TRUE,,,$C5,"[",AG$3,"]"),)),"-"),"")</f>
        <v/>
      </c>
      <c r="AH5" s="71" t="str">
        <f ca="1">IF(IncomeSources[[#This Row],[Income Stream Switch On/Off]]="On",IFERROR(SUMIF(INDIRECT(_xlfn.TEXTJOIN(,TRUE,,,$C5,"[",AH$3,"]"),),"&gt;0",INDIRECT(_xlfn.TEXTJOIN(,TRUE,,,$C5,"[",AH$3,"]"),)),"-"),"")</f>
        <v/>
      </c>
      <c r="AI5" s="71" t="str">
        <f ca="1">IF(IncomeSources[[#This Row],[Income Stream Switch On/Off]]="On",IFERROR(SUMIF(INDIRECT(_xlfn.TEXTJOIN(,TRUE,,,$C5,"[",AI$3,"]"),),"&gt;0",INDIRECT(_xlfn.TEXTJOIN(,TRUE,,,$C5,"[",AI$3,"]"),)),"-"),"")</f>
        <v/>
      </c>
      <c r="AJ5" s="71" t="str">
        <f ca="1">IF(IncomeSources[[#This Row],[Income Stream Switch On/Off]]="On",IFERROR(SUMIF(INDIRECT(_xlfn.TEXTJOIN(,TRUE,,,$C5,"[",AJ$3,"]"),),"&gt;0",INDIRECT(_xlfn.TEXTJOIN(,TRUE,,,$C5,"[",AJ$3,"]"),)),"-"),"")</f>
        <v/>
      </c>
      <c r="AK5" s="71" t="str">
        <f ca="1">IF(IncomeSources[[#This Row],[Income Stream Switch On/Off]]="On",IFERROR(SUMIF(INDIRECT(_xlfn.TEXTJOIN(,TRUE,,,$C5,"[",AK$3,"]"),),"&gt;0",INDIRECT(_xlfn.TEXTJOIN(,TRUE,,,$C5,"[",AK$3,"]"),)),"-"),"")</f>
        <v/>
      </c>
      <c r="AL5" s="71" t="str">
        <f ca="1">IF(IncomeSources[[#This Row],[Income Stream Switch On/Off]]="On",IFERROR(SUMIF(INDIRECT(_xlfn.TEXTJOIN(,TRUE,,,$C5,"[",AL$3,"]"),),"&gt;0",INDIRECT(_xlfn.TEXTJOIN(,TRUE,,,$C5,"[",AL$3,"]"),)),"-"),"")</f>
        <v/>
      </c>
      <c r="AM5" s="71" t="str">
        <f ca="1">IF(IncomeSources[[#This Row],[Income Stream Switch On/Off]]="On",IFERROR(SUMIF(INDIRECT(_xlfn.TEXTJOIN(,TRUE,,,$C5,"[",AM$3,"]"),),"&gt;0",INDIRECT(_xlfn.TEXTJOIN(,TRUE,,,$C5,"[",AM$3,"]"),)),"-"),"")</f>
        <v/>
      </c>
      <c r="AN5" s="71"/>
      <c r="AO5" s="71"/>
      <c r="AP5" s="71"/>
      <c r="AQ5" s="71"/>
      <c r="AR5" s="71"/>
      <c r="AS5" s="71"/>
      <c r="AT5" s="71"/>
      <c r="AU5" s="71"/>
      <c r="AV5" s="71"/>
      <c r="AW5" s="71"/>
      <c r="AX5" s="71"/>
      <c r="AY5" s="71"/>
      <c r="AZ5" s="71"/>
      <c r="BA5" s="71"/>
      <c r="BB5" s="71"/>
      <c r="BC5" s="71"/>
      <c r="BD5" s="71"/>
      <c r="BE5" s="71"/>
      <c r="BF5" s="71"/>
      <c r="BG5" s="71"/>
      <c r="BH5" s="71"/>
      <c r="BI5" s="71"/>
      <c r="BJ5" s="71"/>
      <c r="BK5" s="71"/>
    </row>
    <row r="6" spans="2:63" ht="16.5" thickTop="1" thickBot="1" x14ac:dyDescent="0.3">
      <c r="B6" s="20" t="str">
        <f>'KPI Calculations and Macros'!C4</f>
        <v>Off</v>
      </c>
      <c r="C6" s="70" t="str">
        <f>'KPI Calculations and Macros'!B4</f>
        <v>Leasing</v>
      </c>
      <c r="D6" s="71" t="str">
        <f ca="1">IF(IncomeSources[[#This Row],[Income Stream Switch On/Off]]="On",IFERROR(SUMIF(INDIRECT(_xlfn.TEXTJOIN(,TRUE,,,$C6,"[",D$3,"]"),),"&gt;0",INDIRECT(_xlfn.TEXTJOIN(,TRUE,,,$C6,"[",D$3,"]"),)),"-"),"")</f>
        <v/>
      </c>
      <c r="E6" s="71" t="str">
        <f ca="1">IF(IncomeSources[[#This Row],[Income Stream Switch On/Off]]="On",IFERROR(SUMIF(INDIRECT(_xlfn.TEXTJOIN(,TRUE,,,$C6,"[",E$3,"]"),),"&gt;0",INDIRECT(_xlfn.TEXTJOIN(,TRUE,,,$C6,"[",E$3,"]"),)),"-"),"")</f>
        <v/>
      </c>
      <c r="F6" s="71" t="str">
        <f ca="1">IF(IncomeSources[[#This Row],[Income Stream Switch On/Off]]="On",IFERROR(SUMIF(INDIRECT(_xlfn.TEXTJOIN(,TRUE,,,$C6,"[",F$3,"]"),),"&gt;0",INDIRECT(_xlfn.TEXTJOIN(,TRUE,,,$C6,"[",F$3,"]"),)),"-"),"")</f>
        <v/>
      </c>
      <c r="G6" s="71" t="str">
        <f ca="1">IF(IncomeSources[[#This Row],[Income Stream Switch On/Off]]="On",IFERROR(SUMIF(INDIRECT(_xlfn.TEXTJOIN(,TRUE,,,$C6,"[",G$3,"]"),),"&gt;0",INDIRECT(_xlfn.TEXTJOIN(,TRUE,,,$C6,"[",G$3,"]"),)),"-"),"")</f>
        <v/>
      </c>
      <c r="H6" s="71" t="str">
        <f ca="1">IF(IncomeSources[[#This Row],[Income Stream Switch On/Off]]="On",IFERROR(SUMIF(INDIRECT(_xlfn.TEXTJOIN(,TRUE,,,$C6,"[",H$3,"]"),),"&gt;0",INDIRECT(_xlfn.TEXTJOIN(,TRUE,,,$C6,"[",H$3,"]"),)),"-"),"")</f>
        <v/>
      </c>
      <c r="I6" s="71" t="str">
        <f ca="1">IF(IncomeSources[[#This Row],[Income Stream Switch On/Off]]="On",IFERROR(SUMIF(INDIRECT(_xlfn.TEXTJOIN(,TRUE,,,$C6,"[",I$3,"]")),"&gt;0",INDIRECT(_xlfn.TEXTJOIN(,TRUE,,,$C6,"[",I$3,"]"),)),"-"),"")</f>
        <v/>
      </c>
      <c r="J6" s="71" t="str">
        <f ca="1">IF(IncomeSources[[#This Row],[Income Stream Switch On/Off]]="On",IFERROR(SUMIF(INDIRECT(_xlfn.TEXTJOIN(,TRUE,,,$C6,"[",J$3,"]"),),"&gt;0",INDIRECT(_xlfn.TEXTJOIN(,TRUE,,,$C6,"[",J$3,"]"),)),"-"),"")</f>
        <v/>
      </c>
      <c r="K6" s="71" t="str">
        <f ca="1">IF(IncomeSources[[#This Row],[Income Stream Switch On/Off]]="On",IFERROR(SUMIF(INDIRECT(_xlfn.TEXTJOIN(,TRUE,,,$C6,"[",K$3,"]"),),"&gt;0",INDIRECT(_xlfn.TEXTJOIN(,TRUE,,,$C6,"[",K$3,"]"),)),"-"),"")</f>
        <v/>
      </c>
      <c r="L6" s="71" t="str">
        <f ca="1">IF(IncomeSources[[#This Row],[Income Stream Switch On/Off]]="On",IFERROR(SUMIF(INDIRECT(_xlfn.TEXTJOIN(,TRUE,,,$C6,"[",L$3,"]"),),"&gt;0",INDIRECT(_xlfn.TEXTJOIN(,TRUE,,,$C6,"[",L$3,"]"),)),"-"),"")</f>
        <v/>
      </c>
      <c r="M6" s="71" t="str">
        <f ca="1">IF(IncomeSources[[#This Row],[Income Stream Switch On/Off]]="On",IFERROR(SUMIF(INDIRECT(_xlfn.TEXTJOIN(,TRUE,,,$C6,"[",M$3,"]"),),"&gt;0",INDIRECT(_xlfn.TEXTJOIN(,TRUE,,,$C6,"[",M$3,"]"),)),"-"),"")</f>
        <v/>
      </c>
      <c r="N6" s="71" t="str">
        <f ca="1">IF(IncomeSources[[#This Row],[Income Stream Switch On/Off]]="On",IFERROR(SUMIF(INDIRECT(_xlfn.TEXTJOIN(,TRUE,,,$C6,"[",N$3,"]"),),"&gt;0",INDIRECT(_xlfn.TEXTJOIN(,TRUE,,,$C6,"[",N$3,"]"),)),"-"),"")</f>
        <v/>
      </c>
      <c r="O6" s="71" t="str">
        <f ca="1">IF(IncomeSources[[#This Row],[Income Stream Switch On/Off]]="On",IFERROR(SUMIF(INDIRECT(_xlfn.TEXTJOIN(,TRUE,,,$C6,"[",O$3,"]"),),"&gt;0",INDIRECT(_xlfn.TEXTJOIN(,TRUE,,,$C6,"[",O$3,"]"),)),"-"),"")</f>
        <v/>
      </c>
      <c r="P6" s="71" t="str">
        <f ca="1">IF(IncomeSources[[#This Row],[Income Stream Switch On/Off]]="On",IFERROR(SUMIF(INDIRECT(_xlfn.TEXTJOIN(,TRUE,,,$C6,"[",P$3,"]"),),"&gt;0",INDIRECT(_xlfn.TEXTJOIN(,TRUE,,,$C6,"[",P$3,"]"),)),"-"),"")</f>
        <v/>
      </c>
      <c r="Q6" s="71" t="str">
        <f ca="1">IF(IncomeSources[[#This Row],[Income Stream Switch On/Off]]="On",IFERROR(SUMIF(INDIRECT(_xlfn.TEXTJOIN(,TRUE,,,$C6,"[",Q$3,"]"),),"&gt;0",INDIRECT(_xlfn.TEXTJOIN(,TRUE,,,$C6,"[",Q$3,"]"),)),"-"),"")</f>
        <v/>
      </c>
      <c r="R6" s="71" t="str">
        <f ca="1">IF(IncomeSources[[#This Row],[Income Stream Switch On/Off]]="On",IFERROR(SUMIF(INDIRECT(_xlfn.TEXTJOIN(,TRUE,,,$C6,"[",R$3,"]"),),"&gt;0",INDIRECT(_xlfn.TEXTJOIN(,TRUE,,,$C6,"[",R$3,"]"),)),"-"),"")</f>
        <v/>
      </c>
      <c r="S6" s="71" t="str">
        <f ca="1">IF(IncomeSources[[#This Row],[Income Stream Switch On/Off]]="On",IFERROR(SUMIF(INDIRECT(_xlfn.TEXTJOIN(,TRUE,,,$C6,"[",S$3,"]"),),"&gt;0",INDIRECT(_xlfn.TEXTJOIN(,TRUE,,,$C6,"[",S$3,"]"),)),"-"),"")</f>
        <v/>
      </c>
      <c r="T6" s="71" t="str">
        <f ca="1">IF(IncomeSources[[#This Row],[Income Stream Switch On/Off]]="On",IFERROR(SUMIF(INDIRECT(_xlfn.TEXTJOIN(,TRUE,,,$C6,"[",T$3,"]"),),"&gt;0",INDIRECT(_xlfn.TEXTJOIN(,TRUE,,,$C6,"[",T$3,"]"),)),"-"),"")</f>
        <v/>
      </c>
      <c r="U6" s="71" t="str">
        <f ca="1">IF(IncomeSources[[#This Row],[Income Stream Switch On/Off]]="On",IFERROR(SUMIF(INDIRECT(_xlfn.TEXTJOIN(,TRUE,,,$C6,"[",U$3,"]"),),"&gt;0",INDIRECT(_xlfn.TEXTJOIN(,TRUE,,,$C6,"[",U$3,"]"),)),"-"),"")</f>
        <v/>
      </c>
      <c r="V6" s="71" t="str">
        <f ca="1">IF(IncomeSources[[#This Row],[Income Stream Switch On/Off]]="On",IFERROR(SUMIF(INDIRECT(_xlfn.TEXTJOIN(,TRUE,,,$C6,"[",V$3,"]"),),"&gt;0",INDIRECT(_xlfn.TEXTJOIN(,TRUE,,,$C6,"[",V$3,"]"),)),"-"),"")</f>
        <v/>
      </c>
      <c r="W6" s="71" t="str">
        <f ca="1">IF(IncomeSources[[#This Row],[Income Stream Switch On/Off]]="On",IFERROR(SUMIF(INDIRECT(_xlfn.TEXTJOIN(,TRUE,,,$C6,"[",W$3,"]"),),"&gt;0",INDIRECT(_xlfn.TEXTJOIN(,TRUE,,,$C6,"[",W$3,"]"),)),"-"),"")</f>
        <v/>
      </c>
      <c r="X6" s="71" t="str">
        <f ca="1">IF(IncomeSources[[#This Row],[Income Stream Switch On/Off]]="On",IFERROR(SUMIF(INDIRECT(_xlfn.TEXTJOIN(,TRUE,,,$C6,"[",X$3,"]"),),"&gt;0",INDIRECT(_xlfn.TEXTJOIN(,TRUE,,,$C6,"[",X$3,"]"),)),"-"),"")</f>
        <v/>
      </c>
      <c r="Y6" s="71" t="str">
        <f ca="1">IF(IncomeSources[[#This Row],[Income Stream Switch On/Off]]="On",IFERROR(SUMIF(INDIRECT(_xlfn.TEXTJOIN(,TRUE,,,$C6,"[",Y$3,"]"),),"&gt;0",INDIRECT(_xlfn.TEXTJOIN(,TRUE,,,$C6,"[",Y$3,"]"),)),"-"),"")</f>
        <v/>
      </c>
      <c r="Z6" s="71" t="str">
        <f ca="1">IF(IncomeSources[[#This Row],[Income Stream Switch On/Off]]="On",IFERROR(SUMIF(INDIRECT(_xlfn.TEXTJOIN(,TRUE,,,$C6,"[",Z$3,"]"),),"&gt;0",INDIRECT(_xlfn.TEXTJOIN(,TRUE,,,$C6,"[",Z$3,"]"),)),"-"),"")</f>
        <v/>
      </c>
      <c r="AA6" s="71" t="str">
        <f ca="1">IF(IncomeSources[[#This Row],[Income Stream Switch On/Off]]="On",IFERROR(SUMIF(INDIRECT(_xlfn.TEXTJOIN(,TRUE,,,$C6,"[",AA$3,"]"),),"&gt;0",INDIRECT(_xlfn.TEXTJOIN(,TRUE,,,$C6,"[",AA$3,"]"),)),"-"),"")</f>
        <v/>
      </c>
      <c r="AB6" s="71" t="str">
        <f ca="1">IF(IncomeSources[[#This Row],[Income Stream Switch On/Off]]="On",IFERROR(SUMIF(INDIRECT(_xlfn.TEXTJOIN(,TRUE,,,$C6,"[",AB$3,"]"),),"&gt;0",INDIRECT(_xlfn.TEXTJOIN(,TRUE,,,$C6,"[",AB$3,"]"),)),"-"),"")</f>
        <v/>
      </c>
      <c r="AC6" s="71" t="str">
        <f ca="1">IF(IncomeSources[[#This Row],[Income Stream Switch On/Off]]="On",IFERROR(SUMIF(INDIRECT(_xlfn.TEXTJOIN(,TRUE,,,$C6,"[",AC$3,"]"),),"&gt;0",INDIRECT(_xlfn.TEXTJOIN(,TRUE,,,$C6,"[",AC$3,"]"),)),"-"),"")</f>
        <v/>
      </c>
      <c r="AD6" s="71" t="str">
        <f ca="1">IF(IncomeSources[[#This Row],[Income Stream Switch On/Off]]="On",IFERROR(SUMIF(INDIRECT(_xlfn.TEXTJOIN(,TRUE,,,$C6,"[",AD$3,"]"),),"&gt;0",INDIRECT(_xlfn.TEXTJOIN(,TRUE,,,$C6,"[",AD$3,"]"),)),"-"),"")</f>
        <v/>
      </c>
      <c r="AE6" s="71" t="str">
        <f ca="1">IF(IncomeSources[[#This Row],[Income Stream Switch On/Off]]="On",IFERROR(SUMIF(INDIRECT(_xlfn.TEXTJOIN(,TRUE,,,$C6,"[",AE$3,"]"),),"&gt;0",INDIRECT(_xlfn.TEXTJOIN(,TRUE,,,$C6,"[",AE$3,"]"),)),"-"),"")</f>
        <v/>
      </c>
      <c r="AF6" s="71" t="str">
        <f ca="1">IF(IncomeSources[[#This Row],[Income Stream Switch On/Off]]="On",IFERROR(SUMIF(INDIRECT(_xlfn.TEXTJOIN(,TRUE,,,$C6,"[",AF$3,"]"),),"&gt;0",INDIRECT(_xlfn.TEXTJOIN(,TRUE,,,$C6,"[",AF$3,"]"),)),"-"),"")</f>
        <v/>
      </c>
      <c r="AG6" s="71" t="str">
        <f ca="1">IF(IncomeSources[[#This Row],[Income Stream Switch On/Off]]="On",IFERROR(SUMIF(INDIRECT(_xlfn.TEXTJOIN(,TRUE,,,$C6,"[",AG$3,"]"),),"&gt;0",INDIRECT(_xlfn.TEXTJOIN(,TRUE,,,$C6,"[",AG$3,"]"),)),"-"),"")</f>
        <v/>
      </c>
      <c r="AH6" s="71" t="str">
        <f ca="1">IF(IncomeSources[[#This Row],[Income Stream Switch On/Off]]="On",IFERROR(SUMIF(INDIRECT(_xlfn.TEXTJOIN(,TRUE,,,$C6,"[",AH$3,"]"),),"&gt;0",INDIRECT(_xlfn.TEXTJOIN(,TRUE,,,$C6,"[",AH$3,"]"),)),"-"),"")</f>
        <v/>
      </c>
      <c r="AI6" s="71" t="str">
        <f ca="1">IF(IncomeSources[[#This Row],[Income Stream Switch On/Off]]="On",IFERROR(SUMIF(INDIRECT(_xlfn.TEXTJOIN(,TRUE,,,$C6,"[",AI$3,"]"),),"&gt;0",INDIRECT(_xlfn.TEXTJOIN(,TRUE,,,$C6,"[",AI$3,"]"),)),"-"),"")</f>
        <v/>
      </c>
      <c r="AJ6" s="71" t="str">
        <f ca="1">IF(IncomeSources[[#This Row],[Income Stream Switch On/Off]]="On",IFERROR(SUMIF(INDIRECT(_xlfn.TEXTJOIN(,TRUE,,,$C6,"[",AJ$3,"]"),),"&gt;0",INDIRECT(_xlfn.TEXTJOIN(,TRUE,,,$C6,"[",AJ$3,"]"),)),"-"),"")</f>
        <v/>
      </c>
      <c r="AK6" s="71" t="str">
        <f ca="1">IF(IncomeSources[[#This Row],[Income Stream Switch On/Off]]="On",IFERROR(SUMIF(INDIRECT(_xlfn.TEXTJOIN(,TRUE,,,$C6,"[",AK$3,"]"),),"&gt;0",INDIRECT(_xlfn.TEXTJOIN(,TRUE,,,$C6,"[",AK$3,"]"),)),"-"),"")</f>
        <v/>
      </c>
      <c r="AL6" s="71" t="str">
        <f ca="1">IF(IncomeSources[[#This Row],[Income Stream Switch On/Off]]="On",IFERROR(SUMIF(INDIRECT(_xlfn.TEXTJOIN(,TRUE,,,$C6,"[",AL$3,"]"),),"&gt;0",INDIRECT(_xlfn.TEXTJOIN(,TRUE,,,$C6,"[",AL$3,"]"),)),"-"),"")</f>
        <v/>
      </c>
      <c r="AM6" s="71" t="str">
        <f ca="1">IF(IncomeSources[[#This Row],[Income Stream Switch On/Off]]="On",IFERROR(SUMIF(INDIRECT(_xlfn.TEXTJOIN(,TRUE,,,$C6,"[",AM$3,"]"),),"&gt;0",INDIRECT(_xlfn.TEXTJOIN(,TRUE,,,$C6,"[",AM$3,"]"),)),"-"),"")</f>
        <v/>
      </c>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2:63" ht="16.5" thickTop="1" thickBot="1" x14ac:dyDescent="0.3">
      <c r="B7" s="20" t="str">
        <f>'KPI Calculations and Macros'!C5</f>
        <v>Off</v>
      </c>
      <c r="C7" s="70" t="str">
        <f>'KPI Calculations and Macros'!B5</f>
        <v>Loans</v>
      </c>
      <c r="D7" s="71" t="str">
        <f ca="1">IF(IncomeSources[[#This Row],[Income Stream Switch On/Off]]="On",IFERROR(SUMIF(INDIRECT(_xlfn.TEXTJOIN(,TRUE,,,$C7,"[",D$3,"]"),),"&gt;0",INDIRECT(_xlfn.TEXTJOIN(,TRUE,,,$C7,"[",D$3,"]"),)),"-"),"")</f>
        <v/>
      </c>
      <c r="E7" s="71" t="str">
        <f ca="1">IF(IncomeSources[[#This Row],[Income Stream Switch On/Off]]="On",IFERROR(SUMIF(INDIRECT(_xlfn.TEXTJOIN(,TRUE,,,$C7,"[",E$3,"]"),),"&gt;0",INDIRECT(_xlfn.TEXTJOIN(,TRUE,,,$C7,"[",E$3,"]"),)),"-"),"")</f>
        <v/>
      </c>
      <c r="F7" s="71" t="str">
        <f ca="1">IF(IncomeSources[[#This Row],[Income Stream Switch On/Off]]="On",IFERROR(SUMIF(INDIRECT(_xlfn.TEXTJOIN(,TRUE,,,$C7,"[",F$3,"]"),),"&gt;0",INDIRECT(_xlfn.TEXTJOIN(,TRUE,,,$C7,"[",F$3,"]"),)),"-"),"")</f>
        <v/>
      </c>
      <c r="G7" s="71" t="str">
        <f ca="1">IF(IncomeSources[[#This Row],[Income Stream Switch On/Off]]="On",IFERROR(SUMIF(INDIRECT(_xlfn.TEXTJOIN(,TRUE,,,$C7,"[",G$3,"]"),),"&gt;0",INDIRECT(_xlfn.TEXTJOIN(,TRUE,,,$C7,"[",G$3,"]"),)),"-"),"")</f>
        <v/>
      </c>
      <c r="H7" s="71" t="str">
        <f ca="1">IF(IncomeSources[[#This Row],[Income Stream Switch On/Off]]="On",IFERROR(SUMIF(INDIRECT(_xlfn.TEXTJOIN(,TRUE,,,$C7,"[",H$3,"]"),),"&gt;0",INDIRECT(_xlfn.TEXTJOIN(,TRUE,,,$C7,"[",H$3,"]"),)),"-"),"")</f>
        <v/>
      </c>
      <c r="I7" s="71" t="str">
        <f ca="1">IF(IncomeSources[[#This Row],[Income Stream Switch On/Off]]="On",IFERROR(SUMIF(INDIRECT(_xlfn.TEXTJOIN(,TRUE,,,$C7,"[",I$3,"]")),"&gt;0",INDIRECT(_xlfn.TEXTJOIN(,TRUE,,,$C7,"[",I$3,"]"),)),"-"),"")</f>
        <v/>
      </c>
      <c r="J7" s="71" t="str">
        <f ca="1">IF(IncomeSources[[#This Row],[Income Stream Switch On/Off]]="On",IFERROR(SUMIF(INDIRECT(_xlfn.TEXTJOIN(,TRUE,,,$C7,"[",J$3,"]"),),"&gt;0",INDIRECT(_xlfn.TEXTJOIN(,TRUE,,,$C7,"[",J$3,"]"),)),"-"),"")</f>
        <v/>
      </c>
      <c r="K7" s="71" t="str">
        <f ca="1">IF(IncomeSources[[#This Row],[Income Stream Switch On/Off]]="On",IFERROR(SUMIF(INDIRECT(_xlfn.TEXTJOIN(,TRUE,,,$C7,"[",K$3,"]"),),"&gt;0",INDIRECT(_xlfn.TEXTJOIN(,TRUE,,,$C7,"[",K$3,"]"),)),"-"),"")</f>
        <v/>
      </c>
      <c r="L7" s="71" t="str">
        <f ca="1">IF(IncomeSources[[#This Row],[Income Stream Switch On/Off]]="On",IFERROR(SUMIF(INDIRECT(_xlfn.TEXTJOIN(,TRUE,,,$C7,"[",L$3,"]"),),"&gt;0",INDIRECT(_xlfn.TEXTJOIN(,TRUE,,,$C7,"[",L$3,"]"),)),"-"),"")</f>
        <v/>
      </c>
      <c r="M7" s="71" t="str">
        <f ca="1">IF(IncomeSources[[#This Row],[Income Stream Switch On/Off]]="On",IFERROR(SUMIF(INDIRECT(_xlfn.TEXTJOIN(,TRUE,,,$C7,"[",M$3,"]"),),"&gt;0",INDIRECT(_xlfn.TEXTJOIN(,TRUE,,,$C7,"[",M$3,"]"),)),"-"),"")</f>
        <v/>
      </c>
      <c r="N7" s="71" t="str">
        <f ca="1">IF(IncomeSources[[#This Row],[Income Stream Switch On/Off]]="On",IFERROR(SUMIF(INDIRECT(_xlfn.TEXTJOIN(,TRUE,,,$C7,"[",N$3,"]"),),"&gt;0",INDIRECT(_xlfn.TEXTJOIN(,TRUE,,,$C7,"[",N$3,"]"),)),"-"),"")</f>
        <v/>
      </c>
      <c r="O7" s="71" t="str">
        <f ca="1">IF(IncomeSources[[#This Row],[Income Stream Switch On/Off]]="On",IFERROR(SUMIF(INDIRECT(_xlfn.TEXTJOIN(,TRUE,,,$C7,"[",O$3,"]"),),"&gt;0",INDIRECT(_xlfn.TEXTJOIN(,TRUE,,,$C7,"[",O$3,"]"),)),"-"),"")</f>
        <v/>
      </c>
      <c r="P7" s="71" t="str">
        <f ca="1">IF(IncomeSources[[#This Row],[Income Stream Switch On/Off]]="On",IFERROR(SUMIF(INDIRECT(_xlfn.TEXTJOIN(,TRUE,,,$C7,"[",P$3,"]"),),"&gt;0",INDIRECT(_xlfn.TEXTJOIN(,TRUE,,,$C7,"[",P$3,"]"),)),"-"),"")</f>
        <v/>
      </c>
      <c r="Q7" s="71" t="str">
        <f ca="1">IF(IncomeSources[[#This Row],[Income Stream Switch On/Off]]="On",IFERROR(SUMIF(INDIRECT(_xlfn.TEXTJOIN(,TRUE,,,$C7,"[",Q$3,"]"),),"&gt;0",INDIRECT(_xlfn.TEXTJOIN(,TRUE,,,$C7,"[",Q$3,"]"),)),"-"),"")</f>
        <v/>
      </c>
      <c r="R7" s="71" t="str">
        <f ca="1">IF(IncomeSources[[#This Row],[Income Stream Switch On/Off]]="On",IFERROR(SUMIF(INDIRECT(_xlfn.TEXTJOIN(,TRUE,,,$C7,"[",R$3,"]"),),"&gt;0",INDIRECT(_xlfn.TEXTJOIN(,TRUE,,,$C7,"[",R$3,"]"),)),"-"),"")</f>
        <v/>
      </c>
      <c r="S7" s="71" t="str">
        <f ca="1">IF(IncomeSources[[#This Row],[Income Stream Switch On/Off]]="On",IFERROR(SUMIF(INDIRECT(_xlfn.TEXTJOIN(,TRUE,,,$C7,"[",S$3,"]"),),"&gt;0",INDIRECT(_xlfn.TEXTJOIN(,TRUE,,,$C7,"[",S$3,"]"),)),"-"),"")</f>
        <v/>
      </c>
      <c r="T7" s="71" t="str">
        <f ca="1">IF(IncomeSources[[#This Row],[Income Stream Switch On/Off]]="On",IFERROR(SUMIF(INDIRECT(_xlfn.TEXTJOIN(,TRUE,,,$C7,"[",T$3,"]"),),"&gt;0",INDIRECT(_xlfn.TEXTJOIN(,TRUE,,,$C7,"[",T$3,"]"),)),"-"),"")</f>
        <v/>
      </c>
      <c r="U7" s="71" t="str">
        <f ca="1">IF(IncomeSources[[#This Row],[Income Stream Switch On/Off]]="On",IFERROR(SUMIF(INDIRECT(_xlfn.TEXTJOIN(,TRUE,,,$C7,"[",U$3,"]"),),"&gt;0",INDIRECT(_xlfn.TEXTJOIN(,TRUE,,,$C7,"[",U$3,"]"),)),"-"),"")</f>
        <v/>
      </c>
      <c r="V7" s="71" t="str">
        <f ca="1">IF(IncomeSources[[#This Row],[Income Stream Switch On/Off]]="On",IFERROR(SUMIF(INDIRECT(_xlfn.TEXTJOIN(,TRUE,,,$C7,"[",V$3,"]"),),"&gt;0",INDIRECT(_xlfn.TEXTJOIN(,TRUE,,,$C7,"[",V$3,"]"),)),"-"),"")</f>
        <v/>
      </c>
      <c r="W7" s="71" t="str">
        <f ca="1">IF(IncomeSources[[#This Row],[Income Stream Switch On/Off]]="On",IFERROR(SUMIF(INDIRECT(_xlfn.TEXTJOIN(,TRUE,,,$C7,"[",W$3,"]"),),"&gt;0",INDIRECT(_xlfn.TEXTJOIN(,TRUE,,,$C7,"[",W$3,"]"),)),"-"),"")</f>
        <v/>
      </c>
      <c r="X7" s="71" t="str">
        <f ca="1">IF(IncomeSources[[#This Row],[Income Stream Switch On/Off]]="On",IFERROR(SUMIF(INDIRECT(_xlfn.TEXTJOIN(,TRUE,,,$C7,"[",X$3,"]"),),"&gt;0",INDIRECT(_xlfn.TEXTJOIN(,TRUE,,,$C7,"[",X$3,"]"),)),"-"),"")</f>
        <v/>
      </c>
      <c r="Y7" s="71" t="str">
        <f ca="1">IF(IncomeSources[[#This Row],[Income Stream Switch On/Off]]="On",IFERROR(SUMIF(INDIRECT(_xlfn.TEXTJOIN(,TRUE,,,$C7,"[",Y$3,"]"),),"&gt;0",INDIRECT(_xlfn.TEXTJOIN(,TRUE,,,$C7,"[",Y$3,"]"),)),"-"),"")</f>
        <v/>
      </c>
      <c r="Z7" s="71" t="str">
        <f ca="1">IF(IncomeSources[[#This Row],[Income Stream Switch On/Off]]="On",IFERROR(SUMIF(INDIRECT(_xlfn.TEXTJOIN(,TRUE,,,$C7,"[",Z$3,"]"),),"&gt;0",INDIRECT(_xlfn.TEXTJOIN(,TRUE,,,$C7,"[",Z$3,"]"),)),"-"),"")</f>
        <v/>
      </c>
      <c r="AA7" s="71" t="str">
        <f ca="1">IF(IncomeSources[[#This Row],[Income Stream Switch On/Off]]="On",IFERROR(SUMIF(INDIRECT(_xlfn.TEXTJOIN(,TRUE,,,$C7,"[",AA$3,"]"),),"&gt;0",INDIRECT(_xlfn.TEXTJOIN(,TRUE,,,$C7,"[",AA$3,"]"),)),"-"),"")</f>
        <v/>
      </c>
      <c r="AB7" s="71" t="str">
        <f ca="1">IF(IncomeSources[[#This Row],[Income Stream Switch On/Off]]="On",IFERROR(SUMIF(INDIRECT(_xlfn.TEXTJOIN(,TRUE,,,$C7,"[",AB$3,"]"),),"&gt;0",INDIRECT(_xlfn.TEXTJOIN(,TRUE,,,$C7,"[",AB$3,"]"),)),"-"),"")</f>
        <v/>
      </c>
      <c r="AC7" s="71" t="str">
        <f ca="1">IF(IncomeSources[[#This Row],[Income Stream Switch On/Off]]="On",IFERROR(SUMIF(INDIRECT(_xlfn.TEXTJOIN(,TRUE,,,$C7,"[",AC$3,"]"),),"&gt;0",INDIRECT(_xlfn.TEXTJOIN(,TRUE,,,$C7,"[",AC$3,"]"),)),"-"),"")</f>
        <v/>
      </c>
      <c r="AD7" s="71" t="str">
        <f ca="1">IF(IncomeSources[[#This Row],[Income Stream Switch On/Off]]="On",IFERROR(SUMIF(INDIRECT(_xlfn.TEXTJOIN(,TRUE,,,$C7,"[",AD$3,"]"),),"&gt;0",INDIRECT(_xlfn.TEXTJOIN(,TRUE,,,$C7,"[",AD$3,"]"),)),"-"),"")</f>
        <v/>
      </c>
      <c r="AE7" s="71" t="str">
        <f ca="1">IF(IncomeSources[[#This Row],[Income Stream Switch On/Off]]="On",IFERROR(SUMIF(INDIRECT(_xlfn.TEXTJOIN(,TRUE,,,$C7,"[",AE$3,"]"),),"&gt;0",INDIRECT(_xlfn.TEXTJOIN(,TRUE,,,$C7,"[",AE$3,"]"),)),"-"),"")</f>
        <v/>
      </c>
      <c r="AF7" s="71" t="str">
        <f ca="1">IF(IncomeSources[[#This Row],[Income Stream Switch On/Off]]="On",IFERROR(SUMIF(INDIRECT(_xlfn.TEXTJOIN(,TRUE,,,$C7,"[",AF$3,"]"),),"&gt;0",INDIRECT(_xlfn.TEXTJOIN(,TRUE,,,$C7,"[",AF$3,"]"),)),"-"),"")</f>
        <v/>
      </c>
      <c r="AG7" s="71" t="str">
        <f ca="1">IF(IncomeSources[[#This Row],[Income Stream Switch On/Off]]="On",IFERROR(SUMIF(INDIRECT(_xlfn.TEXTJOIN(,TRUE,,,$C7,"[",AG$3,"]"),),"&gt;0",INDIRECT(_xlfn.TEXTJOIN(,TRUE,,,$C7,"[",AG$3,"]"),)),"-"),"")</f>
        <v/>
      </c>
      <c r="AH7" s="71" t="str">
        <f ca="1">IF(IncomeSources[[#This Row],[Income Stream Switch On/Off]]="On",IFERROR(SUMIF(INDIRECT(_xlfn.TEXTJOIN(,TRUE,,,$C7,"[",AH$3,"]"),),"&gt;0",INDIRECT(_xlfn.TEXTJOIN(,TRUE,,,$C7,"[",AH$3,"]"),)),"-"),"")</f>
        <v/>
      </c>
      <c r="AI7" s="71" t="str">
        <f ca="1">IF(IncomeSources[[#This Row],[Income Stream Switch On/Off]]="On",IFERROR(SUMIF(INDIRECT(_xlfn.TEXTJOIN(,TRUE,,,$C7,"[",AI$3,"]"),),"&gt;0",INDIRECT(_xlfn.TEXTJOIN(,TRUE,,,$C7,"[",AI$3,"]"),)),"-"),"")</f>
        <v/>
      </c>
      <c r="AJ7" s="71" t="str">
        <f ca="1">IF(IncomeSources[[#This Row],[Income Stream Switch On/Off]]="On",IFERROR(SUMIF(INDIRECT(_xlfn.TEXTJOIN(,TRUE,,,$C7,"[",AJ$3,"]"),),"&gt;0",INDIRECT(_xlfn.TEXTJOIN(,TRUE,,,$C7,"[",AJ$3,"]"),)),"-"),"")</f>
        <v/>
      </c>
      <c r="AK7" s="71" t="str">
        <f ca="1">IF(IncomeSources[[#This Row],[Income Stream Switch On/Off]]="On",IFERROR(SUMIF(INDIRECT(_xlfn.TEXTJOIN(,TRUE,,,$C7,"[",AK$3,"]"),),"&gt;0",INDIRECT(_xlfn.TEXTJOIN(,TRUE,,,$C7,"[",AK$3,"]"),)),"-"),"")</f>
        <v/>
      </c>
      <c r="AL7" s="71" t="str">
        <f ca="1">IF(IncomeSources[[#This Row],[Income Stream Switch On/Off]]="On",IFERROR(SUMIF(INDIRECT(_xlfn.TEXTJOIN(,TRUE,,,$C7,"[",AL$3,"]"),),"&gt;0",INDIRECT(_xlfn.TEXTJOIN(,TRUE,,,$C7,"[",AL$3,"]"),)),"-"),"")</f>
        <v/>
      </c>
      <c r="AM7" s="71" t="str">
        <f ca="1">IF(IncomeSources[[#This Row],[Income Stream Switch On/Off]]="On",IFERROR(SUMIF(INDIRECT(_xlfn.TEXTJOIN(,TRUE,,,$C7,"[",AM$3,"]"),),"&gt;0",INDIRECT(_xlfn.TEXTJOIN(,TRUE,,,$C7,"[",AM$3,"]"),)),"-"),"")</f>
        <v/>
      </c>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2:63" ht="16.5" thickTop="1" thickBot="1" x14ac:dyDescent="0.3">
      <c r="B8" s="20" t="str">
        <f>'KPI Calculations and Macros'!C6</f>
        <v>Off</v>
      </c>
      <c r="C8" s="70" t="str">
        <f>'KPI Calculations and Macros'!B6</f>
        <v>MembershipInvoicing</v>
      </c>
      <c r="D8" s="71" t="str">
        <f ca="1">IF(IncomeSources[[#This Row],[Income Stream Switch On/Off]]="On",IFERROR(SUMIF(INDIRECT(_xlfn.TEXTJOIN(,TRUE,,,$C8,"[",D$3,"]"),),"&gt;0",INDIRECT(_xlfn.TEXTJOIN(,TRUE,,,$C8,"[",D$3,"]"),)),"-"),"")</f>
        <v/>
      </c>
      <c r="E8" s="71" t="str">
        <f ca="1">IF(IncomeSources[[#This Row],[Income Stream Switch On/Off]]="On",IFERROR(SUMIF(INDIRECT(_xlfn.TEXTJOIN(,TRUE,,,$C8,"[",E$3,"]"),),"&gt;0",INDIRECT(_xlfn.TEXTJOIN(,TRUE,,,$C8,"[",E$3,"]"),)),"-"),"")</f>
        <v/>
      </c>
      <c r="F8" s="71" t="str">
        <f ca="1">IF(IncomeSources[[#This Row],[Income Stream Switch On/Off]]="On",IFERROR(SUMIF(INDIRECT(_xlfn.TEXTJOIN(,TRUE,,,$C8,"[",F$3,"]"),),"&gt;0",INDIRECT(_xlfn.TEXTJOIN(,TRUE,,,$C8,"[",F$3,"]"),)),"-"),"")</f>
        <v/>
      </c>
      <c r="G8" s="71" t="str">
        <f ca="1">IF(IncomeSources[[#This Row],[Income Stream Switch On/Off]]="On",IFERROR(SUMIF(INDIRECT(_xlfn.TEXTJOIN(,TRUE,,,$C8,"[",G$3,"]"),),"&gt;0",INDIRECT(_xlfn.TEXTJOIN(,TRUE,,,$C8,"[",G$3,"]"),)),"-"),"")</f>
        <v/>
      </c>
      <c r="H8" s="71" t="str">
        <f ca="1">IF(IncomeSources[[#This Row],[Income Stream Switch On/Off]]="On",IFERROR(SUMIF(INDIRECT(_xlfn.TEXTJOIN(,TRUE,,,$C8,"[",H$3,"]"),),"&gt;0",INDIRECT(_xlfn.TEXTJOIN(,TRUE,,,$C8,"[",H$3,"]"),)),"-"),"")</f>
        <v/>
      </c>
      <c r="I8" s="71" t="str">
        <f ca="1">IF(IncomeSources[[#This Row],[Income Stream Switch On/Off]]="On",IFERROR(SUMIF(INDIRECT(_xlfn.TEXTJOIN(,TRUE,,,$C8,"[",I$3,"]")),"&gt;0",INDIRECT(_xlfn.TEXTJOIN(,TRUE,,,$C8,"[",I$3,"]"),)),"-"),"")</f>
        <v/>
      </c>
      <c r="J8" s="71" t="str">
        <f ca="1">IF(IncomeSources[[#This Row],[Income Stream Switch On/Off]]="On",IFERROR(SUMIF(INDIRECT(_xlfn.TEXTJOIN(,TRUE,,,$C8,"[",J$3,"]"),),"&gt;0",INDIRECT(_xlfn.TEXTJOIN(,TRUE,,,$C8,"[",J$3,"]"),)),"-"),"")</f>
        <v/>
      </c>
      <c r="K8" s="71" t="str">
        <f ca="1">IF(IncomeSources[[#This Row],[Income Stream Switch On/Off]]="On",IFERROR(SUMIF(INDIRECT(_xlfn.TEXTJOIN(,TRUE,,,$C8,"[",K$3,"]"),),"&gt;0",INDIRECT(_xlfn.TEXTJOIN(,TRUE,,,$C8,"[",K$3,"]"),)),"-"),"")</f>
        <v/>
      </c>
      <c r="L8" s="71" t="str">
        <f ca="1">IF(IncomeSources[[#This Row],[Income Stream Switch On/Off]]="On",IFERROR(SUMIF(INDIRECT(_xlfn.TEXTJOIN(,TRUE,,,$C8,"[",L$3,"]"),),"&gt;0",INDIRECT(_xlfn.TEXTJOIN(,TRUE,,,$C8,"[",L$3,"]"),)),"-"),"")</f>
        <v/>
      </c>
      <c r="M8" s="71" t="str">
        <f ca="1">IF(IncomeSources[[#This Row],[Income Stream Switch On/Off]]="On",IFERROR(SUMIF(INDIRECT(_xlfn.TEXTJOIN(,TRUE,,,$C8,"[",M$3,"]"),),"&gt;0",INDIRECT(_xlfn.TEXTJOIN(,TRUE,,,$C8,"[",M$3,"]"),)),"-"),"")</f>
        <v/>
      </c>
      <c r="N8" s="71" t="str">
        <f ca="1">IF(IncomeSources[[#This Row],[Income Stream Switch On/Off]]="On",IFERROR(SUMIF(INDIRECT(_xlfn.TEXTJOIN(,TRUE,,,$C8,"[",N$3,"]"),),"&gt;0",INDIRECT(_xlfn.TEXTJOIN(,TRUE,,,$C8,"[",N$3,"]"),)),"-"),"")</f>
        <v/>
      </c>
      <c r="O8" s="71" t="str">
        <f ca="1">IF(IncomeSources[[#This Row],[Income Stream Switch On/Off]]="On",IFERROR(SUMIF(INDIRECT(_xlfn.TEXTJOIN(,TRUE,,,$C8,"[",O$3,"]"),),"&gt;0",INDIRECT(_xlfn.TEXTJOIN(,TRUE,,,$C8,"[",O$3,"]"),)),"-"),"")</f>
        <v/>
      </c>
      <c r="P8" s="71" t="str">
        <f ca="1">IF(IncomeSources[[#This Row],[Income Stream Switch On/Off]]="On",IFERROR(SUMIF(INDIRECT(_xlfn.TEXTJOIN(,TRUE,,,$C8,"[",P$3,"]"),),"&gt;0",INDIRECT(_xlfn.TEXTJOIN(,TRUE,,,$C8,"[",P$3,"]"),)),"-"),"")</f>
        <v/>
      </c>
      <c r="Q8" s="71" t="str">
        <f ca="1">IF(IncomeSources[[#This Row],[Income Stream Switch On/Off]]="On",IFERROR(SUMIF(INDIRECT(_xlfn.TEXTJOIN(,TRUE,,,$C8,"[",Q$3,"]"),),"&gt;0",INDIRECT(_xlfn.TEXTJOIN(,TRUE,,,$C8,"[",Q$3,"]"),)),"-"),"")</f>
        <v/>
      </c>
      <c r="R8" s="71" t="str">
        <f ca="1">IF(IncomeSources[[#This Row],[Income Stream Switch On/Off]]="On",IFERROR(SUMIF(INDIRECT(_xlfn.TEXTJOIN(,TRUE,,,$C8,"[",R$3,"]"),),"&gt;0",INDIRECT(_xlfn.TEXTJOIN(,TRUE,,,$C8,"[",R$3,"]"),)),"-"),"")</f>
        <v/>
      </c>
      <c r="S8" s="71" t="str">
        <f ca="1">IF(IncomeSources[[#This Row],[Income Stream Switch On/Off]]="On",IFERROR(SUMIF(INDIRECT(_xlfn.TEXTJOIN(,TRUE,,,$C8,"[",S$3,"]"),),"&gt;0",INDIRECT(_xlfn.TEXTJOIN(,TRUE,,,$C8,"[",S$3,"]"),)),"-"),"")</f>
        <v/>
      </c>
      <c r="T8" s="71" t="str">
        <f ca="1">IF(IncomeSources[[#This Row],[Income Stream Switch On/Off]]="On",IFERROR(SUMIF(INDIRECT(_xlfn.TEXTJOIN(,TRUE,,,$C8,"[",T$3,"]"),),"&gt;0",INDIRECT(_xlfn.TEXTJOIN(,TRUE,,,$C8,"[",T$3,"]"),)),"-"),"")</f>
        <v/>
      </c>
      <c r="U8" s="71" t="str">
        <f ca="1">IF(IncomeSources[[#This Row],[Income Stream Switch On/Off]]="On",IFERROR(SUMIF(INDIRECT(_xlfn.TEXTJOIN(,TRUE,,,$C8,"[",U$3,"]"),),"&gt;0",INDIRECT(_xlfn.TEXTJOIN(,TRUE,,,$C8,"[",U$3,"]"),)),"-"),"")</f>
        <v/>
      </c>
      <c r="V8" s="71" t="str">
        <f ca="1">IF(IncomeSources[[#This Row],[Income Stream Switch On/Off]]="On",IFERROR(SUMIF(INDIRECT(_xlfn.TEXTJOIN(,TRUE,,,$C8,"[",V$3,"]"),),"&gt;0",INDIRECT(_xlfn.TEXTJOIN(,TRUE,,,$C8,"[",V$3,"]"),)),"-"),"")</f>
        <v/>
      </c>
      <c r="W8" s="71" t="str">
        <f ca="1">IF(IncomeSources[[#This Row],[Income Stream Switch On/Off]]="On",IFERROR(SUMIF(INDIRECT(_xlfn.TEXTJOIN(,TRUE,,,$C8,"[",W$3,"]"),),"&gt;0",INDIRECT(_xlfn.TEXTJOIN(,TRUE,,,$C8,"[",W$3,"]"),)),"-"),"")</f>
        <v/>
      </c>
      <c r="X8" s="71" t="str">
        <f ca="1">IF(IncomeSources[[#This Row],[Income Stream Switch On/Off]]="On",IFERROR(SUMIF(INDIRECT(_xlfn.TEXTJOIN(,TRUE,,,$C8,"[",X$3,"]"),),"&gt;0",INDIRECT(_xlfn.TEXTJOIN(,TRUE,,,$C8,"[",X$3,"]"),)),"-"),"")</f>
        <v/>
      </c>
      <c r="Y8" s="71" t="str">
        <f ca="1">IF(IncomeSources[[#This Row],[Income Stream Switch On/Off]]="On",IFERROR(SUMIF(INDIRECT(_xlfn.TEXTJOIN(,TRUE,,,$C8,"[",Y$3,"]"),),"&gt;0",INDIRECT(_xlfn.TEXTJOIN(,TRUE,,,$C8,"[",Y$3,"]"),)),"-"),"")</f>
        <v/>
      </c>
      <c r="Z8" s="71" t="str">
        <f ca="1">IF(IncomeSources[[#This Row],[Income Stream Switch On/Off]]="On",IFERROR(SUMIF(INDIRECT(_xlfn.TEXTJOIN(,TRUE,,,$C8,"[",Z$3,"]"),),"&gt;0",INDIRECT(_xlfn.TEXTJOIN(,TRUE,,,$C8,"[",Z$3,"]"),)),"-"),"")</f>
        <v/>
      </c>
      <c r="AA8" s="71" t="str">
        <f ca="1">IF(IncomeSources[[#This Row],[Income Stream Switch On/Off]]="On",IFERROR(SUMIF(INDIRECT(_xlfn.TEXTJOIN(,TRUE,,,$C8,"[",AA$3,"]"),),"&gt;0",INDIRECT(_xlfn.TEXTJOIN(,TRUE,,,$C8,"[",AA$3,"]"),)),"-"),"")</f>
        <v/>
      </c>
      <c r="AB8" s="71" t="str">
        <f ca="1">IF(IncomeSources[[#This Row],[Income Stream Switch On/Off]]="On",IFERROR(SUMIF(INDIRECT(_xlfn.TEXTJOIN(,TRUE,,,$C8,"[",AB$3,"]"),),"&gt;0",INDIRECT(_xlfn.TEXTJOIN(,TRUE,,,$C8,"[",AB$3,"]"),)),"-"),"")</f>
        <v/>
      </c>
      <c r="AC8" s="71" t="str">
        <f ca="1">IF(IncomeSources[[#This Row],[Income Stream Switch On/Off]]="On",IFERROR(SUMIF(INDIRECT(_xlfn.TEXTJOIN(,TRUE,,,$C8,"[",AC$3,"]"),),"&gt;0",INDIRECT(_xlfn.TEXTJOIN(,TRUE,,,$C8,"[",AC$3,"]"),)),"-"),"")</f>
        <v/>
      </c>
      <c r="AD8" s="71" t="str">
        <f ca="1">IF(IncomeSources[[#This Row],[Income Stream Switch On/Off]]="On",IFERROR(SUMIF(INDIRECT(_xlfn.TEXTJOIN(,TRUE,,,$C8,"[",AD$3,"]"),),"&gt;0",INDIRECT(_xlfn.TEXTJOIN(,TRUE,,,$C8,"[",AD$3,"]"),)),"-"),"")</f>
        <v/>
      </c>
      <c r="AE8" s="71" t="str">
        <f ca="1">IF(IncomeSources[[#This Row],[Income Stream Switch On/Off]]="On",IFERROR(SUMIF(INDIRECT(_xlfn.TEXTJOIN(,TRUE,,,$C8,"[",AE$3,"]"),),"&gt;0",INDIRECT(_xlfn.TEXTJOIN(,TRUE,,,$C8,"[",AE$3,"]"),)),"-"),"")</f>
        <v/>
      </c>
      <c r="AF8" s="71" t="str">
        <f ca="1">IF(IncomeSources[[#This Row],[Income Stream Switch On/Off]]="On",IFERROR(SUMIF(INDIRECT(_xlfn.TEXTJOIN(,TRUE,,,$C8,"[",AF$3,"]"),),"&gt;0",INDIRECT(_xlfn.TEXTJOIN(,TRUE,,,$C8,"[",AF$3,"]"),)),"-"),"")</f>
        <v/>
      </c>
      <c r="AG8" s="71" t="str">
        <f ca="1">IF(IncomeSources[[#This Row],[Income Stream Switch On/Off]]="On",IFERROR(SUMIF(INDIRECT(_xlfn.TEXTJOIN(,TRUE,,,$C8,"[",AG$3,"]"),),"&gt;0",INDIRECT(_xlfn.TEXTJOIN(,TRUE,,,$C8,"[",AG$3,"]"),)),"-"),"")</f>
        <v/>
      </c>
      <c r="AH8" s="71" t="str">
        <f ca="1">IF(IncomeSources[[#This Row],[Income Stream Switch On/Off]]="On",IFERROR(SUMIF(INDIRECT(_xlfn.TEXTJOIN(,TRUE,,,$C8,"[",AH$3,"]"),),"&gt;0",INDIRECT(_xlfn.TEXTJOIN(,TRUE,,,$C8,"[",AH$3,"]"),)),"-"),"")</f>
        <v/>
      </c>
      <c r="AI8" s="71" t="str">
        <f ca="1">IF(IncomeSources[[#This Row],[Income Stream Switch On/Off]]="On",IFERROR(SUMIF(INDIRECT(_xlfn.TEXTJOIN(,TRUE,,,$C8,"[",AI$3,"]"),),"&gt;0",INDIRECT(_xlfn.TEXTJOIN(,TRUE,,,$C8,"[",AI$3,"]"),)),"-"),"")</f>
        <v/>
      </c>
      <c r="AJ8" s="71" t="str">
        <f ca="1">IF(IncomeSources[[#This Row],[Income Stream Switch On/Off]]="On",IFERROR(SUMIF(INDIRECT(_xlfn.TEXTJOIN(,TRUE,,,$C8,"[",AJ$3,"]"),),"&gt;0",INDIRECT(_xlfn.TEXTJOIN(,TRUE,,,$C8,"[",AJ$3,"]"),)),"-"),"")</f>
        <v/>
      </c>
      <c r="AK8" s="71" t="str">
        <f ca="1">IF(IncomeSources[[#This Row],[Income Stream Switch On/Off]]="On",IFERROR(SUMIF(INDIRECT(_xlfn.TEXTJOIN(,TRUE,,,$C8,"[",AK$3,"]"),),"&gt;0",INDIRECT(_xlfn.TEXTJOIN(,TRUE,,,$C8,"[",AK$3,"]"),)),"-"),"")</f>
        <v/>
      </c>
      <c r="AL8" s="71" t="str">
        <f ca="1">IF(IncomeSources[[#This Row],[Income Stream Switch On/Off]]="On",IFERROR(SUMIF(INDIRECT(_xlfn.TEXTJOIN(,TRUE,,,$C8,"[",AL$3,"]"),),"&gt;0",INDIRECT(_xlfn.TEXTJOIN(,TRUE,,,$C8,"[",AL$3,"]"),)),"-"),"")</f>
        <v/>
      </c>
      <c r="AM8" s="71" t="str">
        <f ca="1">IF(IncomeSources[[#This Row],[Income Stream Switch On/Off]]="On",IFERROR(SUMIF(INDIRECT(_xlfn.TEXTJOIN(,TRUE,,,$C8,"[",AM$3,"]"),),"&gt;0",INDIRECT(_xlfn.TEXTJOIN(,TRUE,,,$C8,"[",AM$3,"]"),)),"-"),"")</f>
        <v/>
      </c>
      <c r="AN8" s="71"/>
      <c r="AO8" s="71"/>
      <c r="AP8" s="71"/>
      <c r="AQ8" s="71"/>
      <c r="AR8" s="71"/>
      <c r="AS8" s="71"/>
      <c r="AT8" s="71"/>
      <c r="AU8" s="71"/>
      <c r="AV8" s="71"/>
      <c r="AW8" s="71"/>
      <c r="AX8" s="71"/>
      <c r="AY8" s="71"/>
      <c r="AZ8" s="71"/>
      <c r="BA8" s="71"/>
      <c r="BB8" s="71"/>
      <c r="BC8" s="71"/>
      <c r="BD8" s="71"/>
      <c r="BE8" s="71"/>
      <c r="BF8" s="71"/>
      <c r="BG8" s="71"/>
      <c r="BH8" s="71"/>
      <c r="BI8" s="71"/>
      <c r="BJ8" s="71"/>
      <c r="BK8" s="71"/>
    </row>
    <row r="9" spans="2:63" ht="16.5" thickTop="1" thickBot="1" x14ac:dyDescent="0.3">
      <c r="B9" s="20" t="str">
        <f>'KPI Calculations and Macros'!C7</f>
        <v>Off</v>
      </c>
      <c r="C9" s="70" t="str">
        <f>'KPI Calculations and Macros'!B7</f>
        <v>Utilities</v>
      </c>
      <c r="D9" s="71" t="str">
        <f ca="1">IF(IncomeSources[[#This Row],[Income Stream Switch On/Off]]="On",IFERROR(SUMIF(INDIRECT(_xlfn.TEXTJOIN(,TRUE,,,$C9,"[",D$3,"]"),),"&gt;0",INDIRECT(_xlfn.TEXTJOIN(,TRUE,,,$C9,"[",D$3,"]"),)),"-"),"")</f>
        <v/>
      </c>
      <c r="E9" s="71" t="str">
        <f ca="1">IF(IncomeSources[[#This Row],[Income Stream Switch On/Off]]="On",IFERROR(SUMIF(INDIRECT(_xlfn.TEXTJOIN(,TRUE,,,$C9,"[",E$3,"]"),),"&gt;0",INDIRECT(_xlfn.TEXTJOIN(,TRUE,,,$C9,"[",E$3,"]"),)),"-"),"")</f>
        <v/>
      </c>
      <c r="F9" s="71" t="str">
        <f ca="1">IF(IncomeSources[[#This Row],[Income Stream Switch On/Off]]="On",IFERROR(SUMIF(INDIRECT(_xlfn.TEXTJOIN(,TRUE,,,$C9,"[",F$3,"]"),),"&gt;0",INDIRECT(_xlfn.TEXTJOIN(,TRUE,,,$C9,"[",F$3,"]"),)),"-"),"")</f>
        <v/>
      </c>
      <c r="G9" s="71" t="str">
        <f ca="1">IF(IncomeSources[[#This Row],[Income Stream Switch On/Off]]="On",IFERROR(SUMIF(INDIRECT(_xlfn.TEXTJOIN(,TRUE,,,$C9,"[",G$3,"]"),),"&gt;0",INDIRECT(_xlfn.TEXTJOIN(,TRUE,,,$C9,"[",G$3,"]"),)),"-"),"")</f>
        <v/>
      </c>
      <c r="H9" s="71" t="str">
        <f ca="1">IF(IncomeSources[[#This Row],[Income Stream Switch On/Off]]="On",IFERROR(SUMIF(INDIRECT(_xlfn.TEXTJOIN(,TRUE,,,$C9,"[",H$3,"]"),),"&gt;0",INDIRECT(_xlfn.TEXTJOIN(,TRUE,,,$C9,"[",H$3,"]"),)),"-"),"")</f>
        <v/>
      </c>
      <c r="I9" s="71" t="str">
        <f ca="1">IF(IncomeSources[[#This Row],[Income Stream Switch On/Off]]="On",IFERROR(SUMIF(INDIRECT(_xlfn.TEXTJOIN(,TRUE,,,$C9,"[",I$3,"]")),"&gt;0",INDIRECT(_xlfn.TEXTJOIN(,TRUE,,,$C9,"[",I$3,"]"),)),"-"),"")</f>
        <v/>
      </c>
      <c r="J9" s="71" t="str">
        <f ca="1">IF(IncomeSources[[#This Row],[Income Stream Switch On/Off]]="On",IFERROR(SUMIF(INDIRECT(_xlfn.TEXTJOIN(,TRUE,,,$C9,"[",J$3,"]"),),"&gt;0",INDIRECT(_xlfn.TEXTJOIN(,TRUE,,,$C9,"[",J$3,"]"),)),"-"),"")</f>
        <v/>
      </c>
      <c r="K9" s="71" t="str">
        <f ca="1">IF(IncomeSources[[#This Row],[Income Stream Switch On/Off]]="On",IFERROR(SUMIF(INDIRECT(_xlfn.TEXTJOIN(,TRUE,,,$C9,"[",K$3,"]"),),"&gt;0",INDIRECT(_xlfn.TEXTJOIN(,TRUE,,,$C9,"[",K$3,"]"),)),"-"),"")</f>
        <v/>
      </c>
      <c r="L9" s="71" t="str">
        <f ca="1">IF(IncomeSources[[#This Row],[Income Stream Switch On/Off]]="On",IFERROR(SUMIF(INDIRECT(_xlfn.TEXTJOIN(,TRUE,,,$C9,"[",L$3,"]"),),"&gt;0",INDIRECT(_xlfn.TEXTJOIN(,TRUE,,,$C9,"[",L$3,"]"),)),"-"),"")</f>
        <v/>
      </c>
      <c r="M9" s="71" t="str">
        <f ca="1">IF(IncomeSources[[#This Row],[Income Stream Switch On/Off]]="On",IFERROR(SUMIF(INDIRECT(_xlfn.TEXTJOIN(,TRUE,,,$C9,"[",M$3,"]"),),"&gt;0",INDIRECT(_xlfn.TEXTJOIN(,TRUE,,,$C9,"[",M$3,"]"),)),"-"),"")</f>
        <v/>
      </c>
      <c r="N9" s="71" t="str">
        <f ca="1">IF(IncomeSources[[#This Row],[Income Stream Switch On/Off]]="On",IFERROR(SUMIF(INDIRECT(_xlfn.TEXTJOIN(,TRUE,,,$C9,"[",N$3,"]"),),"&gt;0",INDIRECT(_xlfn.TEXTJOIN(,TRUE,,,$C9,"[",N$3,"]"),)),"-"),"")</f>
        <v/>
      </c>
      <c r="O9" s="71" t="str">
        <f ca="1">IF(IncomeSources[[#This Row],[Income Stream Switch On/Off]]="On",IFERROR(SUMIF(INDIRECT(_xlfn.TEXTJOIN(,TRUE,,,$C9,"[",O$3,"]"),),"&gt;0",INDIRECT(_xlfn.TEXTJOIN(,TRUE,,,$C9,"[",O$3,"]"),)),"-"),"")</f>
        <v/>
      </c>
      <c r="P9" s="71" t="str">
        <f ca="1">IF(IncomeSources[[#This Row],[Income Stream Switch On/Off]]="On",IFERROR(SUMIF(INDIRECT(_xlfn.TEXTJOIN(,TRUE,,,$C9,"[",P$3,"]"),),"&gt;0",INDIRECT(_xlfn.TEXTJOIN(,TRUE,,,$C9,"[",P$3,"]"),)),"-"),"")</f>
        <v/>
      </c>
      <c r="Q9" s="71" t="str">
        <f ca="1">IF(IncomeSources[[#This Row],[Income Stream Switch On/Off]]="On",IFERROR(SUMIF(INDIRECT(_xlfn.TEXTJOIN(,TRUE,,,$C9,"[",Q$3,"]"),),"&gt;0",INDIRECT(_xlfn.TEXTJOIN(,TRUE,,,$C9,"[",Q$3,"]"),)),"-"),"")</f>
        <v/>
      </c>
      <c r="R9" s="71" t="str">
        <f ca="1">IF(IncomeSources[[#This Row],[Income Stream Switch On/Off]]="On",IFERROR(SUMIF(INDIRECT(_xlfn.TEXTJOIN(,TRUE,,,$C9,"[",R$3,"]"),),"&gt;0",INDIRECT(_xlfn.TEXTJOIN(,TRUE,,,$C9,"[",R$3,"]"),)),"-"),"")</f>
        <v/>
      </c>
      <c r="S9" s="71" t="str">
        <f ca="1">IF(IncomeSources[[#This Row],[Income Stream Switch On/Off]]="On",IFERROR(SUMIF(INDIRECT(_xlfn.TEXTJOIN(,TRUE,,,$C9,"[",S$3,"]"),),"&gt;0",INDIRECT(_xlfn.TEXTJOIN(,TRUE,,,$C9,"[",S$3,"]"),)),"-"),"")</f>
        <v/>
      </c>
      <c r="T9" s="71" t="str">
        <f ca="1">IF(IncomeSources[[#This Row],[Income Stream Switch On/Off]]="On",IFERROR(SUMIF(INDIRECT(_xlfn.TEXTJOIN(,TRUE,,,$C9,"[",T$3,"]"),),"&gt;0",INDIRECT(_xlfn.TEXTJOIN(,TRUE,,,$C9,"[",T$3,"]"),)),"-"),"")</f>
        <v/>
      </c>
      <c r="U9" s="71" t="str">
        <f ca="1">IF(IncomeSources[[#This Row],[Income Stream Switch On/Off]]="On",IFERROR(SUMIF(INDIRECT(_xlfn.TEXTJOIN(,TRUE,,,$C9,"[",U$3,"]"),),"&gt;0",INDIRECT(_xlfn.TEXTJOIN(,TRUE,,,$C9,"[",U$3,"]"),)),"-"),"")</f>
        <v/>
      </c>
      <c r="V9" s="71" t="str">
        <f ca="1">IF(IncomeSources[[#This Row],[Income Stream Switch On/Off]]="On",IFERROR(SUMIF(INDIRECT(_xlfn.TEXTJOIN(,TRUE,,,$C9,"[",V$3,"]"),),"&gt;0",INDIRECT(_xlfn.TEXTJOIN(,TRUE,,,$C9,"[",V$3,"]"),)),"-"),"")</f>
        <v/>
      </c>
      <c r="W9" s="71" t="str">
        <f ca="1">IF(IncomeSources[[#This Row],[Income Stream Switch On/Off]]="On",IFERROR(SUMIF(INDIRECT(_xlfn.TEXTJOIN(,TRUE,,,$C9,"[",W$3,"]"),),"&gt;0",INDIRECT(_xlfn.TEXTJOIN(,TRUE,,,$C9,"[",W$3,"]"),)),"-"),"")</f>
        <v/>
      </c>
      <c r="X9" s="71" t="str">
        <f ca="1">IF(IncomeSources[[#This Row],[Income Stream Switch On/Off]]="On",IFERROR(SUMIF(INDIRECT(_xlfn.TEXTJOIN(,TRUE,,,$C9,"[",X$3,"]"),),"&gt;0",INDIRECT(_xlfn.TEXTJOIN(,TRUE,,,$C9,"[",X$3,"]"),)),"-"),"")</f>
        <v/>
      </c>
      <c r="Y9" s="71" t="str">
        <f ca="1">IF(IncomeSources[[#This Row],[Income Stream Switch On/Off]]="On",IFERROR(SUMIF(INDIRECT(_xlfn.TEXTJOIN(,TRUE,,,$C9,"[",Y$3,"]"),),"&gt;0",INDIRECT(_xlfn.TEXTJOIN(,TRUE,,,$C9,"[",Y$3,"]"),)),"-"),"")</f>
        <v/>
      </c>
      <c r="Z9" s="71" t="str">
        <f ca="1">IF(IncomeSources[[#This Row],[Income Stream Switch On/Off]]="On",IFERROR(SUMIF(INDIRECT(_xlfn.TEXTJOIN(,TRUE,,,$C9,"[",Z$3,"]"),),"&gt;0",INDIRECT(_xlfn.TEXTJOIN(,TRUE,,,$C9,"[",Z$3,"]"),)),"-"),"")</f>
        <v/>
      </c>
      <c r="AA9" s="71" t="str">
        <f ca="1">IF(IncomeSources[[#This Row],[Income Stream Switch On/Off]]="On",IFERROR(SUMIF(INDIRECT(_xlfn.TEXTJOIN(,TRUE,,,$C9,"[",AA$3,"]"),),"&gt;0",INDIRECT(_xlfn.TEXTJOIN(,TRUE,,,$C9,"[",AA$3,"]"),)),"-"),"")</f>
        <v/>
      </c>
      <c r="AB9" s="71" t="str">
        <f ca="1">IF(IncomeSources[[#This Row],[Income Stream Switch On/Off]]="On",IFERROR(SUMIF(INDIRECT(_xlfn.TEXTJOIN(,TRUE,,,$C9,"[",AB$3,"]"),),"&gt;0",INDIRECT(_xlfn.TEXTJOIN(,TRUE,,,$C9,"[",AB$3,"]"),)),"-"),"")</f>
        <v/>
      </c>
      <c r="AC9" s="71" t="str">
        <f ca="1">IF(IncomeSources[[#This Row],[Income Stream Switch On/Off]]="On",IFERROR(SUMIF(INDIRECT(_xlfn.TEXTJOIN(,TRUE,,,$C9,"[",AC$3,"]"),),"&gt;0",INDIRECT(_xlfn.TEXTJOIN(,TRUE,,,$C9,"[",AC$3,"]"),)),"-"),"")</f>
        <v/>
      </c>
      <c r="AD9" s="71" t="str">
        <f ca="1">IF(IncomeSources[[#This Row],[Income Stream Switch On/Off]]="On",IFERROR(SUMIF(INDIRECT(_xlfn.TEXTJOIN(,TRUE,,,$C9,"[",AD$3,"]"),),"&gt;0",INDIRECT(_xlfn.TEXTJOIN(,TRUE,,,$C9,"[",AD$3,"]"),)),"-"),"")</f>
        <v/>
      </c>
      <c r="AE9" s="71" t="str">
        <f ca="1">IF(IncomeSources[[#This Row],[Income Stream Switch On/Off]]="On",IFERROR(SUMIF(INDIRECT(_xlfn.TEXTJOIN(,TRUE,,,$C9,"[",AE$3,"]"),),"&gt;0",INDIRECT(_xlfn.TEXTJOIN(,TRUE,,,$C9,"[",AE$3,"]"),)),"-"),"")</f>
        <v/>
      </c>
      <c r="AF9" s="71" t="str">
        <f ca="1">IF(IncomeSources[[#This Row],[Income Stream Switch On/Off]]="On",IFERROR(SUMIF(INDIRECT(_xlfn.TEXTJOIN(,TRUE,,,$C9,"[",AF$3,"]"),),"&gt;0",INDIRECT(_xlfn.TEXTJOIN(,TRUE,,,$C9,"[",AF$3,"]"),)),"-"),"")</f>
        <v/>
      </c>
      <c r="AG9" s="71" t="str">
        <f ca="1">IF(IncomeSources[[#This Row],[Income Stream Switch On/Off]]="On",IFERROR(SUMIF(INDIRECT(_xlfn.TEXTJOIN(,TRUE,,,$C9,"[",AG$3,"]"),),"&gt;0",INDIRECT(_xlfn.TEXTJOIN(,TRUE,,,$C9,"[",AG$3,"]"),)),"-"),"")</f>
        <v/>
      </c>
      <c r="AH9" s="71" t="str">
        <f ca="1">IF(IncomeSources[[#This Row],[Income Stream Switch On/Off]]="On",IFERROR(SUMIF(INDIRECT(_xlfn.TEXTJOIN(,TRUE,,,$C9,"[",AH$3,"]"),),"&gt;0",INDIRECT(_xlfn.TEXTJOIN(,TRUE,,,$C9,"[",AH$3,"]"),)),"-"),"")</f>
        <v/>
      </c>
      <c r="AI9" s="71" t="str">
        <f ca="1">IF(IncomeSources[[#This Row],[Income Stream Switch On/Off]]="On",IFERROR(SUMIF(INDIRECT(_xlfn.TEXTJOIN(,TRUE,,,$C9,"[",AI$3,"]"),),"&gt;0",INDIRECT(_xlfn.TEXTJOIN(,TRUE,,,$C9,"[",AI$3,"]"),)),"-"),"")</f>
        <v/>
      </c>
      <c r="AJ9" s="71" t="str">
        <f ca="1">IF(IncomeSources[[#This Row],[Income Stream Switch On/Off]]="On",IFERROR(SUMIF(INDIRECT(_xlfn.TEXTJOIN(,TRUE,,,$C9,"[",AJ$3,"]"),),"&gt;0",INDIRECT(_xlfn.TEXTJOIN(,TRUE,,,$C9,"[",AJ$3,"]"),)),"-"),"")</f>
        <v/>
      </c>
      <c r="AK9" s="71" t="str">
        <f ca="1">IF(IncomeSources[[#This Row],[Income Stream Switch On/Off]]="On",IFERROR(SUMIF(INDIRECT(_xlfn.TEXTJOIN(,TRUE,,,$C9,"[",AK$3,"]"),),"&gt;0",INDIRECT(_xlfn.TEXTJOIN(,TRUE,,,$C9,"[",AK$3,"]"),)),"-"),"")</f>
        <v/>
      </c>
      <c r="AL9" s="71" t="str">
        <f ca="1">IF(IncomeSources[[#This Row],[Income Stream Switch On/Off]]="On",IFERROR(SUMIF(INDIRECT(_xlfn.TEXTJOIN(,TRUE,,,$C9,"[",AL$3,"]"),),"&gt;0",INDIRECT(_xlfn.TEXTJOIN(,TRUE,,,$C9,"[",AL$3,"]"),)),"-"),"")</f>
        <v/>
      </c>
      <c r="AM9" s="71" t="str">
        <f ca="1">IF(IncomeSources[[#This Row],[Income Stream Switch On/Off]]="On",IFERROR(SUMIF(INDIRECT(_xlfn.TEXTJOIN(,TRUE,,,$C9,"[",AM$3,"]"),),"&gt;0",INDIRECT(_xlfn.TEXTJOIN(,TRUE,,,$C9,"[",AM$3,"]"),)),"-"),"")</f>
        <v/>
      </c>
      <c r="AN9" s="71"/>
      <c r="AO9" s="71"/>
      <c r="AP9" s="71"/>
      <c r="AQ9" s="71"/>
      <c r="AR9" s="71"/>
      <c r="AS9" s="71"/>
      <c r="AT9" s="71"/>
      <c r="AU9" s="71"/>
      <c r="AV9" s="71"/>
      <c r="AW9" s="71"/>
      <c r="AX9" s="71"/>
      <c r="AY9" s="71"/>
      <c r="AZ9" s="71"/>
      <c r="BA9" s="71"/>
      <c r="BB9" s="71"/>
      <c r="BC9" s="71"/>
      <c r="BD9" s="71"/>
      <c r="BE9" s="71"/>
      <c r="BF9" s="71"/>
      <c r="BG9" s="71"/>
      <c r="BH9" s="71"/>
      <c r="BI9" s="71"/>
      <c r="BJ9" s="71"/>
      <c r="BK9" s="71"/>
    </row>
    <row r="10" spans="2:63" ht="16.5" thickTop="1" thickBot="1" x14ac:dyDescent="0.3">
      <c r="B10" s="20" t="str">
        <f>'KPI Calculations and Macros'!C8</f>
        <v>On</v>
      </c>
      <c r="C10" s="70" t="str">
        <f>'KPI Calculations and Macros'!B8</f>
        <v>Salary_Payable_Monthly</v>
      </c>
      <c r="D10" s="71">
        <f ca="1">IF(IncomeSources[[#This Row],[Income Stream Switch On/Off]]="On",IFERROR(SUMIF(INDIRECT(_xlfn.TEXTJOIN(,TRUE,,,$C10,"[",D$3,"]"),),"&gt;0",INDIRECT(_xlfn.TEXTJOIN(,TRUE,,,$C10,"[",D$3,"]"),)),"-"),"")</f>
        <v>0</v>
      </c>
      <c r="E10" s="71">
        <f ca="1">IF(IncomeSources[[#This Row],[Income Stream Switch On/Off]]="On",IFERROR(SUMIF(INDIRECT(_xlfn.TEXTJOIN(,TRUE,,,$C10,"[",E$3,"]"),),"&gt;0",INDIRECT(_xlfn.TEXTJOIN(,TRUE,,,$C10,"[",E$3,"]"),)),"-"),"")</f>
        <v>0</v>
      </c>
      <c r="F10" s="71">
        <f ca="1">IF(IncomeSources[[#This Row],[Income Stream Switch On/Off]]="On",IFERROR(SUMIF(INDIRECT(_xlfn.TEXTJOIN(,TRUE,,,$C10,"[",F$3,"]"),),"&gt;0",INDIRECT(_xlfn.TEXTJOIN(,TRUE,,,$C10,"[",F$3,"]"),)),"-"),"")</f>
        <v>0</v>
      </c>
      <c r="G10" s="71">
        <f ca="1">IF(IncomeSources[[#This Row],[Income Stream Switch On/Off]]="On",IFERROR(SUMIF(INDIRECT(_xlfn.TEXTJOIN(,TRUE,,,$C10,"[",G$3,"]"),),"&gt;0",INDIRECT(_xlfn.TEXTJOIN(,TRUE,,,$C10,"[",G$3,"]"),)),"-"),"")</f>
        <v>0</v>
      </c>
      <c r="H10" s="71">
        <f ca="1">IF(IncomeSources[[#This Row],[Income Stream Switch On/Off]]="On",IFERROR(SUMIF(INDIRECT(_xlfn.TEXTJOIN(,TRUE,,,$C10,"[",H$3,"]"),),"&gt;0",INDIRECT(_xlfn.TEXTJOIN(,TRUE,,,$C10,"[",H$3,"]"),)),"-"),"")</f>
        <v>0</v>
      </c>
      <c r="I10" s="71">
        <f ca="1">IF(IncomeSources[[#This Row],[Income Stream Switch On/Off]]="On",IFERROR(SUMIF(INDIRECT(_xlfn.TEXTJOIN(,TRUE,,,$C10,"[",I$3,"]")),"&gt;0",INDIRECT(_xlfn.TEXTJOIN(,TRUE,,,$C10,"[",I$3,"]"),)),"-"),"")</f>
        <v>0</v>
      </c>
      <c r="J10" s="71">
        <f ca="1">IF(IncomeSources[[#This Row],[Income Stream Switch On/Off]]="On",IFERROR(SUMIF(INDIRECT(_xlfn.TEXTJOIN(,TRUE,,,$C10,"[",J$3,"]"),),"&gt;0",INDIRECT(_xlfn.TEXTJOIN(,TRUE,,,$C10,"[",J$3,"]"),)),"-"),"")</f>
        <v>0</v>
      </c>
      <c r="K10" s="71">
        <f ca="1">IF(IncomeSources[[#This Row],[Income Stream Switch On/Off]]="On",IFERROR(SUMIF(INDIRECT(_xlfn.TEXTJOIN(,TRUE,,,$C10,"[",K$3,"]"),),"&gt;0",INDIRECT(_xlfn.TEXTJOIN(,TRUE,,,$C10,"[",K$3,"]"),)),"-"),"")</f>
        <v>0</v>
      </c>
      <c r="L10" s="71">
        <f ca="1">IF(IncomeSources[[#This Row],[Income Stream Switch On/Off]]="On",IFERROR(SUMIF(INDIRECT(_xlfn.TEXTJOIN(,TRUE,,,$C10,"[",L$3,"]"),),"&gt;0",INDIRECT(_xlfn.TEXTJOIN(,TRUE,,,$C10,"[",L$3,"]"),)),"-"),"")</f>
        <v>0</v>
      </c>
      <c r="M10" s="71">
        <f ca="1">IF(IncomeSources[[#This Row],[Income Stream Switch On/Off]]="On",IFERROR(SUMIF(INDIRECT(_xlfn.TEXTJOIN(,TRUE,,,$C10,"[",M$3,"]"),),"&gt;0",INDIRECT(_xlfn.TEXTJOIN(,TRUE,,,$C10,"[",M$3,"]"),)),"-"),"")</f>
        <v>0</v>
      </c>
      <c r="N10" s="71">
        <f ca="1">IF(IncomeSources[[#This Row],[Income Stream Switch On/Off]]="On",IFERROR(SUMIF(INDIRECT(_xlfn.TEXTJOIN(,TRUE,,,$C10,"[",N$3,"]"),),"&gt;0",INDIRECT(_xlfn.TEXTJOIN(,TRUE,,,$C10,"[",N$3,"]"),)),"-"),"")</f>
        <v>0</v>
      </c>
      <c r="O10" s="71">
        <f ca="1">IF(IncomeSources[[#This Row],[Income Stream Switch On/Off]]="On",IFERROR(SUMIF(INDIRECT(_xlfn.TEXTJOIN(,TRUE,,,$C10,"[",O$3,"]"),),"&gt;0",INDIRECT(_xlfn.TEXTJOIN(,TRUE,,,$C10,"[",O$3,"]"),)),"-"),"")</f>
        <v>0</v>
      </c>
      <c r="P10" s="71">
        <f ca="1">IF(IncomeSources[[#This Row],[Income Stream Switch On/Off]]="On",IFERROR(SUMIF(INDIRECT(_xlfn.TEXTJOIN(,TRUE,,,$C10,"[",P$3,"]"),),"&gt;0",INDIRECT(_xlfn.TEXTJOIN(,TRUE,,,$C10,"[",P$3,"]"),)),"-"),"")</f>
        <v>0</v>
      </c>
      <c r="Q10" s="71">
        <f ca="1">IF(IncomeSources[[#This Row],[Income Stream Switch On/Off]]="On",IFERROR(SUMIF(INDIRECT(_xlfn.TEXTJOIN(,TRUE,,,$C10,"[",Q$3,"]"),),"&gt;0",INDIRECT(_xlfn.TEXTJOIN(,TRUE,,,$C10,"[",Q$3,"]"),)),"-"),"")</f>
        <v>0</v>
      </c>
      <c r="R10" s="71">
        <f ca="1">IF(IncomeSources[[#This Row],[Income Stream Switch On/Off]]="On",IFERROR(SUMIF(INDIRECT(_xlfn.TEXTJOIN(,TRUE,,,$C10,"[",R$3,"]"),),"&gt;0",INDIRECT(_xlfn.TEXTJOIN(,TRUE,,,$C10,"[",R$3,"]"),)),"-"),"")</f>
        <v>0</v>
      </c>
      <c r="S10" s="71">
        <f ca="1">IF(IncomeSources[[#This Row],[Income Stream Switch On/Off]]="On",IFERROR(SUMIF(INDIRECT(_xlfn.TEXTJOIN(,TRUE,,,$C10,"[",S$3,"]"),),"&gt;0",INDIRECT(_xlfn.TEXTJOIN(,TRUE,,,$C10,"[",S$3,"]"),)),"-"),"")</f>
        <v>0</v>
      </c>
      <c r="T10" s="71">
        <f ca="1">IF(IncomeSources[[#This Row],[Income Stream Switch On/Off]]="On",IFERROR(SUMIF(INDIRECT(_xlfn.TEXTJOIN(,TRUE,,,$C10,"[",T$3,"]"),),"&gt;0",INDIRECT(_xlfn.TEXTJOIN(,TRUE,,,$C10,"[",T$3,"]"),)),"-"),"")</f>
        <v>0</v>
      </c>
      <c r="U10" s="71">
        <f ca="1">IF(IncomeSources[[#This Row],[Income Stream Switch On/Off]]="On",IFERROR(SUMIF(INDIRECT(_xlfn.TEXTJOIN(,TRUE,,,$C10,"[",U$3,"]"),),"&gt;0",INDIRECT(_xlfn.TEXTJOIN(,TRUE,,,$C10,"[",U$3,"]"),)),"-"),"")</f>
        <v>1000</v>
      </c>
      <c r="V10" s="71">
        <f ca="1">IF(IncomeSources[[#This Row],[Income Stream Switch On/Off]]="On",IFERROR(SUMIF(INDIRECT(_xlfn.TEXTJOIN(,TRUE,,,$C10,"[",V$3,"]"),),"&gt;0",INDIRECT(_xlfn.TEXTJOIN(,TRUE,,,$C10,"[",V$3,"]"),)),"-"),"")</f>
        <v>1000</v>
      </c>
      <c r="W10" s="71">
        <f ca="1">IF(IncomeSources[[#This Row],[Income Stream Switch On/Off]]="On",IFERROR(SUMIF(INDIRECT(_xlfn.TEXTJOIN(,TRUE,,,$C10,"[",W$3,"]"),),"&gt;0",INDIRECT(_xlfn.TEXTJOIN(,TRUE,,,$C10,"[",W$3,"]"),)),"-"),"")</f>
        <v>1000</v>
      </c>
      <c r="X10" s="71">
        <f ca="1">IF(IncomeSources[[#This Row],[Income Stream Switch On/Off]]="On",IFERROR(SUMIF(INDIRECT(_xlfn.TEXTJOIN(,TRUE,,,$C10,"[",X$3,"]"),),"&gt;0",INDIRECT(_xlfn.TEXTJOIN(,TRUE,,,$C10,"[",X$3,"]"),)),"-"),"")</f>
        <v>1000</v>
      </c>
      <c r="Y10" s="71">
        <f ca="1">IF(IncomeSources[[#This Row],[Income Stream Switch On/Off]]="On",IFERROR(SUMIF(INDIRECT(_xlfn.TEXTJOIN(,TRUE,,,$C10,"[",Y$3,"]"),),"&gt;0",INDIRECT(_xlfn.TEXTJOIN(,TRUE,,,$C10,"[",Y$3,"]"),)),"-"),"")</f>
        <v>1000</v>
      </c>
      <c r="Z10" s="71">
        <f ca="1">IF(IncomeSources[[#This Row],[Income Stream Switch On/Off]]="On",IFERROR(SUMIF(INDIRECT(_xlfn.TEXTJOIN(,TRUE,,,$C10,"[",Z$3,"]"),),"&gt;0",INDIRECT(_xlfn.TEXTJOIN(,TRUE,,,$C10,"[",Z$3,"]"),)),"-"),"")</f>
        <v>1000</v>
      </c>
      <c r="AA10" s="71">
        <f ca="1">IF(IncomeSources[[#This Row],[Income Stream Switch On/Off]]="On",IFERROR(SUMIF(INDIRECT(_xlfn.TEXTJOIN(,TRUE,,,$C10,"[",AA$3,"]"),),"&gt;0",INDIRECT(_xlfn.TEXTJOIN(,TRUE,,,$C10,"[",AA$3,"]"),)),"-"),"")</f>
        <v>1000</v>
      </c>
      <c r="AB10" s="71">
        <f ca="1">IF(IncomeSources[[#This Row],[Income Stream Switch On/Off]]="On",IFERROR(SUMIF(INDIRECT(_xlfn.TEXTJOIN(,TRUE,,,$C10,"[",AB$3,"]"),),"&gt;0",INDIRECT(_xlfn.TEXTJOIN(,TRUE,,,$C10,"[",AB$3,"]"),)),"-"),"")</f>
        <v>1000</v>
      </c>
      <c r="AC10" s="71">
        <f ca="1">IF(IncomeSources[[#This Row],[Income Stream Switch On/Off]]="On",IFERROR(SUMIF(INDIRECT(_xlfn.TEXTJOIN(,TRUE,,,$C10,"[",AC$3,"]"),),"&gt;0",INDIRECT(_xlfn.TEXTJOIN(,TRUE,,,$C10,"[",AC$3,"]"),)),"-"),"")</f>
        <v>1000</v>
      </c>
      <c r="AD10" s="71">
        <f ca="1">IF(IncomeSources[[#This Row],[Income Stream Switch On/Off]]="On",IFERROR(SUMIF(INDIRECT(_xlfn.TEXTJOIN(,TRUE,,,$C10,"[",AD$3,"]"),),"&gt;0",INDIRECT(_xlfn.TEXTJOIN(,TRUE,,,$C10,"[",AD$3,"]"),)),"-"),"")</f>
        <v>1000</v>
      </c>
      <c r="AE10" s="71">
        <f ca="1">IF(IncomeSources[[#This Row],[Income Stream Switch On/Off]]="On",IFERROR(SUMIF(INDIRECT(_xlfn.TEXTJOIN(,TRUE,,,$C10,"[",AE$3,"]"),),"&gt;0",INDIRECT(_xlfn.TEXTJOIN(,TRUE,,,$C10,"[",AE$3,"]"),)),"-"),"")</f>
        <v>1000</v>
      </c>
      <c r="AF10" s="71">
        <f ca="1">IF(IncomeSources[[#This Row],[Income Stream Switch On/Off]]="On",IFERROR(SUMIF(INDIRECT(_xlfn.TEXTJOIN(,TRUE,,,$C10,"[",AF$3,"]"),),"&gt;0",INDIRECT(_xlfn.TEXTJOIN(,TRUE,,,$C10,"[",AF$3,"]"),)),"-"),"")</f>
        <v>1000</v>
      </c>
      <c r="AG10" s="71">
        <f ca="1">IF(IncomeSources[[#This Row],[Income Stream Switch On/Off]]="On",IFERROR(SUMIF(INDIRECT(_xlfn.TEXTJOIN(,TRUE,,,$C10,"[",AG$3,"]"),),"&gt;0",INDIRECT(_xlfn.TEXTJOIN(,TRUE,,,$C10,"[",AG$3,"]"),)),"-"),"")</f>
        <v>1000</v>
      </c>
      <c r="AH10" s="71">
        <f ca="1">IF(IncomeSources[[#This Row],[Income Stream Switch On/Off]]="On",IFERROR(SUMIF(INDIRECT(_xlfn.TEXTJOIN(,TRUE,,,$C10,"[",AH$3,"]"),),"&gt;0",INDIRECT(_xlfn.TEXTJOIN(,TRUE,,,$C10,"[",AH$3,"]"),)),"-"),"")</f>
        <v>1000</v>
      </c>
      <c r="AI10" s="71">
        <f ca="1">IF(IncomeSources[[#This Row],[Income Stream Switch On/Off]]="On",IFERROR(SUMIF(INDIRECT(_xlfn.TEXTJOIN(,TRUE,,,$C10,"[",AI$3,"]"),),"&gt;0",INDIRECT(_xlfn.TEXTJOIN(,TRUE,,,$C10,"[",AI$3,"]"),)),"-"),"")</f>
        <v>1000</v>
      </c>
      <c r="AJ10" s="71">
        <f ca="1">IF(IncomeSources[[#This Row],[Income Stream Switch On/Off]]="On",IFERROR(SUMIF(INDIRECT(_xlfn.TEXTJOIN(,TRUE,,,$C10,"[",AJ$3,"]"),),"&gt;0",INDIRECT(_xlfn.TEXTJOIN(,TRUE,,,$C10,"[",AJ$3,"]"),)),"-"),"")</f>
        <v>1000</v>
      </c>
      <c r="AK10" s="71">
        <f ca="1">IF(IncomeSources[[#This Row],[Income Stream Switch On/Off]]="On",IFERROR(SUMIF(INDIRECT(_xlfn.TEXTJOIN(,TRUE,,,$C10,"[",AK$3,"]"),),"&gt;0",INDIRECT(_xlfn.TEXTJOIN(,TRUE,,,$C10,"[",AK$3,"]"),)),"-"),"")</f>
        <v>1000</v>
      </c>
      <c r="AL10" s="71">
        <f ca="1">IF(IncomeSources[[#This Row],[Income Stream Switch On/Off]]="On",IFERROR(SUMIF(INDIRECT(_xlfn.TEXTJOIN(,TRUE,,,$C10,"[",AL$3,"]"),),"&gt;0",INDIRECT(_xlfn.TEXTJOIN(,TRUE,,,$C10,"[",AL$3,"]"),)),"-"),"")</f>
        <v>1000</v>
      </c>
      <c r="AM10" s="71">
        <f ca="1">IF(IncomeSources[[#This Row],[Income Stream Switch On/Off]]="On",IFERROR(SUMIF(INDIRECT(_xlfn.TEXTJOIN(,TRUE,,,$C10,"[",AM$3,"]"),),"&gt;0",INDIRECT(_xlfn.TEXTJOIN(,TRUE,,,$C10,"[",AM$3,"]"),)),"-"),"")</f>
        <v>1000</v>
      </c>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row>
    <row r="11" spans="2:63" ht="16.5" thickTop="1" thickBot="1" x14ac:dyDescent="0.3">
      <c r="B11" s="20" t="str">
        <f>'KPI Calculations and Macros'!C9</f>
        <v>Off</v>
      </c>
      <c r="C11" s="70">
        <f>'KPI Calculations and Macros'!B9</f>
        <v>0</v>
      </c>
      <c r="D11" s="71" t="str">
        <f ca="1">IF(IncomeSources[[#This Row],[Income Stream Switch On/Off]]="On",IFERROR(SUMIF(INDIRECT(_xlfn.TEXTJOIN(,TRUE,,,$C11,"[",D$3,"]"),),"&gt;0",INDIRECT(_xlfn.TEXTJOIN(,TRUE,,,$C11,"[",D$3,"]"),)),"-"),"")</f>
        <v/>
      </c>
      <c r="E11" s="71" t="str">
        <f ca="1">IF(IncomeSources[[#This Row],[Income Stream Switch On/Off]]="On",IFERROR(SUMIF(INDIRECT(_xlfn.TEXTJOIN(,TRUE,,,$C11,"[",E$3,"]"),),"&gt;0",INDIRECT(_xlfn.TEXTJOIN(,TRUE,,,$C11,"[",E$3,"]"),)),"-"),"")</f>
        <v/>
      </c>
      <c r="F11" s="71" t="str">
        <f ca="1">IF(IncomeSources[[#This Row],[Income Stream Switch On/Off]]="On",IFERROR(SUMIF(INDIRECT(_xlfn.TEXTJOIN(,TRUE,,,$C11,"[",F$3,"]"),),"&gt;0",INDIRECT(_xlfn.TEXTJOIN(,TRUE,,,$C11,"[",F$3,"]"),)),"-"),"")</f>
        <v/>
      </c>
      <c r="G11" s="71" t="str">
        <f ca="1">IF(IncomeSources[[#This Row],[Income Stream Switch On/Off]]="On",IFERROR(SUMIF(INDIRECT(_xlfn.TEXTJOIN(,TRUE,,,$C11,"[",G$3,"]"),),"&gt;0",INDIRECT(_xlfn.TEXTJOIN(,TRUE,,,$C11,"[",G$3,"]"),)),"-"),"")</f>
        <v/>
      </c>
      <c r="H11" s="71" t="str">
        <f ca="1">IF(IncomeSources[[#This Row],[Income Stream Switch On/Off]]="On",IFERROR(SUMIF(INDIRECT(_xlfn.TEXTJOIN(,TRUE,,,$C11,"[",H$3,"]"),),"&gt;0",INDIRECT(_xlfn.TEXTJOIN(,TRUE,,,$C11,"[",H$3,"]"),)),"-"),"")</f>
        <v/>
      </c>
      <c r="I11" s="71" t="str">
        <f ca="1">IF(IncomeSources[[#This Row],[Income Stream Switch On/Off]]="On",IFERROR(SUMIF(INDIRECT(_xlfn.TEXTJOIN(,TRUE,,,$C11,"[",I$3,"]")),"&gt;0",INDIRECT(_xlfn.TEXTJOIN(,TRUE,,,$C11,"[",I$3,"]"),)),"-"),"")</f>
        <v/>
      </c>
      <c r="J11" s="71" t="str">
        <f ca="1">IF(IncomeSources[[#This Row],[Income Stream Switch On/Off]]="On",IFERROR(SUMIF(INDIRECT(_xlfn.TEXTJOIN(,TRUE,,,$C11,"[",J$3,"]"),),"&gt;0",INDIRECT(_xlfn.TEXTJOIN(,TRUE,,,$C11,"[",J$3,"]"),)),"-"),"")</f>
        <v/>
      </c>
      <c r="K11" s="71" t="str">
        <f ca="1">IF(IncomeSources[[#This Row],[Income Stream Switch On/Off]]="On",IFERROR(SUMIF(INDIRECT(_xlfn.TEXTJOIN(,TRUE,,,$C11,"[",K$3,"]"),),"&gt;0",INDIRECT(_xlfn.TEXTJOIN(,TRUE,,,$C11,"[",K$3,"]"),)),"-"),"")</f>
        <v/>
      </c>
      <c r="L11" s="71" t="str">
        <f ca="1">IF(IncomeSources[[#This Row],[Income Stream Switch On/Off]]="On",IFERROR(SUMIF(INDIRECT(_xlfn.TEXTJOIN(,TRUE,,,$C11,"[",L$3,"]"),),"&gt;0",INDIRECT(_xlfn.TEXTJOIN(,TRUE,,,$C11,"[",L$3,"]"),)),"-"),"")</f>
        <v/>
      </c>
      <c r="M11" s="71" t="str">
        <f ca="1">IF(IncomeSources[[#This Row],[Income Stream Switch On/Off]]="On",IFERROR(SUMIF(INDIRECT(_xlfn.TEXTJOIN(,TRUE,,,$C11,"[",M$3,"]"),),"&gt;0",INDIRECT(_xlfn.TEXTJOIN(,TRUE,,,$C11,"[",M$3,"]"),)),"-"),"")</f>
        <v/>
      </c>
      <c r="N11" s="71" t="str">
        <f ca="1">IF(IncomeSources[[#This Row],[Income Stream Switch On/Off]]="On",IFERROR(SUMIF(INDIRECT(_xlfn.TEXTJOIN(,TRUE,,,$C11,"[",N$3,"]"),),"&gt;0",INDIRECT(_xlfn.TEXTJOIN(,TRUE,,,$C11,"[",N$3,"]"),)),"-"),"")</f>
        <v/>
      </c>
      <c r="O11" s="71" t="str">
        <f ca="1">IF(IncomeSources[[#This Row],[Income Stream Switch On/Off]]="On",IFERROR(SUMIF(INDIRECT(_xlfn.TEXTJOIN(,TRUE,,,$C11,"[",O$3,"]"),),"&gt;0",INDIRECT(_xlfn.TEXTJOIN(,TRUE,,,$C11,"[",O$3,"]"),)),"-"),"")</f>
        <v/>
      </c>
      <c r="P11" s="71" t="str">
        <f ca="1">IF(IncomeSources[[#This Row],[Income Stream Switch On/Off]]="On",IFERROR(SUMIF(INDIRECT(_xlfn.TEXTJOIN(,TRUE,,,$C11,"[",P$3,"]"),),"&gt;0",INDIRECT(_xlfn.TEXTJOIN(,TRUE,,,$C11,"[",P$3,"]"),)),"-"),"")</f>
        <v/>
      </c>
      <c r="Q11" s="71" t="str">
        <f ca="1">IF(IncomeSources[[#This Row],[Income Stream Switch On/Off]]="On",IFERROR(SUMIF(INDIRECT(_xlfn.TEXTJOIN(,TRUE,,,$C11,"[",Q$3,"]"),),"&gt;0",INDIRECT(_xlfn.TEXTJOIN(,TRUE,,,$C11,"[",Q$3,"]"),)),"-"),"")</f>
        <v/>
      </c>
      <c r="R11" s="71" t="str">
        <f ca="1">IF(IncomeSources[[#This Row],[Income Stream Switch On/Off]]="On",IFERROR(SUMIF(INDIRECT(_xlfn.TEXTJOIN(,TRUE,,,$C11,"[",R$3,"]"),),"&gt;0",INDIRECT(_xlfn.TEXTJOIN(,TRUE,,,$C11,"[",R$3,"]"),)),"-"),"")</f>
        <v/>
      </c>
      <c r="S11" s="71" t="str">
        <f ca="1">IF(IncomeSources[[#This Row],[Income Stream Switch On/Off]]="On",IFERROR(SUMIF(INDIRECT(_xlfn.TEXTJOIN(,TRUE,,,$C11,"[",S$3,"]"),),"&gt;0",INDIRECT(_xlfn.TEXTJOIN(,TRUE,,,$C11,"[",S$3,"]"),)),"-"),"")</f>
        <v/>
      </c>
      <c r="T11" s="71" t="str">
        <f ca="1">IF(IncomeSources[[#This Row],[Income Stream Switch On/Off]]="On",IFERROR(SUMIF(INDIRECT(_xlfn.TEXTJOIN(,TRUE,,,$C11,"[",T$3,"]"),),"&gt;0",INDIRECT(_xlfn.TEXTJOIN(,TRUE,,,$C11,"[",T$3,"]"),)),"-"),"")</f>
        <v/>
      </c>
      <c r="U11" s="71" t="str">
        <f ca="1">IF(IncomeSources[[#This Row],[Income Stream Switch On/Off]]="On",IFERROR(SUMIF(INDIRECT(_xlfn.TEXTJOIN(,TRUE,,,$C11,"[",U$3,"]"),),"&gt;0",INDIRECT(_xlfn.TEXTJOIN(,TRUE,,,$C11,"[",U$3,"]"),)),"-"),"")</f>
        <v/>
      </c>
      <c r="V11" s="71" t="str">
        <f ca="1">IF(IncomeSources[[#This Row],[Income Stream Switch On/Off]]="On",IFERROR(SUMIF(INDIRECT(_xlfn.TEXTJOIN(,TRUE,,,$C11,"[",V$3,"]"),),"&gt;0",INDIRECT(_xlfn.TEXTJOIN(,TRUE,,,$C11,"[",V$3,"]"),)),"-"),"")</f>
        <v/>
      </c>
      <c r="W11" s="71" t="str">
        <f ca="1">IF(IncomeSources[[#This Row],[Income Stream Switch On/Off]]="On",IFERROR(SUMIF(INDIRECT(_xlfn.TEXTJOIN(,TRUE,,,$C11,"[",W$3,"]"),),"&gt;0",INDIRECT(_xlfn.TEXTJOIN(,TRUE,,,$C11,"[",W$3,"]"),)),"-"),"")</f>
        <v/>
      </c>
      <c r="X11" s="71" t="str">
        <f ca="1">IF(IncomeSources[[#This Row],[Income Stream Switch On/Off]]="On",IFERROR(SUMIF(INDIRECT(_xlfn.TEXTJOIN(,TRUE,,,$C11,"[",X$3,"]"),),"&gt;0",INDIRECT(_xlfn.TEXTJOIN(,TRUE,,,$C11,"[",X$3,"]"),)),"-"),"")</f>
        <v/>
      </c>
      <c r="Y11" s="71" t="str">
        <f ca="1">IF(IncomeSources[[#This Row],[Income Stream Switch On/Off]]="On",IFERROR(SUMIF(INDIRECT(_xlfn.TEXTJOIN(,TRUE,,,$C11,"[",Y$3,"]"),),"&gt;0",INDIRECT(_xlfn.TEXTJOIN(,TRUE,,,$C11,"[",Y$3,"]"),)),"-"),"")</f>
        <v/>
      </c>
      <c r="Z11" s="71" t="str">
        <f ca="1">IF(IncomeSources[[#This Row],[Income Stream Switch On/Off]]="On",IFERROR(SUMIF(INDIRECT(_xlfn.TEXTJOIN(,TRUE,,,$C11,"[",Z$3,"]"),),"&gt;0",INDIRECT(_xlfn.TEXTJOIN(,TRUE,,,$C11,"[",Z$3,"]"),)),"-"),"")</f>
        <v/>
      </c>
      <c r="AA11" s="71" t="str">
        <f ca="1">IF(IncomeSources[[#This Row],[Income Stream Switch On/Off]]="On",IFERROR(SUMIF(INDIRECT(_xlfn.TEXTJOIN(,TRUE,,,$C11,"[",AA$3,"]"),),"&gt;0",INDIRECT(_xlfn.TEXTJOIN(,TRUE,,,$C11,"[",AA$3,"]"),)),"-"),"")</f>
        <v/>
      </c>
      <c r="AB11" s="71" t="str">
        <f ca="1">IF(IncomeSources[[#This Row],[Income Stream Switch On/Off]]="On",IFERROR(SUMIF(INDIRECT(_xlfn.TEXTJOIN(,TRUE,,,$C11,"[",AB$3,"]"),),"&gt;0",INDIRECT(_xlfn.TEXTJOIN(,TRUE,,,$C11,"[",AB$3,"]"),)),"-"),"")</f>
        <v/>
      </c>
      <c r="AC11" s="71" t="str">
        <f ca="1">IF(IncomeSources[[#This Row],[Income Stream Switch On/Off]]="On",IFERROR(SUMIF(INDIRECT(_xlfn.TEXTJOIN(,TRUE,,,$C11,"[",AC$3,"]"),),"&gt;0",INDIRECT(_xlfn.TEXTJOIN(,TRUE,,,$C11,"[",AC$3,"]"),)),"-"),"")</f>
        <v/>
      </c>
      <c r="AD11" s="71" t="str">
        <f ca="1">IF(IncomeSources[[#This Row],[Income Stream Switch On/Off]]="On",IFERROR(SUMIF(INDIRECT(_xlfn.TEXTJOIN(,TRUE,,,$C11,"[",AD$3,"]"),),"&gt;0",INDIRECT(_xlfn.TEXTJOIN(,TRUE,,,$C11,"[",AD$3,"]"),)),"-"),"")</f>
        <v/>
      </c>
      <c r="AE11" s="71" t="str">
        <f ca="1">IF(IncomeSources[[#This Row],[Income Stream Switch On/Off]]="On",IFERROR(SUMIF(INDIRECT(_xlfn.TEXTJOIN(,TRUE,,,$C11,"[",AE$3,"]"),),"&gt;0",INDIRECT(_xlfn.TEXTJOIN(,TRUE,,,$C11,"[",AE$3,"]"),)),"-"),"")</f>
        <v/>
      </c>
      <c r="AF11" s="71" t="str">
        <f ca="1">IF(IncomeSources[[#This Row],[Income Stream Switch On/Off]]="On",IFERROR(SUMIF(INDIRECT(_xlfn.TEXTJOIN(,TRUE,,,$C11,"[",AF$3,"]"),),"&gt;0",INDIRECT(_xlfn.TEXTJOIN(,TRUE,,,$C11,"[",AF$3,"]"),)),"-"),"")</f>
        <v/>
      </c>
      <c r="AG11" s="71" t="str">
        <f ca="1">IF(IncomeSources[[#This Row],[Income Stream Switch On/Off]]="On",IFERROR(SUMIF(INDIRECT(_xlfn.TEXTJOIN(,TRUE,,,$C11,"[",AG$3,"]"),),"&gt;0",INDIRECT(_xlfn.TEXTJOIN(,TRUE,,,$C11,"[",AG$3,"]"),)),"-"),"")</f>
        <v/>
      </c>
      <c r="AH11" s="71" t="str">
        <f ca="1">IF(IncomeSources[[#This Row],[Income Stream Switch On/Off]]="On",IFERROR(SUMIF(INDIRECT(_xlfn.TEXTJOIN(,TRUE,,,$C11,"[",AH$3,"]"),),"&gt;0",INDIRECT(_xlfn.TEXTJOIN(,TRUE,,,$C11,"[",AH$3,"]"),)),"-"),"")</f>
        <v/>
      </c>
      <c r="AI11" s="71" t="str">
        <f ca="1">IF(IncomeSources[[#This Row],[Income Stream Switch On/Off]]="On",IFERROR(SUMIF(INDIRECT(_xlfn.TEXTJOIN(,TRUE,,,$C11,"[",AI$3,"]"),),"&gt;0",INDIRECT(_xlfn.TEXTJOIN(,TRUE,,,$C11,"[",AI$3,"]"),)),"-"),"")</f>
        <v/>
      </c>
      <c r="AJ11" s="71" t="str">
        <f ca="1">IF(IncomeSources[[#This Row],[Income Stream Switch On/Off]]="On",IFERROR(SUMIF(INDIRECT(_xlfn.TEXTJOIN(,TRUE,,,$C11,"[",AJ$3,"]"),),"&gt;0",INDIRECT(_xlfn.TEXTJOIN(,TRUE,,,$C11,"[",AJ$3,"]"),)),"-"),"")</f>
        <v/>
      </c>
      <c r="AK11" s="71" t="str">
        <f ca="1">IF(IncomeSources[[#This Row],[Income Stream Switch On/Off]]="On",IFERROR(SUMIF(INDIRECT(_xlfn.TEXTJOIN(,TRUE,,,$C11,"[",AK$3,"]"),),"&gt;0",INDIRECT(_xlfn.TEXTJOIN(,TRUE,,,$C11,"[",AK$3,"]"),)),"-"),"")</f>
        <v/>
      </c>
      <c r="AL11" s="71" t="str">
        <f ca="1">IF(IncomeSources[[#This Row],[Income Stream Switch On/Off]]="On",IFERROR(SUMIF(INDIRECT(_xlfn.TEXTJOIN(,TRUE,,,$C11,"[",AL$3,"]"),),"&gt;0",INDIRECT(_xlfn.TEXTJOIN(,TRUE,,,$C11,"[",AL$3,"]"),)),"-"),"")</f>
        <v/>
      </c>
      <c r="AM11" s="71" t="str">
        <f ca="1">IF(IncomeSources[[#This Row],[Income Stream Switch On/Off]]="On",IFERROR(SUMIF(INDIRECT(_xlfn.TEXTJOIN(,TRUE,,,$C11,"[",AM$3,"]"),),"&gt;0",INDIRECT(_xlfn.TEXTJOIN(,TRUE,,,$C11,"[",AM$3,"]"),)),"-"),"")</f>
        <v/>
      </c>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row>
    <row r="12" spans="2:63" ht="16.5" thickTop="1" thickBot="1" x14ac:dyDescent="0.3">
      <c r="B12" s="20" t="str">
        <f>'KPI Calculations and Macros'!C10</f>
        <v>Off</v>
      </c>
      <c r="C12" s="70">
        <f>'KPI Calculations and Macros'!B10</f>
        <v>0</v>
      </c>
      <c r="D12" s="71" t="str">
        <f ca="1">IF(IncomeSources[[#This Row],[Income Stream Switch On/Off]]="On",IFERROR(SUMIF(INDIRECT(_xlfn.TEXTJOIN(,TRUE,,,$C12,"[",D$3,"]"),),"&gt;0",INDIRECT(_xlfn.TEXTJOIN(,TRUE,,,$C12,"[",D$3,"]"),)),"-"),"")</f>
        <v/>
      </c>
      <c r="E12" s="71" t="str">
        <f ca="1">IF(IncomeSources[[#This Row],[Income Stream Switch On/Off]]="On",IFERROR(SUMIF(INDIRECT(_xlfn.TEXTJOIN(,TRUE,,,$C12,"[",E$3,"]"),),"&gt;0",INDIRECT(_xlfn.TEXTJOIN(,TRUE,,,$C12,"[",E$3,"]"),)),"-"),"")</f>
        <v/>
      </c>
      <c r="F12" s="71" t="str">
        <f ca="1">IF(IncomeSources[[#This Row],[Income Stream Switch On/Off]]="On",IFERROR(SUMIF(INDIRECT(_xlfn.TEXTJOIN(,TRUE,,,$C12,"[",F$3,"]"),),"&gt;0",INDIRECT(_xlfn.TEXTJOIN(,TRUE,,,$C12,"[",F$3,"]"),)),"-"),"")</f>
        <v/>
      </c>
      <c r="G12" s="71" t="str">
        <f ca="1">IF(IncomeSources[[#This Row],[Income Stream Switch On/Off]]="On",IFERROR(SUMIF(INDIRECT(_xlfn.TEXTJOIN(,TRUE,,,$C12,"[",G$3,"]"),),"&gt;0",INDIRECT(_xlfn.TEXTJOIN(,TRUE,,,$C12,"[",G$3,"]"),)),"-"),"")</f>
        <v/>
      </c>
      <c r="H12" s="71" t="str">
        <f ca="1">IF(IncomeSources[[#This Row],[Income Stream Switch On/Off]]="On",IFERROR(SUMIF(INDIRECT(_xlfn.TEXTJOIN(,TRUE,,,$C12,"[",H$3,"]"),),"&gt;0",INDIRECT(_xlfn.TEXTJOIN(,TRUE,,,$C12,"[",H$3,"]"),)),"-"),"")</f>
        <v/>
      </c>
      <c r="I12" s="71" t="str">
        <f ca="1">IF(IncomeSources[[#This Row],[Income Stream Switch On/Off]]="On",IFERROR(SUMIF(INDIRECT(_xlfn.TEXTJOIN(,TRUE,,,$C12,"[",I$3,"]")),"&gt;0",INDIRECT(_xlfn.TEXTJOIN(,TRUE,,,$C12,"[",I$3,"]"),)),"-"),"")</f>
        <v/>
      </c>
      <c r="J12" s="71" t="str">
        <f ca="1">IF(IncomeSources[[#This Row],[Income Stream Switch On/Off]]="On",IFERROR(SUMIF(INDIRECT(_xlfn.TEXTJOIN(,TRUE,,,$C12,"[",J$3,"]"),),"&gt;0",INDIRECT(_xlfn.TEXTJOIN(,TRUE,,,$C12,"[",J$3,"]"),)),"-"),"")</f>
        <v/>
      </c>
      <c r="K12" s="71" t="str">
        <f ca="1">IF(IncomeSources[[#This Row],[Income Stream Switch On/Off]]="On",IFERROR(SUMIF(INDIRECT(_xlfn.TEXTJOIN(,TRUE,,,$C12,"[",K$3,"]"),),"&gt;0",INDIRECT(_xlfn.TEXTJOIN(,TRUE,,,$C12,"[",K$3,"]"),)),"-"),"")</f>
        <v/>
      </c>
      <c r="L12" s="71" t="str">
        <f ca="1">IF(IncomeSources[[#This Row],[Income Stream Switch On/Off]]="On",IFERROR(SUMIF(INDIRECT(_xlfn.TEXTJOIN(,TRUE,,,$C12,"[",L$3,"]"),),"&gt;0",INDIRECT(_xlfn.TEXTJOIN(,TRUE,,,$C12,"[",L$3,"]"),)),"-"),"")</f>
        <v/>
      </c>
      <c r="M12" s="71" t="str">
        <f ca="1">IF(IncomeSources[[#This Row],[Income Stream Switch On/Off]]="On",IFERROR(SUMIF(INDIRECT(_xlfn.TEXTJOIN(,TRUE,,,$C12,"[",M$3,"]"),),"&gt;0",INDIRECT(_xlfn.TEXTJOIN(,TRUE,,,$C12,"[",M$3,"]"),)),"-"),"")</f>
        <v/>
      </c>
      <c r="N12" s="71" t="str">
        <f ca="1">IF(IncomeSources[[#This Row],[Income Stream Switch On/Off]]="On",IFERROR(SUMIF(INDIRECT(_xlfn.TEXTJOIN(,TRUE,,,$C12,"[",N$3,"]"),),"&gt;0",INDIRECT(_xlfn.TEXTJOIN(,TRUE,,,$C12,"[",N$3,"]"),)),"-"),"")</f>
        <v/>
      </c>
      <c r="O12" s="71" t="str">
        <f ca="1">IF(IncomeSources[[#This Row],[Income Stream Switch On/Off]]="On",IFERROR(SUMIF(INDIRECT(_xlfn.TEXTJOIN(,TRUE,,,$C12,"[",O$3,"]"),),"&gt;0",INDIRECT(_xlfn.TEXTJOIN(,TRUE,,,$C12,"[",O$3,"]"),)),"-"),"")</f>
        <v/>
      </c>
      <c r="P12" s="71" t="str">
        <f ca="1">IF(IncomeSources[[#This Row],[Income Stream Switch On/Off]]="On",IFERROR(SUMIF(INDIRECT(_xlfn.TEXTJOIN(,TRUE,,,$C12,"[",P$3,"]"),),"&gt;0",INDIRECT(_xlfn.TEXTJOIN(,TRUE,,,$C12,"[",P$3,"]"),)),"-"),"")</f>
        <v/>
      </c>
      <c r="Q12" s="71" t="str">
        <f ca="1">IF(IncomeSources[[#This Row],[Income Stream Switch On/Off]]="On",IFERROR(SUMIF(INDIRECT(_xlfn.TEXTJOIN(,TRUE,,,$C12,"[",Q$3,"]"),),"&gt;0",INDIRECT(_xlfn.TEXTJOIN(,TRUE,,,$C12,"[",Q$3,"]"),)),"-"),"")</f>
        <v/>
      </c>
      <c r="R12" s="71" t="str">
        <f ca="1">IF(IncomeSources[[#This Row],[Income Stream Switch On/Off]]="On",IFERROR(SUMIF(INDIRECT(_xlfn.TEXTJOIN(,TRUE,,,$C12,"[",R$3,"]"),),"&gt;0",INDIRECT(_xlfn.TEXTJOIN(,TRUE,,,$C12,"[",R$3,"]"),)),"-"),"")</f>
        <v/>
      </c>
      <c r="S12" s="71" t="str">
        <f ca="1">IF(IncomeSources[[#This Row],[Income Stream Switch On/Off]]="On",IFERROR(SUMIF(INDIRECT(_xlfn.TEXTJOIN(,TRUE,,,$C12,"[",S$3,"]"),),"&gt;0",INDIRECT(_xlfn.TEXTJOIN(,TRUE,,,$C12,"[",S$3,"]"),)),"-"),"")</f>
        <v/>
      </c>
      <c r="T12" s="71" t="str">
        <f ca="1">IF(IncomeSources[[#This Row],[Income Stream Switch On/Off]]="On",IFERROR(SUMIF(INDIRECT(_xlfn.TEXTJOIN(,TRUE,,,$C12,"[",T$3,"]"),),"&gt;0",INDIRECT(_xlfn.TEXTJOIN(,TRUE,,,$C12,"[",T$3,"]"),)),"-"),"")</f>
        <v/>
      </c>
      <c r="U12" s="71" t="str">
        <f ca="1">IF(IncomeSources[[#This Row],[Income Stream Switch On/Off]]="On",IFERROR(SUMIF(INDIRECT(_xlfn.TEXTJOIN(,TRUE,,,$C12,"[",U$3,"]"),),"&gt;0",INDIRECT(_xlfn.TEXTJOIN(,TRUE,,,$C12,"[",U$3,"]"),)),"-"),"")</f>
        <v/>
      </c>
      <c r="V12" s="71" t="str">
        <f ca="1">IF(IncomeSources[[#This Row],[Income Stream Switch On/Off]]="On",IFERROR(SUMIF(INDIRECT(_xlfn.TEXTJOIN(,TRUE,,,$C12,"[",V$3,"]"),),"&gt;0",INDIRECT(_xlfn.TEXTJOIN(,TRUE,,,$C12,"[",V$3,"]"),)),"-"),"")</f>
        <v/>
      </c>
      <c r="W12" s="71" t="str">
        <f ca="1">IF(IncomeSources[[#This Row],[Income Stream Switch On/Off]]="On",IFERROR(SUMIF(INDIRECT(_xlfn.TEXTJOIN(,TRUE,,,$C12,"[",W$3,"]"),),"&gt;0",INDIRECT(_xlfn.TEXTJOIN(,TRUE,,,$C12,"[",W$3,"]"),)),"-"),"")</f>
        <v/>
      </c>
      <c r="X12" s="71" t="str">
        <f ca="1">IF(IncomeSources[[#This Row],[Income Stream Switch On/Off]]="On",IFERROR(SUMIF(INDIRECT(_xlfn.TEXTJOIN(,TRUE,,,$C12,"[",X$3,"]"),),"&gt;0",INDIRECT(_xlfn.TEXTJOIN(,TRUE,,,$C12,"[",X$3,"]"),)),"-"),"")</f>
        <v/>
      </c>
      <c r="Y12" s="71" t="str">
        <f ca="1">IF(IncomeSources[[#This Row],[Income Stream Switch On/Off]]="On",IFERROR(SUMIF(INDIRECT(_xlfn.TEXTJOIN(,TRUE,,,$C12,"[",Y$3,"]"),),"&gt;0",INDIRECT(_xlfn.TEXTJOIN(,TRUE,,,$C12,"[",Y$3,"]"),)),"-"),"")</f>
        <v/>
      </c>
      <c r="Z12" s="71" t="str">
        <f ca="1">IF(IncomeSources[[#This Row],[Income Stream Switch On/Off]]="On",IFERROR(SUMIF(INDIRECT(_xlfn.TEXTJOIN(,TRUE,,,$C12,"[",Z$3,"]"),),"&gt;0",INDIRECT(_xlfn.TEXTJOIN(,TRUE,,,$C12,"[",Z$3,"]"),)),"-"),"")</f>
        <v/>
      </c>
      <c r="AA12" s="71" t="str">
        <f ca="1">IF(IncomeSources[[#This Row],[Income Stream Switch On/Off]]="On",IFERROR(SUMIF(INDIRECT(_xlfn.TEXTJOIN(,TRUE,,,$C12,"[",AA$3,"]"),),"&gt;0",INDIRECT(_xlfn.TEXTJOIN(,TRUE,,,$C12,"[",AA$3,"]"),)),"-"),"")</f>
        <v/>
      </c>
      <c r="AB12" s="71" t="str">
        <f ca="1">IF(IncomeSources[[#This Row],[Income Stream Switch On/Off]]="On",IFERROR(SUMIF(INDIRECT(_xlfn.TEXTJOIN(,TRUE,,,$C12,"[",AB$3,"]"),),"&gt;0",INDIRECT(_xlfn.TEXTJOIN(,TRUE,,,$C12,"[",AB$3,"]"),)),"-"),"")</f>
        <v/>
      </c>
      <c r="AC12" s="71" t="str">
        <f ca="1">IF(IncomeSources[[#This Row],[Income Stream Switch On/Off]]="On",IFERROR(SUMIF(INDIRECT(_xlfn.TEXTJOIN(,TRUE,,,$C12,"[",AC$3,"]"),),"&gt;0",INDIRECT(_xlfn.TEXTJOIN(,TRUE,,,$C12,"[",AC$3,"]"),)),"-"),"")</f>
        <v/>
      </c>
      <c r="AD12" s="71" t="str">
        <f ca="1">IF(IncomeSources[[#This Row],[Income Stream Switch On/Off]]="On",IFERROR(SUMIF(INDIRECT(_xlfn.TEXTJOIN(,TRUE,,,$C12,"[",AD$3,"]"),),"&gt;0",INDIRECT(_xlfn.TEXTJOIN(,TRUE,,,$C12,"[",AD$3,"]"),)),"-"),"")</f>
        <v/>
      </c>
      <c r="AE12" s="71" t="str">
        <f ca="1">IF(IncomeSources[[#This Row],[Income Stream Switch On/Off]]="On",IFERROR(SUMIF(INDIRECT(_xlfn.TEXTJOIN(,TRUE,,,$C12,"[",AE$3,"]"),),"&gt;0",INDIRECT(_xlfn.TEXTJOIN(,TRUE,,,$C12,"[",AE$3,"]"),)),"-"),"")</f>
        <v/>
      </c>
      <c r="AF12" s="71" t="str">
        <f ca="1">IF(IncomeSources[[#This Row],[Income Stream Switch On/Off]]="On",IFERROR(SUMIF(INDIRECT(_xlfn.TEXTJOIN(,TRUE,,,$C12,"[",AF$3,"]"),),"&gt;0",INDIRECT(_xlfn.TEXTJOIN(,TRUE,,,$C12,"[",AF$3,"]"),)),"-"),"")</f>
        <v/>
      </c>
      <c r="AG12" s="71" t="str">
        <f ca="1">IF(IncomeSources[[#This Row],[Income Stream Switch On/Off]]="On",IFERROR(SUMIF(INDIRECT(_xlfn.TEXTJOIN(,TRUE,,,$C12,"[",AG$3,"]"),),"&gt;0",INDIRECT(_xlfn.TEXTJOIN(,TRUE,,,$C12,"[",AG$3,"]"),)),"-"),"")</f>
        <v/>
      </c>
      <c r="AH12" s="71" t="str">
        <f ca="1">IF(IncomeSources[[#This Row],[Income Stream Switch On/Off]]="On",IFERROR(SUMIF(INDIRECT(_xlfn.TEXTJOIN(,TRUE,,,$C12,"[",AH$3,"]"),),"&gt;0",INDIRECT(_xlfn.TEXTJOIN(,TRUE,,,$C12,"[",AH$3,"]"),)),"-"),"")</f>
        <v/>
      </c>
      <c r="AI12" s="71" t="str">
        <f ca="1">IF(IncomeSources[[#This Row],[Income Stream Switch On/Off]]="On",IFERROR(SUMIF(INDIRECT(_xlfn.TEXTJOIN(,TRUE,,,$C12,"[",AI$3,"]"),),"&gt;0",INDIRECT(_xlfn.TEXTJOIN(,TRUE,,,$C12,"[",AI$3,"]"),)),"-"),"")</f>
        <v/>
      </c>
      <c r="AJ12" s="71" t="str">
        <f ca="1">IF(IncomeSources[[#This Row],[Income Stream Switch On/Off]]="On",IFERROR(SUMIF(INDIRECT(_xlfn.TEXTJOIN(,TRUE,,,$C12,"[",AJ$3,"]"),),"&gt;0",INDIRECT(_xlfn.TEXTJOIN(,TRUE,,,$C12,"[",AJ$3,"]"),)),"-"),"")</f>
        <v/>
      </c>
      <c r="AK12" s="71" t="str">
        <f ca="1">IF(IncomeSources[[#This Row],[Income Stream Switch On/Off]]="On",IFERROR(SUMIF(INDIRECT(_xlfn.TEXTJOIN(,TRUE,,,$C12,"[",AK$3,"]"),),"&gt;0",INDIRECT(_xlfn.TEXTJOIN(,TRUE,,,$C12,"[",AK$3,"]"),)),"-"),"")</f>
        <v/>
      </c>
      <c r="AL12" s="71" t="str">
        <f ca="1">IF(IncomeSources[[#This Row],[Income Stream Switch On/Off]]="On",IFERROR(SUMIF(INDIRECT(_xlfn.TEXTJOIN(,TRUE,,,$C12,"[",AL$3,"]"),),"&gt;0",INDIRECT(_xlfn.TEXTJOIN(,TRUE,,,$C12,"[",AL$3,"]"),)),"-"),"")</f>
        <v/>
      </c>
      <c r="AM12" s="71" t="str">
        <f ca="1">IF(IncomeSources[[#This Row],[Income Stream Switch On/Off]]="On",IFERROR(SUMIF(INDIRECT(_xlfn.TEXTJOIN(,TRUE,,,$C12,"[",AM$3,"]"),),"&gt;0",INDIRECT(_xlfn.TEXTJOIN(,TRUE,,,$C12,"[",AM$3,"]"),)),"-"),"")</f>
        <v/>
      </c>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row>
    <row r="13" spans="2:63" ht="16.5" thickTop="1" thickBot="1" x14ac:dyDescent="0.3">
      <c r="B13" s="20" t="str">
        <f>'KPI Calculations and Macros'!C11</f>
        <v>Off</v>
      </c>
      <c r="C13" s="70">
        <f>'KPI Calculations and Macros'!B11</f>
        <v>0</v>
      </c>
      <c r="D13" s="71" t="str">
        <f ca="1">IF(IncomeSources[[#This Row],[Income Stream Switch On/Off]]="On",IFERROR(SUMIF(INDIRECT(_xlfn.TEXTJOIN(,TRUE,,,$C13,"[",D$3,"]"),),"&gt;0",INDIRECT(_xlfn.TEXTJOIN(,TRUE,,,$C13,"[",D$3,"]"),)),"-"),"")</f>
        <v/>
      </c>
      <c r="E13" s="71" t="str">
        <f ca="1">IF(IncomeSources[[#This Row],[Income Stream Switch On/Off]]="On",IFERROR(SUMIF(INDIRECT(_xlfn.TEXTJOIN(,TRUE,,,$C13,"[",E$3,"]"),),"&gt;0",INDIRECT(_xlfn.TEXTJOIN(,TRUE,,,$C13,"[",E$3,"]"),)),"-"),"")</f>
        <v/>
      </c>
      <c r="F13" s="71" t="str">
        <f ca="1">IF(IncomeSources[[#This Row],[Income Stream Switch On/Off]]="On",IFERROR(SUMIF(INDIRECT(_xlfn.TEXTJOIN(,TRUE,,,$C13,"[",F$3,"]"),),"&gt;0",INDIRECT(_xlfn.TEXTJOIN(,TRUE,,,$C13,"[",F$3,"]"),)),"-"),"")</f>
        <v/>
      </c>
      <c r="G13" s="71" t="str">
        <f ca="1">IF(IncomeSources[[#This Row],[Income Stream Switch On/Off]]="On",IFERROR(SUMIF(INDIRECT(_xlfn.TEXTJOIN(,TRUE,,,$C13,"[",G$3,"]"),),"&gt;0",INDIRECT(_xlfn.TEXTJOIN(,TRUE,,,$C13,"[",G$3,"]"),)),"-"),"")</f>
        <v/>
      </c>
      <c r="H13" s="71" t="str">
        <f ca="1">IF(IncomeSources[[#This Row],[Income Stream Switch On/Off]]="On",IFERROR(SUMIF(INDIRECT(_xlfn.TEXTJOIN(,TRUE,,,$C13,"[",H$3,"]"),),"&gt;0",INDIRECT(_xlfn.TEXTJOIN(,TRUE,,,$C13,"[",H$3,"]"),)),"-"),"")</f>
        <v/>
      </c>
      <c r="I13" s="71" t="str">
        <f ca="1">IF(IncomeSources[[#This Row],[Income Stream Switch On/Off]]="On",IFERROR(SUMIF(INDIRECT(_xlfn.TEXTJOIN(,TRUE,,,$C13,"[",I$3,"]")),"&gt;0",INDIRECT(_xlfn.TEXTJOIN(,TRUE,,,$C13,"[",I$3,"]"),)),"-"),"")</f>
        <v/>
      </c>
      <c r="J13" s="71" t="str">
        <f ca="1">IF(IncomeSources[[#This Row],[Income Stream Switch On/Off]]="On",IFERROR(SUMIF(INDIRECT(_xlfn.TEXTJOIN(,TRUE,,,$C13,"[",J$3,"]"),),"&gt;0",INDIRECT(_xlfn.TEXTJOIN(,TRUE,,,$C13,"[",J$3,"]"),)),"-"),"")</f>
        <v/>
      </c>
      <c r="K13" s="71" t="str">
        <f ca="1">IF(IncomeSources[[#This Row],[Income Stream Switch On/Off]]="On",IFERROR(SUMIF(INDIRECT(_xlfn.TEXTJOIN(,TRUE,,,$C13,"[",K$3,"]"),),"&gt;0",INDIRECT(_xlfn.TEXTJOIN(,TRUE,,,$C13,"[",K$3,"]"),)),"-"),"")</f>
        <v/>
      </c>
      <c r="L13" s="71" t="str">
        <f ca="1">IF(IncomeSources[[#This Row],[Income Stream Switch On/Off]]="On",IFERROR(SUMIF(INDIRECT(_xlfn.TEXTJOIN(,TRUE,,,$C13,"[",L$3,"]"),),"&gt;0",INDIRECT(_xlfn.TEXTJOIN(,TRUE,,,$C13,"[",L$3,"]"),)),"-"),"")</f>
        <v/>
      </c>
      <c r="M13" s="71" t="str">
        <f ca="1">IF(IncomeSources[[#This Row],[Income Stream Switch On/Off]]="On",IFERROR(SUMIF(INDIRECT(_xlfn.TEXTJOIN(,TRUE,,,$C13,"[",M$3,"]"),),"&gt;0",INDIRECT(_xlfn.TEXTJOIN(,TRUE,,,$C13,"[",M$3,"]"),)),"-"),"")</f>
        <v/>
      </c>
      <c r="N13" s="71" t="str">
        <f ca="1">IF(IncomeSources[[#This Row],[Income Stream Switch On/Off]]="On",IFERROR(SUMIF(INDIRECT(_xlfn.TEXTJOIN(,TRUE,,,$C13,"[",N$3,"]"),),"&gt;0",INDIRECT(_xlfn.TEXTJOIN(,TRUE,,,$C13,"[",N$3,"]"),)),"-"),"")</f>
        <v/>
      </c>
      <c r="O13" s="71" t="str">
        <f ca="1">IF(IncomeSources[[#This Row],[Income Stream Switch On/Off]]="On",IFERROR(SUMIF(INDIRECT(_xlfn.TEXTJOIN(,TRUE,,,$C13,"[",O$3,"]"),),"&gt;0",INDIRECT(_xlfn.TEXTJOIN(,TRUE,,,$C13,"[",O$3,"]"),)),"-"),"")</f>
        <v/>
      </c>
      <c r="P13" s="71" t="str">
        <f ca="1">IF(IncomeSources[[#This Row],[Income Stream Switch On/Off]]="On",IFERROR(SUMIF(INDIRECT(_xlfn.TEXTJOIN(,TRUE,,,$C13,"[",P$3,"]"),),"&gt;0",INDIRECT(_xlfn.TEXTJOIN(,TRUE,,,$C13,"[",P$3,"]"),)),"-"),"")</f>
        <v/>
      </c>
      <c r="Q13" s="71" t="str">
        <f ca="1">IF(IncomeSources[[#This Row],[Income Stream Switch On/Off]]="On",IFERROR(SUMIF(INDIRECT(_xlfn.TEXTJOIN(,TRUE,,,$C13,"[",Q$3,"]"),),"&gt;0",INDIRECT(_xlfn.TEXTJOIN(,TRUE,,,$C13,"[",Q$3,"]"),)),"-"),"")</f>
        <v/>
      </c>
      <c r="R13" s="71" t="str">
        <f ca="1">IF(IncomeSources[[#This Row],[Income Stream Switch On/Off]]="On",IFERROR(SUMIF(INDIRECT(_xlfn.TEXTJOIN(,TRUE,,,$C13,"[",R$3,"]"),),"&gt;0",INDIRECT(_xlfn.TEXTJOIN(,TRUE,,,$C13,"[",R$3,"]"),)),"-"),"")</f>
        <v/>
      </c>
      <c r="S13" s="71" t="str">
        <f ca="1">IF(IncomeSources[[#This Row],[Income Stream Switch On/Off]]="On",IFERROR(SUMIF(INDIRECT(_xlfn.TEXTJOIN(,TRUE,,,$C13,"[",S$3,"]"),),"&gt;0",INDIRECT(_xlfn.TEXTJOIN(,TRUE,,,$C13,"[",S$3,"]"),)),"-"),"")</f>
        <v/>
      </c>
      <c r="T13" s="71" t="str">
        <f ca="1">IF(IncomeSources[[#This Row],[Income Stream Switch On/Off]]="On",IFERROR(SUMIF(INDIRECT(_xlfn.TEXTJOIN(,TRUE,,,$C13,"[",T$3,"]"),),"&gt;0",INDIRECT(_xlfn.TEXTJOIN(,TRUE,,,$C13,"[",T$3,"]"),)),"-"),"")</f>
        <v/>
      </c>
      <c r="U13" s="71" t="str">
        <f ca="1">IF(IncomeSources[[#This Row],[Income Stream Switch On/Off]]="On",IFERROR(SUMIF(INDIRECT(_xlfn.TEXTJOIN(,TRUE,,,$C13,"[",U$3,"]"),),"&gt;0",INDIRECT(_xlfn.TEXTJOIN(,TRUE,,,$C13,"[",U$3,"]"),)),"-"),"")</f>
        <v/>
      </c>
      <c r="V13" s="71" t="str">
        <f ca="1">IF(IncomeSources[[#This Row],[Income Stream Switch On/Off]]="On",IFERROR(SUMIF(INDIRECT(_xlfn.TEXTJOIN(,TRUE,,,$C13,"[",V$3,"]"),),"&gt;0",INDIRECT(_xlfn.TEXTJOIN(,TRUE,,,$C13,"[",V$3,"]"),)),"-"),"")</f>
        <v/>
      </c>
      <c r="W13" s="71" t="str">
        <f ca="1">IF(IncomeSources[[#This Row],[Income Stream Switch On/Off]]="On",IFERROR(SUMIF(INDIRECT(_xlfn.TEXTJOIN(,TRUE,,,$C13,"[",W$3,"]"),),"&gt;0",INDIRECT(_xlfn.TEXTJOIN(,TRUE,,,$C13,"[",W$3,"]"),)),"-"),"")</f>
        <v/>
      </c>
      <c r="X13" s="71" t="str">
        <f ca="1">IF(IncomeSources[[#This Row],[Income Stream Switch On/Off]]="On",IFERROR(SUMIF(INDIRECT(_xlfn.TEXTJOIN(,TRUE,,,$C13,"[",X$3,"]"),),"&gt;0",INDIRECT(_xlfn.TEXTJOIN(,TRUE,,,$C13,"[",X$3,"]"),)),"-"),"")</f>
        <v/>
      </c>
      <c r="Y13" s="71" t="str">
        <f ca="1">IF(IncomeSources[[#This Row],[Income Stream Switch On/Off]]="On",IFERROR(SUMIF(INDIRECT(_xlfn.TEXTJOIN(,TRUE,,,$C13,"[",Y$3,"]"),),"&gt;0",INDIRECT(_xlfn.TEXTJOIN(,TRUE,,,$C13,"[",Y$3,"]"),)),"-"),"")</f>
        <v/>
      </c>
      <c r="Z13" s="71" t="str">
        <f ca="1">IF(IncomeSources[[#This Row],[Income Stream Switch On/Off]]="On",IFERROR(SUMIF(INDIRECT(_xlfn.TEXTJOIN(,TRUE,,,$C13,"[",Z$3,"]"),),"&gt;0",INDIRECT(_xlfn.TEXTJOIN(,TRUE,,,$C13,"[",Z$3,"]"),)),"-"),"")</f>
        <v/>
      </c>
      <c r="AA13" s="71" t="str">
        <f ca="1">IF(IncomeSources[[#This Row],[Income Stream Switch On/Off]]="On",IFERROR(SUMIF(INDIRECT(_xlfn.TEXTJOIN(,TRUE,,,$C13,"[",AA$3,"]"),),"&gt;0",INDIRECT(_xlfn.TEXTJOIN(,TRUE,,,$C13,"[",AA$3,"]"),)),"-"),"")</f>
        <v/>
      </c>
      <c r="AB13" s="71" t="str">
        <f ca="1">IF(IncomeSources[[#This Row],[Income Stream Switch On/Off]]="On",IFERROR(SUMIF(INDIRECT(_xlfn.TEXTJOIN(,TRUE,,,$C13,"[",AB$3,"]"),),"&gt;0",INDIRECT(_xlfn.TEXTJOIN(,TRUE,,,$C13,"[",AB$3,"]"),)),"-"),"")</f>
        <v/>
      </c>
      <c r="AC13" s="71" t="str">
        <f ca="1">IF(IncomeSources[[#This Row],[Income Stream Switch On/Off]]="On",IFERROR(SUMIF(INDIRECT(_xlfn.TEXTJOIN(,TRUE,,,$C13,"[",AC$3,"]"),),"&gt;0",INDIRECT(_xlfn.TEXTJOIN(,TRUE,,,$C13,"[",AC$3,"]"),)),"-"),"")</f>
        <v/>
      </c>
      <c r="AD13" s="71" t="str">
        <f ca="1">IF(IncomeSources[[#This Row],[Income Stream Switch On/Off]]="On",IFERROR(SUMIF(INDIRECT(_xlfn.TEXTJOIN(,TRUE,,,$C13,"[",AD$3,"]"),),"&gt;0",INDIRECT(_xlfn.TEXTJOIN(,TRUE,,,$C13,"[",AD$3,"]"),)),"-"),"")</f>
        <v/>
      </c>
      <c r="AE13" s="71" t="str">
        <f ca="1">IF(IncomeSources[[#This Row],[Income Stream Switch On/Off]]="On",IFERROR(SUMIF(INDIRECT(_xlfn.TEXTJOIN(,TRUE,,,$C13,"[",AE$3,"]"),),"&gt;0",INDIRECT(_xlfn.TEXTJOIN(,TRUE,,,$C13,"[",AE$3,"]"),)),"-"),"")</f>
        <v/>
      </c>
      <c r="AF13" s="71" t="str">
        <f ca="1">IF(IncomeSources[[#This Row],[Income Stream Switch On/Off]]="On",IFERROR(SUMIF(INDIRECT(_xlfn.TEXTJOIN(,TRUE,,,$C13,"[",AF$3,"]"),),"&gt;0",INDIRECT(_xlfn.TEXTJOIN(,TRUE,,,$C13,"[",AF$3,"]"),)),"-"),"")</f>
        <v/>
      </c>
      <c r="AG13" s="71" t="str">
        <f ca="1">IF(IncomeSources[[#This Row],[Income Stream Switch On/Off]]="On",IFERROR(SUMIF(INDIRECT(_xlfn.TEXTJOIN(,TRUE,,,$C13,"[",AG$3,"]"),),"&gt;0",INDIRECT(_xlfn.TEXTJOIN(,TRUE,,,$C13,"[",AG$3,"]"),)),"-"),"")</f>
        <v/>
      </c>
      <c r="AH13" s="71" t="str">
        <f ca="1">IF(IncomeSources[[#This Row],[Income Stream Switch On/Off]]="On",IFERROR(SUMIF(INDIRECT(_xlfn.TEXTJOIN(,TRUE,,,$C13,"[",AH$3,"]"),),"&gt;0",INDIRECT(_xlfn.TEXTJOIN(,TRUE,,,$C13,"[",AH$3,"]"),)),"-"),"")</f>
        <v/>
      </c>
      <c r="AI13" s="71" t="str">
        <f ca="1">IF(IncomeSources[[#This Row],[Income Stream Switch On/Off]]="On",IFERROR(SUMIF(INDIRECT(_xlfn.TEXTJOIN(,TRUE,,,$C13,"[",AI$3,"]"),),"&gt;0",INDIRECT(_xlfn.TEXTJOIN(,TRUE,,,$C13,"[",AI$3,"]"),)),"-"),"")</f>
        <v/>
      </c>
      <c r="AJ13" s="71" t="str">
        <f ca="1">IF(IncomeSources[[#This Row],[Income Stream Switch On/Off]]="On",IFERROR(SUMIF(INDIRECT(_xlfn.TEXTJOIN(,TRUE,,,$C13,"[",AJ$3,"]"),),"&gt;0",INDIRECT(_xlfn.TEXTJOIN(,TRUE,,,$C13,"[",AJ$3,"]"),)),"-"),"")</f>
        <v/>
      </c>
      <c r="AK13" s="71" t="str">
        <f ca="1">IF(IncomeSources[[#This Row],[Income Stream Switch On/Off]]="On",IFERROR(SUMIF(INDIRECT(_xlfn.TEXTJOIN(,TRUE,,,$C13,"[",AK$3,"]"),),"&gt;0",INDIRECT(_xlfn.TEXTJOIN(,TRUE,,,$C13,"[",AK$3,"]"),)),"-"),"")</f>
        <v/>
      </c>
      <c r="AL13" s="71" t="str">
        <f ca="1">IF(IncomeSources[[#This Row],[Income Stream Switch On/Off]]="On",IFERROR(SUMIF(INDIRECT(_xlfn.TEXTJOIN(,TRUE,,,$C13,"[",AL$3,"]"),),"&gt;0",INDIRECT(_xlfn.TEXTJOIN(,TRUE,,,$C13,"[",AL$3,"]"),)),"-"),"")</f>
        <v/>
      </c>
      <c r="AM13" s="71" t="str">
        <f ca="1">IF(IncomeSources[[#This Row],[Income Stream Switch On/Off]]="On",IFERROR(SUMIF(INDIRECT(_xlfn.TEXTJOIN(,TRUE,,,$C13,"[",AM$3,"]"),),"&gt;0",INDIRECT(_xlfn.TEXTJOIN(,TRUE,,,$C13,"[",AM$3,"]"),)),"-"),"")</f>
        <v/>
      </c>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row>
    <row r="14" spans="2:63" ht="16.5" thickTop="1" thickBot="1" x14ac:dyDescent="0.3">
      <c r="B14" s="20" t="str">
        <f>'KPI Calculations and Macros'!C12</f>
        <v>Off</v>
      </c>
      <c r="C14" s="70">
        <f>'KPI Calculations and Macros'!B12</f>
        <v>0</v>
      </c>
      <c r="D14" s="71" t="str">
        <f ca="1">IF(IncomeSources[[#This Row],[Income Stream Switch On/Off]]="On",IFERROR(SUMIF(INDIRECT(_xlfn.TEXTJOIN(,TRUE,,,$C14,"[",D$3,"]"),),"&gt;0",INDIRECT(_xlfn.TEXTJOIN(,TRUE,,,$C14,"[",D$3,"]"),)),"-"),"")</f>
        <v/>
      </c>
      <c r="E14" s="71" t="str">
        <f ca="1">IF(IncomeSources[[#This Row],[Income Stream Switch On/Off]]="On",IFERROR(SUMIF(INDIRECT(_xlfn.TEXTJOIN(,TRUE,,,$C14,"[",E$3,"]"),),"&gt;0",INDIRECT(_xlfn.TEXTJOIN(,TRUE,,,$C14,"[",E$3,"]"),)),"-"),"")</f>
        <v/>
      </c>
      <c r="F14" s="71" t="str">
        <f ca="1">IF(IncomeSources[[#This Row],[Income Stream Switch On/Off]]="On",IFERROR(SUMIF(INDIRECT(_xlfn.TEXTJOIN(,TRUE,,,$C14,"[",F$3,"]"),),"&gt;0",INDIRECT(_xlfn.TEXTJOIN(,TRUE,,,$C14,"[",F$3,"]"),)),"-"),"")</f>
        <v/>
      </c>
      <c r="G14" s="71" t="str">
        <f ca="1">IF(IncomeSources[[#This Row],[Income Stream Switch On/Off]]="On",IFERROR(SUMIF(INDIRECT(_xlfn.TEXTJOIN(,TRUE,,,$C14,"[",G$3,"]"),),"&gt;0",INDIRECT(_xlfn.TEXTJOIN(,TRUE,,,$C14,"[",G$3,"]"),)),"-"),"")</f>
        <v/>
      </c>
      <c r="H14" s="71" t="str">
        <f ca="1">IF(IncomeSources[[#This Row],[Income Stream Switch On/Off]]="On",IFERROR(SUMIF(INDIRECT(_xlfn.TEXTJOIN(,TRUE,,,$C14,"[",H$3,"]"),),"&gt;0",INDIRECT(_xlfn.TEXTJOIN(,TRUE,,,$C14,"[",H$3,"]"),)),"-"),"")</f>
        <v/>
      </c>
      <c r="I14" s="71" t="str">
        <f ca="1">IF(IncomeSources[[#This Row],[Income Stream Switch On/Off]]="On",IFERROR(SUMIF(INDIRECT(_xlfn.TEXTJOIN(,TRUE,,,$C14,"[",I$3,"]")),"&gt;0",INDIRECT(_xlfn.TEXTJOIN(,TRUE,,,$C14,"[",I$3,"]"),)),"-"),"")</f>
        <v/>
      </c>
      <c r="J14" s="71" t="str">
        <f ca="1">IF(IncomeSources[[#This Row],[Income Stream Switch On/Off]]="On",IFERROR(SUMIF(INDIRECT(_xlfn.TEXTJOIN(,TRUE,,,$C14,"[",J$3,"]"),),"&gt;0",INDIRECT(_xlfn.TEXTJOIN(,TRUE,,,$C14,"[",J$3,"]"),)),"-"),"")</f>
        <v/>
      </c>
      <c r="K14" s="71" t="str">
        <f ca="1">IF(IncomeSources[[#This Row],[Income Stream Switch On/Off]]="On",IFERROR(SUMIF(INDIRECT(_xlfn.TEXTJOIN(,TRUE,,,$C14,"[",K$3,"]"),),"&gt;0",INDIRECT(_xlfn.TEXTJOIN(,TRUE,,,$C14,"[",K$3,"]"),)),"-"),"")</f>
        <v/>
      </c>
      <c r="L14" s="71" t="str">
        <f ca="1">IF(IncomeSources[[#This Row],[Income Stream Switch On/Off]]="On",IFERROR(SUMIF(INDIRECT(_xlfn.TEXTJOIN(,TRUE,,,$C14,"[",L$3,"]"),),"&gt;0",INDIRECT(_xlfn.TEXTJOIN(,TRUE,,,$C14,"[",L$3,"]"),)),"-"),"")</f>
        <v/>
      </c>
      <c r="M14" s="71" t="str">
        <f ca="1">IF(IncomeSources[[#This Row],[Income Stream Switch On/Off]]="On",IFERROR(SUMIF(INDIRECT(_xlfn.TEXTJOIN(,TRUE,,,$C14,"[",M$3,"]"),),"&gt;0",INDIRECT(_xlfn.TEXTJOIN(,TRUE,,,$C14,"[",M$3,"]"),)),"-"),"")</f>
        <v/>
      </c>
      <c r="N14" s="71" t="str">
        <f ca="1">IF(IncomeSources[[#This Row],[Income Stream Switch On/Off]]="On",IFERROR(SUMIF(INDIRECT(_xlfn.TEXTJOIN(,TRUE,,,$C14,"[",N$3,"]"),),"&gt;0",INDIRECT(_xlfn.TEXTJOIN(,TRUE,,,$C14,"[",N$3,"]"),)),"-"),"")</f>
        <v/>
      </c>
      <c r="O14" s="71" t="str">
        <f ca="1">IF(IncomeSources[[#This Row],[Income Stream Switch On/Off]]="On",IFERROR(SUMIF(INDIRECT(_xlfn.TEXTJOIN(,TRUE,,,$C14,"[",O$3,"]"),),"&gt;0",INDIRECT(_xlfn.TEXTJOIN(,TRUE,,,$C14,"[",O$3,"]"),)),"-"),"")</f>
        <v/>
      </c>
      <c r="P14" s="71" t="str">
        <f ca="1">IF(IncomeSources[[#This Row],[Income Stream Switch On/Off]]="On",IFERROR(SUMIF(INDIRECT(_xlfn.TEXTJOIN(,TRUE,,,$C14,"[",P$3,"]"),),"&gt;0",INDIRECT(_xlfn.TEXTJOIN(,TRUE,,,$C14,"[",P$3,"]"),)),"-"),"")</f>
        <v/>
      </c>
      <c r="Q14" s="71" t="str">
        <f ca="1">IF(IncomeSources[[#This Row],[Income Stream Switch On/Off]]="On",IFERROR(SUMIF(INDIRECT(_xlfn.TEXTJOIN(,TRUE,,,$C14,"[",Q$3,"]"),),"&gt;0",INDIRECT(_xlfn.TEXTJOIN(,TRUE,,,$C14,"[",Q$3,"]"),)),"-"),"")</f>
        <v/>
      </c>
      <c r="R14" s="71" t="str">
        <f ca="1">IF(IncomeSources[[#This Row],[Income Stream Switch On/Off]]="On",IFERROR(SUMIF(INDIRECT(_xlfn.TEXTJOIN(,TRUE,,,$C14,"[",R$3,"]"),),"&gt;0",INDIRECT(_xlfn.TEXTJOIN(,TRUE,,,$C14,"[",R$3,"]"),)),"-"),"")</f>
        <v/>
      </c>
      <c r="S14" s="71" t="str">
        <f ca="1">IF(IncomeSources[[#This Row],[Income Stream Switch On/Off]]="On",IFERROR(SUMIF(INDIRECT(_xlfn.TEXTJOIN(,TRUE,,,$C14,"[",S$3,"]"),),"&gt;0",INDIRECT(_xlfn.TEXTJOIN(,TRUE,,,$C14,"[",S$3,"]"),)),"-"),"")</f>
        <v/>
      </c>
      <c r="T14" s="71" t="str">
        <f ca="1">IF(IncomeSources[[#This Row],[Income Stream Switch On/Off]]="On",IFERROR(SUMIF(INDIRECT(_xlfn.TEXTJOIN(,TRUE,,,$C14,"[",T$3,"]"),),"&gt;0",INDIRECT(_xlfn.TEXTJOIN(,TRUE,,,$C14,"[",T$3,"]"),)),"-"),"")</f>
        <v/>
      </c>
      <c r="U14" s="71" t="str">
        <f ca="1">IF(IncomeSources[[#This Row],[Income Stream Switch On/Off]]="On",IFERROR(SUMIF(INDIRECT(_xlfn.TEXTJOIN(,TRUE,,,$C14,"[",U$3,"]"),),"&gt;0",INDIRECT(_xlfn.TEXTJOIN(,TRUE,,,$C14,"[",U$3,"]"),)),"-"),"")</f>
        <v/>
      </c>
      <c r="V14" s="71" t="str">
        <f ca="1">IF(IncomeSources[[#This Row],[Income Stream Switch On/Off]]="On",IFERROR(SUMIF(INDIRECT(_xlfn.TEXTJOIN(,TRUE,,,$C14,"[",V$3,"]"),),"&gt;0",INDIRECT(_xlfn.TEXTJOIN(,TRUE,,,$C14,"[",V$3,"]"),)),"-"),"")</f>
        <v/>
      </c>
      <c r="W14" s="71" t="str">
        <f ca="1">IF(IncomeSources[[#This Row],[Income Stream Switch On/Off]]="On",IFERROR(SUMIF(INDIRECT(_xlfn.TEXTJOIN(,TRUE,,,$C14,"[",W$3,"]"),),"&gt;0",INDIRECT(_xlfn.TEXTJOIN(,TRUE,,,$C14,"[",W$3,"]"),)),"-"),"")</f>
        <v/>
      </c>
      <c r="X14" s="71" t="str">
        <f ca="1">IF(IncomeSources[[#This Row],[Income Stream Switch On/Off]]="On",IFERROR(SUMIF(INDIRECT(_xlfn.TEXTJOIN(,TRUE,,,$C14,"[",X$3,"]"),),"&gt;0",INDIRECT(_xlfn.TEXTJOIN(,TRUE,,,$C14,"[",X$3,"]"),)),"-"),"")</f>
        <v/>
      </c>
      <c r="Y14" s="71" t="str">
        <f ca="1">IF(IncomeSources[[#This Row],[Income Stream Switch On/Off]]="On",IFERROR(SUMIF(INDIRECT(_xlfn.TEXTJOIN(,TRUE,,,$C14,"[",Y$3,"]"),),"&gt;0",INDIRECT(_xlfn.TEXTJOIN(,TRUE,,,$C14,"[",Y$3,"]"),)),"-"),"")</f>
        <v/>
      </c>
      <c r="Z14" s="71" t="str">
        <f ca="1">IF(IncomeSources[[#This Row],[Income Stream Switch On/Off]]="On",IFERROR(SUMIF(INDIRECT(_xlfn.TEXTJOIN(,TRUE,,,$C14,"[",Z$3,"]"),),"&gt;0",INDIRECT(_xlfn.TEXTJOIN(,TRUE,,,$C14,"[",Z$3,"]"),)),"-"),"")</f>
        <v/>
      </c>
      <c r="AA14" s="71" t="str">
        <f ca="1">IF(IncomeSources[[#This Row],[Income Stream Switch On/Off]]="On",IFERROR(SUMIF(INDIRECT(_xlfn.TEXTJOIN(,TRUE,,,$C14,"[",AA$3,"]"),),"&gt;0",INDIRECT(_xlfn.TEXTJOIN(,TRUE,,,$C14,"[",AA$3,"]"),)),"-"),"")</f>
        <v/>
      </c>
      <c r="AB14" s="71" t="str">
        <f ca="1">IF(IncomeSources[[#This Row],[Income Stream Switch On/Off]]="On",IFERROR(SUMIF(INDIRECT(_xlfn.TEXTJOIN(,TRUE,,,$C14,"[",AB$3,"]"),),"&gt;0",INDIRECT(_xlfn.TEXTJOIN(,TRUE,,,$C14,"[",AB$3,"]"),)),"-"),"")</f>
        <v/>
      </c>
      <c r="AC14" s="71" t="str">
        <f ca="1">IF(IncomeSources[[#This Row],[Income Stream Switch On/Off]]="On",IFERROR(SUMIF(INDIRECT(_xlfn.TEXTJOIN(,TRUE,,,$C14,"[",AC$3,"]"),),"&gt;0",INDIRECT(_xlfn.TEXTJOIN(,TRUE,,,$C14,"[",AC$3,"]"),)),"-"),"")</f>
        <v/>
      </c>
      <c r="AD14" s="71" t="str">
        <f ca="1">IF(IncomeSources[[#This Row],[Income Stream Switch On/Off]]="On",IFERROR(SUMIF(INDIRECT(_xlfn.TEXTJOIN(,TRUE,,,$C14,"[",AD$3,"]"),),"&gt;0",INDIRECT(_xlfn.TEXTJOIN(,TRUE,,,$C14,"[",AD$3,"]"),)),"-"),"")</f>
        <v/>
      </c>
      <c r="AE14" s="71" t="str">
        <f ca="1">IF(IncomeSources[[#This Row],[Income Stream Switch On/Off]]="On",IFERROR(SUMIF(INDIRECT(_xlfn.TEXTJOIN(,TRUE,,,$C14,"[",AE$3,"]"),),"&gt;0",INDIRECT(_xlfn.TEXTJOIN(,TRUE,,,$C14,"[",AE$3,"]"),)),"-"),"")</f>
        <v/>
      </c>
      <c r="AF14" s="71" t="str">
        <f ca="1">IF(IncomeSources[[#This Row],[Income Stream Switch On/Off]]="On",IFERROR(SUMIF(INDIRECT(_xlfn.TEXTJOIN(,TRUE,,,$C14,"[",AF$3,"]"),),"&gt;0",INDIRECT(_xlfn.TEXTJOIN(,TRUE,,,$C14,"[",AF$3,"]"),)),"-"),"")</f>
        <v/>
      </c>
      <c r="AG14" s="71" t="str">
        <f ca="1">IF(IncomeSources[[#This Row],[Income Stream Switch On/Off]]="On",IFERROR(SUMIF(INDIRECT(_xlfn.TEXTJOIN(,TRUE,,,$C14,"[",AG$3,"]"),),"&gt;0",INDIRECT(_xlfn.TEXTJOIN(,TRUE,,,$C14,"[",AG$3,"]"),)),"-"),"")</f>
        <v/>
      </c>
      <c r="AH14" s="71" t="str">
        <f ca="1">IF(IncomeSources[[#This Row],[Income Stream Switch On/Off]]="On",IFERROR(SUMIF(INDIRECT(_xlfn.TEXTJOIN(,TRUE,,,$C14,"[",AH$3,"]"),),"&gt;0",INDIRECT(_xlfn.TEXTJOIN(,TRUE,,,$C14,"[",AH$3,"]"),)),"-"),"")</f>
        <v/>
      </c>
      <c r="AI14" s="71" t="str">
        <f ca="1">IF(IncomeSources[[#This Row],[Income Stream Switch On/Off]]="On",IFERROR(SUMIF(INDIRECT(_xlfn.TEXTJOIN(,TRUE,,,$C14,"[",AI$3,"]"),),"&gt;0",INDIRECT(_xlfn.TEXTJOIN(,TRUE,,,$C14,"[",AI$3,"]"),)),"-"),"")</f>
        <v/>
      </c>
      <c r="AJ14" s="71" t="str">
        <f ca="1">IF(IncomeSources[[#This Row],[Income Stream Switch On/Off]]="On",IFERROR(SUMIF(INDIRECT(_xlfn.TEXTJOIN(,TRUE,,,$C14,"[",AJ$3,"]"),),"&gt;0",INDIRECT(_xlfn.TEXTJOIN(,TRUE,,,$C14,"[",AJ$3,"]"),)),"-"),"")</f>
        <v/>
      </c>
      <c r="AK14" s="71" t="str">
        <f ca="1">IF(IncomeSources[[#This Row],[Income Stream Switch On/Off]]="On",IFERROR(SUMIF(INDIRECT(_xlfn.TEXTJOIN(,TRUE,,,$C14,"[",AK$3,"]"),),"&gt;0",INDIRECT(_xlfn.TEXTJOIN(,TRUE,,,$C14,"[",AK$3,"]"),)),"-"),"")</f>
        <v/>
      </c>
      <c r="AL14" s="71" t="str">
        <f ca="1">IF(IncomeSources[[#This Row],[Income Stream Switch On/Off]]="On",IFERROR(SUMIF(INDIRECT(_xlfn.TEXTJOIN(,TRUE,,,$C14,"[",AL$3,"]"),),"&gt;0",INDIRECT(_xlfn.TEXTJOIN(,TRUE,,,$C14,"[",AL$3,"]"),)),"-"),"")</f>
        <v/>
      </c>
      <c r="AM14" s="71" t="str">
        <f ca="1">IF(IncomeSources[[#This Row],[Income Stream Switch On/Off]]="On",IFERROR(SUMIF(INDIRECT(_xlfn.TEXTJOIN(,TRUE,,,$C14,"[",AM$3,"]"),),"&gt;0",INDIRECT(_xlfn.TEXTJOIN(,TRUE,,,$C14,"[",AM$3,"]"),)),"-"),"")</f>
        <v/>
      </c>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row>
    <row r="15" spans="2:63" ht="16.5" thickTop="1" thickBot="1" x14ac:dyDescent="0.3">
      <c r="B15" s="20" t="str">
        <f>'KPI Calculations and Macros'!C13</f>
        <v>Off</v>
      </c>
      <c r="C15" s="70">
        <f>'KPI Calculations and Macros'!B13</f>
        <v>0</v>
      </c>
      <c r="D15" s="71" t="str">
        <f ca="1">IF(IncomeSources[[#This Row],[Income Stream Switch On/Off]]="On",IFERROR(SUMIF(INDIRECT(_xlfn.TEXTJOIN(,TRUE,,,$C15,"[",D$3,"]"),),"&gt;0",INDIRECT(_xlfn.TEXTJOIN(,TRUE,,,$C15,"[",D$3,"]"),)),"-"),"")</f>
        <v/>
      </c>
      <c r="E15" s="71" t="str">
        <f ca="1">IF(IncomeSources[[#This Row],[Income Stream Switch On/Off]]="On",IFERROR(SUMIF(INDIRECT(_xlfn.TEXTJOIN(,TRUE,,,$C15,"[",E$3,"]"),),"&gt;0",INDIRECT(_xlfn.TEXTJOIN(,TRUE,,,$C15,"[",E$3,"]"),)),"-"),"")</f>
        <v/>
      </c>
      <c r="F15" s="71" t="str">
        <f ca="1">IF(IncomeSources[[#This Row],[Income Stream Switch On/Off]]="On",IFERROR(SUMIF(INDIRECT(_xlfn.TEXTJOIN(,TRUE,,,$C15,"[",F$3,"]"),),"&gt;0",INDIRECT(_xlfn.TEXTJOIN(,TRUE,,,$C15,"[",F$3,"]"),)),"-"),"")</f>
        <v/>
      </c>
      <c r="G15" s="71" t="str">
        <f ca="1">IF(IncomeSources[[#This Row],[Income Stream Switch On/Off]]="On",IFERROR(SUMIF(INDIRECT(_xlfn.TEXTJOIN(,TRUE,,,$C15,"[",G$3,"]"),),"&gt;0",INDIRECT(_xlfn.TEXTJOIN(,TRUE,,,$C15,"[",G$3,"]"),)),"-"),"")</f>
        <v/>
      </c>
      <c r="H15" s="71" t="str">
        <f ca="1">IF(IncomeSources[[#This Row],[Income Stream Switch On/Off]]="On",IFERROR(SUMIF(INDIRECT(_xlfn.TEXTJOIN(,TRUE,,,$C15,"[",H$3,"]"),),"&gt;0",INDIRECT(_xlfn.TEXTJOIN(,TRUE,,,$C15,"[",H$3,"]"),)),"-"),"")</f>
        <v/>
      </c>
      <c r="I15" s="71" t="str">
        <f ca="1">IF(IncomeSources[[#This Row],[Income Stream Switch On/Off]]="On",IFERROR(SUMIF(INDIRECT(_xlfn.TEXTJOIN(,TRUE,,,$C15,"[",I$3,"]")),"&gt;0",INDIRECT(_xlfn.TEXTJOIN(,TRUE,,,$C15,"[",I$3,"]"),)),"-"),"")</f>
        <v/>
      </c>
      <c r="J15" s="71" t="str">
        <f ca="1">IF(IncomeSources[[#This Row],[Income Stream Switch On/Off]]="On",IFERROR(SUMIF(INDIRECT(_xlfn.TEXTJOIN(,TRUE,,,$C15,"[",J$3,"]"),),"&gt;0",INDIRECT(_xlfn.TEXTJOIN(,TRUE,,,$C15,"[",J$3,"]"),)),"-"),"")</f>
        <v/>
      </c>
      <c r="K15" s="71" t="str">
        <f ca="1">IF(IncomeSources[[#This Row],[Income Stream Switch On/Off]]="On",IFERROR(SUMIF(INDIRECT(_xlfn.TEXTJOIN(,TRUE,,,$C15,"[",K$3,"]"),),"&gt;0",INDIRECT(_xlfn.TEXTJOIN(,TRUE,,,$C15,"[",K$3,"]"),)),"-"),"")</f>
        <v/>
      </c>
      <c r="L15" s="71" t="str">
        <f ca="1">IF(IncomeSources[[#This Row],[Income Stream Switch On/Off]]="On",IFERROR(SUMIF(INDIRECT(_xlfn.TEXTJOIN(,TRUE,,,$C15,"[",L$3,"]"),),"&gt;0",INDIRECT(_xlfn.TEXTJOIN(,TRUE,,,$C15,"[",L$3,"]"),)),"-"),"")</f>
        <v/>
      </c>
      <c r="M15" s="71" t="str">
        <f ca="1">IF(IncomeSources[[#This Row],[Income Stream Switch On/Off]]="On",IFERROR(SUMIF(INDIRECT(_xlfn.TEXTJOIN(,TRUE,,,$C15,"[",M$3,"]"),),"&gt;0",INDIRECT(_xlfn.TEXTJOIN(,TRUE,,,$C15,"[",M$3,"]"),)),"-"),"")</f>
        <v/>
      </c>
      <c r="N15" s="71" t="str">
        <f ca="1">IF(IncomeSources[[#This Row],[Income Stream Switch On/Off]]="On",IFERROR(SUMIF(INDIRECT(_xlfn.TEXTJOIN(,TRUE,,,$C15,"[",N$3,"]"),),"&gt;0",INDIRECT(_xlfn.TEXTJOIN(,TRUE,,,$C15,"[",N$3,"]"),)),"-"),"")</f>
        <v/>
      </c>
      <c r="O15" s="71" t="str">
        <f ca="1">IF(IncomeSources[[#This Row],[Income Stream Switch On/Off]]="On",IFERROR(SUMIF(INDIRECT(_xlfn.TEXTJOIN(,TRUE,,,$C15,"[",O$3,"]"),),"&gt;0",INDIRECT(_xlfn.TEXTJOIN(,TRUE,,,$C15,"[",O$3,"]"),)),"-"),"")</f>
        <v/>
      </c>
      <c r="P15" s="71" t="str">
        <f ca="1">IF(IncomeSources[[#This Row],[Income Stream Switch On/Off]]="On",IFERROR(SUMIF(INDIRECT(_xlfn.TEXTJOIN(,TRUE,,,$C15,"[",P$3,"]"),),"&gt;0",INDIRECT(_xlfn.TEXTJOIN(,TRUE,,,$C15,"[",P$3,"]"),)),"-"),"")</f>
        <v/>
      </c>
      <c r="Q15" s="71" t="str">
        <f ca="1">IF(IncomeSources[[#This Row],[Income Stream Switch On/Off]]="On",IFERROR(SUMIF(INDIRECT(_xlfn.TEXTJOIN(,TRUE,,,$C15,"[",Q$3,"]"),),"&gt;0",INDIRECT(_xlfn.TEXTJOIN(,TRUE,,,$C15,"[",Q$3,"]"),)),"-"),"")</f>
        <v/>
      </c>
      <c r="R15" s="71" t="str">
        <f ca="1">IF(IncomeSources[[#This Row],[Income Stream Switch On/Off]]="On",IFERROR(SUMIF(INDIRECT(_xlfn.TEXTJOIN(,TRUE,,,$C15,"[",R$3,"]"),),"&gt;0",INDIRECT(_xlfn.TEXTJOIN(,TRUE,,,$C15,"[",R$3,"]"),)),"-"),"")</f>
        <v/>
      </c>
      <c r="S15" s="71" t="str">
        <f ca="1">IF(IncomeSources[[#This Row],[Income Stream Switch On/Off]]="On",IFERROR(SUMIF(INDIRECT(_xlfn.TEXTJOIN(,TRUE,,,$C15,"[",S$3,"]"),),"&gt;0",INDIRECT(_xlfn.TEXTJOIN(,TRUE,,,$C15,"[",S$3,"]"),)),"-"),"")</f>
        <v/>
      </c>
      <c r="T15" s="71" t="str">
        <f ca="1">IF(IncomeSources[[#This Row],[Income Stream Switch On/Off]]="On",IFERROR(SUMIF(INDIRECT(_xlfn.TEXTJOIN(,TRUE,,,$C15,"[",T$3,"]"),),"&gt;0",INDIRECT(_xlfn.TEXTJOIN(,TRUE,,,$C15,"[",T$3,"]"),)),"-"),"")</f>
        <v/>
      </c>
      <c r="U15" s="71" t="str">
        <f ca="1">IF(IncomeSources[[#This Row],[Income Stream Switch On/Off]]="On",IFERROR(SUMIF(INDIRECT(_xlfn.TEXTJOIN(,TRUE,,,$C15,"[",U$3,"]"),),"&gt;0",INDIRECT(_xlfn.TEXTJOIN(,TRUE,,,$C15,"[",U$3,"]"),)),"-"),"")</f>
        <v/>
      </c>
      <c r="V15" s="71" t="str">
        <f ca="1">IF(IncomeSources[[#This Row],[Income Stream Switch On/Off]]="On",IFERROR(SUMIF(INDIRECT(_xlfn.TEXTJOIN(,TRUE,,,$C15,"[",V$3,"]"),),"&gt;0",INDIRECT(_xlfn.TEXTJOIN(,TRUE,,,$C15,"[",V$3,"]"),)),"-"),"")</f>
        <v/>
      </c>
      <c r="W15" s="71" t="str">
        <f ca="1">IF(IncomeSources[[#This Row],[Income Stream Switch On/Off]]="On",IFERROR(SUMIF(INDIRECT(_xlfn.TEXTJOIN(,TRUE,,,$C15,"[",W$3,"]"),),"&gt;0",INDIRECT(_xlfn.TEXTJOIN(,TRUE,,,$C15,"[",W$3,"]"),)),"-"),"")</f>
        <v/>
      </c>
      <c r="X15" s="71" t="str">
        <f ca="1">IF(IncomeSources[[#This Row],[Income Stream Switch On/Off]]="On",IFERROR(SUMIF(INDIRECT(_xlfn.TEXTJOIN(,TRUE,,,$C15,"[",X$3,"]"),),"&gt;0",INDIRECT(_xlfn.TEXTJOIN(,TRUE,,,$C15,"[",X$3,"]"),)),"-"),"")</f>
        <v/>
      </c>
      <c r="Y15" s="71" t="str">
        <f ca="1">IF(IncomeSources[[#This Row],[Income Stream Switch On/Off]]="On",IFERROR(SUMIF(INDIRECT(_xlfn.TEXTJOIN(,TRUE,,,$C15,"[",Y$3,"]"),),"&gt;0",INDIRECT(_xlfn.TEXTJOIN(,TRUE,,,$C15,"[",Y$3,"]"),)),"-"),"")</f>
        <v/>
      </c>
      <c r="Z15" s="71" t="str">
        <f ca="1">IF(IncomeSources[[#This Row],[Income Stream Switch On/Off]]="On",IFERROR(SUMIF(INDIRECT(_xlfn.TEXTJOIN(,TRUE,,,$C15,"[",Z$3,"]"),),"&gt;0",INDIRECT(_xlfn.TEXTJOIN(,TRUE,,,$C15,"[",Z$3,"]"),)),"-"),"")</f>
        <v/>
      </c>
      <c r="AA15" s="71" t="str">
        <f ca="1">IF(IncomeSources[[#This Row],[Income Stream Switch On/Off]]="On",IFERROR(SUMIF(INDIRECT(_xlfn.TEXTJOIN(,TRUE,,,$C15,"[",AA$3,"]"),),"&gt;0",INDIRECT(_xlfn.TEXTJOIN(,TRUE,,,$C15,"[",AA$3,"]"),)),"-"),"")</f>
        <v/>
      </c>
      <c r="AB15" s="71" t="str">
        <f ca="1">IF(IncomeSources[[#This Row],[Income Stream Switch On/Off]]="On",IFERROR(SUMIF(INDIRECT(_xlfn.TEXTJOIN(,TRUE,,,$C15,"[",AB$3,"]"),),"&gt;0",INDIRECT(_xlfn.TEXTJOIN(,TRUE,,,$C15,"[",AB$3,"]"),)),"-"),"")</f>
        <v/>
      </c>
      <c r="AC15" s="71" t="str">
        <f ca="1">IF(IncomeSources[[#This Row],[Income Stream Switch On/Off]]="On",IFERROR(SUMIF(INDIRECT(_xlfn.TEXTJOIN(,TRUE,,,$C15,"[",AC$3,"]"),),"&gt;0",INDIRECT(_xlfn.TEXTJOIN(,TRUE,,,$C15,"[",AC$3,"]"),)),"-"),"")</f>
        <v/>
      </c>
      <c r="AD15" s="71" t="str">
        <f ca="1">IF(IncomeSources[[#This Row],[Income Stream Switch On/Off]]="On",IFERROR(SUMIF(INDIRECT(_xlfn.TEXTJOIN(,TRUE,,,$C15,"[",AD$3,"]"),),"&gt;0",INDIRECT(_xlfn.TEXTJOIN(,TRUE,,,$C15,"[",AD$3,"]"),)),"-"),"")</f>
        <v/>
      </c>
      <c r="AE15" s="71" t="str">
        <f ca="1">IF(IncomeSources[[#This Row],[Income Stream Switch On/Off]]="On",IFERROR(SUMIF(INDIRECT(_xlfn.TEXTJOIN(,TRUE,,,$C15,"[",AE$3,"]"),),"&gt;0",INDIRECT(_xlfn.TEXTJOIN(,TRUE,,,$C15,"[",AE$3,"]"),)),"-"),"")</f>
        <v/>
      </c>
      <c r="AF15" s="71" t="str">
        <f ca="1">IF(IncomeSources[[#This Row],[Income Stream Switch On/Off]]="On",IFERROR(SUMIF(INDIRECT(_xlfn.TEXTJOIN(,TRUE,,,$C15,"[",AF$3,"]"),),"&gt;0",INDIRECT(_xlfn.TEXTJOIN(,TRUE,,,$C15,"[",AF$3,"]"),)),"-"),"")</f>
        <v/>
      </c>
      <c r="AG15" s="71" t="str">
        <f ca="1">IF(IncomeSources[[#This Row],[Income Stream Switch On/Off]]="On",IFERROR(SUMIF(INDIRECT(_xlfn.TEXTJOIN(,TRUE,,,$C15,"[",AG$3,"]"),),"&gt;0",INDIRECT(_xlfn.TEXTJOIN(,TRUE,,,$C15,"[",AG$3,"]"),)),"-"),"")</f>
        <v/>
      </c>
      <c r="AH15" s="71" t="str">
        <f ca="1">IF(IncomeSources[[#This Row],[Income Stream Switch On/Off]]="On",IFERROR(SUMIF(INDIRECT(_xlfn.TEXTJOIN(,TRUE,,,$C15,"[",AH$3,"]"),),"&gt;0",INDIRECT(_xlfn.TEXTJOIN(,TRUE,,,$C15,"[",AH$3,"]"),)),"-"),"")</f>
        <v/>
      </c>
      <c r="AI15" s="71" t="str">
        <f ca="1">IF(IncomeSources[[#This Row],[Income Stream Switch On/Off]]="On",IFERROR(SUMIF(INDIRECT(_xlfn.TEXTJOIN(,TRUE,,,$C15,"[",AI$3,"]"),),"&gt;0",INDIRECT(_xlfn.TEXTJOIN(,TRUE,,,$C15,"[",AI$3,"]"),)),"-"),"")</f>
        <v/>
      </c>
      <c r="AJ15" s="71" t="str">
        <f ca="1">IF(IncomeSources[[#This Row],[Income Stream Switch On/Off]]="On",IFERROR(SUMIF(INDIRECT(_xlfn.TEXTJOIN(,TRUE,,,$C15,"[",AJ$3,"]"),),"&gt;0",INDIRECT(_xlfn.TEXTJOIN(,TRUE,,,$C15,"[",AJ$3,"]"),)),"-"),"")</f>
        <v/>
      </c>
      <c r="AK15" s="71" t="str">
        <f ca="1">IF(IncomeSources[[#This Row],[Income Stream Switch On/Off]]="On",IFERROR(SUMIF(INDIRECT(_xlfn.TEXTJOIN(,TRUE,,,$C15,"[",AK$3,"]"),),"&gt;0",INDIRECT(_xlfn.TEXTJOIN(,TRUE,,,$C15,"[",AK$3,"]"),)),"-"),"")</f>
        <v/>
      </c>
      <c r="AL15" s="71" t="str">
        <f ca="1">IF(IncomeSources[[#This Row],[Income Stream Switch On/Off]]="On",IFERROR(SUMIF(INDIRECT(_xlfn.TEXTJOIN(,TRUE,,,$C15,"[",AL$3,"]"),),"&gt;0",INDIRECT(_xlfn.TEXTJOIN(,TRUE,,,$C15,"[",AL$3,"]"),)),"-"),"")</f>
        <v/>
      </c>
      <c r="AM15" s="71" t="str">
        <f ca="1">IF(IncomeSources[[#This Row],[Income Stream Switch On/Off]]="On",IFERROR(SUMIF(INDIRECT(_xlfn.TEXTJOIN(,TRUE,,,$C15,"[",AM$3,"]"),),"&gt;0",INDIRECT(_xlfn.TEXTJOIN(,TRUE,,,$C15,"[",AM$3,"]"),)),"-"),"")</f>
        <v/>
      </c>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row>
    <row r="16" spans="2:63" ht="16.5" thickTop="1" thickBot="1" x14ac:dyDescent="0.3">
      <c r="B16" s="20" t="str">
        <f>'KPI Calculations and Macros'!C14</f>
        <v>Off</v>
      </c>
      <c r="C16" s="70">
        <f>'KPI Calculations and Macros'!B14</f>
        <v>0</v>
      </c>
      <c r="D16" s="71" t="str">
        <f ca="1">IF(IncomeSources[[#This Row],[Income Stream Switch On/Off]]="On",IFERROR(SUMIF(INDIRECT(_xlfn.TEXTJOIN(,TRUE,,,$C16,"[",D$3,"]"),),"&gt;0",INDIRECT(_xlfn.TEXTJOIN(,TRUE,,,$C16,"[",D$3,"]"),)),"-"),"")</f>
        <v/>
      </c>
      <c r="E16" s="71" t="str">
        <f ca="1">IF(IncomeSources[[#This Row],[Income Stream Switch On/Off]]="On",IFERROR(SUMIF(INDIRECT(_xlfn.TEXTJOIN(,TRUE,,,$C16,"[",E$3,"]"),),"&gt;0",INDIRECT(_xlfn.TEXTJOIN(,TRUE,,,$C16,"[",E$3,"]"),)),"-"),"")</f>
        <v/>
      </c>
      <c r="F16" s="71" t="str">
        <f ca="1">IF(IncomeSources[[#This Row],[Income Stream Switch On/Off]]="On",IFERROR(SUMIF(INDIRECT(_xlfn.TEXTJOIN(,TRUE,,,$C16,"[",F$3,"]"),),"&gt;0",INDIRECT(_xlfn.TEXTJOIN(,TRUE,,,$C16,"[",F$3,"]"),)),"-"),"")</f>
        <v/>
      </c>
      <c r="G16" s="71" t="str">
        <f ca="1">IF(IncomeSources[[#This Row],[Income Stream Switch On/Off]]="On",IFERROR(SUMIF(INDIRECT(_xlfn.TEXTJOIN(,TRUE,,,$C16,"[",G$3,"]"),),"&gt;0",INDIRECT(_xlfn.TEXTJOIN(,TRUE,,,$C16,"[",G$3,"]"),)),"-"),"")</f>
        <v/>
      </c>
      <c r="H16" s="71" t="str">
        <f ca="1">IF(IncomeSources[[#This Row],[Income Stream Switch On/Off]]="On",IFERROR(SUMIF(INDIRECT(_xlfn.TEXTJOIN(,TRUE,,,$C16,"[",H$3,"]"),),"&gt;0",INDIRECT(_xlfn.TEXTJOIN(,TRUE,,,$C16,"[",H$3,"]"),)),"-"),"")</f>
        <v/>
      </c>
      <c r="I16" s="71" t="str">
        <f ca="1">IF(IncomeSources[[#This Row],[Income Stream Switch On/Off]]="On",IFERROR(SUMIF(INDIRECT(_xlfn.TEXTJOIN(,TRUE,,,$C16,"[",I$3,"]")),"&gt;0",INDIRECT(_xlfn.TEXTJOIN(,TRUE,,,$C16,"[",I$3,"]"),)),"-"),"")</f>
        <v/>
      </c>
      <c r="J16" s="71" t="str">
        <f ca="1">IF(IncomeSources[[#This Row],[Income Stream Switch On/Off]]="On",IFERROR(SUMIF(INDIRECT(_xlfn.TEXTJOIN(,TRUE,,,$C16,"[",J$3,"]"),),"&gt;0",INDIRECT(_xlfn.TEXTJOIN(,TRUE,,,$C16,"[",J$3,"]"),)),"-"),"")</f>
        <v/>
      </c>
      <c r="K16" s="71" t="str">
        <f ca="1">IF(IncomeSources[[#This Row],[Income Stream Switch On/Off]]="On",IFERROR(SUMIF(INDIRECT(_xlfn.TEXTJOIN(,TRUE,,,$C16,"[",K$3,"]"),),"&gt;0",INDIRECT(_xlfn.TEXTJOIN(,TRUE,,,$C16,"[",K$3,"]"),)),"-"),"")</f>
        <v/>
      </c>
      <c r="L16" s="71" t="str">
        <f ca="1">IF(IncomeSources[[#This Row],[Income Stream Switch On/Off]]="On",IFERROR(SUMIF(INDIRECT(_xlfn.TEXTJOIN(,TRUE,,,$C16,"[",L$3,"]"),),"&gt;0",INDIRECT(_xlfn.TEXTJOIN(,TRUE,,,$C16,"[",L$3,"]"),)),"-"),"")</f>
        <v/>
      </c>
      <c r="M16" s="71" t="str">
        <f ca="1">IF(IncomeSources[[#This Row],[Income Stream Switch On/Off]]="On",IFERROR(SUMIF(INDIRECT(_xlfn.TEXTJOIN(,TRUE,,,$C16,"[",M$3,"]"),),"&gt;0",INDIRECT(_xlfn.TEXTJOIN(,TRUE,,,$C16,"[",M$3,"]"),)),"-"),"")</f>
        <v/>
      </c>
      <c r="N16" s="71" t="str">
        <f ca="1">IF(IncomeSources[[#This Row],[Income Stream Switch On/Off]]="On",IFERROR(SUMIF(INDIRECT(_xlfn.TEXTJOIN(,TRUE,,,$C16,"[",N$3,"]"),),"&gt;0",INDIRECT(_xlfn.TEXTJOIN(,TRUE,,,$C16,"[",N$3,"]"),)),"-"),"")</f>
        <v/>
      </c>
      <c r="O16" s="71" t="str">
        <f ca="1">IF(IncomeSources[[#This Row],[Income Stream Switch On/Off]]="On",IFERROR(SUMIF(INDIRECT(_xlfn.TEXTJOIN(,TRUE,,,$C16,"[",O$3,"]"),),"&gt;0",INDIRECT(_xlfn.TEXTJOIN(,TRUE,,,$C16,"[",O$3,"]"),)),"-"),"")</f>
        <v/>
      </c>
      <c r="P16" s="71" t="str">
        <f ca="1">IF(IncomeSources[[#This Row],[Income Stream Switch On/Off]]="On",IFERROR(SUMIF(INDIRECT(_xlfn.TEXTJOIN(,TRUE,,,$C16,"[",P$3,"]"),),"&gt;0",INDIRECT(_xlfn.TEXTJOIN(,TRUE,,,$C16,"[",P$3,"]"),)),"-"),"")</f>
        <v/>
      </c>
      <c r="Q16" s="71" t="str">
        <f ca="1">IF(IncomeSources[[#This Row],[Income Stream Switch On/Off]]="On",IFERROR(SUMIF(INDIRECT(_xlfn.TEXTJOIN(,TRUE,,,$C16,"[",Q$3,"]"),),"&gt;0",INDIRECT(_xlfn.TEXTJOIN(,TRUE,,,$C16,"[",Q$3,"]"),)),"-"),"")</f>
        <v/>
      </c>
      <c r="R16" s="71" t="str">
        <f ca="1">IF(IncomeSources[[#This Row],[Income Stream Switch On/Off]]="On",IFERROR(SUMIF(INDIRECT(_xlfn.TEXTJOIN(,TRUE,,,$C16,"[",R$3,"]"),),"&gt;0",INDIRECT(_xlfn.TEXTJOIN(,TRUE,,,$C16,"[",R$3,"]"),)),"-"),"")</f>
        <v/>
      </c>
      <c r="S16" s="71" t="str">
        <f ca="1">IF(IncomeSources[[#This Row],[Income Stream Switch On/Off]]="On",IFERROR(SUMIF(INDIRECT(_xlfn.TEXTJOIN(,TRUE,,,$C16,"[",S$3,"]"),),"&gt;0",INDIRECT(_xlfn.TEXTJOIN(,TRUE,,,$C16,"[",S$3,"]"),)),"-"),"")</f>
        <v/>
      </c>
      <c r="T16" s="71" t="str">
        <f ca="1">IF(IncomeSources[[#This Row],[Income Stream Switch On/Off]]="On",IFERROR(SUMIF(INDIRECT(_xlfn.TEXTJOIN(,TRUE,,,$C16,"[",T$3,"]"),),"&gt;0",INDIRECT(_xlfn.TEXTJOIN(,TRUE,,,$C16,"[",T$3,"]"),)),"-"),"")</f>
        <v/>
      </c>
      <c r="U16" s="71" t="str">
        <f ca="1">IF(IncomeSources[[#This Row],[Income Stream Switch On/Off]]="On",IFERROR(SUMIF(INDIRECT(_xlfn.TEXTJOIN(,TRUE,,,$C16,"[",U$3,"]"),),"&gt;0",INDIRECT(_xlfn.TEXTJOIN(,TRUE,,,$C16,"[",U$3,"]"),)),"-"),"")</f>
        <v/>
      </c>
      <c r="V16" s="71" t="str">
        <f ca="1">IF(IncomeSources[[#This Row],[Income Stream Switch On/Off]]="On",IFERROR(SUMIF(INDIRECT(_xlfn.TEXTJOIN(,TRUE,,,$C16,"[",V$3,"]"),),"&gt;0",INDIRECT(_xlfn.TEXTJOIN(,TRUE,,,$C16,"[",V$3,"]"),)),"-"),"")</f>
        <v/>
      </c>
      <c r="W16" s="71" t="str">
        <f ca="1">IF(IncomeSources[[#This Row],[Income Stream Switch On/Off]]="On",IFERROR(SUMIF(INDIRECT(_xlfn.TEXTJOIN(,TRUE,,,$C16,"[",W$3,"]"),),"&gt;0",INDIRECT(_xlfn.TEXTJOIN(,TRUE,,,$C16,"[",W$3,"]"),)),"-"),"")</f>
        <v/>
      </c>
      <c r="X16" s="71" t="str">
        <f ca="1">IF(IncomeSources[[#This Row],[Income Stream Switch On/Off]]="On",IFERROR(SUMIF(INDIRECT(_xlfn.TEXTJOIN(,TRUE,,,$C16,"[",X$3,"]"),),"&gt;0",INDIRECT(_xlfn.TEXTJOIN(,TRUE,,,$C16,"[",X$3,"]"),)),"-"),"")</f>
        <v/>
      </c>
      <c r="Y16" s="71" t="str">
        <f ca="1">IF(IncomeSources[[#This Row],[Income Stream Switch On/Off]]="On",IFERROR(SUMIF(INDIRECT(_xlfn.TEXTJOIN(,TRUE,,,$C16,"[",Y$3,"]"),),"&gt;0",INDIRECT(_xlfn.TEXTJOIN(,TRUE,,,$C16,"[",Y$3,"]"),)),"-"),"")</f>
        <v/>
      </c>
      <c r="Z16" s="71" t="str">
        <f ca="1">IF(IncomeSources[[#This Row],[Income Stream Switch On/Off]]="On",IFERROR(SUMIF(INDIRECT(_xlfn.TEXTJOIN(,TRUE,,,$C16,"[",Z$3,"]"),),"&gt;0",INDIRECT(_xlfn.TEXTJOIN(,TRUE,,,$C16,"[",Z$3,"]"),)),"-"),"")</f>
        <v/>
      </c>
      <c r="AA16" s="71" t="str">
        <f ca="1">IF(IncomeSources[[#This Row],[Income Stream Switch On/Off]]="On",IFERROR(SUMIF(INDIRECT(_xlfn.TEXTJOIN(,TRUE,,,$C16,"[",AA$3,"]"),),"&gt;0",INDIRECT(_xlfn.TEXTJOIN(,TRUE,,,$C16,"[",AA$3,"]"),)),"-"),"")</f>
        <v/>
      </c>
      <c r="AB16" s="71" t="str">
        <f ca="1">IF(IncomeSources[[#This Row],[Income Stream Switch On/Off]]="On",IFERROR(SUMIF(INDIRECT(_xlfn.TEXTJOIN(,TRUE,,,$C16,"[",AB$3,"]"),),"&gt;0",INDIRECT(_xlfn.TEXTJOIN(,TRUE,,,$C16,"[",AB$3,"]"),)),"-"),"")</f>
        <v/>
      </c>
      <c r="AC16" s="71" t="str">
        <f ca="1">IF(IncomeSources[[#This Row],[Income Stream Switch On/Off]]="On",IFERROR(SUMIF(INDIRECT(_xlfn.TEXTJOIN(,TRUE,,,$C16,"[",AC$3,"]"),),"&gt;0",INDIRECT(_xlfn.TEXTJOIN(,TRUE,,,$C16,"[",AC$3,"]"),)),"-"),"")</f>
        <v/>
      </c>
      <c r="AD16" s="71" t="str">
        <f ca="1">IF(IncomeSources[[#This Row],[Income Stream Switch On/Off]]="On",IFERROR(SUMIF(INDIRECT(_xlfn.TEXTJOIN(,TRUE,,,$C16,"[",AD$3,"]"),),"&gt;0",INDIRECT(_xlfn.TEXTJOIN(,TRUE,,,$C16,"[",AD$3,"]"),)),"-"),"")</f>
        <v/>
      </c>
      <c r="AE16" s="71" t="str">
        <f ca="1">IF(IncomeSources[[#This Row],[Income Stream Switch On/Off]]="On",IFERROR(SUMIF(INDIRECT(_xlfn.TEXTJOIN(,TRUE,,,$C16,"[",AE$3,"]"),),"&gt;0",INDIRECT(_xlfn.TEXTJOIN(,TRUE,,,$C16,"[",AE$3,"]"),)),"-"),"")</f>
        <v/>
      </c>
      <c r="AF16" s="71" t="str">
        <f ca="1">IF(IncomeSources[[#This Row],[Income Stream Switch On/Off]]="On",IFERROR(SUMIF(INDIRECT(_xlfn.TEXTJOIN(,TRUE,,,$C16,"[",AF$3,"]"),),"&gt;0",INDIRECT(_xlfn.TEXTJOIN(,TRUE,,,$C16,"[",AF$3,"]"),)),"-"),"")</f>
        <v/>
      </c>
      <c r="AG16" s="71" t="str">
        <f ca="1">IF(IncomeSources[[#This Row],[Income Stream Switch On/Off]]="On",IFERROR(SUMIF(INDIRECT(_xlfn.TEXTJOIN(,TRUE,,,$C16,"[",AG$3,"]"),),"&gt;0",INDIRECT(_xlfn.TEXTJOIN(,TRUE,,,$C16,"[",AG$3,"]"),)),"-"),"")</f>
        <v/>
      </c>
      <c r="AH16" s="71" t="str">
        <f ca="1">IF(IncomeSources[[#This Row],[Income Stream Switch On/Off]]="On",IFERROR(SUMIF(INDIRECT(_xlfn.TEXTJOIN(,TRUE,,,$C16,"[",AH$3,"]"),),"&gt;0",INDIRECT(_xlfn.TEXTJOIN(,TRUE,,,$C16,"[",AH$3,"]"),)),"-"),"")</f>
        <v/>
      </c>
      <c r="AI16" s="71" t="str">
        <f ca="1">IF(IncomeSources[[#This Row],[Income Stream Switch On/Off]]="On",IFERROR(SUMIF(INDIRECT(_xlfn.TEXTJOIN(,TRUE,,,$C16,"[",AI$3,"]"),),"&gt;0",INDIRECT(_xlfn.TEXTJOIN(,TRUE,,,$C16,"[",AI$3,"]"),)),"-"),"")</f>
        <v/>
      </c>
      <c r="AJ16" s="71" t="str">
        <f ca="1">IF(IncomeSources[[#This Row],[Income Stream Switch On/Off]]="On",IFERROR(SUMIF(INDIRECT(_xlfn.TEXTJOIN(,TRUE,,,$C16,"[",AJ$3,"]"),),"&gt;0",INDIRECT(_xlfn.TEXTJOIN(,TRUE,,,$C16,"[",AJ$3,"]"),)),"-"),"")</f>
        <v/>
      </c>
      <c r="AK16" s="71" t="str">
        <f ca="1">IF(IncomeSources[[#This Row],[Income Stream Switch On/Off]]="On",IFERROR(SUMIF(INDIRECT(_xlfn.TEXTJOIN(,TRUE,,,$C16,"[",AK$3,"]"),),"&gt;0",INDIRECT(_xlfn.TEXTJOIN(,TRUE,,,$C16,"[",AK$3,"]"),)),"-"),"")</f>
        <v/>
      </c>
      <c r="AL16" s="71" t="str">
        <f ca="1">IF(IncomeSources[[#This Row],[Income Stream Switch On/Off]]="On",IFERROR(SUMIF(INDIRECT(_xlfn.TEXTJOIN(,TRUE,,,$C16,"[",AL$3,"]"),),"&gt;0",INDIRECT(_xlfn.TEXTJOIN(,TRUE,,,$C16,"[",AL$3,"]"),)),"-"),"")</f>
        <v/>
      </c>
      <c r="AM16" s="71" t="str">
        <f ca="1">IF(IncomeSources[[#This Row],[Income Stream Switch On/Off]]="On",IFERROR(SUMIF(INDIRECT(_xlfn.TEXTJOIN(,TRUE,,,$C16,"[",AM$3,"]"),),"&gt;0",INDIRECT(_xlfn.TEXTJOIN(,TRUE,,,$C16,"[",AM$3,"]"),)),"-"),"")</f>
        <v/>
      </c>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2:63" ht="16.5" thickTop="1" thickBot="1" x14ac:dyDescent="0.3">
      <c r="B17" s="20" t="str">
        <f>'KPI Calculations and Macros'!C15</f>
        <v>Off</v>
      </c>
      <c r="C17" s="70">
        <f>'KPI Calculations and Macros'!B15</f>
        <v>0</v>
      </c>
      <c r="D17" s="71" t="str">
        <f ca="1">IF(IncomeSources[[#This Row],[Income Stream Switch On/Off]]="On",IFERROR(SUMIF(INDIRECT(_xlfn.TEXTJOIN(,TRUE,,,$C17,"[",D$3,"]"),),"&gt;0",INDIRECT(_xlfn.TEXTJOIN(,TRUE,,,$C17,"[",D$3,"]"),)),"-"),"")</f>
        <v/>
      </c>
      <c r="E17" s="71" t="str">
        <f ca="1">IF(IncomeSources[[#This Row],[Income Stream Switch On/Off]]="On",IFERROR(SUMIF(INDIRECT(_xlfn.TEXTJOIN(,TRUE,,,$C17,"[",E$3,"]"),),"&gt;0",INDIRECT(_xlfn.TEXTJOIN(,TRUE,,,$C17,"[",E$3,"]"),)),"-"),"")</f>
        <v/>
      </c>
      <c r="F17" s="71" t="str">
        <f ca="1">IF(IncomeSources[[#This Row],[Income Stream Switch On/Off]]="On",IFERROR(SUMIF(INDIRECT(_xlfn.TEXTJOIN(,TRUE,,,$C17,"[",F$3,"]"),),"&gt;0",INDIRECT(_xlfn.TEXTJOIN(,TRUE,,,$C17,"[",F$3,"]"),)),"-"),"")</f>
        <v/>
      </c>
      <c r="G17" s="71" t="str">
        <f ca="1">IF(IncomeSources[[#This Row],[Income Stream Switch On/Off]]="On",IFERROR(SUMIF(INDIRECT(_xlfn.TEXTJOIN(,TRUE,,,$C17,"[",G$3,"]"),),"&gt;0",INDIRECT(_xlfn.TEXTJOIN(,TRUE,,,$C17,"[",G$3,"]"),)),"-"),"")</f>
        <v/>
      </c>
      <c r="H17" s="71" t="str">
        <f ca="1">IF(IncomeSources[[#This Row],[Income Stream Switch On/Off]]="On",IFERROR(SUMIF(INDIRECT(_xlfn.TEXTJOIN(,TRUE,,,$C17,"[",H$3,"]"),),"&gt;0",INDIRECT(_xlfn.TEXTJOIN(,TRUE,,,$C17,"[",H$3,"]"),)),"-"),"")</f>
        <v/>
      </c>
      <c r="I17" s="71" t="str">
        <f ca="1">IF(IncomeSources[[#This Row],[Income Stream Switch On/Off]]="On",IFERROR(SUMIF(INDIRECT(_xlfn.TEXTJOIN(,TRUE,,,$C17,"[",I$3,"]")),"&gt;0",INDIRECT(_xlfn.TEXTJOIN(,TRUE,,,$C17,"[",I$3,"]"),)),"-"),"")</f>
        <v/>
      </c>
      <c r="J17" s="71" t="str">
        <f ca="1">IF(IncomeSources[[#This Row],[Income Stream Switch On/Off]]="On",IFERROR(SUMIF(INDIRECT(_xlfn.TEXTJOIN(,TRUE,,,$C17,"[",J$3,"]"),),"&gt;0",INDIRECT(_xlfn.TEXTJOIN(,TRUE,,,$C17,"[",J$3,"]"),)),"-"),"")</f>
        <v/>
      </c>
      <c r="K17" s="71" t="str">
        <f ca="1">IF(IncomeSources[[#This Row],[Income Stream Switch On/Off]]="On",IFERROR(SUMIF(INDIRECT(_xlfn.TEXTJOIN(,TRUE,,,$C17,"[",K$3,"]"),),"&gt;0",INDIRECT(_xlfn.TEXTJOIN(,TRUE,,,$C17,"[",K$3,"]"),)),"-"),"")</f>
        <v/>
      </c>
      <c r="L17" s="71" t="str">
        <f ca="1">IF(IncomeSources[[#This Row],[Income Stream Switch On/Off]]="On",IFERROR(SUMIF(INDIRECT(_xlfn.TEXTJOIN(,TRUE,,,$C17,"[",L$3,"]"),),"&gt;0",INDIRECT(_xlfn.TEXTJOIN(,TRUE,,,$C17,"[",L$3,"]"),)),"-"),"")</f>
        <v/>
      </c>
      <c r="M17" s="71" t="str">
        <f ca="1">IF(IncomeSources[[#This Row],[Income Stream Switch On/Off]]="On",IFERROR(SUMIF(INDIRECT(_xlfn.TEXTJOIN(,TRUE,,,$C17,"[",M$3,"]"),),"&gt;0",INDIRECT(_xlfn.TEXTJOIN(,TRUE,,,$C17,"[",M$3,"]"),)),"-"),"")</f>
        <v/>
      </c>
      <c r="N17" s="71" t="str">
        <f ca="1">IF(IncomeSources[[#This Row],[Income Stream Switch On/Off]]="On",IFERROR(SUMIF(INDIRECT(_xlfn.TEXTJOIN(,TRUE,,,$C17,"[",N$3,"]"),),"&gt;0",INDIRECT(_xlfn.TEXTJOIN(,TRUE,,,$C17,"[",N$3,"]"),)),"-"),"")</f>
        <v/>
      </c>
      <c r="O17" s="71" t="str">
        <f ca="1">IF(IncomeSources[[#This Row],[Income Stream Switch On/Off]]="On",IFERROR(SUMIF(INDIRECT(_xlfn.TEXTJOIN(,TRUE,,,$C17,"[",O$3,"]"),),"&gt;0",INDIRECT(_xlfn.TEXTJOIN(,TRUE,,,$C17,"[",O$3,"]"),)),"-"),"")</f>
        <v/>
      </c>
      <c r="P17" s="71" t="str">
        <f ca="1">IF(IncomeSources[[#This Row],[Income Stream Switch On/Off]]="On",IFERROR(SUMIF(INDIRECT(_xlfn.TEXTJOIN(,TRUE,,,$C17,"[",P$3,"]"),),"&gt;0",INDIRECT(_xlfn.TEXTJOIN(,TRUE,,,$C17,"[",P$3,"]"),)),"-"),"")</f>
        <v/>
      </c>
      <c r="Q17" s="71" t="str">
        <f ca="1">IF(IncomeSources[[#This Row],[Income Stream Switch On/Off]]="On",IFERROR(SUMIF(INDIRECT(_xlfn.TEXTJOIN(,TRUE,,,$C17,"[",Q$3,"]"),),"&gt;0",INDIRECT(_xlfn.TEXTJOIN(,TRUE,,,$C17,"[",Q$3,"]"),)),"-"),"")</f>
        <v/>
      </c>
      <c r="R17" s="71" t="str">
        <f ca="1">IF(IncomeSources[[#This Row],[Income Stream Switch On/Off]]="On",IFERROR(SUMIF(INDIRECT(_xlfn.TEXTJOIN(,TRUE,,,$C17,"[",R$3,"]"),),"&gt;0",INDIRECT(_xlfn.TEXTJOIN(,TRUE,,,$C17,"[",R$3,"]"),)),"-"),"")</f>
        <v/>
      </c>
      <c r="S17" s="71" t="str">
        <f ca="1">IF(IncomeSources[[#This Row],[Income Stream Switch On/Off]]="On",IFERROR(SUMIF(INDIRECT(_xlfn.TEXTJOIN(,TRUE,,,$C17,"[",S$3,"]"),),"&gt;0",INDIRECT(_xlfn.TEXTJOIN(,TRUE,,,$C17,"[",S$3,"]"),)),"-"),"")</f>
        <v/>
      </c>
      <c r="T17" s="71" t="str">
        <f ca="1">IF(IncomeSources[[#This Row],[Income Stream Switch On/Off]]="On",IFERROR(SUMIF(INDIRECT(_xlfn.TEXTJOIN(,TRUE,,,$C17,"[",T$3,"]"),),"&gt;0",INDIRECT(_xlfn.TEXTJOIN(,TRUE,,,$C17,"[",T$3,"]"),)),"-"),"")</f>
        <v/>
      </c>
      <c r="U17" s="71" t="str">
        <f ca="1">IF(IncomeSources[[#This Row],[Income Stream Switch On/Off]]="On",IFERROR(SUMIF(INDIRECT(_xlfn.TEXTJOIN(,TRUE,,,$C17,"[",U$3,"]"),),"&gt;0",INDIRECT(_xlfn.TEXTJOIN(,TRUE,,,$C17,"[",U$3,"]"),)),"-"),"")</f>
        <v/>
      </c>
      <c r="V17" s="71" t="str">
        <f ca="1">IF(IncomeSources[[#This Row],[Income Stream Switch On/Off]]="On",IFERROR(SUMIF(INDIRECT(_xlfn.TEXTJOIN(,TRUE,,,$C17,"[",V$3,"]"),),"&gt;0",INDIRECT(_xlfn.TEXTJOIN(,TRUE,,,$C17,"[",V$3,"]"),)),"-"),"")</f>
        <v/>
      </c>
      <c r="W17" s="71" t="str">
        <f ca="1">IF(IncomeSources[[#This Row],[Income Stream Switch On/Off]]="On",IFERROR(SUMIF(INDIRECT(_xlfn.TEXTJOIN(,TRUE,,,$C17,"[",W$3,"]"),),"&gt;0",INDIRECT(_xlfn.TEXTJOIN(,TRUE,,,$C17,"[",W$3,"]"),)),"-"),"")</f>
        <v/>
      </c>
      <c r="X17" s="71" t="str">
        <f ca="1">IF(IncomeSources[[#This Row],[Income Stream Switch On/Off]]="On",IFERROR(SUMIF(INDIRECT(_xlfn.TEXTJOIN(,TRUE,,,$C17,"[",X$3,"]"),),"&gt;0",INDIRECT(_xlfn.TEXTJOIN(,TRUE,,,$C17,"[",X$3,"]"),)),"-"),"")</f>
        <v/>
      </c>
      <c r="Y17" s="71" t="str">
        <f ca="1">IF(IncomeSources[[#This Row],[Income Stream Switch On/Off]]="On",IFERROR(SUMIF(INDIRECT(_xlfn.TEXTJOIN(,TRUE,,,$C17,"[",Y$3,"]"),),"&gt;0",INDIRECT(_xlfn.TEXTJOIN(,TRUE,,,$C17,"[",Y$3,"]"),)),"-"),"")</f>
        <v/>
      </c>
      <c r="Z17" s="71" t="str">
        <f ca="1">IF(IncomeSources[[#This Row],[Income Stream Switch On/Off]]="On",IFERROR(SUMIF(INDIRECT(_xlfn.TEXTJOIN(,TRUE,,,$C17,"[",Z$3,"]"),),"&gt;0",INDIRECT(_xlfn.TEXTJOIN(,TRUE,,,$C17,"[",Z$3,"]"),)),"-"),"")</f>
        <v/>
      </c>
      <c r="AA17" s="71" t="str">
        <f ca="1">IF(IncomeSources[[#This Row],[Income Stream Switch On/Off]]="On",IFERROR(SUMIF(INDIRECT(_xlfn.TEXTJOIN(,TRUE,,,$C17,"[",AA$3,"]"),),"&gt;0",INDIRECT(_xlfn.TEXTJOIN(,TRUE,,,$C17,"[",AA$3,"]"),)),"-"),"")</f>
        <v/>
      </c>
      <c r="AB17" s="71" t="str">
        <f ca="1">IF(IncomeSources[[#This Row],[Income Stream Switch On/Off]]="On",IFERROR(SUMIF(INDIRECT(_xlfn.TEXTJOIN(,TRUE,,,$C17,"[",AB$3,"]"),),"&gt;0",INDIRECT(_xlfn.TEXTJOIN(,TRUE,,,$C17,"[",AB$3,"]"),)),"-"),"")</f>
        <v/>
      </c>
      <c r="AC17" s="71" t="str">
        <f ca="1">IF(IncomeSources[[#This Row],[Income Stream Switch On/Off]]="On",IFERROR(SUMIF(INDIRECT(_xlfn.TEXTJOIN(,TRUE,,,$C17,"[",AC$3,"]"),),"&gt;0",INDIRECT(_xlfn.TEXTJOIN(,TRUE,,,$C17,"[",AC$3,"]"),)),"-"),"")</f>
        <v/>
      </c>
      <c r="AD17" s="71" t="str">
        <f ca="1">IF(IncomeSources[[#This Row],[Income Stream Switch On/Off]]="On",IFERROR(SUMIF(INDIRECT(_xlfn.TEXTJOIN(,TRUE,,,$C17,"[",AD$3,"]"),),"&gt;0",INDIRECT(_xlfn.TEXTJOIN(,TRUE,,,$C17,"[",AD$3,"]"),)),"-"),"")</f>
        <v/>
      </c>
      <c r="AE17" s="71" t="str">
        <f ca="1">IF(IncomeSources[[#This Row],[Income Stream Switch On/Off]]="On",IFERROR(SUMIF(INDIRECT(_xlfn.TEXTJOIN(,TRUE,,,$C17,"[",AE$3,"]"),),"&gt;0",INDIRECT(_xlfn.TEXTJOIN(,TRUE,,,$C17,"[",AE$3,"]"),)),"-"),"")</f>
        <v/>
      </c>
      <c r="AF17" s="71" t="str">
        <f ca="1">IF(IncomeSources[[#This Row],[Income Stream Switch On/Off]]="On",IFERROR(SUMIF(INDIRECT(_xlfn.TEXTJOIN(,TRUE,,,$C17,"[",AF$3,"]"),),"&gt;0",INDIRECT(_xlfn.TEXTJOIN(,TRUE,,,$C17,"[",AF$3,"]"),)),"-"),"")</f>
        <v/>
      </c>
      <c r="AG17" s="71" t="str">
        <f ca="1">IF(IncomeSources[[#This Row],[Income Stream Switch On/Off]]="On",IFERROR(SUMIF(INDIRECT(_xlfn.TEXTJOIN(,TRUE,,,$C17,"[",AG$3,"]"),),"&gt;0",INDIRECT(_xlfn.TEXTJOIN(,TRUE,,,$C17,"[",AG$3,"]"),)),"-"),"")</f>
        <v/>
      </c>
      <c r="AH17" s="71" t="str">
        <f ca="1">IF(IncomeSources[[#This Row],[Income Stream Switch On/Off]]="On",IFERROR(SUMIF(INDIRECT(_xlfn.TEXTJOIN(,TRUE,,,$C17,"[",AH$3,"]"),),"&gt;0",INDIRECT(_xlfn.TEXTJOIN(,TRUE,,,$C17,"[",AH$3,"]"),)),"-"),"")</f>
        <v/>
      </c>
      <c r="AI17" s="71" t="str">
        <f ca="1">IF(IncomeSources[[#This Row],[Income Stream Switch On/Off]]="On",IFERROR(SUMIF(INDIRECT(_xlfn.TEXTJOIN(,TRUE,,,$C17,"[",AI$3,"]"),),"&gt;0",INDIRECT(_xlfn.TEXTJOIN(,TRUE,,,$C17,"[",AI$3,"]"),)),"-"),"")</f>
        <v/>
      </c>
      <c r="AJ17" s="71" t="str">
        <f ca="1">IF(IncomeSources[[#This Row],[Income Stream Switch On/Off]]="On",IFERROR(SUMIF(INDIRECT(_xlfn.TEXTJOIN(,TRUE,,,$C17,"[",AJ$3,"]"),),"&gt;0",INDIRECT(_xlfn.TEXTJOIN(,TRUE,,,$C17,"[",AJ$3,"]"),)),"-"),"")</f>
        <v/>
      </c>
      <c r="AK17" s="71" t="str">
        <f ca="1">IF(IncomeSources[[#This Row],[Income Stream Switch On/Off]]="On",IFERROR(SUMIF(INDIRECT(_xlfn.TEXTJOIN(,TRUE,,,$C17,"[",AK$3,"]"),),"&gt;0",INDIRECT(_xlfn.TEXTJOIN(,TRUE,,,$C17,"[",AK$3,"]"),)),"-"),"")</f>
        <v/>
      </c>
      <c r="AL17" s="71" t="str">
        <f ca="1">IF(IncomeSources[[#This Row],[Income Stream Switch On/Off]]="On",IFERROR(SUMIF(INDIRECT(_xlfn.TEXTJOIN(,TRUE,,,$C17,"[",AL$3,"]"),),"&gt;0",INDIRECT(_xlfn.TEXTJOIN(,TRUE,,,$C17,"[",AL$3,"]"),)),"-"),"")</f>
        <v/>
      </c>
      <c r="AM17" s="71" t="str">
        <f ca="1">IF(IncomeSources[[#This Row],[Income Stream Switch On/Off]]="On",IFERROR(SUMIF(INDIRECT(_xlfn.TEXTJOIN(,TRUE,,,$C17,"[",AM$3,"]"),),"&gt;0",INDIRECT(_xlfn.TEXTJOIN(,TRUE,,,$C17,"[",AM$3,"]"),)),"-"),"")</f>
        <v/>
      </c>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2:63" ht="16.5" thickTop="1" thickBot="1" x14ac:dyDescent="0.3">
      <c r="B18" s="20" t="str">
        <f>'KPI Calculations and Macros'!C16</f>
        <v>Off</v>
      </c>
      <c r="C18" s="70">
        <f>'KPI Calculations and Macros'!B16</f>
        <v>0</v>
      </c>
      <c r="D18" s="71" t="str">
        <f ca="1">IF(IncomeSources[[#This Row],[Income Stream Switch On/Off]]="On",IFERROR(SUMIF(INDIRECT(_xlfn.TEXTJOIN(,TRUE,,,$C18,"[",D$3,"]"),),"&gt;0",INDIRECT(_xlfn.TEXTJOIN(,TRUE,,,$C18,"[",D$3,"]"),)),"-"),"")</f>
        <v/>
      </c>
      <c r="E18" s="71" t="str">
        <f ca="1">IF(IncomeSources[[#This Row],[Income Stream Switch On/Off]]="On",IFERROR(SUMIF(INDIRECT(_xlfn.TEXTJOIN(,TRUE,,,$C18,"[",E$3,"]"),),"&gt;0",INDIRECT(_xlfn.TEXTJOIN(,TRUE,,,$C18,"[",E$3,"]"),)),"-"),"")</f>
        <v/>
      </c>
      <c r="F18" s="71" t="str">
        <f ca="1">IF(IncomeSources[[#This Row],[Income Stream Switch On/Off]]="On",IFERROR(SUMIF(INDIRECT(_xlfn.TEXTJOIN(,TRUE,,,$C18,"[",F$3,"]"),),"&gt;0",INDIRECT(_xlfn.TEXTJOIN(,TRUE,,,$C18,"[",F$3,"]"),)),"-"),"")</f>
        <v/>
      </c>
      <c r="G18" s="71" t="str">
        <f ca="1">IF(IncomeSources[[#This Row],[Income Stream Switch On/Off]]="On",IFERROR(SUMIF(INDIRECT(_xlfn.TEXTJOIN(,TRUE,,,$C18,"[",G$3,"]"),),"&gt;0",INDIRECT(_xlfn.TEXTJOIN(,TRUE,,,$C18,"[",G$3,"]"),)),"-"),"")</f>
        <v/>
      </c>
      <c r="H18" s="71" t="str">
        <f ca="1">IF(IncomeSources[[#This Row],[Income Stream Switch On/Off]]="On",IFERROR(SUMIF(INDIRECT(_xlfn.TEXTJOIN(,TRUE,,,$C18,"[",H$3,"]"),),"&gt;0",INDIRECT(_xlfn.TEXTJOIN(,TRUE,,,$C18,"[",H$3,"]"),)),"-"),"")</f>
        <v/>
      </c>
      <c r="I18" s="71" t="str">
        <f ca="1">IF(IncomeSources[[#This Row],[Income Stream Switch On/Off]]="On",IFERROR(SUMIF(INDIRECT(_xlfn.TEXTJOIN(,TRUE,,,$C18,"[",I$3,"]")),"&gt;0",INDIRECT(_xlfn.TEXTJOIN(,TRUE,,,$C18,"[",I$3,"]"),)),"-"),"")</f>
        <v/>
      </c>
      <c r="J18" s="71" t="str">
        <f ca="1">IF(IncomeSources[[#This Row],[Income Stream Switch On/Off]]="On",IFERROR(SUMIF(INDIRECT(_xlfn.TEXTJOIN(,TRUE,,,$C18,"[",J$3,"]"),),"&gt;0",INDIRECT(_xlfn.TEXTJOIN(,TRUE,,,$C18,"[",J$3,"]"),)),"-"),"")</f>
        <v/>
      </c>
      <c r="K18" s="71" t="str">
        <f ca="1">IF(IncomeSources[[#This Row],[Income Stream Switch On/Off]]="On",IFERROR(SUMIF(INDIRECT(_xlfn.TEXTJOIN(,TRUE,,,$C18,"[",K$3,"]"),),"&gt;0",INDIRECT(_xlfn.TEXTJOIN(,TRUE,,,$C18,"[",K$3,"]"),)),"-"),"")</f>
        <v/>
      </c>
      <c r="L18" s="71" t="str">
        <f ca="1">IF(IncomeSources[[#This Row],[Income Stream Switch On/Off]]="On",IFERROR(SUMIF(INDIRECT(_xlfn.TEXTJOIN(,TRUE,,,$C18,"[",L$3,"]"),),"&gt;0",INDIRECT(_xlfn.TEXTJOIN(,TRUE,,,$C18,"[",L$3,"]"),)),"-"),"")</f>
        <v/>
      </c>
      <c r="M18" s="71" t="str">
        <f ca="1">IF(IncomeSources[[#This Row],[Income Stream Switch On/Off]]="On",IFERROR(SUMIF(INDIRECT(_xlfn.TEXTJOIN(,TRUE,,,$C18,"[",M$3,"]"),),"&gt;0",INDIRECT(_xlfn.TEXTJOIN(,TRUE,,,$C18,"[",M$3,"]"),)),"-"),"")</f>
        <v/>
      </c>
      <c r="N18" s="71" t="str">
        <f ca="1">IF(IncomeSources[[#This Row],[Income Stream Switch On/Off]]="On",IFERROR(SUMIF(INDIRECT(_xlfn.TEXTJOIN(,TRUE,,,$C18,"[",N$3,"]"),),"&gt;0",INDIRECT(_xlfn.TEXTJOIN(,TRUE,,,$C18,"[",N$3,"]"),)),"-"),"")</f>
        <v/>
      </c>
      <c r="O18" s="71" t="str">
        <f ca="1">IF(IncomeSources[[#This Row],[Income Stream Switch On/Off]]="On",IFERROR(SUMIF(INDIRECT(_xlfn.TEXTJOIN(,TRUE,,,$C18,"[",O$3,"]"),),"&gt;0",INDIRECT(_xlfn.TEXTJOIN(,TRUE,,,$C18,"[",O$3,"]"),)),"-"),"")</f>
        <v/>
      </c>
      <c r="P18" s="71" t="str">
        <f ca="1">IF(IncomeSources[[#This Row],[Income Stream Switch On/Off]]="On",IFERROR(SUMIF(INDIRECT(_xlfn.TEXTJOIN(,TRUE,,,$C18,"[",P$3,"]"),),"&gt;0",INDIRECT(_xlfn.TEXTJOIN(,TRUE,,,$C18,"[",P$3,"]"),)),"-"),"")</f>
        <v/>
      </c>
      <c r="Q18" s="71" t="str">
        <f ca="1">IF(IncomeSources[[#This Row],[Income Stream Switch On/Off]]="On",IFERROR(SUMIF(INDIRECT(_xlfn.TEXTJOIN(,TRUE,,,$C18,"[",Q$3,"]"),),"&gt;0",INDIRECT(_xlfn.TEXTJOIN(,TRUE,,,$C18,"[",Q$3,"]"),)),"-"),"")</f>
        <v/>
      </c>
      <c r="R18" s="71" t="str">
        <f ca="1">IF(IncomeSources[[#This Row],[Income Stream Switch On/Off]]="On",IFERROR(SUMIF(INDIRECT(_xlfn.TEXTJOIN(,TRUE,,,$C18,"[",R$3,"]"),),"&gt;0",INDIRECT(_xlfn.TEXTJOIN(,TRUE,,,$C18,"[",R$3,"]"),)),"-"),"")</f>
        <v/>
      </c>
      <c r="S18" s="71" t="str">
        <f ca="1">IF(IncomeSources[[#This Row],[Income Stream Switch On/Off]]="On",IFERROR(SUMIF(INDIRECT(_xlfn.TEXTJOIN(,TRUE,,,$C18,"[",S$3,"]"),),"&gt;0",INDIRECT(_xlfn.TEXTJOIN(,TRUE,,,$C18,"[",S$3,"]"),)),"-"),"")</f>
        <v/>
      </c>
      <c r="T18" s="71" t="str">
        <f ca="1">IF(IncomeSources[[#This Row],[Income Stream Switch On/Off]]="On",IFERROR(SUMIF(INDIRECT(_xlfn.TEXTJOIN(,TRUE,,,$C18,"[",T$3,"]"),),"&gt;0",INDIRECT(_xlfn.TEXTJOIN(,TRUE,,,$C18,"[",T$3,"]"),)),"-"),"")</f>
        <v/>
      </c>
      <c r="U18" s="71" t="str">
        <f ca="1">IF(IncomeSources[[#This Row],[Income Stream Switch On/Off]]="On",IFERROR(SUMIF(INDIRECT(_xlfn.TEXTJOIN(,TRUE,,,$C18,"[",U$3,"]"),),"&gt;0",INDIRECT(_xlfn.TEXTJOIN(,TRUE,,,$C18,"[",U$3,"]"),)),"-"),"")</f>
        <v/>
      </c>
      <c r="V18" s="71" t="str">
        <f ca="1">IF(IncomeSources[[#This Row],[Income Stream Switch On/Off]]="On",IFERROR(SUMIF(INDIRECT(_xlfn.TEXTJOIN(,TRUE,,,$C18,"[",V$3,"]"),),"&gt;0",INDIRECT(_xlfn.TEXTJOIN(,TRUE,,,$C18,"[",V$3,"]"),)),"-"),"")</f>
        <v/>
      </c>
      <c r="W18" s="71" t="str">
        <f ca="1">IF(IncomeSources[[#This Row],[Income Stream Switch On/Off]]="On",IFERROR(SUMIF(INDIRECT(_xlfn.TEXTJOIN(,TRUE,,,$C18,"[",W$3,"]"),),"&gt;0",INDIRECT(_xlfn.TEXTJOIN(,TRUE,,,$C18,"[",W$3,"]"),)),"-"),"")</f>
        <v/>
      </c>
      <c r="X18" s="71" t="str">
        <f ca="1">IF(IncomeSources[[#This Row],[Income Stream Switch On/Off]]="On",IFERROR(SUMIF(INDIRECT(_xlfn.TEXTJOIN(,TRUE,,,$C18,"[",X$3,"]"),),"&gt;0",INDIRECT(_xlfn.TEXTJOIN(,TRUE,,,$C18,"[",X$3,"]"),)),"-"),"")</f>
        <v/>
      </c>
      <c r="Y18" s="71" t="str">
        <f ca="1">IF(IncomeSources[[#This Row],[Income Stream Switch On/Off]]="On",IFERROR(SUMIF(INDIRECT(_xlfn.TEXTJOIN(,TRUE,,,$C18,"[",Y$3,"]"),),"&gt;0",INDIRECT(_xlfn.TEXTJOIN(,TRUE,,,$C18,"[",Y$3,"]"),)),"-"),"")</f>
        <v/>
      </c>
      <c r="Z18" s="71" t="str">
        <f ca="1">IF(IncomeSources[[#This Row],[Income Stream Switch On/Off]]="On",IFERROR(SUMIF(INDIRECT(_xlfn.TEXTJOIN(,TRUE,,,$C18,"[",Z$3,"]"),),"&gt;0",INDIRECT(_xlfn.TEXTJOIN(,TRUE,,,$C18,"[",Z$3,"]"),)),"-"),"")</f>
        <v/>
      </c>
      <c r="AA18" s="71" t="str">
        <f ca="1">IF(IncomeSources[[#This Row],[Income Stream Switch On/Off]]="On",IFERROR(SUMIF(INDIRECT(_xlfn.TEXTJOIN(,TRUE,,,$C18,"[",AA$3,"]"),),"&gt;0",INDIRECT(_xlfn.TEXTJOIN(,TRUE,,,$C18,"[",AA$3,"]"),)),"-"),"")</f>
        <v/>
      </c>
      <c r="AB18" s="71" t="str">
        <f ca="1">IF(IncomeSources[[#This Row],[Income Stream Switch On/Off]]="On",IFERROR(SUMIF(INDIRECT(_xlfn.TEXTJOIN(,TRUE,,,$C18,"[",AB$3,"]"),),"&gt;0",INDIRECT(_xlfn.TEXTJOIN(,TRUE,,,$C18,"[",AB$3,"]"),)),"-"),"")</f>
        <v/>
      </c>
      <c r="AC18" s="71" t="str">
        <f ca="1">IF(IncomeSources[[#This Row],[Income Stream Switch On/Off]]="On",IFERROR(SUMIF(INDIRECT(_xlfn.TEXTJOIN(,TRUE,,,$C18,"[",AC$3,"]"),),"&gt;0",INDIRECT(_xlfn.TEXTJOIN(,TRUE,,,$C18,"[",AC$3,"]"),)),"-"),"")</f>
        <v/>
      </c>
      <c r="AD18" s="71" t="str">
        <f ca="1">IF(IncomeSources[[#This Row],[Income Stream Switch On/Off]]="On",IFERROR(SUMIF(INDIRECT(_xlfn.TEXTJOIN(,TRUE,,,$C18,"[",AD$3,"]"),),"&gt;0",INDIRECT(_xlfn.TEXTJOIN(,TRUE,,,$C18,"[",AD$3,"]"),)),"-"),"")</f>
        <v/>
      </c>
      <c r="AE18" s="71" t="str">
        <f ca="1">IF(IncomeSources[[#This Row],[Income Stream Switch On/Off]]="On",IFERROR(SUMIF(INDIRECT(_xlfn.TEXTJOIN(,TRUE,,,$C18,"[",AE$3,"]"),),"&gt;0",INDIRECT(_xlfn.TEXTJOIN(,TRUE,,,$C18,"[",AE$3,"]"),)),"-"),"")</f>
        <v/>
      </c>
      <c r="AF18" s="71" t="str">
        <f ca="1">IF(IncomeSources[[#This Row],[Income Stream Switch On/Off]]="On",IFERROR(SUMIF(INDIRECT(_xlfn.TEXTJOIN(,TRUE,,,$C18,"[",AF$3,"]"),),"&gt;0",INDIRECT(_xlfn.TEXTJOIN(,TRUE,,,$C18,"[",AF$3,"]"),)),"-"),"")</f>
        <v/>
      </c>
      <c r="AG18" s="71" t="str">
        <f ca="1">IF(IncomeSources[[#This Row],[Income Stream Switch On/Off]]="On",IFERROR(SUMIF(INDIRECT(_xlfn.TEXTJOIN(,TRUE,,,$C18,"[",AG$3,"]"),),"&gt;0",INDIRECT(_xlfn.TEXTJOIN(,TRUE,,,$C18,"[",AG$3,"]"),)),"-"),"")</f>
        <v/>
      </c>
      <c r="AH18" s="71" t="str">
        <f ca="1">IF(IncomeSources[[#This Row],[Income Stream Switch On/Off]]="On",IFERROR(SUMIF(INDIRECT(_xlfn.TEXTJOIN(,TRUE,,,$C18,"[",AH$3,"]"),),"&gt;0",INDIRECT(_xlfn.TEXTJOIN(,TRUE,,,$C18,"[",AH$3,"]"),)),"-"),"")</f>
        <v/>
      </c>
      <c r="AI18" s="71" t="str">
        <f ca="1">IF(IncomeSources[[#This Row],[Income Stream Switch On/Off]]="On",IFERROR(SUMIF(INDIRECT(_xlfn.TEXTJOIN(,TRUE,,,$C18,"[",AI$3,"]"),),"&gt;0",INDIRECT(_xlfn.TEXTJOIN(,TRUE,,,$C18,"[",AI$3,"]"),)),"-"),"")</f>
        <v/>
      </c>
      <c r="AJ18" s="71" t="str">
        <f ca="1">IF(IncomeSources[[#This Row],[Income Stream Switch On/Off]]="On",IFERROR(SUMIF(INDIRECT(_xlfn.TEXTJOIN(,TRUE,,,$C18,"[",AJ$3,"]"),),"&gt;0",INDIRECT(_xlfn.TEXTJOIN(,TRUE,,,$C18,"[",AJ$3,"]"),)),"-"),"")</f>
        <v/>
      </c>
      <c r="AK18" s="71" t="str">
        <f ca="1">IF(IncomeSources[[#This Row],[Income Stream Switch On/Off]]="On",IFERROR(SUMIF(INDIRECT(_xlfn.TEXTJOIN(,TRUE,,,$C18,"[",AK$3,"]"),),"&gt;0",INDIRECT(_xlfn.TEXTJOIN(,TRUE,,,$C18,"[",AK$3,"]"),)),"-"),"")</f>
        <v/>
      </c>
      <c r="AL18" s="71" t="str">
        <f ca="1">IF(IncomeSources[[#This Row],[Income Stream Switch On/Off]]="On",IFERROR(SUMIF(INDIRECT(_xlfn.TEXTJOIN(,TRUE,,,$C18,"[",AL$3,"]"),),"&gt;0",INDIRECT(_xlfn.TEXTJOIN(,TRUE,,,$C18,"[",AL$3,"]"),)),"-"),"")</f>
        <v/>
      </c>
      <c r="AM18" s="71" t="str">
        <f ca="1">IF(IncomeSources[[#This Row],[Income Stream Switch On/Off]]="On",IFERROR(SUMIF(INDIRECT(_xlfn.TEXTJOIN(,TRUE,,,$C18,"[",AM$3,"]"),),"&gt;0",INDIRECT(_xlfn.TEXTJOIN(,TRUE,,,$C18,"[",AM$3,"]"),)),"-"),"")</f>
        <v/>
      </c>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2:63" ht="16.5" thickTop="1" thickBot="1" x14ac:dyDescent="0.3">
      <c r="B19" s="20" t="str">
        <f>'KPI Calculations and Macros'!C17</f>
        <v>Off</v>
      </c>
      <c r="C19" s="70">
        <f>'KPI Calculations and Macros'!B17</f>
        <v>0</v>
      </c>
      <c r="D19" s="71" t="str">
        <f ca="1">IF(IncomeSources[[#This Row],[Income Stream Switch On/Off]]="On",IFERROR(SUMIF(INDIRECT(_xlfn.TEXTJOIN(,TRUE,,,$C19,"[",D$3,"]"),),"&gt;0",INDIRECT(_xlfn.TEXTJOIN(,TRUE,,,$C19,"[",D$3,"]"),)),"-"),"")</f>
        <v/>
      </c>
      <c r="E19" s="71" t="str">
        <f ca="1">IF(IncomeSources[[#This Row],[Income Stream Switch On/Off]]="On",IFERROR(SUMIF(INDIRECT(_xlfn.TEXTJOIN(,TRUE,,,$C19,"[",E$3,"]"),),"&gt;0",INDIRECT(_xlfn.TEXTJOIN(,TRUE,,,$C19,"[",E$3,"]"),)),"-"),"")</f>
        <v/>
      </c>
      <c r="F19" s="71" t="str">
        <f ca="1">IF(IncomeSources[[#This Row],[Income Stream Switch On/Off]]="On",IFERROR(SUMIF(INDIRECT(_xlfn.TEXTJOIN(,TRUE,,,$C19,"[",F$3,"]"),),"&gt;0",INDIRECT(_xlfn.TEXTJOIN(,TRUE,,,$C19,"[",F$3,"]"),)),"-"),"")</f>
        <v/>
      </c>
      <c r="G19" s="71" t="str">
        <f ca="1">IF(IncomeSources[[#This Row],[Income Stream Switch On/Off]]="On",IFERROR(SUMIF(INDIRECT(_xlfn.TEXTJOIN(,TRUE,,,$C19,"[",G$3,"]"),),"&gt;0",INDIRECT(_xlfn.TEXTJOIN(,TRUE,,,$C19,"[",G$3,"]"),)),"-"),"")</f>
        <v/>
      </c>
      <c r="H19" s="71" t="str">
        <f ca="1">IF(IncomeSources[[#This Row],[Income Stream Switch On/Off]]="On",IFERROR(SUMIF(INDIRECT(_xlfn.TEXTJOIN(,TRUE,,,$C19,"[",H$3,"]"),),"&gt;0",INDIRECT(_xlfn.TEXTJOIN(,TRUE,,,$C19,"[",H$3,"]"),)),"-"),"")</f>
        <v/>
      </c>
      <c r="I19" s="71" t="str">
        <f ca="1">IF(IncomeSources[[#This Row],[Income Stream Switch On/Off]]="On",IFERROR(SUMIF(INDIRECT(_xlfn.TEXTJOIN(,TRUE,,,$C19,"[",I$3,"]")),"&gt;0",INDIRECT(_xlfn.TEXTJOIN(,TRUE,,,$C19,"[",I$3,"]"),)),"-"),"")</f>
        <v/>
      </c>
      <c r="J19" s="71" t="str">
        <f ca="1">IF(IncomeSources[[#This Row],[Income Stream Switch On/Off]]="On",IFERROR(SUMIF(INDIRECT(_xlfn.TEXTJOIN(,TRUE,,,$C19,"[",J$3,"]"),),"&gt;0",INDIRECT(_xlfn.TEXTJOIN(,TRUE,,,$C19,"[",J$3,"]"),)),"-"),"")</f>
        <v/>
      </c>
      <c r="K19" s="71" t="str">
        <f ca="1">IF(IncomeSources[[#This Row],[Income Stream Switch On/Off]]="On",IFERROR(SUMIF(INDIRECT(_xlfn.TEXTJOIN(,TRUE,,,$C19,"[",K$3,"]"),),"&gt;0",INDIRECT(_xlfn.TEXTJOIN(,TRUE,,,$C19,"[",K$3,"]"),)),"-"),"")</f>
        <v/>
      </c>
      <c r="L19" s="71" t="str">
        <f ca="1">IF(IncomeSources[[#This Row],[Income Stream Switch On/Off]]="On",IFERROR(SUMIF(INDIRECT(_xlfn.TEXTJOIN(,TRUE,,,$C19,"[",L$3,"]"),),"&gt;0",INDIRECT(_xlfn.TEXTJOIN(,TRUE,,,$C19,"[",L$3,"]"),)),"-"),"")</f>
        <v/>
      </c>
      <c r="M19" s="71" t="str">
        <f ca="1">IF(IncomeSources[[#This Row],[Income Stream Switch On/Off]]="On",IFERROR(SUMIF(INDIRECT(_xlfn.TEXTJOIN(,TRUE,,,$C19,"[",M$3,"]"),),"&gt;0",INDIRECT(_xlfn.TEXTJOIN(,TRUE,,,$C19,"[",M$3,"]"),)),"-"),"")</f>
        <v/>
      </c>
      <c r="N19" s="71" t="str">
        <f ca="1">IF(IncomeSources[[#This Row],[Income Stream Switch On/Off]]="On",IFERROR(SUMIF(INDIRECT(_xlfn.TEXTJOIN(,TRUE,,,$C19,"[",N$3,"]"),),"&gt;0",INDIRECT(_xlfn.TEXTJOIN(,TRUE,,,$C19,"[",N$3,"]"),)),"-"),"")</f>
        <v/>
      </c>
      <c r="O19" s="71" t="str">
        <f ca="1">IF(IncomeSources[[#This Row],[Income Stream Switch On/Off]]="On",IFERROR(SUMIF(INDIRECT(_xlfn.TEXTJOIN(,TRUE,,,$C19,"[",O$3,"]"),),"&gt;0",INDIRECT(_xlfn.TEXTJOIN(,TRUE,,,$C19,"[",O$3,"]"),)),"-"),"")</f>
        <v/>
      </c>
      <c r="P19" s="71" t="str">
        <f ca="1">IF(IncomeSources[[#This Row],[Income Stream Switch On/Off]]="On",IFERROR(SUMIF(INDIRECT(_xlfn.TEXTJOIN(,TRUE,,,$C19,"[",P$3,"]"),),"&gt;0",INDIRECT(_xlfn.TEXTJOIN(,TRUE,,,$C19,"[",P$3,"]"),)),"-"),"")</f>
        <v/>
      </c>
      <c r="Q19" s="71" t="str">
        <f ca="1">IF(IncomeSources[[#This Row],[Income Stream Switch On/Off]]="On",IFERROR(SUMIF(INDIRECT(_xlfn.TEXTJOIN(,TRUE,,,$C19,"[",Q$3,"]"),),"&gt;0",INDIRECT(_xlfn.TEXTJOIN(,TRUE,,,$C19,"[",Q$3,"]"),)),"-"),"")</f>
        <v/>
      </c>
      <c r="R19" s="71" t="str">
        <f ca="1">IF(IncomeSources[[#This Row],[Income Stream Switch On/Off]]="On",IFERROR(SUMIF(INDIRECT(_xlfn.TEXTJOIN(,TRUE,,,$C19,"[",R$3,"]"),),"&gt;0",INDIRECT(_xlfn.TEXTJOIN(,TRUE,,,$C19,"[",R$3,"]"),)),"-"),"")</f>
        <v/>
      </c>
      <c r="S19" s="71" t="str">
        <f ca="1">IF(IncomeSources[[#This Row],[Income Stream Switch On/Off]]="On",IFERROR(SUMIF(INDIRECT(_xlfn.TEXTJOIN(,TRUE,,,$C19,"[",S$3,"]"),),"&gt;0",INDIRECT(_xlfn.TEXTJOIN(,TRUE,,,$C19,"[",S$3,"]"),)),"-"),"")</f>
        <v/>
      </c>
      <c r="T19" s="71" t="str">
        <f ca="1">IF(IncomeSources[[#This Row],[Income Stream Switch On/Off]]="On",IFERROR(SUMIF(INDIRECT(_xlfn.TEXTJOIN(,TRUE,,,$C19,"[",T$3,"]"),),"&gt;0",INDIRECT(_xlfn.TEXTJOIN(,TRUE,,,$C19,"[",T$3,"]"),)),"-"),"")</f>
        <v/>
      </c>
      <c r="U19" s="71" t="str">
        <f ca="1">IF(IncomeSources[[#This Row],[Income Stream Switch On/Off]]="On",IFERROR(SUMIF(INDIRECT(_xlfn.TEXTJOIN(,TRUE,,,$C19,"[",U$3,"]"),),"&gt;0",INDIRECT(_xlfn.TEXTJOIN(,TRUE,,,$C19,"[",U$3,"]"),)),"-"),"")</f>
        <v/>
      </c>
      <c r="V19" s="71" t="str">
        <f ca="1">IF(IncomeSources[[#This Row],[Income Stream Switch On/Off]]="On",IFERROR(SUMIF(INDIRECT(_xlfn.TEXTJOIN(,TRUE,,,$C19,"[",V$3,"]"),),"&gt;0",INDIRECT(_xlfn.TEXTJOIN(,TRUE,,,$C19,"[",V$3,"]"),)),"-"),"")</f>
        <v/>
      </c>
      <c r="W19" s="71" t="str">
        <f ca="1">IF(IncomeSources[[#This Row],[Income Stream Switch On/Off]]="On",IFERROR(SUMIF(INDIRECT(_xlfn.TEXTJOIN(,TRUE,,,$C19,"[",W$3,"]"),),"&gt;0",INDIRECT(_xlfn.TEXTJOIN(,TRUE,,,$C19,"[",W$3,"]"),)),"-"),"")</f>
        <v/>
      </c>
      <c r="X19" s="71" t="str">
        <f ca="1">IF(IncomeSources[[#This Row],[Income Stream Switch On/Off]]="On",IFERROR(SUMIF(INDIRECT(_xlfn.TEXTJOIN(,TRUE,,,$C19,"[",X$3,"]"),),"&gt;0",INDIRECT(_xlfn.TEXTJOIN(,TRUE,,,$C19,"[",X$3,"]"),)),"-"),"")</f>
        <v/>
      </c>
      <c r="Y19" s="71" t="str">
        <f ca="1">IF(IncomeSources[[#This Row],[Income Stream Switch On/Off]]="On",IFERROR(SUMIF(INDIRECT(_xlfn.TEXTJOIN(,TRUE,,,$C19,"[",Y$3,"]"),),"&gt;0",INDIRECT(_xlfn.TEXTJOIN(,TRUE,,,$C19,"[",Y$3,"]"),)),"-"),"")</f>
        <v/>
      </c>
      <c r="Z19" s="71" t="str">
        <f ca="1">IF(IncomeSources[[#This Row],[Income Stream Switch On/Off]]="On",IFERROR(SUMIF(INDIRECT(_xlfn.TEXTJOIN(,TRUE,,,$C19,"[",Z$3,"]"),),"&gt;0",INDIRECT(_xlfn.TEXTJOIN(,TRUE,,,$C19,"[",Z$3,"]"),)),"-"),"")</f>
        <v/>
      </c>
      <c r="AA19" s="71" t="str">
        <f ca="1">IF(IncomeSources[[#This Row],[Income Stream Switch On/Off]]="On",IFERROR(SUMIF(INDIRECT(_xlfn.TEXTJOIN(,TRUE,,,$C19,"[",AA$3,"]"),),"&gt;0",INDIRECT(_xlfn.TEXTJOIN(,TRUE,,,$C19,"[",AA$3,"]"),)),"-"),"")</f>
        <v/>
      </c>
      <c r="AB19" s="71" t="str">
        <f ca="1">IF(IncomeSources[[#This Row],[Income Stream Switch On/Off]]="On",IFERROR(SUMIF(INDIRECT(_xlfn.TEXTJOIN(,TRUE,,,$C19,"[",AB$3,"]"),),"&gt;0",INDIRECT(_xlfn.TEXTJOIN(,TRUE,,,$C19,"[",AB$3,"]"),)),"-"),"")</f>
        <v/>
      </c>
      <c r="AC19" s="71" t="str">
        <f ca="1">IF(IncomeSources[[#This Row],[Income Stream Switch On/Off]]="On",IFERROR(SUMIF(INDIRECT(_xlfn.TEXTJOIN(,TRUE,,,$C19,"[",AC$3,"]"),),"&gt;0",INDIRECT(_xlfn.TEXTJOIN(,TRUE,,,$C19,"[",AC$3,"]"),)),"-"),"")</f>
        <v/>
      </c>
      <c r="AD19" s="71" t="str">
        <f ca="1">IF(IncomeSources[[#This Row],[Income Stream Switch On/Off]]="On",IFERROR(SUMIF(INDIRECT(_xlfn.TEXTJOIN(,TRUE,,,$C19,"[",AD$3,"]"),),"&gt;0",INDIRECT(_xlfn.TEXTJOIN(,TRUE,,,$C19,"[",AD$3,"]"),)),"-"),"")</f>
        <v/>
      </c>
      <c r="AE19" s="71" t="str">
        <f ca="1">IF(IncomeSources[[#This Row],[Income Stream Switch On/Off]]="On",IFERROR(SUMIF(INDIRECT(_xlfn.TEXTJOIN(,TRUE,,,$C19,"[",AE$3,"]"),),"&gt;0",INDIRECT(_xlfn.TEXTJOIN(,TRUE,,,$C19,"[",AE$3,"]"),)),"-"),"")</f>
        <v/>
      </c>
      <c r="AF19" s="71" t="str">
        <f ca="1">IF(IncomeSources[[#This Row],[Income Stream Switch On/Off]]="On",IFERROR(SUMIF(INDIRECT(_xlfn.TEXTJOIN(,TRUE,,,$C19,"[",AF$3,"]"),),"&gt;0",INDIRECT(_xlfn.TEXTJOIN(,TRUE,,,$C19,"[",AF$3,"]"),)),"-"),"")</f>
        <v/>
      </c>
      <c r="AG19" s="71" t="str">
        <f ca="1">IF(IncomeSources[[#This Row],[Income Stream Switch On/Off]]="On",IFERROR(SUMIF(INDIRECT(_xlfn.TEXTJOIN(,TRUE,,,$C19,"[",AG$3,"]"),),"&gt;0",INDIRECT(_xlfn.TEXTJOIN(,TRUE,,,$C19,"[",AG$3,"]"),)),"-"),"")</f>
        <v/>
      </c>
      <c r="AH19" s="71" t="str">
        <f ca="1">IF(IncomeSources[[#This Row],[Income Stream Switch On/Off]]="On",IFERROR(SUMIF(INDIRECT(_xlfn.TEXTJOIN(,TRUE,,,$C19,"[",AH$3,"]"),),"&gt;0",INDIRECT(_xlfn.TEXTJOIN(,TRUE,,,$C19,"[",AH$3,"]"),)),"-"),"")</f>
        <v/>
      </c>
      <c r="AI19" s="71" t="str">
        <f ca="1">IF(IncomeSources[[#This Row],[Income Stream Switch On/Off]]="On",IFERROR(SUMIF(INDIRECT(_xlfn.TEXTJOIN(,TRUE,,,$C19,"[",AI$3,"]"),),"&gt;0",INDIRECT(_xlfn.TEXTJOIN(,TRUE,,,$C19,"[",AI$3,"]"),)),"-"),"")</f>
        <v/>
      </c>
      <c r="AJ19" s="71" t="str">
        <f ca="1">IF(IncomeSources[[#This Row],[Income Stream Switch On/Off]]="On",IFERROR(SUMIF(INDIRECT(_xlfn.TEXTJOIN(,TRUE,,,$C19,"[",AJ$3,"]"),),"&gt;0",INDIRECT(_xlfn.TEXTJOIN(,TRUE,,,$C19,"[",AJ$3,"]"),)),"-"),"")</f>
        <v/>
      </c>
      <c r="AK19" s="71" t="str">
        <f ca="1">IF(IncomeSources[[#This Row],[Income Stream Switch On/Off]]="On",IFERROR(SUMIF(INDIRECT(_xlfn.TEXTJOIN(,TRUE,,,$C19,"[",AK$3,"]"),),"&gt;0",INDIRECT(_xlfn.TEXTJOIN(,TRUE,,,$C19,"[",AK$3,"]"),)),"-"),"")</f>
        <v/>
      </c>
      <c r="AL19" s="71" t="str">
        <f ca="1">IF(IncomeSources[[#This Row],[Income Stream Switch On/Off]]="On",IFERROR(SUMIF(INDIRECT(_xlfn.TEXTJOIN(,TRUE,,,$C19,"[",AL$3,"]"),),"&gt;0",INDIRECT(_xlfn.TEXTJOIN(,TRUE,,,$C19,"[",AL$3,"]"),)),"-"),"")</f>
        <v/>
      </c>
      <c r="AM19" s="71" t="str">
        <f ca="1">IF(IncomeSources[[#This Row],[Income Stream Switch On/Off]]="On",IFERROR(SUMIF(INDIRECT(_xlfn.TEXTJOIN(,TRUE,,,$C19,"[",AM$3,"]"),),"&gt;0",INDIRECT(_xlfn.TEXTJOIN(,TRUE,,,$C19,"[",AM$3,"]"),)),"-"),"")</f>
        <v/>
      </c>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row>
    <row r="20" spans="2:63" ht="16.5" thickTop="1" thickBot="1" x14ac:dyDescent="0.3">
      <c r="B20" s="20" t="str">
        <f>'KPI Calculations and Macros'!C18</f>
        <v>Off</v>
      </c>
      <c r="C20" s="70">
        <f>'KPI Calculations and Macros'!B18</f>
        <v>0</v>
      </c>
      <c r="D20" s="71" t="str">
        <f ca="1">IF(IncomeSources[[#This Row],[Income Stream Switch On/Off]]="On",IFERROR(SUMIF(INDIRECT(_xlfn.TEXTJOIN(,TRUE,,,$C20,"[",D$3,"]"),),"&gt;0",INDIRECT(_xlfn.TEXTJOIN(,TRUE,,,$C20,"[",D$3,"]"),)),"-"),"")</f>
        <v/>
      </c>
      <c r="E20" s="71" t="str">
        <f ca="1">IF(IncomeSources[[#This Row],[Income Stream Switch On/Off]]="On",IFERROR(SUMIF(INDIRECT(_xlfn.TEXTJOIN(,TRUE,,,$C20,"[",E$3,"]"),),"&gt;0",INDIRECT(_xlfn.TEXTJOIN(,TRUE,,,$C20,"[",E$3,"]"),)),"-"),"")</f>
        <v/>
      </c>
      <c r="F20" s="71" t="str">
        <f ca="1">IF(IncomeSources[[#This Row],[Income Stream Switch On/Off]]="On",IFERROR(SUMIF(INDIRECT(_xlfn.TEXTJOIN(,TRUE,,,$C20,"[",F$3,"]"),),"&gt;0",INDIRECT(_xlfn.TEXTJOIN(,TRUE,,,$C20,"[",F$3,"]"),)),"-"),"")</f>
        <v/>
      </c>
      <c r="G20" s="71" t="str">
        <f ca="1">IF(IncomeSources[[#This Row],[Income Stream Switch On/Off]]="On",IFERROR(SUMIF(INDIRECT(_xlfn.TEXTJOIN(,TRUE,,,$C20,"[",G$3,"]"),),"&gt;0",INDIRECT(_xlfn.TEXTJOIN(,TRUE,,,$C20,"[",G$3,"]"),)),"-"),"")</f>
        <v/>
      </c>
      <c r="H20" s="71" t="str">
        <f ca="1">IF(IncomeSources[[#This Row],[Income Stream Switch On/Off]]="On",IFERROR(SUMIF(INDIRECT(_xlfn.TEXTJOIN(,TRUE,,,$C20,"[",H$3,"]"),),"&gt;0",INDIRECT(_xlfn.TEXTJOIN(,TRUE,,,$C20,"[",H$3,"]"),)),"-"),"")</f>
        <v/>
      </c>
      <c r="I20" s="71" t="str">
        <f ca="1">IF(IncomeSources[[#This Row],[Income Stream Switch On/Off]]="On",IFERROR(SUMIF(INDIRECT(_xlfn.TEXTJOIN(,TRUE,,,$C20,"[",I$3,"]")),"&gt;0",INDIRECT(_xlfn.TEXTJOIN(,TRUE,,,$C20,"[",I$3,"]"),)),"-"),"")</f>
        <v/>
      </c>
      <c r="J20" s="71" t="str">
        <f ca="1">IF(IncomeSources[[#This Row],[Income Stream Switch On/Off]]="On",IFERROR(SUMIF(INDIRECT(_xlfn.TEXTJOIN(,TRUE,,,$C20,"[",J$3,"]"),),"&gt;0",INDIRECT(_xlfn.TEXTJOIN(,TRUE,,,$C20,"[",J$3,"]"),)),"-"),"")</f>
        <v/>
      </c>
      <c r="K20" s="71" t="str">
        <f ca="1">IF(IncomeSources[[#This Row],[Income Stream Switch On/Off]]="On",IFERROR(SUMIF(INDIRECT(_xlfn.TEXTJOIN(,TRUE,,,$C20,"[",K$3,"]"),),"&gt;0",INDIRECT(_xlfn.TEXTJOIN(,TRUE,,,$C20,"[",K$3,"]"),)),"-"),"")</f>
        <v/>
      </c>
      <c r="L20" s="71" t="str">
        <f ca="1">IF(IncomeSources[[#This Row],[Income Stream Switch On/Off]]="On",IFERROR(SUMIF(INDIRECT(_xlfn.TEXTJOIN(,TRUE,,,$C20,"[",L$3,"]"),),"&gt;0",INDIRECT(_xlfn.TEXTJOIN(,TRUE,,,$C20,"[",L$3,"]"),)),"-"),"")</f>
        <v/>
      </c>
      <c r="M20" s="71" t="str">
        <f ca="1">IF(IncomeSources[[#This Row],[Income Stream Switch On/Off]]="On",IFERROR(SUMIF(INDIRECT(_xlfn.TEXTJOIN(,TRUE,,,$C20,"[",M$3,"]"),),"&gt;0",INDIRECT(_xlfn.TEXTJOIN(,TRUE,,,$C20,"[",M$3,"]"),)),"-"),"")</f>
        <v/>
      </c>
      <c r="N20" s="71" t="str">
        <f ca="1">IF(IncomeSources[[#This Row],[Income Stream Switch On/Off]]="On",IFERROR(SUMIF(INDIRECT(_xlfn.TEXTJOIN(,TRUE,,,$C20,"[",N$3,"]"),),"&gt;0",INDIRECT(_xlfn.TEXTJOIN(,TRUE,,,$C20,"[",N$3,"]"),)),"-"),"")</f>
        <v/>
      </c>
      <c r="O20" s="71" t="str">
        <f ca="1">IF(IncomeSources[[#This Row],[Income Stream Switch On/Off]]="On",IFERROR(SUMIF(INDIRECT(_xlfn.TEXTJOIN(,TRUE,,,$C20,"[",O$3,"]"),),"&gt;0",INDIRECT(_xlfn.TEXTJOIN(,TRUE,,,$C20,"[",O$3,"]"),)),"-"),"")</f>
        <v/>
      </c>
      <c r="P20" s="71" t="str">
        <f ca="1">IF(IncomeSources[[#This Row],[Income Stream Switch On/Off]]="On",IFERROR(SUMIF(INDIRECT(_xlfn.TEXTJOIN(,TRUE,,,$C20,"[",P$3,"]"),),"&gt;0",INDIRECT(_xlfn.TEXTJOIN(,TRUE,,,$C20,"[",P$3,"]"),)),"-"),"")</f>
        <v/>
      </c>
      <c r="Q20" s="71" t="str">
        <f ca="1">IF(IncomeSources[[#This Row],[Income Stream Switch On/Off]]="On",IFERROR(SUMIF(INDIRECT(_xlfn.TEXTJOIN(,TRUE,,,$C20,"[",Q$3,"]"),),"&gt;0",INDIRECT(_xlfn.TEXTJOIN(,TRUE,,,$C20,"[",Q$3,"]"),)),"-"),"")</f>
        <v/>
      </c>
      <c r="R20" s="71" t="str">
        <f ca="1">IF(IncomeSources[[#This Row],[Income Stream Switch On/Off]]="On",IFERROR(SUMIF(INDIRECT(_xlfn.TEXTJOIN(,TRUE,,,$C20,"[",R$3,"]"),),"&gt;0",INDIRECT(_xlfn.TEXTJOIN(,TRUE,,,$C20,"[",R$3,"]"),)),"-"),"")</f>
        <v/>
      </c>
      <c r="S20" s="71" t="str">
        <f ca="1">IF(IncomeSources[[#This Row],[Income Stream Switch On/Off]]="On",IFERROR(SUMIF(INDIRECT(_xlfn.TEXTJOIN(,TRUE,,,$C20,"[",S$3,"]"),),"&gt;0",INDIRECT(_xlfn.TEXTJOIN(,TRUE,,,$C20,"[",S$3,"]"),)),"-"),"")</f>
        <v/>
      </c>
      <c r="T20" s="71" t="str">
        <f ca="1">IF(IncomeSources[[#This Row],[Income Stream Switch On/Off]]="On",IFERROR(SUMIF(INDIRECT(_xlfn.TEXTJOIN(,TRUE,,,$C20,"[",T$3,"]"),),"&gt;0",INDIRECT(_xlfn.TEXTJOIN(,TRUE,,,$C20,"[",T$3,"]"),)),"-"),"")</f>
        <v/>
      </c>
      <c r="U20" s="71" t="str">
        <f ca="1">IF(IncomeSources[[#This Row],[Income Stream Switch On/Off]]="On",IFERROR(SUMIF(INDIRECT(_xlfn.TEXTJOIN(,TRUE,,,$C20,"[",U$3,"]"),),"&gt;0",INDIRECT(_xlfn.TEXTJOIN(,TRUE,,,$C20,"[",U$3,"]"),)),"-"),"")</f>
        <v/>
      </c>
      <c r="V20" s="71" t="str">
        <f ca="1">IF(IncomeSources[[#This Row],[Income Stream Switch On/Off]]="On",IFERROR(SUMIF(INDIRECT(_xlfn.TEXTJOIN(,TRUE,,,$C20,"[",V$3,"]"),),"&gt;0",INDIRECT(_xlfn.TEXTJOIN(,TRUE,,,$C20,"[",V$3,"]"),)),"-"),"")</f>
        <v/>
      </c>
      <c r="W20" s="71" t="str">
        <f ca="1">IF(IncomeSources[[#This Row],[Income Stream Switch On/Off]]="On",IFERROR(SUMIF(INDIRECT(_xlfn.TEXTJOIN(,TRUE,,,$C20,"[",W$3,"]"),),"&gt;0",INDIRECT(_xlfn.TEXTJOIN(,TRUE,,,$C20,"[",W$3,"]"),)),"-"),"")</f>
        <v/>
      </c>
      <c r="X20" s="71" t="str">
        <f ca="1">IF(IncomeSources[[#This Row],[Income Stream Switch On/Off]]="On",IFERROR(SUMIF(INDIRECT(_xlfn.TEXTJOIN(,TRUE,,,$C20,"[",X$3,"]"),),"&gt;0",INDIRECT(_xlfn.TEXTJOIN(,TRUE,,,$C20,"[",X$3,"]"),)),"-"),"")</f>
        <v/>
      </c>
      <c r="Y20" s="71" t="str">
        <f ca="1">IF(IncomeSources[[#This Row],[Income Stream Switch On/Off]]="On",IFERROR(SUMIF(INDIRECT(_xlfn.TEXTJOIN(,TRUE,,,$C20,"[",Y$3,"]"),),"&gt;0",INDIRECT(_xlfn.TEXTJOIN(,TRUE,,,$C20,"[",Y$3,"]"),)),"-"),"")</f>
        <v/>
      </c>
      <c r="Z20" s="71" t="str">
        <f ca="1">IF(IncomeSources[[#This Row],[Income Stream Switch On/Off]]="On",IFERROR(SUMIF(INDIRECT(_xlfn.TEXTJOIN(,TRUE,,,$C20,"[",Z$3,"]"),),"&gt;0",INDIRECT(_xlfn.TEXTJOIN(,TRUE,,,$C20,"[",Z$3,"]"),)),"-"),"")</f>
        <v/>
      </c>
      <c r="AA20" s="71" t="str">
        <f ca="1">IF(IncomeSources[[#This Row],[Income Stream Switch On/Off]]="On",IFERROR(SUMIF(INDIRECT(_xlfn.TEXTJOIN(,TRUE,,,$C20,"[",AA$3,"]"),),"&gt;0",INDIRECT(_xlfn.TEXTJOIN(,TRUE,,,$C20,"[",AA$3,"]"),)),"-"),"")</f>
        <v/>
      </c>
      <c r="AB20" s="71" t="str">
        <f ca="1">IF(IncomeSources[[#This Row],[Income Stream Switch On/Off]]="On",IFERROR(SUMIF(INDIRECT(_xlfn.TEXTJOIN(,TRUE,,,$C20,"[",AB$3,"]"),),"&gt;0",INDIRECT(_xlfn.TEXTJOIN(,TRUE,,,$C20,"[",AB$3,"]"),)),"-"),"")</f>
        <v/>
      </c>
      <c r="AC20" s="71" t="str">
        <f ca="1">IF(IncomeSources[[#This Row],[Income Stream Switch On/Off]]="On",IFERROR(SUMIF(INDIRECT(_xlfn.TEXTJOIN(,TRUE,,,$C20,"[",AC$3,"]"),),"&gt;0",INDIRECT(_xlfn.TEXTJOIN(,TRUE,,,$C20,"[",AC$3,"]"),)),"-"),"")</f>
        <v/>
      </c>
      <c r="AD20" s="71" t="str">
        <f ca="1">IF(IncomeSources[[#This Row],[Income Stream Switch On/Off]]="On",IFERROR(SUMIF(INDIRECT(_xlfn.TEXTJOIN(,TRUE,,,$C20,"[",AD$3,"]"),),"&gt;0",INDIRECT(_xlfn.TEXTJOIN(,TRUE,,,$C20,"[",AD$3,"]"),)),"-"),"")</f>
        <v/>
      </c>
      <c r="AE20" s="71" t="str">
        <f ca="1">IF(IncomeSources[[#This Row],[Income Stream Switch On/Off]]="On",IFERROR(SUMIF(INDIRECT(_xlfn.TEXTJOIN(,TRUE,,,$C20,"[",AE$3,"]"),),"&gt;0",INDIRECT(_xlfn.TEXTJOIN(,TRUE,,,$C20,"[",AE$3,"]"),)),"-"),"")</f>
        <v/>
      </c>
      <c r="AF20" s="71" t="str">
        <f ca="1">IF(IncomeSources[[#This Row],[Income Stream Switch On/Off]]="On",IFERROR(SUMIF(INDIRECT(_xlfn.TEXTJOIN(,TRUE,,,$C20,"[",AF$3,"]"),),"&gt;0",INDIRECT(_xlfn.TEXTJOIN(,TRUE,,,$C20,"[",AF$3,"]"),)),"-"),"")</f>
        <v/>
      </c>
      <c r="AG20" s="71" t="str">
        <f ca="1">IF(IncomeSources[[#This Row],[Income Stream Switch On/Off]]="On",IFERROR(SUMIF(INDIRECT(_xlfn.TEXTJOIN(,TRUE,,,$C20,"[",AG$3,"]"),),"&gt;0",INDIRECT(_xlfn.TEXTJOIN(,TRUE,,,$C20,"[",AG$3,"]"),)),"-"),"")</f>
        <v/>
      </c>
      <c r="AH20" s="71" t="str">
        <f ca="1">IF(IncomeSources[[#This Row],[Income Stream Switch On/Off]]="On",IFERROR(SUMIF(INDIRECT(_xlfn.TEXTJOIN(,TRUE,,,$C20,"[",AH$3,"]"),),"&gt;0",INDIRECT(_xlfn.TEXTJOIN(,TRUE,,,$C20,"[",AH$3,"]"),)),"-"),"")</f>
        <v/>
      </c>
      <c r="AI20" s="71" t="str">
        <f ca="1">IF(IncomeSources[[#This Row],[Income Stream Switch On/Off]]="On",IFERROR(SUMIF(INDIRECT(_xlfn.TEXTJOIN(,TRUE,,,$C20,"[",AI$3,"]"),),"&gt;0",INDIRECT(_xlfn.TEXTJOIN(,TRUE,,,$C20,"[",AI$3,"]"),)),"-"),"")</f>
        <v/>
      </c>
      <c r="AJ20" s="71" t="str">
        <f ca="1">IF(IncomeSources[[#This Row],[Income Stream Switch On/Off]]="On",IFERROR(SUMIF(INDIRECT(_xlfn.TEXTJOIN(,TRUE,,,$C20,"[",AJ$3,"]"),),"&gt;0",INDIRECT(_xlfn.TEXTJOIN(,TRUE,,,$C20,"[",AJ$3,"]"),)),"-"),"")</f>
        <v/>
      </c>
      <c r="AK20" s="71" t="str">
        <f ca="1">IF(IncomeSources[[#This Row],[Income Stream Switch On/Off]]="On",IFERROR(SUMIF(INDIRECT(_xlfn.TEXTJOIN(,TRUE,,,$C20,"[",AK$3,"]"),),"&gt;0",INDIRECT(_xlfn.TEXTJOIN(,TRUE,,,$C20,"[",AK$3,"]"),)),"-"),"")</f>
        <v/>
      </c>
      <c r="AL20" s="71" t="str">
        <f ca="1">IF(IncomeSources[[#This Row],[Income Stream Switch On/Off]]="On",IFERROR(SUMIF(INDIRECT(_xlfn.TEXTJOIN(,TRUE,,,$C20,"[",AL$3,"]"),),"&gt;0",INDIRECT(_xlfn.TEXTJOIN(,TRUE,,,$C20,"[",AL$3,"]"),)),"-"),"")</f>
        <v/>
      </c>
      <c r="AM20" s="71" t="str">
        <f ca="1">IF(IncomeSources[[#This Row],[Income Stream Switch On/Off]]="On",IFERROR(SUMIF(INDIRECT(_xlfn.TEXTJOIN(,TRUE,,,$C20,"[",AM$3,"]"),),"&gt;0",INDIRECT(_xlfn.TEXTJOIN(,TRUE,,,$C20,"[",AM$3,"]"),)),"-"),"")</f>
        <v/>
      </c>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row>
    <row r="21" spans="2:63" ht="16.5" thickTop="1" thickBot="1" x14ac:dyDescent="0.3">
      <c r="B21" s="20" t="str">
        <f>'KPI Calculations and Macros'!C19</f>
        <v>Off</v>
      </c>
      <c r="C21" s="70">
        <f>'KPI Calculations and Macros'!B19</f>
        <v>0</v>
      </c>
      <c r="D21" s="71" t="str">
        <f ca="1">IF(IncomeSources[[#This Row],[Income Stream Switch On/Off]]="On",IFERROR(SUMIF(INDIRECT(_xlfn.TEXTJOIN(,TRUE,,,$C21,"[",D$3,"]"),),"&gt;0",INDIRECT(_xlfn.TEXTJOIN(,TRUE,,,$C21,"[",D$3,"]"),)),"-"),"")</f>
        <v/>
      </c>
      <c r="E21" s="71" t="str">
        <f ca="1">IF(IncomeSources[[#This Row],[Income Stream Switch On/Off]]="On",IFERROR(SUMIF(INDIRECT(_xlfn.TEXTJOIN(,TRUE,,,$C21,"[",E$3,"]"),),"&gt;0",INDIRECT(_xlfn.TEXTJOIN(,TRUE,,,$C21,"[",E$3,"]"),)),"-"),"")</f>
        <v/>
      </c>
      <c r="F21" s="71" t="str">
        <f ca="1">IF(IncomeSources[[#This Row],[Income Stream Switch On/Off]]="On",IFERROR(SUMIF(INDIRECT(_xlfn.TEXTJOIN(,TRUE,,,$C21,"[",F$3,"]"),),"&gt;0",INDIRECT(_xlfn.TEXTJOIN(,TRUE,,,$C21,"[",F$3,"]"),)),"-"),"")</f>
        <v/>
      </c>
      <c r="G21" s="71" t="str">
        <f ca="1">IF(IncomeSources[[#This Row],[Income Stream Switch On/Off]]="On",IFERROR(SUMIF(INDIRECT(_xlfn.TEXTJOIN(,TRUE,,,$C21,"[",G$3,"]"),),"&gt;0",INDIRECT(_xlfn.TEXTJOIN(,TRUE,,,$C21,"[",G$3,"]"),)),"-"),"")</f>
        <v/>
      </c>
      <c r="H21" s="71" t="str">
        <f ca="1">IF(IncomeSources[[#This Row],[Income Stream Switch On/Off]]="On",IFERROR(SUMIF(INDIRECT(_xlfn.TEXTJOIN(,TRUE,,,$C21,"[",H$3,"]"),),"&gt;0",INDIRECT(_xlfn.TEXTJOIN(,TRUE,,,$C21,"[",H$3,"]"),)),"-"),"")</f>
        <v/>
      </c>
      <c r="I21" s="71" t="str">
        <f ca="1">IF(IncomeSources[[#This Row],[Income Stream Switch On/Off]]="On",IFERROR(SUMIF(INDIRECT(_xlfn.TEXTJOIN(,TRUE,,,$C21,"[",I$3,"]")),"&gt;0",INDIRECT(_xlfn.TEXTJOIN(,TRUE,,,$C21,"[",I$3,"]"),)),"-"),"")</f>
        <v/>
      </c>
      <c r="J21" s="71" t="str">
        <f ca="1">IF(IncomeSources[[#This Row],[Income Stream Switch On/Off]]="On",IFERROR(SUMIF(INDIRECT(_xlfn.TEXTJOIN(,TRUE,,,$C21,"[",J$3,"]"),),"&gt;0",INDIRECT(_xlfn.TEXTJOIN(,TRUE,,,$C21,"[",J$3,"]"),)),"-"),"")</f>
        <v/>
      </c>
      <c r="K21" s="71" t="str">
        <f ca="1">IF(IncomeSources[[#This Row],[Income Stream Switch On/Off]]="On",IFERROR(SUMIF(INDIRECT(_xlfn.TEXTJOIN(,TRUE,,,$C21,"[",K$3,"]"),),"&gt;0",INDIRECT(_xlfn.TEXTJOIN(,TRUE,,,$C21,"[",K$3,"]"),)),"-"),"")</f>
        <v/>
      </c>
      <c r="L21" s="71" t="str">
        <f ca="1">IF(IncomeSources[[#This Row],[Income Stream Switch On/Off]]="On",IFERROR(SUMIF(INDIRECT(_xlfn.TEXTJOIN(,TRUE,,,$C21,"[",L$3,"]"),),"&gt;0",INDIRECT(_xlfn.TEXTJOIN(,TRUE,,,$C21,"[",L$3,"]"),)),"-"),"")</f>
        <v/>
      </c>
      <c r="M21" s="71" t="str">
        <f ca="1">IF(IncomeSources[[#This Row],[Income Stream Switch On/Off]]="On",IFERROR(SUMIF(INDIRECT(_xlfn.TEXTJOIN(,TRUE,,,$C21,"[",M$3,"]"),),"&gt;0",INDIRECT(_xlfn.TEXTJOIN(,TRUE,,,$C21,"[",M$3,"]"),)),"-"),"")</f>
        <v/>
      </c>
      <c r="N21" s="71" t="str">
        <f ca="1">IF(IncomeSources[[#This Row],[Income Stream Switch On/Off]]="On",IFERROR(SUMIF(INDIRECT(_xlfn.TEXTJOIN(,TRUE,,,$C21,"[",N$3,"]"),),"&gt;0",INDIRECT(_xlfn.TEXTJOIN(,TRUE,,,$C21,"[",N$3,"]"),)),"-"),"")</f>
        <v/>
      </c>
      <c r="O21" s="71" t="str">
        <f ca="1">IF(IncomeSources[[#This Row],[Income Stream Switch On/Off]]="On",IFERROR(SUMIF(INDIRECT(_xlfn.TEXTJOIN(,TRUE,,,$C21,"[",O$3,"]"),),"&gt;0",INDIRECT(_xlfn.TEXTJOIN(,TRUE,,,$C21,"[",O$3,"]"),)),"-"),"")</f>
        <v/>
      </c>
      <c r="P21" s="71" t="str">
        <f ca="1">IF(IncomeSources[[#This Row],[Income Stream Switch On/Off]]="On",IFERROR(SUMIF(INDIRECT(_xlfn.TEXTJOIN(,TRUE,,,$C21,"[",P$3,"]"),),"&gt;0",INDIRECT(_xlfn.TEXTJOIN(,TRUE,,,$C21,"[",P$3,"]"),)),"-"),"")</f>
        <v/>
      </c>
      <c r="Q21" s="71" t="str">
        <f ca="1">IF(IncomeSources[[#This Row],[Income Stream Switch On/Off]]="On",IFERROR(SUMIF(INDIRECT(_xlfn.TEXTJOIN(,TRUE,,,$C21,"[",Q$3,"]"),),"&gt;0",INDIRECT(_xlfn.TEXTJOIN(,TRUE,,,$C21,"[",Q$3,"]"),)),"-"),"")</f>
        <v/>
      </c>
      <c r="R21" s="71" t="str">
        <f ca="1">IF(IncomeSources[[#This Row],[Income Stream Switch On/Off]]="On",IFERROR(SUMIF(INDIRECT(_xlfn.TEXTJOIN(,TRUE,,,$C21,"[",R$3,"]"),),"&gt;0",INDIRECT(_xlfn.TEXTJOIN(,TRUE,,,$C21,"[",R$3,"]"),)),"-"),"")</f>
        <v/>
      </c>
      <c r="S21" s="71" t="str">
        <f ca="1">IF(IncomeSources[[#This Row],[Income Stream Switch On/Off]]="On",IFERROR(SUMIF(INDIRECT(_xlfn.TEXTJOIN(,TRUE,,,$C21,"[",S$3,"]"),),"&gt;0",INDIRECT(_xlfn.TEXTJOIN(,TRUE,,,$C21,"[",S$3,"]"),)),"-"),"")</f>
        <v/>
      </c>
      <c r="T21" s="71" t="str">
        <f ca="1">IF(IncomeSources[[#This Row],[Income Stream Switch On/Off]]="On",IFERROR(SUMIF(INDIRECT(_xlfn.TEXTJOIN(,TRUE,,,$C21,"[",T$3,"]"),),"&gt;0",INDIRECT(_xlfn.TEXTJOIN(,TRUE,,,$C21,"[",T$3,"]"),)),"-"),"")</f>
        <v/>
      </c>
      <c r="U21" s="71" t="str">
        <f ca="1">IF(IncomeSources[[#This Row],[Income Stream Switch On/Off]]="On",IFERROR(SUMIF(INDIRECT(_xlfn.TEXTJOIN(,TRUE,,,$C21,"[",U$3,"]"),),"&gt;0",INDIRECT(_xlfn.TEXTJOIN(,TRUE,,,$C21,"[",U$3,"]"),)),"-"),"")</f>
        <v/>
      </c>
      <c r="V21" s="71" t="str">
        <f ca="1">IF(IncomeSources[[#This Row],[Income Stream Switch On/Off]]="On",IFERROR(SUMIF(INDIRECT(_xlfn.TEXTJOIN(,TRUE,,,$C21,"[",V$3,"]"),),"&gt;0",INDIRECT(_xlfn.TEXTJOIN(,TRUE,,,$C21,"[",V$3,"]"),)),"-"),"")</f>
        <v/>
      </c>
      <c r="W21" s="71" t="str">
        <f ca="1">IF(IncomeSources[[#This Row],[Income Stream Switch On/Off]]="On",IFERROR(SUMIF(INDIRECT(_xlfn.TEXTJOIN(,TRUE,,,$C21,"[",W$3,"]"),),"&gt;0",INDIRECT(_xlfn.TEXTJOIN(,TRUE,,,$C21,"[",W$3,"]"),)),"-"),"")</f>
        <v/>
      </c>
      <c r="X21" s="71" t="str">
        <f ca="1">IF(IncomeSources[[#This Row],[Income Stream Switch On/Off]]="On",IFERROR(SUMIF(INDIRECT(_xlfn.TEXTJOIN(,TRUE,,,$C21,"[",X$3,"]"),),"&gt;0",INDIRECT(_xlfn.TEXTJOIN(,TRUE,,,$C21,"[",X$3,"]"),)),"-"),"")</f>
        <v/>
      </c>
      <c r="Y21" s="71" t="str">
        <f ca="1">IF(IncomeSources[[#This Row],[Income Stream Switch On/Off]]="On",IFERROR(SUMIF(INDIRECT(_xlfn.TEXTJOIN(,TRUE,,,$C21,"[",Y$3,"]"),),"&gt;0",INDIRECT(_xlfn.TEXTJOIN(,TRUE,,,$C21,"[",Y$3,"]"),)),"-"),"")</f>
        <v/>
      </c>
      <c r="Z21" s="71" t="str">
        <f ca="1">IF(IncomeSources[[#This Row],[Income Stream Switch On/Off]]="On",IFERROR(SUMIF(INDIRECT(_xlfn.TEXTJOIN(,TRUE,,,$C21,"[",Z$3,"]"),),"&gt;0",INDIRECT(_xlfn.TEXTJOIN(,TRUE,,,$C21,"[",Z$3,"]"),)),"-"),"")</f>
        <v/>
      </c>
      <c r="AA21" s="71" t="str">
        <f ca="1">IF(IncomeSources[[#This Row],[Income Stream Switch On/Off]]="On",IFERROR(SUMIF(INDIRECT(_xlfn.TEXTJOIN(,TRUE,,,$C21,"[",AA$3,"]"),),"&gt;0",INDIRECT(_xlfn.TEXTJOIN(,TRUE,,,$C21,"[",AA$3,"]"),)),"-"),"")</f>
        <v/>
      </c>
      <c r="AB21" s="71" t="str">
        <f ca="1">IF(IncomeSources[[#This Row],[Income Stream Switch On/Off]]="On",IFERROR(SUMIF(INDIRECT(_xlfn.TEXTJOIN(,TRUE,,,$C21,"[",AB$3,"]"),),"&gt;0",INDIRECT(_xlfn.TEXTJOIN(,TRUE,,,$C21,"[",AB$3,"]"),)),"-"),"")</f>
        <v/>
      </c>
      <c r="AC21" s="71" t="str">
        <f ca="1">IF(IncomeSources[[#This Row],[Income Stream Switch On/Off]]="On",IFERROR(SUMIF(INDIRECT(_xlfn.TEXTJOIN(,TRUE,,,$C21,"[",AC$3,"]"),),"&gt;0",INDIRECT(_xlfn.TEXTJOIN(,TRUE,,,$C21,"[",AC$3,"]"),)),"-"),"")</f>
        <v/>
      </c>
      <c r="AD21" s="71" t="str">
        <f ca="1">IF(IncomeSources[[#This Row],[Income Stream Switch On/Off]]="On",IFERROR(SUMIF(INDIRECT(_xlfn.TEXTJOIN(,TRUE,,,$C21,"[",AD$3,"]"),),"&gt;0",INDIRECT(_xlfn.TEXTJOIN(,TRUE,,,$C21,"[",AD$3,"]"),)),"-"),"")</f>
        <v/>
      </c>
      <c r="AE21" s="71" t="str">
        <f ca="1">IF(IncomeSources[[#This Row],[Income Stream Switch On/Off]]="On",IFERROR(SUMIF(INDIRECT(_xlfn.TEXTJOIN(,TRUE,,,$C21,"[",AE$3,"]"),),"&gt;0",INDIRECT(_xlfn.TEXTJOIN(,TRUE,,,$C21,"[",AE$3,"]"),)),"-"),"")</f>
        <v/>
      </c>
      <c r="AF21" s="71" t="str">
        <f ca="1">IF(IncomeSources[[#This Row],[Income Stream Switch On/Off]]="On",IFERROR(SUMIF(INDIRECT(_xlfn.TEXTJOIN(,TRUE,,,$C21,"[",AF$3,"]"),),"&gt;0",INDIRECT(_xlfn.TEXTJOIN(,TRUE,,,$C21,"[",AF$3,"]"),)),"-"),"")</f>
        <v/>
      </c>
      <c r="AG21" s="71" t="str">
        <f ca="1">IF(IncomeSources[[#This Row],[Income Stream Switch On/Off]]="On",IFERROR(SUMIF(INDIRECT(_xlfn.TEXTJOIN(,TRUE,,,$C21,"[",AG$3,"]"),),"&gt;0",INDIRECT(_xlfn.TEXTJOIN(,TRUE,,,$C21,"[",AG$3,"]"),)),"-"),"")</f>
        <v/>
      </c>
      <c r="AH21" s="71" t="str">
        <f ca="1">IF(IncomeSources[[#This Row],[Income Stream Switch On/Off]]="On",IFERROR(SUMIF(INDIRECT(_xlfn.TEXTJOIN(,TRUE,,,$C21,"[",AH$3,"]"),),"&gt;0",INDIRECT(_xlfn.TEXTJOIN(,TRUE,,,$C21,"[",AH$3,"]"),)),"-"),"")</f>
        <v/>
      </c>
      <c r="AI21" s="71" t="str">
        <f ca="1">IF(IncomeSources[[#This Row],[Income Stream Switch On/Off]]="On",IFERROR(SUMIF(INDIRECT(_xlfn.TEXTJOIN(,TRUE,,,$C21,"[",AI$3,"]"),),"&gt;0",INDIRECT(_xlfn.TEXTJOIN(,TRUE,,,$C21,"[",AI$3,"]"),)),"-"),"")</f>
        <v/>
      </c>
      <c r="AJ21" s="71" t="str">
        <f ca="1">IF(IncomeSources[[#This Row],[Income Stream Switch On/Off]]="On",IFERROR(SUMIF(INDIRECT(_xlfn.TEXTJOIN(,TRUE,,,$C21,"[",AJ$3,"]"),),"&gt;0",INDIRECT(_xlfn.TEXTJOIN(,TRUE,,,$C21,"[",AJ$3,"]"),)),"-"),"")</f>
        <v/>
      </c>
      <c r="AK21" s="71" t="str">
        <f ca="1">IF(IncomeSources[[#This Row],[Income Stream Switch On/Off]]="On",IFERROR(SUMIF(INDIRECT(_xlfn.TEXTJOIN(,TRUE,,,$C21,"[",AK$3,"]"),),"&gt;0",INDIRECT(_xlfn.TEXTJOIN(,TRUE,,,$C21,"[",AK$3,"]"),)),"-"),"")</f>
        <v/>
      </c>
      <c r="AL21" s="71" t="str">
        <f ca="1">IF(IncomeSources[[#This Row],[Income Stream Switch On/Off]]="On",IFERROR(SUMIF(INDIRECT(_xlfn.TEXTJOIN(,TRUE,,,$C21,"[",AL$3,"]"),),"&gt;0",INDIRECT(_xlfn.TEXTJOIN(,TRUE,,,$C21,"[",AL$3,"]"),)),"-"),"")</f>
        <v/>
      </c>
      <c r="AM21" s="71" t="str">
        <f ca="1">IF(IncomeSources[[#This Row],[Income Stream Switch On/Off]]="On",IFERROR(SUMIF(INDIRECT(_xlfn.TEXTJOIN(,TRUE,,,$C21,"[",AM$3,"]"),),"&gt;0",INDIRECT(_xlfn.TEXTJOIN(,TRUE,,,$C21,"[",AM$3,"]"),)),"-"),"")</f>
        <v/>
      </c>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row>
    <row r="22" spans="2:63" ht="16.5" thickTop="1" thickBot="1" x14ac:dyDescent="0.3">
      <c r="B22" s="20" t="str">
        <f>'KPI Calculations and Macros'!C20</f>
        <v>Off</v>
      </c>
      <c r="C22" s="70">
        <f>'KPI Calculations and Macros'!B20</f>
        <v>0</v>
      </c>
      <c r="D22" s="71" t="str">
        <f ca="1">IF(IncomeSources[[#This Row],[Income Stream Switch On/Off]]="On",IFERROR(SUMIF(INDIRECT(_xlfn.TEXTJOIN(,TRUE,,,$C22,"[",D$3,"]"),),"&gt;0",INDIRECT(_xlfn.TEXTJOIN(,TRUE,,,$C22,"[",D$3,"]"),)),"-"),"")</f>
        <v/>
      </c>
      <c r="E22" s="71" t="str">
        <f ca="1">IF(IncomeSources[[#This Row],[Income Stream Switch On/Off]]="On",IFERROR(SUMIF(INDIRECT(_xlfn.TEXTJOIN(,TRUE,,,$C22,"[",E$3,"]"),),"&gt;0",INDIRECT(_xlfn.TEXTJOIN(,TRUE,,,$C22,"[",E$3,"]"),)),"-"),"")</f>
        <v/>
      </c>
      <c r="F22" s="71" t="str">
        <f ca="1">IF(IncomeSources[[#This Row],[Income Stream Switch On/Off]]="On",IFERROR(SUMIF(INDIRECT(_xlfn.TEXTJOIN(,TRUE,,,$C22,"[",F$3,"]"),),"&gt;0",INDIRECT(_xlfn.TEXTJOIN(,TRUE,,,$C22,"[",F$3,"]"),)),"-"),"")</f>
        <v/>
      </c>
      <c r="G22" s="71" t="str">
        <f ca="1">IF(IncomeSources[[#This Row],[Income Stream Switch On/Off]]="On",IFERROR(SUMIF(INDIRECT(_xlfn.TEXTJOIN(,TRUE,,,$C22,"[",G$3,"]"),),"&gt;0",INDIRECT(_xlfn.TEXTJOIN(,TRUE,,,$C22,"[",G$3,"]"),)),"-"),"")</f>
        <v/>
      </c>
      <c r="H22" s="71" t="str">
        <f ca="1">IF(IncomeSources[[#This Row],[Income Stream Switch On/Off]]="On",IFERROR(SUMIF(INDIRECT(_xlfn.TEXTJOIN(,TRUE,,,$C22,"[",H$3,"]"),),"&gt;0",INDIRECT(_xlfn.TEXTJOIN(,TRUE,,,$C22,"[",H$3,"]"),)),"-"),"")</f>
        <v/>
      </c>
      <c r="I22" s="71" t="str">
        <f ca="1">IF(IncomeSources[[#This Row],[Income Stream Switch On/Off]]="On",IFERROR(SUMIF(INDIRECT(_xlfn.TEXTJOIN(,TRUE,,,$C22,"[",I$3,"]")),"&gt;0",INDIRECT(_xlfn.TEXTJOIN(,TRUE,,,$C22,"[",I$3,"]"),)),"-"),"")</f>
        <v/>
      </c>
      <c r="J22" s="71" t="str">
        <f ca="1">IF(IncomeSources[[#This Row],[Income Stream Switch On/Off]]="On",IFERROR(SUMIF(INDIRECT(_xlfn.TEXTJOIN(,TRUE,,,$C22,"[",J$3,"]"),),"&gt;0",INDIRECT(_xlfn.TEXTJOIN(,TRUE,,,$C22,"[",J$3,"]"),)),"-"),"")</f>
        <v/>
      </c>
      <c r="K22" s="71" t="str">
        <f ca="1">IF(IncomeSources[[#This Row],[Income Stream Switch On/Off]]="On",IFERROR(SUMIF(INDIRECT(_xlfn.TEXTJOIN(,TRUE,,,$C22,"[",K$3,"]"),),"&gt;0",INDIRECT(_xlfn.TEXTJOIN(,TRUE,,,$C22,"[",K$3,"]"),)),"-"),"")</f>
        <v/>
      </c>
      <c r="L22" s="71" t="str">
        <f ca="1">IF(IncomeSources[[#This Row],[Income Stream Switch On/Off]]="On",IFERROR(SUMIF(INDIRECT(_xlfn.TEXTJOIN(,TRUE,,,$C22,"[",L$3,"]"),),"&gt;0",INDIRECT(_xlfn.TEXTJOIN(,TRUE,,,$C22,"[",L$3,"]"),)),"-"),"")</f>
        <v/>
      </c>
      <c r="M22" s="71" t="str">
        <f ca="1">IF(IncomeSources[[#This Row],[Income Stream Switch On/Off]]="On",IFERROR(SUMIF(INDIRECT(_xlfn.TEXTJOIN(,TRUE,,,$C22,"[",M$3,"]"),),"&gt;0",INDIRECT(_xlfn.TEXTJOIN(,TRUE,,,$C22,"[",M$3,"]"),)),"-"),"")</f>
        <v/>
      </c>
      <c r="N22" s="71" t="str">
        <f ca="1">IF(IncomeSources[[#This Row],[Income Stream Switch On/Off]]="On",IFERROR(SUMIF(INDIRECT(_xlfn.TEXTJOIN(,TRUE,,,$C22,"[",N$3,"]"),),"&gt;0",INDIRECT(_xlfn.TEXTJOIN(,TRUE,,,$C22,"[",N$3,"]"),)),"-"),"")</f>
        <v/>
      </c>
      <c r="O22" s="71" t="str">
        <f ca="1">IF(IncomeSources[[#This Row],[Income Stream Switch On/Off]]="On",IFERROR(SUMIF(INDIRECT(_xlfn.TEXTJOIN(,TRUE,,,$C22,"[",O$3,"]"),),"&gt;0",INDIRECT(_xlfn.TEXTJOIN(,TRUE,,,$C22,"[",O$3,"]"),)),"-"),"")</f>
        <v/>
      </c>
      <c r="P22" s="71" t="str">
        <f ca="1">IF(IncomeSources[[#This Row],[Income Stream Switch On/Off]]="On",IFERROR(SUMIF(INDIRECT(_xlfn.TEXTJOIN(,TRUE,,,$C22,"[",P$3,"]"),),"&gt;0",INDIRECT(_xlfn.TEXTJOIN(,TRUE,,,$C22,"[",P$3,"]"),)),"-"),"")</f>
        <v/>
      </c>
      <c r="Q22" s="71" t="str">
        <f ca="1">IF(IncomeSources[[#This Row],[Income Stream Switch On/Off]]="On",IFERROR(SUMIF(INDIRECT(_xlfn.TEXTJOIN(,TRUE,,,$C22,"[",Q$3,"]"),),"&gt;0",INDIRECT(_xlfn.TEXTJOIN(,TRUE,,,$C22,"[",Q$3,"]"),)),"-"),"")</f>
        <v/>
      </c>
      <c r="R22" s="71" t="str">
        <f ca="1">IF(IncomeSources[[#This Row],[Income Stream Switch On/Off]]="On",IFERROR(SUMIF(INDIRECT(_xlfn.TEXTJOIN(,TRUE,,,$C22,"[",R$3,"]"),),"&gt;0",INDIRECT(_xlfn.TEXTJOIN(,TRUE,,,$C22,"[",R$3,"]"),)),"-"),"")</f>
        <v/>
      </c>
      <c r="S22" s="71" t="str">
        <f ca="1">IF(IncomeSources[[#This Row],[Income Stream Switch On/Off]]="On",IFERROR(SUMIF(INDIRECT(_xlfn.TEXTJOIN(,TRUE,,,$C22,"[",S$3,"]"),),"&gt;0",INDIRECT(_xlfn.TEXTJOIN(,TRUE,,,$C22,"[",S$3,"]"),)),"-"),"")</f>
        <v/>
      </c>
      <c r="T22" s="71" t="str">
        <f ca="1">IF(IncomeSources[[#This Row],[Income Stream Switch On/Off]]="On",IFERROR(SUMIF(INDIRECT(_xlfn.TEXTJOIN(,TRUE,,,$C22,"[",T$3,"]"),),"&gt;0",INDIRECT(_xlfn.TEXTJOIN(,TRUE,,,$C22,"[",T$3,"]"),)),"-"),"")</f>
        <v/>
      </c>
      <c r="U22" s="71" t="str">
        <f ca="1">IF(IncomeSources[[#This Row],[Income Stream Switch On/Off]]="On",IFERROR(SUMIF(INDIRECT(_xlfn.TEXTJOIN(,TRUE,,,$C22,"[",U$3,"]"),),"&gt;0",INDIRECT(_xlfn.TEXTJOIN(,TRUE,,,$C22,"[",U$3,"]"),)),"-"),"")</f>
        <v/>
      </c>
      <c r="V22" s="71" t="str">
        <f ca="1">IF(IncomeSources[[#This Row],[Income Stream Switch On/Off]]="On",IFERROR(SUMIF(INDIRECT(_xlfn.TEXTJOIN(,TRUE,,,$C22,"[",V$3,"]"),),"&gt;0",INDIRECT(_xlfn.TEXTJOIN(,TRUE,,,$C22,"[",V$3,"]"),)),"-"),"")</f>
        <v/>
      </c>
      <c r="W22" s="71" t="str">
        <f ca="1">IF(IncomeSources[[#This Row],[Income Stream Switch On/Off]]="On",IFERROR(SUMIF(INDIRECT(_xlfn.TEXTJOIN(,TRUE,,,$C22,"[",W$3,"]"),),"&gt;0",INDIRECT(_xlfn.TEXTJOIN(,TRUE,,,$C22,"[",W$3,"]"),)),"-"),"")</f>
        <v/>
      </c>
      <c r="X22" s="71" t="str">
        <f ca="1">IF(IncomeSources[[#This Row],[Income Stream Switch On/Off]]="On",IFERROR(SUMIF(INDIRECT(_xlfn.TEXTJOIN(,TRUE,,,$C22,"[",X$3,"]"),),"&gt;0",INDIRECT(_xlfn.TEXTJOIN(,TRUE,,,$C22,"[",X$3,"]"),)),"-"),"")</f>
        <v/>
      </c>
      <c r="Y22" s="71" t="str">
        <f ca="1">IF(IncomeSources[[#This Row],[Income Stream Switch On/Off]]="On",IFERROR(SUMIF(INDIRECT(_xlfn.TEXTJOIN(,TRUE,,,$C22,"[",Y$3,"]"),),"&gt;0",INDIRECT(_xlfn.TEXTJOIN(,TRUE,,,$C22,"[",Y$3,"]"),)),"-"),"")</f>
        <v/>
      </c>
      <c r="Z22" s="71" t="str">
        <f ca="1">IF(IncomeSources[[#This Row],[Income Stream Switch On/Off]]="On",IFERROR(SUMIF(INDIRECT(_xlfn.TEXTJOIN(,TRUE,,,$C22,"[",Z$3,"]"),),"&gt;0",INDIRECT(_xlfn.TEXTJOIN(,TRUE,,,$C22,"[",Z$3,"]"),)),"-"),"")</f>
        <v/>
      </c>
      <c r="AA22" s="71" t="str">
        <f ca="1">IF(IncomeSources[[#This Row],[Income Stream Switch On/Off]]="On",IFERROR(SUMIF(INDIRECT(_xlfn.TEXTJOIN(,TRUE,,,$C22,"[",AA$3,"]"),),"&gt;0",INDIRECT(_xlfn.TEXTJOIN(,TRUE,,,$C22,"[",AA$3,"]"),)),"-"),"")</f>
        <v/>
      </c>
      <c r="AB22" s="71" t="str">
        <f ca="1">IF(IncomeSources[[#This Row],[Income Stream Switch On/Off]]="On",IFERROR(SUMIF(INDIRECT(_xlfn.TEXTJOIN(,TRUE,,,$C22,"[",AB$3,"]"),),"&gt;0",INDIRECT(_xlfn.TEXTJOIN(,TRUE,,,$C22,"[",AB$3,"]"),)),"-"),"")</f>
        <v/>
      </c>
      <c r="AC22" s="71" t="str">
        <f ca="1">IF(IncomeSources[[#This Row],[Income Stream Switch On/Off]]="On",IFERROR(SUMIF(INDIRECT(_xlfn.TEXTJOIN(,TRUE,,,$C22,"[",AC$3,"]"),),"&gt;0",INDIRECT(_xlfn.TEXTJOIN(,TRUE,,,$C22,"[",AC$3,"]"),)),"-"),"")</f>
        <v/>
      </c>
      <c r="AD22" s="71" t="str">
        <f ca="1">IF(IncomeSources[[#This Row],[Income Stream Switch On/Off]]="On",IFERROR(SUMIF(INDIRECT(_xlfn.TEXTJOIN(,TRUE,,,$C22,"[",AD$3,"]"),),"&gt;0",INDIRECT(_xlfn.TEXTJOIN(,TRUE,,,$C22,"[",AD$3,"]"),)),"-"),"")</f>
        <v/>
      </c>
      <c r="AE22" s="71" t="str">
        <f ca="1">IF(IncomeSources[[#This Row],[Income Stream Switch On/Off]]="On",IFERROR(SUMIF(INDIRECT(_xlfn.TEXTJOIN(,TRUE,,,$C22,"[",AE$3,"]"),),"&gt;0",INDIRECT(_xlfn.TEXTJOIN(,TRUE,,,$C22,"[",AE$3,"]"),)),"-"),"")</f>
        <v/>
      </c>
      <c r="AF22" s="71" t="str">
        <f ca="1">IF(IncomeSources[[#This Row],[Income Stream Switch On/Off]]="On",IFERROR(SUMIF(INDIRECT(_xlfn.TEXTJOIN(,TRUE,,,$C22,"[",AF$3,"]"),),"&gt;0",INDIRECT(_xlfn.TEXTJOIN(,TRUE,,,$C22,"[",AF$3,"]"),)),"-"),"")</f>
        <v/>
      </c>
      <c r="AG22" s="71" t="str">
        <f ca="1">IF(IncomeSources[[#This Row],[Income Stream Switch On/Off]]="On",IFERROR(SUMIF(INDIRECT(_xlfn.TEXTJOIN(,TRUE,,,$C22,"[",AG$3,"]"),),"&gt;0",INDIRECT(_xlfn.TEXTJOIN(,TRUE,,,$C22,"[",AG$3,"]"),)),"-"),"")</f>
        <v/>
      </c>
      <c r="AH22" s="71" t="str">
        <f ca="1">IF(IncomeSources[[#This Row],[Income Stream Switch On/Off]]="On",IFERROR(SUMIF(INDIRECT(_xlfn.TEXTJOIN(,TRUE,,,$C22,"[",AH$3,"]"),),"&gt;0",INDIRECT(_xlfn.TEXTJOIN(,TRUE,,,$C22,"[",AH$3,"]"),)),"-"),"")</f>
        <v/>
      </c>
      <c r="AI22" s="71" t="str">
        <f ca="1">IF(IncomeSources[[#This Row],[Income Stream Switch On/Off]]="On",IFERROR(SUMIF(INDIRECT(_xlfn.TEXTJOIN(,TRUE,,,$C22,"[",AI$3,"]"),),"&gt;0",INDIRECT(_xlfn.TEXTJOIN(,TRUE,,,$C22,"[",AI$3,"]"),)),"-"),"")</f>
        <v/>
      </c>
      <c r="AJ22" s="71" t="str">
        <f ca="1">IF(IncomeSources[[#This Row],[Income Stream Switch On/Off]]="On",IFERROR(SUMIF(INDIRECT(_xlfn.TEXTJOIN(,TRUE,,,$C22,"[",AJ$3,"]"),),"&gt;0",INDIRECT(_xlfn.TEXTJOIN(,TRUE,,,$C22,"[",AJ$3,"]"),)),"-"),"")</f>
        <v/>
      </c>
      <c r="AK22" s="71" t="str">
        <f ca="1">IF(IncomeSources[[#This Row],[Income Stream Switch On/Off]]="On",IFERROR(SUMIF(INDIRECT(_xlfn.TEXTJOIN(,TRUE,,,$C22,"[",AK$3,"]"),),"&gt;0",INDIRECT(_xlfn.TEXTJOIN(,TRUE,,,$C22,"[",AK$3,"]"),)),"-"),"")</f>
        <v/>
      </c>
      <c r="AL22" s="71" t="str">
        <f ca="1">IF(IncomeSources[[#This Row],[Income Stream Switch On/Off]]="On",IFERROR(SUMIF(INDIRECT(_xlfn.TEXTJOIN(,TRUE,,,$C22,"[",AL$3,"]"),),"&gt;0",INDIRECT(_xlfn.TEXTJOIN(,TRUE,,,$C22,"[",AL$3,"]"),)),"-"),"")</f>
        <v/>
      </c>
      <c r="AM22" s="71" t="str">
        <f ca="1">IF(IncomeSources[[#This Row],[Income Stream Switch On/Off]]="On",IFERROR(SUMIF(INDIRECT(_xlfn.TEXTJOIN(,TRUE,,,$C22,"[",AM$3,"]"),),"&gt;0",INDIRECT(_xlfn.TEXTJOIN(,TRUE,,,$C22,"[",AM$3,"]"),)),"-"),"")</f>
        <v/>
      </c>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2:63" ht="16.5" thickTop="1" thickBot="1" x14ac:dyDescent="0.3">
      <c r="B23" s="20" t="str">
        <f>'KPI Calculations and Macros'!C21</f>
        <v>Off</v>
      </c>
      <c r="C23" s="70">
        <f>'KPI Calculations and Macros'!B21</f>
        <v>0</v>
      </c>
      <c r="D23" s="71" t="str">
        <f ca="1">IF(IncomeSources[[#This Row],[Income Stream Switch On/Off]]="On",IFERROR(SUMIF(INDIRECT(_xlfn.TEXTJOIN(,TRUE,,,$C23,"[",D$3,"]"),),"&gt;0",INDIRECT(_xlfn.TEXTJOIN(,TRUE,,,$C23,"[",D$3,"]"),)),"-"),"")</f>
        <v/>
      </c>
      <c r="E23" s="71" t="str">
        <f ca="1">IF(IncomeSources[[#This Row],[Income Stream Switch On/Off]]="On",IFERROR(SUMIF(INDIRECT(_xlfn.TEXTJOIN(,TRUE,,,$C23,"[",E$3,"]"),),"&gt;0",INDIRECT(_xlfn.TEXTJOIN(,TRUE,,,$C23,"[",E$3,"]"),)),"-"),"")</f>
        <v/>
      </c>
      <c r="F23" s="71" t="str">
        <f ca="1">IF(IncomeSources[[#This Row],[Income Stream Switch On/Off]]="On",IFERROR(SUMIF(INDIRECT(_xlfn.TEXTJOIN(,TRUE,,,$C23,"[",F$3,"]"),),"&gt;0",INDIRECT(_xlfn.TEXTJOIN(,TRUE,,,$C23,"[",F$3,"]"),)),"-"),"")</f>
        <v/>
      </c>
      <c r="G23" s="71" t="str">
        <f ca="1">IF(IncomeSources[[#This Row],[Income Stream Switch On/Off]]="On",IFERROR(SUMIF(INDIRECT(_xlfn.TEXTJOIN(,TRUE,,,$C23,"[",G$3,"]"),),"&gt;0",INDIRECT(_xlfn.TEXTJOIN(,TRUE,,,$C23,"[",G$3,"]"),)),"-"),"")</f>
        <v/>
      </c>
      <c r="H23" s="71" t="str">
        <f ca="1">IF(IncomeSources[[#This Row],[Income Stream Switch On/Off]]="On",IFERROR(SUMIF(INDIRECT(_xlfn.TEXTJOIN(,TRUE,,,$C23,"[",H$3,"]"),),"&gt;0",INDIRECT(_xlfn.TEXTJOIN(,TRUE,,,$C23,"[",H$3,"]"),)),"-"),"")</f>
        <v/>
      </c>
      <c r="I23" s="71" t="str">
        <f ca="1">IF(IncomeSources[[#This Row],[Income Stream Switch On/Off]]="On",IFERROR(SUMIF(INDIRECT(_xlfn.TEXTJOIN(,TRUE,,,$C23,"[",I$3,"]")),"&gt;0",INDIRECT(_xlfn.TEXTJOIN(,TRUE,,,$C23,"[",I$3,"]"),)),"-"),"")</f>
        <v/>
      </c>
      <c r="J23" s="71" t="str">
        <f ca="1">IF(IncomeSources[[#This Row],[Income Stream Switch On/Off]]="On",IFERROR(SUMIF(INDIRECT(_xlfn.TEXTJOIN(,TRUE,,,$C23,"[",J$3,"]"),),"&gt;0",INDIRECT(_xlfn.TEXTJOIN(,TRUE,,,$C23,"[",J$3,"]"),)),"-"),"")</f>
        <v/>
      </c>
      <c r="K23" s="71" t="str">
        <f ca="1">IF(IncomeSources[[#This Row],[Income Stream Switch On/Off]]="On",IFERROR(SUMIF(INDIRECT(_xlfn.TEXTJOIN(,TRUE,,,$C23,"[",K$3,"]"),),"&gt;0",INDIRECT(_xlfn.TEXTJOIN(,TRUE,,,$C23,"[",K$3,"]"),)),"-"),"")</f>
        <v/>
      </c>
      <c r="L23" s="71" t="str">
        <f ca="1">IF(IncomeSources[[#This Row],[Income Stream Switch On/Off]]="On",IFERROR(SUMIF(INDIRECT(_xlfn.TEXTJOIN(,TRUE,,,$C23,"[",L$3,"]"),),"&gt;0",INDIRECT(_xlfn.TEXTJOIN(,TRUE,,,$C23,"[",L$3,"]"),)),"-"),"")</f>
        <v/>
      </c>
      <c r="M23" s="71" t="str">
        <f ca="1">IF(IncomeSources[[#This Row],[Income Stream Switch On/Off]]="On",IFERROR(SUMIF(INDIRECT(_xlfn.TEXTJOIN(,TRUE,,,$C23,"[",M$3,"]"),),"&gt;0",INDIRECT(_xlfn.TEXTJOIN(,TRUE,,,$C23,"[",M$3,"]"),)),"-"),"")</f>
        <v/>
      </c>
      <c r="N23" s="71" t="str">
        <f ca="1">IF(IncomeSources[[#This Row],[Income Stream Switch On/Off]]="On",IFERROR(SUMIF(INDIRECT(_xlfn.TEXTJOIN(,TRUE,,,$C23,"[",N$3,"]"),),"&gt;0",INDIRECT(_xlfn.TEXTJOIN(,TRUE,,,$C23,"[",N$3,"]"),)),"-"),"")</f>
        <v/>
      </c>
      <c r="O23" s="71" t="str">
        <f ca="1">IF(IncomeSources[[#This Row],[Income Stream Switch On/Off]]="On",IFERROR(SUMIF(INDIRECT(_xlfn.TEXTJOIN(,TRUE,,,$C23,"[",O$3,"]"),),"&gt;0",INDIRECT(_xlfn.TEXTJOIN(,TRUE,,,$C23,"[",O$3,"]"),)),"-"),"")</f>
        <v/>
      </c>
      <c r="P23" s="71" t="str">
        <f ca="1">IF(IncomeSources[[#This Row],[Income Stream Switch On/Off]]="On",IFERROR(SUMIF(INDIRECT(_xlfn.TEXTJOIN(,TRUE,,,$C23,"[",P$3,"]"),),"&gt;0",INDIRECT(_xlfn.TEXTJOIN(,TRUE,,,$C23,"[",P$3,"]"),)),"-"),"")</f>
        <v/>
      </c>
      <c r="Q23" s="71" t="str">
        <f ca="1">IF(IncomeSources[[#This Row],[Income Stream Switch On/Off]]="On",IFERROR(SUMIF(INDIRECT(_xlfn.TEXTJOIN(,TRUE,,,$C23,"[",Q$3,"]"),),"&gt;0",INDIRECT(_xlfn.TEXTJOIN(,TRUE,,,$C23,"[",Q$3,"]"),)),"-"),"")</f>
        <v/>
      </c>
      <c r="R23" s="71" t="str">
        <f ca="1">IF(IncomeSources[[#This Row],[Income Stream Switch On/Off]]="On",IFERROR(SUMIF(INDIRECT(_xlfn.TEXTJOIN(,TRUE,,,$C23,"[",R$3,"]"),),"&gt;0",INDIRECT(_xlfn.TEXTJOIN(,TRUE,,,$C23,"[",R$3,"]"),)),"-"),"")</f>
        <v/>
      </c>
      <c r="S23" s="71" t="str">
        <f ca="1">IF(IncomeSources[[#This Row],[Income Stream Switch On/Off]]="On",IFERROR(SUMIF(INDIRECT(_xlfn.TEXTJOIN(,TRUE,,,$C23,"[",S$3,"]"),),"&gt;0",INDIRECT(_xlfn.TEXTJOIN(,TRUE,,,$C23,"[",S$3,"]"),)),"-"),"")</f>
        <v/>
      </c>
      <c r="T23" s="71" t="str">
        <f ca="1">IF(IncomeSources[[#This Row],[Income Stream Switch On/Off]]="On",IFERROR(SUMIF(INDIRECT(_xlfn.TEXTJOIN(,TRUE,,,$C23,"[",T$3,"]"),),"&gt;0",INDIRECT(_xlfn.TEXTJOIN(,TRUE,,,$C23,"[",T$3,"]"),)),"-"),"")</f>
        <v/>
      </c>
      <c r="U23" s="71" t="str">
        <f ca="1">IF(IncomeSources[[#This Row],[Income Stream Switch On/Off]]="On",IFERROR(SUMIF(INDIRECT(_xlfn.TEXTJOIN(,TRUE,,,$C23,"[",U$3,"]"),),"&gt;0",INDIRECT(_xlfn.TEXTJOIN(,TRUE,,,$C23,"[",U$3,"]"),)),"-"),"")</f>
        <v/>
      </c>
      <c r="V23" s="71" t="str">
        <f ca="1">IF(IncomeSources[[#This Row],[Income Stream Switch On/Off]]="On",IFERROR(SUMIF(INDIRECT(_xlfn.TEXTJOIN(,TRUE,,,$C23,"[",V$3,"]"),),"&gt;0",INDIRECT(_xlfn.TEXTJOIN(,TRUE,,,$C23,"[",V$3,"]"),)),"-"),"")</f>
        <v/>
      </c>
      <c r="W23" s="71" t="str">
        <f ca="1">IF(IncomeSources[[#This Row],[Income Stream Switch On/Off]]="On",IFERROR(SUMIF(INDIRECT(_xlfn.TEXTJOIN(,TRUE,,,$C23,"[",W$3,"]"),),"&gt;0",INDIRECT(_xlfn.TEXTJOIN(,TRUE,,,$C23,"[",W$3,"]"),)),"-"),"")</f>
        <v/>
      </c>
      <c r="X23" s="71" t="str">
        <f ca="1">IF(IncomeSources[[#This Row],[Income Stream Switch On/Off]]="On",IFERROR(SUMIF(INDIRECT(_xlfn.TEXTJOIN(,TRUE,,,$C23,"[",X$3,"]"),),"&gt;0",INDIRECT(_xlfn.TEXTJOIN(,TRUE,,,$C23,"[",X$3,"]"),)),"-"),"")</f>
        <v/>
      </c>
      <c r="Y23" s="71" t="str">
        <f ca="1">IF(IncomeSources[[#This Row],[Income Stream Switch On/Off]]="On",IFERROR(SUMIF(INDIRECT(_xlfn.TEXTJOIN(,TRUE,,,$C23,"[",Y$3,"]"),),"&gt;0",INDIRECT(_xlfn.TEXTJOIN(,TRUE,,,$C23,"[",Y$3,"]"),)),"-"),"")</f>
        <v/>
      </c>
      <c r="Z23" s="71" t="str">
        <f ca="1">IF(IncomeSources[[#This Row],[Income Stream Switch On/Off]]="On",IFERROR(SUMIF(INDIRECT(_xlfn.TEXTJOIN(,TRUE,,,$C23,"[",Z$3,"]"),),"&gt;0",INDIRECT(_xlfn.TEXTJOIN(,TRUE,,,$C23,"[",Z$3,"]"),)),"-"),"")</f>
        <v/>
      </c>
      <c r="AA23" s="71" t="str">
        <f ca="1">IF(IncomeSources[[#This Row],[Income Stream Switch On/Off]]="On",IFERROR(SUMIF(INDIRECT(_xlfn.TEXTJOIN(,TRUE,,,$C23,"[",AA$3,"]"),),"&gt;0",INDIRECT(_xlfn.TEXTJOIN(,TRUE,,,$C23,"[",AA$3,"]"),)),"-"),"")</f>
        <v/>
      </c>
      <c r="AB23" s="71" t="str">
        <f ca="1">IF(IncomeSources[[#This Row],[Income Stream Switch On/Off]]="On",IFERROR(SUMIF(INDIRECT(_xlfn.TEXTJOIN(,TRUE,,,$C23,"[",AB$3,"]"),),"&gt;0",INDIRECT(_xlfn.TEXTJOIN(,TRUE,,,$C23,"[",AB$3,"]"),)),"-"),"")</f>
        <v/>
      </c>
      <c r="AC23" s="71" t="str">
        <f ca="1">IF(IncomeSources[[#This Row],[Income Stream Switch On/Off]]="On",IFERROR(SUMIF(INDIRECT(_xlfn.TEXTJOIN(,TRUE,,,$C23,"[",AC$3,"]"),),"&gt;0",INDIRECT(_xlfn.TEXTJOIN(,TRUE,,,$C23,"[",AC$3,"]"),)),"-"),"")</f>
        <v/>
      </c>
      <c r="AD23" s="71" t="str">
        <f ca="1">IF(IncomeSources[[#This Row],[Income Stream Switch On/Off]]="On",IFERROR(SUMIF(INDIRECT(_xlfn.TEXTJOIN(,TRUE,,,$C23,"[",AD$3,"]"),),"&gt;0",INDIRECT(_xlfn.TEXTJOIN(,TRUE,,,$C23,"[",AD$3,"]"),)),"-"),"")</f>
        <v/>
      </c>
      <c r="AE23" s="71" t="str">
        <f ca="1">IF(IncomeSources[[#This Row],[Income Stream Switch On/Off]]="On",IFERROR(SUMIF(INDIRECT(_xlfn.TEXTJOIN(,TRUE,,,$C23,"[",AE$3,"]"),),"&gt;0",INDIRECT(_xlfn.TEXTJOIN(,TRUE,,,$C23,"[",AE$3,"]"),)),"-"),"")</f>
        <v/>
      </c>
      <c r="AF23" s="71" t="str">
        <f ca="1">IF(IncomeSources[[#This Row],[Income Stream Switch On/Off]]="On",IFERROR(SUMIF(INDIRECT(_xlfn.TEXTJOIN(,TRUE,,,$C23,"[",AF$3,"]"),),"&gt;0",INDIRECT(_xlfn.TEXTJOIN(,TRUE,,,$C23,"[",AF$3,"]"),)),"-"),"")</f>
        <v/>
      </c>
      <c r="AG23" s="71" t="str">
        <f ca="1">IF(IncomeSources[[#This Row],[Income Stream Switch On/Off]]="On",IFERROR(SUMIF(INDIRECT(_xlfn.TEXTJOIN(,TRUE,,,$C23,"[",AG$3,"]"),),"&gt;0",INDIRECT(_xlfn.TEXTJOIN(,TRUE,,,$C23,"[",AG$3,"]"),)),"-"),"")</f>
        <v/>
      </c>
      <c r="AH23" s="71" t="str">
        <f ca="1">IF(IncomeSources[[#This Row],[Income Stream Switch On/Off]]="On",IFERROR(SUMIF(INDIRECT(_xlfn.TEXTJOIN(,TRUE,,,$C23,"[",AH$3,"]"),),"&gt;0",INDIRECT(_xlfn.TEXTJOIN(,TRUE,,,$C23,"[",AH$3,"]"),)),"-"),"")</f>
        <v/>
      </c>
      <c r="AI23" s="71" t="str">
        <f ca="1">IF(IncomeSources[[#This Row],[Income Stream Switch On/Off]]="On",IFERROR(SUMIF(INDIRECT(_xlfn.TEXTJOIN(,TRUE,,,$C23,"[",AI$3,"]"),),"&gt;0",INDIRECT(_xlfn.TEXTJOIN(,TRUE,,,$C23,"[",AI$3,"]"),)),"-"),"")</f>
        <v/>
      </c>
      <c r="AJ23" s="71" t="str">
        <f ca="1">IF(IncomeSources[[#This Row],[Income Stream Switch On/Off]]="On",IFERROR(SUMIF(INDIRECT(_xlfn.TEXTJOIN(,TRUE,,,$C23,"[",AJ$3,"]"),),"&gt;0",INDIRECT(_xlfn.TEXTJOIN(,TRUE,,,$C23,"[",AJ$3,"]"),)),"-"),"")</f>
        <v/>
      </c>
      <c r="AK23" s="71" t="str">
        <f ca="1">IF(IncomeSources[[#This Row],[Income Stream Switch On/Off]]="On",IFERROR(SUMIF(INDIRECT(_xlfn.TEXTJOIN(,TRUE,,,$C23,"[",AK$3,"]"),),"&gt;0",INDIRECT(_xlfn.TEXTJOIN(,TRUE,,,$C23,"[",AK$3,"]"),)),"-"),"")</f>
        <v/>
      </c>
      <c r="AL23" s="71" t="str">
        <f ca="1">IF(IncomeSources[[#This Row],[Income Stream Switch On/Off]]="On",IFERROR(SUMIF(INDIRECT(_xlfn.TEXTJOIN(,TRUE,,,$C23,"[",AL$3,"]"),),"&gt;0",INDIRECT(_xlfn.TEXTJOIN(,TRUE,,,$C23,"[",AL$3,"]"),)),"-"),"")</f>
        <v/>
      </c>
      <c r="AM23" s="71" t="str">
        <f ca="1">IF(IncomeSources[[#This Row],[Income Stream Switch On/Off]]="On",IFERROR(SUMIF(INDIRECT(_xlfn.TEXTJOIN(,TRUE,,,$C23,"[",AM$3,"]"),),"&gt;0",INDIRECT(_xlfn.TEXTJOIN(,TRUE,,,$C23,"[",AM$3,"]"),)),"-"),"")</f>
        <v/>
      </c>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2:63" ht="16.5" thickTop="1" thickBot="1" x14ac:dyDescent="0.3">
      <c r="B24" s="20" t="str">
        <f>'KPI Calculations and Macros'!C22</f>
        <v>Off</v>
      </c>
      <c r="C24" s="70">
        <f>'KPI Calculations and Macros'!B22</f>
        <v>0</v>
      </c>
      <c r="D24" s="71" t="str">
        <f ca="1">IF(IncomeSources[[#This Row],[Income Stream Switch On/Off]]="On",IFERROR(SUMIF(INDIRECT(_xlfn.TEXTJOIN(,TRUE,,,$C24,"[",D$3,"]"),),"&gt;0",INDIRECT(_xlfn.TEXTJOIN(,TRUE,,,$C24,"[",D$3,"]"),)),"-"),"")</f>
        <v/>
      </c>
      <c r="E24" s="71" t="str">
        <f ca="1">IF(IncomeSources[[#This Row],[Income Stream Switch On/Off]]="On",IFERROR(SUMIF(INDIRECT(_xlfn.TEXTJOIN(,TRUE,,,$C24,"[",E$3,"]"),),"&gt;0",INDIRECT(_xlfn.TEXTJOIN(,TRUE,,,$C24,"[",E$3,"]"),)),"-"),"")</f>
        <v/>
      </c>
      <c r="F24" s="71" t="str">
        <f ca="1">IF(IncomeSources[[#This Row],[Income Stream Switch On/Off]]="On",IFERROR(SUMIF(INDIRECT(_xlfn.TEXTJOIN(,TRUE,,,$C24,"[",F$3,"]"),),"&gt;0",INDIRECT(_xlfn.TEXTJOIN(,TRUE,,,$C24,"[",F$3,"]"),)),"-"),"")</f>
        <v/>
      </c>
      <c r="G24" s="71" t="str">
        <f ca="1">IF(IncomeSources[[#This Row],[Income Stream Switch On/Off]]="On",IFERROR(SUMIF(INDIRECT(_xlfn.TEXTJOIN(,TRUE,,,$C24,"[",G$3,"]"),),"&gt;0",INDIRECT(_xlfn.TEXTJOIN(,TRUE,,,$C24,"[",G$3,"]"),)),"-"),"")</f>
        <v/>
      </c>
      <c r="H24" s="71" t="str">
        <f ca="1">IF(IncomeSources[[#This Row],[Income Stream Switch On/Off]]="On",IFERROR(SUMIF(INDIRECT(_xlfn.TEXTJOIN(,TRUE,,,$C24,"[",H$3,"]"),),"&gt;0",INDIRECT(_xlfn.TEXTJOIN(,TRUE,,,$C24,"[",H$3,"]"),)),"-"),"")</f>
        <v/>
      </c>
      <c r="I24" s="71" t="str">
        <f ca="1">IF(IncomeSources[[#This Row],[Income Stream Switch On/Off]]="On",IFERROR(SUMIF(INDIRECT(_xlfn.TEXTJOIN(,TRUE,,,$C24,"[",I$3,"]")),"&gt;0",INDIRECT(_xlfn.TEXTJOIN(,TRUE,,,$C24,"[",I$3,"]"),)),"-"),"")</f>
        <v/>
      </c>
      <c r="J24" s="71" t="str">
        <f ca="1">IF(IncomeSources[[#This Row],[Income Stream Switch On/Off]]="On",IFERROR(SUMIF(INDIRECT(_xlfn.TEXTJOIN(,TRUE,,,$C24,"[",J$3,"]"),),"&gt;0",INDIRECT(_xlfn.TEXTJOIN(,TRUE,,,$C24,"[",J$3,"]"),)),"-"),"")</f>
        <v/>
      </c>
      <c r="K24" s="71" t="str">
        <f ca="1">IF(IncomeSources[[#This Row],[Income Stream Switch On/Off]]="On",IFERROR(SUMIF(INDIRECT(_xlfn.TEXTJOIN(,TRUE,,,$C24,"[",K$3,"]"),),"&gt;0",INDIRECT(_xlfn.TEXTJOIN(,TRUE,,,$C24,"[",K$3,"]"),)),"-"),"")</f>
        <v/>
      </c>
      <c r="L24" s="71" t="str">
        <f ca="1">IF(IncomeSources[[#This Row],[Income Stream Switch On/Off]]="On",IFERROR(SUMIF(INDIRECT(_xlfn.TEXTJOIN(,TRUE,,,$C24,"[",L$3,"]"),),"&gt;0",INDIRECT(_xlfn.TEXTJOIN(,TRUE,,,$C24,"[",L$3,"]"),)),"-"),"")</f>
        <v/>
      </c>
      <c r="M24" s="71" t="str">
        <f ca="1">IF(IncomeSources[[#This Row],[Income Stream Switch On/Off]]="On",IFERROR(SUMIF(INDIRECT(_xlfn.TEXTJOIN(,TRUE,,,$C24,"[",M$3,"]"),),"&gt;0",INDIRECT(_xlfn.TEXTJOIN(,TRUE,,,$C24,"[",M$3,"]"),)),"-"),"")</f>
        <v/>
      </c>
      <c r="N24" s="71" t="str">
        <f ca="1">IF(IncomeSources[[#This Row],[Income Stream Switch On/Off]]="On",IFERROR(SUMIF(INDIRECT(_xlfn.TEXTJOIN(,TRUE,,,$C24,"[",N$3,"]"),),"&gt;0",INDIRECT(_xlfn.TEXTJOIN(,TRUE,,,$C24,"[",N$3,"]"),)),"-"),"")</f>
        <v/>
      </c>
      <c r="O24" s="71" t="str">
        <f ca="1">IF(IncomeSources[[#This Row],[Income Stream Switch On/Off]]="On",IFERROR(SUMIF(INDIRECT(_xlfn.TEXTJOIN(,TRUE,,,$C24,"[",O$3,"]"),),"&gt;0",INDIRECT(_xlfn.TEXTJOIN(,TRUE,,,$C24,"[",O$3,"]"),)),"-"),"")</f>
        <v/>
      </c>
      <c r="P24" s="71" t="str">
        <f ca="1">IF(IncomeSources[[#This Row],[Income Stream Switch On/Off]]="On",IFERROR(SUMIF(INDIRECT(_xlfn.TEXTJOIN(,TRUE,,,$C24,"[",P$3,"]"),),"&gt;0",INDIRECT(_xlfn.TEXTJOIN(,TRUE,,,$C24,"[",P$3,"]"),)),"-"),"")</f>
        <v/>
      </c>
      <c r="Q24" s="71" t="str">
        <f ca="1">IF(IncomeSources[[#This Row],[Income Stream Switch On/Off]]="On",IFERROR(SUMIF(INDIRECT(_xlfn.TEXTJOIN(,TRUE,,,$C24,"[",Q$3,"]"),),"&gt;0",INDIRECT(_xlfn.TEXTJOIN(,TRUE,,,$C24,"[",Q$3,"]"),)),"-"),"")</f>
        <v/>
      </c>
      <c r="R24" s="71" t="str">
        <f ca="1">IF(IncomeSources[[#This Row],[Income Stream Switch On/Off]]="On",IFERROR(SUMIF(INDIRECT(_xlfn.TEXTJOIN(,TRUE,,,$C24,"[",R$3,"]"),),"&gt;0",INDIRECT(_xlfn.TEXTJOIN(,TRUE,,,$C24,"[",R$3,"]"),)),"-"),"")</f>
        <v/>
      </c>
      <c r="S24" s="71" t="str">
        <f ca="1">IF(IncomeSources[[#This Row],[Income Stream Switch On/Off]]="On",IFERROR(SUMIF(INDIRECT(_xlfn.TEXTJOIN(,TRUE,,,$C24,"[",S$3,"]"),),"&gt;0",INDIRECT(_xlfn.TEXTJOIN(,TRUE,,,$C24,"[",S$3,"]"),)),"-"),"")</f>
        <v/>
      </c>
      <c r="T24" s="71" t="str">
        <f ca="1">IF(IncomeSources[[#This Row],[Income Stream Switch On/Off]]="On",IFERROR(SUMIF(INDIRECT(_xlfn.TEXTJOIN(,TRUE,,,$C24,"[",T$3,"]"),),"&gt;0",INDIRECT(_xlfn.TEXTJOIN(,TRUE,,,$C24,"[",T$3,"]"),)),"-"),"")</f>
        <v/>
      </c>
      <c r="U24" s="71" t="str">
        <f ca="1">IF(IncomeSources[[#This Row],[Income Stream Switch On/Off]]="On",IFERROR(SUMIF(INDIRECT(_xlfn.TEXTJOIN(,TRUE,,,$C24,"[",U$3,"]"),),"&gt;0",INDIRECT(_xlfn.TEXTJOIN(,TRUE,,,$C24,"[",U$3,"]"),)),"-"),"")</f>
        <v/>
      </c>
      <c r="V24" s="71" t="str">
        <f ca="1">IF(IncomeSources[[#This Row],[Income Stream Switch On/Off]]="On",IFERROR(SUMIF(INDIRECT(_xlfn.TEXTJOIN(,TRUE,,,$C24,"[",V$3,"]"),),"&gt;0",INDIRECT(_xlfn.TEXTJOIN(,TRUE,,,$C24,"[",V$3,"]"),)),"-"),"")</f>
        <v/>
      </c>
      <c r="W24" s="71" t="str">
        <f ca="1">IF(IncomeSources[[#This Row],[Income Stream Switch On/Off]]="On",IFERROR(SUMIF(INDIRECT(_xlfn.TEXTJOIN(,TRUE,,,$C24,"[",W$3,"]"),),"&gt;0",INDIRECT(_xlfn.TEXTJOIN(,TRUE,,,$C24,"[",W$3,"]"),)),"-"),"")</f>
        <v/>
      </c>
      <c r="X24" s="71" t="str">
        <f ca="1">IF(IncomeSources[[#This Row],[Income Stream Switch On/Off]]="On",IFERROR(SUMIF(INDIRECT(_xlfn.TEXTJOIN(,TRUE,,,$C24,"[",X$3,"]"),),"&gt;0",INDIRECT(_xlfn.TEXTJOIN(,TRUE,,,$C24,"[",X$3,"]"),)),"-"),"")</f>
        <v/>
      </c>
      <c r="Y24" s="71" t="str">
        <f ca="1">IF(IncomeSources[[#This Row],[Income Stream Switch On/Off]]="On",IFERROR(SUMIF(INDIRECT(_xlfn.TEXTJOIN(,TRUE,,,$C24,"[",Y$3,"]"),),"&gt;0",INDIRECT(_xlfn.TEXTJOIN(,TRUE,,,$C24,"[",Y$3,"]"),)),"-"),"")</f>
        <v/>
      </c>
      <c r="Z24" s="71" t="str">
        <f ca="1">IF(IncomeSources[[#This Row],[Income Stream Switch On/Off]]="On",IFERROR(SUMIF(INDIRECT(_xlfn.TEXTJOIN(,TRUE,,,$C24,"[",Z$3,"]"),),"&gt;0",INDIRECT(_xlfn.TEXTJOIN(,TRUE,,,$C24,"[",Z$3,"]"),)),"-"),"")</f>
        <v/>
      </c>
      <c r="AA24" s="71" t="str">
        <f ca="1">IF(IncomeSources[[#This Row],[Income Stream Switch On/Off]]="On",IFERROR(SUMIF(INDIRECT(_xlfn.TEXTJOIN(,TRUE,,,$C24,"[",AA$3,"]"),),"&gt;0",INDIRECT(_xlfn.TEXTJOIN(,TRUE,,,$C24,"[",AA$3,"]"),)),"-"),"")</f>
        <v/>
      </c>
      <c r="AB24" s="71" t="str">
        <f ca="1">IF(IncomeSources[[#This Row],[Income Stream Switch On/Off]]="On",IFERROR(SUMIF(INDIRECT(_xlfn.TEXTJOIN(,TRUE,,,$C24,"[",AB$3,"]"),),"&gt;0",INDIRECT(_xlfn.TEXTJOIN(,TRUE,,,$C24,"[",AB$3,"]"),)),"-"),"")</f>
        <v/>
      </c>
      <c r="AC24" s="71" t="str">
        <f ca="1">IF(IncomeSources[[#This Row],[Income Stream Switch On/Off]]="On",IFERROR(SUMIF(INDIRECT(_xlfn.TEXTJOIN(,TRUE,,,$C24,"[",AC$3,"]"),),"&gt;0",INDIRECT(_xlfn.TEXTJOIN(,TRUE,,,$C24,"[",AC$3,"]"),)),"-"),"")</f>
        <v/>
      </c>
      <c r="AD24" s="71" t="str">
        <f ca="1">IF(IncomeSources[[#This Row],[Income Stream Switch On/Off]]="On",IFERROR(SUMIF(INDIRECT(_xlfn.TEXTJOIN(,TRUE,,,$C24,"[",AD$3,"]"),),"&gt;0",INDIRECT(_xlfn.TEXTJOIN(,TRUE,,,$C24,"[",AD$3,"]"),)),"-"),"")</f>
        <v/>
      </c>
      <c r="AE24" s="71" t="str">
        <f ca="1">IF(IncomeSources[[#This Row],[Income Stream Switch On/Off]]="On",IFERROR(SUMIF(INDIRECT(_xlfn.TEXTJOIN(,TRUE,,,$C24,"[",AE$3,"]"),),"&gt;0",INDIRECT(_xlfn.TEXTJOIN(,TRUE,,,$C24,"[",AE$3,"]"),)),"-"),"")</f>
        <v/>
      </c>
      <c r="AF24" s="71" t="str">
        <f ca="1">IF(IncomeSources[[#This Row],[Income Stream Switch On/Off]]="On",IFERROR(SUMIF(INDIRECT(_xlfn.TEXTJOIN(,TRUE,,,$C24,"[",AF$3,"]"),),"&gt;0",INDIRECT(_xlfn.TEXTJOIN(,TRUE,,,$C24,"[",AF$3,"]"),)),"-"),"")</f>
        <v/>
      </c>
      <c r="AG24" s="71" t="str">
        <f ca="1">IF(IncomeSources[[#This Row],[Income Stream Switch On/Off]]="On",IFERROR(SUMIF(INDIRECT(_xlfn.TEXTJOIN(,TRUE,,,$C24,"[",AG$3,"]"),),"&gt;0",INDIRECT(_xlfn.TEXTJOIN(,TRUE,,,$C24,"[",AG$3,"]"),)),"-"),"")</f>
        <v/>
      </c>
      <c r="AH24" s="71" t="str">
        <f ca="1">IF(IncomeSources[[#This Row],[Income Stream Switch On/Off]]="On",IFERROR(SUMIF(INDIRECT(_xlfn.TEXTJOIN(,TRUE,,,$C24,"[",AH$3,"]"),),"&gt;0",INDIRECT(_xlfn.TEXTJOIN(,TRUE,,,$C24,"[",AH$3,"]"),)),"-"),"")</f>
        <v/>
      </c>
      <c r="AI24" s="71" t="str">
        <f ca="1">IF(IncomeSources[[#This Row],[Income Stream Switch On/Off]]="On",IFERROR(SUMIF(INDIRECT(_xlfn.TEXTJOIN(,TRUE,,,$C24,"[",AI$3,"]"),),"&gt;0",INDIRECT(_xlfn.TEXTJOIN(,TRUE,,,$C24,"[",AI$3,"]"),)),"-"),"")</f>
        <v/>
      </c>
      <c r="AJ24" s="71" t="str">
        <f ca="1">IF(IncomeSources[[#This Row],[Income Stream Switch On/Off]]="On",IFERROR(SUMIF(INDIRECT(_xlfn.TEXTJOIN(,TRUE,,,$C24,"[",AJ$3,"]"),),"&gt;0",INDIRECT(_xlfn.TEXTJOIN(,TRUE,,,$C24,"[",AJ$3,"]"),)),"-"),"")</f>
        <v/>
      </c>
      <c r="AK24" s="71" t="str">
        <f ca="1">IF(IncomeSources[[#This Row],[Income Stream Switch On/Off]]="On",IFERROR(SUMIF(INDIRECT(_xlfn.TEXTJOIN(,TRUE,,,$C24,"[",AK$3,"]"),),"&gt;0",INDIRECT(_xlfn.TEXTJOIN(,TRUE,,,$C24,"[",AK$3,"]"),)),"-"),"")</f>
        <v/>
      </c>
      <c r="AL24" s="71" t="str">
        <f ca="1">IF(IncomeSources[[#This Row],[Income Stream Switch On/Off]]="On",IFERROR(SUMIF(INDIRECT(_xlfn.TEXTJOIN(,TRUE,,,$C24,"[",AL$3,"]"),),"&gt;0",INDIRECT(_xlfn.TEXTJOIN(,TRUE,,,$C24,"[",AL$3,"]"),)),"-"),"")</f>
        <v/>
      </c>
      <c r="AM24" s="71" t="str">
        <f ca="1">IF(IncomeSources[[#This Row],[Income Stream Switch On/Off]]="On",IFERROR(SUMIF(INDIRECT(_xlfn.TEXTJOIN(,TRUE,,,$C24,"[",AM$3,"]"),),"&gt;0",INDIRECT(_xlfn.TEXTJOIN(,TRUE,,,$C24,"[",AM$3,"]"),)),"-"),"")</f>
        <v/>
      </c>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row>
    <row r="25" spans="2:63" ht="16.5" thickTop="1" thickBot="1" x14ac:dyDescent="0.3">
      <c r="B25" s="20" t="str">
        <f>'KPI Calculations and Macros'!C23</f>
        <v>Off</v>
      </c>
      <c r="C25" s="70">
        <f>'KPI Calculations and Macros'!B23</f>
        <v>0</v>
      </c>
      <c r="D25" s="71" t="str">
        <f ca="1">IF(IncomeSources[[#This Row],[Income Stream Switch On/Off]]="On",IFERROR(SUMIF(INDIRECT(_xlfn.TEXTJOIN(,TRUE,,,$C25,"[",D$3,"]"),),"&gt;0",INDIRECT(_xlfn.TEXTJOIN(,TRUE,,,$C25,"[",D$3,"]"),)),"-"),"")</f>
        <v/>
      </c>
      <c r="E25" s="71" t="str">
        <f ca="1">IF(IncomeSources[[#This Row],[Income Stream Switch On/Off]]="On",IFERROR(SUMIF(INDIRECT(_xlfn.TEXTJOIN(,TRUE,,,$C25,"[",E$3,"]"),),"&gt;0",INDIRECT(_xlfn.TEXTJOIN(,TRUE,,,$C25,"[",E$3,"]"),)),"-"),"")</f>
        <v/>
      </c>
      <c r="F25" s="71" t="str">
        <f ca="1">IF(IncomeSources[[#This Row],[Income Stream Switch On/Off]]="On",IFERROR(SUMIF(INDIRECT(_xlfn.TEXTJOIN(,TRUE,,,$C25,"[",F$3,"]"),),"&gt;0",INDIRECT(_xlfn.TEXTJOIN(,TRUE,,,$C25,"[",F$3,"]"),)),"-"),"")</f>
        <v/>
      </c>
      <c r="G25" s="71" t="str">
        <f ca="1">IF(IncomeSources[[#This Row],[Income Stream Switch On/Off]]="On",IFERROR(SUMIF(INDIRECT(_xlfn.TEXTJOIN(,TRUE,,,$C25,"[",G$3,"]"),),"&gt;0",INDIRECT(_xlfn.TEXTJOIN(,TRUE,,,$C25,"[",G$3,"]"),)),"-"),"")</f>
        <v/>
      </c>
      <c r="H25" s="71" t="str">
        <f ca="1">IF(IncomeSources[[#This Row],[Income Stream Switch On/Off]]="On",IFERROR(SUMIF(INDIRECT(_xlfn.TEXTJOIN(,TRUE,,,$C25,"[",H$3,"]"),),"&gt;0",INDIRECT(_xlfn.TEXTJOIN(,TRUE,,,$C25,"[",H$3,"]"),)),"-"),"")</f>
        <v/>
      </c>
      <c r="I25" s="71" t="str">
        <f ca="1">IF(IncomeSources[[#This Row],[Income Stream Switch On/Off]]="On",IFERROR(SUMIF(INDIRECT(_xlfn.TEXTJOIN(,TRUE,,,$C25,"[",I$3,"]")),"&gt;0",INDIRECT(_xlfn.TEXTJOIN(,TRUE,,,$C25,"[",I$3,"]"),)),"-"),"")</f>
        <v/>
      </c>
      <c r="J25" s="71" t="str">
        <f ca="1">IF(IncomeSources[[#This Row],[Income Stream Switch On/Off]]="On",IFERROR(SUMIF(INDIRECT(_xlfn.TEXTJOIN(,TRUE,,,$C25,"[",J$3,"]"),),"&gt;0",INDIRECT(_xlfn.TEXTJOIN(,TRUE,,,$C25,"[",J$3,"]"),)),"-"),"")</f>
        <v/>
      </c>
      <c r="K25" s="71" t="str">
        <f ca="1">IF(IncomeSources[[#This Row],[Income Stream Switch On/Off]]="On",IFERROR(SUMIF(INDIRECT(_xlfn.TEXTJOIN(,TRUE,,,$C25,"[",K$3,"]"),),"&gt;0",INDIRECT(_xlfn.TEXTJOIN(,TRUE,,,$C25,"[",K$3,"]"),)),"-"),"")</f>
        <v/>
      </c>
      <c r="L25" s="71" t="str">
        <f ca="1">IF(IncomeSources[[#This Row],[Income Stream Switch On/Off]]="On",IFERROR(SUMIF(INDIRECT(_xlfn.TEXTJOIN(,TRUE,,,$C25,"[",L$3,"]"),),"&gt;0",INDIRECT(_xlfn.TEXTJOIN(,TRUE,,,$C25,"[",L$3,"]"),)),"-"),"")</f>
        <v/>
      </c>
      <c r="M25" s="71" t="str">
        <f ca="1">IF(IncomeSources[[#This Row],[Income Stream Switch On/Off]]="On",IFERROR(SUMIF(INDIRECT(_xlfn.TEXTJOIN(,TRUE,,,$C25,"[",M$3,"]"),),"&gt;0",INDIRECT(_xlfn.TEXTJOIN(,TRUE,,,$C25,"[",M$3,"]"),)),"-"),"")</f>
        <v/>
      </c>
      <c r="N25" s="71" t="str">
        <f ca="1">IF(IncomeSources[[#This Row],[Income Stream Switch On/Off]]="On",IFERROR(SUMIF(INDIRECT(_xlfn.TEXTJOIN(,TRUE,,,$C25,"[",N$3,"]"),),"&gt;0",INDIRECT(_xlfn.TEXTJOIN(,TRUE,,,$C25,"[",N$3,"]"),)),"-"),"")</f>
        <v/>
      </c>
      <c r="O25" s="71" t="str">
        <f ca="1">IF(IncomeSources[[#This Row],[Income Stream Switch On/Off]]="On",IFERROR(SUMIF(INDIRECT(_xlfn.TEXTJOIN(,TRUE,,,$C25,"[",O$3,"]"),),"&gt;0",INDIRECT(_xlfn.TEXTJOIN(,TRUE,,,$C25,"[",O$3,"]"),)),"-"),"")</f>
        <v/>
      </c>
      <c r="P25" s="71" t="str">
        <f ca="1">IF(IncomeSources[[#This Row],[Income Stream Switch On/Off]]="On",IFERROR(SUMIF(INDIRECT(_xlfn.TEXTJOIN(,TRUE,,,$C25,"[",P$3,"]"),),"&gt;0",INDIRECT(_xlfn.TEXTJOIN(,TRUE,,,$C25,"[",P$3,"]"),)),"-"),"")</f>
        <v/>
      </c>
      <c r="Q25" s="71" t="str">
        <f ca="1">IF(IncomeSources[[#This Row],[Income Stream Switch On/Off]]="On",IFERROR(SUMIF(INDIRECT(_xlfn.TEXTJOIN(,TRUE,,,$C25,"[",Q$3,"]"),),"&gt;0",INDIRECT(_xlfn.TEXTJOIN(,TRUE,,,$C25,"[",Q$3,"]"),)),"-"),"")</f>
        <v/>
      </c>
      <c r="R25" s="71" t="str">
        <f ca="1">IF(IncomeSources[[#This Row],[Income Stream Switch On/Off]]="On",IFERROR(SUMIF(INDIRECT(_xlfn.TEXTJOIN(,TRUE,,,$C25,"[",R$3,"]"),),"&gt;0",INDIRECT(_xlfn.TEXTJOIN(,TRUE,,,$C25,"[",R$3,"]"),)),"-"),"")</f>
        <v/>
      </c>
      <c r="S25" s="71" t="str">
        <f ca="1">IF(IncomeSources[[#This Row],[Income Stream Switch On/Off]]="On",IFERROR(SUMIF(INDIRECT(_xlfn.TEXTJOIN(,TRUE,,,$C25,"[",S$3,"]"),),"&gt;0",INDIRECT(_xlfn.TEXTJOIN(,TRUE,,,$C25,"[",S$3,"]"),)),"-"),"")</f>
        <v/>
      </c>
      <c r="T25" s="71" t="str">
        <f ca="1">IF(IncomeSources[[#This Row],[Income Stream Switch On/Off]]="On",IFERROR(SUMIF(INDIRECT(_xlfn.TEXTJOIN(,TRUE,,,$C25,"[",T$3,"]"),),"&gt;0",INDIRECT(_xlfn.TEXTJOIN(,TRUE,,,$C25,"[",T$3,"]"),)),"-"),"")</f>
        <v/>
      </c>
      <c r="U25" s="71" t="str">
        <f ca="1">IF(IncomeSources[[#This Row],[Income Stream Switch On/Off]]="On",IFERROR(SUMIF(INDIRECT(_xlfn.TEXTJOIN(,TRUE,,,$C25,"[",U$3,"]"),),"&gt;0",INDIRECT(_xlfn.TEXTJOIN(,TRUE,,,$C25,"[",U$3,"]"),)),"-"),"")</f>
        <v/>
      </c>
      <c r="V25" s="71" t="str">
        <f ca="1">IF(IncomeSources[[#This Row],[Income Stream Switch On/Off]]="On",IFERROR(SUMIF(INDIRECT(_xlfn.TEXTJOIN(,TRUE,,,$C25,"[",V$3,"]"),),"&gt;0",INDIRECT(_xlfn.TEXTJOIN(,TRUE,,,$C25,"[",V$3,"]"),)),"-"),"")</f>
        <v/>
      </c>
      <c r="W25" s="71" t="str">
        <f ca="1">IF(IncomeSources[[#This Row],[Income Stream Switch On/Off]]="On",IFERROR(SUMIF(INDIRECT(_xlfn.TEXTJOIN(,TRUE,,,$C25,"[",W$3,"]"),),"&gt;0",INDIRECT(_xlfn.TEXTJOIN(,TRUE,,,$C25,"[",W$3,"]"),)),"-"),"")</f>
        <v/>
      </c>
      <c r="X25" s="71" t="str">
        <f ca="1">IF(IncomeSources[[#This Row],[Income Stream Switch On/Off]]="On",IFERROR(SUMIF(INDIRECT(_xlfn.TEXTJOIN(,TRUE,,,$C25,"[",X$3,"]"),),"&gt;0",INDIRECT(_xlfn.TEXTJOIN(,TRUE,,,$C25,"[",X$3,"]"),)),"-"),"")</f>
        <v/>
      </c>
      <c r="Y25" s="71" t="str">
        <f ca="1">IF(IncomeSources[[#This Row],[Income Stream Switch On/Off]]="On",IFERROR(SUMIF(INDIRECT(_xlfn.TEXTJOIN(,TRUE,,,$C25,"[",Y$3,"]"),),"&gt;0",INDIRECT(_xlfn.TEXTJOIN(,TRUE,,,$C25,"[",Y$3,"]"),)),"-"),"")</f>
        <v/>
      </c>
      <c r="Z25" s="71" t="str">
        <f ca="1">IF(IncomeSources[[#This Row],[Income Stream Switch On/Off]]="On",IFERROR(SUMIF(INDIRECT(_xlfn.TEXTJOIN(,TRUE,,,$C25,"[",Z$3,"]"),),"&gt;0",INDIRECT(_xlfn.TEXTJOIN(,TRUE,,,$C25,"[",Z$3,"]"),)),"-"),"")</f>
        <v/>
      </c>
      <c r="AA25" s="71" t="str">
        <f ca="1">IF(IncomeSources[[#This Row],[Income Stream Switch On/Off]]="On",IFERROR(SUMIF(INDIRECT(_xlfn.TEXTJOIN(,TRUE,,,$C25,"[",AA$3,"]"),),"&gt;0",INDIRECT(_xlfn.TEXTJOIN(,TRUE,,,$C25,"[",AA$3,"]"),)),"-"),"")</f>
        <v/>
      </c>
      <c r="AB25" s="71" t="str">
        <f ca="1">IF(IncomeSources[[#This Row],[Income Stream Switch On/Off]]="On",IFERROR(SUMIF(INDIRECT(_xlfn.TEXTJOIN(,TRUE,,,$C25,"[",AB$3,"]"),),"&gt;0",INDIRECT(_xlfn.TEXTJOIN(,TRUE,,,$C25,"[",AB$3,"]"),)),"-"),"")</f>
        <v/>
      </c>
      <c r="AC25" s="71" t="str">
        <f ca="1">IF(IncomeSources[[#This Row],[Income Stream Switch On/Off]]="On",IFERROR(SUMIF(INDIRECT(_xlfn.TEXTJOIN(,TRUE,,,$C25,"[",AC$3,"]"),),"&gt;0",INDIRECT(_xlfn.TEXTJOIN(,TRUE,,,$C25,"[",AC$3,"]"),)),"-"),"")</f>
        <v/>
      </c>
      <c r="AD25" s="71" t="str">
        <f ca="1">IF(IncomeSources[[#This Row],[Income Stream Switch On/Off]]="On",IFERROR(SUMIF(INDIRECT(_xlfn.TEXTJOIN(,TRUE,,,$C25,"[",AD$3,"]"),),"&gt;0",INDIRECT(_xlfn.TEXTJOIN(,TRUE,,,$C25,"[",AD$3,"]"),)),"-"),"")</f>
        <v/>
      </c>
      <c r="AE25" s="71" t="str">
        <f ca="1">IF(IncomeSources[[#This Row],[Income Stream Switch On/Off]]="On",IFERROR(SUMIF(INDIRECT(_xlfn.TEXTJOIN(,TRUE,,,$C25,"[",AE$3,"]"),),"&gt;0",INDIRECT(_xlfn.TEXTJOIN(,TRUE,,,$C25,"[",AE$3,"]"),)),"-"),"")</f>
        <v/>
      </c>
      <c r="AF25" s="71" t="str">
        <f ca="1">IF(IncomeSources[[#This Row],[Income Stream Switch On/Off]]="On",IFERROR(SUMIF(INDIRECT(_xlfn.TEXTJOIN(,TRUE,,,$C25,"[",AF$3,"]"),),"&gt;0",INDIRECT(_xlfn.TEXTJOIN(,TRUE,,,$C25,"[",AF$3,"]"),)),"-"),"")</f>
        <v/>
      </c>
      <c r="AG25" s="71" t="str">
        <f ca="1">IF(IncomeSources[[#This Row],[Income Stream Switch On/Off]]="On",IFERROR(SUMIF(INDIRECT(_xlfn.TEXTJOIN(,TRUE,,,$C25,"[",AG$3,"]"),),"&gt;0",INDIRECT(_xlfn.TEXTJOIN(,TRUE,,,$C25,"[",AG$3,"]"),)),"-"),"")</f>
        <v/>
      </c>
      <c r="AH25" s="71" t="str">
        <f ca="1">IF(IncomeSources[[#This Row],[Income Stream Switch On/Off]]="On",IFERROR(SUMIF(INDIRECT(_xlfn.TEXTJOIN(,TRUE,,,$C25,"[",AH$3,"]"),),"&gt;0",INDIRECT(_xlfn.TEXTJOIN(,TRUE,,,$C25,"[",AH$3,"]"),)),"-"),"")</f>
        <v/>
      </c>
      <c r="AI25" s="71" t="str">
        <f ca="1">IF(IncomeSources[[#This Row],[Income Stream Switch On/Off]]="On",IFERROR(SUMIF(INDIRECT(_xlfn.TEXTJOIN(,TRUE,,,$C25,"[",AI$3,"]"),),"&gt;0",INDIRECT(_xlfn.TEXTJOIN(,TRUE,,,$C25,"[",AI$3,"]"),)),"-"),"")</f>
        <v/>
      </c>
      <c r="AJ25" s="71" t="str">
        <f ca="1">IF(IncomeSources[[#This Row],[Income Stream Switch On/Off]]="On",IFERROR(SUMIF(INDIRECT(_xlfn.TEXTJOIN(,TRUE,,,$C25,"[",AJ$3,"]"),),"&gt;0",INDIRECT(_xlfn.TEXTJOIN(,TRUE,,,$C25,"[",AJ$3,"]"),)),"-"),"")</f>
        <v/>
      </c>
      <c r="AK25" s="71" t="str">
        <f ca="1">IF(IncomeSources[[#This Row],[Income Stream Switch On/Off]]="On",IFERROR(SUMIF(INDIRECT(_xlfn.TEXTJOIN(,TRUE,,,$C25,"[",AK$3,"]"),),"&gt;0",INDIRECT(_xlfn.TEXTJOIN(,TRUE,,,$C25,"[",AK$3,"]"),)),"-"),"")</f>
        <v/>
      </c>
      <c r="AL25" s="71" t="str">
        <f ca="1">IF(IncomeSources[[#This Row],[Income Stream Switch On/Off]]="On",IFERROR(SUMIF(INDIRECT(_xlfn.TEXTJOIN(,TRUE,,,$C25,"[",AL$3,"]"),),"&gt;0",INDIRECT(_xlfn.TEXTJOIN(,TRUE,,,$C25,"[",AL$3,"]"),)),"-"),"")</f>
        <v/>
      </c>
      <c r="AM25" s="71" t="str">
        <f ca="1">IF(IncomeSources[[#This Row],[Income Stream Switch On/Off]]="On",IFERROR(SUMIF(INDIRECT(_xlfn.TEXTJOIN(,TRUE,,,$C25,"[",AM$3,"]"),),"&gt;0",INDIRECT(_xlfn.TEXTJOIN(,TRUE,,,$C25,"[",AM$3,"]"),)),"-"),"")</f>
        <v/>
      </c>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row>
    <row r="26" spans="2:63" ht="16.5" thickTop="1" thickBot="1" x14ac:dyDescent="0.3">
      <c r="B26" s="20" t="str">
        <f>'KPI Calculations and Macros'!C24</f>
        <v>Off</v>
      </c>
      <c r="C26" s="70">
        <f>'KPI Calculations and Macros'!B24</f>
        <v>0</v>
      </c>
      <c r="D26" s="71" t="str">
        <f ca="1">IF(IncomeSources[[#This Row],[Income Stream Switch On/Off]]="On",IFERROR(SUMIF(INDIRECT(_xlfn.TEXTJOIN(,TRUE,,,$C26,"[",D$3,"]"),),"&gt;0",INDIRECT(_xlfn.TEXTJOIN(,TRUE,,,$C26,"[",D$3,"]"),)),"-"),"")</f>
        <v/>
      </c>
      <c r="E26" s="71" t="str">
        <f ca="1">IF(IncomeSources[[#This Row],[Income Stream Switch On/Off]]="On",IFERROR(SUMIF(INDIRECT(_xlfn.TEXTJOIN(,TRUE,,,$C26,"[",E$3,"]"),),"&gt;0",INDIRECT(_xlfn.TEXTJOIN(,TRUE,,,$C26,"[",E$3,"]"),)),"-"),"")</f>
        <v/>
      </c>
      <c r="F26" s="71" t="str">
        <f ca="1">IF(IncomeSources[[#This Row],[Income Stream Switch On/Off]]="On",IFERROR(SUMIF(INDIRECT(_xlfn.TEXTJOIN(,TRUE,,,$C26,"[",F$3,"]"),),"&gt;0",INDIRECT(_xlfn.TEXTJOIN(,TRUE,,,$C26,"[",F$3,"]"),)),"-"),"")</f>
        <v/>
      </c>
      <c r="G26" s="71" t="str">
        <f ca="1">IF(IncomeSources[[#This Row],[Income Stream Switch On/Off]]="On",IFERROR(SUMIF(INDIRECT(_xlfn.TEXTJOIN(,TRUE,,,$C26,"[",G$3,"]"),),"&gt;0",INDIRECT(_xlfn.TEXTJOIN(,TRUE,,,$C26,"[",G$3,"]"),)),"-"),"")</f>
        <v/>
      </c>
      <c r="H26" s="71" t="str">
        <f ca="1">IF(IncomeSources[[#This Row],[Income Stream Switch On/Off]]="On",IFERROR(SUMIF(INDIRECT(_xlfn.TEXTJOIN(,TRUE,,,$C26,"[",H$3,"]"),),"&gt;0",INDIRECT(_xlfn.TEXTJOIN(,TRUE,,,$C26,"[",H$3,"]"),)),"-"),"")</f>
        <v/>
      </c>
      <c r="I26" s="71" t="str">
        <f ca="1">IF(IncomeSources[[#This Row],[Income Stream Switch On/Off]]="On",IFERROR(SUMIF(INDIRECT(_xlfn.TEXTJOIN(,TRUE,,,$C26,"[",I$3,"]")),"&gt;0",INDIRECT(_xlfn.TEXTJOIN(,TRUE,,,$C26,"[",I$3,"]"),)),"-"),"")</f>
        <v/>
      </c>
      <c r="J26" s="71" t="str">
        <f ca="1">IF(IncomeSources[[#This Row],[Income Stream Switch On/Off]]="On",IFERROR(SUMIF(INDIRECT(_xlfn.TEXTJOIN(,TRUE,,,$C26,"[",J$3,"]"),),"&gt;0",INDIRECT(_xlfn.TEXTJOIN(,TRUE,,,$C26,"[",J$3,"]"),)),"-"),"")</f>
        <v/>
      </c>
      <c r="K26" s="71" t="str">
        <f ca="1">IF(IncomeSources[[#This Row],[Income Stream Switch On/Off]]="On",IFERROR(SUMIF(INDIRECT(_xlfn.TEXTJOIN(,TRUE,,,$C26,"[",K$3,"]"),),"&gt;0",INDIRECT(_xlfn.TEXTJOIN(,TRUE,,,$C26,"[",K$3,"]"),)),"-"),"")</f>
        <v/>
      </c>
      <c r="L26" s="71" t="str">
        <f ca="1">IF(IncomeSources[[#This Row],[Income Stream Switch On/Off]]="On",IFERROR(SUMIF(INDIRECT(_xlfn.TEXTJOIN(,TRUE,,,$C26,"[",L$3,"]"),),"&gt;0",INDIRECT(_xlfn.TEXTJOIN(,TRUE,,,$C26,"[",L$3,"]"),)),"-"),"")</f>
        <v/>
      </c>
      <c r="M26" s="71" t="str">
        <f ca="1">IF(IncomeSources[[#This Row],[Income Stream Switch On/Off]]="On",IFERROR(SUMIF(INDIRECT(_xlfn.TEXTJOIN(,TRUE,,,$C26,"[",M$3,"]"),),"&gt;0",INDIRECT(_xlfn.TEXTJOIN(,TRUE,,,$C26,"[",M$3,"]"),)),"-"),"")</f>
        <v/>
      </c>
      <c r="N26" s="71" t="str">
        <f ca="1">IF(IncomeSources[[#This Row],[Income Stream Switch On/Off]]="On",IFERROR(SUMIF(INDIRECT(_xlfn.TEXTJOIN(,TRUE,,,$C26,"[",N$3,"]"),),"&gt;0",INDIRECT(_xlfn.TEXTJOIN(,TRUE,,,$C26,"[",N$3,"]"),)),"-"),"")</f>
        <v/>
      </c>
      <c r="O26" s="71" t="str">
        <f ca="1">IF(IncomeSources[[#This Row],[Income Stream Switch On/Off]]="On",IFERROR(SUMIF(INDIRECT(_xlfn.TEXTJOIN(,TRUE,,,$C26,"[",O$3,"]"),),"&gt;0",INDIRECT(_xlfn.TEXTJOIN(,TRUE,,,$C26,"[",O$3,"]"),)),"-"),"")</f>
        <v/>
      </c>
      <c r="P26" s="71" t="str">
        <f ca="1">IF(IncomeSources[[#This Row],[Income Stream Switch On/Off]]="On",IFERROR(SUMIF(INDIRECT(_xlfn.TEXTJOIN(,TRUE,,,$C26,"[",P$3,"]"),),"&gt;0",INDIRECT(_xlfn.TEXTJOIN(,TRUE,,,$C26,"[",P$3,"]"),)),"-"),"")</f>
        <v/>
      </c>
      <c r="Q26" s="71" t="str">
        <f ca="1">IF(IncomeSources[[#This Row],[Income Stream Switch On/Off]]="On",IFERROR(SUMIF(INDIRECT(_xlfn.TEXTJOIN(,TRUE,,,$C26,"[",Q$3,"]"),),"&gt;0",INDIRECT(_xlfn.TEXTJOIN(,TRUE,,,$C26,"[",Q$3,"]"),)),"-"),"")</f>
        <v/>
      </c>
      <c r="R26" s="71" t="str">
        <f ca="1">IF(IncomeSources[[#This Row],[Income Stream Switch On/Off]]="On",IFERROR(SUMIF(INDIRECT(_xlfn.TEXTJOIN(,TRUE,,,$C26,"[",R$3,"]"),),"&gt;0",INDIRECT(_xlfn.TEXTJOIN(,TRUE,,,$C26,"[",R$3,"]"),)),"-"),"")</f>
        <v/>
      </c>
      <c r="S26" s="71" t="str">
        <f ca="1">IF(IncomeSources[[#This Row],[Income Stream Switch On/Off]]="On",IFERROR(SUMIF(INDIRECT(_xlfn.TEXTJOIN(,TRUE,,,$C26,"[",S$3,"]"),),"&gt;0",INDIRECT(_xlfn.TEXTJOIN(,TRUE,,,$C26,"[",S$3,"]"),)),"-"),"")</f>
        <v/>
      </c>
      <c r="T26" s="71" t="str">
        <f ca="1">IF(IncomeSources[[#This Row],[Income Stream Switch On/Off]]="On",IFERROR(SUMIF(INDIRECT(_xlfn.TEXTJOIN(,TRUE,,,$C26,"[",T$3,"]"),),"&gt;0",INDIRECT(_xlfn.TEXTJOIN(,TRUE,,,$C26,"[",T$3,"]"),)),"-"),"")</f>
        <v/>
      </c>
      <c r="U26" s="71" t="str">
        <f ca="1">IF(IncomeSources[[#This Row],[Income Stream Switch On/Off]]="On",IFERROR(SUMIF(INDIRECT(_xlfn.TEXTJOIN(,TRUE,,,$C26,"[",U$3,"]"),),"&gt;0",INDIRECT(_xlfn.TEXTJOIN(,TRUE,,,$C26,"[",U$3,"]"),)),"-"),"")</f>
        <v/>
      </c>
      <c r="V26" s="71" t="str">
        <f ca="1">IF(IncomeSources[[#This Row],[Income Stream Switch On/Off]]="On",IFERROR(SUMIF(INDIRECT(_xlfn.TEXTJOIN(,TRUE,,,$C26,"[",V$3,"]"),),"&gt;0",INDIRECT(_xlfn.TEXTJOIN(,TRUE,,,$C26,"[",V$3,"]"),)),"-"),"")</f>
        <v/>
      </c>
      <c r="W26" s="71" t="str">
        <f ca="1">IF(IncomeSources[[#This Row],[Income Stream Switch On/Off]]="On",IFERROR(SUMIF(INDIRECT(_xlfn.TEXTJOIN(,TRUE,,,$C26,"[",W$3,"]"),),"&gt;0",INDIRECT(_xlfn.TEXTJOIN(,TRUE,,,$C26,"[",W$3,"]"),)),"-"),"")</f>
        <v/>
      </c>
      <c r="X26" s="71" t="str">
        <f ca="1">IF(IncomeSources[[#This Row],[Income Stream Switch On/Off]]="On",IFERROR(SUMIF(INDIRECT(_xlfn.TEXTJOIN(,TRUE,,,$C26,"[",X$3,"]"),),"&gt;0",INDIRECT(_xlfn.TEXTJOIN(,TRUE,,,$C26,"[",X$3,"]"),)),"-"),"")</f>
        <v/>
      </c>
      <c r="Y26" s="71" t="str">
        <f ca="1">IF(IncomeSources[[#This Row],[Income Stream Switch On/Off]]="On",IFERROR(SUMIF(INDIRECT(_xlfn.TEXTJOIN(,TRUE,,,$C26,"[",Y$3,"]"),),"&gt;0",INDIRECT(_xlfn.TEXTJOIN(,TRUE,,,$C26,"[",Y$3,"]"),)),"-"),"")</f>
        <v/>
      </c>
      <c r="Z26" s="71" t="str">
        <f ca="1">IF(IncomeSources[[#This Row],[Income Stream Switch On/Off]]="On",IFERROR(SUMIF(INDIRECT(_xlfn.TEXTJOIN(,TRUE,,,$C26,"[",Z$3,"]"),),"&gt;0",INDIRECT(_xlfn.TEXTJOIN(,TRUE,,,$C26,"[",Z$3,"]"),)),"-"),"")</f>
        <v/>
      </c>
      <c r="AA26" s="71" t="str">
        <f ca="1">IF(IncomeSources[[#This Row],[Income Stream Switch On/Off]]="On",IFERROR(SUMIF(INDIRECT(_xlfn.TEXTJOIN(,TRUE,,,$C26,"[",AA$3,"]"),),"&gt;0",INDIRECT(_xlfn.TEXTJOIN(,TRUE,,,$C26,"[",AA$3,"]"),)),"-"),"")</f>
        <v/>
      </c>
      <c r="AB26" s="71" t="str">
        <f ca="1">IF(IncomeSources[[#This Row],[Income Stream Switch On/Off]]="On",IFERROR(SUMIF(INDIRECT(_xlfn.TEXTJOIN(,TRUE,,,$C26,"[",AB$3,"]"),),"&gt;0",INDIRECT(_xlfn.TEXTJOIN(,TRUE,,,$C26,"[",AB$3,"]"),)),"-"),"")</f>
        <v/>
      </c>
      <c r="AC26" s="71" t="str">
        <f ca="1">IF(IncomeSources[[#This Row],[Income Stream Switch On/Off]]="On",IFERROR(SUMIF(INDIRECT(_xlfn.TEXTJOIN(,TRUE,,,$C26,"[",AC$3,"]"),),"&gt;0",INDIRECT(_xlfn.TEXTJOIN(,TRUE,,,$C26,"[",AC$3,"]"),)),"-"),"")</f>
        <v/>
      </c>
      <c r="AD26" s="71" t="str">
        <f ca="1">IF(IncomeSources[[#This Row],[Income Stream Switch On/Off]]="On",IFERROR(SUMIF(INDIRECT(_xlfn.TEXTJOIN(,TRUE,,,$C26,"[",AD$3,"]"),),"&gt;0",INDIRECT(_xlfn.TEXTJOIN(,TRUE,,,$C26,"[",AD$3,"]"),)),"-"),"")</f>
        <v/>
      </c>
      <c r="AE26" s="71" t="str">
        <f ca="1">IF(IncomeSources[[#This Row],[Income Stream Switch On/Off]]="On",IFERROR(SUMIF(INDIRECT(_xlfn.TEXTJOIN(,TRUE,,,$C26,"[",AE$3,"]"),),"&gt;0",INDIRECT(_xlfn.TEXTJOIN(,TRUE,,,$C26,"[",AE$3,"]"),)),"-"),"")</f>
        <v/>
      </c>
      <c r="AF26" s="71" t="str">
        <f ca="1">IF(IncomeSources[[#This Row],[Income Stream Switch On/Off]]="On",IFERROR(SUMIF(INDIRECT(_xlfn.TEXTJOIN(,TRUE,,,$C26,"[",AF$3,"]"),),"&gt;0",INDIRECT(_xlfn.TEXTJOIN(,TRUE,,,$C26,"[",AF$3,"]"),)),"-"),"")</f>
        <v/>
      </c>
      <c r="AG26" s="71" t="str">
        <f ca="1">IF(IncomeSources[[#This Row],[Income Stream Switch On/Off]]="On",IFERROR(SUMIF(INDIRECT(_xlfn.TEXTJOIN(,TRUE,,,$C26,"[",AG$3,"]"),),"&gt;0",INDIRECT(_xlfn.TEXTJOIN(,TRUE,,,$C26,"[",AG$3,"]"),)),"-"),"")</f>
        <v/>
      </c>
      <c r="AH26" s="71" t="str">
        <f ca="1">IF(IncomeSources[[#This Row],[Income Stream Switch On/Off]]="On",IFERROR(SUMIF(INDIRECT(_xlfn.TEXTJOIN(,TRUE,,,$C26,"[",AH$3,"]"),),"&gt;0",INDIRECT(_xlfn.TEXTJOIN(,TRUE,,,$C26,"[",AH$3,"]"),)),"-"),"")</f>
        <v/>
      </c>
      <c r="AI26" s="71" t="str">
        <f ca="1">IF(IncomeSources[[#This Row],[Income Stream Switch On/Off]]="On",IFERROR(SUMIF(INDIRECT(_xlfn.TEXTJOIN(,TRUE,,,$C26,"[",AI$3,"]"),),"&gt;0",INDIRECT(_xlfn.TEXTJOIN(,TRUE,,,$C26,"[",AI$3,"]"),)),"-"),"")</f>
        <v/>
      </c>
      <c r="AJ26" s="71" t="str">
        <f ca="1">IF(IncomeSources[[#This Row],[Income Stream Switch On/Off]]="On",IFERROR(SUMIF(INDIRECT(_xlfn.TEXTJOIN(,TRUE,,,$C26,"[",AJ$3,"]"),),"&gt;0",INDIRECT(_xlfn.TEXTJOIN(,TRUE,,,$C26,"[",AJ$3,"]"),)),"-"),"")</f>
        <v/>
      </c>
      <c r="AK26" s="71" t="str">
        <f ca="1">IF(IncomeSources[[#This Row],[Income Stream Switch On/Off]]="On",IFERROR(SUMIF(INDIRECT(_xlfn.TEXTJOIN(,TRUE,,,$C26,"[",AK$3,"]"),),"&gt;0",INDIRECT(_xlfn.TEXTJOIN(,TRUE,,,$C26,"[",AK$3,"]"),)),"-"),"")</f>
        <v/>
      </c>
      <c r="AL26" s="71" t="str">
        <f ca="1">IF(IncomeSources[[#This Row],[Income Stream Switch On/Off]]="On",IFERROR(SUMIF(INDIRECT(_xlfn.TEXTJOIN(,TRUE,,,$C26,"[",AL$3,"]"),),"&gt;0",INDIRECT(_xlfn.TEXTJOIN(,TRUE,,,$C26,"[",AL$3,"]"),)),"-"),"")</f>
        <v/>
      </c>
      <c r="AM26" s="71" t="str">
        <f ca="1">IF(IncomeSources[[#This Row],[Income Stream Switch On/Off]]="On",IFERROR(SUMIF(INDIRECT(_xlfn.TEXTJOIN(,TRUE,,,$C26,"[",AM$3,"]"),),"&gt;0",INDIRECT(_xlfn.TEXTJOIN(,TRUE,,,$C26,"[",AM$3,"]"),)),"-"),"")</f>
        <v/>
      </c>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row>
    <row r="27" spans="2:63" ht="16.5" thickTop="1" thickBot="1" x14ac:dyDescent="0.3">
      <c r="B27" s="20" t="str">
        <f>'KPI Calculations and Macros'!C25</f>
        <v>Off</v>
      </c>
      <c r="C27" s="70">
        <f>'KPI Calculations and Macros'!B25</f>
        <v>0</v>
      </c>
      <c r="D27" s="71" t="str">
        <f ca="1">IF(IncomeSources[[#This Row],[Income Stream Switch On/Off]]="On",IFERROR(SUMIF(INDIRECT(_xlfn.TEXTJOIN(,TRUE,,,$C27,"[",D$3,"]"),),"&gt;0",INDIRECT(_xlfn.TEXTJOIN(,TRUE,,,$C27,"[",D$3,"]"),)),"-"),"")</f>
        <v/>
      </c>
      <c r="E27" s="71" t="str">
        <f ca="1">IF(IncomeSources[[#This Row],[Income Stream Switch On/Off]]="On",IFERROR(SUMIF(INDIRECT(_xlfn.TEXTJOIN(,TRUE,,,$C27,"[",E$3,"]"),),"&gt;0",INDIRECT(_xlfn.TEXTJOIN(,TRUE,,,$C27,"[",E$3,"]"),)),"-"),"")</f>
        <v/>
      </c>
      <c r="F27" s="71" t="str">
        <f ca="1">IF(IncomeSources[[#This Row],[Income Stream Switch On/Off]]="On",IFERROR(SUMIF(INDIRECT(_xlfn.TEXTJOIN(,TRUE,,,$C27,"[",F$3,"]"),),"&gt;0",INDIRECT(_xlfn.TEXTJOIN(,TRUE,,,$C27,"[",F$3,"]"),)),"-"),"")</f>
        <v/>
      </c>
      <c r="G27" s="71" t="str">
        <f ca="1">IF(IncomeSources[[#This Row],[Income Stream Switch On/Off]]="On",IFERROR(SUMIF(INDIRECT(_xlfn.TEXTJOIN(,TRUE,,,$C27,"[",G$3,"]"),),"&gt;0",INDIRECT(_xlfn.TEXTJOIN(,TRUE,,,$C27,"[",G$3,"]"),)),"-"),"")</f>
        <v/>
      </c>
      <c r="H27" s="71" t="str">
        <f ca="1">IF(IncomeSources[[#This Row],[Income Stream Switch On/Off]]="On",IFERROR(SUMIF(INDIRECT(_xlfn.TEXTJOIN(,TRUE,,,$C27,"[",H$3,"]"),),"&gt;0",INDIRECT(_xlfn.TEXTJOIN(,TRUE,,,$C27,"[",H$3,"]"),)),"-"),"")</f>
        <v/>
      </c>
      <c r="I27" s="71" t="str">
        <f ca="1">IF(IncomeSources[[#This Row],[Income Stream Switch On/Off]]="On",IFERROR(SUMIF(INDIRECT(_xlfn.TEXTJOIN(,TRUE,,,$C27,"[",I$3,"]")),"&gt;0",INDIRECT(_xlfn.TEXTJOIN(,TRUE,,,$C27,"[",I$3,"]"),)),"-"),"")</f>
        <v/>
      </c>
      <c r="J27" s="71" t="str">
        <f ca="1">IF(IncomeSources[[#This Row],[Income Stream Switch On/Off]]="On",IFERROR(SUMIF(INDIRECT(_xlfn.TEXTJOIN(,TRUE,,,$C27,"[",J$3,"]"),),"&gt;0",INDIRECT(_xlfn.TEXTJOIN(,TRUE,,,$C27,"[",J$3,"]"),)),"-"),"")</f>
        <v/>
      </c>
      <c r="K27" s="71" t="str">
        <f ca="1">IF(IncomeSources[[#This Row],[Income Stream Switch On/Off]]="On",IFERROR(SUMIF(INDIRECT(_xlfn.TEXTJOIN(,TRUE,,,$C27,"[",K$3,"]"),),"&gt;0",INDIRECT(_xlfn.TEXTJOIN(,TRUE,,,$C27,"[",K$3,"]"),)),"-"),"")</f>
        <v/>
      </c>
      <c r="L27" s="71" t="str">
        <f ca="1">IF(IncomeSources[[#This Row],[Income Stream Switch On/Off]]="On",IFERROR(SUMIF(INDIRECT(_xlfn.TEXTJOIN(,TRUE,,,$C27,"[",L$3,"]"),),"&gt;0",INDIRECT(_xlfn.TEXTJOIN(,TRUE,,,$C27,"[",L$3,"]"),)),"-"),"")</f>
        <v/>
      </c>
      <c r="M27" s="71" t="str">
        <f ca="1">IF(IncomeSources[[#This Row],[Income Stream Switch On/Off]]="On",IFERROR(SUMIF(INDIRECT(_xlfn.TEXTJOIN(,TRUE,,,$C27,"[",M$3,"]"),),"&gt;0",INDIRECT(_xlfn.TEXTJOIN(,TRUE,,,$C27,"[",M$3,"]"),)),"-"),"")</f>
        <v/>
      </c>
      <c r="N27" s="71" t="str">
        <f ca="1">IF(IncomeSources[[#This Row],[Income Stream Switch On/Off]]="On",IFERROR(SUMIF(INDIRECT(_xlfn.TEXTJOIN(,TRUE,,,$C27,"[",N$3,"]"),),"&gt;0",INDIRECT(_xlfn.TEXTJOIN(,TRUE,,,$C27,"[",N$3,"]"),)),"-"),"")</f>
        <v/>
      </c>
      <c r="O27" s="71" t="str">
        <f ca="1">IF(IncomeSources[[#This Row],[Income Stream Switch On/Off]]="On",IFERROR(SUMIF(INDIRECT(_xlfn.TEXTJOIN(,TRUE,,,$C27,"[",O$3,"]"),),"&gt;0",INDIRECT(_xlfn.TEXTJOIN(,TRUE,,,$C27,"[",O$3,"]"),)),"-"),"")</f>
        <v/>
      </c>
      <c r="P27" s="71" t="str">
        <f ca="1">IF(IncomeSources[[#This Row],[Income Stream Switch On/Off]]="On",IFERROR(SUMIF(INDIRECT(_xlfn.TEXTJOIN(,TRUE,,,$C27,"[",P$3,"]"),),"&gt;0",INDIRECT(_xlfn.TEXTJOIN(,TRUE,,,$C27,"[",P$3,"]"),)),"-"),"")</f>
        <v/>
      </c>
      <c r="Q27" s="71" t="str">
        <f ca="1">IF(IncomeSources[[#This Row],[Income Stream Switch On/Off]]="On",IFERROR(SUMIF(INDIRECT(_xlfn.TEXTJOIN(,TRUE,,,$C27,"[",Q$3,"]"),),"&gt;0",INDIRECT(_xlfn.TEXTJOIN(,TRUE,,,$C27,"[",Q$3,"]"),)),"-"),"")</f>
        <v/>
      </c>
      <c r="R27" s="71" t="str">
        <f ca="1">IF(IncomeSources[[#This Row],[Income Stream Switch On/Off]]="On",IFERROR(SUMIF(INDIRECT(_xlfn.TEXTJOIN(,TRUE,,,$C27,"[",R$3,"]"),),"&gt;0",INDIRECT(_xlfn.TEXTJOIN(,TRUE,,,$C27,"[",R$3,"]"),)),"-"),"")</f>
        <v/>
      </c>
      <c r="S27" s="71" t="str">
        <f ca="1">IF(IncomeSources[[#This Row],[Income Stream Switch On/Off]]="On",IFERROR(SUMIF(INDIRECT(_xlfn.TEXTJOIN(,TRUE,,,$C27,"[",S$3,"]"),),"&gt;0",INDIRECT(_xlfn.TEXTJOIN(,TRUE,,,$C27,"[",S$3,"]"),)),"-"),"")</f>
        <v/>
      </c>
      <c r="T27" s="71" t="str">
        <f ca="1">IF(IncomeSources[[#This Row],[Income Stream Switch On/Off]]="On",IFERROR(SUMIF(INDIRECT(_xlfn.TEXTJOIN(,TRUE,,,$C27,"[",T$3,"]"),),"&gt;0",INDIRECT(_xlfn.TEXTJOIN(,TRUE,,,$C27,"[",T$3,"]"),)),"-"),"")</f>
        <v/>
      </c>
      <c r="U27" s="71" t="str">
        <f ca="1">IF(IncomeSources[[#This Row],[Income Stream Switch On/Off]]="On",IFERROR(SUMIF(INDIRECT(_xlfn.TEXTJOIN(,TRUE,,,$C27,"[",U$3,"]"),),"&gt;0",INDIRECT(_xlfn.TEXTJOIN(,TRUE,,,$C27,"[",U$3,"]"),)),"-"),"")</f>
        <v/>
      </c>
      <c r="V27" s="71" t="str">
        <f ca="1">IF(IncomeSources[[#This Row],[Income Stream Switch On/Off]]="On",IFERROR(SUMIF(INDIRECT(_xlfn.TEXTJOIN(,TRUE,,,$C27,"[",V$3,"]"),),"&gt;0",INDIRECT(_xlfn.TEXTJOIN(,TRUE,,,$C27,"[",V$3,"]"),)),"-"),"")</f>
        <v/>
      </c>
      <c r="W27" s="71" t="str">
        <f ca="1">IF(IncomeSources[[#This Row],[Income Stream Switch On/Off]]="On",IFERROR(SUMIF(INDIRECT(_xlfn.TEXTJOIN(,TRUE,,,$C27,"[",W$3,"]"),),"&gt;0",INDIRECT(_xlfn.TEXTJOIN(,TRUE,,,$C27,"[",W$3,"]"),)),"-"),"")</f>
        <v/>
      </c>
      <c r="X27" s="71" t="str">
        <f ca="1">IF(IncomeSources[[#This Row],[Income Stream Switch On/Off]]="On",IFERROR(SUMIF(INDIRECT(_xlfn.TEXTJOIN(,TRUE,,,$C27,"[",X$3,"]"),),"&gt;0",INDIRECT(_xlfn.TEXTJOIN(,TRUE,,,$C27,"[",X$3,"]"),)),"-"),"")</f>
        <v/>
      </c>
      <c r="Y27" s="71" t="str">
        <f ca="1">IF(IncomeSources[[#This Row],[Income Stream Switch On/Off]]="On",IFERROR(SUMIF(INDIRECT(_xlfn.TEXTJOIN(,TRUE,,,$C27,"[",Y$3,"]"),),"&gt;0",INDIRECT(_xlfn.TEXTJOIN(,TRUE,,,$C27,"[",Y$3,"]"),)),"-"),"")</f>
        <v/>
      </c>
      <c r="Z27" s="71" t="str">
        <f ca="1">IF(IncomeSources[[#This Row],[Income Stream Switch On/Off]]="On",IFERROR(SUMIF(INDIRECT(_xlfn.TEXTJOIN(,TRUE,,,$C27,"[",Z$3,"]"),),"&gt;0",INDIRECT(_xlfn.TEXTJOIN(,TRUE,,,$C27,"[",Z$3,"]"),)),"-"),"")</f>
        <v/>
      </c>
      <c r="AA27" s="71" t="str">
        <f ca="1">IF(IncomeSources[[#This Row],[Income Stream Switch On/Off]]="On",IFERROR(SUMIF(INDIRECT(_xlfn.TEXTJOIN(,TRUE,,,$C27,"[",AA$3,"]"),),"&gt;0",INDIRECT(_xlfn.TEXTJOIN(,TRUE,,,$C27,"[",AA$3,"]"),)),"-"),"")</f>
        <v/>
      </c>
      <c r="AB27" s="71" t="str">
        <f ca="1">IF(IncomeSources[[#This Row],[Income Stream Switch On/Off]]="On",IFERROR(SUMIF(INDIRECT(_xlfn.TEXTJOIN(,TRUE,,,$C27,"[",AB$3,"]"),),"&gt;0",INDIRECT(_xlfn.TEXTJOIN(,TRUE,,,$C27,"[",AB$3,"]"),)),"-"),"")</f>
        <v/>
      </c>
      <c r="AC27" s="71" t="str">
        <f ca="1">IF(IncomeSources[[#This Row],[Income Stream Switch On/Off]]="On",IFERROR(SUMIF(INDIRECT(_xlfn.TEXTJOIN(,TRUE,,,$C27,"[",AC$3,"]"),),"&gt;0",INDIRECT(_xlfn.TEXTJOIN(,TRUE,,,$C27,"[",AC$3,"]"),)),"-"),"")</f>
        <v/>
      </c>
      <c r="AD27" s="71" t="str">
        <f ca="1">IF(IncomeSources[[#This Row],[Income Stream Switch On/Off]]="On",IFERROR(SUMIF(INDIRECT(_xlfn.TEXTJOIN(,TRUE,,,$C27,"[",AD$3,"]"),),"&gt;0",INDIRECT(_xlfn.TEXTJOIN(,TRUE,,,$C27,"[",AD$3,"]"),)),"-"),"")</f>
        <v/>
      </c>
      <c r="AE27" s="71" t="str">
        <f ca="1">IF(IncomeSources[[#This Row],[Income Stream Switch On/Off]]="On",IFERROR(SUMIF(INDIRECT(_xlfn.TEXTJOIN(,TRUE,,,$C27,"[",AE$3,"]"),),"&gt;0",INDIRECT(_xlfn.TEXTJOIN(,TRUE,,,$C27,"[",AE$3,"]"),)),"-"),"")</f>
        <v/>
      </c>
      <c r="AF27" s="71" t="str">
        <f ca="1">IF(IncomeSources[[#This Row],[Income Stream Switch On/Off]]="On",IFERROR(SUMIF(INDIRECT(_xlfn.TEXTJOIN(,TRUE,,,$C27,"[",AF$3,"]"),),"&gt;0",INDIRECT(_xlfn.TEXTJOIN(,TRUE,,,$C27,"[",AF$3,"]"),)),"-"),"")</f>
        <v/>
      </c>
      <c r="AG27" s="71" t="str">
        <f ca="1">IF(IncomeSources[[#This Row],[Income Stream Switch On/Off]]="On",IFERROR(SUMIF(INDIRECT(_xlfn.TEXTJOIN(,TRUE,,,$C27,"[",AG$3,"]"),),"&gt;0",INDIRECT(_xlfn.TEXTJOIN(,TRUE,,,$C27,"[",AG$3,"]"),)),"-"),"")</f>
        <v/>
      </c>
      <c r="AH27" s="71" t="str">
        <f ca="1">IF(IncomeSources[[#This Row],[Income Stream Switch On/Off]]="On",IFERROR(SUMIF(INDIRECT(_xlfn.TEXTJOIN(,TRUE,,,$C27,"[",AH$3,"]"),),"&gt;0",INDIRECT(_xlfn.TEXTJOIN(,TRUE,,,$C27,"[",AH$3,"]"),)),"-"),"")</f>
        <v/>
      </c>
      <c r="AI27" s="71" t="str">
        <f ca="1">IF(IncomeSources[[#This Row],[Income Stream Switch On/Off]]="On",IFERROR(SUMIF(INDIRECT(_xlfn.TEXTJOIN(,TRUE,,,$C27,"[",AI$3,"]"),),"&gt;0",INDIRECT(_xlfn.TEXTJOIN(,TRUE,,,$C27,"[",AI$3,"]"),)),"-"),"")</f>
        <v/>
      </c>
      <c r="AJ27" s="71" t="str">
        <f ca="1">IF(IncomeSources[[#This Row],[Income Stream Switch On/Off]]="On",IFERROR(SUMIF(INDIRECT(_xlfn.TEXTJOIN(,TRUE,,,$C27,"[",AJ$3,"]"),),"&gt;0",INDIRECT(_xlfn.TEXTJOIN(,TRUE,,,$C27,"[",AJ$3,"]"),)),"-"),"")</f>
        <v/>
      </c>
      <c r="AK27" s="71" t="str">
        <f ca="1">IF(IncomeSources[[#This Row],[Income Stream Switch On/Off]]="On",IFERROR(SUMIF(INDIRECT(_xlfn.TEXTJOIN(,TRUE,,,$C27,"[",AK$3,"]"),),"&gt;0",INDIRECT(_xlfn.TEXTJOIN(,TRUE,,,$C27,"[",AK$3,"]"),)),"-"),"")</f>
        <v/>
      </c>
      <c r="AL27" s="71" t="str">
        <f ca="1">IF(IncomeSources[[#This Row],[Income Stream Switch On/Off]]="On",IFERROR(SUMIF(INDIRECT(_xlfn.TEXTJOIN(,TRUE,,,$C27,"[",AL$3,"]"),),"&gt;0",INDIRECT(_xlfn.TEXTJOIN(,TRUE,,,$C27,"[",AL$3,"]"),)),"-"),"")</f>
        <v/>
      </c>
      <c r="AM27" s="71" t="str">
        <f ca="1">IF(IncomeSources[[#This Row],[Income Stream Switch On/Off]]="On",IFERROR(SUMIF(INDIRECT(_xlfn.TEXTJOIN(,TRUE,,,$C27,"[",AM$3,"]"),),"&gt;0",INDIRECT(_xlfn.TEXTJOIN(,TRUE,,,$C27,"[",AM$3,"]"),)),"-"),"")</f>
        <v/>
      </c>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2:63" ht="15.75" thickTop="1" x14ac:dyDescent="0.25">
      <c r="B28" s="72"/>
      <c r="C28" s="72"/>
      <c r="D28" s="72">
        <f ca="1">SUM(IncomeSources[FY01_M01])</f>
        <v>0</v>
      </c>
      <c r="E28" s="72">
        <f ca="1">SUBTOTAL(109,IncomeSources[FY01_M02])</f>
        <v>0</v>
      </c>
      <c r="F28" s="72">
        <f ca="1">SUBTOTAL(109,IncomeSources[FY01_M03])</f>
        <v>0</v>
      </c>
      <c r="G28" s="72">
        <f ca="1">SUBTOTAL(109,IncomeSources[FY01_M04])</f>
        <v>0</v>
      </c>
      <c r="H28" s="72">
        <f ca="1">SUBTOTAL(109,IncomeSources[FY01_M05])</f>
        <v>0</v>
      </c>
      <c r="I28" s="72">
        <f ca="1">SUBTOTAL(109,IncomeSources[FY01_M06])</f>
        <v>0</v>
      </c>
      <c r="J28" s="72">
        <f ca="1">SUBTOTAL(109,IncomeSources[FY01_M07])</f>
        <v>0</v>
      </c>
      <c r="K28" s="72">
        <f ca="1">SUBTOTAL(109,IncomeSources[FY01_M08])</f>
        <v>0</v>
      </c>
      <c r="L28" s="72">
        <f ca="1">SUBTOTAL(109,IncomeSources[FY01_M09])</f>
        <v>0</v>
      </c>
      <c r="M28" s="72">
        <f ca="1">SUBTOTAL(109,IncomeSources[FY01_M10])</f>
        <v>0</v>
      </c>
      <c r="N28" s="72">
        <f ca="1">SUBTOTAL(109,IncomeSources[FY01_M11])</f>
        <v>0</v>
      </c>
      <c r="O28" s="72">
        <f ca="1">SUBTOTAL(109,IncomeSources[FY01_M12])</f>
        <v>0</v>
      </c>
      <c r="P28" s="72">
        <f ca="1">SUBTOTAL(109,IncomeSources[FY02_M01])</f>
        <v>0</v>
      </c>
      <c r="Q28" s="72">
        <f ca="1">SUBTOTAL(109,IncomeSources[FY02_M02])</f>
        <v>0</v>
      </c>
      <c r="R28" s="72">
        <f ca="1">SUBTOTAL(109,IncomeSources[FY02_M03])</f>
        <v>0</v>
      </c>
      <c r="S28" s="72">
        <f ca="1">SUBTOTAL(109,IncomeSources[FY02_M04])</f>
        <v>0</v>
      </c>
      <c r="T28" s="72">
        <f ca="1">SUBTOTAL(109,IncomeSources[FY02_M05])</f>
        <v>0</v>
      </c>
      <c r="U28" s="72">
        <f ca="1">SUBTOTAL(109,IncomeSources[FY02_M06])</f>
        <v>1000</v>
      </c>
      <c r="V28" s="72">
        <f ca="1">SUBTOTAL(109,IncomeSources[FY02_M07])</f>
        <v>1000</v>
      </c>
      <c r="W28" s="72">
        <f ca="1">SUBTOTAL(109,IncomeSources[FY02_M08])</f>
        <v>1000</v>
      </c>
      <c r="X28" s="72">
        <f ca="1">SUBTOTAL(109,IncomeSources[FY02_M09])</f>
        <v>1000</v>
      </c>
      <c r="Y28" s="72">
        <f ca="1">SUBTOTAL(109,IncomeSources[FY02_M10])</f>
        <v>1000</v>
      </c>
      <c r="Z28" s="72">
        <f ca="1">SUBTOTAL(109,IncomeSources[FY02_M11])</f>
        <v>1000</v>
      </c>
      <c r="AA28" s="72">
        <f ca="1">SUBTOTAL(109,IncomeSources[FY02_M12])</f>
        <v>1000</v>
      </c>
      <c r="AB28" s="72">
        <f ca="1">SUBTOTAL(109,IncomeSources[FY03_M01])</f>
        <v>1000</v>
      </c>
      <c r="AC28" s="72">
        <f ca="1">SUBTOTAL(109,IncomeSources[FY03_M02])</f>
        <v>1000</v>
      </c>
      <c r="AD28" s="72">
        <f ca="1">SUBTOTAL(109,IncomeSources[FY03_M03])</f>
        <v>1000</v>
      </c>
      <c r="AE28" s="72">
        <f ca="1">SUBTOTAL(109,IncomeSources[FY03_M04])</f>
        <v>1000</v>
      </c>
      <c r="AF28" s="72">
        <f ca="1">SUBTOTAL(109,IncomeSources[FY03_M05])</f>
        <v>1000</v>
      </c>
      <c r="AG28" s="72">
        <f ca="1">SUBTOTAL(109,IncomeSources[FY03_M06])</f>
        <v>1000</v>
      </c>
      <c r="AH28" s="72">
        <f ca="1">SUBTOTAL(109,IncomeSources[FY03_M07])</f>
        <v>1000</v>
      </c>
      <c r="AI28" s="72">
        <f ca="1">SUBTOTAL(109,IncomeSources[FY03_M08])</f>
        <v>1000</v>
      </c>
      <c r="AJ28" s="72">
        <f ca="1">SUBTOTAL(109,IncomeSources[FY03_M09])</f>
        <v>1000</v>
      </c>
      <c r="AK28" s="72">
        <f ca="1">SUBTOTAL(109,IncomeSources[FY03_M10])</f>
        <v>1000</v>
      </c>
      <c r="AL28" s="72">
        <f ca="1">SUBTOTAL(109,IncomeSources[FY03_M11])</f>
        <v>1000</v>
      </c>
      <c r="AM28" s="72">
        <f ca="1">SUBTOTAL(109,IncomeSources[FY03_M12])</f>
        <v>1000</v>
      </c>
    </row>
  </sheetData>
  <pageMargins left="0.7" right="0.7" top="0.75" bottom="0.75" header="0.3" footer="0.3"/>
  <legacyDrawing r:id="rId1"/>
  <tableParts count="1">
    <tablePart r:id="rId2"/>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91864-16D5-4CD2-9957-B58B6D2B7973}">
  <sheetPr>
    <tabColor rgb="FFFF5B5B"/>
  </sheetPr>
  <dimension ref="B3:BK29"/>
  <sheetViews>
    <sheetView workbookViewId="0">
      <selection activeCell="D5" sqref="D5"/>
    </sheetView>
  </sheetViews>
  <sheetFormatPr defaultRowHeight="15" x14ac:dyDescent="0.25"/>
  <cols>
    <col min="2" max="2" width="30.140625" bestFit="1" customWidth="1"/>
    <col min="3" max="3" width="19.85546875" customWidth="1"/>
    <col min="4" max="4" width="11.5703125" customWidth="1"/>
    <col min="5" max="7" width="11" customWidth="1"/>
    <col min="8" max="8" width="12.28515625" bestFit="1" customWidth="1"/>
    <col min="9" max="10" width="11.28515625" bestFit="1" customWidth="1"/>
    <col min="11" max="12" width="11.42578125" customWidth="1"/>
    <col min="13" max="15" width="12" customWidth="1"/>
    <col min="16" max="16" width="10.7109375" bestFit="1" customWidth="1"/>
    <col min="17" max="18" width="14.28515625" bestFit="1" customWidth="1"/>
    <col min="21" max="21" width="11.28515625" bestFit="1" customWidth="1"/>
    <col min="28" max="28" width="10.5703125" bestFit="1" customWidth="1"/>
  </cols>
  <sheetData>
    <row r="3" spans="2:63" x14ac:dyDescent="0.25">
      <c r="B3" s="62" t="s">
        <v>579</v>
      </c>
      <c r="C3" s="62" t="s">
        <v>574</v>
      </c>
      <c r="D3" s="23" t="s">
        <v>188</v>
      </c>
      <c r="E3" s="23" t="s">
        <v>103</v>
      </c>
      <c r="F3" s="23" t="s">
        <v>104</v>
      </c>
      <c r="G3" s="23" t="s">
        <v>105</v>
      </c>
      <c r="H3" s="23" t="s">
        <v>106</v>
      </c>
      <c r="I3" s="23" t="s">
        <v>107</v>
      </c>
      <c r="J3" s="23" t="s">
        <v>108</v>
      </c>
      <c r="K3" s="23" t="s">
        <v>109</v>
      </c>
      <c r="L3" s="23" t="s">
        <v>110</v>
      </c>
      <c r="M3" s="23" t="s">
        <v>111</v>
      </c>
      <c r="N3" s="23" t="s">
        <v>112</v>
      </c>
      <c r="O3" s="23" t="s">
        <v>113</v>
      </c>
      <c r="P3" s="3" t="s">
        <v>189</v>
      </c>
      <c r="Q3" s="3" t="s">
        <v>114</v>
      </c>
      <c r="R3" s="3" t="s">
        <v>115</v>
      </c>
      <c r="S3" s="3" t="s">
        <v>116</v>
      </c>
      <c r="T3" s="3" t="s">
        <v>117</v>
      </c>
      <c r="U3" s="3" t="s">
        <v>118</v>
      </c>
      <c r="V3" s="3" t="s">
        <v>119</v>
      </c>
      <c r="W3" s="3" t="s">
        <v>120</v>
      </c>
      <c r="X3" s="3" t="s">
        <v>121</v>
      </c>
      <c r="Y3" s="3" t="s">
        <v>122</v>
      </c>
      <c r="Z3" s="3" t="s">
        <v>123</v>
      </c>
      <c r="AA3" s="3" t="s">
        <v>124</v>
      </c>
      <c r="AB3" s="3" t="s">
        <v>190</v>
      </c>
      <c r="AC3" s="3" t="s">
        <v>125</v>
      </c>
      <c r="AD3" s="3" t="s">
        <v>126</v>
      </c>
      <c r="AE3" s="3" t="s">
        <v>127</v>
      </c>
      <c r="AF3" s="3" t="s">
        <v>128</v>
      </c>
      <c r="AG3" s="3" t="s">
        <v>129</v>
      </c>
      <c r="AH3" s="3" t="s">
        <v>130</v>
      </c>
      <c r="AI3" s="3" t="s">
        <v>131</v>
      </c>
      <c r="AJ3" s="3" t="s">
        <v>132</v>
      </c>
      <c r="AK3" s="3" t="s">
        <v>133</v>
      </c>
      <c r="AL3" s="3" t="s">
        <v>134</v>
      </c>
      <c r="AM3" s="3" t="s">
        <v>135</v>
      </c>
      <c r="AN3" s="3" t="s">
        <v>191</v>
      </c>
      <c r="AO3" s="3" t="s">
        <v>136</v>
      </c>
      <c r="AP3" s="3" t="s">
        <v>137</v>
      </c>
      <c r="AQ3" s="3" t="s">
        <v>138</v>
      </c>
      <c r="AR3" s="3" t="s">
        <v>139</v>
      </c>
      <c r="AS3" s="3" t="s">
        <v>140</v>
      </c>
      <c r="AT3" s="3" t="s">
        <v>141</v>
      </c>
      <c r="AU3" s="3" t="s">
        <v>142</v>
      </c>
      <c r="AV3" s="3" t="s">
        <v>143</v>
      </c>
      <c r="AW3" s="3" t="s">
        <v>144</v>
      </c>
      <c r="AX3" s="3" t="s">
        <v>145</v>
      </c>
      <c r="AY3" s="3" t="s">
        <v>146</v>
      </c>
      <c r="AZ3" s="3" t="s">
        <v>192</v>
      </c>
      <c r="BA3" s="3" t="s">
        <v>147</v>
      </c>
      <c r="BB3" s="3" t="s">
        <v>148</v>
      </c>
      <c r="BC3" s="3" t="s">
        <v>149</v>
      </c>
      <c r="BD3" s="3" t="s">
        <v>150</v>
      </c>
      <c r="BE3" s="3" t="s">
        <v>151</v>
      </c>
      <c r="BF3" s="3" t="s">
        <v>152</v>
      </c>
      <c r="BG3" s="3" t="s">
        <v>153</v>
      </c>
      <c r="BH3" s="3" t="s">
        <v>154</v>
      </c>
      <c r="BI3" s="3" t="s">
        <v>155</v>
      </c>
      <c r="BJ3" s="3" t="s">
        <v>156</v>
      </c>
      <c r="BK3" s="3" t="s">
        <v>157</v>
      </c>
    </row>
    <row r="4" spans="2:63" ht="15.75" thickBot="1" x14ac:dyDescent="0.3">
      <c r="B4" s="71" t="str">
        <f>'KPI Calculations and Macros'!C2</f>
        <v>Off</v>
      </c>
      <c r="C4" s="70" t="str">
        <f>'KPI Calculations and Macros'!B2</f>
        <v>AccountsReceived</v>
      </c>
      <c r="D4" s="71" t="str">
        <f ca="1">IF(ExpenseSources[[#This Row],[Expense Switch]]="On",IFERROR(SUMIF(INDIRECT(_xlfn.TEXTJOIN(,TRUE,,,$C4,"[",D$3,"]"),),"&lt;0",INDIRECT(_xlfn.TEXTJOIN(,TRUE,,,$C4,"[",D$3,"]"),)),"-"),"")</f>
        <v/>
      </c>
      <c r="E4" s="71" t="str">
        <f ca="1">IF(ExpenseSources[[#This Row],[Expense Switch]]="On",IFERROR(SUMIF(INDIRECT(_xlfn.TEXTJOIN(,TRUE,,,$C4,"[",E$3,"]"),),"&lt;0",INDIRECT(_xlfn.TEXTJOIN(,TRUE,,,$C4,"[",E$3,"]"),)),"-"),"")</f>
        <v/>
      </c>
      <c r="F4" s="71" t="str">
        <f ca="1">IF(ExpenseSources[[#This Row],[Expense Switch]]="On",IFERROR(SUMIF(INDIRECT(_xlfn.TEXTJOIN(,TRUE,,,$C4,"[",F$3,"]"),),"&lt;0",INDIRECT(_xlfn.TEXTJOIN(,TRUE,,,$C4,"[",F$3,"]"),)),"-"),"")</f>
        <v/>
      </c>
      <c r="G4" s="71" t="str">
        <f ca="1">IF(ExpenseSources[[#This Row],[Expense Switch]]="On",IFERROR(SUMIF(INDIRECT(_xlfn.TEXTJOIN(,TRUE,,,$C4,"[",G$3,"]"),),"&lt;0",INDIRECT(_xlfn.TEXTJOIN(,TRUE,,,$C4,"[",G$3,"]"),)),"-"),"")</f>
        <v/>
      </c>
      <c r="H4" s="71" t="str">
        <f ca="1">IF(ExpenseSources[[#This Row],[Expense Switch]]="On",IFERROR(SUMIF(INDIRECT(_xlfn.TEXTJOIN(,TRUE,,,$C4,"[",H$3,"]"),),"&lt;0",INDIRECT(_xlfn.TEXTJOIN(,TRUE,,,$C4,"[",H$3,"]"),)),"-"),"")</f>
        <v/>
      </c>
      <c r="I4" s="71" t="str">
        <f ca="1">IF(ExpenseSources[[#This Row],[Expense Switch]]="On",IFERROR(SUMIF(INDIRECT(_xlfn.TEXTJOIN(,TRUE,,,$C4,"[",I$3,"]"),),"&lt;0",INDIRECT(_xlfn.TEXTJOIN(,TRUE,,,$C4,"[",I$3,"]"),)),"-"),"")</f>
        <v/>
      </c>
      <c r="J4" s="71" t="str">
        <f ca="1">IF(ExpenseSources[[#This Row],[Expense Switch]]="On",IFERROR(SUMIF(INDIRECT(_xlfn.TEXTJOIN(,TRUE,,,$C4,"[",J$3,"]"),),"&lt;0",INDIRECT(_xlfn.TEXTJOIN(,TRUE,,,$C4,"[",J$3,"]"),)),"-"),"")</f>
        <v/>
      </c>
      <c r="K4" s="71" t="str">
        <f ca="1">IF(ExpenseSources[[#This Row],[Expense Switch]]="On",IFERROR(SUMIF(INDIRECT(_xlfn.TEXTJOIN(,TRUE,,,$C4,"[",K$3,"]"),),"&lt;0",INDIRECT(_xlfn.TEXTJOIN(,TRUE,,,$C4,"[",K$3,"]"),)),"-"),"")</f>
        <v/>
      </c>
      <c r="L4" s="71" t="str">
        <f ca="1">IF(ExpenseSources[[#This Row],[Expense Switch]]="On",IFERROR(SUMIF(INDIRECT(_xlfn.TEXTJOIN(,TRUE,,,$C4,"[",L$3,"]"),),"&lt;0",INDIRECT(_xlfn.TEXTJOIN(,TRUE,,,$C4,"[",L$3,"]"),)),"-"),"")</f>
        <v/>
      </c>
      <c r="M4" s="71" t="str">
        <f ca="1">IF(ExpenseSources[[#This Row],[Expense Switch]]="On",IFERROR(SUMIF(INDIRECT(_xlfn.TEXTJOIN(,TRUE,,,$C4,"[",M$3,"]"),),"&lt;0",INDIRECT(_xlfn.TEXTJOIN(,TRUE,,,$C4,"[",M$3,"]"),)),"-"),"")</f>
        <v/>
      </c>
      <c r="N4" s="71" t="str">
        <f ca="1">IF(ExpenseSources[[#This Row],[Expense Switch]]="On",IFERROR(SUMIF(INDIRECT(_xlfn.TEXTJOIN(,TRUE,,,$C4,"[",N$3,"]"),),"&lt;0",INDIRECT(_xlfn.TEXTJOIN(,TRUE,,,$C4,"[",N$3,"]"),)),"-"),"")</f>
        <v/>
      </c>
      <c r="O4" s="71" t="str">
        <f ca="1">IF(ExpenseSources[[#This Row],[Expense Switch]]="On",IFERROR(SUMIF(INDIRECT(_xlfn.TEXTJOIN(,TRUE,,,$C4,"[",O$3,"]"),),"&lt;0",INDIRECT(_xlfn.TEXTJOIN(,TRUE,,,$C4,"[",O$3,"]"),)),"-"),"")</f>
        <v/>
      </c>
      <c r="P4" s="71" t="str">
        <f ca="1">IF(ExpenseSources[[#This Row],[Expense Switch]]="On",IFERROR(SUMIF(INDIRECT(_xlfn.TEXTJOIN(,TRUE,,,$C4,"[",P$3,"]"),),"&lt;0",INDIRECT(_xlfn.TEXTJOIN(,TRUE,,,$C4,"[",P$3,"]"),)),"-"),"")</f>
        <v/>
      </c>
      <c r="Q4" s="71" t="str">
        <f ca="1">IF(ExpenseSources[[#This Row],[Expense Switch]]="On",IFERROR(SUMIF(INDIRECT(_xlfn.TEXTJOIN(,TRUE,,,$C4,"[",Q$3,"]"),),"&lt;0",INDIRECT(_xlfn.TEXTJOIN(,TRUE,,,$C4,"[",Q$3,"]"),)),"-"),"")</f>
        <v/>
      </c>
      <c r="R4" s="71" t="str">
        <f ca="1">IF(ExpenseSources[[#This Row],[Expense Switch]]="On",IFERROR(SUMIF(INDIRECT(_xlfn.TEXTJOIN(,TRUE,,,$C4,"[",R$3,"]"),),"&lt;0",INDIRECT(_xlfn.TEXTJOIN(,TRUE,,,$C4,"[",R$3,"]"),)),"-"),"")</f>
        <v/>
      </c>
      <c r="S4" s="71" t="str">
        <f ca="1">IF(ExpenseSources[[#This Row],[Expense Switch]]="On",IFERROR(SUMIF(INDIRECT(_xlfn.TEXTJOIN(,TRUE,,,$C4,"[",S$3,"]"),),"&lt;0",INDIRECT(_xlfn.TEXTJOIN(,TRUE,,,$C4,"[",S$3,"]"),)),"-"),"")</f>
        <v/>
      </c>
      <c r="T4" s="71" t="str">
        <f ca="1">IF(ExpenseSources[[#This Row],[Expense Switch]]="On",IFERROR(SUMIF(INDIRECT(_xlfn.TEXTJOIN(,TRUE,,,$C4,"[",T$3,"]"),),"&lt;0",INDIRECT(_xlfn.TEXTJOIN(,TRUE,,,$C4,"[",T$3,"]"),)),"-"),"")</f>
        <v/>
      </c>
      <c r="U4" s="71" t="str">
        <f ca="1">IF(ExpenseSources[[#This Row],[Expense Switch]]="On",IFERROR(SUMIF(INDIRECT(_xlfn.TEXTJOIN(,TRUE,,,$C4,"[",U$3,"]"),),"&lt;0",INDIRECT(_xlfn.TEXTJOIN(,TRUE,,,$C4,"[",U$3,"]"),)),"-"),"")</f>
        <v/>
      </c>
      <c r="V4" s="71" t="str">
        <f ca="1">IF(ExpenseSources[[#This Row],[Expense Switch]]="On",IFERROR(SUMIF(INDIRECT(_xlfn.TEXTJOIN(,TRUE,,,$C4,"[",V$3,"]"),),"&lt;0",INDIRECT(_xlfn.TEXTJOIN(,TRUE,,,$C4,"[",V$3,"]"),)),"-"),"")</f>
        <v/>
      </c>
      <c r="W4" s="71" t="str">
        <f ca="1">IF(ExpenseSources[[#This Row],[Expense Switch]]="On",IFERROR(SUMIF(INDIRECT(_xlfn.TEXTJOIN(,TRUE,,,$C4,"[",W$3,"]"),),"&lt;0",INDIRECT(_xlfn.TEXTJOIN(,TRUE,,,$C4,"[",W$3,"]"),)),"-"),"")</f>
        <v/>
      </c>
      <c r="X4" s="71" t="str">
        <f ca="1">IF(ExpenseSources[[#This Row],[Expense Switch]]="On",IFERROR(SUMIF(INDIRECT(_xlfn.TEXTJOIN(,TRUE,,,$C4,"[",X$3,"]"),),"&lt;0",INDIRECT(_xlfn.TEXTJOIN(,TRUE,,,$C4,"[",X$3,"]"),)),"-"),"")</f>
        <v/>
      </c>
      <c r="Y4" s="71" t="str">
        <f ca="1">IF(ExpenseSources[[#This Row],[Expense Switch]]="On",IFERROR(SUMIF(INDIRECT(_xlfn.TEXTJOIN(,TRUE,,,$C4,"[",Y$3,"]"),),"&lt;0",INDIRECT(_xlfn.TEXTJOIN(,TRUE,,,$C4,"[",Y$3,"]"),)),"-"),"")</f>
        <v/>
      </c>
      <c r="Z4" s="71" t="str">
        <f ca="1">IF(ExpenseSources[[#This Row],[Expense Switch]]="On",IFERROR(SUMIF(INDIRECT(_xlfn.TEXTJOIN(,TRUE,,,$C4,"[",Z$3,"]"),),"&lt;0",INDIRECT(_xlfn.TEXTJOIN(,TRUE,,,$C4,"[",Z$3,"]"),)),"-"),"")</f>
        <v/>
      </c>
      <c r="AA4" s="71" t="str">
        <f ca="1">IF(ExpenseSources[[#This Row],[Expense Switch]]="On",IFERROR(SUMIF(INDIRECT(_xlfn.TEXTJOIN(,TRUE,,,$C4,"[",AA$3,"]"),),"&lt;0",INDIRECT(_xlfn.TEXTJOIN(,TRUE,,,$C4,"[",AA$3,"]"),)),"-"),"")</f>
        <v/>
      </c>
      <c r="AB4" s="71" t="str">
        <f ca="1">IF(ExpenseSources[[#This Row],[Expense Switch]]="On",IFERROR(SUMIF(INDIRECT(_xlfn.TEXTJOIN(,TRUE,,,$C4,"[",AB$3,"]"),),"&lt;0",INDIRECT(_xlfn.TEXTJOIN(,TRUE,,,$C4,"[",AB$3,"]"),)),"-"),"")</f>
        <v/>
      </c>
      <c r="AC4" s="71" t="str">
        <f ca="1">IF(ExpenseSources[[#This Row],[Expense Switch]]="On",IFERROR(SUMIF(INDIRECT(_xlfn.TEXTJOIN(,TRUE,,,$C4,"[",AC$3,"]"),),"&lt;0",INDIRECT(_xlfn.TEXTJOIN(,TRUE,,,$C4,"[",AC$3,"]"),)),"-"),"")</f>
        <v/>
      </c>
      <c r="AD4" s="71" t="str">
        <f ca="1">IF(ExpenseSources[[#This Row],[Expense Switch]]="On",IFERROR(SUMIF(INDIRECT(_xlfn.TEXTJOIN(,TRUE,,,$C4,"[",AD$3,"]"),),"&lt;0",INDIRECT(_xlfn.TEXTJOIN(,TRUE,,,$C4,"[",AD$3,"]"),)),"-"),"")</f>
        <v/>
      </c>
      <c r="AE4" s="71" t="str">
        <f ca="1">IF(ExpenseSources[[#This Row],[Expense Switch]]="On",IFERROR(SUMIF(INDIRECT(_xlfn.TEXTJOIN(,TRUE,,,$C4,"[",AE$3,"]"),),"&lt;0",INDIRECT(_xlfn.TEXTJOIN(,TRUE,,,$C4,"[",AE$3,"]"),)),"-"),"")</f>
        <v/>
      </c>
      <c r="AF4" s="71" t="str">
        <f ca="1">IF(ExpenseSources[[#This Row],[Expense Switch]]="On",IFERROR(SUMIF(INDIRECT(_xlfn.TEXTJOIN(,TRUE,,,$C4,"[",AF$3,"]"),),"&lt;0",INDIRECT(_xlfn.TEXTJOIN(,TRUE,,,$C4,"[",AF$3,"]"),)),"-"),"")</f>
        <v/>
      </c>
      <c r="AG4" s="71" t="str">
        <f ca="1">IF(ExpenseSources[[#This Row],[Expense Switch]]="On",IFERROR(SUMIF(INDIRECT(_xlfn.TEXTJOIN(,TRUE,,,$C4,"[",AG$3,"]"),),"&lt;0",INDIRECT(_xlfn.TEXTJOIN(,TRUE,,,$C4,"[",AG$3,"]"),)),"-"),"")</f>
        <v/>
      </c>
      <c r="AH4" s="71" t="str">
        <f ca="1">IF(ExpenseSources[[#This Row],[Expense Switch]]="On",IFERROR(SUMIF(INDIRECT(_xlfn.TEXTJOIN(,TRUE,,,$C4,"[",AH$3,"]"),),"&lt;0",INDIRECT(_xlfn.TEXTJOIN(,TRUE,,,$C4,"[",AH$3,"]"),)),"-"),"")</f>
        <v/>
      </c>
      <c r="AI4" s="71" t="str">
        <f ca="1">IF(ExpenseSources[[#This Row],[Expense Switch]]="On",IFERROR(SUMIF(INDIRECT(_xlfn.TEXTJOIN(,TRUE,,,$C4,"[",AI$3,"]"),),"&lt;0",INDIRECT(_xlfn.TEXTJOIN(,TRUE,,,$C4,"[",AI$3,"]"),)),"-"),"")</f>
        <v/>
      </c>
      <c r="AJ4" s="71" t="str">
        <f ca="1">IF(ExpenseSources[[#This Row],[Expense Switch]]="On",IFERROR(SUMIF(INDIRECT(_xlfn.TEXTJOIN(,TRUE,,,$C4,"[",AJ$3,"]"),),"&lt;0",INDIRECT(_xlfn.TEXTJOIN(,TRUE,,,$C4,"[",AJ$3,"]"),)),"-"),"")</f>
        <v/>
      </c>
      <c r="AK4" s="71" t="str">
        <f ca="1">IF(ExpenseSources[[#This Row],[Expense Switch]]="On",IFERROR(SUMIF(INDIRECT(_xlfn.TEXTJOIN(,TRUE,,,$C4,"[",AK$3,"]"),),"&lt;0",INDIRECT(_xlfn.TEXTJOIN(,TRUE,,,$C4,"[",AK$3,"]"),)),"-"),"")</f>
        <v/>
      </c>
      <c r="AL4" s="71" t="str">
        <f ca="1">IF(ExpenseSources[[#This Row],[Expense Switch]]="On",IFERROR(SUMIF(INDIRECT(_xlfn.TEXTJOIN(,TRUE,,,$C4,"[",AL$3,"]"),),"&lt;0",INDIRECT(_xlfn.TEXTJOIN(,TRUE,,,$C4,"[",AL$3,"]"),)),"-"),"")</f>
        <v/>
      </c>
      <c r="AM4" s="71" t="str">
        <f ca="1">IF(ExpenseSources[[#This Row],[Expense Switch]]="On",IFERROR(SUMIF(INDIRECT(_xlfn.TEXTJOIN(,TRUE,,,$C4,"[",AM$3,"]"),),"&lt;0",INDIRECT(_xlfn.TEXTJOIN(,TRUE,,,$C4,"[",AM$3,"]"),)),"-"),"")</f>
        <v/>
      </c>
      <c r="AN4" s="71" t="str">
        <f ca="1">IF(ExpenseSources[[#This Row],[Expense Switch]]="On",IFERROR(SUMIF(INDIRECT(_xlfn.TEXTJOIN(,TRUE,,,$C4,"[",AN$3,"]"),),"&lt;0",INDIRECT(_xlfn.TEXTJOIN(,TRUE,,,$C4,"[",AN$3,"]"),)),"-"),"")</f>
        <v/>
      </c>
      <c r="AO4" s="71" t="str">
        <f ca="1">IF(ExpenseSources[[#This Row],[Expense Switch]]="On",IFERROR(SUMIF(INDIRECT(_xlfn.TEXTJOIN(,TRUE,,,$C4,"[",AO$3,"]"),),"&lt;0",INDIRECT(_xlfn.TEXTJOIN(,TRUE,,,$C4,"[",AO$3,"]"),)),"-"),"")</f>
        <v/>
      </c>
      <c r="AP4" s="71" t="str">
        <f ca="1">IF(ExpenseSources[[#This Row],[Expense Switch]]="On",IFERROR(SUMIF(INDIRECT(_xlfn.TEXTJOIN(,TRUE,,,$C4,"[",AP$3,"]"),),"&lt;0",INDIRECT(_xlfn.TEXTJOIN(,TRUE,,,$C4,"[",AP$3,"]"),)),"-"),"")</f>
        <v/>
      </c>
      <c r="AQ4" s="71" t="str">
        <f ca="1">IF(ExpenseSources[[#This Row],[Expense Switch]]="On",IFERROR(SUMIF(INDIRECT(_xlfn.TEXTJOIN(,TRUE,,,$C4,"[",AQ$3,"]"),),"&lt;0",INDIRECT(_xlfn.TEXTJOIN(,TRUE,,,$C4,"[",AQ$3,"]"),)),"-"),"")</f>
        <v/>
      </c>
      <c r="AR4" s="71" t="str">
        <f ca="1">IF(ExpenseSources[[#This Row],[Expense Switch]]="On",IFERROR(SUMIF(INDIRECT(_xlfn.TEXTJOIN(,TRUE,,,$C4,"[",AR$3,"]"),),"&lt;0",INDIRECT(_xlfn.TEXTJOIN(,TRUE,,,$C4,"[",AR$3,"]"),)),"-"),"")</f>
        <v/>
      </c>
      <c r="AS4" s="71" t="str">
        <f ca="1">IF(ExpenseSources[[#This Row],[Expense Switch]]="On",IFERROR(SUMIF(INDIRECT(_xlfn.TEXTJOIN(,TRUE,,,$C4,"[",AS$3,"]"),),"&lt;0",INDIRECT(_xlfn.TEXTJOIN(,TRUE,,,$C4,"[",AS$3,"]"),)),"-"),"")</f>
        <v/>
      </c>
      <c r="AT4" s="71" t="str">
        <f ca="1">IF(ExpenseSources[[#This Row],[Expense Switch]]="On",IFERROR(SUMIF(INDIRECT(_xlfn.TEXTJOIN(,TRUE,,,$C4,"[",AT$3,"]"),),"&lt;0",INDIRECT(_xlfn.TEXTJOIN(,TRUE,,,$C4,"[",AT$3,"]"),)),"-"),"")</f>
        <v/>
      </c>
      <c r="AU4" s="71" t="str">
        <f ca="1">IF(ExpenseSources[[#This Row],[Expense Switch]]="On",IFERROR(SUMIF(INDIRECT(_xlfn.TEXTJOIN(,TRUE,,,$C4,"[",AU$3,"]"),),"&lt;0",INDIRECT(_xlfn.TEXTJOIN(,TRUE,,,$C4,"[",AU$3,"]"),)),"-"),"")</f>
        <v/>
      </c>
      <c r="AV4" s="71" t="str">
        <f ca="1">IF(ExpenseSources[[#This Row],[Expense Switch]]="On",IFERROR(SUMIF(INDIRECT(_xlfn.TEXTJOIN(,TRUE,,,$C4,"[",AV$3,"]"),),"&lt;0",INDIRECT(_xlfn.TEXTJOIN(,TRUE,,,$C4,"[",AV$3,"]"),)),"-"),"")</f>
        <v/>
      </c>
      <c r="AW4" s="71" t="str">
        <f ca="1">IF(ExpenseSources[[#This Row],[Expense Switch]]="On",IFERROR(SUMIF(INDIRECT(_xlfn.TEXTJOIN(,TRUE,,,$C4,"[",AW$3,"]"),),"&lt;0",INDIRECT(_xlfn.TEXTJOIN(,TRUE,,,$C4,"[",AW$3,"]"),)),"-"),"")</f>
        <v/>
      </c>
      <c r="AX4" s="71" t="str">
        <f ca="1">IF(ExpenseSources[[#This Row],[Expense Switch]]="On",IFERROR(SUMIF(INDIRECT(_xlfn.TEXTJOIN(,TRUE,,,$C4,"[",AX$3,"]"),),"&lt;0",INDIRECT(_xlfn.TEXTJOIN(,TRUE,,,$C4,"[",AX$3,"]"),)),"-"),"")</f>
        <v/>
      </c>
      <c r="AY4" s="71" t="str">
        <f ca="1">IF(ExpenseSources[[#This Row],[Expense Switch]]="On",IFERROR(SUMIF(INDIRECT(_xlfn.TEXTJOIN(,TRUE,,,$C4,"[",AY$3,"]"),),"&lt;0",INDIRECT(_xlfn.TEXTJOIN(,TRUE,,,$C4,"[",AY$3,"]"),)),"-"),"")</f>
        <v/>
      </c>
      <c r="AZ4" s="71" t="str">
        <f ca="1">IF(ExpenseSources[[#This Row],[Expense Switch]]="On",IFERROR(SUMIF(INDIRECT(_xlfn.TEXTJOIN(,TRUE,,,$C4,"[",AZ$3,"]"),),"&lt;0",INDIRECT(_xlfn.TEXTJOIN(,TRUE,,,$C4,"[",AZ$3,"]"),)),"-"),"")</f>
        <v/>
      </c>
      <c r="BA4" s="71" t="str">
        <f ca="1">IF(ExpenseSources[[#This Row],[Expense Switch]]="On",IFERROR(SUMIF(INDIRECT(_xlfn.TEXTJOIN(,TRUE,,,$C4,"[",BA$3,"]"),),"&lt;0",INDIRECT(_xlfn.TEXTJOIN(,TRUE,,,$C4,"[",BA$3,"]"),)),"-"),"")</f>
        <v/>
      </c>
      <c r="BB4" s="71" t="str">
        <f ca="1">IF(ExpenseSources[[#This Row],[Expense Switch]]="On",IFERROR(SUMIF(INDIRECT(_xlfn.TEXTJOIN(,TRUE,,,$C4,"[",BB$3,"]"),),"&lt;0",INDIRECT(_xlfn.TEXTJOIN(,TRUE,,,$C4,"[",BB$3,"]"),)),"-"),"")</f>
        <v/>
      </c>
      <c r="BC4" s="71" t="str">
        <f ca="1">IF(ExpenseSources[[#This Row],[Expense Switch]]="On",IFERROR(SUMIF(INDIRECT(_xlfn.TEXTJOIN(,TRUE,,,$C4,"[",BC$3,"]"),),"&lt;0",INDIRECT(_xlfn.TEXTJOIN(,TRUE,,,$C4,"[",BC$3,"]"),)),"-"),"")</f>
        <v/>
      </c>
      <c r="BD4" s="71" t="str">
        <f ca="1">IF(ExpenseSources[[#This Row],[Expense Switch]]="On",IFERROR(SUMIF(INDIRECT(_xlfn.TEXTJOIN(,TRUE,,,$C4,"[",BD$3,"]"),),"&lt;0",INDIRECT(_xlfn.TEXTJOIN(,TRUE,,,$C4,"[",BD$3,"]"),)),"-"),"")</f>
        <v/>
      </c>
      <c r="BE4" s="71" t="str">
        <f ca="1">IF(ExpenseSources[[#This Row],[Expense Switch]]="On",IFERROR(SUMIF(INDIRECT(_xlfn.TEXTJOIN(,TRUE,,,$C4,"[",BE$3,"]"),),"&lt;0",INDIRECT(_xlfn.TEXTJOIN(,TRUE,,,$C4,"[",BE$3,"]"),)),"-"),"")</f>
        <v/>
      </c>
      <c r="BF4" s="71" t="str">
        <f ca="1">IF(ExpenseSources[[#This Row],[Expense Switch]]="On",IFERROR(SUMIF(INDIRECT(_xlfn.TEXTJOIN(,TRUE,,,$C4,"[",BF$3,"]"),),"&lt;0",INDIRECT(_xlfn.TEXTJOIN(,TRUE,,,$C4,"[",BF$3,"]"),)),"-"),"")</f>
        <v/>
      </c>
      <c r="BG4" s="71" t="str">
        <f ca="1">IF(ExpenseSources[[#This Row],[Expense Switch]]="On",IFERROR(SUMIF(INDIRECT(_xlfn.TEXTJOIN(,TRUE,,,$C4,"[",BG$3,"]"),),"&lt;0",INDIRECT(_xlfn.TEXTJOIN(,TRUE,,,$C4,"[",BG$3,"]"),)),"-"),"")</f>
        <v/>
      </c>
      <c r="BH4" s="71" t="str">
        <f ca="1">IF(ExpenseSources[[#This Row],[Expense Switch]]="On",IFERROR(SUMIF(INDIRECT(_xlfn.TEXTJOIN(,TRUE,,,$C4,"[",BH$3,"]"),),"&lt;0",INDIRECT(_xlfn.TEXTJOIN(,TRUE,,,$C4,"[",BH$3,"]"),)),"-"),"")</f>
        <v/>
      </c>
      <c r="BI4" s="71" t="str">
        <f ca="1">IF(ExpenseSources[[#This Row],[Expense Switch]]="On",IFERROR(SUMIF(INDIRECT(_xlfn.TEXTJOIN(,TRUE,,,$C4,"[",BI$3,"]"),),"&lt;0",INDIRECT(_xlfn.TEXTJOIN(,TRUE,,,$C4,"[",BI$3,"]"),)),"-"),"")</f>
        <v/>
      </c>
      <c r="BJ4" s="71" t="str">
        <f ca="1">IF(ExpenseSources[[#This Row],[Expense Switch]]="On",IFERROR(SUMIF(INDIRECT(_xlfn.TEXTJOIN(,TRUE,,,$C4,"[",BJ$3,"]"),),"&lt;0",INDIRECT(_xlfn.TEXTJOIN(,TRUE,,,$C4,"[",BJ$3,"]"),)),"-"),"")</f>
        <v/>
      </c>
      <c r="BK4" s="71" t="str">
        <f ca="1">IF(ExpenseSources[[#This Row],[Expense Switch]]="On",IFERROR(SUMIF(INDIRECT(_xlfn.TEXTJOIN(,TRUE,,,$C4,"[",BK$3,"]"),),"&lt;0",INDIRECT(_xlfn.TEXTJOIN(,TRUE,,,$C4,"[",BK$3,"]"),)),"-"),"")</f>
        <v/>
      </c>
    </row>
    <row r="5" spans="2:63" ht="16.5" thickTop="1" thickBot="1" x14ac:dyDescent="0.3">
      <c r="B5" s="71" t="str">
        <f>'KPI Calculations and Macros'!C3</f>
        <v>Off</v>
      </c>
      <c r="C5" s="70" t="str">
        <f>'KPI Calculations and Macros'!B3</f>
        <v>InvoicesPaid</v>
      </c>
      <c r="D5" s="71" t="str">
        <f ca="1">IF(ExpenseSources[[#This Row],[Expense Switch]]="On",IFERROR(SUMIF(INDIRECT(_xlfn.TEXTJOIN(,TRUE,,,$C5,"[",D$3,"]"),),"&lt;0",INDIRECT(_xlfn.TEXTJOIN(,TRUE,,,$C5,"[",D$3,"]"),)),"-"),"")</f>
        <v/>
      </c>
      <c r="E5" s="71" t="str">
        <f ca="1">IF(ExpenseSources[[#This Row],[Expense Switch]]="On",IFERROR(SUMIF(INDIRECT(_xlfn.TEXTJOIN(,TRUE,,,$C5,"[",E$3,"]"),),"&lt;0",INDIRECT(_xlfn.TEXTJOIN(,TRUE,,,$C5,"[",E$3,"]"),)),"-"),"")</f>
        <v/>
      </c>
      <c r="F5" s="71" t="str">
        <f ca="1">IF(ExpenseSources[[#This Row],[Expense Switch]]="On",IFERROR(SUMIF(INDIRECT(_xlfn.TEXTJOIN(,TRUE,,,$C5,"[",F$3,"]"),),"&lt;0",INDIRECT(_xlfn.TEXTJOIN(,TRUE,,,$C5,"[",F$3,"]"),)),"-"),"")</f>
        <v/>
      </c>
      <c r="G5" s="71" t="str">
        <f ca="1">IF(ExpenseSources[[#This Row],[Expense Switch]]="On",IFERROR(SUMIF(INDIRECT(_xlfn.TEXTJOIN(,TRUE,,,$C5,"[",G$3,"]"),),"&lt;0",INDIRECT(_xlfn.TEXTJOIN(,TRUE,,,$C5,"[",G$3,"]"),)),"-"),"")</f>
        <v/>
      </c>
      <c r="H5" s="71" t="str">
        <f ca="1">IF(ExpenseSources[[#This Row],[Expense Switch]]="On",IFERROR(SUMIF(INDIRECT(_xlfn.TEXTJOIN(,TRUE,,,$C5,"[",H$3,"]"),),"&lt;0",INDIRECT(_xlfn.TEXTJOIN(,TRUE,,,$C5,"[",H$3,"]"),)),"-"),"")</f>
        <v/>
      </c>
      <c r="I5" s="71" t="str">
        <f ca="1">IF(ExpenseSources[[#This Row],[Expense Switch]]="On",IFERROR(SUMIF(INDIRECT(_xlfn.TEXTJOIN(,TRUE,,,$C5,"[",I$3,"]"),),"&lt;0",INDIRECT(_xlfn.TEXTJOIN(,TRUE,,,$C5,"[",I$3,"]"),)),"-"),"")</f>
        <v/>
      </c>
      <c r="J5" s="71" t="str">
        <f ca="1">IF(ExpenseSources[[#This Row],[Expense Switch]]="On",IFERROR(SUMIF(INDIRECT(_xlfn.TEXTJOIN(,TRUE,,,$C5,"[",J$3,"]"),),"&lt;0",INDIRECT(_xlfn.TEXTJOIN(,TRUE,,,$C5,"[",J$3,"]"),)),"-"),"")</f>
        <v/>
      </c>
      <c r="K5" s="71" t="str">
        <f ca="1">IF(ExpenseSources[[#This Row],[Expense Switch]]="On",IFERROR(SUMIF(INDIRECT(_xlfn.TEXTJOIN(,TRUE,,,$C5,"[",K$3,"]"),),"&lt;0",INDIRECT(_xlfn.TEXTJOIN(,TRUE,,,$C5,"[",K$3,"]"),)),"-"),"")</f>
        <v/>
      </c>
      <c r="L5" s="71" t="str">
        <f ca="1">IF(ExpenseSources[[#This Row],[Expense Switch]]="On",IFERROR(SUMIF(INDIRECT(_xlfn.TEXTJOIN(,TRUE,,,$C5,"[",L$3,"]"),),"&lt;0",INDIRECT(_xlfn.TEXTJOIN(,TRUE,,,$C5,"[",L$3,"]"),)),"-"),"")</f>
        <v/>
      </c>
      <c r="M5" s="71" t="str">
        <f ca="1">IF(ExpenseSources[[#This Row],[Expense Switch]]="On",IFERROR(SUMIF(INDIRECT(_xlfn.TEXTJOIN(,TRUE,,,$C5,"[",M$3,"]"),),"&lt;0",INDIRECT(_xlfn.TEXTJOIN(,TRUE,,,$C5,"[",M$3,"]"),)),"-"),"")</f>
        <v/>
      </c>
      <c r="N5" s="71" t="str">
        <f ca="1">IF(ExpenseSources[[#This Row],[Expense Switch]]="On",IFERROR(SUMIF(INDIRECT(_xlfn.TEXTJOIN(,TRUE,,,$C5,"[",N$3,"]"),),"&lt;0",INDIRECT(_xlfn.TEXTJOIN(,TRUE,,,$C5,"[",N$3,"]"),)),"-"),"")</f>
        <v/>
      </c>
      <c r="O5" s="71" t="str">
        <f ca="1">IF(ExpenseSources[[#This Row],[Expense Switch]]="On",IFERROR(SUMIF(INDIRECT(_xlfn.TEXTJOIN(,TRUE,,,$C5,"[",O$3,"]"),),"&lt;0",INDIRECT(_xlfn.TEXTJOIN(,TRUE,,,$C5,"[",O$3,"]"),)),"-"),"")</f>
        <v/>
      </c>
      <c r="P5" s="71" t="str">
        <f ca="1">IF(ExpenseSources[[#This Row],[Expense Switch]]="On",IFERROR(SUMIF(INDIRECT(_xlfn.TEXTJOIN(,TRUE,,,$C5,"[",P$3,"]"),),"&lt;0",INDIRECT(_xlfn.TEXTJOIN(,TRUE,,,$C5,"[",P$3,"]"),)),"-"),"")</f>
        <v/>
      </c>
      <c r="Q5" s="71" t="str">
        <f ca="1">IF(ExpenseSources[[#This Row],[Expense Switch]]="On",IFERROR(SUMIF(INDIRECT(_xlfn.TEXTJOIN(,TRUE,,,$C5,"[",Q$3,"]"),),"&lt;0",INDIRECT(_xlfn.TEXTJOIN(,TRUE,,,$C5,"[",Q$3,"]"),)),"-"),"")</f>
        <v/>
      </c>
      <c r="R5" s="71" t="str">
        <f ca="1">IF(ExpenseSources[[#This Row],[Expense Switch]]="On",IFERROR(SUMIF(INDIRECT(_xlfn.TEXTJOIN(,TRUE,,,$C5,"[",R$3,"]"),),"&lt;0",INDIRECT(_xlfn.TEXTJOIN(,TRUE,,,$C5,"[",R$3,"]"),)),"-"),"")</f>
        <v/>
      </c>
      <c r="S5" s="71" t="str">
        <f ca="1">IF(ExpenseSources[[#This Row],[Expense Switch]]="On",IFERROR(SUMIF(INDIRECT(_xlfn.TEXTJOIN(,TRUE,,,$C5,"[",S$3,"]"),),"&lt;0",INDIRECT(_xlfn.TEXTJOIN(,TRUE,,,$C5,"[",S$3,"]"),)),"-"),"")</f>
        <v/>
      </c>
      <c r="T5" s="71" t="str">
        <f ca="1">IF(ExpenseSources[[#This Row],[Expense Switch]]="On",IFERROR(SUMIF(INDIRECT(_xlfn.TEXTJOIN(,TRUE,,,$C5,"[",T$3,"]"),),"&lt;0",INDIRECT(_xlfn.TEXTJOIN(,TRUE,,,$C5,"[",T$3,"]"),)),"-"),"")</f>
        <v/>
      </c>
      <c r="U5" s="71" t="str">
        <f ca="1">IF(ExpenseSources[[#This Row],[Expense Switch]]="On",IFERROR(SUMIF(INDIRECT(_xlfn.TEXTJOIN(,TRUE,,,$C5,"[",U$3,"]"),),"&lt;0",INDIRECT(_xlfn.TEXTJOIN(,TRUE,,,$C5,"[",U$3,"]"),)),"-"),"")</f>
        <v/>
      </c>
      <c r="V5" s="71" t="str">
        <f ca="1">IF(ExpenseSources[[#This Row],[Expense Switch]]="On",IFERROR(SUMIF(INDIRECT(_xlfn.TEXTJOIN(,TRUE,,,$C5,"[",V$3,"]"),),"&lt;0",INDIRECT(_xlfn.TEXTJOIN(,TRUE,,,$C5,"[",V$3,"]"),)),"-"),"")</f>
        <v/>
      </c>
      <c r="W5" s="71" t="str">
        <f ca="1">IF(ExpenseSources[[#This Row],[Expense Switch]]="On",IFERROR(SUMIF(INDIRECT(_xlfn.TEXTJOIN(,TRUE,,,$C5,"[",W$3,"]"),),"&lt;0",INDIRECT(_xlfn.TEXTJOIN(,TRUE,,,$C5,"[",W$3,"]"),)),"-"),"")</f>
        <v/>
      </c>
      <c r="X5" s="71" t="str">
        <f ca="1">IF(ExpenseSources[[#This Row],[Expense Switch]]="On",IFERROR(SUMIF(INDIRECT(_xlfn.TEXTJOIN(,TRUE,,,$C5,"[",X$3,"]"),),"&lt;0",INDIRECT(_xlfn.TEXTJOIN(,TRUE,,,$C5,"[",X$3,"]"),)),"-"),"")</f>
        <v/>
      </c>
      <c r="Y5" s="71" t="str">
        <f ca="1">IF(ExpenseSources[[#This Row],[Expense Switch]]="On",IFERROR(SUMIF(INDIRECT(_xlfn.TEXTJOIN(,TRUE,,,$C5,"[",Y$3,"]"),),"&lt;0",INDIRECT(_xlfn.TEXTJOIN(,TRUE,,,$C5,"[",Y$3,"]"),)),"-"),"")</f>
        <v/>
      </c>
      <c r="Z5" s="71" t="str">
        <f ca="1">IF(ExpenseSources[[#This Row],[Expense Switch]]="On",IFERROR(SUMIF(INDIRECT(_xlfn.TEXTJOIN(,TRUE,,,$C5,"[",Z$3,"]"),),"&lt;0",INDIRECT(_xlfn.TEXTJOIN(,TRUE,,,$C5,"[",Z$3,"]"),)),"-"),"")</f>
        <v/>
      </c>
      <c r="AA5" s="71" t="str">
        <f ca="1">IF(ExpenseSources[[#This Row],[Expense Switch]]="On",IFERROR(SUMIF(INDIRECT(_xlfn.TEXTJOIN(,TRUE,,,$C5,"[",AA$3,"]"),),"&lt;0",INDIRECT(_xlfn.TEXTJOIN(,TRUE,,,$C5,"[",AA$3,"]"),)),"-"),"")</f>
        <v/>
      </c>
      <c r="AB5" s="71" t="str">
        <f ca="1">IF(ExpenseSources[[#This Row],[Expense Switch]]="On",IFERROR(SUMIF(INDIRECT(_xlfn.TEXTJOIN(,TRUE,,,$C5,"[",AB$3,"]"),),"&lt;0",INDIRECT(_xlfn.TEXTJOIN(,TRUE,,,$C5,"[",AB$3,"]"),)),"-"),"")</f>
        <v/>
      </c>
      <c r="AC5" s="71" t="str">
        <f ca="1">IF(ExpenseSources[[#This Row],[Expense Switch]]="On",IFERROR(SUMIF(INDIRECT(_xlfn.TEXTJOIN(,TRUE,,,$C5,"[",AC$3,"]"),),"&lt;0",INDIRECT(_xlfn.TEXTJOIN(,TRUE,,,$C5,"[",AC$3,"]"),)),"-"),"")</f>
        <v/>
      </c>
      <c r="AD5" s="71" t="str">
        <f ca="1">IF(ExpenseSources[[#This Row],[Expense Switch]]="On",IFERROR(SUMIF(INDIRECT(_xlfn.TEXTJOIN(,TRUE,,,$C5,"[",AD$3,"]"),),"&lt;0",INDIRECT(_xlfn.TEXTJOIN(,TRUE,,,$C5,"[",AD$3,"]"),)),"-"),"")</f>
        <v/>
      </c>
      <c r="AE5" s="71" t="str">
        <f ca="1">IF(ExpenseSources[[#This Row],[Expense Switch]]="On",IFERROR(SUMIF(INDIRECT(_xlfn.TEXTJOIN(,TRUE,,,$C5,"[",AE$3,"]"),),"&lt;0",INDIRECT(_xlfn.TEXTJOIN(,TRUE,,,$C5,"[",AE$3,"]"),)),"-"),"")</f>
        <v/>
      </c>
      <c r="AF5" s="71" t="str">
        <f ca="1">IF(ExpenseSources[[#This Row],[Expense Switch]]="On",IFERROR(SUMIF(INDIRECT(_xlfn.TEXTJOIN(,TRUE,,,$C5,"[",AF$3,"]"),),"&lt;0",INDIRECT(_xlfn.TEXTJOIN(,TRUE,,,$C5,"[",AF$3,"]"),)),"-"),"")</f>
        <v/>
      </c>
      <c r="AG5" s="71" t="str">
        <f ca="1">IF(ExpenseSources[[#This Row],[Expense Switch]]="On",IFERROR(SUMIF(INDIRECT(_xlfn.TEXTJOIN(,TRUE,,,$C5,"[",AG$3,"]"),),"&lt;0",INDIRECT(_xlfn.TEXTJOIN(,TRUE,,,$C5,"[",AG$3,"]"),)),"-"),"")</f>
        <v/>
      </c>
      <c r="AH5" s="71" t="str">
        <f ca="1">IF(ExpenseSources[[#This Row],[Expense Switch]]="On",IFERROR(SUMIF(INDIRECT(_xlfn.TEXTJOIN(,TRUE,,,$C5,"[",AH$3,"]"),),"&lt;0",INDIRECT(_xlfn.TEXTJOIN(,TRUE,,,$C5,"[",AH$3,"]"),)),"-"),"")</f>
        <v/>
      </c>
      <c r="AI5" s="71" t="str">
        <f ca="1">IF(ExpenseSources[[#This Row],[Expense Switch]]="On",IFERROR(SUMIF(INDIRECT(_xlfn.TEXTJOIN(,TRUE,,,$C5,"[",AI$3,"]"),),"&lt;0",INDIRECT(_xlfn.TEXTJOIN(,TRUE,,,$C5,"[",AI$3,"]"),)),"-"),"")</f>
        <v/>
      </c>
      <c r="AJ5" s="71" t="str">
        <f ca="1">IF(ExpenseSources[[#This Row],[Expense Switch]]="On",IFERROR(SUMIF(INDIRECT(_xlfn.TEXTJOIN(,TRUE,,,$C5,"[",AJ$3,"]"),),"&lt;0",INDIRECT(_xlfn.TEXTJOIN(,TRUE,,,$C5,"[",AJ$3,"]"),)),"-"),"")</f>
        <v/>
      </c>
      <c r="AK5" s="71" t="str">
        <f ca="1">IF(ExpenseSources[[#This Row],[Expense Switch]]="On",IFERROR(SUMIF(INDIRECT(_xlfn.TEXTJOIN(,TRUE,,,$C5,"[",AK$3,"]"),),"&lt;0",INDIRECT(_xlfn.TEXTJOIN(,TRUE,,,$C5,"[",AK$3,"]"),)),"-"),"")</f>
        <v/>
      </c>
      <c r="AL5" s="71" t="str">
        <f ca="1">IF(ExpenseSources[[#This Row],[Expense Switch]]="On",IFERROR(SUMIF(INDIRECT(_xlfn.TEXTJOIN(,TRUE,,,$C5,"[",AL$3,"]"),),"&lt;0",INDIRECT(_xlfn.TEXTJOIN(,TRUE,,,$C5,"[",AL$3,"]"),)),"-"),"")</f>
        <v/>
      </c>
      <c r="AM5" s="71" t="str">
        <f ca="1">IF(ExpenseSources[[#This Row],[Expense Switch]]="On",IFERROR(SUMIF(INDIRECT(_xlfn.TEXTJOIN(,TRUE,,,$C5,"[",AM$3,"]"),),"&lt;0",INDIRECT(_xlfn.TEXTJOIN(,TRUE,,,$C5,"[",AM$3,"]"),)),"-"),"")</f>
        <v/>
      </c>
      <c r="AN5" s="71" t="str">
        <f ca="1">IF(ExpenseSources[[#This Row],[Expense Switch]]="On",IFERROR(SUMIF(INDIRECT(_xlfn.TEXTJOIN(,TRUE,,,$C5,"[",AN$3,"]"),),"&lt;0",INDIRECT(_xlfn.TEXTJOIN(,TRUE,,,$C5,"[",AN$3,"]"),)),"-"),"")</f>
        <v/>
      </c>
      <c r="AO5" s="71" t="str">
        <f ca="1">IF(ExpenseSources[[#This Row],[Expense Switch]]="On",IFERROR(SUMIF(INDIRECT(_xlfn.TEXTJOIN(,TRUE,,,$C5,"[",AO$3,"]"),),"&lt;0",INDIRECT(_xlfn.TEXTJOIN(,TRUE,,,$C5,"[",AO$3,"]"),)),"-"),"")</f>
        <v/>
      </c>
      <c r="AP5" s="71" t="str">
        <f ca="1">IF(ExpenseSources[[#This Row],[Expense Switch]]="On",IFERROR(SUMIF(INDIRECT(_xlfn.TEXTJOIN(,TRUE,,,$C5,"[",AP$3,"]"),),"&lt;0",INDIRECT(_xlfn.TEXTJOIN(,TRUE,,,$C5,"[",AP$3,"]"),)),"-"),"")</f>
        <v/>
      </c>
      <c r="AQ5" s="71" t="str">
        <f ca="1">IF(ExpenseSources[[#This Row],[Expense Switch]]="On",IFERROR(SUMIF(INDIRECT(_xlfn.TEXTJOIN(,TRUE,,,$C5,"[",AQ$3,"]"),),"&lt;0",INDIRECT(_xlfn.TEXTJOIN(,TRUE,,,$C5,"[",AQ$3,"]"),)),"-"),"")</f>
        <v/>
      </c>
      <c r="AR5" s="71" t="str">
        <f ca="1">IF(ExpenseSources[[#This Row],[Expense Switch]]="On",IFERROR(SUMIF(INDIRECT(_xlfn.TEXTJOIN(,TRUE,,,$C5,"[",AR$3,"]"),),"&lt;0",INDIRECT(_xlfn.TEXTJOIN(,TRUE,,,$C5,"[",AR$3,"]"),)),"-"),"")</f>
        <v/>
      </c>
      <c r="AS5" s="71" t="str">
        <f ca="1">IF(ExpenseSources[[#This Row],[Expense Switch]]="On",IFERROR(SUMIF(INDIRECT(_xlfn.TEXTJOIN(,TRUE,,,$C5,"[",AS$3,"]"),),"&lt;0",INDIRECT(_xlfn.TEXTJOIN(,TRUE,,,$C5,"[",AS$3,"]"),)),"-"),"")</f>
        <v/>
      </c>
      <c r="AT5" s="71" t="str">
        <f ca="1">IF(ExpenseSources[[#This Row],[Expense Switch]]="On",IFERROR(SUMIF(INDIRECT(_xlfn.TEXTJOIN(,TRUE,,,$C5,"[",AT$3,"]"),),"&lt;0",INDIRECT(_xlfn.TEXTJOIN(,TRUE,,,$C5,"[",AT$3,"]"),)),"-"),"")</f>
        <v/>
      </c>
      <c r="AU5" s="71" t="str">
        <f ca="1">IF(ExpenseSources[[#This Row],[Expense Switch]]="On",IFERROR(SUMIF(INDIRECT(_xlfn.TEXTJOIN(,TRUE,,,$C5,"[",AU$3,"]"),),"&lt;0",INDIRECT(_xlfn.TEXTJOIN(,TRUE,,,$C5,"[",AU$3,"]"),)),"-"),"")</f>
        <v/>
      </c>
      <c r="AV5" s="71" t="str">
        <f ca="1">IF(ExpenseSources[[#This Row],[Expense Switch]]="On",IFERROR(SUMIF(INDIRECT(_xlfn.TEXTJOIN(,TRUE,,,$C5,"[",AV$3,"]"),),"&lt;0",INDIRECT(_xlfn.TEXTJOIN(,TRUE,,,$C5,"[",AV$3,"]"),)),"-"),"")</f>
        <v/>
      </c>
      <c r="AW5" s="71" t="str">
        <f ca="1">IF(ExpenseSources[[#This Row],[Expense Switch]]="On",IFERROR(SUMIF(INDIRECT(_xlfn.TEXTJOIN(,TRUE,,,$C5,"[",AW$3,"]"),),"&lt;0",INDIRECT(_xlfn.TEXTJOIN(,TRUE,,,$C5,"[",AW$3,"]"),)),"-"),"")</f>
        <v/>
      </c>
      <c r="AX5" s="71" t="str">
        <f ca="1">IF(ExpenseSources[[#This Row],[Expense Switch]]="On",IFERROR(SUMIF(INDIRECT(_xlfn.TEXTJOIN(,TRUE,,,$C5,"[",AX$3,"]"),),"&lt;0",INDIRECT(_xlfn.TEXTJOIN(,TRUE,,,$C5,"[",AX$3,"]"),)),"-"),"")</f>
        <v/>
      </c>
      <c r="AY5" s="71" t="str">
        <f ca="1">IF(ExpenseSources[[#This Row],[Expense Switch]]="On",IFERROR(SUMIF(INDIRECT(_xlfn.TEXTJOIN(,TRUE,,,$C5,"[",AY$3,"]"),),"&lt;0",INDIRECT(_xlfn.TEXTJOIN(,TRUE,,,$C5,"[",AY$3,"]"),)),"-"),"")</f>
        <v/>
      </c>
      <c r="AZ5" s="71" t="str">
        <f ca="1">IF(ExpenseSources[[#This Row],[Expense Switch]]="On",IFERROR(SUMIF(INDIRECT(_xlfn.TEXTJOIN(,TRUE,,,$C5,"[",AZ$3,"]"),),"&lt;0",INDIRECT(_xlfn.TEXTJOIN(,TRUE,,,$C5,"[",AZ$3,"]"),)),"-"),"")</f>
        <v/>
      </c>
      <c r="BA5" s="71" t="str">
        <f ca="1">IF(ExpenseSources[[#This Row],[Expense Switch]]="On",IFERROR(SUMIF(INDIRECT(_xlfn.TEXTJOIN(,TRUE,,,$C5,"[",BA$3,"]"),),"&lt;0",INDIRECT(_xlfn.TEXTJOIN(,TRUE,,,$C5,"[",BA$3,"]"),)),"-"),"")</f>
        <v/>
      </c>
      <c r="BB5" s="71" t="str">
        <f ca="1">IF(ExpenseSources[[#This Row],[Expense Switch]]="On",IFERROR(SUMIF(INDIRECT(_xlfn.TEXTJOIN(,TRUE,,,$C5,"[",BB$3,"]"),),"&lt;0",INDIRECT(_xlfn.TEXTJOIN(,TRUE,,,$C5,"[",BB$3,"]"),)),"-"),"")</f>
        <v/>
      </c>
      <c r="BC5" s="71" t="str">
        <f ca="1">IF(ExpenseSources[[#This Row],[Expense Switch]]="On",IFERROR(SUMIF(INDIRECT(_xlfn.TEXTJOIN(,TRUE,,,$C5,"[",BC$3,"]"),),"&lt;0",INDIRECT(_xlfn.TEXTJOIN(,TRUE,,,$C5,"[",BC$3,"]"),)),"-"),"")</f>
        <v/>
      </c>
      <c r="BD5" s="71" t="str">
        <f ca="1">IF(ExpenseSources[[#This Row],[Expense Switch]]="On",IFERROR(SUMIF(INDIRECT(_xlfn.TEXTJOIN(,TRUE,,,$C5,"[",BD$3,"]"),),"&lt;0",INDIRECT(_xlfn.TEXTJOIN(,TRUE,,,$C5,"[",BD$3,"]"),)),"-"),"")</f>
        <v/>
      </c>
      <c r="BE5" s="71" t="str">
        <f ca="1">IF(ExpenseSources[[#This Row],[Expense Switch]]="On",IFERROR(SUMIF(INDIRECT(_xlfn.TEXTJOIN(,TRUE,,,$C5,"[",BE$3,"]"),),"&lt;0",INDIRECT(_xlfn.TEXTJOIN(,TRUE,,,$C5,"[",BE$3,"]"),)),"-"),"")</f>
        <v/>
      </c>
      <c r="BF5" s="71" t="str">
        <f ca="1">IF(ExpenseSources[[#This Row],[Expense Switch]]="On",IFERROR(SUMIF(INDIRECT(_xlfn.TEXTJOIN(,TRUE,,,$C5,"[",BF$3,"]"),),"&lt;0",INDIRECT(_xlfn.TEXTJOIN(,TRUE,,,$C5,"[",BF$3,"]"),)),"-"),"")</f>
        <v/>
      </c>
      <c r="BG5" s="71" t="str">
        <f ca="1">IF(ExpenseSources[[#This Row],[Expense Switch]]="On",IFERROR(SUMIF(INDIRECT(_xlfn.TEXTJOIN(,TRUE,,,$C5,"[",BG$3,"]"),),"&lt;0",INDIRECT(_xlfn.TEXTJOIN(,TRUE,,,$C5,"[",BG$3,"]"),)),"-"),"")</f>
        <v/>
      </c>
      <c r="BH5" s="71" t="str">
        <f ca="1">IF(ExpenseSources[[#This Row],[Expense Switch]]="On",IFERROR(SUMIF(INDIRECT(_xlfn.TEXTJOIN(,TRUE,,,$C5,"[",BH$3,"]"),),"&lt;0",INDIRECT(_xlfn.TEXTJOIN(,TRUE,,,$C5,"[",BH$3,"]"),)),"-"),"")</f>
        <v/>
      </c>
      <c r="BI5" s="71" t="str">
        <f ca="1">IF(ExpenseSources[[#This Row],[Expense Switch]]="On",IFERROR(SUMIF(INDIRECT(_xlfn.TEXTJOIN(,TRUE,,,$C5,"[",BI$3,"]"),),"&lt;0",INDIRECT(_xlfn.TEXTJOIN(,TRUE,,,$C5,"[",BI$3,"]"),)),"-"),"")</f>
        <v/>
      </c>
      <c r="BJ5" s="71" t="str">
        <f ca="1">IF(ExpenseSources[[#This Row],[Expense Switch]]="On",IFERROR(SUMIF(INDIRECT(_xlfn.TEXTJOIN(,TRUE,,,$C5,"[",BJ$3,"]"),),"&lt;0",INDIRECT(_xlfn.TEXTJOIN(,TRUE,,,$C5,"[",BJ$3,"]"),)),"-"),"")</f>
        <v/>
      </c>
      <c r="BK5" s="71" t="str">
        <f ca="1">IF(ExpenseSources[[#This Row],[Expense Switch]]="On",IFERROR(SUMIF(INDIRECT(_xlfn.TEXTJOIN(,TRUE,,,$C5,"[",BK$3,"]"),),"&lt;0",INDIRECT(_xlfn.TEXTJOIN(,TRUE,,,$C5,"[",BK$3,"]"),)),"-"),"")</f>
        <v/>
      </c>
    </row>
    <row r="6" spans="2:63" ht="16.5" thickTop="1" thickBot="1" x14ac:dyDescent="0.3">
      <c r="B6" s="71" t="str">
        <f>'KPI Calculations and Macros'!C4</f>
        <v>Off</v>
      </c>
      <c r="C6" s="70" t="str">
        <f>'KPI Calculations and Macros'!B4</f>
        <v>Leasing</v>
      </c>
      <c r="D6" s="71" t="str">
        <f ca="1">IF(ExpenseSources[[#This Row],[Expense Switch]]="On",IFERROR(SUMIF(INDIRECT(_xlfn.TEXTJOIN(,TRUE,,,$C6,"[",D$3,"]"),),"&lt;0",INDIRECT(_xlfn.TEXTJOIN(,TRUE,,,$C6,"[",D$3,"]"),)),"-"),"")</f>
        <v/>
      </c>
      <c r="E6" s="71" t="str">
        <f ca="1">IF(ExpenseSources[[#This Row],[Expense Switch]]="On",IFERROR(SUMIF(INDIRECT(_xlfn.TEXTJOIN(,TRUE,,,$C6,"[",E$3,"]"),),"&lt;0",INDIRECT(_xlfn.TEXTJOIN(,TRUE,,,$C6,"[",E$3,"]"),)),"-"),"")</f>
        <v/>
      </c>
      <c r="F6" s="71" t="str">
        <f ca="1">IF(ExpenseSources[[#This Row],[Expense Switch]]="On",IFERROR(SUMIF(INDIRECT(_xlfn.TEXTJOIN(,TRUE,,,$C6,"[",F$3,"]"),),"&lt;0",INDIRECT(_xlfn.TEXTJOIN(,TRUE,,,$C6,"[",F$3,"]"),)),"-"),"")</f>
        <v/>
      </c>
      <c r="G6" s="71" t="str">
        <f ca="1">IF(ExpenseSources[[#This Row],[Expense Switch]]="On",IFERROR(SUMIF(INDIRECT(_xlfn.TEXTJOIN(,TRUE,,,$C6,"[",G$3,"]"),),"&lt;0",INDIRECT(_xlfn.TEXTJOIN(,TRUE,,,$C6,"[",G$3,"]"),)),"-"),"")</f>
        <v/>
      </c>
      <c r="H6" s="71" t="str">
        <f ca="1">IF(ExpenseSources[[#This Row],[Expense Switch]]="On",IFERROR(SUMIF(INDIRECT(_xlfn.TEXTJOIN(,TRUE,,,$C6,"[",H$3,"]"),),"&lt;0",INDIRECT(_xlfn.TEXTJOIN(,TRUE,,,$C6,"[",H$3,"]"),)),"-"),"")</f>
        <v/>
      </c>
      <c r="I6" s="71" t="str">
        <f ca="1">IF(ExpenseSources[[#This Row],[Expense Switch]]="On",IFERROR(SUMIF(INDIRECT(_xlfn.TEXTJOIN(,TRUE,,,$C6,"[",I$3,"]"),),"&lt;0",INDIRECT(_xlfn.TEXTJOIN(,TRUE,,,$C6,"[",I$3,"]"),)),"-"),"")</f>
        <v/>
      </c>
      <c r="J6" s="71" t="str">
        <f ca="1">IF(ExpenseSources[[#This Row],[Expense Switch]]="On",IFERROR(SUMIF(INDIRECT(_xlfn.TEXTJOIN(,TRUE,,,$C6,"[",J$3,"]"),),"&lt;0",INDIRECT(_xlfn.TEXTJOIN(,TRUE,,,$C6,"[",J$3,"]"),)),"-"),"")</f>
        <v/>
      </c>
      <c r="K6" s="71" t="str">
        <f ca="1">IF(ExpenseSources[[#This Row],[Expense Switch]]="On",IFERROR(SUMIF(INDIRECT(_xlfn.TEXTJOIN(,TRUE,,,$C6,"[",K$3,"]"),),"&lt;0",INDIRECT(_xlfn.TEXTJOIN(,TRUE,,,$C6,"[",K$3,"]"),)),"-"),"")</f>
        <v/>
      </c>
      <c r="L6" s="71" t="str">
        <f ca="1">IF(ExpenseSources[[#This Row],[Expense Switch]]="On",IFERROR(SUMIF(INDIRECT(_xlfn.TEXTJOIN(,TRUE,,,$C6,"[",L$3,"]"),),"&lt;0",INDIRECT(_xlfn.TEXTJOIN(,TRUE,,,$C6,"[",L$3,"]"),)),"-"),"")</f>
        <v/>
      </c>
      <c r="M6" s="71" t="str">
        <f ca="1">IF(ExpenseSources[[#This Row],[Expense Switch]]="On",IFERROR(SUMIF(INDIRECT(_xlfn.TEXTJOIN(,TRUE,,,$C6,"[",M$3,"]"),),"&lt;0",INDIRECT(_xlfn.TEXTJOIN(,TRUE,,,$C6,"[",M$3,"]"),)),"-"),"")</f>
        <v/>
      </c>
      <c r="N6" s="71" t="str">
        <f ca="1">IF(ExpenseSources[[#This Row],[Expense Switch]]="On",IFERROR(SUMIF(INDIRECT(_xlfn.TEXTJOIN(,TRUE,,,$C6,"[",N$3,"]"),),"&lt;0",INDIRECT(_xlfn.TEXTJOIN(,TRUE,,,$C6,"[",N$3,"]"),)),"-"),"")</f>
        <v/>
      </c>
      <c r="O6" s="71" t="str">
        <f ca="1">IF(ExpenseSources[[#This Row],[Expense Switch]]="On",IFERROR(SUMIF(INDIRECT(_xlfn.TEXTJOIN(,TRUE,,,$C6,"[",O$3,"]"),),"&lt;0",INDIRECT(_xlfn.TEXTJOIN(,TRUE,,,$C6,"[",O$3,"]"),)),"-"),"")</f>
        <v/>
      </c>
      <c r="P6" s="71" t="str">
        <f ca="1">IF(ExpenseSources[[#This Row],[Expense Switch]]="On",IFERROR(SUMIF(INDIRECT(_xlfn.TEXTJOIN(,TRUE,,,$C6,"[",P$3,"]"),),"&lt;0",INDIRECT(_xlfn.TEXTJOIN(,TRUE,,,$C6,"[",P$3,"]"),)),"-"),"")</f>
        <v/>
      </c>
      <c r="Q6" s="71" t="str">
        <f ca="1">IF(ExpenseSources[[#This Row],[Expense Switch]]="On",IFERROR(SUMIF(INDIRECT(_xlfn.TEXTJOIN(,TRUE,,,$C6,"[",Q$3,"]"),),"&lt;0",INDIRECT(_xlfn.TEXTJOIN(,TRUE,,,$C6,"[",Q$3,"]"),)),"-"),"")</f>
        <v/>
      </c>
      <c r="R6" s="71" t="str">
        <f ca="1">IF(ExpenseSources[[#This Row],[Expense Switch]]="On",IFERROR(SUMIF(INDIRECT(_xlfn.TEXTJOIN(,TRUE,,,$C6,"[",R$3,"]"),),"&lt;0",INDIRECT(_xlfn.TEXTJOIN(,TRUE,,,$C6,"[",R$3,"]"),)),"-"),"")</f>
        <v/>
      </c>
      <c r="S6" s="71" t="str">
        <f ca="1">IF(ExpenseSources[[#This Row],[Expense Switch]]="On",IFERROR(SUMIF(INDIRECT(_xlfn.TEXTJOIN(,TRUE,,,$C6,"[",S$3,"]"),),"&lt;0",INDIRECT(_xlfn.TEXTJOIN(,TRUE,,,$C6,"[",S$3,"]"),)),"-"),"")</f>
        <v/>
      </c>
      <c r="T6" s="71" t="str">
        <f ca="1">IF(ExpenseSources[[#This Row],[Expense Switch]]="On",IFERROR(SUMIF(INDIRECT(_xlfn.TEXTJOIN(,TRUE,,,$C6,"[",T$3,"]"),),"&lt;0",INDIRECT(_xlfn.TEXTJOIN(,TRUE,,,$C6,"[",T$3,"]"),)),"-"),"")</f>
        <v/>
      </c>
      <c r="U6" s="71" t="str">
        <f ca="1">IF(ExpenseSources[[#This Row],[Expense Switch]]="On",IFERROR(SUMIF(INDIRECT(_xlfn.TEXTJOIN(,TRUE,,,$C6,"[",U$3,"]"),),"&lt;0",INDIRECT(_xlfn.TEXTJOIN(,TRUE,,,$C6,"[",U$3,"]"),)),"-"),"")</f>
        <v/>
      </c>
      <c r="V6" s="71" t="str">
        <f ca="1">IF(ExpenseSources[[#This Row],[Expense Switch]]="On",IFERROR(SUMIF(INDIRECT(_xlfn.TEXTJOIN(,TRUE,,,$C6,"[",V$3,"]"),),"&lt;0",INDIRECT(_xlfn.TEXTJOIN(,TRUE,,,$C6,"[",V$3,"]"),)),"-"),"")</f>
        <v/>
      </c>
      <c r="W6" s="71" t="str">
        <f ca="1">IF(ExpenseSources[[#This Row],[Expense Switch]]="On",IFERROR(SUMIF(INDIRECT(_xlfn.TEXTJOIN(,TRUE,,,$C6,"[",W$3,"]"),),"&lt;0",INDIRECT(_xlfn.TEXTJOIN(,TRUE,,,$C6,"[",W$3,"]"),)),"-"),"")</f>
        <v/>
      </c>
      <c r="X6" s="71" t="str">
        <f ca="1">IF(ExpenseSources[[#This Row],[Expense Switch]]="On",IFERROR(SUMIF(INDIRECT(_xlfn.TEXTJOIN(,TRUE,,,$C6,"[",X$3,"]"),),"&lt;0",INDIRECT(_xlfn.TEXTJOIN(,TRUE,,,$C6,"[",X$3,"]"),)),"-"),"")</f>
        <v/>
      </c>
      <c r="Y6" s="71" t="str">
        <f ca="1">IF(ExpenseSources[[#This Row],[Expense Switch]]="On",IFERROR(SUMIF(INDIRECT(_xlfn.TEXTJOIN(,TRUE,,,$C6,"[",Y$3,"]"),),"&lt;0",INDIRECT(_xlfn.TEXTJOIN(,TRUE,,,$C6,"[",Y$3,"]"),)),"-"),"")</f>
        <v/>
      </c>
      <c r="Z6" s="71" t="str">
        <f ca="1">IF(ExpenseSources[[#This Row],[Expense Switch]]="On",IFERROR(SUMIF(INDIRECT(_xlfn.TEXTJOIN(,TRUE,,,$C6,"[",Z$3,"]"),),"&lt;0",INDIRECT(_xlfn.TEXTJOIN(,TRUE,,,$C6,"[",Z$3,"]"),)),"-"),"")</f>
        <v/>
      </c>
      <c r="AA6" s="71" t="str">
        <f ca="1">IF(ExpenseSources[[#This Row],[Expense Switch]]="On",IFERROR(SUMIF(INDIRECT(_xlfn.TEXTJOIN(,TRUE,,,$C6,"[",AA$3,"]"),),"&lt;0",INDIRECT(_xlfn.TEXTJOIN(,TRUE,,,$C6,"[",AA$3,"]"),)),"-"),"")</f>
        <v/>
      </c>
      <c r="AB6" s="71" t="str">
        <f ca="1">IF(ExpenseSources[[#This Row],[Expense Switch]]="On",IFERROR(SUMIF(INDIRECT(_xlfn.TEXTJOIN(,TRUE,,,$C6,"[",AB$3,"]"),),"&lt;0",INDIRECT(_xlfn.TEXTJOIN(,TRUE,,,$C6,"[",AB$3,"]"),)),"-"),"")</f>
        <v/>
      </c>
      <c r="AC6" s="71" t="str">
        <f ca="1">IF(ExpenseSources[[#This Row],[Expense Switch]]="On",IFERROR(SUMIF(INDIRECT(_xlfn.TEXTJOIN(,TRUE,,,$C6,"[",AC$3,"]"),),"&lt;0",INDIRECT(_xlfn.TEXTJOIN(,TRUE,,,$C6,"[",AC$3,"]"),)),"-"),"")</f>
        <v/>
      </c>
      <c r="AD6" s="71" t="str">
        <f ca="1">IF(ExpenseSources[[#This Row],[Expense Switch]]="On",IFERROR(SUMIF(INDIRECT(_xlfn.TEXTJOIN(,TRUE,,,$C6,"[",AD$3,"]"),),"&lt;0",INDIRECT(_xlfn.TEXTJOIN(,TRUE,,,$C6,"[",AD$3,"]"),)),"-"),"")</f>
        <v/>
      </c>
      <c r="AE6" s="71" t="str">
        <f ca="1">IF(ExpenseSources[[#This Row],[Expense Switch]]="On",IFERROR(SUMIF(INDIRECT(_xlfn.TEXTJOIN(,TRUE,,,$C6,"[",AE$3,"]"),),"&lt;0",INDIRECT(_xlfn.TEXTJOIN(,TRUE,,,$C6,"[",AE$3,"]"),)),"-"),"")</f>
        <v/>
      </c>
      <c r="AF6" s="71" t="str">
        <f ca="1">IF(ExpenseSources[[#This Row],[Expense Switch]]="On",IFERROR(SUMIF(INDIRECT(_xlfn.TEXTJOIN(,TRUE,,,$C6,"[",AF$3,"]"),),"&lt;0",INDIRECT(_xlfn.TEXTJOIN(,TRUE,,,$C6,"[",AF$3,"]"),)),"-"),"")</f>
        <v/>
      </c>
      <c r="AG6" s="71" t="str">
        <f ca="1">IF(ExpenseSources[[#This Row],[Expense Switch]]="On",IFERROR(SUMIF(INDIRECT(_xlfn.TEXTJOIN(,TRUE,,,$C6,"[",AG$3,"]"),),"&lt;0",INDIRECT(_xlfn.TEXTJOIN(,TRUE,,,$C6,"[",AG$3,"]"),)),"-"),"")</f>
        <v/>
      </c>
      <c r="AH6" s="71" t="str">
        <f ca="1">IF(ExpenseSources[[#This Row],[Expense Switch]]="On",IFERROR(SUMIF(INDIRECT(_xlfn.TEXTJOIN(,TRUE,,,$C6,"[",AH$3,"]"),),"&lt;0",INDIRECT(_xlfn.TEXTJOIN(,TRUE,,,$C6,"[",AH$3,"]"),)),"-"),"")</f>
        <v/>
      </c>
      <c r="AI6" s="71" t="str">
        <f ca="1">IF(ExpenseSources[[#This Row],[Expense Switch]]="On",IFERROR(SUMIF(INDIRECT(_xlfn.TEXTJOIN(,TRUE,,,$C6,"[",AI$3,"]"),),"&lt;0",INDIRECT(_xlfn.TEXTJOIN(,TRUE,,,$C6,"[",AI$3,"]"),)),"-"),"")</f>
        <v/>
      </c>
      <c r="AJ6" s="71" t="str">
        <f ca="1">IF(ExpenseSources[[#This Row],[Expense Switch]]="On",IFERROR(SUMIF(INDIRECT(_xlfn.TEXTJOIN(,TRUE,,,$C6,"[",AJ$3,"]"),),"&lt;0",INDIRECT(_xlfn.TEXTJOIN(,TRUE,,,$C6,"[",AJ$3,"]"),)),"-"),"")</f>
        <v/>
      </c>
      <c r="AK6" s="71" t="str">
        <f ca="1">IF(ExpenseSources[[#This Row],[Expense Switch]]="On",IFERROR(SUMIF(INDIRECT(_xlfn.TEXTJOIN(,TRUE,,,$C6,"[",AK$3,"]"),),"&lt;0",INDIRECT(_xlfn.TEXTJOIN(,TRUE,,,$C6,"[",AK$3,"]"),)),"-"),"")</f>
        <v/>
      </c>
      <c r="AL6" s="71" t="str">
        <f ca="1">IF(ExpenseSources[[#This Row],[Expense Switch]]="On",IFERROR(SUMIF(INDIRECT(_xlfn.TEXTJOIN(,TRUE,,,$C6,"[",AL$3,"]"),),"&lt;0",INDIRECT(_xlfn.TEXTJOIN(,TRUE,,,$C6,"[",AL$3,"]"),)),"-"),"")</f>
        <v/>
      </c>
      <c r="AM6" s="71" t="str">
        <f ca="1">IF(ExpenseSources[[#This Row],[Expense Switch]]="On",IFERROR(SUMIF(INDIRECT(_xlfn.TEXTJOIN(,TRUE,,,$C6,"[",AM$3,"]"),),"&lt;0",INDIRECT(_xlfn.TEXTJOIN(,TRUE,,,$C6,"[",AM$3,"]"),)),"-"),"")</f>
        <v/>
      </c>
      <c r="AN6" s="71" t="str">
        <f ca="1">IF(ExpenseSources[[#This Row],[Expense Switch]]="On",IFERROR(SUMIF(INDIRECT(_xlfn.TEXTJOIN(,TRUE,,,$C6,"[",AN$3,"]"),),"&lt;0",INDIRECT(_xlfn.TEXTJOIN(,TRUE,,,$C6,"[",AN$3,"]"),)),"-"),"")</f>
        <v/>
      </c>
      <c r="AO6" s="71" t="str">
        <f ca="1">IF(ExpenseSources[[#This Row],[Expense Switch]]="On",IFERROR(SUMIF(INDIRECT(_xlfn.TEXTJOIN(,TRUE,,,$C6,"[",AO$3,"]"),),"&lt;0",INDIRECT(_xlfn.TEXTJOIN(,TRUE,,,$C6,"[",AO$3,"]"),)),"-"),"")</f>
        <v/>
      </c>
      <c r="AP6" s="71" t="str">
        <f ca="1">IF(ExpenseSources[[#This Row],[Expense Switch]]="On",IFERROR(SUMIF(INDIRECT(_xlfn.TEXTJOIN(,TRUE,,,$C6,"[",AP$3,"]"),),"&lt;0",INDIRECT(_xlfn.TEXTJOIN(,TRUE,,,$C6,"[",AP$3,"]"),)),"-"),"")</f>
        <v/>
      </c>
      <c r="AQ6" s="71" t="str">
        <f ca="1">IF(ExpenseSources[[#This Row],[Expense Switch]]="On",IFERROR(SUMIF(INDIRECT(_xlfn.TEXTJOIN(,TRUE,,,$C6,"[",AQ$3,"]"),),"&lt;0",INDIRECT(_xlfn.TEXTJOIN(,TRUE,,,$C6,"[",AQ$3,"]"),)),"-"),"")</f>
        <v/>
      </c>
      <c r="AR6" s="71" t="str">
        <f ca="1">IF(ExpenseSources[[#This Row],[Expense Switch]]="On",IFERROR(SUMIF(INDIRECT(_xlfn.TEXTJOIN(,TRUE,,,$C6,"[",AR$3,"]"),),"&lt;0",INDIRECT(_xlfn.TEXTJOIN(,TRUE,,,$C6,"[",AR$3,"]"),)),"-"),"")</f>
        <v/>
      </c>
      <c r="AS6" s="71" t="str">
        <f ca="1">IF(ExpenseSources[[#This Row],[Expense Switch]]="On",IFERROR(SUMIF(INDIRECT(_xlfn.TEXTJOIN(,TRUE,,,$C6,"[",AS$3,"]"),),"&lt;0",INDIRECT(_xlfn.TEXTJOIN(,TRUE,,,$C6,"[",AS$3,"]"),)),"-"),"")</f>
        <v/>
      </c>
      <c r="AT6" s="71" t="str">
        <f ca="1">IF(ExpenseSources[[#This Row],[Expense Switch]]="On",IFERROR(SUMIF(INDIRECT(_xlfn.TEXTJOIN(,TRUE,,,$C6,"[",AT$3,"]"),),"&lt;0",INDIRECT(_xlfn.TEXTJOIN(,TRUE,,,$C6,"[",AT$3,"]"),)),"-"),"")</f>
        <v/>
      </c>
      <c r="AU6" s="71" t="str">
        <f ca="1">IF(ExpenseSources[[#This Row],[Expense Switch]]="On",IFERROR(SUMIF(INDIRECT(_xlfn.TEXTJOIN(,TRUE,,,$C6,"[",AU$3,"]"),),"&lt;0",INDIRECT(_xlfn.TEXTJOIN(,TRUE,,,$C6,"[",AU$3,"]"),)),"-"),"")</f>
        <v/>
      </c>
      <c r="AV6" s="71" t="str">
        <f ca="1">IF(ExpenseSources[[#This Row],[Expense Switch]]="On",IFERROR(SUMIF(INDIRECT(_xlfn.TEXTJOIN(,TRUE,,,$C6,"[",AV$3,"]"),),"&lt;0",INDIRECT(_xlfn.TEXTJOIN(,TRUE,,,$C6,"[",AV$3,"]"),)),"-"),"")</f>
        <v/>
      </c>
      <c r="AW6" s="71" t="str">
        <f ca="1">IF(ExpenseSources[[#This Row],[Expense Switch]]="On",IFERROR(SUMIF(INDIRECT(_xlfn.TEXTJOIN(,TRUE,,,$C6,"[",AW$3,"]"),),"&lt;0",INDIRECT(_xlfn.TEXTJOIN(,TRUE,,,$C6,"[",AW$3,"]"),)),"-"),"")</f>
        <v/>
      </c>
      <c r="AX6" s="71" t="str">
        <f ca="1">IF(ExpenseSources[[#This Row],[Expense Switch]]="On",IFERROR(SUMIF(INDIRECT(_xlfn.TEXTJOIN(,TRUE,,,$C6,"[",AX$3,"]"),),"&lt;0",INDIRECT(_xlfn.TEXTJOIN(,TRUE,,,$C6,"[",AX$3,"]"),)),"-"),"")</f>
        <v/>
      </c>
      <c r="AY6" s="71" t="str">
        <f ca="1">IF(ExpenseSources[[#This Row],[Expense Switch]]="On",IFERROR(SUMIF(INDIRECT(_xlfn.TEXTJOIN(,TRUE,,,$C6,"[",AY$3,"]"),),"&lt;0",INDIRECT(_xlfn.TEXTJOIN(,TRUE,,,$C6,"[",AY$3,"]"),)),"-"),"")</f>
        <v/>
      </c>
      <c r="AZ6" s="71" t="str">
        <f ca="1">IF(ExpenseSources[[#This Row],[Expense Switch]]="On",IFERROR(SUMIF(INDIRECT(_xlfn.TEXTJOIN(,TRUE,,,$C6,"[",AZ$3,"]"),),"&lt;0",INDIRECT(_xlfn.TEXTJOIN(,TRUE,,,$C6,"[",AZ$3,"]"),)),"-"),"")</f>
        <v/>
      </c>
      <c r="BA6" s="71" t="str">
        <f ca="1">IF(ExpenseSources[[#This Row],[Expense Switch]]="On",IFERROR(SUMIF(INDIRECT(_xlfn.TEXTJOIN(,TRUE,,,$C6,"[",BA$3,"]"),),"&lt;0",INDIRECT(_xlfn.TEXTJOIN(,TRUE,,,$C6,"[",BA$3,"]"),)),"-"),"")</f>
        <v/>
      </c>
      <c r="BB6" s="71" t="str">
        <f ca="1">IF(ExpenseSources[[#This Row],[Expense Switch]]="On",IFERROR(SUMIF(INDIRECT(_xlfn.TEXTJOIN(,TRUE,,,$C6,"[",BB$3,"]"),),"&lt;0",INDIRECT(_xlfn.TEXTJOIN(,TRUE,,,$C6,"[",BB$3,"]"),)),"-"),"")</f>
        <v/>
      </c>
      <c r="BC6" s="71" t="str">
        <f ca="1">IF(ExpenseSources[[#This Row],[Expense Switch]]="On",IFERROR(SUMIF(INDIRECT(_xlfn.TEXTJOIN(,TRUE,,,$C6,"[",BC$3,"]"),),"&lt;0",INDIRECT(_xlfn.TEXTJOIN(,TRUE,,,$C6,"[",BC$3,"]"),)),"-"),"")</f>
        <v/>
      </c>
      <c r="BD6" s="71" t="str">
        <f ca="1">IF(ExpenseSources[[#This Row],[Expense Switch]]="On",IFERROR(SUMIF(INDIRECT(_xlfn.TEXTJOIN(,TRUE,,,$C6,"[",BD$3,"]"),),"&lt;0",INDIRECT(_xlfn.TEXTJOIN(,TRUE,,,$C6,"[",BD$3,"]"),)),"-"),"")</f>
        <v/>
      </c>
      <c r="BE6" s="71" t="str">
        <f ca="1">IF(ExpenseSources[[#This Row],[Expense Switch]]="On",IFERROR(SUMIF(INDIRECT(_xlfn.TEXTJOIN(,TRUE,,,$C6,"[",BE$3,"]"),),"&lt;0",INDIRECT(_xlfn.TEXTJOIN(,TRUE,,,$C6,"[",BE$3,"]"),)),"-"),"")</f>
        <v/>
      </c>
      <c r="BF6" s="71" t="str">
        <f ca="1">IF(ExpenseSources[[#This Row],[Expense Switch]]="On",IFERROR(SUMIF(INDIRECT(_xlfn.TEXTJOIN(,TRUE,,,$C6,"[",BF$3,"]"),),"&lt;0",INDIRECT(_xlfn.TEXTJOIN(,TRUE,,,$C6,"[",BF$3,"]"),)),"-"),"")</f>
        <v/>
      </c>
      <c r="BG6" s="71" t="str">
        <f ca="1">IF(ExpenseSources[[#This Row],[Expense Switch]]="On",IFERROR(SUMIF(INDIRECT(_xlfn.TEXTJOIN(,TRUE,,,$C6,"[",BG$3,"]"),),"&lt;0",INDIRECT(_xlfn.TEXTJOIN(,TRUE,,,$C6,"[",BG$3,"]"),)),"-"),"")</f>
        <v/>
      </c>
      <c r="BH6" s="71" t="str">
        <f ca="1">IF(ExpenseSources[[#This Row],[Expense Switch]]="On",IFERROR(SUMIF(INDIRECT(_xlfn.TEXTJOIN(,TRUE,,,$C6,"[",BH$3,"]"),),"&lt;0",INDIRECT(_xlfn.TEXTJOIN(,TRUE,,,$C6,"[",BH$3,"]"),)),"-"),"")</f>
        <v/>
      </c>
      <c r="BI6" s="71" t="str">
        <f ca="1">IF(ExpenseSources[[#This Row],[Expense Switch]]="On",IFERROR(SUMIF(INDIRECT(_xlfn.TEXTJOIN(,TRUE,,,$C6,"[",BI$3,"]"),),"&lt;0",INDIRECT(_xlfn.TEXTJOIN(,TRUE,,,$C6,"[",BI$3,"]"),)),"-"),"")</f>
        <v/>
      </c>
      <c r="BJ6" s="71" t="str">
        <f ca="1">IF(ExpenseSources[[#This Row],[Expense Switch]]="On",IFERROR(SUMIF(INDIRECT(_xlfn.TEXTJOIN(,TRUE,,,$C6,"[",BJ$3,"]"),),"&lt;0",INDIRECT(_xlfn.TEXTJOIN(,TRUE,,,$C6,"[",BJ$3,"]"),)),"-"),"")</f>
        <v/>
      </c>
      <c r="BK6" s="71" t="str">
        <f ca="1">IF(ExpenseSources[[#This Row],[Expense Switch]]="On",IFERROR(SUMIF(INDIRECT(_xlfn.TEXTJOIN(,TRUE,,,$C6,"[",BK$3,"]"),),"&lt;0",INDIRECT(_xlfn.TEXTJOIN(,TRUE,,,$C6,"[",BK$3,"]"),)),"-"),"")</f>
        <v/>
      </c>
    </row>
    <row r="7" spans="2:63" ht="16.5" thickTop="1" thickBot="1" x14ac:dyDescent="0.3">
      <c r="B7" s="71" t="str">
        <f>'KPI Calculations and Macros'!C5</f>
        <v>Off</v>
      </c>
      <c r="C7" s="70" t="str">
        <f>'KPI Calculations and Macros'!B5</f>
        <v>Loans</v>
      </c>
      <c r="D7" s="71" t="str">
        <f ca="1">IF(ExpenseSources[[#This Row],[Expense Switch]]="On",IFERROR(SUMIF(INDIRECT(_xlfn.TEXTJOIN(,TRUE,,,$C7,"[",D$3,"]"),),"&lt;0",INDIRECT(_xlfn.TEXTJOIN(,TRUE,,,$C7,"[",D$3,"]"),)),"-"),"")</f>
        <v/>
      </c>
      <c r="E7" s="71" t="str">
        <f ca="1">IF(ExpenseSources[[#This Row],[Expense Switch]]="On",IFERROR(SUMIF(INDIRECT(_xlfn.TEXTJOIN(,TRUE,,,$C7,"[",E$3,"]"),),"&lt;0",INDIRECT(_xlfn.TEXTJOIN(,TRUE,,,$C7,"[",E$3,"]"),)),"-"),"")</f>
        <v/>
      </c>
      <c r="F7" s="71" t="str">
        <f ca="1">IF(ExpenseSources[[#This Row],[Expense Switch]]="On",IFERROR(SUMIF(INDIRECT(_xlfn.TEXTJOIN(,TRUE,,,$C7,"[",F$3,"]"),),"&lt;0",INDIRECT(_xlfn.TEXTJOIN(,TRUE,,,$C7,"[",F$3,"]"),)),"-"),"")</f>
        <v/>
      </c>
      <c r="G7" s="71" t="str">
        <f ca="1">IF(ExpenseSources[[#This Row],[Expense Switch]]="On",IFERROR(SUMIF(INDIRECT(_xlfn.TEXTJOIN(,TRUE,,,$C7,"[",G$3,"]"),),"&lt;0",INDIRECT(_xlfn.TEXTJOIN(,TRUE,,,$C7,"[",G$3,"]"),)),"-"),"")</f>
        <v/>
      </c>
      <c r="H7" s="71" t="str">
        <f ca="1">IF(ExpenseSources[[#This Row],[Expense Switch]]="On",IFERROR(SUMIF(INDIRECT(_xlfn.TEXTJOIN(,TRUE,,,$C7,"[",H$3,"]"),),"&lt;0",INDIRECT(_xlfn.TEXTJOIN(,TRUE,,,$C7,"[",H$3,"]"),)),"-"),"")</f>
        <v/>
      </c>
      <c r="I7" s="71" t="str">
        <f ca="1">IF(ExpenseSources[[#This Row],[Expense Switch]]="On",IFERROR(SUMIF(INDIRECT(_xlfn.TEXTJOIN(,TRUE,,,$C7,"[",I$3,"]"),),"&lt;0",INDIRECT(_xlfn.TEXTJOIN(,TRUE,,,$C7,"[",I$3,"]"),)),"-"),"")</f>
        <v/>
      </c>
      <c r="J7" s="71" t="str">
        <f ca="1">IF(ExpenseSources[[#This Row],[Expense Switch]]="On",IFERROR(SUMIF(INDIRECT(_xlfn.TEXTJOIN(,TRUE,,,$C7,"[",J$3,"]"),),"&lt;0",INDIRECT(_xlfn.TEXTJOIN(,TRUE,,,$C7,"[",J$3,"]"),)),"-"),"")</f>
        <v/>
      </c>
      <c r="K7" s="71" t="str">
        <f ca="1">IF(ExpenseSources[[#This Row],[Expense Switch]]="On",IFERROR(SUMIF(INDIRECT(_xlfn.TEXTJOIN(,TRUE,,,$C7,"[",K$3,"]"),),"&lt;0",INDIRECT(_xlfn.TEXTJOIN(,TRUE,,,$C7,"[",K$3,"]"),)),"-"),"")</f>
        <v/>
      </c>
      <c r="L7" s="71" t="str">
        <f ca="1">IF(ExpenseSources[[#This Row],[Expense Switch]]="On",IFERROR(SUMIF(INDIRECT(_xlfn.TEXTJOIN(,TRUE,,,$C7,"[",L$3,"]"),),"&lt;0",INDIRECT(_xlfn.TEXTJOIN(,TRUE,,,$C7,"[",L$3,"]"),)),"-"),"")</f>
        <v/>
      </c>
      <c r="M7" s="71" t="str">
        <f ca="1">IF(ExpenseSources[[#This Row],[Expense Switch]]="On",IFERROR(SUMIF(INDIRECT(_xlfn.TEXTJOIN(,TRUE,,,$C7,"[",M$3,"]"),),"&lt;0",INDIRECT(_xlfn.TEXTJOIN(,TRUE,,,$C7,"[",M$3,"]"),)),"-"),"")</f>
        <v/>
      </c>
      <c r="N7" s="71" t="str">
        <f ca="1">IF(ExpenseSources[[#This Row],[Expense Switch]]="On",IFERROR(SUMIF(INDIRECT(_xlfn.TEXTJOIN(,TRUE,,,$C7,"[",N$3,"]"),),"&lt;0",INDIRECT(_xlfn.TEXTJOIN(,TRUE,,,$C7,"[",N$3,"]"),)),"-"),"")</f>
        <v/>
      </c>
      <c r="O7" s="71" t="str">
        <f ca="1">IF(ExpenseSources[[#This Row],[Expense Switch]]="On",IFERROR(SUMIF(INDIRECT(_xlfn.TEXTJOIN(,TRUE,,,$C7,"[",O$3,"]"),),"&lt;0",INDIRECT(_xlfn.TEXTJOIN(,TRUE,,,$C7,"[",O$3,"]"),)),"-"),"")</f>
        <v/>
      </c>
      <c r="P7" s="71" t="str">
        <f ca="1">IF(ExpenseSources[[#This Row],[Expense Switch]]="On",IFERROR(SUMIF(INDIRECT(_xlfn.TEXTJOIN(,TRUE,,,$C7,"[",P$3,"]"),),"&lt;0",INDIRECT(_xlfn.TEXTJOIN(,TRUE,,,$C7,"[",P$3,"]"),)),"-"),"")</f>
        <v/>
      </c>
      <c r="Q7" s="71" t="str">
        <f ca="1">IF(ExpenseSources[[#This Row],[Expense Switch]]="On",IFERROR(SUMIF(INDIRECT(_xlfn.TEXTJOIN(,TRUE,,,$C7,"[",Q$3,"]"),),"&lt;0",INDIRECT(_xlfn.TEXTJOIN(,TRUE,,,$C7,"[",Q$3,"]"),)),"-"),"")</f>
        <v/>
      </c>
      <c r="R7" s="71" t="str">
        <f ca="1">IF(ExpenseSources[[#This Row],[Expense Switch]]="On",IFERROR(SUMIF(INDIRECT(_xlfn.TEXTJOIN(,TRUE,,,$C7,"[",R$3,"]"),),"&lt;0",INDIRECT(_xlfn.TEXTJOIN(,TRUE,,,$C7,"[",R$3,"]"),)),"-"),"")</f>
        <v/>
      </c>
      <c r="S7" s="71" t="str">
        <f ca="1">IF(ExpenseSources[[#This Row],[Expense Switch]]="On",IFERROR(SUMIF(INDIRECT(_xlfn.TEXTJOIN(,TRUE,,,$C7,"[",S$3,"]"),),"&lt;0",INDIRECT(_xlfn.TEXTJOIN(,TRUE,,,$C7,"[",S$3,"]"),)),"-"),"")</f>
        <v/>
      </c>
      <c r="T7" s="71" t="str">
        <f ca="1">IF(ExpenseSources[[#This Row],[Expense Switch]]="On",IFERROR(SUMIF(INDIRECT(_xlfn.TEXTJOIN(,TRUE,,,$C7,"[",T$3,"]"),),"&lt;0",INDIRECT(_xlfn.TEXTJOIN(,TRUE,,,$C7,"[",T$3,"]"),)),"-"),"")</f>
        <v/>
      </c>
      <c r="U7" s="71" t="str">
        <f ca="1">IF(ExpenseSources[[#This Row],[Expense Switch]]="On",IFERROR(SUMIF(INDIRECT(_xlfn.TEXTJOIN(,TRUE,,,$C7,"[",U$3,"]"),),"&lt;0",INDIRECT(_xlfn.TEXTJOIN(,TRUE,,,$C7,"[",U$3,"]"),)),"-"),"")</f>
        <v/>
      </c>
      <c r="V7" s="71" t="str">
        <f ca="1">IF(ExpenseSources[[#This Row],[Expense Switch]]="On",IFERROR(SUMIF(INDIRECT(_xlfn.TEXTJOIN(,TRUE,,,$C7,"[",V$3,"]"),),"&lt;0",INDIRECT(_xlfn.TEXTJOIN(,TRUE,,,$C7,"[",V$3,"]"),)),"-"),"")</f>
        <v/>
      </c>
      <c r="W7" s="71" t="str">
        <f ca="1">IF(ExpenseSources[[#This Row],[Expense Switch]]="On",IFERROR(SUMIF(INDIRECT(_xlfn.TEXTJOIN(,TRUE,,,$C7,"[",W$3,"]"),),"&lt;0",INDIRECT(_xlfn.TEXTJOIN(,TRUE,,,$C7,"[",W$3,"]"),)),"-"),"")</f>
        <v/>
      </c>
      <c r="X7" s="71" t="str">
        <f ca="1">IF(ExpenseSources[[#This Row],[Expense Switch]]="On",IFERROR(SUMIF(INDIRECT(_xlfn.TEXTJOIN(,TRUE,,,$C7,"[",X$3,"]"),),"&lt;0",INDIRECT(_xlfn.TEXTJOIN(,TRUE,,,$C7,"[",X$3,"]"),)),"-"),"")</f>
        <v/>
      </c>
      <c r="Y7" s="71" t="str">
        <f ca="1">IF(ExpenseSources[[#This Row],[Expense Switch]]="On",IFERROR(SUMIF(INDIRECT(_xlfn.TEXTJOIN(,TRUE,,,$C7,"[",Y$3,"]"),),"&lt;0",INDIRECT(_xlfn.TEXTJOIN(,TRUE,,,$C7,"[",Y$3,"]"),)),"-"),"")</f>
        <v/>
      </c>
      <c r="Z7" s="71" t="str">
        <f ca="1">IF(ExpenseSources[[#This Row],[Expense Switch]]="On",IFERROR(SUMIF(INDIRECT(_xlfn.TEXTJOIN(,TRUE,,,$C7,"[",Z$3,"]"),),"&lt;0",INDIRECT(_xlfn.TEXTJOIN(,TRUE,,,$C7,"[",Z$3,"]"),)),"-"),"")</f>
        <v/>
      </c>
      <c r="AA7" s="71" t="str">
        <f ca="1">IF(ExpenseSources[[#This Row],[Expense Switch]]="On",IFERROR(SUMIF(INDIRECT(_xlfn.TEXTJOIN(,TRUE,,,$C7,"[",AA$3,"]"),),"&lt;0",INDIRECT(_xlfn.TEXTJOIN(,TRUE,,,$C7,"[",AA$3,"]"),)),"-"),"")</f>
        <v/>
      </c>
      <c r="AB7" s="71" t="str">
        <f ca="1">IF(ExpenseSources[[#This Row],[Expense Switch]]="On",IFERROR(SUMIF(INDIRECT(_xlfn.TEXTJOIN(,TRUE,,,$C7,"[",AB$3,"]"),),"&lt;0",INDIRECT(_xlfn.TEXTJOIN(,TRUE,,,$C7,"[",AB$3,"]"),)),"-"),"")</f>
        <v/>
      </c>
      <c r="AC7" s="71" t="str">
        <f ca="1">IF(ExpenseSources[[#This Row],[Expense Switch]]="On",IFERROR(SUMIF(INDIRECT(_xlfn.TEXTJOIN(,TRUE,,,$C7,"[",AC$3,"]"),),"&lt;0",INDIRECT(_xlfn.TEXTJOIN(,TRUE,,,$C7,"[",AC$3,"]"),)),"-"),"")</f>
        <v/>
      </c>
      <c r="AD7" s="71" t="str">
        <f ca="1">IF(ExpenseSources[[#This Row],[Expense Switch]]="On",IFERROR(SUMIF(INDIRECT(_xlfn.TEXTJOIN(,TRUE,,,$C7,"[",AD$3,"]"),),"&lt;0",INDIRECT(_xlfn.TEXTJOIN(,TRUE,,,$C7,"[",AD$3,"]"),)),"-"),"")</f>
        <v/>
      </c>
      <c r="AE7" s="71" t="str">
        <f ca="1">IF(ExpenseSources[[#This Row],[Expense Switch]]="On",IFERROR(SUMIF(INDIRECT(_xlfn.TEXTJOIN(,TRUE,,,$C7,"[",AE$3,"]"),),"&lt;0",INDIRECT(_xlfn.TEXTJOIN(,TRUE,,,$C7,"[",AE$3,"]"),)),"-"),"")</f>
        <v/>
      </c>
      <c r="AF7" s="71" t="str">
        <f ca="1">IF(ExpenseSources[[#This Row],[Expense Switch]]="On",IFERROR(SUMIF(INDIRECT(_xlfn.TEXTJOIN(,TRUE,,,$C7,"[",AF$3,"]"),),"&lt;0",INDIRECT(_xlfn.TEXTJOIN(,TRUE,,,$C7,"[",AF$3,"]"),)),"-"),"")</f>
        <v/>
      </c>
      <c r="AG7" s="71" t="str">
        <f ca="1">IF(ExpenseSources[[#This Row],[Expense Switch]]="On",IFERROR(SUMIF(INDIRECT(_xlfn.TEXTJOIN(,TRUE,,,$C7,"[",AG$3,"]"),),"&lt;0",INDIRECT(_xlfn.TEXTJOIN(,TRUE,,,$C7,"[",AG$3,"]"),)),"-"),"")</f>
        <v/>
      </c>
      <c r="AH7" s="71" t="str">
        <f ca="1">IF(ExpenseSources[[#This Row],[Expense Switch]]="On",IFERROR(SUMIF(INDIRECT(_xlfn.TEXTJOIN(,TRUE,,,$C7,"[",AH$3,"]"),),"&lt;0",INDIRECT(_xlfn.TEXTJOIN(,TRUE,,,$C7,"[",AH$3,"]"),)),"-"),"")</f>
        <v/>
      </c>
      <c r="AI7" s="71" t="str">
        <f ca="1">IF(ExpenseSources[[#This Row],[Expense Switch]]="On",IFERROR(SUMIF(INDIRECT(_xlfn.TEXTJOIN(,TRUE,,,$C7,"[",AI$3,"]"),),"&lt;0",INDIRECT(_xlfn.TEXTJOIN(,TRUE,,,$C7,"[",AI$3,"]"),)),"-"),"")</f>
        <v/>
      </c>
      <c r="AJ7" s="71" t="str">
        <f ca="1">IF(ExpenseSources[[#This Row],[Expense Switch]]="On",IFERROR(SUMIF(INDIRECT(_xlfn.TEXTJOIN(,TRUE,,,$C7,"[",AJ$3,"]"),),"&lt;0",INDIRECT(_xlfn.TEXTJOIN(,TRUE,,,$C7,"[",AJ$3,"]"),)),"-"),"")</f>
        <v/>
      </c>
      <c r="AK7" s="71" t="str">
        <f ca="1">IF(ExpenseSources[[#This Row],[Expense Switch]]="On",IFERROR(SUMIF(INDIRECT(_xlfn.TEXTJOIN(,TRUE,,,$C7,"[",AK$3,"]"),),"&lt;0",INDIRECT(_xlfn.TEXTJOIN(,TRUE,,,$C7,"[",AK$3,"]"),)),"-"),"")</f>
        <v/>
      </c>
      <c r="AL7" s="71" t="str">
        <f ca="1">IF(ExpenseSources[[#This Row],[Expense Switch]]="On",IFERROR(SUMIF(INDIRECT(_xlfn.TEXTJOIN(,TRUE,,,$C7,"[",AL$3,"]"),),"&lt;0",INDIRECT(_xlfn.TEXTJOIN(,TRUE,,,$C7,"[",AL$3,"]"),)),"-"),"")</f>
        <v/>
      </c>
      <c r="AM7" s="71" t="str">
        <f ca="1">IF(ExpenseSources[[#This Row],[Expense Switch]]="On",IFERROR(SUMIF(INDIRECT(_xlfn.TEXTJOIN(,TRUE,,,$C7,"[",AM$3,"]"),),"&lt;0",INDIRECT(_xlfn.TEXTJOIN(,TRUE,,,$C7,"[",AM$3,"]"),)),"-"),"")</f>
        <v/>
      </c>
      <c r="AN7" s="71" t="str">
        <f ca="1">IF(ExpenseSources[[#This Row],[Expense Switch]]="On",IFERROR(SUMIF(INDIRECT(_xlfn.TEXTJOIN(,TRUE,,,$C7,"[",AN$3,"]"),),"&lt;0",INDIRECT(_xlfn.TEXTJOIN(,TRUE,,,$C7,"[",AN$3,"]"),)),"-"),"")</f>
        <v/>
      </c>
      <c r="AO7" s="71" t="str">
        <f ca="1">IF(ExpenseSources[[#This Row],[Expense Switch]]="On",IFERROR(SUMIF(INDIRECT(_xlfn.TEXTJOIN(,TRUE,,,$C7,"[",AO$3,"]"),),"&lt;0",INDIRECT(_xlfn.TEXTJOIN(,TRUE,,,$C7,"[",AO$3,"]"),)),"-"),"")</f>
        <v/>
      </c>
      <c r="AP7" s="71" t="str">
        <f ca="1">IF(ExpenseSources[[#This Row],[Expense Switch]]="On",IFERROR(SUMIF(INDIRECT(_xlfn.TEXTJOIN(,TRUE,,,$C7,"[",AP$3,"]"),),"&lt;0",INDIRECT(_xlfn.TEXTJOIN(,TRUE,,,$C7,"[",AP$3,"]"),)),"-"),"")</f>
        <v/>
      </c>
      <c r="AQ7" s="71" t="str">
        <f ca="1">IF(ExpenseSources[[#This Row],[Expense Switch]]="On",IFERROR(SUMIF(INDIRECT(_xlfn.TEXTJOIN(,TRUE,,,$C7,"[",AQ$3,"]"),),"&lt;0",INDIRECT(_xlfn.TEXTJOIN(,TRUE,,,$C7,"[",AQ$3,"]"),)),"-"),"")</f>
        <v/>
      </c>
      <c r="AR7" s="71" t="str">
        <f ca="1">IF(ExpenseSources[[#This Row],[Expense Switch]]="On",IFERROR(SUMIF(INDIRECT(_xlfn.TEXTJOIN(,TRUE,,,$C7,"[",AR$3,"]"),),"&lt;0",INDIRECT(_xlfn.TEXTJOIN(,TRUE,,,$C7,"[",AR$3,"]"),)),"-"),"")</f>
        <v/>
      </c>
      <c r="AS7" s="71" t="str">
        <f ca="1">IF(ExpenseSources[[#This Row],[Expense Switch]]="On",IFERROR(SUMIF(INDIRECT(_xlfn.TEXTJOIN(,TRUE,,,$C7,"[",AS$3,"]"),),"&lt;0",INDIRECT(_xlfn.TEXTJOIN(,TRUE,,,$C7,"[",AS$3,"]"),)),"-"),"")</f>
        <v/>
      </c>
      <c r="AT7" s="71" t="str">
        <f ca="1">IF(ExpenseSources[[#This Row],[Expense Switch]]="On",IFERROR(SUMIF(INDIRECT(_xlfn.TEXTJOIN(,TRUE,,,$C7,"[",AT$3,"]"),),"&lt;0",INDIRECT(_xlfn.TEXTJOIN(,TRUE,,,$C7,"[",AT$3,"]"),)),"-"),"")</f>
        <v/>
      </c>
      <c r="AU7" s="71" t="str">
        <f ca="1">IF(ExpenseSources[[#This Row],[Expense Switch]]="On",IFERROR(SUMIF(INDIRECT(_xlfn.TEXTJOIN(,TRUE,,,$C7,"[",AU$3,"]"),),"&lt;0",INDIRECT(_xlfn.TEXTJOIN(,TRUE,,,$C7,"[",AU$3,"]"),)),"-"),"")</f>
        <v/>
      </c>
      <c r="AV7" s="71" t="str">
        <f ca="1">IF(ExpenseSources[[#This Row],[Expense Switch]]="On",IFERROR(SUMIF(INDIRECT(_xlfn.TEXTJOIN(,TRUE,,,$C7,"[",AV$3,"]"),),"&lt;0",INDIRECT(_xlfn.TEXTJOIN(,TRUE,,,$C7,"[",AV$3,"]"),)),"-"),"")</f>
        <v/>
      </c>
      <c r="AW7" s="71" t="str">
        <f ca="1">IF(ExpenseSources[[#This Row],[Expense Switch]]="On",IFERROR(SUMIF(INDIRECT(_xlfn.TEXTJOIN(,TRUE,,,$C7,"[",AW$3,"]"),),"&lt;0",INDIRECT(_xlfn.TEXTJOIN(,TRUE,,,$C7,"[",AW$3,"]"),)),"-"),"")</f>
        <v/>
      </c>
      <c r="AX7" s="71" t="str">
        <f ca="1">IF(ExpenseSources[[#This Row],[Expense Switch]]="On",IFERROR(SUMIF(INDIRECT(_xlfn.TEXTJOIN(,TRUE,,,$C7,"[",AX$3,"]"),),"&lt;0",INDIRECT(_xlfn.TEXTJOIN(,TRUE,,,$C7,"[",AX$3,"]"),)),"-"),"")</f>
        <v/>
      </c>
      <c r="AY7" s="71" t="str">
        <f ca="1">IF(ExpenseSources[[#This Row],[Expense Switch]]="On",IFERROR(SUMIF(INDIRECT(_xlfn.TEXTJOIN(,TRUE,,,$C7,"[",AY$3,"]"),),"&lt;0",INDIRECT(_xlfn.TEXTJOIN(,TRUE,,,$C7,"[",AY$3,"]"),)),"-"),"")</f>
        <v/>
      </c>
      <c r="AZ7" s="71" t="str">
        <f ca="1">IF(ExpenseSources[[#This Row],[Expense Switch]]="On",IFERROR(SUMIF(INDIRECT(_xlfn.TEXTJOIN(,TRUE,,,$C7,"[",AZ$3,"]"),),"&lt;0",INDIRECT(_xlfn.TEXTJOIN(,TRUE,,,$C7,"[",AZ$3,"]"),)),"-"),"")</f>
        <v/>
      </c>
      <c r="BA7" s="71" t="str">
        <f ca="1">IF(ExpenseSources[[#This Row],[Expense Switch]]="On",IFERROR(SUMIF(INDIRECT(_xlfn.TEXTJOIN(,TRUE,,,$C7,"[",BA$3,"]"),),"&lt;0",INDIRECT(_xlfn.TEXTJOIN(,TRUE,,,$C7,"[",BA$3,"]"),)),"-"),"")</f>
        <v/>
      </c>
      <c r="BB7" s="71" t="str">
        <f ca="1">IF(ExpenseSources[[#This Row],[Expense Switch]]="On",IFERROR(SUMIF(INDIRECT(_xlfn.TEXTJOIN(,TRUE,,,$C7,"[",BB$3,"]"),),"&lt;0",INDIRECT(_xlfn.TEXTJOIN(,TRUE,,,$C7,"[",BB$3,"]"),)),"-"),"")</f>
        <v/>
      </c>
      <c r="BC7" s="71" t="str">
        <f ca="1">IF(ExpenseSources[[#This Row],[Expense Switch]]="On",IFERROR(SUMIF(INDIRECT(_xlfn.TEXTJOIN(,TRUE,,,$C7,"[",BC$3,"]"),),"&lt;0",INDIRECT(_xlfn.TEXTJOIN(,TRUE,,,$C7,"[",BC$3,"]"),)),"-"),"")</f>
        <v/>
      </c>
      <c r="BD7" s="71" t="str">
        <f ca="1">IF(ExpenseSources[[#This Row],[Expense Switch]]="On",IFERROR(SUMIF(INDIRECT(_xlfn.TEXTJOIN(,TRUE,,,$C7,"[",BD$3,"]"),),"&lt;0",INDIRECT(_xlfn.TEXTJOIN(,TRUE,,,$C7,"[",BD$3,"]"),)),"-"),"")</f>
        <v/>
      </c>
      <c r="BE7" s="71" t="str">
        <f ca="1">IF(ExpenseSources[[#This Row],[Expense Switch]]="On",IFERROR(SUMIF(INDIRECT(_xlfn.TEXTJOIN(,TRUE,,,$C7,"[",BE$3,"]"),),"&lt;0",INDIRECT(_xlfn.TEXTJOIN(,TRUE,,,$C7,"[",BE$3,"]"),)),"-"),"")</f>
        <v/>
      </c>
      <c r="BF7" s="71" t="str">
        <f ca="1">IF(ExpenseSources[[#This Row],[Expense Switch]]="On",IFERROR(SUMIF(INDIRECT(_xlfn.TEXTJOIN(,TRUE,,,$C7,"[",BF$3,"]"),),"&lt;0",INDIRECT(_xlfn.TEXTJOIN(,TRUE,,,$C7,"[",BF$3,"]"),)),"-"),"")</f>
        <v/>
      </c>
      <c r="BG7" s="71" t="str">
        <f ca="1">IF(ExpenseSources[[#This Row],[Expense Switch]]="On",IFERROR(SUMIF(INDIRECT(_xlfn.TEXTJOIN(,TRUE,,,$C7,"[",BG$3,"]"),),"&lt;0",INDIRECT(_xlfn.TEXTJOIN(,TRUE,,,$C7,"[",BG$3,"]"),)),"-"),"")</f>
        <v/>
      </c>
      <c r="BH7" s="71" t="str">
        <f ca="1">IF(ExpenseSources[[#This Row],[Expense Switch]]="On",IFERROR(SUMIF(INDIRECT(_xlfn.TEXTJOIN(,TRUE,,,$C7,"[",BH$3,"]"),),"&lt;0",INDIRECT(_xlfn.TEXTJOIN(,TRUE,,,$C7,"[",BH$3,"]"),)),"-"),"")</f>
        <v/>
      </c>
      <c r="BI7" s="71" t="str">
        <f ca="1">IF(ExpenseSources[[#This Row],[Expense Switch]]="On",IFERROR(SUMIF(INDIRECT(_xlfn.TEXTJOIN(,TRUE,,,$C7,"[",BI$3,"]"),),"&lt;0",INDIRECT(_xlfn.TEXTJOIN(,TRUE,,,$C7,"[",BI$3,"]"),)),"-"),"")</f>
        <v/>
      </c>
      <c r="BJ7" s="71" t="str">
        <f ca="1">IF(ExpenseSources[[#This Row],[Expense Switch]]="On",IFERROR(SUMIF(INDIRECT(_xlfn.TEXTJOIN(,TRUE,,,$C7,"[",BJ$3,"]"),),"&lt;0",INDIRECT(_xlfn.TEXTJOIN(,TRUE,,,$C7,"[",BJ$3,"]"),)),"-"),"")</f>
        <v/>
      </c>
      <c r="BK7" s="71" t="str">
        <f ca="1">IF(ExpenseSources[[#This Row],[Expense Switch]]="On",IFERROR(SUMIF(INDIRECT(_xlfn.TEXTJOIN(,TRUE,,,$C7,"[",BK$3,"]"),),"&lt;0",INDIRECT(_xlfn.TEXTJOIN(,TRUE,,,$C7,"[",BK$3,"]"),)),"-"),"")</f>
        <v/>
      </c>
    </row>
    <row r="8" spans="2:63" ht="16.5" thickTop="1" thickBot="1" x14ac:dyDescent="0.3">
      <c r="B8" s="71" t="str">
        <f>'KPI Calculations and Macros'!C6</f>
        <v>Off</v>
      </c>
      <c r="C8" s="70" t="str">
        <f>'KPI Calculations and Macros'!B6</f>
        <v>MembershipInvoicing</v>
      </c>
      <c r="D8" s="71" t="str">
        <f ca="1">IF(ExpenseSources[[#This Row],[Expense Switch]]="On",IFERROR(SUMIF(INDIRECT(_xlfn.TEXTJOIN(,TRUE,,,$C8,"[",D$3,"]"),),"&lt;0",INDIRECT(_xlfn.TEXTJOIN(,TRUE,,,$C8,"[",D$3,"]"),)),"-"),"")</f>
        <v/>
      </c>
      <c r="E8" s="71" t="str">
        <f ca="1">IF(ExpenseSources[[#This Row],[Expense Switch]]="On",IFERROR(SUMIF(INDIRECT(_xlfn.TEXTJOIN(,TRUE,,,$C8,"[",E$3,"]"),),"&lt;0",INDIRECT(_xlfn.TEXTJOIN(,TRUE,,,$C8,"[",E$3,"]"),)),"-"),"")</f>
        <v/>
      </c>
      <c r="F8" s="71" t="str">
        <f ca="1">IF(ExpenseSources[[#This Row],[Expense Switch]]="On",IFERROR(SUMIF(INDIRECT(_xlfn.TEXTJOIN(,TRUE,,,$C8,"[",F$3,"]"),),"&lt;0",INDIRECT(_xlfn.TEXTJOIN(,TRUE,,,$C8,"[",F$3,"]"),)),"-"),"")</f>
        <v/>
      </c>
      <c r="G8" s="71" t="str">
        <f ca="1">IF(ExpenseSources[[#This Row],[Expense Switch]]="On",IFERROR(SUMIF(INDIRECT(_xlfn.TEXTJOIN(,TRUE,,,$C8,"[",G$3,"]"),),"&lt;0",INDIRECT(_xlfn.TEXTJOIN(,TRUE,,,$C8,"[",G$3,"]"),)),"-"),"")</f>
        <v/>
      </c>
      <c r="H8" s="71" t="str">
        <f ca="1">IF(ExpenseSources[[#This Row],[Expense Switch]]="On",IFERROR(SUMIF(INDIRECT(_xlfn.TEXTJOIN(,TRUE,,,$C8,"[",H$3,"]"),),"&lt;0",INDIRECT(_xlfn.TEXTJOIN(,TRUE,,,$C8,"[",H$3,"]"),)),"-"),"")</f>
        <v/>
      </c>
      <c r="I8" s="71" t="str">
        <f ca="1">IF(ExpenseSources[[#This Row],[Expense Switch]]="On",IFERROR(SUMIF(INDIRECT(_xlfn.TEXTJOIN(,TRUE,,,$C8,"[",I$3,"]"),),"&lt;0",INDIRECT(_xlfn.TEXTJOIN(,TRUE,,,$C8,"[",I$3,"]"),)),"-"),"")</f>
        <v/>
      </c>
      <c r="J8" s="71" t="str">
        <f ca="1">IF(ExpenseSources[[#This Row],[Expense Switch]]="On",IFERROR(SUMIF(INDIRECT(_xlfn.TEXTJOIN(,TRUE,,,$C8,"[",J$3,"]"),),"&lt;0",INDIRECT(_xlfn.TEXTJOIN(,TRUE,,,$C8,"[",J$3,"]"),)),"-"),"")</f>
        <v/>
      </c>
      <c r="K8" s="71" t="str">
        <f ca="1">IF(ExpenseSources[[#This Row],[Expense Switch]]="On",IFERROR(SUMIF(INDIRECT(_xlfn.TEXTJOIN(,TRUE,,,$C8,"[",K$3,"]"),),"&lt;0",INDIRECT(_xlfn.TEXTJOIN(,TRUE,,,$C8,"[",K$3,"]"),)),"-"),"")</f>
        <v/>
      </c>
      <c r="L8" s="71" t="str">
        <f ca="1">IF(ExpenseSources[[#This Row],[Expense Switch]]="On",IFERROR(SUMIF(INDIRECT(_xlfn.TEXTJOIN(,TRUE,,,$C8,"[",L$3,"]"),),"&lt;0",INDIRECT(_xlfn.TEXTJOIN(,TRUE,,,$C8,"[",L$3,"]"),)),"-"),"")</f>
        <v/>
      </c>
      <c r="M8" s="71" t="str">
        <f ca="1">IF(ExpenseSources[[#This Row],[Expense Switch]]="On",IFERROR(SUMIF(INDIRECT(_xlfn.TEXTJOIN(,TRUE,,,$C8,"[",M$3,"]"),),"&lt;0",INDIRECT(_xlfn.TEXTJOIN(,TRUE,,,$C8,"[",M$3,"]"),)),"-"),"")</f>
        <v/>
      </c>
      <c r="N8" s="71" t="str">
        <f ca="1">IF(ExpenseSources[[#This Row],[Expense Switch]]="On",IFERROR(SUMIF(INDIRECT(_xlfn.TEXTJOIN(,TRUE,,,$C8,"[",N$3,"]"),),"&lt;0",INDIRECT(_xlfn.TEXTJOIN(,TRUE,,,$C8,"[",N$3,"]"),)),"-"),"")</f>
        <v/>
      </c>
      <c r="O8" s="71" t="str">
        <f ca="1">IF(ExpenseSources[[#This Row],[Expense Switch]]="On",IFERROR(SUMIF(INDIRECT(_xlfn.TEXTJOIN(,TRUE,,,$C8,"[",O$3,"]"),),"&lt;0",INDIRECT(_xlfn.TEXTJOIN(,TRUE,,,$C8,"[",O$3,"]"),)),"-"),"")</f>
        <v/>
      </c>
      <c r="P8" s="71" t="str">
        <f ca="1">IF(ExpenseSources[[#This Row],[Expense Switch]]="On",IFERROR(SUMIF(INDIRECT(_xlfn.TEXTJOIN(,TRUE,,,$C8,"[",P$3,"]"),),"&lt;0",INDIRECT(_xlfn.TEXTJOIN(,TRUE,,,$C8,"[",P$3,"]"),)),"-"),"")</f>
        <v/>
      </c>
      <c r="Q8" s="71" t="str">
        <f ca="1">IF(ExpenseSources[[#This Row],[Expense Switch]]="On",IFERROR(SUMIF(INDIRECT(_xlfn.TEXTJOIN(,TRUE,,,$C8,"[",Q$3,"]"),),"&lt;0",INDIRECT(_xlfn.TEXTJOIN(,TRUE,,,$C8,"[",Q$3,"]"),)),"-"),"")</f>
        <v/>
      </c>
      <c r="R8" s="71" t="str">
        <f ca="1">IF(ExpenseSources[[#This Row],[Expense Switch]]="On",IFERROR(SUMIF(INDIRECT(_xlfn.TEXTJOIN(,TRUE,,,$C8,"[",R$3,"]"),),"&lt;0",INDIRECT(_xlfn.TEXTJOIN(,TRUE,,,$C8,"[",R$3,"]"),)),"-"),"")</f>
        <v/>
      </c>
      <c r="S8" s="71" t="str">
        <f ca="1">IF(ExpenseSources[[#This Row],[Expense Switch]]="On",IFERROR(SUMIF(INDIRECT(_xlfn.TEXTJOIN(,TRUE,,,$C8,"[",S$3,"]"),),"&lt;0",INDIRECT(_xlfn.TEXTJOIN(,TRUE,,,$C8,"[",S$3,"]"),)),"-"),"")</f>
        <v/>
      </c>
      <c r="T8" s="71" t="str">
        <f ca="1">IF(ExpenseSources[[#This Row],[Expense Switch]]="On",IFERROR(SUMIF(INDIRECT(_xlfn.TEXTJOIN(,TRUE,,,$C8,"[",T$3,"]"),),"&lt;0",INDIRECT(_xlfn.TEXTJOIN(,TRUE,,,$C8,"[",T$3,"]"),)),"-"),"")</f>
        <v/>
      </c>
      <c r="U8" s="71" t="str">
        <f ca="1">IF(ExpenseSources[[#This Row],[Expense Switch]]="On",IFERROR(SUMIF(INDIRECT(_xlfn.TEXTJOIN(,TRUE,,,$C8,"[",U$3,"]"),),"&lt;0",INDIRECT(_xlfn.TEXTJOIN(,TRUE,,,$C8,"[",U$3,"]"),)),"-"),"")</f>
        <v/>
      </c>
      <c r="V8" s="71" t="str">
        <f ca="1">IF(ExpenseSources[[#This Row],[Expense Switch]]="On",IFERROR(SUMIF(INDIRECT(_xlfn.TEXTJOIN(,TRUE,,,$C8,"[",V$3,"]"),),"&lt;0",INDIRECT(_xlfn.TEXTJOIN(,TRUE,,,$C8,"[",V$3,"]"),)),"-"),"")</f>
        <v/>
      </c>
      <c r="W8" s="71" t="str">
        <f ca="1">IF(ExpenseSources[[#This Row],[Expense Switch]]="On",IFERROR(SUMIF(INDIRECT(_xlfn.TEXTJOIN(,TRUE,,,$C8,"[",W$3,"]"),),"&lt;0",INDIRECT(_xlfn.TEXTJOIN(,TRUE,,,$C8,"[",W$3,"]"),)),"-"),"")</f>
        <v/>
      </c>
      <c r="X8" s="71" t="str">
        <f ca="1">IF(ExpenseSources[[#This Row],[Expense Switch]]="On",IFERROR(SUMIF(INDIRECT(_xlfn.TEXTJOIN(,TRUE,,,$C8,"[",X$3,"]"),),"&lt;0",INDIRECT(_xlfn.TEXTJOIN(,TRUE,,,$C8,"[",X$3,"]"),)),"-"),"")</f>
        <v/>
      </c>
      <c r="Y8" s="71" t="str">
        <f ca="1">IF(ExpenseSources[[#This Row],[Expense Switch]]="On",IFERROR(SUMIF(INDIRECT(_xlfn.TEXTJOIN(,TRUE,,,$C8,"[",Y$3,"]"),),"&lt;0",INDIRECT(_xlfn.TEXTJOIN(,TRUE,,,$C8,"[",Y$3,"]"),)),"-"),"")</f>
        <v/>
      </c>
      <c r="Z8" s="71" t="str">
        <f ca="1">IF(ExpenseSources[[#This Row],[Expense Switch]]="On",IFERROR(SUMIF(INDIRECT(_xlfn.TEXTJOIN(,TRUE,,,$C8,"[",Z$3,"]"),),"&lt;0",INDIRECT(_xlfn.TEXTJOIN(,TRUE,,,$C8,"[",Z$3,"]"),)),"-"),"")</f>
        <v/>
      </c>
      <c r="AA8" s="71" t="str">
        <f ca="1">IF(ExpenseSources[[#This Row],[Expense Switch]]="On",IFERROR(SUMIF(INDIRECT(_xlfn.TEXTJOIN(,TRUE,,,$C8,"[",AA$3,"]"),),"&lt;0",INDIRECT(_xlfn.TEXTJOIN(,TRUE,,,$C8,"[",AA$3,"]"),)),"-"),"")</f>
        <v/>
      </c>
      <c r="AB8" s="71" t="str">
        <f ca="1">IF(ExpenseSources[[#This Row],[Expense Switch]]="On",IFERROR(SUMIF(INDIRECT(_xlfn.TEXTJOIN(,TRUE,,,$C8,"[",AB$3,"]"),),"&lt;0",INDIRECT(_xlfn.TEXTJOIN(,TRUE,,,$C8,"[",AB$3,"]"),)),"-"),"")</f>
        <v/>
      </c>
      <c r="AC8" s="71" t="str">
        <f ca="1">IF(ExpenseSources[[#This Row],[Expense Switch]]="On",IFERROR(SUMIF(INDIRECT(_xlfn.TEXTJOIN(,TRUE,,,$C8,"[",AC$3,"]"),),"&lt;0",INDIRECT(_xlfn.TEXTJOIN(,TRUE,,,$C8,"[",AC$3,"]"),)),"-"),"")</f>
        <v/>
      </c>
      <c r="AD8" s="71" t="str">
        <f ca="1">IF(ExpenseSources[[#This Row],[Expense Switch]]="On",IFERROR(SUMIF(INDIRECT(_xlfn.TEXTJOIN(,TRUE,,,$C8,"[",AD$3,"]"),),"&lt;0",INDIRECT(_xlfn.TEXTJOIN(,TRUE,,,$C8,"[",AD$3,"]"),)),"-"),"")</f>
        <v/>
      </c>
      <c r="AE8" s="71" t="str">
        <f ca="1">IF(ExpenseSources[[#This Row],[Expense Switch]]="On",IFERROR(SUMIF(INDIRECT(_xlfn.TEXTJOIN(,TRUE,,,$C8,"[",AE$3,"]"),),"&lt;0",INDIRECT(_xlfn.TEXTJOIN(,TRUE,,,$C8,"[",AE$3,"]"),)),"-"),"")</f>
        <v/>
      </c>
      <c r="AF8" s="71" t="str">
        <f ca="1">IF(ExpenseSources[[#This Row],[Expense Switch]]="On",IFERROR(SUMIF(INDIRECT(_xlfn.TEXTJOIN(,TRUE,,,$C8,"[",AF$3,"]"),),"&lt;0",INDIRECT(_xlfn.TEXTJOIN(,TRUE,,,$C8,"[",AF$3,"]"),)),"-"),"")</f>
        <v/>
      </c>
      <c r="AG8" s="71" t="str">
        <f ca="1">IF(ExpenseSources[[#This Row],[Expense Switch]]="On",IFERROR(SUMIF(INDIRECT(_xlfn.TEXTJOIN(,TRUE,,,$C8,"[",AG$3,"]"),),"&lt;0",INDIRECT(_xlfn.TEXTJOIN(,TRUE,,,$C8,"[",AG$3,"]"),)),"-"),"")</f>
        <v/>
      </c>
      <c r="AH8" s="71" t="str">
        <f ca="1">IF(ExpenseSources[[#This Row],[Expense Switch]]="On",IFERROR(SUMIF(INDIRECT(_xlfn.TEXTJOIN(,TRUE,,,$C8,"[",AH$3,"]"),),"&lt;0",INDIRECT(_xlfn.TEXTJOIN(,TRUE,,,$C8,"[",AH$3,"]"),)),"-"),"")</f>
        <v/>
      </c>
      <c r="AI8" s="71" t="str">
        <f ca="1">IF(ExpenseSources[[#This Row],[Expense Switch]]="On",IFERROR(SUMIF(INDIRECT(_xlfn.TEXTJOIN(,TRUE,,,$C8,"[",AI$3,"]"),),"&lt;0",INDIRECT(_xlfn.TEXTJOIN(,TRUE,,,$C8,"[",AI$3,"]"),)),"-"),"")</f>
        <v/>
      </c>
      <c r="AJ8" s="71" t="str">
        <f ca="1">IF(ExpenseSources[[#This Row],[Expense Switch]]="On",IFERROR(SUMIF(INDIRECT(_xlfn.TEXTJOIN(,TRUE,,,$C8,"[",AJ$3,"]"),),"&lt;0",INDIRECT(_xlfn.TEXTJOIN(,TRUE,,,$C8,"[",AJ$3,"]"),)),"-"),"")</f>
        <v/>
      </c>
      <c r="AK8" s="71" t="str">
        <f ca="1">IF(ExpenseSources[[#This Row],[Expense Switch]]="On",IFERROR(SUMIF(INDIRECT(_xlfn.TEXTJOIN(,TRUE,,,$C8,"[",AK$3,"]"),),"&lt;0",INDIRECT(_xlfn.TEXTJOIN(,TRUE,,,$C8,"[",AK$3,"]"),)),"-"),"")</f>
        <v/>
      </c>
      <c r="AL8" s="71" t="str">
        <f ca="1">IF(ExpenseSources[[#This Row],[Expense Switch]]="On",IFERROR(SUMIF(INDIRECT(_xlfn.TEXTJOIN(,TRUE,,,$C8,"[",AL$3,"]"),),"&lt;0",INDIRECT(_xlfn.TEXTJOIN(,TRUE,,,$C8,"[",AL$3,"]"),)),"-"),"")</f>
        <v/>
      </c>
      <c r="AM8" s="71" t="str">
        <f ca="1">IF(ExpenseSources[[#This Row],[Expense Switch]]="On",IFERROR(SUMIF(INDIRECT(_xlfn.TEXTJOIN(,TRUE,,,$C8,"[",AM$3,"]"),),"&lt;0",INDIRECT(_xlfn.TEXTJOIN(,TRUE,,,$C8,"[",AM$3,"]"),)),"-"),"")</f>
        <v/>
      </c>
      <c r="AN8" s="71" t="str">
        <f ca="1">IF(ExpenseSources[[#This Row],[Expense Switch]]="On",IFERROR(SUMIF(INDIRECT(_xlfn.TEXTJOIN(,TRUE,,,$C8,"[",AN$3,"]"),),"&lt;0",INDIRECT(_xlfn.TEXTJOIN(,TRUE,,,$C8,"[",AN$3,"]"),)),"-"),"")</f>
        <v/>
      </c>
      <c r="AO8" s="71" t="str">
        <f ca="1">IF(ExpenseSources[[#This Row],[Expense Switch]]="On",IFERROR(SUMIF(INDIRECT(_xlfn.TEXTJOIN(,TRUE,,,$C8,"[",AO$3,"]"),),"&lt;0",INDIRECT(_xlfn.TEXTJOIN(,TRUE,,,$C8,"[",AO$3,"]"),)),"-"),"")</f>
        <v/>
      </c>
      <c r="AP8" s="71" t="str">
        <f ca="1">IF(ExpenseSources[[#This Row],[Expense Switch]]="On",IFERROR(SUMIF(INDIRECT(_xlfn.TEXTJOIN(,TRUE,,,$C8,"[",AP$3,"]"),),"&lt;0",INDIRECT(_xlfn.TEXTJOIN(,TRUE,,,$C8,"[",AP$3,"]"),)),"-"),"")</f>
        <v/>
      </c>
      <c r="AQ8" s="71" t="str">
        <f ca="1">IF(ExpenseSources[[#This Row],[Expense Switch]]="On",IFERROR(SUMIF(INDIRECT(_xlfn.TEXTJOIN(,TRUE,,,$C8,"[",AQ$3,"]"),),"&lt;0",INDIRECT(_xlfn.TEXTJOIN(,TRUE,,,$C8,"[",AQ$3,"]"),)),"-"),"")</f>
        <v/>
      </c>
      <c r="AR8" s="71" t="str">
        <f ca="1">IF(ExpenseSources[[#This Row],[Expense Switch]]="On",IFERROR(SUMIF(INDIRECT(_xlfn.TEXTJOIN(,TRUE,,,$C8,"[",AR$3,"]"),),"&lt;0",INDIRECT(_xlfn.TEXTJOIN(,TRUE,,,$C8,"[",AR$3,"]"),)),"-"),"")</f>
        <v/>
      </c>
      <c r="AS8" s="71" t="str">
        <f ca="1">IF(ExpenseSources[[#This Row],[Expense Switch]]="On",IFERROR(SUMIF(INDIRECT(_xlfn.TEXTJOIN(,TRUE,,,$C8,"[",AS$3,"]"),),"&lt;0",INDIRECT(_xlfn.TEXTJOIN(,TRUE,,,$C8,"[",AS$3,"]"),)),"-"),"")</f>
        <v/>
      </c>
      <c r="AT8" s="71" t="str">
        <f ca="1">IF(ExpenseSources[[#This Row],[Expense Switch]]="On",IFERROR(SUMIF(INDIRECT(_xlfn.TEXTJOIN(,TRUE,,,$C8,"[",AT$3,"]"),),"&lt;0",INDIRECT(_xlfn.TEXTJOIN(,TRUE,,,$C8,"[",AT$3,"]"),)),"-"),"")</f>
        <v/>
      </c>
      <c r="AU8" s="71" t="str">
        <f ca="1">IF(ExpenseSources[[#This Row],[Expense Switch]]="On",IFERROR(SUMIF(INDIRECT(_xlfn.TEXTJOIN(,TRUE,,,$C8,"[",AU$3,"]"),),"&lt;0",INDIRECT(_xlfn.TEXTJOIN(,TRUE,,,$C8,"[",AU$3,"]"),)),"-"),"")</f>
        <v/>
      </c>
      <c r="AV8" s="71" t="str">
        <f ca="1">IF(ExpenseSources[[#This Row],[Expense Switch]]="On",IFERROR(SUMIF(INDIRECT(_xlfn.TEXTJOIN(,TRUE,,,$C8,"[",AV$3,"]"),),"&lt;0",INDIRECT(_xlfn.TEXTJOIN(,TRUE,,,$C8,"[",AV$3,"]"),)),"-"),"")</f>
        <v/>
      </c>
      <c r="AW8" s="71" t="str">
        <f ca="1">IF(ExpenseSources[[#This Row],[Expense Switch]]="On",IFERROR(SUMIF(INDIRECT(_xlfn.TEXTJOIN(,TRUE,,,$C8,"[",AW$3,"]"),),"&lt;0",INDIRECT(_xlfn.TEXTJOIN(,TRUE,,,$C8,"[",AW$3,"]"),)),"-"),"")</f>
        <v/>
      </c>
      <c r="AX8" s="71" t="str">
        <f ca="1">IF(ExpenseSources[[#This Row],[Expense Switch]]="On",IFERROR(SUMIF(INDIRECT(_xlfn.TEXTJOIN(,TRUE,,,$C8,"[",AX$3,"]"),),"&lt;0",INDIRECT(_xlfn.TEXTJOIN(,TRUE,,,$C8,"[",AX$3,"]"),)),"-"),"")</f>
        <v/>
      </c>
      <c r="AY8" s="71" t="str">
        <f ca="1">IF(ExpenseSources[[#This Row],[Expense Switch]]="On",IFERROR(SUMIF(INDIRECT(_xlfn.TEXTJOIN(,TRUE,,,$C8,"[",AY$3,"]"),),"&lt;0",INDIRECT(_xlfn.TEXTJOIN(,TRUE,,,$C8,"[",AY$3,"]"),)),"-"),"")</f>
        <v/>
      </c>
      <c r="AZ8" s="71" t="str">
        <f ca="1">IF(ExpenseSources[[#This Row],[Expense Switch]]="On",IFERROR(SUMIF(INDIRECT(_xlfn.TEXTJOIN(,TRUE,,,$C8,"[",AZ$3,"]"),),"&lt;0",INDIRECT(_xlfn.TEXTJOIN(,TRUE,,,$C8,"[",AZ$3,"]"),)),"-"),"")</f>
        <v/>
      </c>
      <c r="BA8" s="71" t="str">
        <f ca="1">IF(ExpenseSources[[#This Row],[Expense Switch]]="On",IFERROR(SUMIF(INDIRECT(_xlfn.TEXTJOIN(,TRUE,,,$C8,"[",BA$3,"]"),),"&lt;0",INDIRECT(_xlfn.TEXTJOIN(,TRUE,,,$C8,"[",BA$3,"]"),)),"-"),"")</f>
        <v/>
      </c>
      <c r="BB8" s="71" t="str">
        <f ca="1">IF(ExpenseSources[[#This Row],[Expense Switch]]="On",IFERROR(SUMIF(INDIRECT(_xlfn.TEXTJOIN(,TRUE,,,$C8,"[",BB$3,"]"),),"&lt;0",INDIRECT(_xlfn.TEXTJOIN(,TRUE,,,$C8,"[",BB$3,"]"),)),"-"),"")</f>
        <v/>
      </c>
      <c r="BC8" s="71" t="str">
        <f ca="1">IF(ExpenseSources[[#This Row],[Expense Switch]]="On",IFERROR(SUMIF(INDIRECT(_xlfn.TEXTJOIN(,TRUE,,,$C8,"[",BC$3,"]"),),"&lt;0",INDIRECT(_xlfn.TEXTJOIN(,TRUE,,,$C8,"[",BC$3,"]"),)),"-"),"")</f>
        <v/>
      </c>
      <c r="BD8" s="71" t="str">
        <f ca="1">IF(ExpenseSources[[#This Row],[Expense Switch]]="On",IFERROR(SUMIF(INDIRECT(_xlfn.TEXTJOIN(,TRUE,,,$C8,"[",BD$3,"]"),),"&lt;0",INDIRECT(_xlfn.TEXTJOIN(,TRUE,,,$C8,"[",BD$3,"]"),)),"-"),"")</f>
        <v/>
      </c>
      <c r="BE8" s="71" t="str">
        <f ca="1">IF(ExpenseSources[[#This Row],[Expense Switch]]="On",IFERROR(SUMIF(INDIRECT(_xlfn.TEXTJOIN(,TRUE,,,$C8,"[",BE$3,"]"),),"&lt;0",INDIRECT(_xlfn.TEXTJOIN(,TRUE,,,$C8,"[",BE$3,"]"),)),"-"),"")</f>
        <v/>
      </c>
      <c r="BF8" s="71" t="str">
        <f ca="1">IF(ExpenseSources[[#This Row],[Expense Switch]]="On",IFERROR(SUMIF(INDIRECT(_xlfn.TEXTJOIN(,TRUE,,,$C8,"[",BF$3,"]"),),"&lt;0",INDIRECT(_xlfn.TEXTJOIN(,TRUE,,,$C8,"[",BF$3,"]"),)),"-"),"")</f>
        <v/>
      </c>
      <c r="BG8" s="71" t="str">
        <f ca="1">IF(ExpenseSources[[#This Row],[Expense Switch]]="On",IFERROR(SUMIF(INDIRECT(_xlfn.TEXTJOIN(,TRUE,,,$C8,"[",BG$3,"]"),),"&lt;0",INDIRECT(_xlfn.TEXTJOIN(,TRUE,,,$C8,"[",BG$3,"]"),)),"-"),"")</f>
        <v/>
      </c>
      <c r="BH8" s="71" t="str">
        <f ca="1">IF(ExpenseSources[[#This Row],[Expense Switch]]="On",IFERROR(SUMIF(INDIRECT(_xlfn.TEXTJOIN(,TRUE,,,$C8,"[",BH$3,"]"),),"&lt;0",INDIRECT(_xlfn.TEXTJOIN(,TRUE,,,$C8,"[",BH$3,"]"),)),"-"),"")</f>
        <v/>
      </c>
      <c r="BI8" s="71" t="str">
        <f ca="1">IF(ExpenseSources[[#This Row],[Expense Switch]]="On",IFERROR(SUMIF(INDIRECT(_xlfn.TEXTJOIN(,TRUE,,,$C8,"[",BI$3,"]"),),"&lt;0",INDIRECT(_xlfn.TEXTJOIN(,TRUE,,,$C8,"[",BI$3,"]"),)),"-"),"")</f>
        <v/>
      </c>
      <c r="BJ8" s="71" t="str">
        <f ca="1">IF(ExpenseSources[[#This Row],[Expense Switch]]="On",IFERROR(SUMIF(INDIRECT(_xlfn.TEXTJOIN(,TRUE,,,$C8,"[",BJ$3,"]"),),"&lt;0",INDIRECT(_xlfn.TEXTJOIN(,TRUE,,,$C8,"[",BJ$3,"]"),)),"-"),"")</f>
        <v/>
      </c>
      <c r="BK8" s="71" t="str">
        <f ca="1">IF(ExpenseSources[[#This Row],[Expense Switch]]="On",IFERROR(SUMIF(INDIRECT(_xlfn.TEXTJOIN(,TRUE,,,$C8,"[",BK$3,"]"),),"&lt;0",INDIRECT(_xlfn.TEXTJOIN(,TRUE,,,$C8,"[",BK$3,"]"),)),"-"),"")</f>
        <v/>
      </c>
    </row>
    <row r="9" spans="2:63" ht="16.5" thickTop="1" thickBot="1" x14ac:dyDescent="0.3">
      <c r="B9" s="71" t="str">
        <f>'KPI Calculations and Macros'!C7</f>
        <v>Off</v>
      </c>
      <c r="C9" s="70" t="str">
        <f>'KPI Calculations and Macros'!B7</f>
        <v>Utilities</v>
      </c>
      <c r="D9" s="71" t="str">
        <f ca="1">IF(ExpenseSources[[#This Row],[Expense Switch]]="On",IFERROR(SUMIF(INDIRECT(_xlfn.TEXTJOIN(,TRUE,,,$C9,"[",D$3,"]"),),"&lt;0",INDIRECT(_xlfn.TEXTJOIN(,TRUE,,,$C9,"[",D$3,"]"),)),"-"),"")</f>
        <v/>
      </c>
      <c r="E9" s="71" t="str">
        <f ca="1">IF(ExpenseSources[[#This Row],[Expense Switch]]="On",IFERROR(SUMIF(INDIRECT(_xlfn.TEXTJOIN(,TRUE,,,$C9,"[",E$3,"]"),),"&lt;0",INDIRECT(_xlfn.TEXTJOIN(,TRUE,,,$C9,"[",E$3,"]"),)),"-"),"")</f>
        <v/>
      </c>
      <c r="F9" s="71" t="str">
        <f ca="1">IF(ExpenseSources[[#This Row],[Expense Switch]]="On",IFERROR(SUMIF(INDIRECT(_xlfn.TEXTJOIN(,TRUE,,,$C9,"[",F$3,"]"),),"&lt;0",INDIRECT(_xlfn.TEXTJOIN(,TRUE,,,$C9,"[",F$3,"]"),)),"-"),"")</f>
        <v/>
      </c>
      <c r="G9" s="71" t="str">
        <f ca="1">IF(ExpenseSources[[#This Row],[Expense Switch]]="On",IFERROR(SUMIF(INDIRECT(_xlfn.TEXTJOIN(,TRUE,,,$C9,"[",G$3,"]"),),"&lt;0",INDIRECT(_xlfn.TEXTJOIN(,TRUE,,,$C9,"[",G$3,"]"),)),"-"),"")</f>
        <v/>
      </c>
      <c r="H9" s="71" t="str">
        <f ca="1">IF(ExpenseSources[[#This Row],[Expense Switch]]="On",IFERROR(SUMIF(INDIRECT(_xlfn.TEXTJOIN(,TRUE,,,$C9,"[",H$3,"]"),),"&lt;0",INDIRECT(_xlfn.TEXTJOIN(,TRUE,,,$C9,"[",H$3,"]"),)),"-"),"")</f>
        <v/>
      </c>
      <c r="I9" s="71" t="str">
        <f ca="1">IF(ExpenseSources[[#This Row],[Expense Switch]]="On",IFERROR(SUMIF(INDIRECT(_xlfn.TEXTJOIN(,TRUE,,,$C9,"[",I$3,"]"),),"&lt;0",INDIRECT(_xlfn.TEXTJOIN(,TRUE,,,$C9,"[",I$3,"]"),)),"-"),"")</f>
        <v/>
      </c>
      <c r="J9" s="71" t="str">
        <f ca="1">IF(ExpenseSources[[#This Row],[Expense Switch]]="On",IFERROR(SUMIF(INDIRECT(_xlfn.TEXTJOIN(,TRUE,,,$C9,"[",J$3,"]"),),"&lt;0",INDIRECT(_xlfn.TEXTJOIN(,TRUE,,,$C9,"[",J$3,"]"),)),"-"),"")</f>
        <v/>
      </c>
      <c r="K9" s="71" t="str">
        <f ca="1">IF(ExpenseSources[[#This Row],[Expense Switch]]="On",IFERROR(SUMIF(INDIRECT(_xlfn.TEXTJOIN(,TRUE,,,$C9,"[",K$3,"]"),),"&lt;0",INDIRECT(_xlfn.TEXTJOIN(,TRUE,,,$C9,"[",K$3,"]"),)),"-"),"")</f>
        <v/>
      </c>
      <c r="L9" s="71" t="str">
        <f ca="1">IF(ExpenseSources[[#This Row],[Expense Switch]]="On",IFERROR(SUMIF(INDIRECT(_xlfn.TEXTJOIN(,TRUE,,,$C9,"[",L$3,"]"),),"&lt;0",INDIRECT(_xlfn.TEXTJOIN(,TRUE,,,$C9,"[",L$3,"]"),)),"-"),"")</f>
        <v/>
      </c>
      <c r="M9" s="71" t="str">
        <f ca="1">IF(ExpenseSources[[#This Row],[Expense Switch]]="On",IFERROR(SUMIF(INDIRECT(_xlfn.TEXTJOIN(,TRUE,,,$C9,"[",M$3,"]"),),"&lt;0",INDIRECT(_xlfn.TEXTJOIN(,TRUE,,,$C9,"[",M$3,"]"),)),"-"),"")</f>
        <v/>
      </c>
      <c r="N9" s="71" t="str">
        <f ca="1">IF(ExpenseSources[[#This Row],[Expense Switch]]="On",IFERROR(SUMIF(INDIRECT(_xlfn.TEXTJOIN(,TRUE,,,$C9,"[",N$3,"]"),),"&lt;0",INDIRECT(_xlfn.TEXTJOIN(,TRUE,,,$C9,"[",N$3,"]"),)),"-"),"")</f>
        <v/>
      </c>
      <c r="O9" s="71" t="str">
        <f ca="1">IF(ExpenseSources[[#This Row],[Expense Switch]]="On",IFERROR(SUMIF(INDIRECT(_xlfn.TEXTJOIN(,TRUE,,,$C9,"[",O$3,"]"),),"&lt;0",INDIRECT(_xlfn.TEXTJOIN(,TRUE,,,$C9,"[",O$3,"]"),)),"-"),"")</f>
        <v/>
      </c>
      <c r="P9" s="71" t="str">
        <f ca="1">IF(ExpenseSources[[#This Row],[Expense Switch]]="On",IFERROR(SUMIF(INDIRECT(_xlfn.TEXTJOIN(,TRUE,,,$C9,"[",P$3,"]"),),"&lt;0",INDIRECT(_xlfn.TEXTJOIN(,TRUE,,,$C9,"[",P$3,"]"),)),"-"),"")</f>
        <v/>
      </c>
      <c r="Q9" s="71" t="str">
        <f ca="1">IF(ExpenseSources[[#This Row],[Expense Switch]]="On",IFERROR(SUMIF(INDIRECT(_xlfn.TEXTJOIN(,TRUE,,,$C9,"[",Q$3,"]"),),"&lt;0",INDIRECT(_xlfn.TEXTJOIN(,TRUE,,,$C9,"[",Q$3,"]"),)),"-"),"")</f>
        <v/>
      </c>
      <c r="R9" s="71" t="str">
        <f ca="1">IF(ExpenseSources[[#This Row],[Expense Switch]]="On",IFERROR(SUMIF(INDIRECT(_xlfn.TEXTJOIN(,TRUE,,,$C9,"[",R$3,"]"),),"&lt;0",INDIRECT(_xlfn.TEXTJOIN(,TRUE,,,$C9,"[",R$3,"]"),)),"-"),"")</f>
        <v/>
      </c>
      <c r="S9" s="71" t="str">
        <f ca="1">IF(ExpenseSources[[#This Row],[Expense Switch]]="On",IFERROR(SUMIF(INDIRECT(_xlfn.TEXTJOIN(,TRUE,,,$C9,"[",S$3,"]"),),"&lt;0",INDIRECT(_xlfn.TEXTJOIN(,TRUE,,,$C9,"[",S$3,"]"),)),"-"),"")</f>
        <v/>
      </c>
      <c r="T9" s="71" t="str">
        <f ca="1">IF(ExpenseSources[[#This Row],[Expense Switch]]="On",IFERROR(SUMIF(INDIRECT(_xlfn.TEXTJOIN(,TRUE,,,$C9,"[",T$3,"]"),),"&lt;0",INDIRECT(_xlfn.TEXTJOIN(,TRUE,,,$C9,"[",T$3,"]"),)),"-"),"")</f>
        <v/>
      </c>
      <c r="U9" s="71" t="str">
        <f ca="1">IF(ExpenseSources[[#This Row],[Expense Switch]]="On",IFERROR(SUMIF(INDIRECT(_xlfn.TEXTJOIN(,TRUE,,,$C9,"[",U$3,"]"),),"&lt;0",INDIRECT(_xlfn.TEXTJOIN(,TRUE,,,$C9,"[",U$3,"]"),)),"-"),"")</f>
        <v/>
      </c>
      <c r="V9" s="71" t="str">
        <f ca="1">IF(ExpenseSources[[#This Row],[Expense Switch]]="On",IFERROR(SUMIF(INDIRECT(_xlfn.TEXTJOIN(,TRUE,,,$C9,"[",V$3,"]"),),"&lt;0",INDIRECT(_xlfn.TEXTJOIN(,TRUE,,,$C9,"[",V$3,"]"),)),"-"),"")</f>
        <v/>
      </c>
      <c r="W9" s="71" t="str">
        <f ca="1">IF(ExpenseSources[[#This Row],[Expense Switch]]="On",IFERROR(SUMIF(INDIRECT(_xlfn.TEXTJOIN(,TRUE,,,$C9,"[",W$3,"]"),),"&lt;0",INDIRECT(_xlfn.TEXTJOIN(,TRUE,,,$C9,"[",W$3,"]"),)),"-"),"")</f>
        <v/>
      </c>
      <c r="X9" s="71" t="str">
        <f ca="1">IF(ExpenseSources[[#This Row],[Expense Switch]]="On",IFERROR(SUMIF(INDIRECT(_xlfn.TEXTJOIN(,TRUE,,,$C9,"[",X$3,"]"),),"&lt;0",INDIRECT(_xlfn.TEXTJOIN(,TRUE,,,$C9,"[",X$3,"]"),)),"-"),"")</f>
        <v/>
      </c>
      <c r="Y9" s="71" t="str">
        <f ca="1">IF(ExpenseSources[[#This Row],[Expense Switch]]="On",IFERROR(SUMIF(INDIRECT(_xlfn.TEXTJOIN(,TRUE,,,$C9,"[",Y$3,"]"),),"&lt;0",INDIRECT(_xlfn.TEXTJOIN(,TRUE,,,$C9,"[",Y$3,"]"),)),"-"),"")</f>
        <v/>
      </c>
      <c r="Z9" s="71" t="str">
        <f ca="1">IF(ExpenseSources[[#This Row],[Expense Switch]]="On",IFERROR(SUMIF(INDIRECT(_xlfn.TEXTJOIN(,TRUE,,,$C9,"[",Z$3,"]"),),"&lt;0",INDIRECT(_xlfn.TEXTJOIN(,TRUE,,,$C9,"[",Z$3,"]"),)),"-"),"")</f>
        <v/>
      </c>
      <c r="AA9" s="71" t="str">
        <f ca="1">IF(ExpenseSources[[#This Row],[Expense Switch]]="On",IFERROR(SUMIF(INDIRECT(_xlfn.TEXTJOIN(,TRUE,,,$C9,"[",AA$3,"]"),),"&lt;0",INDIRECT(_xlfn.TEXTJOIN(,TRUE,,,$C9,"[",AA$3,"]"),)),"-"),"")</f>
        <v/>
      </c>
      <c r="AB9" s="71" t="str">
        <f ca="1">IF(ExpenseSources[[#This Row],[Expense Switch]]="On",IFERROR(SUMIF(INDIRECT(_xlfn.TEXTJOIN(,TRUE,,,$C9,"[",AB$3,"]"),),"&lt;0",INDIRECT(_xlfn.TEXTJOIN(,TRUE,,,$C9,"[",AB$3,"]"),)),"-"),"")</f>
        <v/>
      </c>
      <c r="AC9" s="71" t="str">
        <f ca="1">IF(ExpenseSources[[#This Row],[Expense Switch]]="On",IFERROR(SUMIF(INDIRECT(_xlfn.TEXTJOIN(,TRUE,,,$C9,"[",AC$3,"]"),),"&lt;0",INDIRECT(_xlfn.TEXTJOIN(,TRUE,,,$C9,"[",AC$3,"]"),)),"-"),"")</f>
        <v/>
      </c>
      <c r="AD9" s="71" t="str">
        <f ca="1">IF(ExpenseSources[[#This Row],[Expense Switch]]="On",IFERROR(SUMIF(INDIRECT(_xlfn.TEXTJOIN(,TRUE,,,$C9,"[",AD$3,"]"),),"&lt;0",INDIRECT(_xlfn.TEXTJOIN(,TRUE,,,$C9,"[",AD$3,"]"),)),"-"),"")</f>
        <v/>
      </c>
      <c r="AE9" s="71" t="str">
        <f ca="1">IF(ExpenseSources[[#This Row],[Expense Switch]]="On",IFERROR(SUMIF(INDIRECT(_xlfn.TEXTJOIN(,TRUE,,,$C9,"[",AE$3,"]"),),"&lt;0",INDIRECT(_xlfn.TEXTJOIN(,TRUE,,,$C9,"[",AE$3,"]"),)),"-"),"")</f>
        <v/>
      </c>
      <c r="AF9" s="71" t="str">
        <f ca="1">IF(ExpenseSources[[#This Row],[Expense Switch]]="On",IFERROR(SUMIF(INDIRECT(_xlfn.TEXTJOIN(,TRUE,,,$C9,"[",AF$3,"]"),),"&lt;0",INDIRECT(_xlfn.TEXTJOIN(,TRUE,,,$C9,"[",AF$3,"]"),)),"-"),"")</f>
        <v/>
      </c>
      <c r="AG9" s="71" t="str">
        <f ca="1">IF(ExpenseSources[[#This Row],[Expense Switch]]="On",IFERROR(SUMIF(INDIRECT(_xlfn.TEXTJOIN(,TRUE,,,$C9,"[",AG$3,"]"),),"&lt;0",INDIRECT(_xlfn.TEXTJOIN(,TRUE,,,$C9,"[",AG$3,"]"),)),"-"),"")</f>
        <v/>
      </c>
      <c r="AH9" s="71" t="str">
        <f ca="1">IF(ExpenseSources[[#This Row],[Expense Switch]]="On",IFERROR(SUMIF(INDIRECT(_xlfn.TEXTJOIN(,TRUE,,,$C9,"[",AH$3,"]"),),"&lt;0",INDIRECT(_xlfn.TEXTJOIN(,TRUE,,,$C9,"[",AH$3,"]"),)),"-"),"")</f>
        <v/>
      </c>
      <c r="AI9" s="71" t="str">
        <f ca="1">IF(ExpenseSources[[#This Row],[Expense Switch]]="On",IFERROR(SUMIF(INDIRECT(_xlfn.TEXTJOIN(,TRUE,,,$C9,"[",AI$3,"]"),),"&lt;0",INDIRECT(_xlfn.TEXTJOIN(,TRUE,,,$C9,"[",AI$3,"]"),)),"-"),"")</f>
        <v/>
      </c>
      <c r="AJ9" s="71" t="str">
        <f ca="1">IF(ExpenseSources[[#This Row],[Expense Switch]]="On",IFERROR(SUMIF(INDIRECT(_xlfn.TEXTJOIN(,TRUE,,,$C9,"[",AJ$3,"]"),),"&lt;0",INDIRECT(_xlfn.TEXTJOIN(,TRUE,,,$C9,"[",AJ$3,"]"),)),"-"),"")</f>
        <v/>
      </c>
      <c r="AK9" s="71" t="str">
        <f ca="1">IF(ExpenseSources[[#This Row],[Expense Switch]]="On",IFERROR(SUMIF(INDIRECT(_xlfn.TEXTJOIN(,TRUE,,,$C9,"[",AK$3,"]"),),"&lt;0",INDIRECT(_xlfn.TEXTJOIN(,TRUE,,,$C9,"[",AK$3,"]"),)),"-"),"")</f>
        <v/>
      </c>
      <c r="AL9" s="71" t="str">
        <f ca="1">IF(ExpenseSources[[#This Row],[Expense Switch]]="On",IFERROR(SUMIF(INDIRECT(_xlfn.TEXTJOIN(,TRUE,,,$C9,"[",AL$3,"]"),),"&lt;0",INDIRECT(_xlfn.TEXTJOIN(,TRUE,,,$C9,"[",AL$3,"]"),)),"-"),"")</f>
        <v/>
      </c>
      <c r="AM9" s="71" t="str">
        <f ca="1">IF(ExpenseSources[[#This Row],[Expense Switch]]="On",IFERROR(SUMIF(INDIRECT(_xlfn.TEXTJOIN(,TRUE,,,$C9,"[",AM$3,"]"),),"&lt;0",INDIRECT(_xlfn.TEXTJOIN(,TRUE,,,$C9,"[",AM$3,"]"),)),"-"),"")</f>
        <v/>
      </c>
      <c r="AN9" s="71" t="str">
        <f ca="1">IF(ExpenseSources[[#This Row],[Expense Switch]]="On",IFERROR(SUMIF(INDIRECT(_xlfn.TEXTJOIN(,TRUE,,,$C9,"[",AN$3,"]"),),"&lt;0",INDIRECT(_xlfn.TEXTJOIN(,TRUE,,,$C9,"[",AN$3,"]"),)),"-"),"")</f>
        <v/>
      </c>
      <c r="AO9" s="71" t="str">
        <f ca="1">IF(ExpenseSources[[#This Row],[Expense Switch]]="On",IFERROR(SUMIF(INDIRECT(_xlfn.TEXTJOIN(,TRUE,,,$C9,"[",AO$3,"]"),),"&lt;0",INDIRECT(_xlfn.TEXTJOIN(,TRUE,,,$C9,"[",AO$3,"]"),)),"-"),"")</f>
        <v/>
      </c>
      <c r="AP9" s="71" t="str">
        <f ca="1">IF(ExpenseSources[[#This Row],[Expense Switch]]="On",IFERROR(SUMIF(INDIRECT(_xlfn.TEXTJOIN(,TRUE,,,$C9,"[",AP$3,"]"),),"&lt;0",INDIRECT(_xlfn.TEXTJOIN(,TRUE,,,$C9,"[",AP$3,"]"),)),"-"),"")</f>
        <v/>
      </c>
      <c r="AQ9" s="71" t="str">
        <f ca="1">IF(ExpenseSources[[#This Row],[Expense Switch]]="On",IFERROR(SUMIF(INDIRECT(_xlfn.TEXTJOIN(,TRUE,,,$C9,"[",AQ$3,"]"),),"&lt;0",INDIRECT(_xlfn.TEXTJOIN(,TRUE,,,$C9,"[",AQ$3,"]"),)),"-"),"")</f>
        <v/>
      </c>
      <c r="AR9" s="71" t="str">
        <f ca="1">IF(ExpenseSources[[#This Row],[Expense Switch]]="On",IFERROR(SUMIF(INDIRECT(_xlfn.TEXTJOIN(,TRUE,,,$C9,"[",AR$3,"]"),),"&lt;0",INDIRECT(_xlfn.TEXTJOIN(,TRUE,,,$C9,"[",AR$3,"]"),)),"-"),"")</f>
        <v/>
      </c>
      <c r="AS9" s="71" t="str">
        <f ca="1">IF(ExpenseSources[[#This Row],[Expense Switch]]="On",IFERROR(SUMIF(INDIRECT(_xlfn.TEXTJOIN(,TRUE,,,$C9,"[",AS$3,"]"),),"&lt;0",INDIRECT(_xlfn.TEXTJOIN(,TRUE,,,$C9,"[",AS$3,"]"),)),"-"),"")</f>
        <v/>
      </c>
      <c r="AT9" s="71" t="str">
        <f ca="1">IF(ExpenseSources[[#This Row],[Expense Switch]]="On",IFERROR(SUMIF(INDIRECT(_xlfn.TEXTJOIN(,TRUE,,,$C9,"[",AT$3,"]"),),"&lt;0",INDIRECT(_xlfn.TEXTJOIN(,TRUE,,,$C9,"[",AT$3,"]"),)),"-"),"")</f>
        <v/>
      </c>
      <c r="AU9" s="71" t="str">
        <f ca="1">IF(ExpenseSources[[#This Row],[Expense Switch]]="On",IFERROR(SUMIF(INDIRECT(_xlfn.TEXTJOIN(,TRUE,,,$C9,"[",AU$3,"]"),),"&lt;0",INDIRECT(_xlfn.TEXTJOIN(,TRUE,,,$C9,"[",AU$3,"]"),)),"-"),"")</f>
        <v/>
      </c>
      <c r="AV9" s="71" t="str">
        <f ca="1">IF(ExpenseSources[[#This Row],[Expense Switch]]="On",IFERROR(SUMIF(INDIRECT(_xlfn.TEXTJOIN(,TRUE,,,$C9,"[",AV$3,"]"),),"&lt;0",INDIRECT(_xlfn.TEXTJOIN(,TRUE,,,$C9,"[",AV$3,"]"),)),"-"),"")</f>
        <v/>
      </c>
      <c r="AW9" s="71" t="str">
        <f ca="1">IF(ExpenseSources[[#This Row],[Expense Switch]]="On",IFERROR(SUMIF(INDIRECT(_xlfn.TEXTJOIN(,TRUE,,,$C9,"[",AW$3,"]"),),"&lt;0",INDIRECT(_xlfn.TEXTJOIN(,TRUE,,,$C9,"[",AW$3,"]"),)),"-"),"")</f>
        <v/>
      </c>
      <c r="AX9" s="71" t="str">
        <f ca="1">IF(ExpenseSources[[#This Row],[Expense Switch]]="On",IFERROR(SUMIF(INDIRECT(_xlfn.TEXTJOIN(,TRUE,,,$C9,"[",AX$3,"]"),),"&lt;0",INDIRECT(_xlfn.TEXTJOIN(,TRUE,,,$C9,"[",AX$3,"]"),)),"-"),"")</f>
        <v/>
      </c>
      <c r="AY9" s="71" t="str">
        <f ca="1">IF(ExpenseSources[[#This Row],[Expense Switch]]="On",IFERROR(SUMIF(INDIRECT(_xlfn.TEXTJOIN(,TRUE,,,$C9,"[",AY$3,"]"),),"&lt;0",INDIRECT(_xlfn.TEXTJOIN(,TRUE,,,$C9,"[",AY$3,"]"),)),"-"),"")</f>
        <v/>
      </c>
      <c r="AZ9" s="71" t="str">
        <f ca="1">IF(ExpenseSources[[#This Row],[Expense Switch]]="On",IFERROR(SUMIF(INDIRECT(_xlfn.TEXTJOIN(,TRUE,,,$C9,"[",AZ$3,"]"),),"&lt;0",INDIRECT(_xlfn.TEXTJOIN(,TRUE,,,$C9,"[",AZ$3,"]"),)),"-"),"")</f>
        <v/>
      </c>
      <c r="BA9" s="71" t="str">
        <f ca="1">IF(ExpenseSources[[#This Row],[Expense Switch]]="On",IFERROR(SUMIF(INDIRECT(_xlfn.TEXTJOIN(,TRUE,,,$C9,"[",BA$3,"]"),),"&lt;0",INDIRECT(_xlfn.TEXTJOIN(,TRUE,,,$C9,"[",BA$3,"]"),)),"-"),"")</f>
        <v/>
      </c>
      <c r="BB9" s="71" t="str">
        <f ca="1">IF(ExpenseSources[[#This Row],[Expense Switch]]="On",IFERROR(SUMIF(INDIRECT(_xlfn.TEXTJOIN(,TRUE,,,$C9,"[",BB$3,"]"),),"&lt;0",INDIRECT(_xlfn.TEXTJOIN(,TRUE,,,$C9,"[",BB$3,"]"),)),"-"),"")</f>
        <v/>
      </c>
      <c r="BC9" s="71" t="str">
        <f ca="1">IF(ExpenseSources[[#This Row],[Expense Switch]]="On",IFERROR(SUMIF(INDIRECT(_xlfn.TEXTJOIN(,TRUE,,,$C9,"[",BC$3,"]"),),"&lt;0",INDIRECT(_xlfn.TEXTJOIN(,TRUE,,,$C9,"[",BC$3,"]"),)),"-"),"")</f>
        <v/>
      </c>
      <c r="BD9" s="71" t="str">
        <f ca="1">IF(ExpenseSources[[#This Row],[Expense Switch]]="On",IFERROR(SUMIF(INDIRECT(_xlfn.TEXTJOIN(,TRUE,,,$C9,"[",BD$3,"]"),),"&lt;0",INDIRECT(_xlfn.TEXTJOIN(,TRUE,,,$C9,"[",BD$3,"]"),)),"-"),"")</f>
        <v/>
      </c>
      <c r="BE9" s="71" t="str">
        <f ca="1">IF(ExpenseSources[[#This Row],[Expense Switch]]="On",IFERROR(SUMIF(INDIRECT(_xlfn.TEXTJOIN(,TRUE,,,$C9,"[",BE$3,"]"),),"&lt;0",INDIRECT(_xlfn.TEXTJOIN(,TRUE,,,$C9,"[",BE$3,"]"),)),"-"),"")</f>
        <v/>
      </c>
      <c r="BF9" s="71" t="str">
        <f ca="1">IF(ExpenseSources[[#This Row],[Expense Switch]]="On",IFERROR(SUMIF(INDIRECT(_xlfn.TEXTJOIN(,TRUE,,,$C9,"[",BF$3,"]"),),"&lt;0",INDIRECT(_xlfn.TEXTJOIN(,TRUE,,,$C9,"[",BF$3,"]"),)),"-"),"")</f>
        <v/>
      </c>
      <c r="BG9" s="71" t="str">
        <f ca="1">IF(ExpenseSources[[#This Row],[Expense Switch]]="On",IFERROR(SUMIF(INDIRECT(_xlfn.TEXTJOIN(,TRUE,,,$C9,"[",BG$3,"]"),),"&lt;0",INDIRECT(_xlfn.TEXTJOIN(,TRUE,,,$C9,"[",BG$3,"]"),)),"-"),"")</f>
        <v/>
      </c>
      <c r="BH9" s="71" t="str">
        <f ca="1">IF(ExpenseSources[[#This Row],[Expense Switch]]="On",IFERROR(SUMIF(INDIRECT(_xlfn.TEXTJOIN(,TRUE,,,$C9,"[",BH$3,"]"),),"&lt;0",INDIRECT(_xlfn.TEXTJOIN(,TRUE,,,$C9,"[",BH$3,"]"),)),"-"),"")</f>
        <v/>
      </c>
      <c r="BI9" s="71" t="str">
        <f ca="1">IF(ExpenseSources[[#This Row],[Expense Switch]]="On",IFERROR(SUMIF(INDIRECT(_xlfn.TEXTJOIN(,TRUE,,,$C9,"[",BI$3,"]"),),"&lt;0",INDIRECT(_xlfn.TEXTJOIN(,TRUE,,,$C9,"[",BI$3,"]"),)),"-"),"")</f>
        <v/>
      </c>
      <c r="BJ9" s="71" t="str">
        <f ca="1">IF(ExpenseSources[[#This Row],[Expense Switch]]="On",IFERROR(SUMIF(INDIRECT(_xlfn.TEXTJOIN(,TRUE,,,$C9,"[",BJ$3,"]"),),"&lt;0",INDIRECT(_xlfn.TEXTJOIN(,TRUE,,,$C9,"[",BJ$3,"]"),)),"-"),"")</f>
        <v/>
      </c>
      <c r="BK9" s="71" t="str">
        <f ca="1">IF(ExpenseSources[[#This Row],[Expense Switch]]="On",IFERROR(SUMIF(INDIRECT(_xlfn.TEXTJOIN(,TRUE,,,$C9,"[",BK$3,"]"),),"&lt;0",INDIRECT(_xlfn.TEXTJOIN(,TRUE,,,$C9,"[",BK$3,"]"),)),"-"),"")</f>
        <v/>
      </c>
    </row>
    <row r="10" spans="2:63" ht="16.5" thickTop="1" thickBot="1" x14ac:dyDescent="0.3">
      <c r="B10" s="71" t="str">
        <f>'KPI Calculations and Macros'!C8</f>
        <v>On</v>
      </c>
      <c r="C10" s="70" t="str">
        <f>'KPI Calculations and Macros'!B8</f>
        <v>Salary_Payable_Monthly</v>
      </c>
      <c r="D10" s="71">
        <f ca="1">IF(ExpenseSources[[#This Row],[Expense Switch]]="On",IFERROR(SUMIF(INDIRECT(_xlfn.TEXTJOIN(,TRUE,,,$C10,"[",D$3,"]"),),"&lt;0",INDIRECT(_xlfn.TEXTJOIN(,TRUE,,,$C10,"[",D$3,"]"),)),"-"),"")</f>
        <v>0</v>
      </c>
      <c r="E10" s="71">
        <f ca="1">IF(ExpenseSources[[#This Row],[Expense Switch]]="On",IFERROR(SUMIF(INDIRECT(_xlfn.TEXTJOIN(,TRUE,,,$C10,"[",E$3,"]"),),"&lt;0",INDIRECT(_xlfn.TEXTJOIN(,TRUE,,,$C10,"[",E$3,"]"),)),"-"),"")</f>
        <v>0</v>
      </c>
      <c r="F10" s="71">
        <f ca="1">IF(ExpenseSources[[#This Row],[Expense Switch]]="On",IFERROR(SUMIF(INDIRECT(_xlfn.TEXTJOIN(,TRUE,,,$C10,"[",F$3,"]"),),"&lt;0",INDIRECT(_xlfn.TEXTJOIN(,TRUE,,,$C10,"[",F$3,"]"),)),"-"),"")</f>
        <v>0</v>
      </c>
      <c r="G10" s="71">
        <f ca="1">IF(ExpenseSources[[#This Row],[Expense Switch]]="On",IFERROR(SUMIF(INDIRECT(_xlfn.TEXTJOIN(,TRUE,,,$C10,"[",G$3,"]"),),"&lt;0",INDIRECT(_xlfn.TEXTJOIN(,TRUE,,,$C10,"[",G$3,"]"),)),"-"),"")</f>
        <v>0</v>
      </c>
      <c r="H10" s="71">
        <f ca="1">IF(ExpenseSources[[#This Row],[Expense Switch]]="On",IFERROR(SUMIF(INDIRECT(_xlfn.TEXTJOIN(,TRUE,,,$C10,"[",H$3,"]"),),"&lt;0",INDIRECT(_xlfn.TEXTJOIN(,TRUE,,,$C10,"[",H$3,"]"),)),"-"),"")</f>
        <v>0</v>
      </c>
      <c r="I10" s="71">
        <f ca="1">IF(ExpenseSources[[#This Row],[Expense Switch]]="On",IFERROR(SUMIF(INDIRECT(_xlfn.TEXTJOIN(,TRUE,,,$C10,"[",I$3,"]"),),"&lt;0",INDIRECT(_xlfn.TEXTJOIN(,TRUE,,,$C10,"[",I$3,"]"),)),"-"),"")</f>
        <v>0</v>
      </c>
      <c r="J10" s="71">
        <f ca="1">IF(ExpenseSources[[#This Row],[Expense Switch]]="On",IFERROR(SUMIF(INDIRECT(_xlfn.TEXTJOIN(,TRUE,,,$C10,"[",J$3,"]"),),"&lt;0",INDIRECT(_xlfn.TEXTJOIN(,TRUE,,,$C10,"[",J$3,"]"),)),"-"),"")</f>
        <v>0</v>
      </c>
      <c r="K10" s="71">
        <f ca="1">IF(ExpenseSources[[#This Row],[Expense Switch]]="On",IFERROR(SUMIF(INDIRECT(_xlfn.TEXTJOIN(,TRUE,,,$C10,"[",K$3,"]"),),"&lt;0",INDIRECT(_xlfn.TEXTJOIN(,TRUE,,,$C10,"[",K$3,"]"),)),"-"),"")</f>
        <v>0</v>
      </c>
      <c r="L10" s="71">
        <f ca="1">IF(ExpenseSources[[#This Row],[Expense Switch]]="On",IFERROR(SUMIF(INDIRECT(_xlfn.TEXTJOIN(,TRUE,,,$C10,"[",L$3,"]"),),"&lt;0",INDIRECT(_xlfn.TEXTJOIN(,TRUE,,,$C10,"[",L$3,"]"),)),"-"),"")</f>
        <v>0</v>
      </c>
      <c r="M10" s="71">
        <f ca="1">IF(ExpenseSources[[#This Row],[Expense Switch]]="On",IFERROR(SUMIF(INDIRECT(_xlfn.TEXTJOIN(,TRUE,,,$C10,"[",M$3,"]"),),"&lt;0",INDIRECT(_xlfn.TEXTJOIN(,TRUE,,,$C10,"[",M$3,"]"),)),"-"),"")</f>
        <v>0</v>
      </c>
      <c r="N10" s="71">
        <f ca="1">IF(ExpenseSources[[#This Row],[Expense Switch]]="On",IFERROR(SUMIF(INDIRECT(_xlfn.TEXTJOIN(,TRUE,,,$C10,"[",N$3,"]"),),"&lt;0",INDIRECT(_xlfn.TEXTJOIN(,TRUE,,,$C10,"[",N$3,"]"),)),"-"),"")</f>
        <v>0</v>
      </c>
      <c r="O10" s="71">
        <f ca="1">IF(ExpenseSources[[#This Row],[Expense Switch]]="On",IFERROR(SUMIF(INDIRECT(_xlfn.TEXTJOIN(,TRUE,,,$C10,"[",O$3,"]"),),"&lt;0",INDIRECT(_xlfn.TEXTJOIN(,TRUE,,,$C10,"[",O$3,"]"),)),"-"),"")</f>
        <v>0</v>
      </c>
      <c r="P10" s="71">
        <f ca="1">IF(ExpenseSources[[#This Row],[Expense Switch]]="On",IFERROR(SUMIF(INDIRECT(_xlfn.TEXTJOIN(,TRUE,,,$C10,"[",P$3,"]"),),"&lt;0",INDIRECT(_xlfn.TEXTJOIN(,TRUE,,,$C10,"[",P$3,"]"),)),"-"),"")</f>
        <v>0</v>
      </c>
      <c r="Q10" s="71">
        <f ca="1">IF(ExpenseSources[[#This Row],[Expense Switch]]="On",IFERROR(SUMIF(INDIRECT(_xlfn.TEXTJOIN(,TRUE,,,$C10,"[",Q$3,"]"),),"&lt;0",INDIRECT(_xlfn.TEXTJOIN(,TRUE,,,$C10,"[",Q$3,"]"),)),"-"),"")</f>
        <v>0</v>
      </c>
      <c r="R10" s="71">
        <f ca="1">IF(ExpenseSources[[#This Row],[Expense Switch]]="On",IFERROR(SUMIF(INDIRECT(_xlfn.TEXTJOIN(,TRUE,,,$C10,"[",R$3,"]"),),"&lt;0",INDIRECT(_xlfn.TEXTJOIN(,TRUE,,,$C10,"[",R$3,"]"),)),"-"),"")</f>
        <v>0</v>
      </c>
      <c r="S10" s="71">
        <f ca="1">IF(ExpenseSources[[#This Row],[Expense Switch]]="On",IFERROR(SUMIF(INDIRECT(_xlfn.TEXTJOIN(,TRUE,,,$C10,"[",S$3,"]"),),"&lt;0",INDIRECT(_xlfn.TEXTJOIN(,TRUE,,,$C10,"[",S$3,"]"),)),"-"),"")</f>
        <v>0</v>
      </c>
      <c r="T10" s="71">
        <f ca="1">IF(ExpenseSources[[#This Row],[Expense Switch]]="On",IFERROR(SUMIF(INDIRECT(_xlfn.TEXTJOIN(,TRUE,,,$C10,"[",T$3,"]"),),"&lt;0",INDIRECT(_xlfn.TEXTJOIN(,TRUE,,,$C10,"[",T$3,"]"),)),"-"),"")</f>
        <v>0</v>
      </c>
      <c r="U10" s="71">
        <f ca="1">IF(ExpenseSources[[#This Row],[Expense Switch]]="On",IFERROR(SUMIF(INDIRECT(_xlfn.TEXTJOIN(,TRUE,,,$C10,"[",U$3,"]"),),"&lt;0",INDIRECT(_xlfn.TEXTJOIN(,TRUE,,,$C10,"[",U$3,"]"),)),"-"),"")</f>
        <v>0</v>
      </c>
      <c r="V10" s="71">
        <f ca="1">IF(ExpenseSources[[#This Row],[Expense Switch]]="On",IFERROR(SUMIF(INDIRECT(_xlfn.TEXTJOIN(,TRUE,,,$C10,"[",V$3,"]"),),"&lt;0",INDIRECT(_xlfn.TEXTJOIN(,TRUE,,,$C10,"[",V$3,"]"),)),"-"),"")</f>
        <v>0</v>
      </c>
      <c r="W10" s="71">
        <f ca="1">IF(ExpenseSources[[#This Row],[Expense Switch]]="On",IFERROR(SUMIF(INDIRECT(_xlfn.TEXTJOIN(,TRUE,,,$C10,"[",W$3,"]"),),"&lt;0",INDIRECT(_xlfn.TEXTJOIN(,TRUE,,,$C10,"[",W$3,"]"),)),"-"),"")</f>
        <v>0</v>
      </c>
      <c r="X10" s="71">
        <f ca="1">IF(ExpenseSources[[#This Row],[Expense Switch]]="On",IFERROR(SUMIF(INDIRECT(_xlfn.TEXTJOIN(,TRUE,,,$C10,"[",X$3,"]"),),"&lt;0",INDIRECT(_xlfn.TEXTJOIN(,TRUE,,,$C10,"[",X$3,"]"),)),"-"),"")</f>
        <v>0</v>
      </c>
      <c r="Y10" s="71">
        <f ca="1">IF(ExpenseSources[[#This Row],[Expense Switch]]="On",IFERROR(SUMIF(INDIRECT(_xlfn.TEXTJOIN(,TRUE,,,$C10,"[",Y$3,"]"),),"&lt;0",INDIRECT(_xlfn.TEXTJOIN(,TRUE,,,$C10,"[",Y$3,"]"),)),"-"),"")</f>
        <v>0</v>
      </c>
      <c r="Z10" s="71">
        <f ca="1">IF(ExpenseSources[[#This Row],[Expense Switch]]="On",IFERROR(SUMIF(INDIRECT(_xlfn.TEXTJOIN(,TRUE,,,$C10,"[",Z$3,"]"),),"&lt;0",INDIRECT(_xlfn.TEXTJOIN(,TRUE,,,$C10,"[",Z$3,"]"),)),"-"),"")</f>
        <v>0</v>
      </c>
      <c r="AA10" s="71">
        <f ca="1">IF(ExpenseSources[[#This Row],[Expense Switch]]="On",IFERROR(SUMIF(INDIRECT(_xlfn.TEXTJOIN(,TRUE,,,$C10,"[",AA$3,"]"),),"&lt;0",INDIRECT(_xlfn.TEXTJOIN(,TRUE,,,$C10,"[",AA$3,"]"),)),"-"),"")</f>
        <v>0</v>
      </c>
      <c r="AB10" s="71">
        <f ca="1">IF(ExpenseSources[[#This Row],[Expense Switch]]="On",IFERROR(SUMIF(INDIRECT(_xlfn.TEXTJOIN(,TRUE,,,$C10,"[",AB$3,"]"),),"&lt;0",INDIRECT(_xlfn.TEXTJOIN(,TRUE,,,$C10,"[",AB$3,"]"),)),"-"),"")</f>
        <v>0</v>
      </c>
      <c r="AC10" s="71">
        <f ca="1">IF(ExpenseSources[[#This Row],[Expense Switch]]="On",IFERROR(SUMIF(INDIRECT(_xlfn.TEXTJOIN(,TRUE,,,$C10,"[",AC$3,"]"),),"&lt;0",INDIRECT(_xlfn.TEXTJOIN(,TRUE,,,$C10,"[",AC$3,"]"),)),"-"),"")</f>
        <v>0</v>
      </c>
      <c r="AD10" s="71">
        <f ca="1">IF(ExpenseSources[[#This Row],[Expense Switch]]="On",IFERROR(SUMIF(INDIRECT(_xlfn.TEXTJOIN(,TRUE,,,$C10,"[",AD$3,"]"),),"&lt;0",INDIRECT(_xlfn.TEXTJOIN(,TRUE,,,$C10,"[",AD$3,"]"),)),"-"),"")</f>
        <v>0</v>
      </c>
      <c r="AE10" s="71">
        <f ca="1">IF(ExpenseSources[[#This Row],[Expense Switch]]="On",IFERROR(SUMIF(INDIRECT(_xlfn.TEXTJOIN(,TRUE,,,$C10,"[",AE$3,"]"),),"&lt;0",INDIRECT(_xlfn.TEXTJOIN(,TRUE,,,$C10,"[",AE$3,"]"),)),"-"),"")</f>
        <v>0</v>
      </c>
      <c r="AF10" s="71">
        <f ca="1">IF(ExpenseSources[[#This Row],[Expense Switch]]="On",IFERROR(SUMIF(INDIRECT(_xlfn.TEXTJOIN(,TRUE,,,$C10,"[",AF$3,"]"),),"&lt;0",INDIRECT(_xlfn.TEXTJOIN(,TRUE,,,$C10,"[",AF$3,"]"),)),"-"),"")</f>
        <v>0</v>
      </c>
      <c r="AG10" s="71">
        <f ca="1">IF(ExpenseSources[[#This Row],[Expense Switch]]="On",IFERROR(SUMIF(INDIRECT(_xlfn.TEXTJOIN(,TRUE,,,$C10,"[",AG$3,"]"),),"&lt;0",INDIRECT(_xlfn.TEXTJOIN(,TRUE,,,$C10,"[",AG$3,"]"),)),"-"),"")</f>
        <v>0</v>
      </c>
      <c r="AH10" s="71">
        <f ca="1">IF(ExpenseSources[[#This Row],[Expense Switch]]="On",IFERROR(SUMIF(INDIRECT(_xlfn.TEXTJOIN(,TRUE,,,$C10,"[",AH$3,"]"),),"&lt;0",INDIRECT(_xlfn.TEXTJOIN(,TRUE,,,$C10,"[",AH$3,"]"),)),"-"),"")</f>
        <v>0</v>
      </c>
      <c r="AI10" s="71">
        <f ca="1">IF(ExpenseSources[[#This Row],[Expense Switch]]="On",IFERROR(SUMIF(INDIRECT(_xlfn.TEXTJOIN(,TRUE,,,$C10,"[",AI$3,"]"),),"&lt;0",INDIRECT(_xlfn.TEXTJOIN(,TRUE,,,$C10,"[",AI$3,"]"),)),"-"),"")</f>
        <v>0</v>
      </c>
      <c r="AJ10" s="71">
        <f ca="1">IF(ExpenseSources[[#This Row],[Expense Switch]]="On",IFERROR(SUMIF(INDIRECT(_xlfn.TEXTJOIN(,TRUE,,,$C10,"[",AJ$3,"]"),),"&lt;0",INDIRECT(_xlfn.TEXTJOIN(,TRUE,,,$C10,"[",AJ$3,"]"),)),"-"),"")</f>
        <v>0</v>
      </c>
      <c r="AK10" s="71">
        <f ca="1">IF(ExpenseSources[[#This Row],[Expense Switch]]="On",IFERROR(SUMIF(INDIRECT(_xlfn.TEXTJOIN(,TRUE,,,$C10,"[",AK$3,"]"),),"&lt;0",INDIRECT(_xlfn.TEXTJOIN(,TRUE,,,$C10,"[",AK$3,"]"),)),"-"),"")</f>
        <v>0</v>
      </c>
      <c r="AL10" s="71">
        <f ca="1">IF(ExpenseSources[[#This Row],[Expense Switch]]="On",IFERROR(SUMIF(INDIRECT(_xlfn.TEXTJOIN(,TRUE,,,$C10,"[",AL$3,"]"),),"&lt;0",INDIRECT(_xlfn.TEXTJOIN(,TRUE,,,$C10,"[",AL$3,"]"),)),"-"),"")</f>
        <v>0</v>
      </c>
      <c r="AM10" s="71">
        <f ca="1">IF(ExpenseSources[[#This Row],[Expense Switch]]="On",IFERROR(SUMIF(INDIRECT(_xlfn.TEXTJOIN(,TRUE,,,$C10,"[",AM$3,"]"),),"&lt;0",INDIRECT(_xlfn.TEXTJOIN(,TRUE,,,$C10,"[",AM$3,"]"),)),"-"),"")</f>
        <v>0</v>
      </c>
      <c r="AN10" s="71">
        <f ca="1">IF(ExpenseSources[[#This Row],[Expense Switch]]="On",IFERROR(SUMIF(INDIRECT(_xlfn.TEXTJOIN(,TRUE,,,$C10,"[",AN$3,"]"),),"&lt;0",INDIRECT(_xlfn.TEXTJOIN(,TRUE,,,$C10,"[",AN$3,"]"),)),"-"),"")</f>
        <v>0</v>
      </c>
      <c r="AO10" s="71">
        <f ca="1">IF(ExpenseSources[[#This Row],[Expense Switch]]="On",IFERROR(SUMIF(INDIRECT(_xlfn.TEXTJOIN(,TRUE,,,$C10,"[",AO$3,"]"),),"&lt;0",INDIRECT(_xlfn.TEXTJOIN(,TRUE,,,$C10,"[",AO$3,"]"),)),"-"),"")</f>
        <v>0</v>
      </c>
      <c r="AP10" s="71">
        <f ca="1">IF(ExpenseSources[[#This Row],[Expense Switch]]="On",IFERROR(SUMIF(INDIRECT(_xlfn.TEXTJOIN(,TRUE,,,$C10,"[",AP$3,"]"),),"&lt;0",INDIRECT(_xlfn.TEXTJOIN(,TRUE,,,$C10,"[",AP$3,"]"),)),"-"),"")</f>
        <v>0</v>
      </c>
      <c r="AQ10" s="71">
        <f ca="1">IF(ExpenseSources[[#This Row],[Expense Switch]]="On",IFERROR(SUMIF(INDIRECT(_xlfn.TEXTJOIN(,TRUE,,,$C10,"[",AQ$3,"]"),),"&lt;0",INDIRECT(_xlfn.TEXTJOIN(,TRUE,,,$C10,"[",AQ$3,"]"),)),"-"),"")</f>
        <v>0</v>
      </c>
      <c r="AR10" s="71">
        <f ca="1">IF(ExpenseSources[[#This Row],[Expense Switch]]="On",IFERROR(SUMIF(INDIRECT(_xlfn.TEXTJOIN(,TRUE,,,$C10,"[",AR$3,"]"),),"&lt;0",INDIRECT(_xlfn.TEXTJOIN(,TRUE,,,$C10,"[",AR$3,"]"),)),"-"),"")</f>
        <v>0</v>
      </c>
      <c r="AS10" s="71">
        <f ca="1">IF(ExpenseSources[[#This Row],[Expense Switch]]="On",IFERROR(SUMIF(INDIRECT(_xlfn.TEXTJOIN(,TRUE,,,$C10,"[",AS$3,"]"),),"&lt;0",INDIRECT(_xlfn.TEXTJOIN(,TRUE,,,$C10,"[",AS$3,"]"),)),"-"),"")</f>
        <v>0</v>
      </c>
      <c r="AT10" s="71">
        <f ca="1">IF(ExpenseSources[[#This Row],[Expense Switch]]="On",IFERROR(SUMIF(INDIRECT(_xlfn.TEXTJOIN(,TRUE,,,$C10,"[",AT$3,"]"),),"&lt;0",INDIRECT(_xlfn.TEXTJOIN(,TRUE,,,$C10,"[",AT$3,"]"),)),"-"),"")</f>
        <v>0</v>
      </c>
      <c r="AU10" s="71">
        <f ca="1">IF(ExpenseSources[[#This Row],[Expense Switch]]="On",IFERROR(SUMIF(INDIRECT(_xlfn.TEXTJOIN(,TRUE,,,$C10,"[",AU$3,"]"),),"&lt;0",INDIRECT(_xlfn.TEXTJOIN(,TRUE,,,$C10,"[",AU$3,"]"),)),"-"),"")</f>
        <v>0</v>
      </c>
      <c r="AV10" s="71">
        <f ca="1">IF(ExpenseSources[[#This Row],[Expense Switch]]="On",IFERROR(SUMIF(INDIRECT(_xlfn.TEXTJOIN(,TRUE,,,$C10,"[",AV$3,"]"),),"&lt;0",INDIRECT(_xlfn.TEXTJOIN(,TRUE,,,$C10,"[",AV$3,"]"),)),"-"),"")</f>
        <v>0</v>
      </c>
      <c r="AW10" s="71">
        <f ca="1">IF(ExpenseSources[[#This Row],[Expense Switch]]="On",IFERROR(SUMIF(INDIRECT(_xlfn.TEXTJOIN(,TRUE,,,$C10,"[",AW$3,"]"),),"&lt;0",INDIRECT(_xlfn.TEXTJOIN(,TRUE,,,$C10,"[",AW$3,"]"),)),"-"),"")</f>
        <v>0</v>
      </c>
      <c r="AX10" s="71">
        <f ca="1">IF(ExpenseSources[[#This Row],[Expense Switch]]="On",IFERROR(SUMIF(INDIRECT(_xlfn.TEXTJOIN(,TRUE,,,$C10,"[",AX$3,"]"),),"&lt;0",INDIRECT(_xlfn.TEXTJOIN(,TRUE,,,$C10,"[",AX$3,"]"),)),"-"),"")</f>
        <v>0</v>
      </c>
      <c r="AY10" s="71">
        <f ca="1">IF(ExpenseSources[[#This Row],[Expense Switch]]="On",IFERROR(SUMIF(INDIRECT(_xlfn.TEXTJOIN(,TRUE,,,$C10,"[",AY$3,"]"),),"&lt;0",INDIRECT(_xlfn.TEXTJOIN(,TRUE,,,$C10,"[",AY$3,"]"),)),"-"),"")</f>
        <v>0</v>
      </c>
      <c r="AZ10" s="71">
        <f ca="1">IF(ExpenseSources[[#This Row],[Expense Switch]]="On",IFERROR(SUMIF(INDIRECT(_xlfn.TEXTJOIN(,TRUE,,,$C10,"[",AZ$3,"]"),),"&lt;0",INDIRECT(_xlfn.TEXTJOIN(,TRUE,,,$C10,"[",AZ$3,"]"),)),"-"),"")</f>
        <v>0</v>
      </c>
      <c r="BA10" s="71">
        <f ca="1">IF(ExpenseSources[[#This Row],[Expense Switch]]="On",IFERROR(SUMIF(INDIRECT(_xlfn.TEXTJOIN(,TRUE,,,$C10,"[",BA$3,"]"),),"&lt;0",INDIRECT(_xlfn.TEXTJOIN(,TRUE,,,$C10,"[",BA$3,"]"),)),"-"),"")</f>
        <v>0</v>
      </c>
      <c r="BB10" s="71">
        <f ca="1">IF(ExpenseSources[[#This Row],[Expense Switch]]="On",IFERROR(SUMIF(INDIRECT(_xlfn.TEXTJOIN(,TRUE,,,$C10,"[",BB$3,"]"),),"&lt;0",INDIRECT(_xlfn.TEXTJOIN(,TRUE,,,$C10,"[",BB$3,"]"),)),"-"),"")</f>
        <v>0</v>
      </c>
      <c r="BC10" s="71">
        <f ca="1">IF(ExpenseSources[[#This Row],[Expense Switch]]="On",IFERROR(SUMIF(INDIRECT(_xlfn.TEXTJOIN(,TRUE,,,$C10,"[",BC$3,"]"),),"&lt;0",INDIRECT(_xlfn.TEXTJOIN(,TRUE,,,$C10,"[",BC$3,"]"),)),"-"),"")</f>
        <v>0</v>
      </c>
      <c r="BD10" s="71">
        <f ca="1">IF(ExpenseSources[[#This Row],[Expense Switch]]="On",IFERROR(SUMIF(INDIRECT(_xlfn.TEXTJOIN(,TRUE,,,$C10,"[",BD$3,"]"),),"&lt;0",INDIRECT(_xlfn.TEXTJOIN(,TRUE,,,$C10,"[",BD$3,"]"),)),"-"),"")</f>
        <v>0</v>
      </c>
      <c r="BE10" s="71">
        <f ca="1">IF(ExpenseSources[[#This Row],[Expense Switch]]="On",IFERROR(SUMIF(INDIRECT(_xlfn.TEXTJOIN(,TRUE,,,$C10,"[",BE$3,"]"),),"&lt;0",INDIRECT(_xlfn.TEXTJOIN(,TRUE,,,$C10,"[",BE$3,"]"),)),"-"),"")</f>
        <v>0</v>
      </c>
      <c r="BF10" s="71">
        <f ca="1">IF(ExpenseSources[[#This Row],[Expense Switch]]="On",IFERROR(SUMIF(INDIRECT(_xlfn.TEXTJOIN(,TRUE,,,$C10,"[",BF$3,"]"),),"&lt;0",INDIRECT(_xlfn.TEXTJOIN(,TRUE,,,$C10,"[",BF$3,"]"),)),"-"),"")</f>
        <v>0</v>
      </c>
      <c r="BG10" s="71">
        <f ca="1">IF(ExpenseSources[[#This Row],[Expense Switch]]="On",IFERROR(SUMIF(INDIRECT(_xlfn.TEXTJOIN(,TRUE,,,$C10,"[",BG$3,"]"),),"&lt;0",INDIRECT(_xlfn.TEXTJOIN(,TRUE,,,$C10,"[",BG$3,"]"),)),"-"),"")</f>
        <v>0</v>
      </c>
      <c r="BH10" s="71">
        <f ca="1">IF(ExpenseSources[[#This Row],[Expense Switch]]="On",IFERROR(SUMIF(INDIRECT(_xlfn.TEXTJOIN(,TRUE,,,$C10,"[",BH$3,"]"),),"&lt;0",INDIRECT(_xlfn.TEXTJOIN(,TRUE,,,$C10,"[",BH$3,"]"),)),"-"),"")</f>
        <v>0</v>
      </c>
      <c r="BI10" s="71">
        <f ca="1">IF(ExpenseSources[[#This Row],[Expense Switch]]="On",IFERROR(SUMIF(INDIRECT(_xlfn.TEXTJOIN(,TRUE,,,$C10,"[",BI$3,"]"),),"&lt;0",INDIRECT(_xlfn.TEXTJOIN(,TRUE,,,$C10,"[",BI$3,"]"),)),"-"),"")</f>
        <v>0</v>
      </c>
      <c r="BJ10" s="71">
        <f ca="1">IF(ExpenseSources[[#This Row],[Expense Switch]]="On",IFERROR(SUMIF(INDIRECT(_xlfn.TEXTJOIN(,TRUE,,,$C10,"[",BJ$3,"]"),),"&lt;0",INDIRECT(_xlfn.TEXTJOIN(,TRUE,,,$C10,"[",BJ$3,"]"),)),"-"),"")</f>
        <v>0</v>
      </c>
      <c r="BK10" s="71">
        <f ca="1">IF(ExpenseSources[[#This Row],[Expense Switch]]="On",IFERROR(SUMIF(INDIRECT(_xlfn.TEXTJOIN(,TRUE,,,$C10,"[",BK$3,"]"),),"&lt;0",INDIRECT(_xlfn.TEXTJOIN(,TRUE,,,$C10,"[",BK$3,"]"),)),"-"),"")</f>
        <v>0</v>
      </c>
    </row>
    <row r="11" spans="2:63" ht="16.5" thickTop="1" thickBot="1" x14ac:dyDescent="0.3">
      <c r="B11" s="71" t="str">
        <f>'KPI Calculations and Macros'!C9</f>
        <v>Off</v>
      </c>
      <c r="C11" s="70">
        <f>'KPI Calculations and Macros'!B9</f>
        <v>0</v>
      </c>
      <c r="D11" s="71" t="str">
        <f ca="1">IF(ExpenseSources[[#This Row],[Expense Switch]]="On",IFERROR(SUMIF(INDIRECT(_xlfn.TEXTJOIN(,TRUE,,,$C11,"[",D$3,"]"),),"&lt;0",INDIRECT(_xlfn.TEXTJOIN(,TRUE,,,$C11,"[",D$3,"]"),)),"-"),"")</f>
        <v/>
      </c>
      <c r="E11" s="71" t="str">
        <f ca="1">IF(ExpenseSources[[#This Row],[Expense Switch]]="On",IFERROR(SUMIF(INDIRECT(_xlfn.TEXTJOIN(,TRUE,,,$C11,"[",E$3,"]"),),"&lt;0",INDIRECT(_xlfn.TEXTJOIN(,TRUE,,,$C11,"[",E$3,"]"),)),"-"),"")</f>
        <v/>
      </c>
      <c r="F11" s="71" t="str">
        <f ca="1">IF(ExpenseSources[[#This Row],[Expense Switch]]="On",IFERROR(SUMIF(INDIRECT(_xlfn.TEXTJOIN(,TRUE,,,$C11,"[",F$3,"]"),),"&lt;0",INDIRECT(_xlfn.TEXTJOIN(,TRUE,,,$C11,"[",F$3,"]"),)),"-"),"")</f>
        <v/>
      </c>
      <c r="G11" s="71" t="str">
        <f ca="1">IF(ExpenseSources[[#This Row],[Expense Switch]]="On",IFERROR(SUMIF(INDIRECT(_xlfn.TEXTJOIN(,TRUE,,,$C11,"[",G$3,"]"),),"&lt;0",INDIRECT(_xlfn.TEXTJOIN(,TRUE,,,$C11,"[",G$3,"]"),)),"-"),"")</f>
        <v/>
      </c>
      <c r="H11" s="71" t="str">
        <f ca="1">IF(ExpenseSources[[#This Row],[Expense Switch]]="On",IFERROR(SUMIF(INDIRECT(_xlfn.TEXTJOIN(,TRUE,,,$C11,"[",H$3,"]"),),"&lt;0",INDIRECT(_xlfn.TEXTJOIN(,TRUE,,,$C11,"[",H$3,"]"),)),"-"),"")</f>
        <v/>
      </c>
      <c r="I11" s="71" t="str">
        <f ca="1">IF(ExpenseSources[[#This Row],[Expense Switch]]="On",IFERROR(SUMIF(INDIRECT(_xlfn.TEXTJOIN(,TRUE,,,$C11,"[",I$3,"]"),),"&lt;0",INDIRECT(_xlfn.TEXTJOIN(,TRUE,,,$C11,"[",I$3,"]"),)),"-"),"")</f>
        <v/>
      </c>
      <c r="J11" s="71" t="str">
        <f ca="1">IF(ExpenseSources[[#This Row],[Expense Switch]]="On",IFERROR(SUMIF(INDIRECT(_xlfn.TEXTJOIN(,TRUE,,,$C11,"[",J$3,"]"),),"&lt;0",INDIRECT(_xlfn.TEXTJOIN(,TRUE,,,$C11,"[",J$3,"]"),)),"-"),"")</f>
        <v/>
      </c>
      <c r="K11" s="71" t="str">
        <f ca="1">IF(ExpenseSources[[#This Row],[Expense Switch]]="On",IFERROR(SUMIF(INDIRECT(_xlfn.TEXTJOIN(,TRUE,,,$C11,"[",K$3,"]"),),"&lt;0",INDIRECT(_xlfn.TEXTJOIN(,TRUE,,,$C11,"[",K$3,"]"),)),"-"),"")</f>
        <v/>
      </c>
      <c r="L11" s="71" t="str">
        <f ca="1">IF(ExpenseSources[[#This Row],[Expense Switch]]="On",IFERROR(SUMIF(INDIRECT(_xlfn.TEXTJOIN(,TRUE,,,$C11,"[",L$3,"]"),),"&lt;0",INDIRECT(_xlfn.TEXTJOIN(,TRUE,,,$C11,"[",L$3,"]"),)),"-"),"")</f>
        <v/>
      </c>
      <c r="M11" s="71" t="str">
        <f ca="1">IF(ExpenseSources[[#This Row],[Expense Switch]]="On",IFERROR(SUMIF(INDIRECT(_xlfn.TEXTJOIN(,TRUE,,,$C11,"[",M$3,"]"),),"&lt;0",INDIRECT(_xlfn.TEXTJOIN(,TRUE,,,$C11,"[",M$3,"]"),)),"-"),"")</f>
        <v/>
      </c>
      <c r="N11" s="71" t="str">
        <f ca="1">IF(ExpenseSources[[#This Row],[Expense Switch]]="On",IFERROR(SUMIF(INDIRECT(_xlfn.TEXTJOIN(,TRUE,,,$C11,"[",N$3,"]"),),"&lt;0",INDIRECT(_xlfn.TEXTJOIN(,TRUE,,,$C11,"[",N$3,"]"),)),"-"),"")</f>
        <v/>
      </c>
      <c r="O11" s="71" t="str">
        <f ca="1">IF(ExpenseSources[[#This Row],[Expense Switch]]="On",IFERROR(SUMIF(INDIRECT(_xlfn.TEXTJOIN(,TRUE,,,$C11,"[",O$3,"]"),),"&lt;0",INDIRECT(_xlfn.TEXTJOIN(,TRUE,,,$C11,"[",O$3,"]"),)),"-"),"")</f>
        <v/>
      </c>
      <c r="P11" s="71" t="str">
        <f ca="1">IF(ExpenseSources[[#This Row],[Expense Switch]]="On",IFERROR(SUMIF(INDIRECT(_xlfn.TEXTJOIN(,TRUE,,,$C11,"[",P$3,"]"),),"&lt;0",INDIRECT(_xlfn.TEXTJOIN(,TRUE,,,$C11,"[",P$3,"]"),)),"-"),"")</f>
        <v/>
      </c>
      <c r="Q11" s="71" t="str">
        <f ca="1">IF(ExpenseSources[[#This Row],[Expense Switch]]="On",IFERROR(SUMIF(INDIRECT(_xlfn.TEXTJOIN(,TRUE,,,$C11,"[",Q$3,"]"),),"&lt;0",INDIRECT(_xlfn.TEXTJOIN(,TRUE,,,$C11,"[",Q$3,"]"),)),"-"),"")</f>
        <v/>
      </c>
      <c r="R11" s="71" t="str">
        <f ca="1">IF(ExpenseSources[[#This Row],[Expense Switch]]="On",IFERROR(SUMIF(INDIRECT(_xlfn.TEXTJOIN(,TRUE,,,$C11,"[",R$3,"]"),),"&lt;0",INDIRECT(_xlfn.TEXTJOIN(,TRUE,,,$C11,"[",R$3,"]"),)),"-"),"")</f>
        <v/>
      </c>
      <c r="S11" s="71" t="str">
        <f ca="1">IF(ExpenseSources[[#This Row],[Expense Switch]]="On",IFERROR(SUMIF(INDIRECT(_xlfn.TEXTJOIN(,TRUE,,,$C11,"[",S$3,"]"),),"&lt;0",INDIRECT(_xlfn.TEXTJOIN(,TRUE,,,$C11,"[",S$3,"]"),)),"-"),"")</f>
        <v/>
      </c>
      <c r="T11" s="71" t="str">
        <f ca="1">IF(ExpenseSources[[#This Row],[Expense Switch]]="On",IFERROR(SUMIF(INDIRECT(_xlfn.TEXTJOIN(,TRUE,,,$C11,"[",T$3,"]"),),"&lt;0",INDIRECT(_xlfn.TEXTJOIN(,TRUE,,,$C11,"[",T$3,"]"),)),"-"),"")</f>
        <v/>
      </c>
      <c r="U11" s="71" t="str">
        <f ca="1">IF(ExpenseSources[[#This Row],[Expense Switch]]="On",IFERROR(SUMIF(INDIRECT(_xlfn.TEXTJOIN(,TRUE,,,$C11,"[",U$3,"]"),),"&lt;0",INDIRECT(_xlfn.TEXTJOIN(,TRUE,,,$C11,"[",U$3,"]"),)),"-"),"")</f>
        <v/>
      </c>
      <c r="V11" s="71" t="str">
        <f ca="1">IF(ExpenseSources[[#This Row],[Expense Switch]]="On",IFERROR(SUMIF(INDIRECT(_xlfn.TEXTJOIN(,TRUE,,,$C11,"[",V$3,"]"),),"&lt;0",INDIRECT(_xlfn.TEXTJOIN(,TRUE,,,$C11,"[",V$3,"]"),)),"-"),"")</f>
        <v/>
      </c>
      <c r="W11" s="71" t="str">
        <f ca="1">IF(ExpenseSources[[#This Row],[Expense Switch]]="On",IFERROR(SUMIF(INDIRECT(_xlfn.TEXTJOIN(,TRUE,,,$C11,"[",W$3,"]"),),"&lt;0",INDIRECT(_xlfn.TEXTJOIN(,TRUE,,,$C11,"[",W$3,"]"),)),"-"),"")</f>
        <v/>
      </c>
      <c r="X11" s="71" t="str">
        <f ca="1">IF(ExpenseSources[[#This Row],[Expense Switch]]="On",IFERROR(SUMIF(INDIRECT(_xlfn.TEXTJOIN(,TRUE,,,$C11,"[",X$3,"]"),),"&lt;0",INDIRECT(_xlfn.TEXTJOIN(,TRUE,,,$C11,"[",X$3,"]"),)),"-"),"")</f>
        <v/>
      </c>
      <c r="Y11" s="71" t="str">
        <f ca="1">IF(ExpenseSources[[#This Row],[Expense Switch]]="On",IFERROR(SUMIF(INDIRECT(_xlfn.TEXTJOIN(,TRUE,,,$C11,"[",Y$3,"]"),),"&lt;0",INDIRECT(_xlfn.TEXTJOIN(,TRUE,,,$C11,"[",Y$3,"]"),)),"-"),"")</f>
        <v/>
      </c>
      <c r="Z11" s="71" t="str">
        <f ca="1">IF(ExpenseSources[[#This Row],[Expense Switch]]="On",IFERROR(SUMIF(INDIRECT(_xlfn.TEXTJOIN(,TRUE,,,$C11,"[",Z$3,"]"),),"&lt;0",INDIRECT(_xlfn.TEXTJOIN(,TRUE,,,$C11,"[",Z$3,"]"),)),"-"),"")</f>
        <v/>
      </c>
      <c r="AA11" s="71" t="str">
        <f ca="1">IF(ExpenseSources[[#This Row],[Expense Switch]]="On",IFERROR(SUMIF(INDIRECT(_xlfn.TEXTJOIN(,TRUE,,,$C11,"[",AA$3,"]"),),"&lt;0",INDIRECT(_xlfn.TEXTJOIN(,TRUE,,,$C11,"[",AA$3,"]"),)),"-"),"")</f>
        <v/>
      </c>
      <c r="AB11" s="71" t="str">
        <f ca="1">IF(ExpenseSources[[#This Row],[Expense Switch]]="On",IFERROR(SUMIF(INDIRECT(_xlfn.TEXTJOIN(,TRUE,,,$C11,"[",AB$3,"]"),),"&lt;0",INDIRECT(_xlfn.TEXTJOIN(,TRUE,,,$C11,"[",AB$3,"]"),)),"-"),"")</f>
        <v/>
      </c>
      <c r="AC11" s="71" t="str">
        <f ca="1">IF(ExpenseSources[[#This Row],[Expense Switch]]="On",IFERROR(SUMIF(INDIRECT(_xlfn.TEXTJOIN(,TRUE,,,$C11,"[",AC$3,"]"),),"&lt;0",INDIRECT(_xlfn.TEXTJOIN(,TRUE,,,$C11,"[",AC$3,"]"),)),"-"),"")</f>
        <v/>
      </c>
      <c r="AD11" s="71" t="str">
        <f ca="1">IF(ExpenseSources[[#This Row],[Expense Switch]]="On",IFERROR(SUMIF(INDIRECT(_xlfn.TEXTJOIN(,TRUE,,,$C11,"[",AD$3,"]"),),"&lt;0",INDIRECT(_xlfn.TEXTJOIN(,TRUE,,,$C11,"[",AD$3,"]"),)),"-"),"")</f>
        <v/>
      </c>
      <c r="AE11" s="71" t="str">
        <f ca="1">IF(ExpenseSources[[#This Row],[Expense Switch]]="On",IFERROR(SUMIF(INDIRECT(_xlfn.TEXTJOIN(,TRUE,,,$C11,"[",AE$3,"]"),),"&lt;0",INDIRECT(_xlfn.TEXTJOIN(,TRUE,,,$C11,"[",AE$3,"]"),)),"-"),"")</f>
        <v/>
      </c>
      <c r="AF11" s="71" t="str">
        <f ca="1">IF(ExpenseSources[[#This Row],[Expense Switch]]="On",IFERROR(SUMIF(INDIRECT(_xlfn.TEXTJOIN(,TRUE,,,$C11,"[",AF$3,"]"),),"&lt;0",INDIRECT(_xlfn.TEXTJOIN(,TRUE,,,$C11,"[",AF$3,"]"),)),"-"),"")</f>
        <v/>
      </c>
      <c r="AG11" s="71" t="str">
        <f ca="1">IF(ExpenseSources[[#This Row],[Expense Switch]]="On",IFERROR(SUMIF(INDIRECT(_xlfn.TEXTJOIN(,TRUE,,,$C11,"[",AG$3,"]"),),"&lt;0",INDIRECT(_xlfn.TEXTJOIN(,TRUE,,,$C11,"[",AG$3,"]"),)),"-"),"")</f>
        <v/>
      </c>
      <c r="AH11" s="71" t="str">
        <f ca="1">IF(ExpenseSources[[#This Row],[Expense Switch]]="On",IFERROR(SUMIF(INDIRECT(_xlfn.TEXTJOIN(,TRUE,,,$C11,"[",AH$3,"]"),),"&lt;0",INDIRECT(_xlfn.TEXTJOIN(,TRUE,,,$C11,"[",AH$3,"]"),)),"-"),"")</f>
        <v/>
      </c>
      <c r="AI11" s="71" t="str">
        <f ca="1">IF(ExpenseSources[[#This Row],[Expense Switch]]="On",IFERROR(SUMIF(INDIRECT(_xlfn.TEXTJOIN(,TRUE,,,$C11,"[",AI$3,"]"),),"&lt;0",INDIRECT(_xlfn.TEXTJOIN(,TRUE,,,$C11,"[",AI$3,"]"),)),"-"),"")</f>
        <v/>
      </c>
      <c r="AJ11" s="71" t="str">
        <f ca="1">IF(ExpenseSources[[#This Row],[Expense Switch]]="On",IFERROR(SUMIF(INDIRECT(_xlfn.TEXTJOIN(,TRUE,,,$C11,"[",AJ$3,"]"),),"&lt;0",INDIRECT(_xlfn.TEXTJOIN(,TRUE,,,$C11,"[",AJ$3,"]"),)),"-"),"")</f>
        <v/>
      </c>
      <c r="AK11" s="71" t="str">
        <f ca="1">IF(ExpenseSources[[#This Row],[Expense Switch]]="On",IFERROR(SUMIF(INDIRECT(_xlfn.TEXTJOIN(,TRUE,,,$C11,"[",AK$3,"]"),),"&lt;0",INDIRECT(_xlfn.TEXTJOIN(,TRUE,,,$C11,"[",AK$3,"]"),)),"-"),"")</f>
        <v/>
      </c>
      <c r="AL11" s="71" t="str">
        <f ca="1">IF(ExpenseSources[[#This Row],[Expense Switch]]="On",IFERROR(SUMIF(INDIRECT(_xlfn.TEXTJOIN(,TRUE,,,$C11,"[",AL$3,"]"),),"&lt;0",INDIRECT(_xlfn.TEXTJOIN(,TRUE,,,$C11,"[",AL$3,"]"),)),"-"),"")</f>
        <v/>
      </c>
      <c r="AM11" s="71" t="str">
        <f ca="1">IF(ExpenseSources[[#This Row],[Expense Switch]]="On",IFERROR(SUMIF(INDIRECT(_xlfn.TEXTJOIN(,TRUE,,,$C11,"[",AM$3,"]"),),"&lt;0",INDIRECT(_xlfn.TEXTJOIN(,TRUE,,,$C11,"[",AM$3,"]"),)),"-"),"")</f>
        <v/>
      </c>
      <c r="AN11" s="71" t="str">
        <f ca="1">IF(ExpenseSources[[#This Row],[Expense Switch]]="On",IFERROR(SUMIF(INDIRECT(_xlfn.TEXTJOIN(,TRUE,,,$C11,"[",AN$3,"]"),),"&lt;0",INDIRECT(_xlfn.TEXTJOIN(,TRUE,,,$C11,"[",AN$3,"]"),)),"-"),"")</f>
        <v/>
      </c>
      <c r="AO11" s="71" t="str">
        <f ca="1">IF(ExpenseSources[[#This Row],[Expense Switch]]="On",IFERROR(SUMIF(INDIRECT(_xlfn.TEXTJOIN(,TRUE,,,$C11,"[",AO$3,"]"),),"&lt;0",INDIRECT(_xlfn.TEXTJOIN(,TRUE,,,$C11,"[",AO$3,"]"),)),"-"),"")</f>
        <v/>
      </c>
      <c r="AP11" s="71" t="str">
        <f ca="1">IF(ExpenseSources[[#This Row],[Expense Switch]]="On",IFERROR(SUMIF(INDIRECT(_xlfn.TEXTJOIN(,TRUE,,,$C11,"[",AP$3,"]"),),"&lt;0",INDIRECT(_xlfn.TEXTJOIN(,TRUE,,,$C11,"[",AP$3,"]"),)),"-"),"")</f>
        <v/>
      </c>
      <c r="AQ11" s="71" t="str">
        <f ca="1">IF(ExpenseSources[[#This Row],[Expense Switch]]="On",IFERROR(SUMIF(INDIRECT(_xlfn.TEXTJOIN(,TRUE,,,$C11,"[",AQ$3,"]"),),"&lt;0",INDIRECT(_xlfn.TEXTJOIN(,TRUE,,,$C11,"[",AQ$3,"]"),)),"-"),"")</f>
        <v/>
      </c>
      <c r="AR11" s="71" t="str">
        <f ca="1">IF(ExpenseSources[[#This Row],[Expense Switch]]="On",IFERROR(SUMIF(INDIRECT(_xlfn.TEXTJOIN(,TRUE,,,$C11,"[",AR$3,"]"),),"&lt;0",INDIRECT(_xlfn.TEXTJOIN(,TRUE,,,$C11,"[",AR$3,"]"),)),"-"),"")</f>
        <v/>
      </c>
      <c r="AS11" s="71" t="str">
        <f ca="1">IF(ExpenseSources[[#This Row],[Expense Switch]]="On",IFERROR(SUMIF(INDIRECT(_xlfn.TEXTJOIN(,TRUE,,,$C11,"[",AS$3,"]"),),"&lt;0",INDIRECT(_xlfn.TEXTJOIN(,TRUE,,,$C11,"[",AS$3,"]"),)),"-"),"")</f>
        <v/>
      </c>
      <c r="AT11" s="71" t="str">
        <f ca="1">IF(ExpenseSources[[#This Row],[Expense Switch]]="On",IFERROR(SUMIF(INDIRECT(_xlfn.TEXTJOIN(,TRUE,,,$C11,"[",AT$3,"]"),),"&lt;0",INDIRECT(_xlfn.TEXTJOIN(,TRUE,,,$C11,"[",AT$3,"]"),)),"-"),"")</f>
        <v/>
      </c>
      <c r="AU11" s="71" t="str">
        <f ca="1">IF(ExpenseSources[[#This Row],[Expense Switch]]="On",IFERROR(SUMIF(INDIRECT(_xlfn.TEXTJOIN(,TRUE,,,$C11,"[",AU$3,"]"),),"&lt;0",INDIRECT(_xlfn.TEXTJOIN(,TRUE,,,$C11,"[",AU$3,"]"),)),"-"),"")</f>
        <v/>
      </c>
      <c r="AV11" s="71" t="str">
        <f ca="1">IF(ExpenseSources[[#This Row],[Expense Switch]]="On",IFERROR(SUMIF(INDIRECT(_xlfn.TEXTJOIN(,TRUE,,,$C11,"[",AV$3,"]"),),"&lt;0",INDIRECT(_xlfn.TEXTJOIN(,TRUE,,,$C11,"[",AV$3,"]"),)),"-"),"")</f>
        <v/>
      </c>
      <c r="AW11" s="71" t="str">
        <f ca="1">IF(ExpenseSources[[#This Row],[Expense Switch]]="On",IFERROR(SUMIF(INDIRECT(_xlfn.TEXTJOIN(,TRUE,,,$C11,"[",AW$3,"]"),),"&lt;0",INDIRECT(_xlfn.TEXTJOIN(,TRUE,,,$C11,"[",AW$3,"]"),)),"-"),"")</f>
        <v/>
      </c>
      <c r="AX11" s="71" t="str">
        <f ca="1">IF(ExpenseSources[[#This Row],[Expense Switch]]="On",IFERROR(SUMIF(INDIRECT(_xlfn.TEXTJOIN(,TRUE,,,$C11,"[",AX$3,"]"),),"&lt;0",INDIRECT(_xlfn.TEXTJOIN(,TRUE,,,$C11,"[",AX$3,"]"),)),"-"),"")</f>
        <v/>
      </c>
      <c r="AY11" s="71" t="str">
        <f ca="1">IF(ExpenseSources[[#This Row],[Expense Switch]]="On",IFERROR(SUMIF(INDIRECT(_xlfn.TEXTJOIN(,TRUE,,,$C11,"[",AY$3,"]"),),"&lt;0",INDIRECT(_xlfn.TEXTJOIN(,TRUE,,,$C11,"[",AY$3,"]"),)),"-"),"")</f>
        <v/>
      </c>
      <c r="AZ11" s="71" t="str">
        <f ca="1">IF(ExpenseSources[[#This Row],[Expense Switch]]="On",IFERROR(SUMIF(INDIRECT(_xlfn.TEXTJOIN(,TRUE,,,$C11,"[",AZ$3,"]"),),"&lt;0",INDIRECT(_xlfn.TEXTJOIN(,TRUE,,,$C11,"[",AZ$3,"]"),)),"-"),"")</f>
        <v/>
      </c>
      <c r="BA11" s="71" t="str">
        <f ca="1">IF(ExpenseSources[[#This Row],[Expense Switch]]="On",IFERROR(SUMIF(INDIRECT(_xlfn.TEXTJOIN(,TRUE,,,$C11,"[",BA$3,"]"),),"&lt;0",INDIRECT(_xlfn.TEXTJOIN(,TRUE,,,$C11,"[",BA$3,"]"),)),"-"),"")</f>
        <v/>
      </c>
      <c r="BB11" s="71" t="str">
        <f ca="1">IF(ExpenseSources[[#This Row],[Expense Switch]]="On",IFERROR(SUMIF(INDIRECT(_xlfn.TEXTJOIN(,TRUE,,,$C11,"[",BB$3,"]"),),"&lt;0",INDIRECT(_xlfn.TEXTJOIN(,TRUE,,,$C11,"[",BB$3,"]"),)),"-"),"")</f>
        <v/>
      </c>
      <c r="BC11" s="71" t="str">
        <f ca="1">IF(ExpenseSources[[#This Row],[Expense Switch]]="On",IFERROR(SUMIF(INDIRECT(_xlfn.TEXTJOIN(,TRUE,,,$C11,"[",BC$3,"]"),),"&lt;0",INDIRECT(_xlfn.TEXTJOIN(,TRUE,,,$C11,"[",BC$3,"]"),)),"-"),"")</f>
        <v/>
      </c>
      <c r="BD11" s="71" t="str">
        <f ca="1">IF(ExpenseSources[[#This Row],[Expense Switch]]="On",IFERROR(SUMIF(INDIRECT(_xlfn.TEXTJOIN(,TRUE,,,$C11,"[",BD$3,"]"),),"&lt;0",INDIRECT(_xlfn.TEXTJOIN(,TRUE,,,$C11,"[",BD$3,"]"),)),"-"),"")</f>
        <v/>
      </c>
      <c r="BE11" s="71" t="str">
        <f ca="1">IF(ExpenseSources[[#This Row],[Expense Switch]]="On",IFERROR(SUMIF(INDIRECT(_xlfn.TEXTJOIN(,TRUE,,,$C11,"[",BE$3,"]"),),"&lt;0",INDIRECT(_xlfn.TEXTJOIN(,TRUE,,,$C11,"[",BE$3,"]"),)),"-"),"")</f>
        <v/>
      </c>
      <c r="BF11" s="71" t="str">
        <f ca="1">IF(ExpenseSources[[#This Row],[Expense Switch]]="On",IFERROR(SUMIF(INDIRECT(_xlfn.TEXTJOIN(,TRUE,,,$C11,"[",BF$3,"]"),),"&lt;0",INDIRECT(_xlfn.TEXTJOIN(,TRUE,,,$C11,"[",BF$3,"]"),)),"-"),"")</f>
        <v/>
      </c>
      <c r="BG11" s="71" t="str">
        <f ca="1">IF(ExpenseSources[[#This Row],[Expense Switch]]="On",IFERROR(SUMIF(INDIRECT(_xlfn.TEXTJOIN(,TRUE,,,$C11,"[",BG$3,"]"),),"&lt;0",INDIRECT(_xlfn.TEXTJOIN(,TRUE,,,$C11,"[",BG$3,"]"),)),"-"),"")</f>
        <v/>
      </c>
      <c r="BH11" s="71" t="str">
        <f ca="1">IF(ExpenseSources[[#This Row],[Expense Switch]]="On",IFERROR(SUMIF(INDIRECT(_xlfn.TEXTJOIN(,TRUE,,,$C11,"[",BH$3,"]"),),"&lt;0",INDIRECT(_xlfn.TEXTJOIN(,TRUE,,,$C11,"[",BH$3,"]"),)),"-"),"")</f>
        <v/>
      </c>
      <c r="BI11" s="71" t="str">
        <f ca="1">IF(ExpenseSources[[#This Row],[Expense Switch]]="On",IFERROR(SUMIF(INDIRECT(_xlfn.TEXTJOIN(,TRUE,,,$C11,"[",BI$3,"]"),),"&lt;0",INDIRECT(_xlfn.TEXTJOIN(,TRUE,,,$C11,"[",BI$3,"]"),)),"-"),"")</f>
        <v/>
      </c>
      <c r="BJ11" s="71" t="str">
        <f ca="1">IF(ExpenseSources[[#This Row],[Expense Switch]]="On",IFERROR(SUMIF(INDIRECT(_xlfn.TEXTJOIN(,TRUE,,,$C11,"[",BJ$3,"]"),),"&lt;0",INDIRECT(_xlfn.TEXTJOIN(,TRUE,,,$C11,"[",BJ$3,"]"),)),"-"),"")</f>
        <v/>
      </c>
      <c r="BK11" s="71" t="str">
        <f ca="1">IF(ExpenseSources[[#This Row],[Expense Switch]]="On",IFERROR(SUMIF(INDIRECT(_xlfn.TEXTJOIN(,TRUE,,,$C11,"[",BK$3,"]"),),"&lt;0",INDIRECT(_xlfn.TEXTJOIN(,TRUE,,,$C11,"[",BK$3,"]"),)),"-"),"")</f>
        <v/>
      </c>
    </row>
    <row r="12" spans="2:63" ht="16.5" thickTop="1" thickBot="1" x14ac:dyDescent="0.3">
      <c r="B12" s="71" t="str">
        <f>'KPI Calculations and Macros'!C10</f>
        <v>Off</v>
      </c>
      <c r="C12" s="70">
        <f>'KPI Calculations and Macros'!B10</f>
        <v>0</v>
      </c>
      <c r="D12" s="71" t="str">
        <f ca="1">IF(ExpenseSources[[#This Row],[Expense Switch]]="On",IFERROR(SUMIF(INDIRECT(_xlfn.TEXTJOIN(,TRUE,,,$C12,"[",D$3,"]"),),"&lt;0",INDIRECT(_xlfn.TEXTJOIN(,TRUE,,,$C12,"[",D$3,"]"),)),"-"),"")</f>
        <v/>
      </c>
      <c r="E12" s="71" t="str">
        <f ca="1">IF(ExpenseSources[[#This Row],[Expense Switch]]="On",IFERROR(SUMIF(INDIRECT(_xlfn.TEXTJOIN(,TRUE,,,$C12,"[",E$3,"]"),),"&lt;0",INDIRECT(_xlfn.TEXTJOIN(,TRUE,,,$C12,"[",E$3,"]"),)),"-"),"")</f>
        <v/>
      </c>
      <c r="F12" s="71" t="str">
        <f ca="1">IF(ExpenseSources[[#This Row],[Expense Switch]]="On",IFERROR(SUMIF(INDIRECT(_xlfn.TEXTJOIN(,TRUE,,,$C12,"[",F$3,"]"),),"&lt;0",INDIRECT(_xlfn.TEXTJOIN(,TRUE,,,$C12,"[",F$3,"]"),)),"-"),"")</f>
        <v/>
      </c>
      <c r="G12" s="71" t="str">
        <f ca="1">IF(ExpenseSources[[#This Row],[Expense Switch]]="On",IFERROR(SUMIF(INDIRECT(_xlfn.TEXTJOIN(,TRUE,,,$C12,"[",G$3,"]"),),"&lt;0",INDIRECT(_xlfn.TEXTJOIN(,TRUE,,,$C12,"[",G$3,"]"),)),"-"),"")</f>
        <v/>
      </c>
      <c r="H12" s="71" t="str">
        <f ca="1">IF(ExpenseSources[[#This Row],[Expense Switch]]="On",IFERROR(SUMIF(INDIRECT(_xlfn.TEXTJOIN(,TRUE,,,$C12,"[",H$3,"]"),),"&lt;0",INDIRECT(_xlfn.TEXTJOIN(,TRUE,,,$C12,"[",H$3,"]"),)),"-"),"")</f>
        <v/>
      </c>
      <c r="I12" s="71" t="str">
        <f ca="1">IF(ExpenseSources[[#This Row],[Expense Switch]]="On",IFERROR(SUMIF(INDIRECT(_xlfn.TEXTJOIN(,TRUE,,,$C12,"[",I$3,"]"),),"&lt;0",INDIRECT(_xlfn.TEXTJOIN(,TRUE,,,$C12,"[",I$3,"]"),)),"-"),"")</f>
        <v/>
      </c>
      <c r="J12" s="71" t="str">
        <f ca="1">IF(ExpenseSources[[#This Row],[Expense Switch]]="On",IFERROR(SUMIF(INDIRECT(_xlfn.TEXTJOIN(,TRUE,,,$C12,"[",J$3,"]"),),"&lt;0",INDIRECT(_xlfn.TEXTJOIN(,TRUE,,,$C12,"[",J$3,"]"),)),"-"),"")</f>
        <v/>
      </c>
      <c r="K12" s="71" t="str">
        <f ca="1">IF(ExpenseSources[[#This Row],[Expense Switch]]="On",IFERROR(SUMIF(INDIRECT(_xlfn.TEXTJOIN(,TRUE,,,$C12,"[",K$3,"]"),),"&lt;0",INDIRECT(_xlfn.TEXTJOIN(,TRUE,,,$C12,"[",K$3,"]"),)),"-"),"")</f>
        <v/>
      </c>
      <c r="L12" s="71" t="str">
        <f ca="1">IF(ExpenseSources[[#This Row],[Expense Switch]]="On",IFERROR(SUMIF(INDIRECT(_xlfn.TEXTJOIN(,TRUE,,,$C12,"[",L$3,"]"),),"&lt;0",INDIRECT(_xlfn.TEXTJOIN(,TRUE,,,$C12,"[",L$3,"]"),)),"-"),"")</f>
        <v/>
      </c>
      <c r="M12" s="71" t="str">
        <f ca="1">IF(ExpenseSources[[#This Row],[Expense Switch]]="On",IFERROR(SUMIF(INDIRECT(_xlfn.TEXTJOIN(,TRUE,,,$C12,"[",M$3,"]"),),"&lt;0",INDIRECT(_xlfn.TEXTJOIN(,TRUE,,,$C12,"[",M$3,"]"),)),"-"),"")</f>
        <v/>
      </c>
      <c r="N12" s="71" t="str">
        <f ca="1">IF(ExpenseSources[[#This Row],[Expense Switch]]="On",IFERROR(SUMIF(INDIRECT(_xlfn.TEXTJOIN(,TRUE,,,$C12,"[",N$3,"]"),),"&lt;0",INDIRECT(_xlfn.TEXTJOIN(,TRUE,,,$C12,"[",N$3,"]"),)),"-"),"")</f>
        <v/>
      </c>
      <c r="O12" s="71" t="str">
        <f ca="1">IF(ExpenseSources[[#This Row],[Expense Switch]]="On",IFERROR(SUMIF(INDIRECT(_xlfn.TEXTJOIN(,TRUE,,,$C12,"[",O$3,"]"),),"&lt;0",INDIRECT(_xlfn.TEXTJOIN(,TRUE,,,$C12,"[",O$3,"]"),)),"-"),"")</f>
        <v/>
      </c>
      <c r="P12" s="71" t="str">
        <f ca="1">IF(ExpenseSources[[#This Row],[Expense Switch]]="On",IFERROR(SUMIF(INDIRECT(_xlfn.TEXTJOIN(,TRUE,,,$C12,"[",P$3,"]"),),"&lt;0",INDIRECT(_xlfn.TEXTJOIN(,TRUE,,,$C12,"[",P$3,"]"),)),"-"),"")</f>
        <v/>
      </c>
      <c r="Q12" s="71" t="str">
        <f ca="1">IF(ExpenseSources[[#This Row],[Expense Switch]]="On",IFERROR(SUMIF(INDIRECT(_xlfn.TEXTJOIN(,TRUE,,,$C12,"[",Q$3,"]"),),"&lt;0",INDIRECT(_xlfn.TEXTJOIN(,TRUE,,,$C12,"[",Q$3,"]"),)),"-"),"")</f>
        <v/>
      </c>
      <c r="R12" s="71" t="str">
        <f ca="1">IF(ExpenseSources[[#This Row],[Expense Switch]]="On",IFERROR(SUMIF(INDIRECT(_xlfn.TEXTJOIN(,TRUE,,,$C12,"[",R$3,"]"),),"&lt;0",INDIRECT(_xlfn.TEXTJOIN(,TRUE,,,$C12,"[",R$3,"]"),)),"-"),"")</f>
        <v/>
      </c>
      <c r="S12" s="71" t="str">
        <f ca="1">IF(ExpenseSources[[#This Row],[Expense Switch]]="On",IFERROR(SUMIF(INDIRECT(_xlfn.TEXTJOIN(,TRUE,,,$C12,"[",S$3,"]"),),"&lt;0",INDIRECT(_xlfn.TEXTJOIN(,TRUE,,,$C12,"[",S$3,"]"),)),"-"),"")</f>
        <v/>
      </c>
      <c r="T12" s="71" t="str">
        <f ca="1">IF(ExpenseSources[[#This Row],[Expense Switch]]="On",IFERROR(SUMIF(INDIRECT(_xlfn.TEXTJOIN(,TRUE,,,$C12,"[",T$3,"]"),),"&lt;0",INDIRECT(_xlfn.TEXTJOIN(,TRUE,,,$C12,"[",T$3,"]"),)),"-"),"")</f>
        <v/>
      </c>
      <c r="U12" s="71" t="str">
        <f ca="1">IF(ExpenseSources[[#This Row],[Expense Switch]]="On",IFERROR(SUMIF(INDIRECT(_xlfn.TEXTJOIN(,TRUE,,,$C12,"[",U$3,"]"),),"&lt;0",INDIRECT(_xlfn.TEXTJOIN(,TRUE,,,$C12,"[",U$3,"]"),)),"-"),"")</f>
        <v/>
      </c>
      <c r="V12" s="71" t="str">
        <f ca="1">IF(ExpenseSources[[#This Row],[Expense Switch]]="On",IFERROR(SUMIF(INDIRECT(_xlfn.TEXTJOIN(,TRUE,,,$C12,"[",V$3,"]"),),"&lt;0",INDIRECT(_xlfn.TEXTJOIN(,TRUE,,,$C12,"[",V$3,"]"),)),"-"),"")</f>
        <v/>
      </c>
      <c r="W12" s="71" t="str">
        <f ca="1">IF(ExpenseSources[[#This Row],[Expense Switch]]="On",IFERROR(SUMIF(INDIRECT(_xlfn.TEXTJOIN(,TRUE,,,$C12,"[",W$3,"]"),),"&lt;0",INDIRECT(_xlfn.TEXTJOIN(,TRUE,,,$C12,"[",W$3,"]"),)),"-"),"")</f>
        <v/>
      </c>
      <c r="X12" s="71" t="str">
        <f ca="1">IF(ExpenseSources[[#This Row],[Expense Switch]]="On",IFERROR(SUMIF(INDIRECT(_xlfn.TEXTJOIN(,TRUE,,,$C12,"[",X$3,"]"),),"&lt;0",INDIRECT(_xlfn.TEXTJOIN(,TRUE,,,$C12,"[",X$3,"]"),)),"-"),"")</f>
        <v/>
      </c>
      <c r="Y12" s="71" t="str">
        <f ca="1">IF(ExpenseSources[[#This Row],[Expense Switch]]="On",IFERROR(SUMIF(INDIRECT(_xlfn.TEXTJOIN(,TRUE,,,$C12,"[",Y$3,"]"),),"&lt;0",INDIRECT(_xlfn.TEXTJOIN(,TRUE,,,$C12,"[",Y$3,"]"),)),"-"),"")</f>
        <v/>
      </c>
      <c r="Z12" s="71" t="str">
        <f ca="1">IF(ExpenseSources[[#This Row],[Expense Switch]]="On",IFERROR(SUMIF(INDIRECT(_xlfn.TEXTJOIN(,TRUE,,,$C12,"[",Z$3,"]"),),"&lt;0",INDIRECT(_xlfn.TEXTJOIN(,TRUE,,,$C12,"[",Z$3,"]"),)),"-"),"")</f>
        <v/>
      </c>
      <c r="AA12" s="71" t="str">
        <f ca="1">IF(ExpenseSources[[#This Row],[Expense Switch]]="On",IFERROR(SUMIF(INDIRECT(_xlfn.TEXTJOIN(,TRUE,,,$C12,"[",AA$3,"]"),),"&lt;0",INDIRECT(_xlfn.TEXTJOIN(,TRUE,,,$C12,"[",AA$3,"]"),)),"-"),"")</f>
        <v/>
      </c>
      <c r="AB12" s="71" t="str">
        <f ca="1">IF(ExpenseSources[[#This Row],[Expense Switch]]="On",IFERROR(SUMIF(INDIRECT(_xlfn.TEXTJOIN(,TRUE,,,$C12,"[",AB$3,"]"),),"&lt;0",INDIRECT(_xlfn.TEXTJOIN(,TRUE,,,$C12,"[",AB$3,"]"),)),"-"),"")</f>
        <v/>
      </c>
      <c r="AC12" s="71" t="str">
        <f ca="1">IF(ExpenseSources[[#This Row],[Expense Switch]]="On",IFERROR(SUMIF(INDIRECT(_xlfn.TEXTJOIN(,TRUE,,,$C12,"[",AC$3,"]"),),"&lt;0",INDIRECT(_xlfn.TEXTJOIN(,TRUE,,,$C12,"[",AC$3,"]"),)),"-"),"")</f>
        <v/>
      </c>
      <c r="AD12" s="71" t="str">
        <f ca="1">IF(ExpenseSources[[#This Row],[Expense Switch]]="On",IFERROR(SUMIF(INDIRECT(_xlfn.TEXTJOIN(,TRUE,,,$C12,"[",AD$3,"]"),),"&lt;0",INDIRECT(_xlfn.TEXTJOIN(,TRUE,,,$C12,"[",AD$3,"]"),)),"-"),"")</f>
        <v/>
      </c>
      <c r="AE12" s="71" t="str">
        <f ca="1">IF(ExpenseSources[[#This Row],[Expense Switch]]="On",IFERROR(SUMIF(INDIRECT(_xlfn.TEXTJOIN(,TRUE,,,$C12,"[",AE$3,"]"),),"&lt;0",INDIRECT(_xlfn.TEXTJOIN(,TRUE,,,$C12,"[",AE$3,"]"),)),"-"),"")</f>
        <v/>
      </c>
      <c r="AF12" s="71" t="str">
        <f ca="1">IF(ExpenseSources[[#This Row],[Expense Switch]]="On",IFERROR(SUMIF(INDIRECT(_xlfn.TEXTJOIN(,TRUE,,,$C12,"[",AF$3,"]"),),"&lt;0",INDIRECT(_xlfn.TEXTJOIN(,TRUE,,,$C12,"[",AF$3,"]"),)),"-"),"")</f>
        <v/>
      </c>
      <c r="AG12" s="71" t="str">
        <f ca="1">IF(ExpenseSources[[#This Row],[Expense Switch]]="On",IFERROR(SUMIF(INDIRECT(_xlfn.TEXTJOIN(,TRUE,,,$C12,"[",AG$3,"]"),),"&lt;0",INDIRECT(_xlfn.TEXTJOIN(,TRUE,,,$C12,"[",AG$3,"]"),)),"-"),"")</f>
        <v/>
      </c>
      <c r="AH12" s="71" t="str">
        <f ca="1">IF(ExpenseSources[[#This Row],[Expense Switch]]="On",IFERROR(SUMIF(INDIRECT(_xlfn.TEXTJOIN(,TRUE,,,$C12,"[",AH$3,"]"),),"&lt;0",INDIRECT(_xlfn.TEXTJOIN(,TRUE,,,$C12,"[",AH$3,"]"),)),"-"),"")</f>
        <v/>
      </c>
      <c r="AI12" s="71" t="str">
        <f ca="1">IF(ExpenseSources[[#This Row],[Expense Switch]]="On",IFERROR(SUMIF(INDIRECT(_xlfn.TEXTJOIN(,TRUE,,,$C12,"[",AI$3,"]"),),"&lt;0",INDIRECT(_xlfn.TEXTJOIN(,TRUE,,,$C12,"[",AI$3,"]"),)),"-"),"")</f>
        <v/>
      </c>
      <c r="AJ12" s="71" t="str">
        <f ca="1">IF(ExpenseSources[[#This Row],[Expense Switch]]="On",IFERROR(SUMIF(INDIRECT(_xlfn.TEXTJOIN(,TRUE,,,$C12,"[",AJ$3,"]"),),"&lt;0",INDIRECT(_xlfn.TEXTJOIN(,TRUE,,,$C12,"[",AJ$3,"]"),)),"-"),"")</f>
        <v/>
      </c>
      <c r="AK12" s="71" t="str">
        <f ca="1">IF(ExpenseSources[[#This Row],[Expense Switch]]="On",IFERROR(SUMIF(INDIRECT(_xlfn.TEXTJOIN(,TRUE,,,$C12,"[",AK$3,"]"),),"&lt;0",INDIRECT(_xlfn.TEXTJOIN(,TRUE,,,$C12,"[",AK$3,"]"),)),"-"),"")</f>
        <v/>
      </c>
      <c r="AL12" s="71" t="str">
        <f ca="1">IF(ExpenseSources[[#This Row],[Expense Switch]]="On",IFERROR(SUMIF(INDIRECT(_xlfn.TEXTJOIN(,TRUE,,,$C12,"[",AL$3,"]"),),"&lt;0",INDIRECT(_xlfn.TEXTJOIN(,TRUE,,,$C12,"[",AL$3,"]"),)),"-"),"")</f>
        <v/>
      </c>
      <c r="AM12" s="71" t="str">
        <f ca="1">IF(ExpenseSources[[#This Row],[Expense Switch]]="On",IFERROR(SUMIF(INDIRECT(_xlfn.TEXTJOIN(,TRUE,,,$C12,"[",AM$3,"]"),),"&lt;0",INDIRECT(_xlfn.TEXTJOIN(,TRUE,,,$C12,"[",AM$3,"]"),)),"-"),"")</f>
        <v/>
      </c>
      <c r="AN12" s="71" t="str">
        <f ca="1">IF(ExpenseSources[[#This Row],[Expense Switch]]="On",IFERROR(SUMIF(INDIRECT(_xlfn.TEXTJOIN(,TRUE,,,$C12,"[",AN$3,"]"),),"&lt;0",INDIRECT(_xlfn.TEXTJOIN(,TRUE,,,$C12,"[",AN$3,"]"),)),"-"),"")</f>
        <v/>
      </c>
      <c r="AO12" s="71" t="str">
        <f ca="1">IF(ExpenseSources[[#This Row],[Expense Switch]]="On",IFERROR(SUMIF(INDIRECT(_xlfn.TEXTJOIN(,TRUE,,,$C12,"[",AO$3,"]"),),"&lt;0",INDIRECT(_xlfn.TEXTJOIN(,TRUE,,,$C12,"[",AO$3,"]"),)),"-"),"")</f>
        <v/>
      </c>
      <c r="AP12" s="71" t="str">
        <f ca="1">IF(ExpenseSources[[#This Row],[Expense Switch]]="On",IFERROR(SUMIF(INDIRECT(_xlfn.TEXTJOIN(,TRUE,,,$C12,"[",AP$3,"]"),),"&lt;0",INDIRECT(_xlfn.TEXTJOIN(,TRUE,,,$C12,"[",AP$3,"]"),)),"-"),"")</f>
        <v/>
      </c>
      <c r="AQ12" s="71" t="str">
        <f ca="1">IF(ExpenseSources[[#This Row],[Expense Switch]]="On",IFERROR(SUMIF(INDIRECT(_xlfn.TEXTJOIN(,TRUE,,,$C12,"[",AQ$3,"]"),),"&lt;0",INDIRECT(_xlfn.TEXTJOIN(,TRUE,,,$C12,"[",AQ$3,"]"),)),"-"),"")</f>
        <v/>
      </c>
      <c r="AR12" s="71" t="str">
        <f ca="1">IF(ExpenseSources[[#This Row],[Expense Switch]]="On",IFERROR(SUMIF(INDIRECT(_xlfn.TEXTJOIN(,TRUE,,,$C12,"[",AR$3,"]"),),"&lt;0",INDIRECT(_xlfn.TEXTJOIN(,TRUE,,,$C12,"[",AR$3,"]"),)),"-"),"")</f>
        <v/>
      </c>
      <c r="AS12" s="71" t="str">
        <f ca="1">IF(ExpenseSources[[#This Row],[Expense Switch]]="On",IFERROR(SUMIF(INDIRECT(_xlfn.TEXTJOIN(,TRUE,,,$C12,"[",AS$3,"]"),),"&lt;0",INDIRECT(_xlfn.TEXTJOIN(,TRUE,,,$C12,"[",AS$3,"]"),)),"-"),"")</f>
        <v/>
      </c>
      <c r="AT12" s="71" t="str">
        <f ca="1">IF(ExpenseSources[[#This Row],[Expense Switch]]="On",IFERROR(SUMIF(INDIRECT(_xlfn.TEXTJOIN(,TRUE,,,$C12,"[",AT$3,"]"),),"&lt;0",INDIRECT(_xlfn.TEXTJOIN(,TRUE,,,$C12,"[",AT$3,"]"),)),"-"),"")</f>
        <v/>
      </c>
      <c r="AU12" s="71" t="str">
        <f ca="1">IF(ExpenseSources[[#This Row],[Expense Switch]]="On",IFERROR(SUMIF(INDIRECT(_xlfn.TEXTJOIN(,TRUE,,,$C12,"[",AU$3,"]"),),"&lt;0",INDIRECT(_xlfn.TEXTJOIN(,TRUE,,,$C12,"[",AU$3,"]"),)),"-"),"")</f>
        <v/>
      </c>
      <c r="AV12" s="71" t="str">
        <f ca="1">IF(ExpenseSources[[#This Row],[Expense Switch]]="On",IFERROR(SUMIF(INDIRECT(_xlfn.TEXTJOIN(,TRUE,,,$C12,"[",AV$3,"]"),),"&lt;0",INDIRECT(_xlfn.TEXTJOIN(,TRUE,,,$C12,"[",AV$3,"]"),)),"-"),"")</f>
        <v/>
      </c>
      <c r="AW12" s="71" t="str">
        <f ca="1">IF(ExpenseSources[[#This Row],[Expense Switch]]="On",IFERROR(SUMIF(INDIRECT(_xlfn.TEXTJOIN(,TRUE,,,$C12,"[",AW$3,"]"),),"&lt;0",INDIRECT(_xlfn.TEXTJOIN(,TRUE,,,$C12,"[",AW$3,"]"),)),"-"),"")</f>
        <v/>
      </c>
      <c r="AX12" s="71" t="str">
        <f ca="1">IF(ExpenseSources[[#This Row],[Expense Switch]]="On",IFERROR(SUMIF(INDIRECT(_xlfn.TEXTJOIN(,TRUE,,,$C12,"[",AX$3,"]"),),"&lt;0",INDIRECT(_xlfn.TEXTJOIN(,TRUE,,,$C12,"[",AX$3,"]"),)),"-"),"")</f>
        <v/>
      </c>
      <c r="AY12" s="71" t="str">
        <f ca="1">IF(ExpenseSources[[#This Row],[Expense Switch]]="On",IFERROR(SUMIF(INDIRECT(_xlfn.TEXTJOIN(,TRUE,,,$C12,"[",AY$3,"]"),),"&lt;0",INDIRECT(_xlfn.TEXTJOIN(,TRUE,,,$C12,"[",AY$3,"]"),)),"-"),"")</f>
        <v/>
      </c>
      <c r="AZ12" s="71" t="str">
        <f ca="1">IF(ExpenseSources[[#This Row],[Expense Switch]]="On",IFERROR(SUMIF(INDIRECT(_xlfn.TEXTJOIN(,TRUE,,,$C12,"[",AZ$3,"]"),),"&lt;0",INDIRECT(_xlfn.TEXTJOIN(,TRUE,,,$C12,"[",AZ$3,"]"),)),"-"),"")</f>
        <v/>
      </c>
      <c r="BA12" s="71" t="str">
        <f ca="1">IF(ExpenseSources[[#This Row],[Expense Switch]]="On",IFERROR(SUMIF(INDIRECT(_xlfn.TEXTJOIN(,TRUE,,,$C12,"[",BA$3,"]"),),"&lt;0",INDIRECT(_xlfn.TEXTJOIN(,TRUE,,,$C12,"[",BA$3,"]"),)),"-"),"")</f>
        <v/>
      </c>
      <c r="BB12" s="71" t="str">
        <f ca="1">IF(ExpenseSources[[#This Row],[Expense Switch]]="On",IFERROR(SUMIF(INDIRECT(_xlfn.TEXTJOIN(,TRUE,,,$C12,"[",BB$3,"]"),),"&lt;0",INDIRECT(_xlfn.TEXTJOIN(,TRUE,,,$C12,"[",BB$3,"]"),)),"-"),"")</f>
        <v/>
      </c>
      <c r="BC12" s="71" t="str">
        <f ca="1">IF(ExpenseSources[[#This Row],[Expense Switch]]="On",IFERROR(SUMIF(INDIRECT(_xlfn.TEXTJOIN(,TRUE,,,$C12,"[",BC$3,"]"),),"&lt;0",INDIRECT(_xlfn.TEXTJOIN(,TRUE,,,$C12,"[",BC$3,"]"),)),"-"),"")</f>
        <v/>
      </c>
      <c r="BD12" s="71" t="str">
        <f ca="1">IF(ExpenseSources[[#This Row],[Expense Switch]]="On",IFERROR(SUMIF(INDIRECT(_xlfn.TEXTJOIN(,TRUE,,,$C12,"[",BD$3,"]"),),"&lt;0",INDIRECT(_xlfn.TEXTJOIN(,TRUE,,,$C12,"[",BD$3,"]"),)),"-"),"")</f>
        <v/>
      </c>
      <c r="BE12" s="71" t="str">
        <f ca="1">IF(ExpenseSources[[#This Row],[Expense Switch]]="On",IFERROR(SUMIF(INDIRECT(_xlfn.TEXTJOIN(,TRUE,,,$C12,"[",BE$3,"]"),),"&lt;0",INDIRECT(_xlfn.TEXTJOIN(,TRUE,,,$C12,"[",BE$3,"]"),)),"-"),"")</f>
        <v/>
      </c>
      <c r="BF12" s="71" t="str">
        <f ca="1">IF(ExpenseSources[[#This Row],[Expense Switch]]="On",IFERROR(SUMIF(INDIRECT(_xlfn.TEXTJOIN(,TRUE,,,$C12,"[",BF$3,"]"),),"&lt;0",INDIRECT(_xlfn.TEXTJOIN(,TRUE,,,$C12,"[",BF$3,"]"),)),"-"),"")</f>
        <v/>
      </c>
      <c r="BG12" s="71" t="str">
        <f ca="1">IF(ExpenseSources[[#This Row],[Expense Switch]]="On",IFERROR(SUMIF(INDIRECT(_xlfn.TEXTJOIN(,TRUE,,,$C12,"[",BG$3,"]"),),"&lt;0",INDIRECT(_xlfn.TEXTJOIN(,TRUE,,,$C12,"[",BG$3,"]"),)),"-"),"")</f>
        <v/>
      </c>
      <c r="BH12" s="71" t="str">
        <f ca="1">IF(ExpenseSources[[#This Row],[Expense Switch]]="On",IFERROR(SUMIF(INDIRECT(_xlfn.TEXTJOIN(,TRUE,,,$C12,"[",BH$3,"]"),),"&lt;0",INDIRECT(_xlfn.TEXTJOIN(,TRUE,,,$C12,"[",BH$3,"]"),)),"-"),"")</f>
        <v/>
      </c>
      <c r="BI12" s="71" t="str">
        <f ca="1">IF(ExpenseSources[[#This Row],[Expense Switch]]="On",IFERROR(SUMIF(INDIRECT(_xlfn.TEXTJOIN(,TRUE,,,$C12,"[",BI$3,"]"),),"&lt;0",INDIRECT(_xlfn.TEXTJOIN(,TRUE,,,$C12,"[",BI$3,"]"),)),"-"),"")</f>
        <v/>
      </c>
      <c r="BJ12" s="71" t="str">
        <f ca="1">IF(ExpenseSources[[#This Row],[Expense Switch]]="On",IFERROR(SUMIF(INDIRECT(_xlfn.TEXTJOIN(,TRUE,,,$C12,"[",BJ$3,"]"),),"&lt;0",INDIRECT(_xlfn.TEXTJOIN(,TRUE,,,$C12,"[",BJ$3,"]"),)),"-"),"")</f>
        <v/>
      </c>
      <c r="BK12" s="71" t="str">
        <f ca="1">IF(ExpenseSources[[#This Row],[Expense Switch]]="On",IFERROR(SUMIF(INDIRECT(_xlfn.TEXTJOIN(,TRUE,,,$C12,"[",BK$3,"]"),),"&lt;0",INDIRECT(_xlfn.TEXTJOIN(,TRUE,,,$C12,"[",BK$3,"]"),)),"-"),"")</f>
        <v/>
      </c>
    </row>
    <row r="13" spans="2:63" ht="16.5" thickTop="1" thickBot="1" x14ac:dyDescent="0.3">
      <c r="B13" s="71" t="str">
        <f>'KPI Calculations and Macros'!C11</f>
        <v>Off</v>
      </c>
      <c r="C13" s="70">
        <f>'KPI Calculations and Macros'!B11</f>
        <v>0</v>
      </c>
      <c r="D13" s="71" t="str">
        <f ca="1">IF(ExpenseSources[[#This Row],[Expense Switch]]="On",IFERROR(SUMIF(INDIRECT(_xlfn.TEXTJOIN(,TRUE,,,$C13,"[",D$3,"]"),),"&lt;0",INDIRECT(_xlfn.TEXTJOIN(,TRUE,,,$C13,"[",D$3,"]"),)),"-"),"")</f>
        <v/>
      </c>
      <c r="E13" s="71" t="str">
        <f ca="1">IF(ExpenseSources[[#This Row],[Expense Switch]]="On",IFERROR(SUMIF(INDIRECT(_xlfn.TEXTJOIN(,TRUE,,,$C13,"[",E$3,"]"),),"&lt;0",INDIRECT(_xlfn.TEXTJOIN(,TRUE,,,$C13,"[",E$3,"]"),)),"-"),"")</f>
        <v/>
      </c>
      <c r="F13" s="71" t="str">
        <f ca="1">IF(ExpenseSources[[#This Row],[Expense Switch]]="On",IFERROR(SUMIF(INDIRECT(_xlfn.TEXTJOIN(,TRUE,,,$C13,"[",F$3,"]"),),"&lt;0",INDIRECT(_xlfn.TEXTJOIN(,TRUE,,,$C13,"[",F$3,"]"),)),"-"),"")</f>
        <v/>
      </c>
      <c r="G13" s="71" t="str">
        <f ca="1">IF(ExpenseSources[[#This Row],[Expense Switch]]="On",IFERROR(SUMIF(INDIRECT(_xlfn.TEXTJOIN(,TRUE,,,$C13,"[",G$3,"]"),),"&lt;0",INDIRECT(_xlfn.TEXTJOIN(,TRUE,,,$C13,"[",G$3,"]"),)),"-"),"")</f>
        <v/>
      </c>
      <c r="H13" s="71" t="str">
        <f ca="1">IF(ExpenseSources[[#This Row],[Expense Switch]]="On",IFERROR(SUMIF(INDIRECT(_xlfn.TEXTJOIN(,TRUE,,,$C13,"[",H$3,"]"),),"&lt;0",INDIRECT(_xlfn.TEXTJOIN(,TRUE,,,$C13,"[",H$3,"]"),)),"-"),"")</f>
        <v/>
      </c>
      <c r="I13" s="71" t="str">
        <f ca="1">IF(ExpenseSources[[#This Row],[Expense Switch]]="On",IFERROR(SUMIF(INDIRECT(_xlfn.TEXTJOIN(,TRUE,,,$C13,"[",I$3,"]"),),"&lt;0",INDIRECT(_xlfn.TEXTJOIN(,TRUE,,,$C13,"[",I$3,"]"),)),"-"),"")</f>
        <v/>
      </c>
      <c r="J13" s="71" t="str">
        <f ca="1">IF(ExpenseSources[[#This Row],[Expense Switch]]="On",IFERROR(SUMIF(INDIRECT(_xlfn.TEXTJOIN(,TRUE,,,$C13,"[",J$3,"]"),),"&lt;0",INDIRECT(_xlfn.TEXTJOIN(,TRUE,,,$C13,"[",J$3,"]"),)),"-"),"")</f>
        <v/>
      </c>
      <c r="K13" s="71" t="str">
        <f ca="1">IF(ExpenseSources[[#This Row],[Expense Switch]]="On",IFERROR(SUMIF(INDIRECT(_xlfn.TEXTJOIN(,TRUE,,,$C13,"[",K$3,"]"),),"&lt;0",INDIRECT(_xlfn.TEXTJOIN(,TRUE,,,$C13,"[",K$3,"]"),)),"-"),"")</f>
        <v/>
      </c>
      <c r="L13" s="71" t="str">
        <f ca="1">IF(ExpenseSources[[#This Row],[Expense Switch]]="On",IFERROR(SUMIF(INDIRECT(_xlfn.TEXTJOIN(,TRUE,,,$C13,"[",L$3,"]"),),"&lt;0",INDIRECT(_xlfn.TEXTJOIN(,TRUE,,,$C13,"[",L$3,"]"),)),"-"),"")</f>
        <v/>
      </c>
      <c r="M13" s="71" t="str">
        <f ca="1">IF(ExpenseSources[[#This Row],[Expense Switch]]="On",IFERROR(SUMIF(INDIRECT(_xlfn.TEXTJOIN(,TRUE,,,$C13,"[",M$3,"]"),),"&lt;0",INDIRECT(_xlfn.TEXTJOIN(,TRUE,,,$C13,"[",M$3,"]"),)),"-"),"")</f>
        <v/>
      </c>
      <c r="N13" s="71" t="str">
        <f ca="1">IF(ExpenseSources[[#This Row],[Expense Switch]]="On",IFERROR(SUMIF(INDIRECT(_xlfn.TEXTJOIN(,TRUE,,,$C13,"[",N$3,"]"),),"&lt;0",INDIRECT(_xlfn.TEXTJOIN(,TRUE,,,$C13,"[",N$3,"]"),)),"-"),"")</f>
        <v/>
      </c>
      <c r="O13" s="71" t="str">
        <f ca="1">IF(ExpenseSources[[#This Row],[Expense Switch]]="On",IFERROR(SUMIF(INDIRECT(_xlfn.TEXTJOIN(,TRUE,,,$C13,"[",O$3,"]"),),"&lt;0",INDIRECT(_xlfn.TEXTJOIN(,TRUE,,,$C13,"[",O$3,"]"),)),"-"),"")</f>
        <v/>
      </c>
      <c r="P13" s="71" t="str">
        <f ca="1">IF(ExpenseSources[[#This Row],[Expense Switch]]="On",IFERROR(SUMIF(INDIRECT(_xlfn.TEXTJOIN(,TRUE,,,$C13,"[",P$3,"]"),),"&lt;0",INDIRECT(_xlfn.TEXTJOIN(,TRUE,,,$C13,"[",P$3,"]"),)),"-"),"")</f>
        <v/>
      </c>
      <c r="Q13" s="71" t="str">
        <f ca="1">IF(ExpenseSources[[#This Row],[Expense Switch]]="On",IFERROR(SUMIF(INDIRECT(_xlfn.TEXTJOIN(,TRUE,,,$C13,"[",Q$3,"]"),),"&lt;0",INDIRECT(_xlfn.TEXTJOIN(,TRUE,,,$C13,"[",Q$3,"]"),)),"-"),"")</f>
        <v/>
      </c>
      <c r="R13" s="71" t="str">
        <f ca="1">IF(ExpenseSources[[#This Row],[Expense Switch]]="On",IFERROR(SUMIF(INDIRECT(_xlfn.TEXTJOIN(,TRUE,,,$C13,"[",R$3,"]"),),"&lt;0",INDIRECT(_xlfn.TEXTJOIN(,TRUE,,,$C13,"[",R$3,"]"),)),"-"),"")</f>
        <v/>
      </c>
      <c r="S13" s="71" t="str">
        <f ca="1">IF(ExpenseSources[[#This Row],[Expense Switch]]="On",IFERROR(SUMIF(INDIRECT(_xlfn.TEXTJOIN(,TRUE,,,$C13,"[",S$3,"]"),),"&lt;0",INDIRECT(_xlfn.TEXTJOIN(,TRUE,,,$C13,"[",S$3,"]"),)),"-"),"")</f>
        <v/>
      </c>
      <c r="T13" s="71" t="str">
        <f ca="1">IF(ExpenseSources[[#This Row],[Expense Switch]]="On",IFERROR(SUMIF(INDIRECT(_xlfn.TEXTJOIN(,TRUE,,,$C13,"[",T$3,"]"),),"&lt;0",INDIRECT(_xlfn.TEXTJOIN(,TRUE,,,$C13,"[",T$3,"]"),)),"-"),"")</f>
        <v/>
      </c>
      <c r="U13" s="71" t="str">
        <f ca="1">IF(ExpenseSources[[#This Row],[Expense Switch]]="On",IFERROR(SUMIF(INDIRECT(_xlfn.TEXTJOIN(,TRUE,,,$C13,"[",U$3,"]"),),"&lt;0",INDIRECT(_xlfn.TEXTJOIN(,TRUE,,,$C13,"[",U$3,"]"),)),"-"),"")</f>
        <v/>
      </c>
      <c r="V13" s="71" t="str">
        <f ca="1">IF(ExpenseSources[[#This Row],[Expense Switch]]="On",IFERROR(SUMIF(INDIRECT(_xlfn.TEXTJOIN(,TRUE,,,$C13,"[",V$3,"]"),),"&lt;0",INDIRECT(_xlfn.TEXTJOIN(,TRUE,,,$C13,"[",V$3,"]"),)),"-"),"")</f>
        <v/>
      </c>
      <c r="W13" s="71" t="str">
        <f ca="1">IF(ExpenseSources[[#This Row],[Expense Switch]]="On",IFERROR(SUMIF(INDIRECT(_xlfn.TEXTJOIN(,TRUE,,,$C13,"[",W$3,"]"),),"&lt;0",INDIRECT(_xlfn.TEXTJOIN(,TRUE,,,$C13,"[",W$3,"]"),)),"-"),"")</f>
        <v/>
      </c>
      <c r="X13" s="71" t="str">
        <f ca="1">IF(ExpenseSources[[#This Row],[Expense Switch]]="On",IFERROR(SUMIF(INDIRECT(_xlfn.TEXTJOIN(,TRUE,,,$C13,"[",X$3,"]"),),"&lt;0",INDIRECT(_xlfn.TEXTJOIN(,TRUE,,,$C13,"[",X$3,"]"),)),"-"),"")</f>
        <v/>
      </c>
      <c r="Y13" s="71" t="str">
        <f ca="1">IF(ExpenseSources[[#This Row],[Expense Switch]]="On",IFERROR(SUMIF(INDIRECT(_xlfn.TEXTJOIN(,TRUE,,,$C13,"[",Y$3,"]"),),"&lt;0",INDIRECT(_xlfn.TEXTJOIN(,TRUE,,,$C13,"[",Y$3,"]"),)),"-"),"")</f>
        <v/>
      </c>
      <c r="Z13" s="71" t="str">
        <f ca="1">IF(ExpenseSources[[#This Row],[Expense Switch]]="On",IFERROR(SUMIF(INDIRECT(_xlfn.TEXTJOIN(,TRUE,,,$C13,"[",Z$3,"]"),),"&lt;0",INDIRECT(_xlfn.TEXTJOIN(,TRUE,,,$C13,"[",Z$3,"]"),)),"-"),"")</f>
        <v/>
      </c>
      <c r="AA13" s="71" t="str">
        <f ca="1">IF(ExpenseSources[[#This Row],[Expense Switch]]="On",IFERROR(SUMIF(INDIRECT(_xlfn.TEXTJOIN(,TRUE,,,$C13,"[",AA$3,"]"),),"&lt;0",INDIRECT(_xlfn.TEXTJOIN(,TRUE,,,$C13,"[",AA$3,"]"),)),"-"),"")</f>
        <v/>
      </c>
      <c r="AB13" s="71" t="str">
        <f ca="1">IF(ExpenseSources[[#This Row],[Expense Switch]]="On",IFERROR(SUMIF(INDIRECT(_xlfn.TEXTJOIN(,TRUE,,,$C13,"[",AB$3,"]"),),"&lt;0",INDIRECT(_xlfn.TEXTJOIN(,TRUE,,,$C13,"[",AB$3,"]"),)),"-"),"")</f>
        <v/>
      </c>
      <c r="AC13" s="71" t="str">
        <f ca="1">IF(ExpenseSources[[#This Row],[Expense Switch]]="On",IFERROR(SUMIF(INDIRECT(_xlfn.TEXTJOIN(,TRUE,,,$C13,"[",AC$3,"]"),),"&lt;0",INDIRECT(_xlfn.TEXTJOIN(,TRUE,,,$C13,"[",AC$3,"]"),)),"-"),"")</f>
        <v/>
      </c>
      <c r="AD13" s="71" t="str">
        <f ca="1">IF(ExpenseSources[[#This Row],[Expense Switch]]="On",IFERROR(SUMIF(INDIRECT(_xlfn.TEXTJOIN(,TRUE,,,$C13,"[",AD$3,"]"),),"&lt;0",INDIRECT(_xlfn.TEXTJOIN(,TRUE,,,$C13,"[",AD$3,"]"),)),"-"),"")</f>
        <v/>
      </c>
      <c r="AE13" s="71" t="str">
        <f ca="1">IF(ExpenseSources[[#This Row],[Expense Switch]]="On",IFERROR(SUMIF(INDIRECT(_xlfn.TEXTJOIN(,TRUE,,,$C13,"[",AE$3,"]"),),"&lt;0",INDIRECT(_xlfn.TEXTJOIN(,TRUE,,,$C13,"[",AE$3,"]"),)),"-"),"")</f>
        <v/>
      </c>
      <c r="AF13" s="71" t="str">
        <f ca="1">IF(ExpenseSources[[#This Row],[Expense Switch]]="On",IFERROR(SUMIF(INDIRECT(_xlfn.TEXTJOIN(,TRUE,,,$C13,"[",AF$3,"]"),),"&lt;0",INDIRECT(_xlfn.TEXTJOIN(,TRUE,,,$C13,"[",AF$3,"]"),)),"-"),"")</f>
        <v/>
      </c>
      <c r="AG13" s="71" t="str">
        <f ca="1">IF(ExpenseSources[[#This Row],[Expense Switch]]="On",IFERROR(SUMIF(INDIRECT(_xlfn.TEXTJOIN(,TRUE,,,$C13,"[",AG$3,"]"),),"&lt;0",INDIRECT(_xlfn.TEXTJOIN(,TRUE,,,$C13,"[",AG$3,"]"),)),"-"),"")</f>
        <v/>
      </c>
      <c r="AH13" s="71" t="str">
        <f ca="1">IF(ExpenseSources[[#This Row],[Expense Switch]]="On",IFERROR(SUMIF(INDIRECT(_xlfn.TEXTJOIN(,TRUE,,,$C13,"[",AH$3,"]"),),"&lt;0",INDIRECT(_xlfn.TEXTJOIN(,TRUE,,,$C13,"[",AH$3,"]"),)),"-"),"")</f>
        <v/>
      </c>
      <c r="AI13" s="71" t="str">
        <f ca="1">IF(ExpenseSources[[#This Row],[Expense Switch]]="On",IFERROR(SUMIF(INDIRECT(_xlfn.TEXTJOIN(,TRUE,,,$C13,"[",AI$3,"]"),),"&lt;0",INDIRECT(_xlfn.TEXTJOIN(,TRUE,,,$C13,"[",AI$3,"]"),)),"-"),"")</f>
        <v/>
      </c>
      <c r="AJ13" s="71" t="str">
        <f ca="1">IF(ExpenseSources[[#This Row],[Expense Switch]]="On",IFERROR(SUMIF(INDIRECT(_xlfn.TEXTJOIN(,TRUE,,,$C13,"[",AJ$3,"]"),),"&lt;0",INDIRECT(_xlfn.TEXTJOIN(,TRUE,,,$C13,"[",AJ$3,"]"),)),"-"),"")</f>
        <v/>
      </c>
      <c r="AK13" s="71" t="str">
        <f ca="1">IF(ExpenseSources[[#This Row],[Expense Switch]]="On",IFERROR(SUMIF(INDIRECT(_xlfn.TEXTJOIN(,TRUE,,,$C13,"[",AK$3,"]"),),"&lt;0",INDIRECT(_xlfn.TEXTJOIN(,TRUE,,,$C13,"[",AK$3,"]"),)),"-"),"")</f>
        <v/>
      </c>
      <c r="AL13" s="71" t="str">
        <f ca="1">IF(ExpenseSources[[#This Row],[Expense Switch]]="On",IFERROR(SUMIF(INDIRECT(_xlfn.TEXTJOIN(,TRUE,,,$C13,"[",AL$3,"]"),),"&lt;0",INDIRECT(_xlfn.TEXTJOIN(,TRUE,,,$C13,"[",AL$3,"]"),)),"-"),"")</f>
        <v/>
      </c>
      <c r="AM13" s="71" t="str">
        <f ca="1">IF(ExpenseSources[[#This Row],[Expense Switch]]="On",IFERROR(SUMIF(INDIRECT(_xlfn.TEXTJOIN(,TRUE,,,$C13,"[",AM$3,"]"),),"&lt;0",INDIRECT(_xlfn.TEXTJOIN(,TRUE,,,$C13,"[",AM$3,"]"),)),"-"),"")</f>
        <v/>
      </c>
      <c r="AN13" s="71" t="str">
        <f ca="1">IF(ExpenseSources[[#This Row],[Expense Switch]]="On",IFERROR(SUMIF(INDIRECT(_xlfn.TEXTJOIN(,TRUE,,,$C13,"[",AN$3,"]"),),"&lt;0",INDIRECT(_xlfn.TEXTJOIN(,TRUE,,,$C13,"[",AN$3,"]"),)),"-"),"")</f>
        <v/>
      </c>
      <c r="AO13" s="71" t="str">
        <f ca="1">IF(ExpenseSources[[#This Row],[Expense Switch]]="On",IFERROR(SUMIF(INDIRECT(_xlfn.TEXTJOIN(,TRUE,,,$C13,"[",AO$3,"]"),),"&lt;0",INDIRECT(_xlfn.TEXTJOIN(,TRUE,,,$C13,"[",AO$3,"]"),)),"-"),"")</f>
        <v/>
      </c>
      <c r="AP13" s="71" t="str">
        <f ca="1">IF(ExpenseSources[[#This Row],[Expense Switch]]="On",IFERROR(SUMIF(INDIRECT(_xlfn.TEXTJOIN(,TRUE,,,$C13,"[",AP$3,"]"),),"&lt;0",INDIRECT(_xlfn.TEXTJOIN(,TRUE,,,$C13,"[",AP$3,"]"),)),"-"),"")</f>
        <v/>
      </c>
      <c r="AQ13" s="71" t="str">
        <f ca="1">IF(ExpenseSources[[#This Row],[Expense Switch]]="On",IFERROR(SUMIF(INDIRECT(_xlfn.TEXTJOIN(,TRUE,,,$C13,"[",AQ$3,"]"),),"&lt;0",INDIRECT(_xlfn.TEXTJOIN(,TRUE,,,$C13,"[",AQ$3,"]"),)),"-"),"")</f>
        <v/>
      </c>
      <c r="AR13" s="71" t="str">
        <f ca="1">IF(ExpenseSources[[#This Row],[Expense Switch]]="On",IFERROR(SUMIF(INDIRECT(_xlfn.TEXTJOIN(,TRUE,,,$C13,"[",AR$3,"]"),),"&lt;0",INDIRECT(_xlfn.TEXTJOIN(,TRUE,,,$C13,"[",AR$3,"]"),)),"-"),"")</f>
        <v/>
      </c>
      <c r="AS13" s="71" t="str">
        <f ca="1">IF(ExpenseSources[[#This Row],[Expense Switch]]="On",IFERROR(SUMIF(INDIRECT(_xlfn.TEXTJOIN(,TRUE,,,$C13,"[",AS$3,"]"),),"&lt;0",INDIRECT(_xlfn.TEXTJOIN(,TRUE,,,$C13,"[",AS$3,"]"),)),"-"),"")</f>
        <v/>
      </c>
      <c r="AT13" s="71" t="str">
        <f ca="1">IF(ExpenseSources[[#This Row],[Expense Switch]]="On",IFERROR(SUMIF(INDIRECT(_xlfn.TEXTJOIN(,TRUE,,,$C13,"[",AT$3,"]"),),"&lt;0",INDIRECT(_xlfn.TEXTJOIN(,TRUE,,,$C13,"[",AT$3,"]"),)),"-"),"")</f>
        <v/>
      </c>
      <c r="AU13" s="71" t="str">
        <f ca="1">IF(ExpenseSources[[#This Row],[Expense Switch]]="On",IFERROR(SUMIF(INDIRECT(_xlfn.TEXTJOIN(,TRUE,,,$C13,"[",AU$3,"]"),),"&lt;0",INDIRECT(_xlfn.TEXTJOIN(,TRUE,,,$C13,"[",AU$3,"]"),)),"-"),"")</f>
        <v/>
      </c>
      <c r="AV13" s="71" t="str">
        <f ca="1">IF(ExpenseSources[[#This Row],[Expense Switch]]="On",IFERROR(SUMIF(INDIRECT(_xlfn.TEXTJOIN(,TRUE,,,$C13,"[",AV$3,"]"),),"&lt;0",INDIRECT(_xlfn.TEXTJOIN(,TRUE,,,$C13,"[",AV$3,"]"),)),"-"),"")</f>
        <v/>
      </c>
      <c r="AW13" s="71" t="str">
        <f ca="1">IF(ExpenseSources[[#This Row],[Expense Switch]]="On",IFERROR(SUMIF(INDIRECT(_xlfn.TEXTJOIN(,TRUE,,,$C13,"[",AW$3,"]"),),"&lt;0",INDIRECT(_xlfn.TEXTJOIN(,TRUE,,,$C13,"[",AW$3,"]"),)),"-"),"")</f>
        <v/>
      </c>
      <c r="AX13" s="71" t="str">
        <f ca="1">IF(ExpenseSources[[#This Row],[Expense Switch]]="On",IFERROR(SUMIF(INDIRECT(_xlfn.TEXTJOIN(,TRUE,,,$C13,"[",AX$3,"]"),),"&lt;0",INDIRECT(_xlfn.TEXTJOIN(,TRUE,,,$C13,"[",AX$3,"]"),)),"-"),"")</f>
        <v/>
      </c>
      <c r="AY13" s="71" t="str">
        <f ca="1">IF(ExpenseSources[[#This Row],[Expense Switch]]="On",IFERROR(SUMIF(INDIRECT(_xlfn.TEXTJOIN(,TRUE,,,$C13,"[",AY$3,"]"),),"&lt;0",INDIRECT(_xlfn.TEXTJOIN(,TRUE,,,$C13,"[",AY$3,"]"),)),"-"),"")</f>
        <v/>
      </c>
      <c r="AZ13" s="71" t="str">
        <f ca="1">IF(ExpenseSources[[#This Row],[Expense Switch]]="On",IFERROR(SUMIF(INDIRECT(_xlfn.TEXTJOIN(,TRUE,,,$C13,"[",AZ$3,"]"),),"&lt;0",INDIRECT(_xlfn.TEXTJOIN(,TRUE,,,$C13,"[",AZ$3,"]"),)),"-"),"")</f>
        <v/>
      </c>
      <c r="BA13" s="71" t="str">
        <f ca="1">IF(ExpenseSources[[#This Row],[Expense Switch]]="On",IFERROR(SUMIF(INDIRECT(_xlfn.TEXTJOIN(,TRUE,,,$C13,"[",BA$3,"]"),),"&lt;0",INDIRECT(_xlfn.TEXTJOIN(,TRUE,,,$C13,"[",BA$3,"]"),)),"-"),"")</f>
        <v/>
      </c>
      <c r="BB13" s="71" t="str">
        <f ca="1">IF(ExpenseSources[[#This Row],[Expense Switch]]="On",IFERROR(SUMIF(INDIRECT(_xlfn.TEXTJOIN(,TRUE,,,$C13,"[",BB$3,"]"),),"&lt;0",INDIRECT(_xlfn.TEXTJOIN(,TRUE,,,$C13,"[",BB$3,"]"),)),"-"),"")</f>
        <v/>
      </c>
      <c r="BC13" s="71" t="str">
        <f ca="1">IF(ExpenseSources[[#This Row],[Expense Switch]]="On",IFERROR(SUMIF(INDIRECT(_xlfn.TEXTJOIN(,TRUE,,,$C13,"[",BC$3,"]"),),"&lt;0",INDIRECT(_xlfn.TEXTJOIN(,TRUE,,,$C13,"[",BC$3,"]"),)),"-"),"")</f>
        <v/>
      </c>
      <c r="BD13" s="71" t="str">
        <f ca="1">IF(ExpenseSources[[#This Row],[Expense Switch]]="On",IFERROR(SUMIF(INDIRECT(_xlfn.TEXTJOIN(,TRUE,,,$C13,"[",BD$3,"]"),),"&lt;0",INDIRECT(_xlfn.TEXTJOIN(,TRUE,,,$C13,"[",BD$3,"]"),)),"-"),"")</f>
        <v/>
      </c>
      <c r="BE13" s="71" t="str">
        <f ca="1">IF(ExpenseSources[[#This Row],[Expense Switch]]="On",IFERROR(SUMIF(INDIRECT(_xlfn.TEXTJOIN(,TRUE,,,$C13,"[",BE$3,"]"),),"&lt;0",INDIRECT(_xlfn.TEXTJOIN(,TRUE,,,$C13,"[",BE$3,"]"),)),"-"),"")</f>
        <v/>
      </c>
      <c r="BF13" s="71" t="str">
        <f ca="1">IF(ExpenseSources[[#This Row],[Expense Switch]]="On",IFERROR(SUMIF(INDIRECT(_xlfn.TEXTJOIN(,TRUE,,,$C13,"[",BF$3,"]"),),"&lt;0",INDIRECT(_xlfn.TEXTJOIN(,TRUE,,,$C13,"[",BF$3,"]"),)),"-"),"")</f>
        <v/>
      </c>
      <c r="BG13" s="71" t="str">
        <f ca="1">IF(ExpenseSources[[#This Row],[Expense Switch]]="On",IFERROR(SUMIF(INDIRECT(_xlfn.TEXTJOIN(,TRUE,,,$C13,"[",BG$3,"]"),),"&lt;0",INDIRECT(_xlfn.TEXTJOIN(,TRUE,,,$C13,"[",BG$3,"]"),)),"-"),"")</f>
        <v/>
      </c>
      <c r="BH13" s="71" t="str">
        <f ca="1">IF(ExpenseSources[[#This Row],[Expense Switch]]="On",IFERROR(SUMIF(INDIRECT(_xlfn.TEXTJOIN(,TRUE,,,$C13,"[",BH$3,"]"),),"&lt;0",INDIRECT(_xlfn.TEXTJOIN(,TRUE,,,$C13,"[",BH$3,"]"),)),"-"),"")</f>
        <v/>
      </c>
      <c r="BI13" s="71" t="str">
        <f ca="1">IF(ExpenseSources[[#This Row],[Expense Switch]]="On",IFERROR(SUMIF(INDIRECT(_xlfn.TEXTJOIN(,TRUE,,,$C13,"[",BI$3,"]"),),"&lt;0",INDIRECT(_xlfn.TEXTJOIN(,TRUE,,,$C13,"[",BI$3,"]"),)),"-"),"")</f>
        <v/>
      </c>
      <c r="BJ13" s="71" t="str">
        <f ca="1">IF(ExpenseSources[[#This Row],[Expense Switch]]="On",IFERROR(SUMIF(INDIRECT(_xlfn.TEXTJOIN(,TRUE,,,$C13,"[",BJ$3,"]"),),"&lt;0",INDIRECT(_xlfn.TEXTJOIN(,TRUE,,,$C13,"[",BJ$3,"]"),)),"-"),"")</f>
        <v/>
      </c>
      <c r="BK13" s="71" t="str">
        <f ca="1">IF(ExpenseSources[[#This Row],[Expense Switch]]="On",IFERROR(SUMIF(INDIRECT(_xlfn.TEXTJOIN(,TRUE,,,$C13,"[",BK$3,"]"),),"&lt;0",INDIRECT(_xlfn.TEXTJOIN(,TRUE,,,$C13,"[",BK$3,"]"),)),"-"),"")</f>
        <v/>
      </c>
    </row>
    <row r="14" spans="2:63" ht="16.5" thickTop="1" thickBot="1" x14ac:dyDescent="0.3">
      <c r="B14" s="71" t="str">
        <f>'KPI Calculations and Macros'!C12</f>
        <v>Off</v>
      </c>
      <c r="C14" s="70">
        <f>'KPI Calculations and Macros'!B12</f>
        <v>0</v>
      </c>
      <c r="D14" s="71" t="str">
        <f ca="1">IF(ExpenseSources[[#This Row],[Expense Switch]]="On",IFERROR(SUMIF(INDIRECT(_xlfn.TEXTJOIN(,TRUE,,,$C14,"[",D$3,"]"),),"&lt;0",INDIRECT(_xlfn.TEXTJOIN(,TRUE,,,$C14,"[",D$3,"]"),)),"-"),"")</f>
        <v/>
      </c>
      <c r="E14" s="71" t="str">
        <f ca="1">IF(ExpenseSources[[#This Row],[Expense Switch]]="On",IFERROR(SUMIF(INDIRECT(_xlfn.TEXTJOIN(,TRUE,,,$C14,"[",E$3,"]"),),"&lt;0",INDIRECT(_xlfn.TEXTJOIN(,TRUE,,,$C14,"[",E$3,"]"),)),"-"),"")</f>
        <v/>
      </c>
      <c r="F14" s="71" t="str">
        <f ca="1">IF(ExpenseSources[[#This Row],[Expense Switch]]="On",IFERROR(SUMIF(INDIRECT(_xlfn.TEXTJOIN(,TRUE,,,$C14,"[",F$3,"]"),),"&lt;0",INDIRECT(_xlfn.TEXTJOIN(,TRUE,,,$C14,"[",F$3,"]"),)),"-"),"")</f>
        <v/>
      </c>
      <c r="G14" s="71" t="str">
        <f ca="1">IF(ExpenseSources[[#This Row],[Expense Switch]]="On",IFERROR(SUMIF(INDIRECT(_xlfn.TEXTJOIN(,TRUE,,,$C14,"[",G$3,"]"),),"&lt;0",INDIRECT(_xlfn.TEXTJOIN(,TRUE,,,$C14,"[",G$3,"]"),)),"-"),"")</f>
        <v/>
      </c>
      <c r="H14" s="71" t="str">
        <f ca="1">IF(ExpenseSources[[#This Row],[Expense Switch]]="On",IFERROR(SUMIF(INDIRECT(_xlfn.TEXTJOIN(,TRUE,,,$C14,"[",H$3,"]"),),"&lt;0",INDIRECT(_xlfn.TEXTJOIN(,TRUE,,,$C14,"[",H$3,"]"),)),"-"),"")</f>
        <v/>
      </c>
      <c r="I14" s="71" t="str">
        <f ca="1">IF(ExpenseSources[[#This Row],[Expense Switch]]="On",IFERROR(SUMIF(INDIRECT(_xlfn.TEXTJOIN(,TRUE,,,$C14,"[",I$3,"]"),),"&lt;0",INDIRECT(_xlfn.TEXTJOIN(,TRUE,,,$C14,"[",I$3,"]"),)),"-"),"")</f>
        <v/>
      </c>
      <c r="J14" s="71" t="str">
        <f ca="1">IF(ExpenseSources[[#This Row],[Expense Switch]]="On",IFERROR(SUMIF(INDIRECT(_xlfn.TEXTJOIN(,TRUE,,,$C14,"[",J$3,"]"),),"&lt;0",INDIRECT(_xlfn.TEXTJOIN(,TRUE,,,$C14,"[",J$3,"]"),)),"-"),"")</f>
        <v/>
      </c>
      <c r="K14" s="71" t="str">
        <f ca="1">IF(ExpenseSources[[#This Row],[Expense Switch]]="On",IFERROR(SUMIF(INDIRECT(_xlfn.TEXTJOIN(,TRUE,,,$C14,"[",K$3,"]"),),"&lt;0",INDIRECT(_xlfn.TEXTJOIN(,TRUE,,,$C14,"[",K$3,"]"),)),"-"),"")</f>
        <v/>
      </c>
      <c r="L14" s="71" t="str">
        <f ca="1">IF(ExpenseSources[[#This Row],[Expense Switch]]="On",IFERROR(SUMIF(INDIRECT(_xlfn.TEXTJOIN(,TRUE,,,$C14,"[",L$3,"]"),),"&lt;0",INDIRECT(_xlfn.TEXTJOIN(,TRUE,,,$C14,"[",L$3,"]"),)),"-"),"")</f>
        <v/>
      </c>
      <c r="M14" s="71" t="str">
        <f ca="1">IF(ExpenseSources[[#This Row],[Expense Switch]]="On",IFERROR(SUMIF(INDIRECT(_xlfn.TEXTJOIN(,TRUE,,,$C14,"[",M$3,"]"),),"&lt;0",INDIRECT(_xlfn.TEXTJOIN(,TRUE,,,$C14,"[",M$3,"]"),)),"-"),"")</f>
        <v/>
      </c>
      <c r="N14" s="71" t="str">
        <f ca="1">IF(ExpenseSources[[#This Row],[Expense Switch]]="On",IFERROR(SUMIF(INDIRECT(_xlfn.TEXTJOIN(,TRUE,,,$C14,"[",N$3,"]"),),"&lt;0",INDIRECT(_xlfn.TEXTJOIN(,TRUE,,,$C14,"[",N$3,"]"),)),"-"),"")</f>
        <v/>
      </c>
      <c r="O14" s="71" t="str">
        <f ca="1">IF(ExpenseSources[[#This Row],[Expense Switch]]="On",IFERROR(SUMIF(INDIRECT(_xlfn.TEXTJOIN(,TRUE,,,$C14,"[",O$3,"]"),),"&lt;0",INDIRECT(_xlfn.TEXTJOIN(,TRUE,,,$C14,"[",O$3,"]"),)),"-"),"")</f>
        <v/>
      </c>
      <c r="P14" s="71" t="str">
        <f ca="1">IF(ExpenseSources[[#This Row],[Expense Switch]]="On",IFERROR(SUMIF(INDIRECT(_xlfn.TEXTJOIN(,TRUE,,,$C14,"[",P$3,"]"),),"&lt;0",INDIRECT(_xlfn.TEXTJOIN(,TRUE,,,$C14,"[",P$3,"]"),)),"-"),"")</f>
        <v/>
      </c>
      <c r="Q14" s="71" t="str">
        <f ca="1">IF(ExpenseSources[[#This Row],[Expense Switch]]="On",IFERROR(SUMIF(INDIRECT(_xlfn.TEXTJOIN(,TRUE,,,$C14,"[",Q$3,"]"),),"&lt;0",INDIRECT(_xlfn.TEXTJOIN(,TRUE,,,$C14,"[",Q$3,"]"),)),"-"),"")</f>
        <v/>
      </c>
      <c r="R14" s="71" t="str">
        <f ca="1">IF(ExpenseSources[[#This Row],[Expense Switch]]="On",IFERROR(SUMIF(INDIRECT(_xlfn.TEXTJOIN(,TRUE,,,$C14,"[",R$3,"]"),),"&lt;0",INDIRECT(_xlfn.TEXTJOIN(,TRUE,,,$C14,"[",R$3,"]"),)),"-"),"")</f>
        <v/>
      </c>
      <c r="S14" s="71" t="str">
        <f ca="1">IF(ExpenseSources[[#This Row],[Expense Switch]]="On",IFERROR(SUMIF(INDIRECT(_xlfn.TEXTJOIN(,TRUE,,,$C14,"[",S$3,"]"),),"&lt;0",INDIRECT(_xlfn.TEXTJOIN(,TRUE,,,$C14,"[",S$3,"]"),)),"-"),"")</f>
        <v/>
      </c>
      <c r="T14" s="71" t="str">
        <f ca="1">IF(ExpenseSources[[#This Row],[Expense Switch]]="On",IFERROR(SUMIF(INDIRECT(_xlfn.TEXTJOIN(,TRUE,,,$C14,"[",T$3,"]"),),"&lt;0",INDIRECT(_xlfn.TEXTJOIN(,TRUE,,,$C14,"[",T$3,"]"),)),"-"),"")</f>
        <v/>
      </c>
      <c r="U14" s="71" t="str">
        <f ca="1">IF(ExpenseSources[[#This Row],[Expense Switch]]="On",IFERROR(SUMIF(INDIRECT(_xlfn.TEXTJOIN(,TRUE,,,$C14,"[",U$3,"]"),),"&lt;0",INDIRECT(_xlfn.TEXTJOIN(,TRUE,,,$C14,"[",U$3,"]"),)),"-"),"")</f>
        <v/>
      </c>
      <c r="V14" s="71" t="str">
        <f ca="1">IF(ExpenseSources[[#This Row],[Expense Switch]]="On",IFERROR(SUMIF(INDIRECT(_xlfn.TEXTJOIN(,TRUE,,,$C14,"[",V$3,"]"),),"&lt;0",INDIRECT(_xlfn.TEXTJOIN(,TRUE,,,$C14,"[",V$3,"]"),)),"-"),"")</f>
        <v/>
      </c>
      <c r="W14" s="71" t="str">
        <f ca="1">IF(ExpenseSources[[#This Row],[Expense Switch]]="On",IFERROR(SUMIF(INDIRECT(_xlfn.TEXTJOIN(,TRUE,,,$C14,"[",W$3,"]"),),"&lt;0",INDIRECT(_xlfn.TEXTJOIN(,TRUE,,,$C14,"[",W$3,"]"),)),"-"),"")</f>
        <v/>
      </c>
      <c r="X14" s="71" t="str">
        <f ca="1">IF(ExpenseSources[[#This Row],[Expense Switch]]="On",IFERROR(SUMIF(INDIRECT(_xlfn.TEXTJOIN(,TRUE,,,$C14,"[",X$3,"]"),),"&lt;0",INDIRECT(_xlfn.TEXTJOIN(,TRUE,,,$C14,"[",X$3,"]"),)),"-"),"")</f>
        <v/>
      </c>
      <c r="Y14" s="71" t="str">
        <f ca="1">IF(ExpenseSources[[#This Row],[Expense Switch]]="On",IFERROR(SUMIF(INDIRECT(_xlfn.TEXTJOIN(,TRUE,,,$C14,"[",Y$3,"]"),),"&lt;0",INDIRECT(_xlfn.TEXTJOIN(,TRUE,,,$C14,"[",Y$3,"]"),)),"-"),"")</f>
        <v/>
      </c>
      <c r="Z14" s="71" t="str">
        <f ca="1">IF(ExpenseSources[[#This Row],[Expense Switch]]="On",IFERROR(SUMIF(INDIRECT(_xlfn.TEXTJOIN(,TRUE,,,$C14,"[",Z$3,"]"),),"&lt;0",INDIRECT(_xlfn.TEXTJOIN(,TRUE,,,$C14,"[",Z$3,"]"),)),"-"),"")</f>
        <v/>
      </c>
      <c r="AA14" s="71" t="str">
        <f ca="1">IF(ExpenseSources[[#This Row],[Expense Switch]]="On",IFERROR(SUMIF(INDIRECT(_xlfn.TEXTJOIN(,TRUE,,,$C14,"[",AA$3,"]"),),"&lt;0",INDIRECT(_xlfn.TEXTJOIN(,TRUE,,,$C14,"[",AA$3,"]"),)),"-"),"")</f>
        <v/>
      </c>
      <c r="AB14" s="71" t="str">
        <f ca="1">IF(ExpenseSources[[#This Row],[Expense Switch]]="On",IFERROR(SUMIF(INDIRECT(_xlfn.TEXTJOIN(,TRUE,,,$C14,"[",AB$3,"]"),),"&lt;0",INDIRECT(_xlfn.TEXTJOIN(,TRUE,,,$C14,"[",AB$3,"]"),)),"-"),"")</f>
        <v/>
      </c>
      <c r="AC14" s="71" t="str">
        <f ca="1">IF(ExpenseSources[[#This Row],[Expense Switch]]="On",IFERROR(SUMIF(INDIRECT(_xlfn.TEXTJOIN(,TRUE,,,$C14,"[",AC$3,"]"),),"&lt;0",INDIRECT(_xlfn.TEXTJOIN(,TRUE,,,$C14,"[",AC$3,"]"),)),"-"),"")</f>
        <v/>
      </c>
      <c r="AD14" s="71" t="str">
        <f ca="1">IF(ExpenseSources[[#This Row],[Expense Switch]]="On",IFERROR(SUMIF(INDIRECT(_xlfn.TEXTJOIN(,TRUE,,,$C14,"[",AD$3,"]"),),"&lt;0",INDIRECT(_xlfn.TEXTJOIN(,TRUE,,,$C14,"[",AD$3,"]"),)),"-"),"")</f>
        <v/>
      </c>
      <c r="AE14" s="71" t="str">
        <f ca="1">IF(ExpenseSources[[#This Row],[Expense Switch]]="On",IFERROR(SUMIF(INDIRECT(_xlfn.TEXTJOIN(,TRUE,,,$C14,"[",AE$3,"]"),),"&lt;0",INDIRECT(_xlfn.TEXTJOIN(,TRUE,,,$C14,"[",AE$3,"]"),)),"-"),"")</f>
        <v/>
      </c>
      <c r="AF14" s="71" t="str">
        <f ca="1">IF(ExpenseSources[[#This Row],[Expense Switch]]="On",IFERROR(SUMIF(INDIRECT(_xlfn.TEXTJOIN(,TRUE,,,$C14,"[",AF$3,"]"),),"&lt;0",INDIRECT(_xlfn.TEXTJOIN(,TRUE,,,$C14,"[",AF$3,"]"),)),"-"),"")</f>
        <v/>
      </c>
      <c r="AG14" s="71" t="str">
        <f ca="1">IF(ExpenseSources[[#This Row],[Expense Switch]]="On",IFERROR(SUMIF(INDIRECT(_xlfn.TEXTJOIN(,TRUE,,,$C14,"[",AG$3,"]"),),"&lt;0",INDIRECT(_xlfn.TEXTJOIN(,TRUE,,,$C14,"[",AG$3,"]"),)),"-"),"")</f>
        <v/>
      </c>
      <c r="AH14" s="71" t="str">
        <f ca="1">IF(ExpenseSources[[#This Row],[Expense Switch]]="On",IFERROR(SUMIF(INDIRECT(_xlfn.TEXTJOIN(,TRUE,,,$C14,"[",AH$3,"]"),),"&lt;0",INDIRECT(_xlfn.TEXTJOIN(,TRUE,,,$C14,"[",AH$3,"]"),)),"-"),"")</f>
        <v/>
      </c>
      <c r="AI14" s="71" t="str">
        <f ca="1">IF(ExpenseSources[[#This Row],[Expense Switch]]="On",IFERROR(SUMIF(INDIRECT(_xlfn.TEXTJOIN(,TRUE,,,$C14,"[",AI$3,"]"),),"&lt;0",INDIRECT(_xlfn.TEXTJOIN(,TRUE,,,$C14,"[",AI$3,"]"),)),"-"),"")</f>
        <v/>
      </c>
      <c r="AJ14" s="71" t="str">
        <f ca="1">IF(ExpenseSources[[#This Row],[Expense Switch]]="On",IFERROR(SUMIF(INDIRECT(_xlfn.TEXTJOIN(,TRUE,,,$C14,"[",AJ$3,"]"),),"&lt;0",INDIRECT(_xlfn.TEXTJOIN(,TRUE,,,$C14,"[",AJ$3,"]"),)),"-"),"")</f>
        <v/>
      </c>
      <c r="AK14" s="71" t="str">
        <f ca="1">IF(ExpenseSources[[#This Row],[Expense Switch]]="On",IFERROR(SUMIF(INDIRECT(_xlfn.TEXTJOIN(,TRUE,,,$C14,"[",AK$3,"]"),),"&lt;0",INDIRECT(_xlfn.TEXTJOIN(,TRUE,,,$C14,"[",AK$3,"]"),)),"-"),"")</f>
        <v/>
      </c>
      <c r="AL14" s="71" t="str">
        <f ca="1">IF(ExpenseSources[[#This Row],[Expense Switch]]="On",IFERROR(SUMIF(INDIRECT(_xlfn.TEXTJOIN(,TRUE,,,$C14,"[",AL$3,"]"),),"&lt;0",INDIRECT(_xlfn.TEXTJOIN(,TRUE,,,$C14,"[",AL$3,"]"),)),"-"),"")</f>
        <v/>
      </c>
      <c r="AM14" s="71" t="str">
        <f ca="1">IF(ExpenseSources[[#This Row],[Expense Switch]]="On",IFERROR(SUMIF(INDIRECT(_xlfn.TEXTJOIN(,TRUE,,,$C14,"[",AM$3,"]"),),"&lt;0",INDIRECT(_xlfn.TEXTJOIN(,TRUE,,,$C14,"[",AM$3,"]"),)),"-"),"")</f>
        <v/>
      </c>
      <c r="AN14" s="71" t="str">
        <f ca="1">IF(ExpenseSources[[#This Row],[Expense Switch]]="On",IFERROR(SUMIF(INDIRECT(_xlfn.TEXTJOIN(,TRUE,,,$C14,"[",AN$3,"]"),),"&lt;0",INDIRECT(_xlfn.TEXTJOIN(,TRUE,,,$C14,"[",AN$3,"]"),)),"-"),"")</f>
        <v/>
      </c>
      <c r="AO14" s="71" t="str">
        <f ca="1">IF(ExpenseSources[[#This Row],[Expense Switch]]="On",IFERROR(SUMIF(INDIRECT(_xlfn.TEXTJOIN(,TRUE,,,$C14,"[",AO$3,"]"),),"&lt;0",INDIRECT(_xlfn.TEXTJOIN(,TRUE,,,$C14,"[",AO$3,"]"),)),"-"),"")</f>
        <v/>
      </c>
      <c r="AP14" s="71" t="str">
        <f ca="1">IF(ExpenseSources[[#This Row],[Expense Switch]]="On",IFERROR(SUMIF(INDIRECT(_xlfn.TEXTJOIN(,TRUE,,,$C14,"[",AP$3,"]"),),"&lt;0",INDIRECT(_xlfn.TEXTJOIN(,TRUE,,,$C14,"[",AP$3,"]"),)),"-"),"")</f>
        <v/>
      </c>
      <c r="AQ14" s="71" t="str">
        <f ca="1">IF(ExpenseSources[[#This Row],[Expense Switch]]="On",IFERROR(SUMIF(INDIRECT(_xlfn.TEXTJOIN(,TRUE,,,$C14,"[",AQ$3,"]"),),"&lt;0",INDIRECT(_xlfn.TEXTJOIN(,TRUE,,,$C14,"[",AQ$3,"]"),)),"-"),"")</f>
        <v/>
      </c>
      <c r="AR14" s="71" t="str">
        <f ca="1">IF(ExpenseSources[[#This Row],[Expense Switch]]="On",IFERROR(SUMIF(INDIRECT(_xlfn.TEXTJOIN(,TRUE,,,$C14,"[",AR$3,"]"),),"&lt;0",INDIRECT(_xlfn.TEXTJOIN(,TRUE,,,$C14,"[",AR$3,"]"),)),"-"),"")</f>
        <v/>
      </c>
      <c r="AS14" s="71" t="str">
        <f ca="1">IF(ExpenseSources[[#This Row],[Expense Switch]]="On",IFERROR(SUMIF(INDIRECT(_xlfn.TEXTJOIN(,TRUE,,,$C14,"[",AS$3,"]"),),"&lt;0",INDIRECT(_xlfn.TEXTJOIN(,TRUE,,,$C14,"[",AS$3,"]"),)),"-"),"")</f>
        <v/>
      </c>
      <c r="AT14" s="71" t="str">
        <f ca="1">IF(ExpenseSources[[#This Row],[Expense Switch]]="On",IFERROR(SUMIF(INDIRECT(_xlfn.TEXTJOIN(,TRUE,,,$C14,"[",AT$3,"]"),),"&lt;0",INDIRECT(_xlfn.TEXTJOIN(,TRUE,,,$C14,"[",AT$3,"]"),)),"-"),"")</f>
        <v/>
      </c>
      <c r="AU14" s="71" t="str">
        <f ca="1">IF(ExpenseSources[[#This Row],[Expense Switch]]="On",IFERROR(SUMIF(INDIRECT(_xlfn.TEXTJOIN(,TRUE,,,$C14,"[",AU$3,"]"),),"&lt;0",INDIRECT(_xlfn.TEXTJOIN(,TRUE,,,$C14,"[",AU$3,"]"),)),"-"),"")</f>
        <v/>
      </c>
      <c r="AV14" s="71" t="str">
        <f ca="1">IF(ExpenseSources[[#This Row],[Expense Switch]]="On",IFERROR(SUMIF(INDIRECT(_xlfn.TEXTJOIN(,TRUE,,,$C14,"[",AV$3,"]"),),"&lt;0",INDIRECT(_xlfn.TEXTJOIN(,TRUE,,,$C14,"[",AV$3,"]"),)),"-"),"")</f>
        <v/>
      </c>
      <c r="AW14" s="71" t="str">
        <f ca="1">IF(ExpenseSources[[#This Row],[Expense Switch]]="On",IFERROR(SUMIF(INDIRECT(_xlfn.TEXTJOIN(,TRUE,,,$C14,"[",AW$3,"]"),),"&lt;0",INDIRECT(_xlfn.TEXTJOIN(,TRUE,,,$C14,"[",AW$3,"]"),)),"-"),"")</f>
        <v/>
      </c>
      <c r="AX14" s="71" t="str">
        <f ca="1">IF(ExpenseSources[[#This Row],[Expense Switch]]="On",IFERROR(SUMIF(INDIRECT(_xlfn.TEXTJOIN(,TRUE,,,$C14,"[",AX$3,"]"),),"&lt;0",INDIRECT(_xlfn.TEXTJOIN(,TRUE,,,$C14,"[",AX$3,"]"),)),"-"),"")</f>
        <v/>
      </c>
      <c r="AY14" s="71" t="str">
        <f ca="1">IF(ExpenseSources[[#This Row],[Expense Switch]]="On",IFERROR(SUMIF(INDIRECT(_xlfn.TEXTJOIN(,TRUE,,,$C14,"[",AY$3,"]"),),"&lt;0",INDIRECT(_xlfn.TEXTJOIN(,TRUE,,,$C14,"[",AY$3,"]"),)),"-"),"")</f>
        <v/>
      </c>
      <c r="AZ14" s="71" t="str">
        <f ca="1">IF(ExpenseSources[[#This Row],[Expense Switch]]="On",IFERROR(SUMIF(INDIRECT(_xlfn.TEXTJOIN(,TRUE,,,$C14,"[",AZ$3,"]"),),"&lt;0",INDIRECT(_xlfn.TEXTJOIN(,TRUE,,,$C14,"[",AZ$3,"]"),)),"-"),"")</f>
        <v/>
      </c>
      <c r="BA14" s="71" t="str">
        <f ca="1">IF(ExpenseSources[[#This Row],[Expense Switch]]="On",IFERROR(SUMIF(INDIRECT(_xlfn.TEXTJOIN(,TRUE,,,$C14,"[",BA$3,"]"),),"&lt;0",INDIRECT(_xlfn.TEXTJOIN(,TRUE,,,$C14,"[",BA$3,"]"),)),"-"),"")</f>
        <v/>
      </c>
      <c r="BB14" s="71" t="str">
        <f ca="1">IF(ExpenseSources[[#This Row],[Expense Switch]]="On",IFERROR(SUMIF(INDIRECT(_xlfn.TEXTJOIN(,TRUE,,,$C14,"[",BB$3,"]"),),"&lt;0",INDIRECT(_xlfn.TEXTJOIN(,TRUE,,,$C14,"[",BB$3,"]"),)),"-"),"")</f>
        <v/>
      </c>
      <c r="BC14" s="71" t="str">
        <f ca="1">IF(ExpenseSources[[#This Row],[Expense Switch]]="On",IFERROR(SUMIF(INDIRECT(_xlfn.TEXTJOIN(,TRUE,,,$C14,"[",BC$3,"]"),),"&lt;0",INDIRECT(_xlfn.TEXTJOIN(,TRUE,,,$C14,"[",BC$3,"]"),)),"-"),"")</f>
        <v/>
      </c>
      <c r="BD14" s="71" t="str">
        <f ca="1">IF(ExpenseSources[[#This Row],[Expense Switch]]="On",IFERROR(SUMIF(INDIRECT(_xlfn.TEXTJOIN(,TRUE,,,$C14,"[",BD$3,"]"),),"&lt;0",INDIRECT(_xlfn.TEXTJOIN(,TRUE,,,$C14,"[",BD$3,"]"),)),"-"),"")</f>
        <v/>
      </c>
      <c r="BE14" s="71" t="str">
        <f ca="1">IF(ExpenseSources[[#This Row],[Expense Switch]]="On",IFERROR(SUMIF(INDIRECT(_xlfn.TEXTJOIN(,TRUE,,,$C14,"[",BE$3,"]"),),"&lt;0",INDIRECT(_xlfn.TEXTJOIN(,TRUE,,,$C14,"[",BE$3,"]"),)),"-"),"")</f>
        <v/>
      </c>
      <c r="BF14" s="71" t="str">
        <f ca="1">IF(ExpenseSources[[#This Row],[Expense Switch]]="On",IFERROR(SUMIF(INDIRECT(_xlfn.TEXTJOIN(,TRUE,,,$C14,"[",BF$3,"]"),),"&lt;0",INDIRECT(_xlfn.TEXTJOIN(,TRUE,,,$C14,"[",BF$3,"]"),)),"-"),"")</f>
        <v/>
      </c>
      <c r="BG14" s="71" t="str">
        <f ca="1">IF(ExpenseSources[[#This Row],[Expense Switch]]="On",IFERROR(SUMIF(INDIRECT(_xlfn.TEXTJOIN(,TRUE,,,$C14,"[",BG$3,"]"),),"&lt;0",INDIRECT(_xlfn.TEXTJOIN(,TRUE,,,$C14,"[",BG$3,"]"),)),"-"),"")</f>
        <v/>
      </c>
      <c r="BH14" s="71" t="str">
        <f ca="1">IF(ExpenseSources[[#This Row],[Expense Switch]]="On",IFERROR(SUMIF(INDIRECT(_xlfn.TEXTJOIN(,TRUE,,,$C14,"[",BH$3,"]"),),"&lt;0",INDIRECT(_xlfn.TEXTJOIN(,TRUE,,,$C14,"[",BH$3,"]"),)),"-"),"")</f>
        <v/>
      </c>
      <c r="BI14" s="71" t="str">
        <f ca="1">IF(ExpenseSources[[#This Row],[Expense Switch]]="On",IFERROR(SUMIF(INDIRECT(_xlfn.TEXTJOIN(,TRUE,,,$C14,"[",BI$3,"]"),),"&lt;0",INDIRECT(_xlfn.TEXTJOIN(,TRUE,,,$C14,"[",BI$3,"]"),)),"-"),"")</f>
        <v/>
      </c>
      <c r="BJ14" s="71" t="str">
        <f ca="1">IF(ExpenseSources[[#This Row],[Expense Switch]]="On",IFERROR(SUMIF(INDIRECT(_xlfn.TEXTJOIN(,TRUE,,,$C14,"[",BJ$3,"]"),),"&lt;0",INDIRECT(_xlfn.TEXTJOIN(,TRUE,,,$C14,"[",BJ$3,"]"),)),"-"),"")</f>
        <v/>
      </c>
      <c r="BK14" s="71" t="str">
        <f ca="1">IF(ExpenseSources[[#This Row],[Expense Switch]]="On",IFERROR(SUMIF(INDIRECT(_xlfn.TEXTJOIN(,TRUE,,,$C14,"[",BK$3,"]"),),"&lt;0",INDIRECT(_xlfn.TEXTJOIN(,TRUE,,,$C14,"[",BK$3,"]"),)),"-"),"")</f>
        <v/>
      </c>
    </row>
    <row r="15" spans="2:63" ht="16.5" thickTop="1" thickBot="1" x14ac:dyDescent="0.3">
      <c r="B15" s="71" t="str">
        <f>'KPI Calculations and Macros'!C13</f>
        <v>Off</v>
      </c>
      <c r="C15" s="70">
        <f>'KPI Calculations and Macros'!B13</f>
        <v>0</v>
      </c>
      <c r="D15" s="71" t="str">
        <f ca="1">IF(ExpenseSources[[#This Row],[Expense Switch]]="On",IFERROR(SUMIF(INDIRECT(_xlfn.TEXTJOIN(,TRUE,,,$C15,"[",D$3,"]"),),"&lt;0",INDIRECT(_xlfn.TEXTJOIN(,TRUE,,,$C15,"[",D$3,"]"),)),"-"),"")</f>
        <v/>
      </c>
      <c r="E15" s="71" t="str">
        <f ca="1">IF(ExpenseSources[[#This Row],[Expense Switch]]="On",IFERROR(SUMIF(INDIRECT(_xlfn.TEXTJOIN(,TRUE,,,$C15,"[",E$3,"]"),),"&lt;0",INDIRECT(_xlfn.TEXTJOIN(,TRUE,,,$C15,"[",E$3,"]"),)),"-"),"")</f>
        <v/>
      </c>
      <c r="F15" s="71" t="str">
        <f ca="1">IF(ExpenseSources[[#This Row],[Expense Switch]]="On",IFERROR(SUMIF(INDIRECT(_xlfn.TEXTJOIN(,TRUE,,,$C15,"[",F$3,"]"),),"&lt;0",INDIRECT(_xlfn.TEXTJOIN(,TRUE,,,$C15,"[",F$3,"]"),)),"-"),"")</f>
        <v/>
      </c>
      <c r="G15" s="71" t="str">
        <f ca="1">IF(ExpenseSources[[#This Row],[Expense Switch]]="On",IFERROR(SUMIF(INDIRECT(_xlfn.TEXTJOIN(,TRUE,,,$C15,"[",G$3,"]"),),"&lt;0",INDIRECT(_xlfn.TEXTJOIN(,TRUE,,,$C15,"[",G$3,"]"),)),"-"),"")</f>
        <v/>
      </c>
      <c r="H15" s="71" t="str">
        <f ca="1">IF(ExpenseSources[[#This Row],[Expense Switch]]="On",IFERROR(SUMIF(INDIRECT(_xlfn.TEXTJOIN(,TRUE,,,$C15,"[",H$3,"]"),),"&lt;0",INDIRECT(_xlfn.TEXTJOIN(,TRUE,,,$C15,"[",H$3,"]"),)),"-"),"")</f>
        <v/>
      </c>
      <c r="I15" s="71" t="str">
        <f ca="1">IF(ExpenseSources[[#This Row],[Expense Switch]]="On",IFERROR(SUMIF(INDIRECT(_xlfn.TEXTJOIN(,TRUE,,,$C15,"[",I$3,"]"),),"&lt;0",INDIRECT(_xlfn.TEXTJOIN(,TRUE,,,$C15,"[",I$3,"]"),)),"-"),"")</f>
        <v/>
      </c>
      <c r="J15" s="71" t="str">
        <f ca="1">IF(ExpenseSources[[#This Row],[Expense Switch]]="On",IFERROR(SUMIF(INDIRECT(_xlfn.TEXTJOIN(,TRUE,,,$C15,"[",J$3,"]"),),"&lt;0",INDIRECT(_xlfn.TEXTJOIN(,TRUE,,,$C15,"[",J$3,"]"),)),"-"),"")</f>
        <v/>
      </c>
      <c r="K15" s="71" t="str">
        <f ca="1">IF(ExpenseSources[[#This Row],[Expense Switch]]="On",IFERROR(SUMIF(INDIRECT(_xlfn.TEXTJOIN(,TRUE,,,$C15,"[",K$3,"]"),),"&lt;0",INDIRECT(_xlfn.TEXTJOIN(,TRUE,,,$C15,"[",K$3,"]"),)),"-"),"")</f>
        <v/>
      </c>
      <c r="L15" s="71" t="str">
        <f ca="1">IF(ExpenseSources[[#This Row],[Expense Switch]]="On",IFERROR(SUMIF(INDIRECT(_xlfn.TEXTJOIN(,TRUE,,,$C15,"[",L$3,"]"),),"&lt;0",INDIRECT(_xlfn.TEXTJOIN(,TRUE,,,$C15,"[",L$3,"]"),)),"-"),"")</f>
        <v/>
      </c>
      <c r="M15" s="71" t="str">
        <f ca="1">IF(ExpenseSources[[#This Row],[Expense Switch]]="On",IFERROR(SUMIF(INDIRECT(_xlfn.TEXTJOIN(,TRUE,,,$C15,"[",M$3,"]"),),"&lt;0",INDIRECT(_xlfn.TEXTJOIN(,TRUE,,,$C15,"[",M$3,"]"),)),"-"),"")</f>
        <v/>
      </c>
      <c r="N15" s="71" t="str">
        <f ca="1">IF(ExpenseSources[[#This Row],[Expense Switch]]="On",IFERROR(SUMIF(INDIRECT(_xlfn.TEXTJOIN(,TRUE,,,$C15,"[",N$3,"]"),),"&lt;0",INDIRECT(_xlfn.TEXTJOIN(,TRUE,,,$C15,"[",N$3,"]"),)),"-"),"")</f>
        <v/>
      </c>
      <c r="O15" s="71" t="str">
        <f ca="1">IF(ExpenseSources[[#This Row],[Expense Switch]]="On",IFERROR(SUMIF(INDIRECT(_xlfn.TEXTJOIN(,TRUE,,,$C15,"[",O$3,"]"),),"&lt;0",INDIRECT(_xlfn.TEXTJOIN(,TRUE,,,$C15,"[",O$3,"]"),)),"-"),"")</f>
        <v/>
      </c>
      <c r="P15" s="71" t="str">
        <f ca="1">IF(ExpenseSources[[#This Row],[Expense Switch]]="On",IFERROR(SUMIF(INDIRECT(_xlfn.TEXTJOIN(,TRUE,,,$C15,"[",P$3,"]"),),"&lt;0",INDIRECT(_xlfn.TEXTJOIN(,TRUE,,,$C15,"[",P$3,"]"),)),"-"),"")</f>
        <v/>
      </c>
      <c r="Q15" s="71" t="str">
        <f ca="1">IF(ExpenseSources[[#This Row],[Expense Switch]]="On",IFERROR(SUMIF(INDIRECT(_xlfn.TEXTJOIN(,TRUE,,,$C15,"[",Q$3,"]"),),"&lt;0",INDIRECT(_xlfn.TEXTJOIN(,TRUE,,,$C15,"[",Q$3,"]"),)),"-"),"")</f>
        <v/>
      </c>
      <c r="R15" s="71" t="str">
        <f ca="1">IF(ExpenseSources[[#This Row],[Expense Switch]]="On",IFERROR(SUMIF(INDIRECT(_xlfn.TEXTJOIN(,TRUE,,,$C15,"[",R$3,"]"),),"&lt;0",INDIRECT(_xlfn.TEXTJOIN(,TRUE,,,$C15,"[",R$3,"]"),)),"-"),"")</f>
        <v/>
      </c>
      <c r="S15" s="71" t="str">
        <f ca="1">IF(ExpenseSources[[#This Row],[Expense Switch]]="On",IFERROR(SUMIF(INDIRECT(_xlfn.TEXTJOIN(,TRUE,,,$C15,"[",S$3,"]"),),"&lt;0",INDIRECT(_xlfn.TEXTJOIN(,TRUE,,,$C15,"[",S$3,"]"),)),"-"),"")</f>
        <v/>
      </c>
      <c r="T15" s="71" t="str">
        <f ca="1">IF(ExpenseSources[[#This Row],[Expense Switch]]="On",IFERROR(SUMIF(INDIRECT(_xlfn.TEXTJOIN(,TRUE,,,$C15,"[",T$3,"]"),),"&lt;0",INDIRECT(_xlfn.TEXTJOIN(,TRUE,,,$C15,"[",T$3,"]"),)),"-"),"")</f>
        <v/>
      </c>
      <c r="U15" s="71" t="str">
        <f ca="1">IF(ExpenseSources[[#This Row],[Expense Switch]]="On",IFERROR(SUMIF(INDIRECT(_xlfn.TEXTJOIN(,TRUE,,,$C15,"[",U$3,"]"),),"&lt;0",INDIRECT(_xlfn.TEXTJOIN(,TRUE,,,$C15,"[",U$3,"]"),)),"-"),"")</f>
        <v/>
      </c>
      <c r="V15" s="71" t="str">
        <f ca="1">IF(ExpenseSources[[#This Row],[Expense Switch]]="On",IFERROR(SUMIF(INDIRECT(_xlfn.TEXTJOIN(,TRUE,,,$C15,"[",V$3,"]"),),"&lt;0",INDIRECT(_xlfn.TEXTJOIN(,TRUE,,,$C15,"[",V$3,"]"),)),"-"),"")</f>
        <v/>
      </c>
      <c r="W15" s="71" t="str">
        <f ca="1">IF(ExpenseSources[[#This Row],[Expense Switch]]="On",IFERROR(SUMIF(INDIRECT(_xlfn.TEXTJOIN(,TRUE,,,$C15,"[",W$3,"]"),),"&lt;0",INDIRECT(_xlfn.TEXTJOIN(,TRUE,,,$C15,"[",W$3,"]"),)),"-"),"")</f>
        <v/>
      </c>
      <c r="X15" s="71" t="str">
        <f ca="1">IF(ExpenseSources[[#This Row],[Expense Switch]]="On",IFERROR(SUMIF(INDIRECT(_xlfn.TEXTJOIN(,TRUE,,,$C15,"[",X$3,"]"),),"&lt;0",INDIRECT(_xlfn.TEXTJOIN(,TRUE,,,$C15,"[",X$3,"]"),)),"-"),"")</f>
        <v/>
      </c>
      <c r="Y15" s="71" t="str">
        <f ca="1">IF(ExpenseSources[[#This Row],[Expense Switch]]="On",IFERROR(SUMIF(INDIRECT(_xlfn.TEXTJOIN(,TRUE,,,$C15,"[",Y$3,"]"),),"&lt;0",INDIRECT(_xlfn.TEXTJOIN(,TRUE,,,$C15,"[",Y$3,"]"),)),"-"),"")</f>
        <v/>
      </c>
      <c r="Z15" s="71" t="str">
        <f ca="1">IF(ExpenseSources[[#This Row],[Expense Switch]]="On",IFERROR(SUMIF(INDIRECT(_xlfn.TEXTJOIN(,TRUE,,,$C15,"[",Z$3,"]"),),"&lt;0",INDIRECT(_xlfn.TEXTJOIN(,TRUE,,,$C15,"[",Z$3,"]"),)),"-"),"")</f>
        <v/>
      </c>
      <c r="AA15" s="71" t="str">
        <f ca="1">IF(ExpenseSources[[#This Row],[Expense Switch]]="On",IFERROR(SUMIF(INDIRECT(_xlfn.TEXTJOIN(,TRUE,,,$C15,"[",AA$3,"]"),),"&lt;0",INDIRECT(_xlfn.TEXTJOIN(,TRUE,,,$C15,"[",AA$3,"]"),)),"-"),"")</f>
        <v/>
      </c>
      <c r="AB15" s="71" t="str">
        <f ca="1">IF(ExpenseSources[[#This Row],[Expense Switch]]="On",IFERROR(SUMIF(INDIRECT(_xlfn.TEXTJOIN(,TRUE,,,$C15,"[",AB$3,"]"),),"&lt;0",INDIRECT(_xlfn.TEXTJOIN(,TRUE,,,$C15,"[",AB$3,"]"),)),"-"),"")</f>
        <v/>
      </c>
      <c r="AC15" s="71" t="str">
        <f ca="1">IF(ExpenseSources[[#This Row],[Expense Switch]]="On",IFERROR(SUMIF(INDIRECT(_xlfn.TEXTJOIN(,TRUE,,,$C15,"[",AC$3,"]"),),"&lt;0",INDIRECT(_xlfn.TEXTJOIN(,TRUE,,,$C15,"[",AC$3,"]"),)),"-"),"")</f>
        <v/>
      </c>
      <c r="AD15" s="71" t="str">
        <f ca="1">IF(ExpenseSources[[#This Row],[Expense Switch]]="On",IFERROR(SUMIF(INDIRECT(_xlfn.TEXTJOIN(,TRUE,,,$C15,"[",AD$3,"]"),),"&lt;0",INDIRECT(_xlfn.TEXTJOIN(,TRUE,,,$C15,"[",AD$3,"]"),)),"-"),"")</f>
        <v/>
      </c>
      <c r="AE15" s="71" t="str">
        <f ca="1">IF(ExpenseSources[[#This Row],[Expense Switch]]="On",IFERROR(SUMIF(INDIRECT(_xlfn.TEXTJOIN(,TRUE,,,$C15,"[",AE$3,"]"),),"&lt;0",INDIRECT(_xlfn.TEXTJOIN(,TRUE,,,$C15,"[",AE$3,"]"),)),"-"),"")</f>
        <v/>
      </c>
      <c r="AF15" s="71" t="str">
        <f ca="1">IF(ExpenseSources[[#This Row],[Expense Switch]]="On",IFERROR(SUMIF(INDIRECT(_xlfn.TEXTJOIN(,TRUE,,,$C15,"[",AF$3,"]"),),"&lt;0",INDIRECT(_xlfn.TEXTJOIN(,TRUE,,,$C15,"[",AF$3,"]"),)),"-"),"")</f>
        <v/>
      </c>
      <c r="AG15" s="71" t="str">
        <f ca="1">IF(ExpenseSources[[#This Row],[Expense Switch]]="On",IFERROR(SUMIF(INDIRECT(_xlfn.TEXTJOIN(,TRUE,,,$C15,"[",AG$3,"]"),),"&lt;0",INDIRECT(_xlfn.TEXTJOIN(,TRUE,,,$C15,"[",AG$3,"]"),)),"-"),"")</f>
        <v/>
      </c>
      <c r="AH15" s="71" t="str">
        <f ca="1">IF(ExpenseSources[[#This Row],[Expense Switch]]="On",IFERROR(SUMIF(INDIRECT(_xlfn.TEXTJOIN(,TRUE,,,$C15,"[",AH$3,"]"),),"&lt;0",INDIRECT(_xlfn.TEXTJOIN(,TRUE,,,$C15,"[",AH$3,"]"),)),"-"),"")</f>
        <v/>
      </c>
      <c r="AI15" s="71" t="str">
        <f ca="1">IF(ExpenseSources[[#This Row],[Expense Switch]]="On",IFERROR(SUMIF(INDIRECT(_xlfn.TEXTJOIN(,TRUE,,,$C15,"[",AI$3,"]"),),"&lt;0",INDIRECT(_xlfn.TEXTJOIN(,TRUE,,,$C15,"[",AI$3,"]"),)),"-"),"")</f>
        <v/>
      </c>
      <c r="AJ15" s="71" t="str">
        <f ca="1">IF(ExpenseSources[[#This Row],[Expense Switch]]="On",IFERROR(SUMIF(INDIRECT(_xlfn.TEXTJOIN(,TRUE,,,$C15,"[",AJ$3,"]"),),"&lt;0",INDIRECT(_xlfn.TEXTJOIN(,TRUE,,,$C15,"[",AJ$3,"]"),)),"-"),"")</f>
        <v/>
      </c>
      <c r="AK15" s="71" t="str">
        <f ca="1">IF(ExpenseSources[[#This Row],[Expense Switch]]="On",IFERROR(SUMIF(INDIRECT(_xlfn.TEXTJOIN(,TRUE,,,$C15,"[",AK$3,"]"),),"&lt;0",INDIRECT(_xlfn.TEXTJOIN(,TRUE,,,$C15,"[",AK$3,"]"),)),"-"),"")</f>
        <v/>
      </c>
      <c r="AL15" s="71" t="str">
        <f ca="1">IF(ExpenseSources[[#This Row],[Expense Switch]]="On",IFERROR(SUMIF(INDIRECT(_xlfn.TEXTJOIN(,TRUE,,,$C15,"[",AL$3,"]"),),"&lt;0",INDIRECT(_xlfn.TEXTJOIN(,TRUE,,,$C15,"[",AL$3,"]"),)),"-"),"")</f>
        <v/>
      </c>
      <c r="AM15" s="71" t="str">
        <f ca="1">IF(ExpenseSources[[#This Row],[Expense Switch]]="On",IFERROR(SUMIF(INDIRECT(_xlfn.TEXTJOIN(,TRUE,,,$C15,"[",AM$3,"]"),),"&lt;0",INDIRECT(_xlfn.TEXTJOIN(,TRUE,,,$C15,"[",AM$3,"]"),)),"-"),"")</f>
        <v/>
      </c>
      <c r="AN15" s="71" t="str">
        <f ca="1">IF(ExpenseSources[[#This Row],[Expense Switch]]="On",IFERROR(SUMIF(INDIRECT(_xlfn.TEXTJOIN(,TRUE,,,$C15,"[",AN$3,"]"),),"&lt;0",INDIRECT(_xlfn.TEXTJOIN(,TRUE,,,$C15,"[",AN$3,"]"),)),"-"),"")</f>
        <v/>
      </c>
      <c r="AO15" s="71" t="str">
        <f ca="1">IF(ExpenseSources[[#This Row],[Expense Switch]]="On",IFERROR(SUMIF(INDIRECT(_xlfn.TEXTJOIN(,TRUE,,,$C15,"[",AO$3,"]"),),"&lt;0",INDIRECT(_xlfn.TEXTJOIN(,TRUE,,,$C15,"[",AO$3,"]"),)),"-"),"")</f>
        <v/>
      </c>
      <c r="AP15" s="71" t="str">
        <f ca="1">IF(ExpenseSources[[#This Row],[Expense Switch]]="On",IFERROR(SUMIF(INDIRECT(_xlfn.TEXTJOIN(,TRUE,,,$C15,"[",AP$3,"]"),),"&lt;0",INDIRECT(_xlfn.TEXTJOIN(,TRUE,,,$C15,"[",AP$3,"]"),)),"-"),"")</f>
        <v/>
      </c>
      <c r="AQ15" s="71" t="str">
        <f ca="1">IF(ExpenseSources[[#This Row],[Expense Switch]]="On",IFERROR(SUMIF(INDIRECT(_xlfn.TEXTJOIN(,TRUE,,,$C15,"[",AQ$3,"]"),),"&lt;0",INDIRECT(_xlfn.TEXTJOIN(,TRUE,,,$C15,"[",AQ$3,"]"),)),"-"),"")</f>
        <v/>
      </c>
      <c r="AR15" s="71" t="str">
        <f ca="1">IF(ExpenseSources[[#This Row],[Expense Switch]]="On",IFERROR(SUMIF(INDIRECT(_xlfn.TEXTJOIN(,TRUE,,,$C15,"[",AR$3,"]"),),"&lt;0",INDIRECT(_xlfn.TEXTJOIN(,TRUE,,,$C15,"[",AR$3,"]"),)),"-"),"")</f>
        <v/>
      </c>
      <c r="AS15" s="71" t="str">
        <f ca="1">IF(ExpenseSources[[#This Row],[Expense Switch]]="On",IFERROR(SUMIF(INDIRECT(_xlfn.TEXTJOIN(,TRUE,,,$C15,"[",AS$3,"]"),),"&lt;0",INDIRECT(_xlfn.TEXTJOIN(,TRUE,,,$C15,"[",AS$3,"]"),)),"-"),"")</f>
        <v/>
      </c>
      <c r="AT15" s="71" t="str">
        <f ca="1">IF(ExpenseSources[[#This Row],[Expense Switch]]="On",IFERROR(SUMIF(INDIRECT(_xlfn.TEXTJOIN(,TRUE,,,$C15,"[",AT$3,"]"),),"&lt;0",INDIRECT(_xlfn.TEXTJOIN(,TRUE,,,$C15,"[",AT$3,"]"),)),"-"),"")</f>
        <v/>
      </c>
      <c r="AU15" s="71" t="str">
        <f ca="1">IF(ExpenseSources[[#This Row],[Expense Switch]]="On",IFERROR(SUMIF(INDIRECT(_xlfn.TEXTJOIN(,TRUE,,,$C15,"[",AU$3,"]"),),"&lt;0",INDIRECT(_xlfn.TEXTJOIN(,TRUE,,,$C15,"[",AU$3,"]"),)),"-"),"")</f>
        <v/>
      </c>
      <c r="AV15" s="71" t="str">
        <f ca="1">IF(ExpenseSources[[#This Row],[Expense Switch]]="On",IFERROR(SUMIF(INDIRECT(_xlfn.TEXTJOIN(,TRUE,,,$C15,"[",AV$3,"]"),),"&lt;0",INDIRECT(_xlfn.TEXTJOIN(,TRUE,,,$C15,"[",AV$3,"]"),)),"-"),"")</f>
        <v/>
      </c>
      <c r="AW15" s="71" t="str">
        <f ca="1">IF(ExpenseSources[[#This Row],[Expense Switch]]="On",IFERROR(SUMIF(INDIRECT(_xlfn.TEXTJOIN(,TRUE,,,$C15,"[",AW$3,"]"),),"&lt;0",INDIRECT(_xlfn.TEXTJOIN(,TRUE,,,$C15,"[",AW$3,"]"),)),"-"),"")</f>
        <v/>
      </c>
      <c r="AX15" s="71" t="str">
        <f ca="1">IF(ExpenseSources[[#This Row],[Expense Switch]]="On",IFERROR(SUMIF(INDIRECT(_xlfn.TEXTJOIN(,TRUE,,,$C15,"[",AX$3,"]"),),"&lt;0",INDIRECT(_xlfn.TEXTJOIN(,TRUE,,,$C15,"[",AX$3,"]"),)),"-"),"")</f>
        <v/>
      </c>
      <c r="AY15" s="71" t="str">
        <f ca="1">IF(ExpenseSources[[#This Row],[Expense Switch]]="On",IFERROR(SUMIF(INDIRECT(_xlfn.TEXTJOIN(,TRUE,,,$C15,"[",AY$3,"]"),),"&lt;0",INDIRECT(_xlfn.TEXTJOIN(,TRUE,,,$C15,"[",AY$3,"]"),)),"-"),"")</f>
        <v/>
      </c>
      <c r="AZ15" s="71" t="str">
        <f ca="1">IF(ExpenseSources[[#This Row],[Expense Switch]]="On",IFERROR(SUMIF(INDIRECT(_xlfn.TEXTJOIN(,TRUE,,,$C15,"[",AZ$3,"]"),),"&lt;0",INDIRECT(_xlfn.TEXTJOIN(,TRUE,,,$C15,"[",AZ$3,"]"),)),"-"),"")</f>
        <v/>
      </c>
      <c r="BA15" s="71" t="str">
        <f ca="1">IF(ExpenseSources[[#This Row],[Expense Switch]]="On",IFERROR(SUMIF(INDIRECT(_xlfn.TEXTJOIN(,TRUE,,,$C15,"[",BA$3,"]"),),"&lt;0",INDIRECT(_xlfn.TEXTJOIN(,TRUE,,,$C15,"[",BA$3,"]"),)),"-"),"")</f>
        <v/>
      </c>
      <c r="BB15" s="71" t="str">
        <f ca="1">IF(ExpenseSources[[#This Row],[Expense Switch]]="On",IFERROR(SUMIF(INDIRECT(_xlfn.TEXTJOIN(,TRUE,,,$C15,"[",BB$3,"]"),),"&lt;0",INDIRECT(_xlfn.TEXTJOIN(,TRUE,,,$C15,"[",BB$3,"]"),)),"-"),"")</f>
        <v/>
      </c>
      <c r="BC15" s="71" t="str">
        <f ca="1">IF(ExpenseSources[[#This Row],[Expense Switch]]="On",IFERROR(SUMIF(INDIRECT(_xlfn.TEXTJOIN(,TRUE,,,$C15,"[",BC$3,"]"),),"&lt;0",INDIRECT(_xlfn.TEXTJOIN(,TRUE,,,$C15,"[",BC$3,"]"),)),"-"),"")</f>
        <v/>
      </c>
      <c r="BD15" s="71" t="str">
        <f ca="1">IF(ExpenseSources[[#This Row],[Expense Switch]]="On",IFERROR(SUMIF(INDIRECT(_xlfn.TEXTJOIN(,TRUE,,,$C15,"[",BD$3,"]"),),"&lt;0",INDIRECT(_xlfn.TEXTJOIN(,TRUE,,,$C15,"[",BD$3,"]"),)),"-"),"")</f>
        <v/>
      </c>
      <c r="BE15" s="71" t="str">
        <f ca="1">IF(ExpenseSources[[#This Row],[Expense Switch]]="On",IFERROR(SUMIF(INDIRECT(_xlfn.TEXTJOIN(,TRUE,,,$C15,"[",BE$3,"]"),),"&lt;0",INDIRECT(_xlfn.TEXTJOIN(,TRUE,,,$C15,"[",BE$3,"]"),)),"-"),"")</f>
        <v/>
      </c>
      <c r="BF15" s="71" t="str">
        <f ca="1">IF(ExpenseSources[[#This Row],[Expense Switch]]="On",IFERROR(SUMIF(INDIRECT(_xlfn.TEXTJOIN(,TRUE,,,$C15,"[",BF$3,"]"),),"&lt;0",INDIRECT(_xlfn.TEXTJOIN(,TRUE,,,$C15,"[",BF$3,"]"),)),"-"),"")</f>
        <v/>
      </c>
      <c r="BG15" s="71" t="str">
        <f ca="1">IF(ExpenseSources[[#This Row],[Expense Switch]]="On",IFERROR(SUMIF(INDIRECT(_xlfn.TEXTJOIN(,TRUE,,,$C15,"[",BG$3,"]"),),"&lt;0",INDIRECT(_xlfn.TEXTJOIN(,TRUE,,,$C15,"[",BG$3,"]"),)),"-"),"")</f>
        <v/>
      </c>
      <c r="BH15" s="71" t="str">
        <f ca="1">IF(ExpenseSources[[#This Row],[Expense Switch]]="On",IFERROR(SUMIF(INDIRECT(_xlfn.TEXTJOIN(,TRUE,,,$C15,"[",BH$3,"]"),),"&lt;0",INDIRECT(_xlfn.TEXTJOIN(,TRUE,,,$C15,"[",BH$3,"]"),)),"-"),"")</f>
        <v/>
      </c>
      <c r="BI15" s="71" t="str">
        <f ca="1">IF(ExpenseSources[[#This Row],[Expense Switch]]="On",IFERROR(SUMIF(INDIRECT(_xlfn.TEXTJOIN(,TRUE,,,$C15,"[",BI$3,"]"),),"&lt;0",INDIRECT(_xlfn.TEXTJOIN(,TRUE,,,$C15,"[",BI$3,"]"),)),"-"),"")</f>
        <v/>
      </c>
      <c r="BJ15" s="71" t="str">
        <f ca="1">IF(ExpenseSources[[#This Row],[Expense Switch]]="On",IFERROR(SUMIF(INDIRECT(_xlfn.TEXTJOIN(,TRUE,,,$C15,"[",BJ$3,"]"),),"&lt;0",INDIRECT(_xlfn.TEXTJOIN(,TRUE,,,$C15,"[",BJ$3,"]"),)),"-"),"")</f>
        <v/>
      </c>
      <c r="BK15" s="71" t="str">
        <f ca="1">IF(ExpenseSources[[#This Row],[Expense Switch]]="On",IFERROR(SUMIF(INDIRECT(_xlfn.TEXTJOIN(,TRUE,,,$C15,"[",BK$3,"]"),),"&lt;0",INDIRECT(_xlfn.TEXTJOIN(,TRUE,,,$C15,"[",BK$3,"]"),)),"-"),"")</f>
        <v/>
      </c>
    </row>
    <row r="16" spans="2:63" ht="16.5" thickTop="1" thickBot="1" x14ac:dyDescent="0.3">
      <c r="B16" s="71" t="str">
        <f>'KPI Calculations and Macros'!C14</f>
        <v>Off</v>
      </c>
      <c r="C16" s="70">
        <f>'KPI Calculations and Macros'!B14</f>
        <v>0</v>
      </c>
      <c r="D16" s="71" t="str">
        <f ca="1">IF(ExpenseSources[[#This Row],[Expense Switch]]="On",IFERROR(SUMIF(INDIRECT(_xlfn.TEXTJOIN(,TRUE,,,$C16,"[",D$3,"]"),),"&lt;0",INDIRECT(_xlfn.TEXTJOIN(,TRUE,,,$C16,"[",D$3,"]"),)),"-"),"")</f>
        <v/>
      </c>
      <c r="E16" s="71" t="str">
        <f ca="1">IF(ExpenseSources[[#This Row],[Expense Switch]]="On",IFERROR(SUMIF(INDIRECT(_xlfn.TEXTJOIN(,TRUE,,,$C16,"[",E$3,"]"),),"&lt;0",INDIRECT(_xlfn.TEXTJOIN(,TRUE,,,$C16,"[",E$3,"]"),)),"-"),"")</f>
        <v/>
      </c>
      <c r="F16" s="71" t="str">
        <f ca="1">IF(ExpenseSources[[#This Row],[Expense Switch]]="On",IFERROR(SUMIF(INDIRECT(_xlfn.TEXTJOIN(,TRUE,,,$C16,"[",F$3,"]"),),"&lt;0",INDIRECT(_xlfn.TEXTJOIN(,TRUE,,,$C16,"[",F$3,"]"),)),"-"),"")</f>
        <v/>
      </c>
      <c r="G16" s="71" t="str">
        <f ca="1">IF(ExpenseSources[[#This Row],[Expense Switch]]="On",IFERROR(SUMIF(INDIRECT(_xlfn.TEXTJOIN(,TRUE,,,$C16,"[",G$3,"]"),),"&lt;0",INDIRECT(_xlfn.TEXTJOIN(,TRUE,,,$C16,"[",G$3,"]"),)),"-"),"")</f>
        <v/>
      </c>
      <c r="H16" s="71" t="str">
        <f ca="1">IF(ExpenseSources[[#This Row],[Expense Switch]]="On",IFERROR(SUMIF(INDIRECT(_xlfn.TEXTJOIN(,TRUE,,,$C16,"[",H$3,"]"),),"&lt;0",INDIRECT(_xlfn.TEXTJOIN(,TRUE,,,$C16,"[",H$3,"]"),)),"-"),"")</f>
        <v/>
      </c>
      <c r="I16" s="71" t="str">
        <f ca="1">IF(ExpenseSources[[#This Row],[Expense Switch]]="On",IFERROR(SUMIF(INDIRECT(_xlfn.TEXTJOIN(,TRUE,,,$C16,"[",I$3,"]"),),"&lt;0",INDIRECT(_xlfn.TEXTJOIN(,TRUE,,,$C16,"[",I$3,"]"),)),"-"),"")</f>
        <v/>
      </c>
      <c r="J16" s="71" t="str">
        <f ca="1">IF(ExpenseSources[[#This Row],[Expense Switch]]="On",IFERROR(SUMIF(INDIRECT(_xlfn.TEXTJOIN(,TRUE,,,$C16,"[",J$3,"]"),),"&lt;0",INDIRECT(_xlfn.TEXTJOIN(,TRUE,,,$C16,"[",J$3,"]"),)),"-"),"")</f>
        <v/>
      </c>
      <c r="K16" s="71" t="str">
        <f ca="1">IF(ExpenseSources[[#This Row],[Expense Switch]]="On",IFERROR(SUMIF(INDIRECT(_xlfn.TEXTJOIN(,TRUE,,,$C16,"[",K$3,"]"),),"&lt;0",INDIRECT(_xlfn.TEXTJOIN(,TRUE,,,$C16,"[",K$3,"]"),)),"-"),"")</f>
        <v/>
      </c>
      <c r="L16" s="71" t="str">
        <f ca="1">IF(ExpenseSources[[#This Row],[Expense Switch]]="On",IFERROR(SUMIF(INDIRECT(_xlfn.TEXTJOIN(,TRUE,,,$C16,"[",L$3,"]"),),"&lt;0",INDIRECT(_xlfn.TEXTJOIN(,TRUE,,,$C16,"[",L$3,"]"),)),"-"),"")</f>
        <v/>
      </c>
      <c r="M16" s="71" t="str">
        <f ca="1">IF(ExpenseSources[[#This Row],[Expense Switch]]="On",IFERROR(SUMIF(INDIRECT(_xlfn.TEXTJOIN(,TRUE,,,$C16,"[",M$3,"]"),),"&lt;0",INDIRECT(_xlfn.TEXTJOIN(,TRUE,,,$C16,"[",M$3,"]"),)),"-"),"")</f>
        <v/>
      </c>
      <c r="N16" s="71" t="str">
        <f ca="1">IF(ExpenseSources[[#This Row],[Expense Switch]]="On",IFERROR(SUMIF(INDIRECT(_xlfn.TEXTJOIN(,TRUE,,,$C16,"[",N$3,"]"),),"&lt;0",INDIRECT(_xlfn.TEXTJOIN(,TRUE,,,$C16,"[",N$3,"]"),)),"-"),"")</f>
        <v/>
      </c>
      <c r="O16" s="71" t="str">
        <f ca="1">IF(ExpenseSources[[#This Row],[Expense Switch]]="On",IFERROR(SUMIF(INDIRECT(_xlfn.TEXTJOIN(,TRUE,,,$C16,"[",O$3,"]"),),"&lt;0",INDIRECT(_xlfn.TEXTJOIN(,TRUE,,,$C16,"[",O$3,"]"),)),"-"),"")</f>
        <v/>
      </c>
      <c r="P16" s="71" t="str">
        <f ca="1">IF(ExpenseSources[[#This Row],[Expense Switch]]="On",IFERROR(SUMIF(INDIRECT(_xlfn.TEXTJOIN(,TRUE,,,$C16,"[",P$3,"]"),),"&lt;0",INDIRECT(_xlfn.TEXTJOIN(,TRUE,,,$C16,"[",P$3,"]"),)),"-"),"")</f>
        <v/>
      </c>
      <c r="Q16" s="71" t="str">
        <f ca="1">IF(ExpenseSources[[#This Row],[Expense Switch]]="On",IFERROR(SUMIF(INDIRECT(_xlfn.TEXTJOIN(,TRUE,,,$C16,"[",Q$3,"]"),),"&lt;0",INDIRECT(_xlfn.TEXTJOIN(,TRUE,,,$C16,"[",Q$3,"]"),)),"-"),"")</f>
        <v/>
      </c>
      <c r="R16" s="71" t="str">
        <f ca="1">IF(ExpenseSources[[#This Row],[Expense Switch]]="On",IFERROR(SUMIF(INDIRECT(_xlfn.TEXTJOIN(,TRUE,,,$C16,"[",R$3,"]"),),"&lt;0",INDIRECT(_xlfn.TEXTJOIN(,TRUE,,,$C16,"[",R$3,"]"),)),"-"),"")</f>
        <v/>
      </c>
      <c r="S16" s="71" t="str">
        <f ca="1">IF(ExpenseSources[[#This Row],[Expense Switch]]="On",IFERROR(SUMIF(INDIRECT(_xlfn.TEXTJOIN(,TRUE,,,$C16,"[",S$3,"]"),),"&lt;0",INDIRECT(_xlfn.TEXTJOIN(,TRUE,,,$C16,"[",S$3,"]"),)),"-"),"")</f>
        <v/>
      </c>
      <c r="T16" s="71" t="str">
        <f ca="1">IF(ExpenseSources[[#This Row],[Expense Switch]]="On",IFERROR(SUMIF(INDIRECT(_xlfn.TEXTJOIN(,TRUE,,,$C16,"[",T$3,"]"),),"&lt;0",INDIRECT(_xlfn.TEXTJOIN(,TRUE,,,$C16,"[",T$3,"]"),)),"-"),"")</f>
        <v/>
      </c>
      <c r="U16" s="71" t="str">
        <f ca="1">IF(ExpenseSources[[#This Row],[Expense Switch]]="On",IFERROR(SUMIF(INDIRECT(_xlfn.TEXTJOIN(,TRUE,,,$C16,"[",U$3,"]"),),"&lt;0",INDIRECT(_xlfn.TEXTJOIN(,TRUE,,,$C16,"[",U$3,"]"),)),"-"),"")</f>
        <v/>
      </c>
      <c r="V16" s="71" t="str">
        <f ca="1">IF(ExpenseSources[[#This Row],[Expense Switch]]="On",IFERROR(SUMIF(INDIRECT(_xlfn.TEXTJOIN(,TRUE,,,$C16,"[",V$3,"]"),),"&lt;0",INDIRECT(_xlfn.TEXTJOIN(,TRUE,,,$C16,"[",V$3,"]"),)),"-"),"")</f>
        <v/>
      </c>
      <c r="W16" s="71" t="str">
        <f ca="1">IF(ExpenseSources[[#This Row],[Expense Switch]]="On",IFERROR(SUMIF(INDIRECT(_xlfn.TEXTJOIN(,TRUE,,,$C16,"[",W$3,"]"),),"&lt;0",INDIRECT(_xlfn.TEXTJOIN(,TRUE,,,$C16,"[",W$3,"]"),)),"-"),"")</f>
        <v/>
      </c>
      <c r="X16" s="71" t="str">
        <f ca="1">IF(ExpenseSources[[#This Row],[Expense Switch]]="On",IFERROR(SUMIF(INDIRECT(_xlfn.TEXTJOIN(,TRUE,,,$C16,"[",X$3,"]"),),"&lt;0",INDIRECT(_xlfn.TEXTJOIN(,TRUE,,,$C16,"[",X$3,"]"),)),"-"),"")</f>
        <v/>
      </c>
      <c r="Y16" s="71" t="str">
        <f ca="1">IF(ExpenseSources[[#This Row],[Expense Switch]]="On",IFERROR(SUMIF(INDIRECT(_xlfn.TEXTJOIN(,TRUE,,,$C16,"[",Y$3,"]"),),"&lt;0",INDIRECT(_xlfn.TEXTJOIN(,TRUE,,,$C16,"[",Y$3,"]"),)),"-"),"")</f>
        <v/>
      </c>
      <c r="Z16" s="71" t="str">
        <f ca="1">IF(ExpenseSources[[#This Row],[Expense Switch]]="On",IFERROR(SUMIF(INDIRECT(_xlfn.TEXTJOIN(,TRUE,,,$C16,"[",Z$3,"]"),),"&lt;0",INDIRECT(_xlfn.TEXTJOIN(,TRUE,,,$C16,"[",Z$3,"]"),)),"-"),"")</f>
        <v/>
      </c>
      <c r="AA16" s="71" t="str">
        <f ca="1">IF(ExpenseSources[[#This Row],[Expense Switch]]="On",IFERROR(SUMIF(INDIRECT(_xlfn.TEXTJOIN(,TRUE,,,$C16,"[",AA$3,"]"),),"&lt;0",INDIRECT(_xlfn.TEXTJOIN(,TRUE,,,$C16,"[",AA$3,"]"),)),"-"),"")</f>
        <v/>
      </c>
      <c r="AB16" s="71" t="str">
        <f ca="1">IF(ExpenseSources[[#This Row],[Expense Switch]]="On",IFERROR(SUMIF(INDIRECT(_xlfn.TEXTJOIN(,TRUE,,,$C16,"[",AB$3,"]"),),"&lt;0",INDIRECT(_xlfn.TEXTJOIN(,TRUE,,,$C16,"[",AB$3,"]"),)),"-"),"")</f>
        <v/>
      </c>
      <c r="AC16" s="71" t="str">
        <f ca="1">IF(ExpenseSources[[#This Row],[Expense Switch]]="On",IFERROR(SUMIF(INDIRECT(_xlfn.TEXTJOIN(,TRUE,,,$C16,"[",AC$3,"]"),),"&lt;0",INDIRECT(_xlfn.TEXTJOIN(,TRUE,,,$C16,"[",AC$3,"]"),)),"-"),"")</f>
        <v/>
      </c>
      <c r="AD16" s="71" t="str">
        <f ca="1">IF(ExpenseSources[[#This Row],[Expense Switch]]="On",IFERROR(SUMIF(INDIRECT(_xlfn.TEXTJOIN(,TRUE,,,$C16,"[",AD$3,"]"),),"&lt;0",INDIRECT(_xlfn.TEXTJOIN(,TRUE,,,$C16,"[",AD$3,"]"),)),"-"),"")</f>
        <v/>
      </c>
      <c r="AE16" s="71" t="str">
        <f ca="1">IF(ExpenseSources[[#This Row],[Expense Switch]]="On",IFERROR(SUMIF(INDIRECT(_xlfn.TEXTJOIN(,TRUE,,,$C16,"[",AE$3,"]"),),"&lt;0",INDIRECT(_xlfn.TEXTJOIN(,TRUE,,,$C16,"[",AE$3,"]"),)),"-"),"")</f>
        <v/>
      </c>
      <c r="AF16" s="71" t="str">
        <f ca="1">IF(ExpenseSources[[#This Row],[Expense Switch]]="On",IFERROR(SUMIF(INDIRECT(_xlfn.TEXTJOIN(,TRUE,,,$C16,"[",AF$3,"]"),),"&lt;0",INDIRECT(_xlfn.TEXTJOIN(,TRUE,,,$C16,"[",AF$3,"]"),)),"-"),"")</f>
        <v/>
      </c>
      <c r="AG16" s="71" t="str">
        <f ca="1">IF(ExpenseSources[[#This Row],[Expense Switch]]="On",IFERROR(SUMIF(INDIRECT(_xlfn.TEXTJOIN(,TRUE,,,$C16,"[",AG$3,"]"),),"&lt;0",INDIRECT(_xlfn.TEXTJOIN(,TRUE,,,$C16,"[",AG$3,"]"),)),"-"),"")</f>
        <v/>
      </c>
      <c r="AH16" s="71" t="str">
        <f ca="1">IF(ExpenseSources[[#This Row],[Expense Switch]]="On",IFERROR(SUMIF(INDIRECT(_xlfn.TEXTJOIN(,TRUE,,,$C16,"[",AH$3,"]"),),"&lt;0",INDIRECT(_xlfn.TEXTJOIN(,TRUE,,,$C16,"[",AH$3,"]"),)),"-"),"")</f>
        <v/>
      </c>
      <c r="AI16" s="71" t="str">
        <f ca="1">IF(ExpenseSources[[#This Row],[Expense Switch]]="On",IFERROR(SUMIF(INDIRECT(_xlfn.TEXTJOIN(,TRUE,,,$C16,"[",AI$3,"]"),),"&lt;0",INDIRECT(_xlfn.TEXTJOIN(,TRUE,,,$C16,"[",AI$3,"]"),)),"-"),"")</f>
        <v/>
      </c>
      <c r="AJ16" s="71" t="str">
        <f ca="1">IF(ExpenseSources[[#This Row],[Expense Switch]]="On",IFERROR(SUMIF(INDIRECT(_xlfn.TEXTJOIN(,TRUE,,,$C16,"[",AJ$3,"]"),),"&lt;0",INDIRECT(_xlfn.TEXTJOIN(,TRUE,,,$C16,"[",AJ$3,"]"),)),"-"),"")</f>
        <v/>
      </c>
      <c r="AK16" s="71" t="str">
        <f ca="1">IF(ExpenseSources[[#This Row],[Expense Switch]]="On",IFERROR(SUMIF(INDIRECT(_xlfn.TEXTJOIN(,TRUE,,,$C16,"[",AK$3,"]"),),"&lt;0",INDIRECT(_xlfn.TEXTJOIN(,TRUE,,,$C16,"[",AK$3,"]"),)),"-"),"")</f>
        <v/>
      </c>
      <c r="AL16" s="71" t="str">
        <f ca="1">IF(ExpenseSources[[#This Row],[Expense Switch]]="On",IFERROR(SUMIF(INDIRECT(_xlfn.TEXTJOIN(,TRUE,,,$C16,"[",AL$3,"]"),),"&lt;0",INDIRECT(_xlfn.TEXTJOIN(,TRUE,,,$C16,"[",AL$3,"]"),)),"-"),"")</f>
        <v/>
      </c>
      <c r="AM16" s="71" t="str">
        <f ca="1">IF(ExpenseSources[[#This Row],[Expense Switch]]="On",IFERROR(SUMIF(INDIRECT(_xlfn.TEXTJOIN(,TRUE,,,$C16,"[",AM$3,"]"),),"&lt;0",INDIRECT(_xlfn.TEXTJOIN(,TRUE,,,$C16,"[",AM$3,"]"),)),"-"),"")</f>
        <v/>
      </c>
      <c r="AN16" s="71" t="str">
        <f ca="1">IF(ExpenseSources[[#This Row],[Expense Switch]]="On",IFERROR(SUMIF(INDIRECT(_xlfn.TEXTJOIN(,TRUE,,,$C16,"[",AN$3,"]"),),"&lt;0",INDIRECT(_xlfn.TEXTJOIN(,TRUE,,,$C16,"[",AN$3,"]"),)),"-"),"")</f>
        <v/>
      </c>
      <c r="AO16" s="71" t="str">
        <f ca="1">IF(ExpenseSources[[#This Row],[Expense Switch]]="On",IFERROR(SUMIF(INDIRECT(_xlfn.TEXTJOIN(,TRUE,,,$C16,"[",AO$3,"]"),),"&lt;0",INDIRECT(_xlfn.TEXTJOIN(,TRUE,,,$C16,"[",AO$3,"]"),)),"-"),"")</f>
        <v/>
      </c>
      <c r="AP16" s="71" t="str">
        <f ca="1">IF(ExpenseSources[[#This Row],[Expense Switch]]="On",IFERROR(SUMIF(INDIRECT(_xlfn.TEXTJOIN(,TRUE,,,$C16,"[",AP$3,"]"),),"&lt;0",INDIRECT(_xlfn.TEXTJOIN(,TRUE,,,$C16,"[",AP$3,"]"),)),"-"),"")</f>
        <v/>
      </c>
      <c r="AQ16" s="71" t="str">
        <f ca="1">IF(ExpenseSources[[#This Row],[Expense Switch]]="On",IFERROR(SUMIF(INDIRECT(_xlfn.TEXTJOIN(,TRUE,,,$C16,"[",AQ$3,"]"),),"&lt;0",INDIRECT(_xlfn.TEXTJOIN(,TRUE,,,$C16,"[",AQ$3,"]"),)),"-"),"")</f>
        <v/>
      </c>
      <c r="AR16" s="71" t="str">
        <f ca="1">IF(ExpenseSources[[#This Row],[Expense Switch]]="On",IFERROR(SUMIF(INDIRECT(_xlfn.TEXTJOIN(,TRUE,,,$C16,"[",AR$3,"]"),),"&lt;0",INDIRECT(_xlfn.TEXTJOIN(,TRUE,,,$C16,"[",AR$3,"]"),)),"-"),"")</f>
        <v/>
      </c>
      <c r="AS16" s="71" t="str">
        <f ca="1">IF(ExpenseSources[[#This Row],[Expense Switch]]="On",IFERROR(SUMIF(INDIRECT(_xlfn.TEXTJOIN(,TRUE,,,$C16,"[",AS$3,"]"),),"&lt;0",INDIRECT(_xlfn.TEXTJOIN(,TRUE,,,$C16,"[",AS$3,"]"),)),"-"),"")</f>
        <v/>
      </c>
      <c r="AT16" s="71" t="str">
        <f ca="1">IF(ExpenseSources[[#This Row],[Expense Switch]]="On",IFERROR(SUMIF(INDIRECT(_xlfn.TEXTJOIN(,TRUE,,,$C16,"[",AT$3,"]"),),"&lt;0",INDIRECT(_xlfn.TEXTJOIN(,TRUE,,,$C16,"[",AT$3,"]"),)),"-"),"")</f>
        <v/>
      </c>
      <c r="AU16" s="71" t="str">
        <f ca="1">IF(ExpenseSources[[#This Row],[Expense Switch]]="On",IFERROR(SUMIF(INDIRECT(_xlfn.TEXTJOIN(,TRUE,,,$C16,"[",AU$3,"]"),),"&lt;0",INDIRECT(_xlfn.TEXTJOIN(,TRUE,,,$C16,"[",AU$3,"]"),)),"-"),"")</f>
        <v/>
      </c>
      <c r="AV16" s="71" t="str">
        <f ca="1">IF(ExpenseSources[[#This Row],[Expense Switch]]="On",IFERROR(SUMIF(INDIRECT(_xlfn.TEXTJOIN(,TRUE,,,$C16,"[",AV$3,"]"),),"&lt;0",INDIRECT(_xlfn.TEXTJOIN(,TRUE,,,$C16,"[",AV$3,"]"),)),"-"),"")</f>
        <v/>
      </c>
      <c r="AW16" s="71" t="str">
        <f ca="1">IF(ExpenseSources[[#This Row],[Expense Switch]]="On",IFERROR(SUMIF(INDIRECT(_xlfn.TEXTJOIN(,TRUE,,,$C16,"[",AW$3,"]"),),"&lt;0",INDIRECT(_xlfn.TEXTJOIN(,TRUE,,,$C16,"[",AW$3,"]"),)),"-"),"")</f>
        <v/>
      </c>
      <c r="AX16" s="71" t="str">
        <f ca="1">IF(ExpenseSources[[#This Row],[Expense Switch]]="On",IFERROR(SUMIF(INDIRECT(_xlfn.TEXTJOIN(,TRUE,,,$C16,"[",AX$3,"]"),),"&lt;0",INDIRECT(_xlfn.TEXTJOIN(,TRUE,,,$C16,"[",AX$3,"]"),)),"-"),"")</f>
        <v/>
      </c>
      <c r="AY16" s="71" t="str">
        <f ca="1">IF(ExpenseSources[[#This Row],[Expense Switch]]="On",IFERROR(SUMIF(INDIRECT(_xlfn.TEXTJOIN(,TRUE,,,$C16,"[",AY$3,"]"),),"&lt;0",INDIRECT(_xlfn.TEXTJOIN(,TRUE,,,$C16,"[",AY$3,"]"),)),"-"),"")</f>
        <v/>
      </c>
      <c r="AZ16" s="71" t="str">
        <f ca="1">IF(ExpenseSources[[#This Row],[Expense Switch]]="On",IFERROR(SUMIF(INDIRECT(_xlfn.TEXTJOIN(,TRUE,,,$C16,"[",AZ$3,"]"),),"&lt;0",INDIRECT(_xlfn.TEXTJOIN(,TRUE,,,$C16,"[",AZ$3,"]"),)),"-"),"")</f>
        <v/>
      </c>
      <c r="BA16" s="71" t="str">
        <f ca="1">IF(ExpenseSources[[#This Row],[Expense Switch]]="On",IFERROR(SUMIF(INDIRECT(_xlfn.TEXTJOIN(,TRUE,,,$C16,"[",BA$3,"]"),),"&lt;0",INDIRECT(_xlfn.TEXTJOIN(,TRUE,,,$C16,"[",BA$3,"]"),)),"-"),"")</f>
        <v/>
      </c>
      <c r="BB16" s="71" t="str">
        <f ca="1">IF(ExpenseSources[[#This Row],[Expense Switch]]="On",IFERROR(SUMIF(INDIRECT(_xlfn.TEXTJOIN(,TRUE,,,$C16,"[",BB$3,"]"),),"&lt;0",INDIRECT(_xlfn.TEXTJOIN(,TRUE,,,$C16,"[",BB$3,"]"),)),"-"),"")</f>
        <v/>
      </c>
      <c r="BC16" s="71" t="str">
        <f ca="1">IF(ExpenseSources[[#This Row],[Expense Switch]]="On",IFERROR(SUMIF(INDIRECT(_xlfn.TEXTJOIN(,TRUE,,,$C16,"[",BC$3,"]"),),"&lt;0",INDIRECT(_xlfn.TEXTJOIN(,TRUE,,,$C16,"[",BC$3,"]"),)),"-"),"")</f>
        <v/>
      </c>
      <c r="BD16" s="71" t="str">
        <f ca="1">IF(ExpenseSources[[#This Row],[Expense Switch]]="On",IFERROR(SUMIF(INDIRECT(_xlfn.TEXTJOIN(,TRUE,,,$C16,"[",BD$3,"]"),),"&lt;0",INDIRECT(_xlfn.TEXTJOIN(,TRUE,,,$C16,"[",BD$3,"]"),)),"-"),"")</f>
        <v/>
      </c>
      <c r="BE16" s="71" t="str">
        <f ca="1">IF(ExpenseSources[[#This Row],[Expense Switch]]="On",IFERROR(SUMIF(INDIRECT(_xlfn.TEXTJOIN(,TRUE,,,$C16,"[",BE$3,"]"),),"&lt;0",INDIRECT(_xlfn.TEXTJOIN(,TRUE,,,$C16,"[",BE$3,"]"),)),"-"),"")</f>
        <v/>
      </c>
      <c r="BF16" s="71" t="str">
        <f ca="1">IF(ExpenseSources[[#This Row],[Expense Switch]]="On",IFERROR(SUMIF(INDIRECT(_xlfn.TEXTJOIN(,TRUE,,,$C16,"[",BF$3,"]"),),"&lt;0",INDIRECT(_xlfn.TEXTJOIN(,TRUE,,,$C16,"[",BF$3,"]"),)),"-"),"")</f>
        <v/>
      </c>
      <c r="BG16" s="71" t="str">
        <f ca="1">IF(ExpenseSources[[#This Row],[Expense Switch]]="On",IFERROR(SUMIF(INDIRECT(_xlfn.TEXTJOIN(,TRUE,,,$C16,"[",BG$3,"]"),),"&lt;0",INDIRECT(_xlfn.TEXTJOIN(,TRUE,,,$C16,"[",BG$3,"]"),)),"-"),"")</f>
        <v/>
      </c>
      <c r="BH16" s="71" t="str">
        <f ca="1">IF(ExpenseSources[[#This Row],[Expense Switch]]="On",IFERROR(SUMIF(INDIRECT(_xlfn.TEXTJOIN(,TRUE,,,$C16,"[",BH$3,"]"),),"&lt;0",INDIRECT(_xlfn.TEXTJOIN(,TRUE,,,$C16,"[",BH$3,"]"),)),"-"),"")</f>
        <v/>
      </c>
      <c r="BI16" s="71" t="str">
        <f ca="1">IF(ExpenseSources[[#This Row],[Expense Switch]]="On",IFERROR(SUMIF(INDIRECT(_xlfn.TEXTJOIN(,TRUE,,,$C16,"[",BI$3,"]"),),"&lt;0",INDIRECT(_xlfn.TEXTJOIN(,TRUE,,,$C16,"[",BI$3,"]"),)),"-"),"")</f>
        <v/>
      </c>
      <c r="BJ16" s="71" t="str">
        <f ca="1">IF(ExpenseSources[[#This Row],[Expense Switch]]="On",IFERROR(SUMIF(INDIRECT(_xlfn.TEXTJOIN(,TRUE,,,$C16,"[",BJ$3,"]"),),"&lt;0",INDIRECT(_xlfn.TEXTJOIN(,TRUE,,,$C16,"[",BJ$3,"]"),)),"-"),"")</f>
        <v/>
      </c>
      <c r="BK16" s="71" t="str">
        <f ca="1">IF(ExpenseSources[[#This Row],[Expense Switch]]="On",IFERROR(SUMIF(INDIRECT(_xlfn.TEXTJOIN(,TRUE,,,$C16,"[",BK$3,"]"),),"&lt;0",INDIRECT(_xlfn.TEXTJOIN(,TRUE,,,$C16,"[",BK$3,"]"),)),"-"),"")</f>
        <v/>
      </c>
    </row>
    <row r="17" spans="2:63" ht="16.5" thickTop="1" thickBot="1" x14ac:dyDescent="0.3">
      <c r="B17" s="71" t="str">
        <f>'KPI Calculations and Macros'!C15</f>
        <v>Off</v>
      </c>
      <c r="C17" s="70">
        <f>'KPI Calculations and Macros'!B15</f>
        <v>0</v>
      </c>
      <c r="D17" s="71" t="str">
        <f ca="1">IF(ExpenseSources[[#This Row],[Expense Switch]]="On",IFERROR(SUMIF(INDIRECT(_xlfn.TEXTJOIN(,TRUE,,,$C17,"[",D$3,"]"),),"&lt;0",INDIRECT(_xlfn.TEXTJOIN(,TRUE,,,$C17,"[",D$3,"]"),)),"-"),"")</f>
        <v/>
      </c>
      <c r="E17" s="71" t="str">
        <f ca="1">IF(ExpenseSources[[#This Row],[Expense Switch]]="On",IFERROR(SUMIF(INDIRECT(_xlfn.TEXTJOIN(,TRUE,,,$C17,"[",E$3,"]"),),"&lt;0",INDIRECT(_xlfn.TEXTJOIN(,TRUE,,,$C17,"[",E$3,"]"),)),"-"),"")</f>
        <v/>
      </c>
      <c r="F17" s="71" t="str">
        <f ca="1">IF(ExpenseSources[[#This Row],[Expense Switch]]="On",IFERROR(SUMIF(INDIRECT(_xlfn.TEXTJOIN(,TRUE,,,$C17,"[",F$3,"]"),),"&lt;0",INDIRECT(_xlfn.TEXTJOIN(,TRUE,,,$C17,"[",F$3,"]"),)),"-"),"")</f>
        <v/>
      </c>
      <c r="G17" s="71" t="str">
        <f ca="1">IF(ExpenseSources[[#This Row],[Expense Switch]]="On",IFERROR(SUMIF(INDIRECT(_xlfn.TEXTJOIN(,TRUE,,,$C17,"[",G$3,"]"),),"&lt;0",INDIRECT(_xlfn.TEXTJOIN(,TRUE,,,$C17,"[",G$3,"]"),)),"-"),"")</f>
        <v/>
      </c>
      <c r="H17" s="71" t="str">
        <f ca="1">IF(ExpenseSources[[#This Row],[Expense Switch]]="On",IFERROR(SUMIF(INDIRECT(_xlfn.TEXTJOIN(,TRUE,,,$C17,"[",H$3,"]"),),"&lt;0",INDIRECT(_xlfn.TEXTJOIN(,TRUE,,,$C17,"[",H$3,"]"),)),"-"),"")</f>
        <v/>
      </c>
      <c r="I17" s="71" t="str">
        <f ca="1">IF(ExpenseSources[[#This Row],[Expense Switch]]="On",IFERROR(SUMIF(INDIRECT(_xlfn.TEXTJOIN(,TRUE,,,$C17,"[",I$3,"]"),),"&lt;0",INDIRECT(_xlfn.TEXTJOIN(,TRUE,,,$C17,"[",I$3,"]"),)),"-"),"")</f>
        <v/>
      </c>
      <c r="J17" s="71" t="str">
        <f ca="1">IF(ExpenseSources[[#This Row],[Expense Switch]]="On",IFERROR(SUMIF(INDIRECT(_xlfn.TEXTJOIN(,TRUE,,,$C17,"[",J$3,"]"),),"&lt;0",INDIRECT(_xlfn.TEXTJOIN(,TRUE,,,$C17,"[",J$3,"]"),)),"-"),"")</f>
        <v/>
      </c>
      <c r="K17" s="71" t="str">
        <f ca="1">IF(ExpenseSources[[#This Row],[Expense Switch]]="On",IFERROR(SUMIF(INDIRECT(_xlfn.TEXTJOIN(,TRUE,,,$C17,"[",K$3,"]"),),"&lt;0",INDIRECT(_xlfn.TEXTJOIN(,TRUE,,,$C17,"[",K$3,"]"),)),"-"),"")</f>
        <v/>
      </c>
      <c r="L17" s="71" t="str">
        <f ca="1">IF(ExpenseSources[[#This Row],[Expense Switch]]="On",IFERROR(SUMIF(INDIRECT(_xlfn.TEXTJOIN(,TRUE,,,$C17,"[",L$3,"]"),),"&lt;0",INDIRECT(_xlfn.TEXTJOIN(,TRUE,,,$C17,"[",L$3,"]"),)),"-"),"")</f>
        <v/>
      </c>
      <c r="M17" s="71" t="str">
        <f ca="1">IF(ExpenseSources[[#This Row],[Expense Switch]]="On",IFERROR(SUMIF(INDIRECT(_xlfn.TEXTJOIN(,TRUE,,,$C17,"[",M$3,"]"),),"&lt;0",INDIRECT(_xlfn.TEXTJOIN(,TRUE,,,$C17,"[",M$3,"]"),)),"-"),"")</f>
        <v/>
      </c>
      <c r="N17" s="71" t="str">
        <f ca="1">IF(ExpenseSources[[#This Row],[Expense Switch]]="On",IFERROR(SUMIF(INDIRECT(_xlfn.TEXTJOIN(,TRUE,,,$C17,"[",N$3,"]"),),"&lt;0",INDIRECT(_xlfn.TEXTJOIN(,TRUE,,,$C17,"[",N$3,"]"),)),"-"),"")</f>
        <v/>
      </c>
      <c r="O17" s="71" t="str">
        <f ca="1">IF(ExpenseSources[[#This Row],[Expense Switch]]="On",IFERROR(SUMIF(INDIRECT(_xlfn.TEXTJOIN(,TRUE,,,$C17,"[",O$3,"]"),),"&lt;0",INDIRECT(_xlfn.TEXTJOIN(,TRUE,,,$C17,"[",O$3,"]"),)),"-"),"")</f>
        <v/>
      </c>
      <c r="P17" s="71" t="str">
        <f ca="1">IF(ExpenseSources[[#This Row],[Expense Switch]]="On",IFERROR(SUMIF(INDIRECT(_xlfn.TEXTJOIN(,TRUE,,,$C17,"[",P$3,"]"),),"&lt;0",INDIRECT(_xlfn.TEXTJOIN(,TRUE,,,$C17,"[",P$3,"]"),)),"-"),"")</f>
        <v/>
      </c>
      <c r="Q17" s="71" t="str">
        <f ca="1">IF(ExpenseSources[[#This Row],[Expense Switch]]="On",IFERROR(SUMIF(INDIRECT(_xlfn.TEXTJOIN(,TRUE,,,$C17,"[",Q$3,"]"),),"&lt;0",INDIRECT(_xlfn.TEXTJOIN(,TRUE,,,$C17,"[",Q$3,"]"),)),"-"),"")</f>
        <v/>
      </c>
      <c r="R17" s="71" t="str">
        <f ca="1">IF(ExpenseSources[[#This Row],[Expense Switch]]="On",IFERROR(SUMIF(INDIRECT(_xlfn.TEXTJOIN(,TRUE,,,$C17,"[",R$3,"]"),),"&lt;0",INDIRECT(_xlfn.TEXTJOIN(,TRUE,,,$C17,"[",R$3,"]"),)),"-"),"")</f>
        <v/>
      </c>
      <c r="S17" s="71" t="str">
        <f ca="1">IF(ExpenseSources[[#This Row],[Expense Switch]]="On",IFERROR(SUMIF(INDIRECT(_xlfn.TEXTJOIN(,TRUE,,,$C17,"[",S$3,"]"),),"&lt;0",INDIRECT(_xlfn.TEXTJOIN(,TRUE,,,$C17,"[",S$3,"]"),)),"-"),"")</f>
        <v/>
      </c>
      <c r="T17" s="71" t="str">
        <f ca="1">IF(ExpenseSources[[#This Row],[Expense Switch]]="On",IFERROR(SUMIF(INDIRECT(_xlfn.TEXTJOIN(,TRUE,,,$C17,"[",T$3,"]"),),"&lt;0",INDIRECT(_xlfn.TEXTJOIN(,TRUE,,,$C17,"[",T$3,"]"),)),"-"),"")</f>
        <v/>
      </c>
      <c r="U17" s="71" t="str">
        <f ca="1">IF(ExpenseSources[[#This Row],[Expense Switch]]="On",IFERROR(SUMIF(INDIRECT(_xlfn.TEXTJOIN(,TRUE,,,$C17,"[",U$3,"]"),),"&lt;0",INDIRECT(_xlfn.TEXTJOIN(,TRUE,,,$C17,"[",U$3,"]"),)),"-"),"")</f>
        <v/>
      </c>
      <c r="V17" s="71" t="str">
        <f ca="1">IF(ExpenseSources[[#This Row],[Expense Switch]]="On",IFERROR(SUMIF(INDIRECT(_xlfn.TEXTJOIN(,TRUE,,,$C17,"[",V$3,"]"),),"&lt;0",INDIRECT(_xlfn.TEXTJOIN(,TRUE,,,$C17,"[",V$3,"]"),)),"-"),"")</f>
        <v/>
      </c>
      <c r="W17" s="71" t="str">
        <f ca="1">IF(ExpenseSources[[#This Row],[Expense Switch]]="On",IFERROR(SUMIF(INDIRECT(_xlfn.TEXTJOIN(,TRUE,,,$C17,"[",W$3,"]"),),"&lt;0",INDIRECT(_xlfn.TEXTJOIN(,TRUE,,,$C17,"[",W$3,"]"),)),"-"),"")</f>
        <v/>
      </c>
      <c r="X17" s="71" t="str">
        <f ca="1">IF(ExpenseSources[[#This Row],[Expense Switch]]="On",IFERROR(SUMIF(INDIRECT(_xlfn.TEXTJOIN(,TRUE,,,$C17,"[",X$3,"]"),),"&lt;0",INDIRECT(_xlfn.TEXTJOIN(,TRUE,,,$C17,"[",X$3,"]"),)),"-"),"")</f>
        <v/>
      </c>
      <c r="Y17" s="71" t="str">
        <f ca="1">IF(ExpenseSources[[#This Row],[Expense Switch]]="On",IFERROR(SUMIF(INDIRECT(_xlfn.TEXTJOIN(,TRUE,,,$C17,"[",Y$3,"]"),),"&lt;0",INDIRECT(_xlfn.TEXTJOIN(,TRUE,,,$C17,"[",Y$3,"]"),)),"-"),"")</f>
        <v/>
      </c>
      <c r="Z17" s="71" t="str">
        <f ca="1">IF(ExpenseSources[[#This Row],[Expense Switch]]="On",IFERROR(SUMIF(INDIRECT(_xlfn.TEXTJOIN(,TRUE,,,$C17,"[",Z$3,"]"),),"&lt;0",INDIRECT(_xlfn.TEXTJOIN(,TRUE,,,$C17,"[",Z$3,"]"),)),"-"),"")</f>
        <v/>
      </c>
      <c r="AA17" s="71" t="str">
        <f ca="1">IF(ExpenseSources[[#This Row],[Expense Switch]]="On",IFERROR(SUMIF(INDIRECT(_xlfn.TEXTJOIN(,TRUE,,,$C17,"[",AA$3,"]"),),"&lt;0",INDIRECT(_xlfn.TEXTJOIN(,TRUE,,,$C17,"[",AA$3,"]"),)),"-"),"")</f>
        <v/>
      </c>
      <c r="AB17" s="71" t="str">
        <f ca="1">IF(ExpenseSources[[#This Row],[Expense Switch]]="On",IFERROR(SUMIF(INDIRECT(_xlfn.TEXTJOIN(,TRUE,,,$C17,"[",AB$3,"]"),),"&lt;0",INDIRECT(_xlfn.TEXTJOIN(,TRUE,,,$C17,"[",AB$3,"]"),)),"-"),"")</f>
        <v/>
      </c>
      <c r="AC17" s="71" t="str">
        <f ca="1">IF(ExpenseSources[[#This Row],[Expense Switch]]="On",IFERROR(SUMIF(INDIRECT(_xlfn.TEXTJOIN(,TRUE,,,$C17,"[",AC$3,"]"),),"&lt;0",INDIRECT(_xlfn.TEXTJOIN(,TRUE,,,$C17,"[",AC$3,"]"),)),"-"),"")</f>
        <v/>
      </c>
      <c r="AD17" s="71" t="str">
        <f ca="1">IF(ExpenseSources[[#This Row],[Expense Switch]]="On",IFERROR(SUMIF(INDIRECT(_xlfn.TEXTJOIN(,TRUE,,,$C17,"[",AD$3,"]"),),"&lt;0",INDIRECT(_xlfn.TEXTJOIN(,TRUE,,,$C17,"[",AD$3,"]"),)),"-"),"")</f>
        <v/>
      </c>
      <c r="AE17" s="71" t="str">
        <f ca="1">IF(ExpenseSources[[#This Row],[Expense Switch]]="On",IFERROR(SUMIF(INDIRECT(_xlfn.TEXTJOIN(,TRUE,,,$C17,"[",AE$3,"]"),),"&lt;0",INDIRECT(_xlfn.TEXTJOIN(,TRUE,,,$C17,"[",AE$3,"]"),)),"-"),"")</f>
        <v/>
      </c>
      <c r="AF17" s="71" t="str">
        <f ca="1">IF(ExpenseSources[[#This Row],[Expense Switch]]="On",IFERROR(SUMIF(INDIRECT(_xlfn.TEXTJOIN(,TRUE,,,$C17,"[",AF$3,"]"),),"&lt;0",INDIRECT(_xlfn.TEXTJOIN(,TRUE,,,$C17,"[",AF$3,"]"),)),"-"),"")</f>
        <v/>
      </c>
      <c r="AG17" s="71" t="str">
        <f ca="1">IF(ExpenseSources[[#This Row],[Expense Switch]]="On",IFERROR(SUMIF(INDIRECT(_xlfn.TEXTJOIN(,TRUE,,,$C17,"[",AG$3,"]"),),"&lt;0",INDIRECT(_xlfn.TEXTJOIN(,TRUE,,,$C17,"[",AG$3,"]"),)),"-"),"")</f>
        <v/>
      </c>
      <c r="AH17" s="71" t="str">
        <f ca="1">IF(ExpenseSources[[#This Row],[Expense Switch]]="On",IFERROR(SUMIF(INDIRECT(_xlfn.TEXTJOIN(,TRUE,,,$C17,"[",AH$3,"]"),),"&lt;0",INDIRECT(_xlfn.TEXTJOIN(,TRUE,,,$C17,"[",AH$3,"]"),)),"-"),"")</f>
        <v/>
      </c>
      <c r="AI17" s="71" t="str">
        <f ca="1">IF(ExpenseSources[[#This Row],[Expense Switch]]="On",IFERROR(SUMIF(INDIRECT(_xlfn.TEXTJOIN(,TRUE,,,$C17,"[",AI$3,"]"),),"&lt;0",INDIRECT(_xlfn.TEXTJOIN(,TRUE,,,$C17,"[",AI$3,"]"),)),"-"),"")</f>
        <v/>
      </c>
      <c r="AJ17" s="71" t="str">
        <f ca="1">IF(ExpenseSources[[#This Row],[Expense Switch]]="On",IFERROR(SUMIF(INDIRECT(_xlfn.TEXTJOIN(,TRUE,,,$C17,"[",AJ$3,"]"),),"&lt;0",INDIRECT(_xlfn.TEXTJOIN(,TRUE,,,$C17,"[",AJ$3,"]"),)),"-"),"")</f>
        <v/>
      </c>
      <c r="AK17" s="71" t="str">
        <f ca="1">IF(ExpenseSources[[#This Row],[Expense Switch]]="On",IFERROR(SUMIF(INDIRECT(_xlfn.TEXTJOIN(,TRUE,,,$C17,"[",AK$3,"]"),),"&lt;0",INDIRECT(_xlfn.TEXTJOIN(,TRUE,,,$C17,"[",AK$3,"]"),)),"-"),"")</f>
        <v/>
      </c>
      <c r="AL17" s="71" t="str">
        <f ca="1">IF(ExpenseSources[[#This Row],[Expense Switch]]="On",IFERROR(SUMIF(INDIRECT(_xlfn.TEXTJOIN(,TRUE,,,$C17,"[",AL$3,"]"),),"&lt;0",INDIRECT(_xlfn.TEXTJOIN(,TRUE,,,$C17,"[",AL$3,"]"),)),"-"),"")</f>
        <v/>
      </c>
      <c r="AM17" s="71" t="str">
        <f ca="1">IF(ExpenseSources[[#This Row],[Expense Switch]]="On",IFERROR(SUMIF(INDIRECT(_xlfn.TEXTJOIN(,TRUE,,,$C17,"[",AM$3,"]"),),"&lt;0",INDIRECT(_xlfn.TEXTJOIN(,TRUE,,,$C17,"[",AM$3,"]"),)),"-"),"")</f>
        <v/>
      </c>
      <c r="AN17" s="71" t="str">
        <f ca="1">IF(ExpenseSources[[#This Row],[Expense Switch]]="On",IFERROR(SUMIF(INDIRECT(_xlfn.TEXTJOIN(,TRUE,,,$C17,"[",AN$3,"]"),),"&lt;0",INDIRECT(_xlfn.TEXTJOIN(,TRUE,,,$C17,"[",AN$3,"]"),)),"-"),"")</f>
        <v/>
      </c>
      <c r="AO17" s="71" t="str">
        <f ca="1">IF(ExpenseSources[[#This Row],[Expense Switch]]="On",IFERROR(SUMIF(INDIRECT(_xlfn.TEXTJOIN(,TRUE,,,$C17,"[",AO$3,"]"),),"&lt;0",INDIRECT(_xlfn.TEXTJOIN(,TRUE,,,$C17,"[",AO$3,"]"),)),"-"),"")</f>
        <v/>
      </c>
      <c r="AP17" s="71" t="str">
        <f ca="1">IF(ExpenseSources[[#This Row],[Expense Switch]]="On",IFERROR(SUMIF(INDIRECT(_xlfn.TEXTJOIN(,TRUE,,,$C17,"[",AP$3,"]"),),"&lt;0",INDIRECT(_xlfn.TEXTJOIN(,TRUE,,,$C17,"[",AP$3,"]"),)),"-"),"")</f>
        <v/>
      </c>
      <c r="AQ17" s="71" t="str">
        <f ca="1">IF(ExpenseSources[[#This Row],[Expense Switch]]="On",IFERROR(SUMIF(INDIRECT(_xlfn.TEXTJOIN(,TRUE,,,$C17,"[",AQ$3,"]"),),"&lt;0",INDIRECT(_xlfn.TEXTJOIN(,TRUE,,,$C17,"[",AQ$3,"]"),)),"-"),"")</f>
        <v/>
      </c>
      <c r="AR17" s="71" t="str">
        <f ca="1">IF(ExpenseSources[[#This Row],[Expense Switch]]="On",IFERROR(SUMIF(INDIRECT(_xlfn.TEXTJOIN(,TRUE,,,$C17,"[",AR$3,"]"),),"&lt;0",INDIRECT(_xlfn.TEXTJOIN(,TRUE,,,$C17,"[",AR$3,"]"),)),"-"),"")</f>
        <v/>
      </c>
      <c r="AS17" s="71" t="str">
        <f ca="1">IF(ExpenseSources[[#This Row],[Expense Switch]]="On",IFERROR(SUMIF(INDIRECT(_xlfn.TEXTJOIN(,TRUE,,,$C17,"[",AS$3,"]"),),"&lt;0",INDIRECT(_xlfn.TEXTJOIN(,TRUE,,,$C17,"[",AS$3,"]"),)),"-"),"")</f>
        <v/>
      </c>
      <c r="AT17" s="71" t="str">
        <f ca="1">IF(ExpenseSources[[#This Row],[Expense Switch]]="On",IFERROR(SUMIF(INDIRECT(_xlfn.TEXTJOIN(,TRUE,,,$C17,"[",AT$3,"]"),),"&lt;0",INDIRECT(_xlfn.TEXTJOIN(,TRUE,,,$C17,"[",AT$3,"]"),)),"-"),"")</f>
        <v/>
      </c>
      <c r="AU17" s="71" t="str">
        <f ca="1">IF(ExpenseSources[[#This Row],[Expense Switch]]="On",IFERROR(SUMIF(INDIRECT(_xlfn.TEXTJOIN(,TRUE,,,$C17,"[",AU$3,"]"),),"&lt;0",INDIRECT(_xlfn.TEXTJOIN(,TRUE,,,$C17,"[",AU$3,"]"),)),"-"),"")</f>
        <v/>
      </c>
      <c r="AV17" s="71" t="str">
        <f ca="1">IF(ExpenseSources[[#This Row],[Expense Switch]]="On",IFERROR(SUMIF(INDIRECT(_xlfn.TEXTJOIN(,TRUE,,,$C17,"[",AV$3,"]"),),"&lt;0",INDIRECT(_xlfn.TEXTJOIN(,TRUE,,,$C17,"[",AV$3,"]"),)),"-"),"")</f>
        <v/>
      </c>
      <c r="AW17" s="71" t="str">
        <f ca="1">IF(ExpenseSources[[#This Row],[Expense Switch]]="On",IFERROR(SUMIF(INDIRECT(_xlfn.TEXTJOIN(,TRUE,,,$C17,"[",AW$3,"]"),),"&lt;0",INDIRECT(_xlfn.TEXTJOIN(,TRUE,,,$C17,"[",AW$3,"]"),)),"-"),"")</f>
        <v/>
      </c>
      <c r="AX17" s="71" t="str">
        <f ca="1">IF(ExpenseSources[[#This Row],[Expense Switch]]="On",IFERROR(SUMIF(INDIRECT(_xlfn.TEXTJOIN(,TRUE,,,$C17,"[",AX$3,"]"),),"&lt;0",INDIRECT(_xlfn.TEXTJOIN(,TRUE,,,$C17,"[",AX$3,"]"),)),"-"),"")</f>
        <v/>
      </c>
      <c r="AY17" s="71" t="str">
        <f ca="1">IF(ExpenseSources[[#This Row],[Expense Switch]]="On",IFERROR(SUMIF(INDIRECT(_xlfn.TEXTJOIN(,TRUE,,,$C17,"[",AY$3,"]"),),"&lt;0",INDIRECT(_xlfn.TEXTJOIN(,TRUE,,,$C17,"[",AY$3,"]"),)),"-"),"")</f>
        <v/>
      </c>
      <c r="AZ17" s="71" t="str">
        <f ca="1">IF(ExpenseSources[[#This Row],[Expense Switch]]="On",IFERROR(SUMIF(INDIRECT(_xlfn.TEXTJOIN(,TRUE,,,$C17,"[",AZ$3,"]"),),"&lt;0",INDIRECT(_xlfn.TEXTJOIN(,TRUE,,,$C17,"[",AZ$3,"]"),)),"-"),"")</f>
        <v/>
      </c>
      <c r="BA17" s="71" t="str">
        <f ca="1">IF(ExpenseSources[[#This Row],[Expense Switch]]="On",IFERROR(SUMIF(INDIRECT(_xlfn.TEXTJOIN(,TRUE,,,$C17,"[",BA$3,"]"),),"&lt;0",INDIRECT(_xlfn.TEXTJOIN(,TRUE,,,$C17,"[",BA$3,"]"),)),"-"),"")</f>
        <v/>
      </c>
      <c r="BB17" s="71" t="str">
        <f ca="1">IF(ExpenseSources[[#This Row],[Expense Switch]]="On",IFERROR(SUMIF(INDIRECT(_xlfn.TEXTJOIN(,TRUE,,,$C17,"[",BB$3,"]"),),"&lt;0",INDIRECT(_xlfn.TEXTJOIN(,TRUE,,,$C17,"[",BB$3,"]"),)),"-"),"")</f>
        <v/>
      </c>
      <c r="BC17" s="71" t="str">
        <f ca="1">IF(ExpenseSources[[#This Row],[Expense Switch]]="On",IFERROR(SUMIF(INDIRECT(_xlfn.TEXTJOIN(,TRUE,,,$C17,"[",BC$3,"]"),),"&lt;0",INDIRECT(_xlfn.TEXTJOIN(,TRUE,,,$C17,"[",BC$3,"]"),)),"-"),"")</f>
        <v/>
      </c>
      <c r="BD17" s="71" t="str">
        <f ca="1">IF(ExpenseSources[[#This Row],[Expense Switch]]="On",IFERROR(SUMIF(INDIRECT(_xlfn.TEXTJOIN(,TRUE,,,$C17,"[",BD$3,"]"),),"&lt;0",INDIRECT(_xlfn.TEXTJOIN(,TRUE,,,$C17,"[",BD$3,"]"),)),"-"),"")</f>
        <v/>
      </c>
      <c r="BE17" s="71" t="str">
        <f ca="1">IF(ExpenseSources[[#This Row],[Expense Switch]]="On",IFERROR(SUMIF(INDIRECT(_xlfn.TEXTJOIN(,TRUE,,,$C17,"[",BE$3,"]"),),"&lt;0",INDIRECT(_xlfn.TEXTJOIN(,TRUE,,,$C17,"[",BE$3,"]"),)),"-"),"")</f>
        <v/>
      </c>
      <c r="BF17" s="71" t="str">
        <f ca="1">IF(ExpenseSources[[#This Row],[Expense Switch]]="On",IFERROR(SUMIF(INDIRECT(_xlfn.TEXTJOIN(,TRUE,,,$C17,"[",BF$3,"]"),),"&lt;0",INDIRECT(_xlfn.TEXTJOIN(,TRUE,,,$C17,"[",BF$3,"]"),)),"-"),"")</f>
        <v/>
      </c>
      <c r="BG17" s="71" t="str">
        <f ca="1">IF(ExpenseSources[[#This Row],[Expense Switch]]="On",IFERROR(SUMIF(INDIRECT(_xlfn.TEXTJOIN(,TRUE,,,$C17,"[",BG$3,"]"),),"&lt;0",INDIRECT(_xlfn.TEXTJOIN(,TRUE,,,$C17,"[",BG$3,"]"),)),"-"),"")</f>
        <v/>
      </c>
      <c r="BH17" s="71" t="str">
        <f ca="1">IF(ExpenseSources[[#This Row],[Expense Switch]]="On",IFERROR(SUMIF(INDIRECT(_xlfn.TEXTJOIN(,TRUE,,,$C17,"[",BH$3,"]"),),"&lt;0",INDIRECT(_xlfn.TEXTJOIN(,TRUE,,,$C17,"[",BH$3,"]"),)),"-"),"")</f>
        <v/>
      </c>
      <c r="BI17" s="71" t="str">
        <f ca="1">IF(ExpenseSources[[#This Row],[Expense Switch]]="On",IFERROR(SUMIF(INDIRECT(_xlfn.TEXTJOIN(,TRUE,,,$C17,"[",BI$3,"]"),),"&lt;0",INDIRECT(_xlfn.TEXTJOIN(,TRUE,,,$C17,"[",BI$3,"]"),)),"-"),"")</f>
        <v/>
      </c>
      <c r="BJ17" s="71" t="str">
        <f ca="1">IF(ExpenseSources[[#This Row],[Expense Switch]]="On",IFERROR(SUMIF(INDIRECT(_xlfn.TEXTJOIN(,TRUE,,,$C17,"[",BJ$3,"]"),),"&lt;0",INDIRECT(_xlfn.TEXTJOIN(,TRUE,,,$C17,"[",BJ$3,"]"),)),"-"),"")</f>
        <v/>
      </c>
      <c r="BK17" s="71" t="str">
        <f ca="1">IF(ExpenseSources[[#This Row],[Expense Switch]]="On",IFERROR(SUMIF(INDIRECT(_xlfn.TEXTJOIN(,TRUE,,,$C17,"[",BK$3,"]"),),"&lt;0",INDIRECT(_xlfn.TEXTJOIN(,TRUE,,,$C17,"[",BK$3,"]"),)),"-"),"")</f>
        <v/>
      </c>
    </row>
    <row r="18" spans="2:63" ht="16.5" thickTop="1" thickBot="1" x14ac:dyDescent="0.3">
      <c r="B18" s="71" t="str">
        <f>'KPI Calculations and Macros'!C16</f>
        <v>Off</v>
      </c>
      <c r="C18" s="70">
        <f>'KPI Calculations and Macros'!B16</f>
        <v>0</v>
      </c>
      <c r="D18" s="71" t="str">
        <f ca="1">IF(ExpenseSources[[#This Row],[Expense Switch]]="On",IFERROR(SUMIF(INDIRECT(_xlfn.TEXTJOIN(,TRUE,,,$C18,"[",D$3,"]"),),"&lt;0",INDIRECT(_xlfn.TEXTJOIN(,TRUE,,,$C18,"[",D$3,"]"),)),"-"),"")</f>
        <v/>
      </c>
      <c r="E18" s="71" t="str">
        <f ca="1">IF(ExpenseSources[[#This Row],[Expense Switch]]="On",IFERROR(SUMIF(INDIRECT(_xlfn.TEXTJOIN(,TRUE,,,$C18,"[",E$3,"]"),),"&lt;0",INDIRECT(_xlfn.TEXTJOIN(,TRUE,,,$C18,"[",E$3,"]"),)),"-"),"")</f>
        <v/>
      </c>
      <c r="F18" s="71" t="str">
        <f ca="1">IF(ExpenseSources[[#This Row],[Expense Switch]]="On",IFERROR(SUMIF(INDIRECT(_xlfn.TEXTJOIN(,TRUE,,,$C18,"[",F$3,"]"),),"&lt;0",INDIRECT(_xlfn.TEXTJOIN(,TRUE,,,$C18,"[",F$3,"]"),)),"-"),"")</f>
        <v/>
      </c>
      <c r="G18" s="71" t="str">
        <f ca="1">IF(ExpenseSources[[#This Row],[Expense Switch]]="On",IFERROR(SUMIF(INDIRECT(_xlfn.TEXTJOIN(,TRUE,,,$C18,"[",G$3,"]"),),"&lt;0",INDIRECT(_xlfn.TEXTJOIN(,TRUE,,,$C18,"[",G$3,"]"),)),"-"),"")</f>
        <v/>
      </c>
      <c r="H18" s="71" t="str">
        <f ca="1">IF(ExpenseSources[[#This Row],[Expense Switch]]="On",IFERROR(SUMIF(INDIRECT(_xlfn.TEXTJOIN(,TRUE,,,$C18,"[",H$3,"]"),),"&lt;0",INDIRECT(_xlfn.TEXTJOIN(,TRUE,,,$C18,"[",H$3,"]"),)),"-"),"")</f>
        <v/>
      </c>
      <c r="I18" s="71" t="str">
        <f ca="1">IF(ExpenseSources[[#This Row],[Expense Switch]]="On",IFERROR(SUMIF(INDIRECT(_xlfn.TEXTJOIN(,TRUE,,,$C18,"[",I$3,"]"),),"&lt;0",INDIRECT(_xlfn.TEXTJOIN(,TRUE,,,$C18,"[",I$3,"]"),)),"-"),"")</f>
        <v/>
      </c>
      <c r="J18" s="71" t="str">
        <f ca="1">IF(ExpenseSources[[#This Row],[Expense Switch]]="On",IFERROR(SUMIF(INDIRECT(_xlfn.TEXTJOIN(,TRUE,,,$C18,"[",J$3,"]"),),"&lt;0",INDIRECT(_xlfn.TEXTJOIN(,TRUE,,,$C18,"[",J$3,"]"),)),"-"),"")</f>
        <v/>
      </c>
      <c r="K18" s="71" t="str">
        <f ca="1">IF(ExpenseSources[[#This Row],[Expense Switch]]="On",IFERROR(SUMIF(INDIRECT(_xlfn.TEXTJOIN(,TRUE,,,$C18,"[",K$3,"]"),),"&lt;0",INDIRECT(_xlfn.TEXTJOIN(,TRUE,,,$C18,"[",K$3,"]"),)),"-"),"")</f>
        <v/>
      </c>
      <c r="L18" s="71" t="str">
        <f ca="1">IF(ExpenseSources[[#This Row],[Expense Switch]]="On",IFERROR(SUMIF(INDIRECT(_xlfn.TEXTJOIN(,TRUE,,,$C18,"[",L$3,"]"),),"&lt;0",INDIRECT(_xlfn.TEXTJOIN(,TRUE,,,$C18,"[",L$3,"]"),)),"-"),"")</f>
        <v/>
      </c>
      <c r="M18" s="71" t="str">
        <f ca="1">IF(ExpenseSources[[#This Row],[Expense Switch]]="On",IFERROR(SUMIF(INDIRECT(_xlfn.TEXTJOIN(,TRUE,,,$C18,"[",M$3,"]"),),"&lt;0",INDIRECT(_xlfn.TEXTJOIN(,TRUE,,,$C18,"[",M$3,"]"),)),"-"),"")</f>
        <v/>
      </c>
      <c r="N18" s="71" t="str">
        <f ca="1">IF(ExpenseSources[[#This Row],[Expense Switch]]="On",IFERROR(SUMIF(INDIRECT(_xlfn.TEXTJOIN(,TRUE,,,$C18,"[",N$3,"]"),),"&lt;0",INDIRECT(_xlfn.TEXTJOIN(,TRUE,,,$C18,"[",N$3,"]"),)),"-"),"")</f>
        <v/>
      </c>
      <c r="O18" s="71" t="str">
        <f ca="1">IF(ExpenseSources[[#This Row],[Expense Switch]]="On",IFERROR(SUMIF(INDIRECT(_xlfn.TEXTJOIN(,TRUE,,,$C18,"[",O$3,"]"),),"&lt;0",INDIRECT(_xlfn.TEXTJOIN(,TRUE,,,$C18,"[",O$3,"]"),)),"-"),"")</f>
        <v/>
      </c>
      <c r="P18" s="71" t="str">
        <f ca="1">IF(ExpenseSources[[#This Row],[Expense Switch]]="On",IFERROR(SUMIF(INDIRECT(_xlfn.TEXTJOIN(,TRUE,,,$C18,"[",P$3,"]"),),"&lt;0",INDIRECT(_xlfn.TEXTJOIN(,TRUE,,,$C18,"[",P$3,"]"),)),"-"),"")</f>
        <v/>
      </c>
      <c r="Q18" s="71" t="str">
        <f ca="1">IF(ExpenseSources[[#This Row],[Expense Switch]]="On",IFERROR(SUMIF(INDIRECT(_xlfn.TEXTJOIN(,TRUE,,,$C18,"[",Q$3,"]"),),"&lt;0",INDIRECT(_xlfn.TEXTJOIN(,TRUE,,,$C18,"[",Q$3,"]"),)),"-"),"")</f>
        <v/>
      </c>
      <c r="R18" s="71" t="str">
        <f ca="1">IF(ExpenseSources[[#This Row],[Expense Switch]]="On",IFERROR(SUMIF(INDIRECT(_xlfn.TEXTJOIN(,TRUE,,,$C18,"[",R$3,"]"),),"&lt;0",INDIRECT(_xlfn.TEXTJOIN(,TRUE,,,$C18,"[",R$3,"]"),)),"-"),"")</f>
        <v/>
      </c>
      <c r="S18" s="71" t="str">
        <f ca="1">IF(ExpenseSources[[#This Row],[Expense Switch]]="On",IFERROR(SUMIF(INDIRECT(_xlfn.TEXTJOIN(,TRUE,,,$C18,"[",S$3,"]"),),"&lt;0",INDIRECT(_xlfn.TEXTJOIN(,TRUE,,,$C18,"[",S$3,"]"),)),"-"),"")</f>
        <v/>
      </c>
      <c r="T18" s="71" t="str">
        <f ca="1">IF(ExpenseSources[[#This Row],[Expense Switch]]="On",IFERROR(SUMIF(INDIRECT(_xlfn.TEXTJOIN(,TRUE,,,$C18,"[",T$3,"]"),),"&lt;0",INDIRECT(_xlfn.TEXTJOIN(,TRUE,,,$C18,"[",T$3,"]"),)),"-"),"")</f>
        <v/>
      </c>
      <c r="U18" s="71" t="str">
        <f ca="1">IF(ExpenseSources[[#This Row],[Expense Switch]]="On",IFERROR(SUMIF(INDIRECT(_xlfn.TEXTJOIN(,TRUE,,,$C18,"[",U$3,"]"),),"&lt;0",INDIRECT(_xlfn.TEXTJOIN(,TRUE,,,$C18,"[",U$3,"]"),)),"-"),"")</f>
        <v/>
      </c>
      <c r="V18" s="71" t="str">
        <f ca="1">IF(ExpenseSources[[#This Row],[Expense Switch]]="On",IFERROR(SUMIF(INDIRECT(_xlfn.TEXTJOIN(,TRUE,,,$C18,"[",V$3,"]"),),"&lt;0",INDIRECT(_xlfn.TEXTJOIN(,TRUE,,,$C18,"[",V$3,"]"),)),"-"),"")</f>
        <v/>
      </c>
      <c r="W18" s="71" t="str">
        <f ca="1">IF(ExpenseSources[[#This Row],[Expense Switch]]="On",IFERROR(SUMIF(INDIRECT(_xlfn.TEXTJOIN(,TRUE,,,$C18,"[",W$3,"]"),),"&lt;0",INDIRECT(_xlfn.TEXTJOIN(,TRUE,,,$C18,"[",W$3,"]"),)),"-"),"")</f>
        <v/>
      </c>
      <c r="X18" s="71" t="str">
        <f ca="1">IF(ExpenseSources[[#This Row],[Expense Switch]]="On",IFERROR(SUMIF(INDIRECT(_xlfn.TEXTJOIN(,TRUE,,,$C18,"[",X$3,"]"),),"&lt;0",INDIRECT(_xlfn.TEXTJOIN(,TRUE,,,$C18,"[",X$3,"]"),)),"-"),"")</f>
        <v/>
      </c>
      <c r="Y18" s="71" t="str">
        <f ca="1">IF(ExpenseSources[[#This Row],[Expense Switch]]="On",IFERROR(SUMIF(INDIRECT(_xlfn.TEXTJOIN(,TRUE,,,$C18,"[",Y$3,"]"),),"&lt;0",INDIRECT(_xlfn.TEXTJOIN(,TRUE,,,$C18,"[",Y$3,"]"),)),"-"),"")</f>
        <v/>
      </c>
      <c r="Z18" s="71" t="str">
        <f ca="1">IF(ExpenseSources[[#This Row],[Expense Switch]]="On",IFERROR(SUMIF(INDIRECT(_xlfn.TEXTJOIN(,TRUE,,,$C18,"[",Z$3,"]"),),"&lt;0",INDIRECT(_xlfn.TEXTJOIN(,TRUE,,,$C18,"[",Z$3,"]"),)),"-"),"")</f>
        <v/>
      </c>
      <c r="AA18" s="71" t="str">
        <f ca="1">IF(ExpenseSources[[#This Row],[Expense Switch]]="On",IFERROR(SUMIF(INDIRECT(_xlfn.TEXTJOIN(,TRUE,,,$C18,"[",AA$3,"]"),),"&lt;0",INDIRECT(_xlfn.TEXTJOIN(,TRUE,,,$C18,"[",AA$3,"]"),)),"-"),"")</f>
        <v/>
      </c>
      <c r="AB18" s="71" t="str">
        <f ca="1">IF(ExpenseSources[[#This Row],[Expense Switch]]="On",IFERROR(SUMIF(INDIRECT(_xlfn.TEXTJOIN(,TRUE,,,$C18,"[",AB$3,"]"),),"&lt;0",INDIRECT(_xlfn.TEXTJOIN(,TRUE,,,$C18,"[",AB$3,"]"),)),"-"),"")</f>
        <v/>
      </c>
      <c r="AC18" s="71" t="str">
        <f ca="1">IF(ExpenseSources[[#This Row],[Expense Switch]]="On",IFERROR(SUMIF(INDIRECT(_xlfn.TEXTJOIN(,TRUE,,,$C18,"[",AC$3,"]"),),"&lt;0",INDIRECT(_xlfn.TEXTJOIN(,TRUE,,,$C18,"[",AC$3,"]"),)),"-"),"")</f>
        <v/>
      </c>
      <c r="AD18" s="71" t="str">
        <f ca="1">IF(ExpenseSources[[#This Row],[Expense Switch]]="On",IFERROR(SUMIF(INDIRECT(_xlfn.TEXTJOIN(,TRUE,,,$C18,"[",AD$3,"]"),),"&lt;0",INDIRECT(_xlfn.TEXTJOIN(,TRUE,,,$C18,"[",AD$3,"]"),)),"-"),"")</f>
        <v/>
      </c>
      <c r="AE18" s="71" t="str">
        <f ca="1">IF(ExpenseSources[[#This Row],[Expense Switch]]="On",IFERROR(SUMIF(INDIRECT(_xlfn.TEXTJOIN(,TRUE,,,$C18,"[",AE$3,"]"),),"&lt;0",INDIRECT(_xlfn.TEXTJOIN(,TRUE,,,$C18,"[",AE$3,"]"),)),"-"),"")</f>
        <v/>
      </c>
      <c r="AF18" s="71" t="str">
        <f ca="1">IF(ExpenseSources[[#This Row],[Expense Switch]]="On",IFERROR(SUMIF(INDIRECT(_xlfn.TEXTJOIN(,TRUE,,,$C18,"[",AF$3,"]"),),"&lt;0",INDIRECT(_xlfn.TEXTJOIN(,TRUE,,,$C18,"[",AF$3,"]"),)),"-"),"")</f>
        <v/>
      </c>
      <c r="AG18" s="71" t="str">
        <f ca="1">IF(ExpenseSources[[#This Row],[Expense Switch]]="On",IFERROR(SUMIF(INDIRECT(_xlfn.TEXTJOIN(,TRUE,,,$C18,"[",AG$3,"]"),),"&lt;0",INDIRECT(_xlfn.TEXTJOIN(,TRUE,,,$C18,"[",AG$3,"]"),)),"-"),"")</f>
        <v/>
      </c>
      <c r="AH18" s="71" t="str">
        <f ca="1">IF(ExpenseSources[[#This Row],[Expense Switch]]="On",IFERROR(SUMIF(INDIRECT(_xlfn.TEXTJOIN(,TRUE,,,$C18,"[",AH$3,"]"),),"&lt;0",INDIRECT(_xlfn.TEXTJOIN(,TRUE,,,$C18,"[",AH$3,"]"),)),"-"),"")</f>
        <v/>
      </c>
      <c r="AI18" s="71" t="str">
        <f ca="1">IF(ExpenseSources[[#This Row],[Expense Switch]]="On",IFERROR(SUMIF(INDIRECT(_xlfn.TEXTJOIN(,TRUE,,,$C18,"[",AI$3,"]"),),"&lt;0",INDIRECT(_xlfn.TEXTJOIN(,TRUE,,,$C18,"[",AI$3,"]"),)),"-"),"")</f>
        <v/>
      </c>
      <c r="AJ18" s="71" t="str">
        <f ca="1">IF(ExpenseSources[[#This Row],[Expense Switch]]="On",IFERROR(SUMIF(INDIRECT(_xlfn.TEXTJOIN(,TRUE,,,$C18,"[",AJ$3,"]"),),"&lt;0",INDIRECT(_xlfn.TEXTJOIN(,TRUE,,,$C18,"[",AJ$3,"]"),)),"-"),"")</f>
        <v/>
      </c>
      <c r="AK18" s="71" t="str">
        <f ca="1">IF(ExpenseSources[[#This Row],[Expense Switch]]="On",IFERROR(SUMIF(INDIRECT(_xlfn.TEXTJOIN(,TRUE,,,$C18,"[",AK$3,"]"),),"&lt;0",INDIRECT(_xlfn.TEXTJOIN(,TRUE,,,$C18,"[",AK$3,"]"),)),"-"),"")</f>
        <v/>
      </c>
      <c r="AL18" s="71" t="str">
        <f ca="1">IF(ExpenseSources[[#This Row],[Expense Switch]]="On",IFERROR(SUMIF(INDIRECT(_xlfn.TEXTJOIN(,TRUE,,,$C18,"[",AL$3,"]"),),"&lt;0",INDIRECT(_xlfn.TEXTJOIN(,TRUE,,,$C18,"[",AL$3,"]"),)),"-"),"")</f>
        <v/>
      </c>
      <c r="AM18" s="71" t="str">
        <f ca="1">IF(ExpenseSources[[#This Row],[Expense Switch]]="On",IFERROR(SUMIF(INDIRECT(_xlfn.TEXTJOIN(,TRUE,,,$C18,"[",AM$3,"]"),),"&lt;0",INDIRECT(_xlfn.TEXTJOIN(,TRUE,,,$C18,"[",AM$3,"]"),)),"-"),"")</f>
        <v/>
      </c>
      <c r="AN18" s="71" t="str">
        <f ca="1">IF(ExpenseSources[[#This Row],[Expense Switch]]="On",IFERROR(SUMIF(INDIRECT(_xlfn.TEXTJOIN(,TRUE,,,$C18,"[",AN$3,"]"),),"&lt;0",INDIRECT(_xlfn.TEXTJOIN(,TRUE,,,$C18,"[",AN$3,"]"),)),"-"),"")</f>
        <v/>
      </c>
      <c r="AO18" s="71" t="str">
        <f ca="1">IF(ExpenseSources[[#This Row],[Expense Switch]]="On",IFERROR(SUMIF(INDIRECT(_xlfn.TEXTJOIN(,TRUE,,,$C18,"[",AO$3,"]"),),"&lt;0",INDIRECT(_xlfn.TEXTJOIN(,TRUE,,,$C18,"[",AO$3,"]"),)),"-"),"")</f>
        <v/>
      </c>
      <c r="AP18" s="71" t="str">
        <f ca="1">IF(ExpenseSources[[#This Row],[Expense Switch]]="On",IFERROR(SUMIF(INDIRECT(_xlfn.TEXTJOIN(,TRUE,,,$C18,"[",AP$3,"]"),),"&lt;0",INDIRECT(_xlfn.TEXTJOIN(,TRUE,,,$C18,"[",AP$3,"]"),)),"-"),"")</f>
        <v/>
      </c>
      <c r="AQ18" s="71" t="str">
        <f ca="1">IF(ExpenseSources[[#This Row],[Expense Switch]]="On",IFERROR(SUMIF(INDIRECT(_xlfn.TEXTJOIN(,TRUE,,,$C18,"[",AQ$3,"]"),),"&lt;0",INDIRECT(_xlfn.TEXTJOIN(,TRUE,,,$C18,"[",AQ$3,"]"),)),"-"),"")</f>
        <v/>
      </c>
      <c r="AR18" s="71" t="str">
        <f ca="1">IF(ExpenseSources[[#This Row],[Expense Switch]]="On",IFERROR(SUMIF(INDIRECT(_xlfn.TEXTJOIN(,TRUE,,,$C18,"[",AR$3,"]"),),"&lt;0",INDIRECT(_xlfn.TEXTJOIN(,TRUE,,,$C18,"[",AR$3,"]"),)),"-"),"")</f>
        <v/>
      </c>
      <c r="AS18" s="71" t="str">
        <f ca="1">IF(ExpenseSources[[#This Row],[Expense Switch]]="On",IFERROR(SUMIF(INDIRECT(_xlfn.TEXTJOIN(,TRUE,,,$C18,"[",AS$3,"]"),),"&lt;0",INDIRECT(_xlfn.TEXTJOIN(,TRUE,,,$C18,"[",AS$3,"]"),)),"-"),"")</f>
        <v/>
      </c>
      <c r="AT18" s="71" t="str">
        <f ca="1">IF(ExpenseSources[[#This Row],[Expense Switch]]="On",IFERROR(SUMIF(INDIRECT(_xlfn.TEXTJOIN(,TRUE,,,$C18,"[",AT$3,"]"),),"&lt;0",INDIRECT(_xlfn.TEXTJOIN(,TRUE,,,$C18,"[",AT$3,"]"),)),"-"),"")</f>
        <v/>
      </c>
      <c r="AU18" s="71" t="str">
        <f ca="1">IF(ExpenseSources[[#This Row],[Expense Switch]]="On",IFERROR(SUMIF(INDIRECT(_xlfn.TEXTJOIN(,TRUE,,,$C18,"[",AU$3,"]"),),"&lt;0",INDIRECT(_xlfn.TEXTJOIN(,TRUE,,,$C18,"[",AU$3,"]"),)),"-"),"")</f>
        <v/>
      </c>
      <c r="AV18" s="71" t="str">
        <f ca="1">IF(ExpenseSources[[#This Row],[Expense Switch]]="On",IFERROR(SUMIF(INDIRECT(_xlfn.TEXTJOIN(,TRUE,,,$C18,"[",AV$3,"]"),),"&lt;0",INDIRECT(_xlfn.TEXTJOIN(,TRUE,,,$C18,"[",AV$3,"]"),)),"-"),"")</f>
        <v/>
      </c>
      <c r="AW18" s="71" t="str">
        <f ca="1">IF(ExpenseSources[[#This Row],[Expense Switch]]="On",IFERROR(SUMIF(INDIRECT(_xlfn.TEXTJOIN(,TRUE,,,$C18,"[",AW$3,"]"),),"&lt;0",INDIRECT(_xlfn.TEXTJOIN(,TRUE,,,$C18,"[",AW$3,"]"),)),"-"),"")</f>
        <v/>
      </c>
      <c r="AX18" s="71" t="str">
        <f ca="1">IF(ExpenseSources[[#This Row],[Expense Switch]]="On",IFERROR(SUMIF(INDIRECT(_xlfn.TEXTJOIN(,TRUE,,,$C18,"[",AX$3,"]"),),"&lt;0",INDIRECT(_xlfn.TEXTJOIN(,TRUE,,,$C18,"[",AX$3,"]"),)),"-"),"")</f>
        <v/>
      </c>
      <c r="AY18" s="71" t="str">
        <f ca="1">IF(ExpenseSources[[#This Row],[Expense Switch]]="On",IFERROR(SUMIF(INDIRECT(_xlfn.TEXTJOIN(,TRUE,,,$C18,"[",AY$3,"]"),),"&lt;0",INDIRECT(_xlfn.TEXTJOIN(,TRUE,,,$C18,"[",AY$3,"]"),)),"-"),"")</f>
        <v/>
      </c>
      <c r="AZ18" s="71" t="str">
        <f ca="1">IF(ExpenseSources[[#This Row],[Expense Switch]]="On",IFERROR(SUMIF(INDIRECT(_xlfn.TEXTJOIN(,TRUE,,,$C18,"[",AZ$3,"]"),),"&lt;0",INDIRECT(_xlfn.TEXTJOIN(,TRUE,,,$C18,"[",AZ$3,"]"),)),"-"),"")</f>
        <v/>
      </c>
      <c r="BA18" s="71" t="str">
        <f ca="1">IF(ExpenseSources[[#This Row],[Expense Switch]]="On",IFERROR(SUMIF(INDIRECT(_xlfn.TEXTJOIN(,TRUE,,,$C18,"[",BA$3,"]"),),"&lt;0",INDIRECT(_xlfn.TEXTJOIN(,TRUE,,,$C18,"[",BA$3,"]"),)),"-"),"")</f>
        <v/>
      </c>
      <c r="BB18" s="71" t="str">
        <f ca="1">IF(ExpenseSources[[#This Row],[Expense Switch]]="On",IFERROR(SUMIF(INDIRECT(_xlfn.TEXTJOIN(,TRUE,,,$C18,"[",BB$3,"]"),),"&lt;0",INDIRECT(_xlfn.TEXTJOIN(,TRUE,,,$C18,"[",BB$3,"]"),)),"-"),"")</f>
        <v/>
      </c>
      <c r="BC18" s="71" t="str">
        <f ca="1">IF(ExpenseSources[[#This Row],[Expense Switch]]="On",IFERROR(SUMIF(INDIRECT(_xlfn.TEXTJOIN(,TRUE,,,$C18,"[",BC$3,"]"),),"&lt;0",INDIRECT(_xlfn.TEXTJOIN(,TRUE,,,$C18,"[",BC$3,"]"),)),"-"),"")</f>
        <v/>
      </c>
      <c r="BD18" s="71" t="str">
        <f ca="1">IF(ExpenseSources[[#This Row],[Expense Switch]]="On",IFERROR(SUMIF(INDIRECT(_xlfn.TEXTJOIN(,TRUE,,,$C18,"[",BD$3,"]"),),"&lt;0",INDIRECT(_xlfn.TEXTJOIN(,TRUE,,,$C18,"[",BD$3,"]"),)),"-"),"")</f>
        <v/>
      </c>
      <c r="BE18" s="71" t="str">
        <f ca="1">IF(ExpenseSources[[#This Row],[Expense Switch]]="On",IFERROR(SUMIF(INDIRECT(_xlfn.TEXTJOIN(,TRUE,,,$C18,"[",BE$3,"]"),),"&lt;0",INDIRECT(_xlfn.TEXTJOIN(,TRUE,,,$C18,"[",BE$3,"]"),)),"-"),"")</f>
        <v/>
      </c>
      <c r="BF18" s="71" t="str">
        <f ca="1">IF(ExpenseSources[[#This Row],[Expense Switch]]="On",IFERROR(SUMIF(INDIRECT(_xlfn.TEXTJOIN(,TRUE,,,$C18,"[",BF$3,"]"),),"&lt;0",INDIRECT(_xlfn.TEXTJOIN(,TRUE,,,$C18,"[",BF$3,"]"),)),"-"),"")</f>
        <v/>
      </c>
      <c r="BG18" s="71" t="str">
        <f ca="1">IF(ExpenseSources[[#This Row],[Expense Switch]]="On",IFERROR(SUMIF(INDIRECT(_xlfn.TEXTJOIN(,TRUE,,,$C18,"[",BG$3,"]"),),"&lt;0",INDIRECT(_xlfn.TEXTJOIN(,TRUE,,,$C18,"[",BG$3,"]"),)),"-"),"")</f>
        <v/>
      </c>
      <c r="BH18" s="71" t="str">
        <f ca="1">IF(ExpenseSources[[#This Row],[Expense Switch]]="On",IFERROR(SUMIF(INDIRECT(_xlfn.TEXTJOIN(,TRUE,,,$C18,"[",BH$3,"]"),),"&lt;0",INDIRECT(_xlfn.TEXTJOIN(,TRUE,,,$C18,"[",BH$3,"]"),)),"-"),"")</f>
        <v/>
      </c>
      <c r="BI18" s="71" t="str">
        <f ca="1">IF(ExpenseSources[[#This Row],[Expense Switch]]="On",IFERROR(SUMIF(INDIRECT(_xlfn.TEXTJOIN(,TRUE,,,$C18,"[",BI$3,"]"),),"&lt;0",INDIRECT(_xlfn.TEXTJOIN(,TRUE,,,$C18,"[",BI$3,"]"),)),"-"),"")</f>
        <v/>
      </c>
      <c r="BJ18" s="71" t="str">
        <f ca="1">IF(ExpenseSources[[#This Row],[Expense Switch]]="On",IFERROR(SUMIF(INDIRECT(_xlfn.TEXTJOIN(,TRUE,,,$C18,"[",BJ$3,"]"),),"&lt;0",INDIRECT(_xlfn.TEXTJOIN(,TRUE,,,$C18,"[",BJ$3,"]"),)),"-"),"")</f>
        <v/>
      </c>
      <c r="BK18" s="71" t="str">
        <f ca="1">IF(ExpenseSources[[#This Row],[Expense Switch]]="On",IFERROR(SUMIF(INDIRECT(_xlfn.TEXTJOIN(,TRUE,,,$C18,"[",BK$3,"]"),),"&lt;0",INDIRECT(_xlfn.TEXTJOIN(,TRUE,,,$C18,"[",BK$3,"]"),)),"-"),"")</f>
        <v/>
      </c>
    </row>
    <row r="19" spans="2:63" ht="16.5" thickTop="1" thickBot="1" x14ac:dyDescent="0.3">
      <c r="B19" s="71" t="str">
        <f>'KPI Calculations and Macros'!C17</f>
        <v>Off</v>
      </c>
      <c r="C19" s="70">
        <f>'KPI Calculations and Macros'!B17</f>
        <v>0</v>
      </c>
      <c r="D19" s="71" t="str">
        <f ca="1">IF(ExpenseSources[[#This Row],[Expense Switch]]="On",IFERROR(SUMIF(INDIRECT(_xlfn.TEXTJOIN(,TRUE,,,$C19,"[",D$3,"]"),),"&lt;0",INDIRECT(_xlfn.TEXTJOIN(,TRUE,,,$C19,"[",D$3,"]"),)),"-"),"")</f>
        <v/>
      </c>
      <c r="E19" s="71" t="str">
        <f ca="1">IF(ExpenseSources[[#This Row],[Expense Switch]]="On",IFERROR(SUMIF(INDIRECT(_xlfn.TEXTJOIN(,TRUE,,,$C19,"[",E$3,"]"),),"&lt;0",INDIRECT(_xlfn.TEXTJOIN(,TRUE,,,$C19,"[",E$3,"]"),)),"-"),"")</f>
        <v/>
      </c>
      <c r="F19" s="71" t="str">
        <f ca="1">IF(ExpenseSources[[#This Row],[Expense Switch]]="On",IFERROR(SUMIF(INDIRECT(_xlfn.TEXTJOIN(,TRUE,,,$C19,"[",F$3,"]"),),"&lt;0",INDIRECT(_xlfn.TEXTJOIN(,TRUE,,,$C19,"[",F$3,"]"),)),"-"),"")</f>
        <v/>
      </c>
      <c r="G19" s="71" t="str">
        <f ca="1">IF(ExpenseSources[[#This Row],[Expense Switch]]="On",IFERROR(SUMIF(INDIRECT(_xlfn.TEXTJOIN(,TRUE,,,$C19,"[",G$3,"]"),),"&lt;0",INDIRECT(_xlfn.TEXTJOIN(,TRUE,,,$C19,"[",G$3,"]"),)),"-"),"")</f>
        <v/>
      </c>
      <c r="H19" s="71" t="str">
        <f ca="1">IF(ExpenseSources[[#This Row],[Expense Switch]]="On",IFERROR(SUMIF(INDIRECT(_xlfn.TEXTJOIN(,TRUE,,,$C19,"[",H$3,"]"),),"&lt;0",INDIRECT(_xlfn.TEXTJOIN(,TRUE,,,$C19,"[",H$3,"]"),)),"-"),"")</f>
        <v/>
      </c>
      <c r="I19" s="71" t="str">
        <f ca="1">IF(ExpenseSources[[#This Row],[Expense Switch]]="On",IFERROR(SUMIF(INDIRECT(_xlfn.TEXTJOIN(,TRUE,,,$C19,"[",I$3,"]"),),"&lt;0",INDIRECT(_xlfn.TEXTJOIN(,TRUE,,,$C19,"[",I$3,"]"),)),"-"),"")</f>
        <v/>
      </c>
      <c r="J19" s="71" t="str">
        <f ca="1">IF(ExpenseSources[[#This Row],[Expense Switch]]="On",IFERROR(SUMIF(INDIRECT(_xlfn.TEXTJOIN(,TRUE,,,$C19,"[",J$3,"]"),),"&lt;0",INDIRECT(_xlfn.TEXTJOIN(,TRUE,,,$C19,"[",J$3,"]"),)),"-"),"")</f>
        <v/>
      </c>
      <c r="K19" s="71" t="str">
        <f ca="1">IF(ExpenseSources[[#This Row],[Expense Switch]]="On",IFERROR(SUMIF(INDIRECT(_xlfn.TEXTJOIN(,TRUE,,,$C19,"[",K$3,"]"),),"&lt;0",INDIRECT(_xlfn.TEXTJOIN(,TRUE,,,$C19,"[",K$3,"]"),)),"-"),"")</f>
        <v/>
      </c>
      <c r="L19" s="71" t="str">
        <f ca="1">IF(ExpenseSources[[#This Row],[Expense Switch]]="On",IFERROR(SUMIF(INDIRECT(_xlfn.TEXTJOIN(,TRUE,,,$C19,"[",L$3,"]"),),"&lt;0",INDIRECT(_xlfn.TEXTJOIN(,TRUE,,,$C19,"[",L$3,"]"),)),"-"),"")</f>
        <v/>
      </c>
      <c r="M19" s="71" t="str">
        <f ca="1">IF(ExpenseSources[[#This Row],[Expense Switch]]="On",IFERROR(SUMIF(INDIRECT(_xlfn.TEXTJOIN(,TRUE,,,$C19,"[",M$3,"]"),),"&lt;0",INDIRECT(_xlfn.TEXTJOIN(,TRUE,,,$C19,"[",M$3,"]"),)),"-"),"")</f>
        <v/>
      </c>
      <c r="N19" s="71" t="str">
        <f ca="1">IF(ExpenseSources[[#This Row],[Expense Switch]]="On",IFERROR(SUMIF(INDIRECT(_xlfn.TEXTJOIN(,TRUE,,,$C19,"[",N$3,"]"),),"&lt;0",INDIRECT(_xlfn.TEXTJOIN(,TRUE,,,$C19,"[",N$3,"]"),)),"-"),"")</f>
        <v/>
      </c>
      <c r="O19" s="71" t="str">
        <f ca="1">IF(ExpenseSources[[#This Row],[Expense Switch]]="On",IFERROR(SUMIF(INDIRECT(_xlfn.TEXTJOIN(,TRUE,,,$C19,"[",O$3,"]"),),"&lt;0",INDIRECT(_xlfn.TEXTJOIN(,TRUE,,,$C19,"[",O$3,"]"),)),"-"),"")</f>
        <v/>
      </c>
      <c r="P19" s="71" t="str">
        <f ca="1">IF(ExpenseSources[[#This Row],[Expense Switch]]="On",IFERROR(SUMIF(INDIRECT(_xlfn.TEXTJOIN(,TRUE,,,$C19,"[",P$3,"]"),),"&lt;0",INDIRECT(_xlfn.TEXTJOIN(,TRUE,,,$C19,"[",P$3,"]"),)),"-"),"")</f>
        <v/>
      </c>
      <c r="Q19" s="71" t="str">
        <f ca="1">IF(ExpenseSources[[#This Row],[Expense Switch]]="On",IFERROR(SUMIF(INDIRECT(_xlfn.TEXTJOIN(,TRUE,,,$C19,"[",Q$3,"]"),),"&lt;0",INDIRECT(_xlfn.TEXTJOIN(,TRUE,,,$C19,"[",Q$3,"]"),)),"-"),"")</f>
        <v/>
      </c>
      <c r="R19" s="71" t="str">
        <f ca="1">IF(ExpenseSources[[#This Row],[Expense Switch]]="On",IFERROR(SUMIF(INDIRECT(_xlfn.TEXTJOIN(,TRUE,,,$C19,"[",R$3,"]"),),"&lt;0",INDIRECT(_xlfn.TEXTJOIN(,TRUE,,,$C19,"[",R$3,"]"),)),"-"),"")</f>
        <v/>
      </c>
      <c r="S19" s="71" t="str">
        <f ca="1">IF(ExpenseSources[[#This Row],[Expense Switch]]="On",IFERROR(SUMIF(INDIRECT(_xlfn.TEXTJOIN(,TRUE,,,$C19,"[",S$3,"]"),),"&lt;0",INDIRECT(_xlfn.TEXTJOIN(,TRUE,,,$C19,"[",S$3,"]"),)),"-"),"")</f>
        <v/>
      </c>
      <c r="T19" s="71" t="str">
        <f ca="1">IF(ExpenseSources[[#This Row],[Expense Switch]]="On",IFERROR(SUMIF(INDIRECT(_xlfn.TEXTJOIN(,TRUE,,,$C19,"[",T$3,"]"),),"&lt;0",INDIRECT(_xlfn.TEXTJOIN(,TRUE,,,$C19,"[",T$3,"]"),)),"-"),"")</f>
        <v/>
      </c>
      <c r="U19" s="71" t="str">
        <f ca="1">IF(ExpenseSources[[#This Row],[Expense Switch]]="On",IFERROR(SUMIF(INDIRECT(_xlfn.TEXTJOIN(,TRUE,,,$C19,"[",U$3,"]"),),"&lt;0",INDIRECT(_xlfn.TEXTJOIN(,TRUE,,,$C19,"[",U$3,"]"),)),"-"),"")</f>
        <v/>
      </c>
      <c r="V19" s="71" t="str">
        <f ca="1">IF(ExpenseSources[[#This Row],[Expense Switch]]="On",IFERROR(SUMIF(INDIRECT(_xlfn.TEXTJOIN(,TRUE,,,$C19,"[",V$3,"]"),),"&lt;0",INDIRECT(_xlfn.TEXTJOIN(,TRUE,,,$C19,"[",V$3,"]"),)),"-"),"")</f>
        <v/>
      </c>
      <c r="W19" s="71" t="str">
        <f ca="1">IF(ExpenseSources[[#This Row],[Expense Switch]]="On",IFERROR(SUMIF(INDIRECT(_xlfn.TEXTJOIN(,TRUE,,,$C19,"[",W$3,"]"),),"&lt;0",INDIRECT(_xlfn.TEXTJOIN(,TRUE,,,$C19,"[",W$3,"]"),)),"-"),"")</f>
        <v/>
      </c>
      <c r="X19" s="71" t="str">
        <f ca="1">IF(ExpenseSources[[#This Row],[Expense Switch]]="On",IFERROR(SUMIF(INDIRECT(_xlfn.TEXTJOIN(,TRUE,,,$C19,"[",X$3,"]"),),"&lt;0",INDIRECT(_xlfn.TEXTJOIN(,TRUE,,,$C19,"[",X$3,"]"),)),"-"),"")</f>
        <v/>
      </c>
      <c r="Y19" s="71" t="str">
        <f ca="1">IF(ExpenseSources[[#This Row],[Expense Switch]]="On",IFERROR(SUMIF(INDIRECT(_xlfn.TEXTJOIN(,TRUE,,,$C19,"[",Y$3,"]"),),"&lt;0",INDIRECT(_xlfn.TEXTJOIN(,TRUE,,,$C19,"[",Y$3,"]"),)),"-"),"")</f>
        <v/>
      </c>
      <c r="Z19" s="71" t="str">
        <f ca="1">IF(ExpenseSources[[#This Row],[Expense Switch]]="On",IFERROR(SUMIF(INDIRECT(_xlfn.TEXTJOIN(,TRUE,,,$C19,"[",Z$3,"]"),),"&lt;0",INDIRECT(_xlfn.TEXTJOIN(,TRUE,,,$C19,"[",Z$3,"]"),)),"-"),"")</f>
        <v/>
      </c>
      <c r="AA19" s="71" t="str">
        <f ca="1">IF(ExpenseSources[[#This Row],[Expense Switch]]="On",IFERROR(SUMIF(INDIRECT(_xlfn.TEXTJOIN(,TRUE,,,$C19,"[",AA$3,"]"),),"&lt;0",INDIRECT(_xlfn.TEXTJOIN(,TRUE,,,$C19,"[",AA$3,"]"),)),"-"),"")</f>
        <v/>
      </c>
      <c r="AB19" s="71" t="str">
        <f ca="1">IF(ExpenseSources[[#This Row],[Expense Switch]]="On",IFERROR(SUMIF(INDIRECT(_xlfn.TEXTJOIN(,TRUE,,,$C19,"[",AB$3,"]"),),"&lt;0",INDIRECT(_xlfn.TEXTJOIN(,TRUE,,,$C19,"[",AB$3,"]"),)),"-"),"")</f>
        <v/>
      </c>
      <c r="AC19" s="71" t="str">
        <f ca="1">IF(ExpenseSources[[#This Row],[Expense Switch]]="On",IFERROR(SUMIF(INDIRECT(_xlfn.TEXTJOIN(,TRUE,,,$C19,"[",AC$3,"]"),),"&lt;0",INDIRECT(_xlfn.TEXTJOIN(,TRUE,,,$C19,"[",AC$3,"]"),)),"-"),"")</f>
        <v/>
      </c>
      <c r="AD19" s="71" t="str">
        <f ca="1">IF(ExpenseSources[[#This Row],[Expense Switch]]="On",IFERROR(SUMIF(INDIRECT(_xlfn.TEXTJOIN(,TRUE,,,$C19,"[",AD$3,"]"),),"&lt;0",INDIRECT(_xlfn.TEXTJOIN(,TRUE,,,$C19,"[",AD$3,"]"),)),"-"),"")</f>
        <v/>
      </c>
      <c r="AE19" s="71" t="str">
        <f ca="1">IF(ExpenseSources[[#This Row],[Expense Switch]]="On",IFERROR(SUMIF(INDIRECT(_xlfn.TEXTJOIN(,TRUE,,,$C19,"[",AE$3,"]"),),"&lt;0",INDIRECT(_xlfn.TEXTJOIN(,TRUE,,,$C19,"[",AE$3,"]"),)),"-"),"")</f>
        <v/>
      </c>
      <c r="AF19" s="71" t="str">
        <f ca="1">IF(ExpenseSources[[#This Row],[Expense Switch]]="On",IFERROR(SUMIF(INDIRECT(_xlfn.TEXTJOIN(,TRUE,,,$C19,"[",AF$3,"]"),),"&lt;0",INDIRECT(_xlfn.TEXTJOIN(,TRUE,,,$C19,"[",AF$3,"]"),)),"-"),"")</f>
        <v/>
      </c>
      <c r="AG19" s="71" t="str">
        <f ca="1">IF(ExpenseSources[[#This Row],[Expense Switch]]="On",IFERROR(SUMIF(INDIRECT(_xlfn.TEXTJOIN(,TRUE,,,$C19,"[",AG$3,"]"),),"&lt;0",INDIRECT(_xlfn.TEXTJOIN(,TRUE,,,$C19,"[",AG$3,"]"),)),"-"),"")</f>
        <v/>
      </c>
      <c r="AH19" s="71" t="str">
        <f ca="1">IF(ExpenseSources[[#This Row],[Expense Switch]]="On",IFERROR(SUMIF(INDIRECT(_xlfn.TEXTJOIN(,TRUE,,,$C19,"[",AH$3,"]"),),"&lt;0",INDIRECT(_xlfn.TEXTJOIN(,TRUE,,,$C19,"[",AH$3,"]"),)),"-"),"")</f>
        <v/>
      </c>
      <c r="AI19" s="71" t="str">
        <f ca="1">IF(ExpenseSources[[#This Row],[Expense Switch]]="On",IFERROR(SUMIF(INDIRECT(_xlfn.TEXTJOIN(,TRUE,,,$C19,"[",AI$3,"]"),),"&lt;0",INDIRECT(_xlfn.TEXTJOIN(,TRUE,,,$C19,"[",AI$3,"]"),)),"-"),"")</f>
        <v/>
      </c>
      <c r="AJ19" s="71" t="str">
        <f ca="1">IF(ExpenseSources[[#This Row],[Expense Switch]]="On",IFERROR(SUMIF(INDIRECT(_xlfn.TEXTJOIN(,TRUE,,,$C19,"[",AJ$3,"]"),),"&lt;0",INDIRECT(_xlfn.TEXTJOIN(,TRUE,,,$C19,"[",AJ$3,"]"),)),"-"),"")</f>
        <v/>
      </c>
      <c r="AK19" s="71" t="str">
        <f ca="1">IF(ExpenseSources[[#This Row],[Expense Switch]]="On",IFERROR(SUMIF(INDIRECT(_xlfn.TEXTJOIN(,TRUE,,,$C19,"[",AK$3,"]"),),"&lt;0",INDIRECT(_xlfn.TEXTJOIN(,TRUE,,,$C19,"[",AK$3,"]"),)),"-"),"")</f>
        <v/>
      </c>
      <c r="AL19" s="71" t="str">
        <f ca="1">IF(ExpenseSources[[#This Row],[Expense Switch]]="On",IFERROR(SUMIF(INDIRECT(_xlfn.TEXTJOIN(,TRUE,,,$C19,"[",AL$3,"]"),),"&lt;0",INDIRECT(_xlfn.TEXTJOIN(,TRUE,,,$C19,"[",AL$3,"]"),)),"-"),"")</f>
        <v/>
      </c>
      <c r="AM19" s="71" t="str">
        <f ca="1">IF(ExpenseSources[[#This Row],[Expense Switch]]="On",IFERROR(SUMIF(INDIRECT(_xlfn.TEXTJOIN(,TRUE,,,$C19,"[",AM$3,"]"),),"&lt;0",INDIRECT(_xlfn.TEXTJOIN(,TRUE,,,$C19,"[",AM$3,"]"),)),"-"),"")</f>
        <v/>
      </c>
      <c r="AN19" s="71" t="str">
        <f ca="1">IF(ExpenseSources[[#This Row],[Expense Switch]]="On",IFERROR(SUMIF(INDIRECT(_xlfn.TEXTJOIN(,TRUE,,,$C19,"[",AN$3,"]"),),"&lt;0",INDIRECT(_xlfn.TEXTJOIN(,TRUE,,,$C19,"[",AN$3,"]"),)),"-"),"")</f>
        <v/>
      </c>
      <c r="AO19" s="71" t="str">
        <f ca="1">IF(ExpenseSources[[#This Row],[Expense Switch]]="On",IFERROR(SUMIF(INDIRECT(_xlfn.TEXTJOIN(,TRUE,,,$C19,"[",AO$3,"]"),),"&lt;0",INDIRECT(_xlfn.TEXTJOIN(,TRUE,,,$C19,"[",AO$3,"]"),)),"-"),"")</f>
        <v/>
      </c>
      <c r="AP19" s="71" t="str">
        <f ca="1">IF(ExpenseSources[[#This Row],[Expense Switch]]="On",IFERROR(SUMIF(INDIRECT(_xlfn.TEXTJOIN(,TRUE,,,$C19,"[",AP$3,"]"),),"&lt;0",INDIRECT(_xlfn.TEXTJOIN(,TRUE,,,$C19,"[",AP$3,"]"),)),"-"),"")</f>
        <v/>
      </c>
      <c r="AQ19" s="71" t="str">
        <f ca="1">IF(ExpenseSources[[#This Row],[Expense Switch]]="On",IFERROR(SUMIF(INDIRECT(_xlfn.TEXTJOIN(,TRUE,,,$C19,"[",AQ$3,"]"),),"&lt;0",INDIRECT(_xlfn.TEXTJOIN(,TRUE,,,$C19,"[",AQ$3,"]"),)),"-"),"")</f>
        <v/>
      </c>
      <c r="AR19" s="71" t="str">
        <f ca="1">IF(ExpenseSources[[#This Row],[Expense Switch]]="On",IFERROR(SUMIF(INDIRECT(_xlfn.TEXTJOIN(,TRUE,,,$C19,"[",AR$3,"]"),),"&lt;0",INDIRECT(_xlfn.TEXTJOIN(,TRUE,,,$C19,"[",AR$3,"]"),)),"-"),"")</f>
        <v/>
      </c>
      <c r="AS19" s="71" t="str">
        <f ca="1">IF(ExpenseSources[[#This Row],[Expense Switch]]="On",IFERROR(SUMIF(INDIRECT(_xlfn.TEXTJOIN(,TRUE,,,$C19,"[",AS$3,"]"),),"&lt;0",INDIRECT(_xlfn.TEXTJOIN(,TRUE,,,$C19,"[",AS$3,"]"),)),"-"),"")</f>
        <v/>
      </c>
      <c r="AT19" s="71" t="str">
        <f ca="1">IF(ExpenseSources[[#This Row],[Expense Switch]]="On",IFERROR(SUMIF(INDIRECT(_xlfn.TEXTJOIN(,TRUE,,,$C19,"[",AT$3,"]"),),"&lt;0",INDIRECT(_xlfn.TEXTJOIN(,TRUE,,,$C19,"[",AT$3,"]"),)),"-"),"")</f>
        <v/>
      </c>
      <c r="AU19" s="71" t="str">
        <f ca="1">IF(ExpenseSources[[#This Row],[Expense Switch]]="On",IFERROR(SUMIF(INDIRECT(_xlfn.TEXTJOIN(,TRUE,,,$C19,"[",AU$3,"]"),),"&lt;0",INDIRECT(_xlfn.TEXTJOIN(,TRUE,,,$C19,"[",AU$3,"]"),)),"-"),"")</f>
        <v/>
      </c>
      <c r="AV19" s="71" t="str">
        <f ca="1">IF(ExpenseSources[[#This Row],[Expense Switch]]="On",IFERROR(SUMIF(INDIRECT(_xlfn.TEXTJOIN(,TRUE,,,$C19,"[",AV$3,"]"),),"&lt;0",INDIRECT(_xlfn.TEXTJOIN(,TRUE,,,$C19,"[",AV$3,"]"),)),"-"),"")</f>
        <v/>
      </c>
      <c r="AW19" s="71" t="str">
        <f ca="1">IF(ExpenseSources[[#This Row],[Expense Switch]]="On",IFERROR(SUMIF(INDIRECT(_xlfn.TEXTJOIN(,TRUE,,,$C19,"[",AW$3,"]"),),"&lt;0",INDIRECT(_xlfn.TEXTJOIN(,TRUE,,,$C19,"[",AW$3,"]"),)),"-"),"")</f>
        <v/>
      </c>
      <c r="AX19" s="71" t="str">
        <f ca="1">IF(ExpenseSources[[#This Row],[Expense Switch]]="On",IFERROR(SUMIF(INDIRECT(_xlfn.TEXTJOIN(,TRUE,,,$C19,"[",AX$3,"]"),),"&lt;0",INDIRECT(_xlfn.TEXTJOIN(,TRUE,,,$C19,"[",AX$3,"]"),)),"-"),"")</f>
        <v/>
      </c>
      <c r="AY19" s="71" t="str">
        <f ca="1">IF(ExpenseSources[[#This Row],[Expense Switch]]="On",IFERROR(SUMIF(INDIRECT(_xlfn.TEXTJOIN(,TRUE,,,$C19,"[",AY$3,"]"),),"&lt;0",INDIRECT(_xlfn.TEXTJOIN(,TRUE,,,$C19,"[",AY$3,"]"),)),"-"),"")</f>
        <v/>
      </c>
      <c r="AZ19" s="71" t="str">
        <f ca="1">IF(ExpenseSources[[#This Row],[Expense Switch]]="On",IFERROR(SUMIF(INDIRECT(_xlfn.TEXTJOIN(,TRUE,,,$C19,"[",AZ$3,"]"),),"&lt;0",INDIRECT(_xlfn.TEXTJOIN(,TRUE,,,$C19,"[",AZ$3,"]"),)),"-"),"")</f>
        <v/>
      </c>
      <c r="BA19" s="71" t="str">
        <f ca="1">IF(ExpenseSources[[#This Row],[Expense Switch]]="On",IFERROR(SUMIF(INDIRECT(_xlfn.TEXTJOIN(,TRUE,,,$C19,"[",BA$3,"]"),),"&lt;0",INDIRECT(_xlfn.TEXTJOIN(,TRUE,,,$C19,"[",BA$3,"]"),)),"-"),"")</f>
        <v/>
      </c>
      <c r="BB19" s="71" t="str">
        <f ca="1">IF(ExpenseSources[[#This Row],[Expense Switch]]="On",IFERROR(SUMIF(INDIRECT(_xlfn.TEXTJOIN(,TRUE,,,$C19,"[",BB$3,"]"),),"&lt;0",INDIRECT(_xlfn.TEXTJOIN(,TRUE,,,$C19,"[",BB$3,"]"),)),"-"),"")</f>
        <v/>
      </c>
      <c r="BC19" s="71" t="str">
        <f ca="1">IF(ExpenseSources[[#This Row],[Expense Switch]]="On",IFERROR(SUMIF(INDIRECT(_xlfn.TEXTJOIN(,TRUE,,,$C19,"[",BC$3,"]"),),"&lt;0",INDIRECT(_xlfn.TEXTJOIN(,TRUE,,,$C19,"[",BC$3,"]"),)),"-"),"")</f>
        <v/>
      </c>
      <c r="BD19" s="71" t="str">
        <f ca="1">IF(ExpenseSources[[#This Row],[Expense Switch]]="On",IFERROR(SUMIF(INDIRECT(_xlfn.TEXTJOIN(,TRUE,,,$C19,"[",BD$3,"]"),),"&lt;0",INDIRECT(_xlfn.TEXTJOIN(,TRUE,,,$C19,"[",BD$3,"]"),)),"-"),"")</f>
        <v/>
      </c>
      <c r="BE19" s="71" t="str">
        <f ca="1">IF(ExpenseSources[[#This Row],[Expense Switch]]="On",IFERROR(SUMIF(INDIRECT(_xlfn.TEXTJOIN(,TRUE,,,$C19,"[",BE$3,"]"),),"&lt;0",INDIRECT(_xlfn.TEXTJOIN(,TRUE,,,$C19,"[",BE$3,"]"),)),"-"),"")</f>
        <v/>
      </c>
      <c r="BF19" s="71" t="str">
        <f ca="1">IF(ExpenseSources[[#This Row],[Expense Switch]]="On",IFERROR(SUMIF(INDIRECT(_xlfn.TEXTJOIN(,TRUE,,,$C19,"[",BF$3,"]"),),"&lt;0",INDIRECT(_xlfn.TEXTJOIN(,TRUE,,,$C19,"[",BF$3,"]"),)),"-"),"")</f>
        <v/>
      </c>
      <c r="BG19" s="71" t="str">
        <f ca="1">IF(ExpenseSources[[#This Row],[Expense Switch]]="On",IFERROR(SUMIF(INDIRECT(_xlfn.TEXTJOIN(,TRUE,,,$C19,"[",BG$3,"]"),),"&lt;0",INDIRECT(_xlfn.TEXTJOIN(,TRUE,,,$C19,"[",BG$3,"]"),)),"-"),"")</f>
        <v/>
      </c>
      <c r="BH19" s="71" t="str">
        <f ca="1">IF(ExpenseSources[[#This Row],[Expense Switch]]="On",IFERROR(SUMIF(INDIRECT(_xlfn.TEXTJOIN(,TRUE,,,$C19,"[",BH$3,"]"),),"&lt;0",INDIRECT(_xlfn.TEXTJOIN(,TRUE,,,$C19,"[",BH$3,"]"),)),"-"),"")</f>
        <v/>
      </c>
      <c r="BI19" s="71" t="str">
        <f ca="1">IF(ExpenseSources[[#This Row],[Expense Switch]]="On",IFERROR(SUMIF(INDIRECT(_xlfn.TEXTJOIN(,TRUE,,,$C19,"[",BI$3,"]"),),"&lt;0",INDIRECT(_xlfn.TEXTJOIN(,TRUE,,,$C19,"[",BI$3,"]"),)),"-"),"")</f>
        <v/>
      </c>
      <c r="BJ19" s="71" t="str">
        <f ca="1">IF(ExpenseSources[[#This Row],[Expense Switch]]="On",IFERROR(SUMIF(INDIRECT(_xlfn.TEXTJOIN(,TRUE,,,$C19,"[",BJ$3,"]"),),"&lt;0",INDIRECT(_xlfn.TEXTJOIN(,TRUE,,,$C19,"[",BJ$3,"]"),)),"-"),"")</f>
        <v/>
      </c>
      <c r="BK19" s="71" t="str">
        <f ca="1">IF(ExpenseSources[[#This Row],[Expense Switch]]="On",IFERROR(SUMIF(INDIRECT(_xlfn.TEXTJOIN(,TRUE,,,$C19,"[",BK$3,"]"),),"&lt;0",INDIRECT(_xlfn.TEXTJOIN(,TRUE,,,$C19,"[",BK$3,"]"),)),"-"),"")</f>
        <v/>
      </c>
    </row>
    <row r="20" spans="2:63" ht="16.5" thickTop="1" thickBot="1" x14ac:dyDescent="0.3">
      <c r="B20" s="71" t="str">
        <f>'KPI Calculations and Macros'!C18</f>
        <v>Off</v>
      </c>
      <c r="C20" s="70">
        <f>'KPI Calculations and Macros'!B18</f>
        <v>0</v>
      </c>
      <c r="D20" s="71" t="str">
        <f ca="1">IF(ExpenseSources[[#This Row],[Expense Switch]]="On",IFERROR(SUMIF(INDIRECT(_xlfn.TEXTJOIN(,TRUE,,,$C20,"[",D$3,"]"),),"&lt;0",INDIRECT(_xlfn.TEXTJOIN(,TRUE,,,$C20,"[",D$3,"]"),)),"-"),"")</f>
        <v/>
      </c>
      <c r="E20" s="71" t="str">
        <f ca="1">IF(ExpenseSources[[#This Row],[Expense Switch]]="On",IFERROR(SUMIF(INDIRECT(_xlfn.TEXTJOIN(,TRUE,,,$C20,"[",E$3,"]"),),"&lt;0",INDIRECT(_xlfn.TEXTJOIN(,TRUE,,,$C20,"[",E$3,"]"),)),"-"),"")</f>
        <v/>
      </c>
      <c r="F20" s="71" t="str">
        <f ca="1">IF(ExpenseSources[[#This Row],[Expense Switch]]="On",IFERROR(SUMIF(INDIRECT(_xlfn.TEXTJOIN(,TRUE,,,$C20,"[",F$3,"]"),),"&lt;0",INDIRECT(_xlfn.TEXTJOIN(,TRUE,,,$C20,"[",F$3,"]"),)),"-"),"")</f>
        <v/>
      </c>
      <c r="G20" s="71" t="str">
        <f ca="1">IF(ExpenseSources[[#This Row],[Expense Switch]]="On",IFERROR(SUMIF(INDIRECT(_xlfn.TEXTJOIN(,TRUE,,,$C20,"[",G$3,"]"),),"&lt;0",INDIRECT(_xlfn.TEXTJOIN(,TRUE,,,$C20,"[",G$3,"]"),)),"-"),"")</f>
        <v/>
      </c>
      <c r="H20" s="71" t="str">
        <f ca="1">IF(ExpenseSources[[#This Row],[Expense Switch]]="On",IFERROR(SUMIF(INDIRECT(_xlfn.TEXTJOIN(,TRUE,,,$C20,"[",H$3,"]"),),"&lt;0",INDIRECT(_xlfn.TEXTJOIN(,TRUE,,,$C20,"[",H$3,"]"),)),"-"),"")</f>
        <v/>
      </c>
      <c r="I20" s="71" t="str">
        <f ca="1">IF(ExpenseSources[[#This Row],[Expense Switch]]="On",IFERROR(SUMIF(INDIRECT(_xlfn.TEXTJOIN(,TRUE,,,$C20,"[",I$3,"]"),),"&lt;0",INDIRECT(_xlfn.TEXTJOIN(,TRUE,,,$C20,"[",I$3,"]"),)),"-"),"")</f>
        <v/>
      </c>
      <c r="J20" s="71" t="str">
        <f ca="1">IF(ExpenseSources[[#This Row],[Expense Switch]]="On",IFERROR(SUMIF(INDIRECT(_xlfn.TEXTJOIN(,TRUE,,,$C20,"[",J$3,"]"),),"&lt;0",INDIRECT(_xlfn.TEXTJOIN(,TRUE,,,$C20,"[",J$3,"]"),)),"-"),"")</f>
        <v/>
      </c>
      <c r="K20" s="71" t="str">
        <f ca="1">IF(ExpenseSources[[#This Row],[Expense Switch]]="On",IFERROR(SUMIF(INDIRECT(_xlfn.TEXTJOIN(,TRUE,,,$C20,"[",K$3,"]"),),"&lt;0",INDIRECT(_xlfn.TEXTJOIN(,TRUE,,,$C20,"[",K$3,"]"),)),"-"),"")</f>
        <v/>
      </c>
      <c r="L20" s="71" t="str">
        <f ca="1">IF(ExpenseSources[[#This Row],[Expense Switch]]="On",IFERROR(SUMIF(INDIRECT(_xlfn.TEXTJOIN(,TRUE,,,$C20,"[",L$3,"]"),),"&lt;0",INDIRECT(_xlfn.TEXTJOIN(,TRUE,,,$C20,"[",L$3,"]"),)),"-"),"")</f>
        <v/>
      </c>
      <c r="M20" s="71" t="str">
        <f ca="1">IF(ExpenseSources[[#This Row],[Expense Switch]]="On",IFERROR(SUMIF(INDIRECT(_xlfn.TEXTJOIN(,TRUE,,,$C20,"[",M$3,"]"),),"&lt;0",INDIRECT(_xlfn.TEXTJOIN(,TRUE,,,$C20,"[",M$3,"]"),)),"-"),"")</f>
        <v/>
      </c>
      <c r="N20" s="71" t="str">
        <f ca="1">IF(ExpenseSources[[#This Row],[Expense Switch]]="On",IFERROR(SUMIF(INDIRECT(_xlfn.TEXTJOIN(,TRUE,,,$C20,"[",N$3,"]"),),"&lt;0",INDIRECT(_xlfn.TEXTJOIN(,TRUE,,,$C20,"[",N$3,"]"),)),"-"),"")</f>
        <v/>
      </c>
      <c r="O20" s="71" t="str">
        <f ca="1">IF(ExpenseSources[[#This Row],[Expense Switch]]="On",IFERROR(SUMIF(INDIRECT(_xlfn.TEXTJOIN(,TRUE,,,$C20,"[",O$3,"]"),),"&lt;0",INDIRECT(_xlfn.TEXTJOIN(,TRUE,,,$C20,"[",O$3,"]"),)),"-"),"")</f>
        <v/>
      </c>
      <c r="P20" s="71" t="str">
        <f ca="1">IF(ExpenseSources[[#This Row],[Expense Switch]]="On",IFERROR(SUMIF(INDIRECT(_xlfn.TEXTJOIN(,TRUE,,,$C20,"[",P$3,"]"),),"&lt;0",INDIRECT(_xlfn.TEXTJOIN(,TRUE,,,$C20,"[",P$3,"]"),)),"-"),"")</f>
        <v/>
      </c>
      <c r="Q20" s="71" t="str">
        <f ca="1">IF(ExpenseSources[[#This Row],[Expense Switch]]="On",IFERROR(SUMIF(INDIRECT(_xlfn.TEXTJOIN(,TRUE,,,$C20,"[",Q$3,"]"),),"&lt;0",INDIRECT(_xlfn.TEXTJOIN(,TRUE,,,$C20,"[",Q$3,"]"),)),"-"),"")</f>
        <v/>
      </c>
      <c r="R20" s="71" t="str">
        <f ca="1">IF(ExpenseSources[[#This Row],[Expense Switch]]="On",IFERROR(SUMIF(INDIRECT(_xlfn.TEXTJOIN(,TRUE,,,$C20,"[",R$3,"]"),),"&lt;0",INDIRECT(_xlfn.TEXTJOIN(,TRUE,,,$C20,"[",R$3,"]"),)),"-"),"")</f>
        <v/>
      </c>
      <c r="S20" s="71" t="str">
        <f ca="1">IF(ExpenseSources[[#This Row],[Expense Switch]]="On",IFERROR(SUMIF(INDIRECT(_xlfn.TEXTJOIN(,TRUE,,,$C20,"[",S$3,"]"),),"&lt;0",INDIRECT(_xlfn.TEXTJOIN(,TRUE,,,$C20,"[",S$3,"]"),)),"-"),"")</f>
        <v/>
      </c>
      <c r="T20" s="71" t="str">
        <f ca="1">IF(ExpenseSources[[#This Row],[Expense Switch]]="On",IFERROR(SUMIF(INDIRECT(_xlfn.TEXTJOIN(,TRUE,,,$C20,"[",T$3,"]"),),"&lt;0",INDIRECT(_xlfn.TEXTJOIN(,TRUE,,,$C20,"[",T$3,"]"),)),"-"),"")</f>
        <v/>
      </c>
      <c r="U20" s="71" t="str">
        <f ca="1">IF(ExpenseSources[[#This Row],[Expense Switch]]="On",IFERROR(SUMIF(INDIRECT(_xlfn.TEXTJOIN(,TRUE,,,$C20,"[",U$3,"]"),),"&lt;0",INDIRECT(_xlfn.TEXTJOIN(,TRUE,,,$C20,"[",U$3,"]"),)),"-"),"")</f>
        <v/>
      </c>
      <c r="V20" s="71" t="str">
        <f ca="1">IF(ExpenseSources[[#This Row],[Expense Switch]]="On",IFERROR(SUMIF(INDIRECT(_xlfn.TEXTJOIN(,TRUE,,,$C20,"[",V$3,"]"),),"&lt;0",INDIRECT(_xlfn.TEXTJOIN(,TRUE,,,$C20,"[",V$3,"]"),)),"-"),"")</f>
        <v/>
      </c>
      <c r="W20" s="71" t="str">
        <f ca="1">IF(ExpenseSources[[#This Row],[Expense Switch]]="On",IFERROR(SUMIF(INDIRECT(_xlfn.TEXTJOIN(,TRUE,,,$C20,"[",W$3,"]"),),"&lt;0",INDIRECT(_xlfn.TEXTJOIN(,TRUE,,,$C20,"[",W$3,"]"),)),"-"),"")</f>
        <v/>
      </c>
      <c r="X20" s="71" t="str">
        <f ca="1">IF(ExpenseSources[[#This Row],[Expense Switch]]="On",IFERROR(SUMIF(INDIRECT(_xlfn.TEXTJOIN(,TRUE,,,$C20,"[",X$3,"]"),),"&lt;0",INDIRECT(_xlfn.TEXTJOIN(,TRUE,,,$C20,"[",X$3,"]"),)),"-"),"")</f>
        <v/>
      </c>
      <c r="Y20" s="71" t="str">
        <f ca="1">IF(ExpenseSources[[#This Row],[Expense Switch]]="On",IFERROR(SUMIF(INDIRECT(_xlfn.TEXTJOIN(,TRUE,,,$C20,"[",Y$3,"]"),),"&lt;0",INDIRECT(_xlfn.TEXTJOIN(,TRUE,,,$C20,"[",Y$3,"]"),)),"-"),"")</f>
        <v/>
      </c>
      <c r="Z20" s="71" t="str">
        <f ca="1">IF(ExpenseSources[[#This Row],[Expense Switch]]="On",IFERROR(SUMIF(INDIRECT(_xlfn.TEXTJOIN(,TRUE,,,$C20,"[",Z$3,"]"),),"&lt;0",INDIRECT(_xlfn.TEXTJOIN(,TRUE,,,$C20,"[",Z$3,"]"),)),"-"),"")</f>
        <v/>
      </c>
      <c r="AA20" s="71" t="str">
        <f ca="1">IF(ExpenseSources[[#This Row],[Expense Switch]]="On",IFERROR(SUMIF(INDIRECT(_xlfn.TEXTJOIN(,TRUE,,,$C20,"[",AA$3,"]"),),"&lt;0",INDIRECT(_xlfn.TEXTJOIN(,TRUE,,,$C20,"[",AA$3,"]"),)),"-"),"")</f>
        <v/>
      </c>
      <c r="AB20" s="71" t="str">
        <f ca="1">IF(ExpenseSources[[#This Row],[Expense Switch]]="On",IFERROR(SUMIF(INDIRECT(_xlfn.TEXTJOIN(,TRUE,,,$C20,"[",AB$3,"]"),),"&lt;0",INDIRECT(_xlfn.TEXTJOIN(,TRUE,,,$C20,"[",AB$3,"]"),)),"-"),"")</f>
        <v/>
      </c>
      <c r="AC20" s="71" t="str">
        <f ca="1">IF(ExpenseSources[[#This Row],[Expense Switch]]="On",IFERROR(SUMIF(INDIRECT(_xlfn.TEXTJOIN(,TRUE,,,$C20,"[",AC$3,"]"),),"&lt;0",INDIRECT(_xlfn.TEXTJOIN(,TRUE,,,$C20,"[",AC$3,"]"),)),"-"),"")</f>
        <v/>
      </c>
      <c r="AD20" s="71" t="str">
        <f ca="1">IF(ExpenseSources[[#This Row],[Expense Switch]]="On",IFERROR(SUMIF(INDIRECT(_xlfn.TEXTJOIN(,TRUE,,,$C20,"[",AD$3,"]"),),"&lt;0",INDIRECT(_xlfn.TEXTJOIN(,TRUE,,,$C20,"[",AD$3,"]"),)),"-"),"")</f>
        <v/>
      </c>
      <c r="AE20" s="71" t="str">
        <f ca="1">IF(ExpenseSources[[#This Row],[Expense Switch]]="On",IFERROR(SUMIF(INDIRECT(_xlfn.TEXTJOIN(,TRUE,,,$C20,"[",AE$3,"]"),),"&lt;0",INDIRECT(_xlfn.TEXTJOIN(,TRUE,,,$C20,"[",AE$3,"]"),)),"-"),"")</f>
        <v/>
      </c>
      <c r="AF20" s="71" t="str">
        <f ca="1">IF(ExpenseSources[[#This Row],[Expense Switch]]="On",IFERROR(SUMIF(INDIRECT(_xlfn.TEXTJOIN(,TRUE,,,$C20,"[",AF$3,"]"),),"&lt;0",INDIRECT(_xlfn.TEXTJOIN(,TRUE,,,$C20,"[",AF$3,"]"),)),"-"),"")</f>
        <v/>
      </c>
      <c r="AG20" s="71" t="str">
        <f ca="1">IF(ExpenseSources[[#This Row],[Expense Switch]]="On",IFERROR(SUMIF(INDIRECT(_xlfn.TEXTJOIN(,TRUE,,,$C20,"[",AG$3,"]"),),"&lt;0",INDIRECT(_xlfn.TEXTJOIN(,TRUE,,,$C20,"[",AG$3,"]"),)),"-"),"")</f>
        <v/>
      </c>
      <c r="AH20" s="71" t="str">
        <f ca="1">IF(ExpenseSources[[#This Row],[Expense Switch]]="On",IFERROR(SUMIF(INDIRECT(_xlfn.TEXTJOIN(,TRUE,,,$C20,"[",AH$3,"]"),),"&lt;0",INDIRECT(_xlfn.TEXTJOIN(,TRUE,,,$C20,"[",AH$3,"]"),)),"-"),"")</f>
        <v/>
      </c>
      <c r="AI20" s="71" t="str">
        <f ca="1">IF(ExpenseSources[[#This Row],[Expense Switch]]="On",IFERROR(SUMIF(INDIRECT(_xlfn.TEXTJOIN(,TRUE,,,$C20,"[",AI$3,"]"),),"&lt;0",INDIRECT(_xlfn.TEXTJOIN(,TRUE,,,$C20,"[",AI$3,"]"),)),"-"),"")</f>
        <v/>
      </c>
      <c r="AJ20" s="71" t="str">
        <f ca="1">IF(ExpenseSources[[#This Row],[Expense Switch]]="On",IFERROR(SUMIF(INDIRECT(_xlfn.TEXTJOIN(,TRUE,,,$C20,"[",AJ$3,"]"),),"&lt;0",INDIRECT(_xlfn.TEXTJOIN(,TRUE,,,$C20,"[",AJ$3,"]"),)),"-"),"")</f>
        <v/>
      </c>
      <c r="AK20" s="71" t="str">
        <f ca="1">IF(ExpenseSources[[#This Row],[Expense Switch]]="On",IFERROR(SUMIF(INDIRECT(_xlfn.TEXTJOIN(,TRUE,,,$C20,"[",AK$3,"]"),),"&lt;0",INDIRECT(_xlfn.TEXTJOIN(,TRUE,,,$C20,"[",AK$3,"]"),)),"-"),"")</f>
        <v/>
      </c>
      <c r="AL20" s="71" t="str">
        <f ca="1">IF(ExpenseSources[[#This Row],[Expense Switch]]="On",IFERROR(SUMIF(INDIRECT(_xlfn.TEXTJOIN(,TRUE,,,$C20,"[",AL$3,"]"),),"&lt;0",INDIRECT(_xlfn.TEXTJOIN(,TRUE,,,$C20,"[",AL$3,"]"),)),"-"),"")</f>
        <v/>
      </c>
      <c r="AM20" s="71" t="str">
        <f ca="1">IF(ExpenseSources[[#This Row],[Expense Switch]]="On",IFERROR(SUMIF(INDIRECT(_xlfn.TEXTJOIN(,TRUE,,,$C20,"[",AM$3,"]"),),"&lt;0",INDIRECT(_xlfn.TEXTJOIN(,TRUE,,,$C20,"[",AM$3,"]"),)),"-"),"")</f>
        <v/>
      </c>
      <c r="AN20" s="71" t="str">
        <f ca="1">IF(ExpenseSources[[#This Row],[Expense Switch]]="On",IFERROR(SUMIF(INDIRECT(_xlfn.TEXTJOIN(,TRUE,,,$C20,"[",AN$3,"]"),),"&lt;0",INDIRECT(_xlfn.TEXTJOIN(,TRUE,,,$C20,"[",AN$3,"]"),)),"-"),"")</f>
        <v/>
      </c>
      <c r="AO20" s="71" t="str">
        <f ca="1">IF(ExpenseSources[[#This Row],[Expense Switch]]="On",IFERROR(SUMIF(INDIRECT(_xlfn.TEXTJOIN(,TRUE,,,$C20,"[",AO$3,"]"),),"&lt;0",INDIRECT(_xlfn.TEXTJOIN(,TRUE,,,$C20,"[",AO$3,"]"),)),"-"),"")</f>
        <v/>
      </c>
      <c r="AP20" s="71" t="str">
        <f ca="1">IF(ExpenseSources[[#This Row],[Expense Switch]]="On",IFERROR(SUMIF(INDIRECT(_xlfn.TEXTJOIN(,TRUE,,,$C20,"[",AP$3,"]"),),"&lt;0",INDIRECT(_xlfn.TEXTJOIN(,TRUE,,,$C20,"[",AP$3,"]"),)),"-"),"")</f>
        <v/>
      </c>
      <c r="AQ20" s="71" t="str">
        <f ca="1">IF(ExpenseSources[[#This Row],[Expense Switch]]="On",IFERROR(SUMIF(INDIRECT(_xlfn.TEXTJOIN(,TRUE,,,$C20,"[",AQ$3,"]"),),"&lt;0",INDIRECT(_xlfn.TEXTJOIN(,TRUE,,,$C20,"[",AQ$3,"]"),)),"-"),"")</f>
        <v/>
      </c>
      <c r="AR20" s="71" t="str">
        <f ca="1">IF(ExpenseSources[[#This Row],[Expense Switch]]="On",IFERROR(SUMIF(INDIRECT(_xlfn.TEXTJOIN(,TRUE,,,$C20,"[",AR$3,"]"),),"&lt;0",INDIRECT(_xlfn.TEXTJOIN(,TRUE,,,$C20,"[",AR$3,"]"),)),"-"),"")</f>
        <v/>
      </c>
      <c r="AS20" s="71" t="str">
        <f ca="1">IF(ExpenseSources[[#This Row],[Expense Switch]]="On",IFERROR(SUMIF(INDIRECT(_xlfn.TEXTJOIN(,TRUE,,,$C20,"[",AS$3,"]"),),"&lt;0",INDIRECT(_xlfn.TEXTJOIN(,TRUE,,,$C20,"[",AS$3,"]"),)),"-"),"")</f>
        <v/>
      </c>
      <c r="AT20" s="71" t="str">
        <f ca="1">IF(ExpenseSources[[#This Row],[Expense Switch]]="On",IFERROR(SUMIF(INDIRECT(_xlfn.TEXTJOIN(,TRUE,,,$C20,"[",AT$3,"]"),),"&lt;0",INDIRECT(_xlfn.TEXTJOIN(,TRUE,,,$C20,"[",AT$3,"]"),)),"-"),"")</f>
        <v/>
      </c>
      <c r="AU20" s="71" t="str">
        <f ca="1">IF(ExpenseSources[[#This Row],[Expense Switch]]="On",IFERROR(SUMIF(INDIRECT(_xlfn.TEXTJOIN(,TRUE,,,$C20,"[",AU$3,"]"),),"&lt;0",INDIRECT(_xlfn.TEXTJOIN(,TRUE,,,$C20,"[",AU$3,"]"),)),"-"),"")</f>
        <v/>
      </c>
      <c r="AV20" s="71" t="str">
        <f ca="1">IF(ExpenseSources[[#This Row],[Expense Switch]]="On",IFERROR(SUMIF(INDIRECT(_xlfn.TEXTJOIN(,TRUE,,,$C20,"[",AV$3,"]"),),"&lt;0",INDIRECT(_xlfn.TEXTJOIN(,TRUE,,,$C20,"[",AV$3,"]"),)),"-"),"")</f>
        <v/>
      </c>
      <c r="AW20" s="71" t="str">
        <f ca="1">IF(ExpenseSources[[#This Row],[Expense Switch]]="On",IFERROR(SUMIF(INDIRECT(_xlfn.TEXTJOIN(,TRUE,,,$C20,"[",AW$3,"]"),),"&lt;0",INDIRECT(_xlfn.TEXTJOIN(,TRUE,,,$C20,"[",AW$3,"]"),)),"-"),"")</f>
        <v/>
      </c>
      <c r="AX20" s="71" t="str">
        <f ca="1">IF(ExpenseSources[[#This Row],[Expense Switch]]="On",IFERROR(SUMIF(INDIRECT(_xlfn.TEXTJOIN(,TRUE,,,$C20,"[",AX$3,"]"),),"&lt;0",INDIRECT(_xlfn.TEXTJOIN(,TRUE,,,$C20,"[",AX$3,"]"),)),"-"),"")</f>
        <v/>
      </c>
      <c r="AY20" s="71" t="str">
        <f ca="1">IF(ExpenseSources[[#This Row],[Expense Switch]]="On",IFERROR(SUMIF(INDIRECT(_xlfn.TEXTJOIN(,TRUE,,,$C20,"[",AY$3,"]"),),"&lt;0",INDIRECT(_xlfn.TEXTJOIN(,TRUE,,,$C20,"[",AY$3,"]"),)),"-"),"")</f>
        <v/>
      </c>
      <c r="AZ20" s="71" t="str">
        <f ca="1">IF(ExpenseSources[[#This Row],[Expense Switch]]="On",IFERROR(SUMIF(INDIRECT(_xlfn.TEXTJOIN(,TRUE,,,$C20,"[",AZ$3,"]"),),"&lt;0",INDIRECT(_xlfn.TEXTJOIN(,TRUE,,,$C20,"[",AZ$3,"]"),)),"-"),"")</f>
        <v/>
      </c>
      <c r="BA20" s="71" t="str">
        <f ca="1">IF(ExpenseSources[[#This Row],[Expense Switch]]="On",IFERROR(SUMIF(INDIRECT(_xlfn.TEXTJOIN(,TRUE,,,$C20,"[",BA$3,"]"),),"&lt;0",INDIRECT(_xlfn.TEXTJOIN(,TRUE,,,$C20,"[",BA$3,"]"),)),"-"),"")</f>
        <v/>
      </c>
      <c r="BB20" s="71" t="str">
        <f ca="1">IF(ExpenseSources[[#This Row],[Expense Switch]]="On",IFERROR(SUMIF(INDIRECT(_xlfn.TEXTJOIN(,TRUE,,,$C20,"[",BB$3,"]"),),"&lt;0",INDIRECT(_xlfn.TEXTJOIN(,TRUE,,,$C20,"[",BB$3,"]"),)),"-"),"")</f>
        <v/>
      </c>
      <c r="BC20" s="71" t="str">
        <f ca="1">IF(ExpenseSources[[#This Row],[Expense Switch]]="On",IFERROR(SUMIF(INDIRECT(_xlfn.TEXTJOIN(,TRUE,,,$C20,"[",BC$3,"]"),),"&lt;0",INDIRECT(_xlfn.TEXTJOIN(,TRUE,,,$C20,"[",BC$3,"]"),)),"-"),"")</f>
        <v/>
      </c>
      <c r="BD20" s="71" t="str">
        <f ca="1">IF(ExpenseSources[[#This Row],[Expense Switch]]="On",IFERROR(SUMIF(INDIRECT(_xlfn.TEXTJOIN(,TRUE,,,$C20,"[",BD$3,"]"),),"&lt;0",INDIRECT(_xlfn.TEXTJOIN(,TRUE,,,$C20,"[",BD$3,"]"),)),"-"),"")</f>
        <v/>
      </c>
      <c r="BE20" s="71" t="str">
        <f ca="1">IF(ExpenseSources[[#This Row],[Expense Switch]]="On",IFERROR(SUMIF(INDIRECT(_xlfn.TEXTJOIN(,TRUE,,,$C20,"[",BE$3,"]"),),"&lt;0",INDIRECT(_xlfn.TEXTJOIN(,TRUE,,,$C20,"[",BE$3,"]"),)),"-"),"")</f>
        <v/>
      </c>
      <c r="BF20" s="71" t="str">
        <f ca="1">IF(ExpenseSources[[#This Row],[Expense Switch]]="On",IFERROR(SUMIF(INDIRECT(_xlfn.TEXTJOIN(,TRUE,,,$C20,"[",BF$3,"]"),),"&lt;0",INDIRECT(_xlfn.TEXTJOIN(,TRUE,,,$C20,"[",BF$3,"]"),)),"-"),"")</f>
        <v/>
      </c>
      <c r="BG20" s="71" t="str">
        <f ca="1">IF(ExpenseSources[[#This Row],[Expense Switch]]="On",IFERROR(SUMIF(INDIRECT(_xlfn.TEXTJOIN(,TRUE,,,$C20,"[",BG$3,"]"),),"&lt;0",INDIRECT(_xlfn.TEXTJOIN(,TRUE,,,$C20,"[",BG$3,"]"),)),"-"),"")</f>
        <v/>
      </c>
      <c r="BH20" s="71" t="str">
        <f ca="1">IF(ExpenseSources[[#This Row],[Expense Switch]]="On",IFERROR(SUMIF(INDIRECT(_xlfn.TEXTJOIN(,TRUE,,,$C20,"[",BH$3,"]"),),"&lt;0",INDIRECT(_xlfn.TEXTJOIN(,TRUE,,,$C20,"[",BH$3,"]"),)),"-"),"")</f>
        <v/>
      </c>
      <c r="BI20" s="71" t="str">
        <f ca="1">IF(ExpenseSources[[#This Row],[Expense Switch]]="On",IFERROR(SUMIF(INDIRECT(_xlfn.TEXTJOIN(,TRUE,,,$C20,"[",BI$3,"]"),),"&lt;0",INDIRECT(_xlfn.TEXTJOIN(,TRUE,,,$C20,"[",BI$3,"]"),)),"-"),"")</f>
        <v/>
      </c>
      <c r="BJ20" s="71" t="str">
        <f ca="1">IF(ExpenseSources[[#This Row],[Expense Switch]]="On",IFERROR(SUMIF(INDIRECT(_xlfn.TEXTJOIN(,TRUE,,,$C20,"[",BJ$3,"]"),),"&lt;0",INDIRECT(_xlfn.TEXTJOIN(,TRUE,,,$C20,"[",BJ$3,"]"),)),"-"),"")</f>
        <v/>
      </c>
      <c r="BK20" s="71" t="str">
        <f ca="1">IF(ExpenseSources[[#This Row],[Expense Switch]]="On",IFERROR(SUMIF(INDIRECT(_xlfn.TEXTJOIN(,TRUE,,,$C20,"[",BK$3,"]"),),"&lt;0",INDIRECT(_xlfn.TEXTJOIN(,TRUE,,,$C20,"[",BK$3,"]"),)),"-"),"")</f>
        <v/>
      </c>
    </row>
    <row r="21" spans="2:63" ht="16.5" thickTop="1" thickBot="1" x14ac:dyDescent="0.3">
      <c r="B21" s="71" t="str">
        <f>'KPI Calculations and Macros'!C19</f>
        <v>Off</v>
      </c>
      <c r="C21" s="70">
        <f>'KPI Calculations and Macros'!B19</f>
        <v>0</v>
      </c>
      <c r="D21" s="71" t="str">
        <f ca="1">IF(ExpenseSources[[#This Row],[Expense Switch]]="On",IFERROR(SUMIF(INDIRECT(_xlfn.TEXTJOIN(,TRUE,,,$C21,"[",D$3,"]"),),"&lt;0",INDIRECT(_xlfn.TEXTJOIN(,TRUE,,,$C21,"[",D$3,"]"),)),"-"),"")</f>
        <v/>
      </c>
      <c r="E21" s="71" t="str">
        <f ca="1">IF(ExpenseSources[[#This Row],[Expense Switch]]="On",IFERROR(SUMIF(INDIRECT(_xlfn.TEXTJOIN(,TRUE,,,$C21,"[",E$3,"]"),),"&lt;0",INDIRECT(_xlfn.TEXTJOIN(,TRUE,,,$C21,"[",E$3,"]"),)),"-"),"")</f>
        <v/>
      </c>
      <c r="F21" s="71" t="str">
        <f ca="1">IF(ExpenseSources[[#This Row],[Expense Switch]]="On",IFERROR(SUMIF(INDIRECT(_xlfn.TEXTJOIN(,TRUE,,,$C21,"[",F$3,"]"),),"&lt;0",INDIRECT(_xlfn.TEXTJOIN(,TRUE,,,$C21,"[",F$3,"]"),)),"-"),"")</f>
        <v/>
      </c>
      <c r="G21" s="71" t="str">
        <f ca="1">IF(ExpenseSources[[#This Row],[Expense Switch]]="On",IFERROR(SUMIF(INDIRECT(_xlfn.TEXTJOIN(,TRUE,,,$C21,"[",G$3,"]"),),"&lt;0",INDIRECT(_xlfn.TEXTJOIN(,TRUE,,,$C21,"[",G$3,"]"),)),"-"),"")</f>
        <v/>
      </c>
      <c r="H21" s="71" t="str">
        <f ca="1">IF(ExpenseSources[[#This Row],[Expense Switch]]="On",IFERROR(SUMIF(INDIRECT(_xlfn.TEXTJOIN(,TRUE,,,$C21,"[",H$3,"]"),),"&lt;0",INDIRECT(_xlfn.TEXTJOIN(,TRUE,,,$C21,"[",H$3,"]"),)),"-"),"")</f>
        <v/>
      </c>
      <c r="I21" s="71" t="str">
        <f ca="1">IF(ExpenseSources[[#This Row],[Expense Switch]]="On",IFERROR(SUMIF(INDIRECT(_xlfn.TEXTJOIN(,TRUE,,,$C21,"[",I$3,"]"),),"&lt;0",INDIRECT(_xlfn.TEXTJOIN(,TRUE,,,$C21,"[",I$3,"]"),)),"-"),"")</f>
        <v/>
      </c>
      <c r="J21" s="71" t="str">
        <f ca="1">IF(ExpenseSources[[#This Row],[Expense Switch]]="On",IFERROR(SUMIF(INDIRECT(_xlfn.TEXTJOIN(,TRUE,,,$C21,"[",J$3,"]"),),"&lt;0",INDIRECT(_xlfn.TEXTJOIN(,TRUE,,,$C21,"[",J$3,"]"),)),"-"),"")</f>
        <v/>
      </c>
      <c r="K21" s="71" t="str">
        <f ca="1">IF(ExpenseSources[[#This Row],[Expense Switch]]="On",IFERROR(SUMIF(INDIRECT(_xlfn.TEXTJOIN(,TRUE,,,$C21,"[",K$3,"]"),),"&lt;0",INDIRECT(_xlfn.TEXTJOIN(,TRUE,,,$C21,"[",K$3,"]"),)),"-"),"")</f>
        <v/>
      </c>
      <c r="L21" s="71" t="str">
        <f ca="1">IF(ExpenseSources[[#This Row],[Expense Switch]]="On",IFERROR(SUMIF(INDIRECT(_xlfn.TEXTJOIN(,TRUE,,,$C21,"[",L$3,"]"),),"&lt;0",INDIRECT(_xlfn.TEXTJOIN(,TRUE,,,$C21,"[",L$3,"]"),)),"-"),"")</f>
        <v/>
      </c>
      <c r="M21" s="71" t="str">
        <f ca="1">IF(ExpenseSources[[#This Row],[Expense Switch]]="On",IFERROR(SUMIF(INDIRECT(_xlfn.TEXTJOIN(,TRUE,,,$C21,"[",M$3,"]"),),"&lt;0",INDIRECT(_xlfn.TEXTJOIN(,TRUE,,,$C21,"[",M$3,"]"),)),"-"),"")</f>
        <v/>
      </c>
      <c r="N21" s="71" t="str">
        <f ca="1">IF(ExpenseSources[[#This Row],[Expense Switch]]="On",IFERROR(SUMIF(INDIRECT(_xlfn.TEXTJOIN(,TRUE,,,$C21,"[",N$3,"]"),),"&lt;0",INDIRECT(_xlfn.TEXTJOIN(,TRUE,,,$C21,"[",N$3,"]"),)),"-"),"")</f>
        <v/>
      </c>
      <c r="O21" s="71" t="str">
        <f ca="1">IF(ExpenseSources[[#This Row],[Expense Switch]]="On",IFERROR(SUMIF(INDIRECT(_xlfn.TEXTJOIN(,TRUE,,,$C21,"[",O$3,"]"),),"&lt;0",INDIRECT(_xlfn.TEXTJOIN(,TRUE,,,$C21,"[",O$3,"]"),)),"-"),"")</f>
        <v/>
      </c>
      <c r="P21" s="71" t="str">
        <f ca="1">IF(ExpenseSources[[#This Row],[Expense Switch]]="On",IFERROR(SUMIF(INDIRECT(_xlfn.TEXTJOIN(,TRUE,,,$C21,"[",P$3,"]"),),"&lt;0",INDIRECT(_xlfn.TEXTJOIN(,TRUE,,,$C21,"[",P$3,"]"),)),"-"),"")</f>
        <v/>
      </c>
      <c r="Q21" s="71" t="str">
        <f ca="1">IF(ExpenseSources[[#This Row],[Expense Switch]]="On",IFERROR(SUMIF(INDIRECT(_xlfn.TEXTJOIN(,TRUE,,,$C21,"[",Q$3,"]"),),"&lt;0",INDIRECT(_xlfn.TEXTJOIN(,TRUE,,,$C21,"[",Q$3,"]"),)),"-"),"")</f>
        <v/>
      </c>
      <c r="R21" s="71" t="str">
        <f ca="1">IF(ExpenseSources[[#This Row],[Expense Switch]]="On",IFERROR(SUMIF(INDIRECT(_xlfn.TEXTJOIN(,TRUE,,,$C21,"[",R$3,"]"),),"&lt;0",INDIRECT(_xlfn.TEXTJOIN(,TRUE,,,$C21,"[",R$3,"]"),)),"-"),"")</f>
        <v/>
      </c>
      <c r="S21" s="71" t="str">
        <f ca="1">IF(ExpenseSources[[#This Row],[Expense Switch]]="On",IFERROR(SUMIF(INDIRECT(_xlfn.TEXTJOIN(,TRUE,,,$C21,"[",S$3,"]"),),"&lt;0",INDIRECT(_xlfn.TEXTJOIN(,TRUE,,,$C21,"[",S$3,"]"),)),"-"),"")</f>
        <v/>
      </c>
      <c r="T21" s="71" t="str">
        <f ca="1">IF(ExpenseSources[[#This Row],[Expense Switch]]="On",IFERROR(SUMIF(INDIRECT(_xlfn.TEXTJOIN(,TRUE,,,$C21,"[",T$3,"]"),),"&lt;0",INDIRECT(_xlfn.TEXTJOIN(,TRUE,,,$C21,"[",T$3,"]"),)),"-"),"")</f>
        <v/>
      </c>
      <c r="U21" s="71" t="str">
        <f ca="1">IF(ExpenseSources[[#This Row],[Expense Switch]]="On",IFERROR(SUMIF(INDIRECT(_xlfn.TEXTJOIN(,TRUE,,,$C21,"[",U$3,"]"),),"&lt;0",INDIRECT(_xlfn.TEXTJOIN(,TRUE,,,$C21,"[",U$3,"]"),)),"-"),"")</f>
        <v/>
      </c>
      <c r="V21" s="71" t="str">
        <f ca="1">IF(ExpenseSources[[#This Row],[Expense Switch]]="On",IFERROR(SUMIF(INDIRECT(_xlfn.TEXTJOIN(,TRUE,,,$C21,"[",V$3,"]"),),"&lt;0",INDIRECT(_xlfn.TEXTJOIN(,TRUE,,,$C21,"[",V$3,"]"),)),"-"),"")</f>
        <v/>
      </c>
      <c r="W21" s="71" t="str">
        <f ca="1">IF(ExpenseSources[[#This Row],[Expense Switch]]="On",IFERROR(SUMIF(INDIRECT(_xlfn.TEXTJOIN(,TRUE,,,$C21,"[",W$3,"]"),),"&lt;0",INDIRECT(_xlfn.TEXTJOIN(,TRUE,,,$C21,"[",W$3,"]"),)),"-"),"")</f>
        <v/>
      </c>
      <c r="X21" s="71" t="str">
        <f ca="1">IF(ExpenseSources[[#This Row],[Expense Switch]]="On",IFERROR(SUMIF(INDIRECT(_xlfn.TEXTJOIN(,TRUE,,,$C21,"[",X$3,"]"),),"&lt;0",INDIRECT(_xlfn.TEXTJOIN(,TRUE,,,$C21,"[",X$3,"]"),)),"-"),"")</f>
        <v/>
      </c>
      <c r="Y21" s="71" t="str">
        <f ca="1">IF(ExpenseSources[[#This Row],[Expense Switch]]="On",IFERROR(SUMIF(INDIRECT(_xlfn.TEXTJOIN(,TRUE,,,$C21,"[",Y$3,"]"),),"&lt;0",INDIRECT(_xlfn.TEXTJOIN(,TRUE,,,$C21,"[",Y$3,"]"),)),"-"),"")</f>
        <v/>
      </c>
      <c r="Z21" s="71" t="str">
        <f ca="1">IF(ExpenseSources[[#This Row],[Expense Switch]]="On",IFERROR(SUMIF(INDIRECT(_xlfn.TEXTJOIN(,TRUE,,,$C21,"[",Z$3,"]"),),"&lt;0",INDIRECT(_xlfn.TEXTJOIN(,TRUE,,,$C21,"[",Z$3,"]"),)),"-"),"")</f>
        <v/>
      </c>
      <c r="AA21" s="71" t="str">
        <f ca="1">IF(ExpenseSources[[#This Row],[Expense Switch]]="On",IFERROR(SUMIF(INDIRECT(_xlfn.TEXTJOIN(,TRUE,,,$C21,"[",AA$3,"]"),),"&lt;0",INDIRECT(_xlfn.TEXTJOIN(,TRUE,,,$C21,"[",AA$3,"]"),)),"-"),"")</f>
        <v/>
      </c>
      <c r="AB21" s="71" t="str">
        <f ca="1">IF(ExpenseSources[[#This Row],[Expense Switch]]="On",IFERROR(SUMIF(INDIRECT(_xlfn.TEXTJOIN(,TRUE,,,$C21,"[",AB$3,"]"),),"&lt;0",INDIRECT(_xlfn.TEXTJOIN(,TRUE,,,$C21,"[",AB$3,"]"),)),"-"),"")</f>
        <v/>
      </c>
      <c r="AC21" s="71" t="str">
        <f ca="1">IF(ExpenseSources[[#This Row],[Expense Switch]]="On",IFERROR(SUMIF(INDIRECT(_xlfn.TEXTJOIN(,TRUE,,,$C21,"[",AC$3,"]"),),"&lt;0",INDIRECT(_xlfn.TEXTJOIN(,TRUE,,,$C21,"[",AC$3,"]"),)),"-"),"")</f>
        <v/>
      </c>
      <c r="AD21" s="71" t="str">
        <f ca="1">IF(ExpenseSources[[#This Row],[Expense Switch]]="On",IFERROR(SUMIF(INDIRECT(_xlfn.TEXTJOIN(,TRUE,,,$C21,"[",AD$3,"]"),),"&lt;0",INDIRECT(_xlfn.TEXTJOIN(,TRUE,,,$C21,"[",AD$3,"]"),)),"-"),"")</f>
        <v/>
      </c>
      <c r="AE21" s="71" t="str">
        <f ca="1">IF(ExpenseSources[[#This Row],[Expense Switch]]="On",IFERROR(SUMIF(INDIRECT(_xlfn.TEXTJOIN(,TRUE,,,$C21,"[",AE$3,"]"),),"&lt;0",INDIRECT(_xlfn.TEXTJOIN(,TRUE,,,$C21,"[",AE$3,"]"),)),"-"),"")</f>
        <v/>
      </c>
      <c r="AF21" s="71" t="str">
        <f ca="1">IF(ExpenseSources[[#This Row],[Expense Switch]]="On",IFERROR(SUMIF(INDIRECT(_xlfn.TEXTJOIN(,TRUE,,,$C21,"[",AF$3,"]"),),"&lt;0",INDIRECT(_xlfn.TEXTJOIN(,TRUE,,,$C21,"[",AF$3,"]"),)),"-"),"")</f>
        <v/>
      </c>
      <c r="AG21" s="71" t="str">
        <f ca="1">IF(ExpenseSources[[#This Row],[Expense Switch]]="On",IFERROR(SUMIF(INDIRECT(_xlfn.TEXTJOIN(,TRUE,,,$C21,"[",AG$3,"]"),),"&lt;0",INDIRECT(_xlfn.TEXTJOIN(,TRUE,,,$C21,"[",AG$3,"]"),)),"-"),"")</f>
        <v/>
      </c>
      <c r="AH21" s="71" t="str">
        <f ca="1">IF(ExpenseSources[[#This Row],[Expense Switch]]="On",IFERROR(SUMIF(INDIRECT(_xlfn.TEXTJOIN(,TRUE,,,$C21,"[",AH$3,"]"),),"&lt;0",INDIRECT(_xlfn.TEXTJOIN(,TRUE,,,$C21,"[",AH$3,"]"),)),"-"),"")</f>
        <v/>
      </c>
      <c r="AI21" s="71" t="str">
        <f ca="1">IF(ExpenseSources[[#This Row],[Expense Switch]]="On",IFERROR(SUMIF(INDIRECT(_xlfn.TEXTJOIN(,TRUE,,,$C21,"[",AI$3,"]"),),"&lt;0",INDIRECT(_xlfn.TEXTJOIN(,TRUE,,,$C21,"[",AI$3,"]"),)),"-"),"")</f>
        <v/>
      </c>
      <c r="AJ21" s="71" t="str">
        <f ca="1">IF(ExpenseSources[[#This Row],[Expense Switch]]="On",IFERROR(SUMIF(INDIRECT(_xlfn.TEXTJOIN(,TRUE,,,$C21,"[",AJ$3,"]"),),"&lt;0",INDIRECT(_xlfn.TEXTJOIN(,TRUE,,,$C21,"[",AJ$3,"]"),)),"-"),"")</f>
        <v/>
      </c>
      <c r="AK21" s="71" t="str">
        <f ca="1">IF(ExpenseSources[[#This Row],[Expense Switch]]="On",IFERROR(SUMIF(INDIRECT(_xlfn.TEXTJOIN(,TRUE,,,$C21,"[",AK$3,"]"),),"&lt;0",INDIRECT(_xlfn.TEXTJOIN(,TRUE,,,$C21,"[",AK$3,"]"),)),"-"),"")</f>
        <v/>
      </c>
      <c r="AL21" s="71" t="str">
        <f ca="1">IF(ExpenseSources[[#This Row],[Expense Switch]]="On",IFERROR(SUMIF(INDIRECT(_xlfn.TEXTJOIN(,TRUE,,,$C21,"[",AL$3,"]"),),"&lt;0",INDIRECT(_xlfn.TEXTJOIN(,TRUE,,,$C21,"[",AL$3,"]"),)),"-"),"")</f>
        <v/>
      </c>
      <c r="AM21" s="71" t="str">
        <f ca="1">IF(ExpenseSources[[#This Row],[Expense Switch]]="On",IFERROR(SUMIF(INDIRECT(_xlfn.TEXTJOIN(,TRUE,,,$C21,"[",AM$3,"]"),),"&lt;0",INDIRECT(_xlfn.TEXTJOIN(,TRUE,,,$C21,"[",AM$3,"]"),)),"-"),"")</f>
        <v/>
      </c>
      <c r="AN21" s="71" t="str">
        <f ca="1">IF(ExpenseSources[[#This Row],[Expense Switch]]="On",IFERROR(SUMIF(INDIRECT(_xlfn.TEXTJOIN(,TRUE,,,$C21,"[",AN$3,"]"),),"&lt;0",INDIRECT(_xlfn.TEXTJOIN(,TRUE,,,$C21,"[",AN$3,"]"),)),"-"),"")</f>
        <v/>
      </c>
      <c r="AO21" s="71" t="str">
        <f ca="1">IF(ExpenseSources[[#This Row],[Expense Switch]]="On",IFERROR(SUMIF(INDIRECT(_xlfn.TEXTJOIN(,TRUE,,,$C21,"[",AO$3,"]"),),"&lt;0",INDIRECT(_xlfn.TEXTJOIN(,TRUE,,,$C21,"[",AO$3,"]"),)),"-"),"")</f>
        <v/>
      </c>
      <c r="AP21" s="71" t="str">
        <f ca="1">IF(ExpenseSources[[#This Row],[Expense Switch]]="On",IFERROR(SUMIF(INDIRECT(_xlfn.TEXTJOIN(,TRUE,,,$C21,"[",AP$3,"]"),),"&lt;0",INDIRECT(_xlfn.TEXTJOIN(,TRUE,,,$C21,"[",AP$3,"]"),)),"-"),"")</f>
        <v/>
      </c>
      <c r="AQ21" s="71" t="str">
        <f ca="1">IF(ExpenseSources[[#This Row],[Expense Switch]]="On",IFERROR(SUMIF(INDIRECT(_xlfn.TEXTJOIN(,TRUE,,,$C21,"[",AQ$3,"]"),),"&lt;0",INDIRECT(_xlfn.TEXTJOIN(,TRUE,,,$C21,"[",AQ$3,"]"),)),"-"),"")</f>
        <v/>
      </c>
      <c r="AR21" s="71" t="str">
        <f ca="1">IF(ExpenseSources[[#This Row],[Expense Switch]]="On",IFERROR(SUMIF(INDIRECT(_xlfn.TEXTJOIN(,TRUE,,,$C21,"[",AR$3,"]"),),"&lt;0",INDIRECT(_xlfn.TEXTJOIN(,TRUE,,,$C21,"[",AR$3,"]"),)),"-"),"")</f>
        <v/>
      </c>
      <c r="AS21" s="71" t="str">
        <f ca="1">IF(ExpenseSources[[#This Row],[Expense Switch]]="On",IFERROR(SUMIF(INDIRECT(_xlfn.TEXTJOIN(,TRUE,,,$C21,"[",AS$3,"]"),),"&lt;0",INDIRECT(_xlfn.TEXTJOIN(,TRUE,,,$C21,"[",AS$3,"]"),)),"-"),"")</f>
        <v/>
      </c>
      <c r="AT21" s="71" t="str">
        <f ca="1">IF(ExpenseSources[[#This Row],[Expense Switch]]="On",IFERROR(SUMIF(INDIRECT(_xlfn.TEXTJOIN(,TRUE,,,$C21,"[",AT$3,"]"),),"&lt;0",INDIRECT(_xlfn.TEXTJOIN(,TRUE,,,$C21,"[",AT$3,"]"),)),"-"),"")</f>
        <v/>
      </c>
      <c r="AU21" s="71" t="str">
        <f ca="1">IF(ExpenseSources[[#This Row],[Expense Switch]]="On",IFERROR(SUMIF(INDIRECT(_xlfn.TEXTJOIN(,TRUE,,,$C21,"[",AU$3,"]"),),"&lt;0",INDIRECT(_xlfn.TEXTJOIN(,TRUE,,,$C21,"[",AU$3,"]"),)),"-"),"")</f>
        <v/>
      </c>
      <c r="AV21" s="71" t="str">
        <f ca="1">IF(ExpenseSources[[#This Row],[Expense Switch]]="On",IFERROR(SUMIF(INDIRECT(_xlfn.TEXTJOIN(,TRUE,,,$C21,"[",AV$3,"]"),),"&lt;0",INDIRECT(_xlfn.TEXTJOIN(,TRUE,,,$C21,"[",AV$3,"]"),)),"-"),"")</f>
        <v/>
      </c>
      <c r="AW21" s="71" t="str">
        <f ca="1">IF(ExpenseSources[[#This Row],[Expense Switch]]="On",IFERROR(SUMIF(INDIRECT(_xlfn.TEXTJOIN(,TRUE,,,$C21,"[",AW$3,"]"),),"&lt;0",INDIRECT(_xlfn.TEXTJOIN(,TRUE,,,$C21,"[",AW$3,"]"),)),"-"),"")</f>
        <v/>
      </c>
      <c r="AX21" s="71" t="str">
        <f ca="1">IF(ExpenseSources[[#This Row],[Expense Switch]]="On",IFERROR(SUMIF(INDIRECT(_xlfn.TEXTJOIN(,TRUE,,,$C21,"[",AX$3,"]"),),"&lt;0",INDIRECT(_xlfn.TEXTJOIN(,TRUE,,,$C21,"[",AX$3,"]"),)),"-"),"")</f>
        <v/>
      </c>
      <c r="AY21" s="71" t="str">
        <f ca="1">IF(ExpenseSources[[#This Row],[Expense Switch]]="On",IFERROR(SUMIF(INDIRECT(_xlfn.TEXTJOIN(,TRUE,,,$C21,"[",AY$3,"]"),),"&lt;0",INDIRECT(_xlfn.TEXTJOIN(,TRUE,,,$C21,"[",AY$3,"]"),)),"-"),"")</f>
        <v/>
      </c>
      <c r="AZ21" s="71" t="str">
        <f ca="1">IF(ExpenseSources[[#This Row],[Expense Switch]]="On",IFERROR(SUMIF(INDIRECT(_xlfn.TEXTJOIN(,TRUE,,,$C21,"[",AZ$3,"]"),),"&lt;0",INDIRECT(_xlfn.TEXTJOIN(,TRUE,,,$C21,"[",AZ$3,"]"),)),"-"),"")</f>
        <v/>
      </c>
      <c r="BA21" s="71" t="str">
        <f ca="1">IF(ExpenseSources[[#This Row],[Expense Switch]]="On",IFERROR(SUMIF(INDIRECT(_xlfn.TEXTJOIN(,TRUE,,,$C21,"[",BA$3,"]"),),"&lt;0",INDIRECT(_xlfn.TEXTJOIN(,TRUE,,,$C21,"[",BA$3,"]"),)),"-"),"")</f>
        <v/>
      </c>
      <c r="BB21" s="71" t="str">
        <f ca="1">IF(ExpenseSources[[#This Row],[Expense Switch]]="On",IFERROR(SUMIF(INDIRECT(_xlfn.TEXTJOIN(,TRUE,,,$C21,"[",BB$3,"]"),),"&lt;0",INDIRECT(_xlfn.TEXTJOIN(,TRUE,,,$C21,"[",BB$3,"]"),)),"-"),"")</f>
        <v/>
      </c>
      <c r="BC21" s="71" t="str">
        <f ca="1">IF(ExpenseSources[[#This Row],[Expense Switch]]="On",IFERROR(SUMIF(INDIRECT(_xlfn.TEXTJOIN(,TRUE,,,$C21,"[",BC$3,"]"),),"&lt;0",INDIRECT(_xlfn.TEXTJOIN(,TRUE,,,$C21,"[",BC$3,"]"),)),"-"),"")</f>
        <v/>
      </c>
      <c r="BD21" s="71" t="str">
        <f ca="1">IF(ExpenseSources[[#This Row],[Expense Switch]]="On",IFERROR(SUMIF(INDIRECT(_xlfn.TEXTJOIN(,TRUE,,,$C21,"[",BD$3,"]"),),"&lt;0",INDIRECT(_xlfn.TEXTJOIN(,TRUE,,,$C21,"[",BD$3,"]"),)),"-"),"")</f>
        <v/>
      </c>
      <c r="BE21" s="71" t="str">
        <f ca="1">IF(ExpenseSources[[#This Row],[Expense Switch]]="On",IFERROR(SUMIF(INDIRECT(_xlfn.TEXTJOIN(,TRUE,,,$C21,"[",BE$3,"]"),),"&lt;0",INDIRECT(_xlfn.TEXTJOIN(,TRUE,,,$C21,"[",BE$3,"]"),)),"-"),"")</f>
        <v/>
      </c>
      <c r="BF21" s="71" t="str">
        <f ca="1">IF(ExpenseSources[[#This Row],[Expense Switch]]="On",IFERROR(SUMIF(INDIRECT(_xlfn.TEXTJOIN(,TRUE,,,$C21,"[",BF$3,"]"),),"&lt;0",INDIRECT(_xlfn.TEXTJOIN(,TRUE,,,$C21,"[",BF$3,"]"),)),"-"),"")</f>
        <v/>
      </c>
      <c r="BG21" s="71" t="str">
        <f ca="1">IF(ExpenseSources[[#This Row],[Expense Switch]]="On",IFERROR(SUMIF(INDIRECT(_xlfn.TEXTJOIN(,TRUE,,,$C21,"[",BG$3,"]"),),"&lt;0",INDIRECT(_xlfn.TEXTJOIN(,TRUE,,,$C21,"[",BG$3,"]"),)),"-"),"")</f>
        <v/>
      </c>
      <c r="BH21" s="71" t="str">
        <f ca="1">IF(ExpenseSources[[#This Row],[Expense Switch]]="On",IFERROR(SUMIF(INDIRECT(_xlfn.TEXTJOIN(,TRUE,,,$C21,"[",BH$3,"]"),),"&lt;0",INDIRECT(_xlfn.TEXTJOIN(,TRUE,,,$C21,"[",BH$3,"]"),)),"-"),"")</f>
        <v/>
      </c>
      <c r="BI21" s="71" t="str">
        <f ca="1">IF(ExpenseSources[[#This Row],[Expense Switch]]="On",IFERROR(SUMIF(INDIRECT(_xlfn.TEXTJOIN(,TRUE,,,$C21,"[",BI$3,"]"),),"&lt;0",INDIRECT(_xlfn.TEXTJOIN(,TRUE,,,$C21,"[",BI$3,"]"),)),"-"),"")</f>
        <v/>
      </c>
      <c r="BJ21" s="71" t="str">
        <f ca="1">IF(ExpenseSources[[#This Row],[Expense Switch]]="On",IFERROR(SUMIF(INDIRECT(_xlfn.TEXTJOIN(,TRUE,,,$C21,"[",BJ$3,"]"),),"&lt;0",INDIRECT(_xlfn.TEXTJOIN(,TRUE,,,$C21,"[",BJ$3,"]"),)),"-"),"")</f>
        <v/>
      </c>
      <c r="BK21" s="71" t="str">
        <f ca="1">IF(ExpenseSources[[#This Row],[Expense Switch]]="On",IFERROR(SUMIF(INDIRECT(_xlfn.TEXTJOIN(,TRUE,,,$C21,"[",BK$3,"]"),),"&lt;0",INDIRECT(_xlfn.TEXTJOIN(,TRUE,,,$C21,"[",BK$3,"]"),)),"-"),"")</f>
        <v/>
      </c>
    </row>
    <row r="22" spans="2:63" ht="16.5" thickTop="1" thickBot="1" x14ac:dyDescent="0.3">
      <c r="B22" s="71" t="str">
        <f>'KPI Calculations and Macros'!C20</f>
        <v>Off</v>
      </c>
      <c r="C22" s="70">
        <f>'KPI Calculations and Macros'!B20</f>
        <v>0</v>
      </c>
      <c r="D22" s="71" t="str">
        <f ca="1">IF(ExpenseSources[[#This Row],[Expense Switch]]="On",IFERROR(SUMIF(INDIRECT(_xlfn.TEXTJOIN(,TRUE,,,$C22,"[",D$3,"]"),),"&lt;0",INDIRECT(_xlfn.TEXTJOIN(,TRUE,,,$C22,"[",D$3,"]"),)),"-"),"")</f>
        <v/>
      </c>
      <c r="E22" s="71" t="str">
        <f ca="1">IF(ExpenseSources[[#This Row],[Expense Switch]]="On",IFERROR(SUMIF(INDIRECT(_xlfn.TEXTJOIN(,TRUE,,,$C22,"[",E$3,"]"),),"&lt;0",INDIRECT(_xlfn.TEXTJOIN(,TRUE,,,$C22,"[",E$3,"]"),)),"-"),"")</f>
        <v/>
      </c>
      <c r="F22" s="71" t="str">
        <f ca="1">IF(ExpenseSources[[#This Row],[Expense Switch]]="On",IFERROR(SUMIF(INDIRECT(_xlfn.TEXTJOIN(,TRUE,,,$C22,"[",F$3,"]"),),"&lt;0",INDIRECT(_xlfn.TEXTJOIN(,TRUE,,,$C22,"[",F$3,"]"),)),"-"),"")</f>
        <v/>
      </c>
      <c r="G22" s="71" t="str">
        <f ca="1">IF(ExpenseSources[[#This Row],[Expense Switch]]="On",IFERROR(SUMIF(INDIRECT(_xlfn.TEXTJOIN(,TRUE,,,$C22,"[",G$3,"]"),),"&lt;0",INDIRECT(_xlfn.TEXTJOIN(,TRUE,,,$C22,"[",G$3,"]"),)),"-"),"")</f>
        <v/>
      </c>
      <c r="H22" s="71" t="str">
        <f ca="1">IF(ExpenseSources[[#This Row],[Expense Switch]]="On",IFERROR(SUMIF(INDIRECT(_xlfn.TEXTJOIN(,TRUE,,,$C22,"[",H$3,"]"),),"&lt;0",INDIRECT(_xlfn.TEXTJOIN(,TRUE,,,$C22,"[",H$3,"]"),)),"-"),"")</f>
        <v/>
      </c>
      <c r="I22" s="71" t="str">
        <f ca="1">IF(ExpenseSources[[#This Row],[Expense Switch]]="On",IFERROR(SUMIF(INDIRECT(_xlfn.TEXTJOIN(,TRUE,,,$C22,"[",I$3,"]"),),"&lt;0",INDIRECT(_xlfn.TEXTJOIN(,TRUE,,,$C22,"[",I$3,"]"),)),"-"),"")</f>
        <v/>
      </c>
      <c r="J22" s="71" t="str">
        <f ca="1">IF(ExpenseSources[[#This Row],[Expense Switch]]="On",IFERROR(SUMIF(INDIRECT(_xlfn.TEXTJOIN(,TRUE,,,$C22,"[",J$3,"]"),),"&lt;0",INDIRECT(_xlfn.TEXTJOIN(,TRUE,,,$C22,"[",J$3,"]"),)),"-"),"")</f>
        <v/>
      </c>
      <c r="K22" s="71" t="str">
        <f ca="1">IF(ExpenseSources[[#This Row],[Expense Switch]]="On",IFERROR(SUMIF(INDIRECT(_xlfn.TEXTJOIN(,TRUE,,,$C22,"[",K$3,"]"),),"&lt;0",INDIRECT(_xlfn.TEXTJOIN(,TRUE,,,$C22,"[",K$3,"]"),)),"-"),"")</f>
        <v/>
      </c>
      <c r="L22" s="71" t="str">
        <f ca="1">IF(ExpenseSources[[#This Row],[Expense Switch]]="On",IFERROR(SUMIF(INDIRECT(_xlfn.TEXTJOIN(,TRUE,,,$C22,"[",L$3,"]"),),"&lt;0",INDIRECT(_xlfn.TEXTJOIN(,TRUE,,,$C22,"[",L$3,"]"),)),"-"),"")</f>
        <v/>
      </c>
      <c r="M22" s="71" t="str">
        <f ca="1">IF(ExpenseSources[[#This Row],[Expense Switch]]="On",IFERROR(SUMIF(INDIRECT(_xlfn.TEXTJOIN(,TRUE,,,$C22,"[",M$3,"]"),),"&lt;0",INDIRECT(_xlfn.TEXTJOIN(,TRUE,,,$C22,"[",M$3,"]"),)),"-"),"")</f>
        <v/>
      </c>
      <c r="N22" s="71" t="str">
        <f ca="1">IF(ExpenseSources[[#This Row],[Expense Switch]]="On",IFERROR(SUMIF(INDIRECT(_xlfn.TEXTJOIN(,TRUE,,,$C22,"[",N$3,"]"),),"&lt;0",INDIRECT(_xlfn.TEXTJOIN(,TRUE,,,$C22,"[",N$3,"]"),)),"-"),"")</f>
        <v/>
      </c>
      <c r="O22" s="71" t="str">
        <f ca="1">IF(ExpenseSources[[#This Row],[Expense Switch]]="On",IFERROR(SUMIF(INDIRECT(_xlfn.TEXTJOIN(,TRUE,,,$C22,"[",O$3,"]"),),"&lt;0",INDIRECT(_xlfn.TEXTJOIN(,TRUE,,,$C22,"[",O$3,"]"),)),"-"),"")</f>
        <v/>
      </c>
      <c r="P22" s="71" t="str">
        <f ca="1">IF(ExpenseSources[[#This Row],[Expense Switch]]="On",IFERROR(SUMIF(INDIRECT(_xlfn.TEXTJOIN(,TRUE,,,$C22,"[",P$3,"]"),),"&lt;0",INDIRECT(_xlfn.TEXTJOIN(,TRUE,,,$C22,"[",P$3,"]"),)),"-"),"")</f>
        <v/>
      </c>
      <c r="Q22" s="71" t="str">
        <f ca="1">IF(ExpenseSources[[#This Row],[Expense Switch]]="On",IFERROR(SUMIF(INDIRECT(_xlfn.TEXTJOIN(,TRUE,,,$C22,"[",Q$3,"]"),),"&lt;0",INDIRECT(_xlfn.TEXTJOIN(,TRUE,,,$C22,"[",Q$3,"]"),)),"-"),"")</f>
        <v/>
      </c>
      <c r="R22" s="71" t="str">
        <f ca="1">IF(ExpenseSources[[#This Row],[Expense Switch]]="On",IFERROR(SUMIF(INDIRECT(_xlfn.TEXTJOIN(,TRUE,,,$C22,"[",R$3,"]"),),"&lt;0",INDIRECT(_xlfn.TEXTJOIN(,TRUE,,,$C22,"[",R$3,"]"),)),"-"),"")</f>
        <v/>
      </c>
      <c r="S22" s="71" t="str">
        <f ca="1">IF(ExpenseSources[[#This Row],[Expense Switch]]="On",IFERROR(SUMIF(INDIRECT(_xlfn.TEXTJOIN(,TRUE,,,$C22,"[",S$3,"]"),),"&lt;0",INDIRECT(_xlfn.TEXTJOIN(,TRUE,,,$C22,"[",S$3,"]"),)),"-"),"")</f>
        <v/>
      </c>
      <c r="T22" s="71" t="str">
        <f ca="1">IF(ExpenseSources[[#This Row],[Expense Switch]]="On",IFERROR(SUMIF(INDIRECT(_xlfn.TEXTJOIN(,TRUE,,,$C22,"[",T$3,"]"),),"&lt;0",INDIRECT(_xlfn.TEXTJOIN(,TRUE,,,$C22,"[",T$3,"]"),)),"-"),"")</f>
        <v/>
      </c>
      <c r="U22" s="71" t="str">
        <f ca="1">IF(ExpenseSources[[#This Row],[Expense Switch]]="On",IFERROR(SUMIF(INDIRECT(_xlfn.TEXTJOIN(,TRUE,,,$C22,"[",U$3,"]"),),"&lt;0",INDIRECT(_xlfn.TEXTJOIN(,TRUE,,,$C22,"[",U$3,"]"),)),"-"),"")</f>
        <v/>
      </c>
      <c r="V22" s="71" t="str">
        <f ca="1">IF(ExpenseSources[[#This Row],[Expense Switch]]="On",IFERROR(SUMIF(INDIRECT(_xlfn.TEXTJOIN(,TRUE,,,$C22,"[",V$3,"]"),),"&lt;0",INDIRECT(_xlfn.TEXTJOIN(,TRUE,,,$C22,"[",V$3,"]"),)),"-"),"")</f>
        <v/>
      </c>
      <c r="W22" s="71" t="str">
        <f ca="1">IF(ExpenseSources[[#This Row],[Expense Switch]]="On",IFERROR(SUMIF(INDIRECT(_xlfn.TEXTJOIN(,TRUE,,,$C22,"[",W$3,"]"),),"&lt;0",INDIRECT(_xlfn.TEXTJOIN(,TRUE,,,$C22,"[",W$3,"]"),)),"-"),"")</f>
        <v/>
      </c>
      <c r="X22" s="71" t="str">
        <f ca="1">IF(ExpenseSources[[#This Row],[Expense Switch]]="On",IFERROR(SUMIF(INDIRECT(_xlfn.TEXTJOIN(,TRUE,,,$C22,"[",X$3,"]"),),"&lt;0",INDIRECT(_xlfn.TEXTJOIN(,TRUE,,,$C22,"[",X$3,"]"),)),"-"),"")</f>
        <v/>
      </c>
      <c r="Y22" s="71" t="str">
        <f ca="1">IF(ExpenseSources[[#This Row],[Expense Switch]]="On",IFERROR(SUMIF(INDIRECT(_xlfn.TEXTJOIN(,TRUE,,,$C22,"[",Y$3,"]"),),"&lt;0",INDIRECT(_xlfn.TEXTJOIN(,TRUE,,,$C22,"[",Y$3,"]"),)),"-"),"")</f>
        <v/>
      </c>
      <c r="Z22" s="71" t="str">
        <f ca="1">IF(ExpenseSources[[#This Row],[Expense Switch]]="On",IFERROR(SUMIF(INDIRECT(_xlfn.TEXTJOIN(,TRUE,,,$C22,"[",Z$3,"]"),),"&lt;0",INDIRECT(_xlfn.TEXTJOIN(,TRUE,,,$C22,"[",Z$3,"]"),)),"-"),"")</f>
        <v/>
      </c>
      <c r="AA22" s="71" t="str">
        <f ca="1">IF(ExpenseSources[[#This Row],[Expense Switch]]="On",IFERROR(SUMIF(INDIRECT(_xlfn.TEXTJOIN(,TRUE,,,$C22,"[",AA$3,"]"),),"&lt;0",INDIRECT(_xlfn.TEXTJOIN(,TRUE,,,$C22,"[",AA$3,"]"),)),"-"),"")</f>
        <v/>
      </c>
      <c r="AB22" s="71" t="str">
        <f ca="1">IF(ExpenseSources[[#This Row],[Expense Switch]]="On",IFERROR(SUMIF(INDIRECT(_xlfn.TEXTJOIN(,TRUE,,,$C22,"[",AB$3,"]"),),"&lt;0",INDIRECT(_xlfn.TEXTJOIN(,TRUE,,,$C22,"[",AB$3,"]"),)),"-"),"")</f>
        <v/>
      </c>
      <c r="AC22" s="71" t="str">
        <f ca="1">IF(ExpenseSources[[#This Row],[Expense Switch]]="On",IFERROR(SUMIF(INDIRECT(_xlfn.TEXTJOIN(,TRUE,,,$C22,"[",AC$3,"]"),),"&lt;0",INDIRECT(_xlfn.TEXTJOIN(,TRUE,,,$C22,"[",AC$3,"]"),)),"-"),"")</f>
        <v/>
      </c>
      <c r="AD22" s="71" t="str">
        <f ca="1">IF(ExpenseSources[[#This Row],[Expense Switch]]="On",IFERROR(SUMIF(INDIRECT(_xlfn.TEXTJOIN(,TRUE,,,$C22,"[",AD$3,"]"),),"&lt;0",INDIRECT(_xlfn.TEXTJOIN(,TRUE,,,$C22,"[",AD$3,"]"),)),"-"),"")</f>
        <v/>
      </c>
      <c r="AE22" s="71" t="str">
        <f ca="1">IF(ExpenseSources[[#This Row],[Expense Switch]]="On",IFERROR(SUMIF(INDIRECT(_xlfn.TEXTJOIN(,TRUE,,,$C22,"[",AE$3,"]"),),"&lt;0",INDIRECT(_xlfn.TEXTJOIN(,TRUE,,,$C22,"[",AE$3,"]"),)),"-"),"")</f>
        <v/>
      </c>
      <c r="AF22" s="71" t="str">
        <f ca="1">IF(ExpenseSources[[#This Row],[Expense Switch]]="On",IFERROR(SUMIF(INDIRECT(_xlfn.TEXTJOIN(,TRUE,,,$C22,"[",AF$3,"]"),),"&lt;0",INDIRECT(_xlfn.TEXTJOIN(,TRUE,,,$C22,"[",AF$3,"]"),)),"-"),"")</f>
        <v/>
      </c>
      <c r="AG22" s="71" t="str">
        <f ca="1">IF(ExpenseSources[[#This Row],[Expense Switch]]="On",IFERROR(SUMIF(INDIRECT(_xlfn.TEXTJOIN(,TRUE,,,$C22,"[",AG$3,"]"),),"&lt;0",INDIRECT(_xlfn.TEXTJOIN(,TRUE,,,$C22,"[",AG$3,"]"),)),"-"),"")</f>
        <v/>
      </c>
      <c r="AH22" s="71" t="str">
        <f ca="1">IF(ExpenseSources[[#This Row],[Expense Switch]]="On",IFERROR(SUMIF(INDIRECT(_xlfn.TEXTJOIN(,TRUE,,,$C22,"[",AH$3,"]"),),"&lt;0",INDIRECT(_xlfn.TEXTJOIN(,TRUE,,,$C22,"[",AH$3,"]"),)),"-"),"")</f>
        <v/>
      </c>
      <c r="AI22" s="71" t="str">
        <f ca="1">IF(ExpenseSources[[#This Row],[Expense Switch]]="On",IFERROR(SUMIF(INDIRECT(_xlfn.TEXTJOIN(,TRUE,,,$C22,"[",AI$3,"]"),),"&lt;0",INDIRECT(_xlfn.TEXTJOIN(,TRUE,,,$C22,"[",AI$3,"]"),)),"-"),"")</f>
        <v/>
      </c>
      <c r="AJ22" s="71" t="str">
        <f ca="1">IF(ExpenseSources[[#This Row],[Expense Switch]]="On",IFERROR(SUMIF(INDIRECT(_xlfn.TEXTJOIN(,TRUE,,,$C22,"[",AJ$3,"]"),),"&lt;0",INDIRECT(_xlfn.TEXTJOIN(,TRUE,,,$C22,"[",AJ$3,"]"),)),"-"),"")</f>
        <v/>
      </c>
      <c r="AK22" s="71" t="str">
        <f ca="1">IF(ExpenseSources[[#This Row],[Expense Switch]]="On",IFERROR(SUMIF(INDIRECT(_xlfn.TEXTJOIN(,TRUE,,,$C22,"[",AK$3,"]"),),"&lt;0",INDIRECT(_xlfn.TEXTJOIN(,TRUE,,,$C22,"[",AK$3,"]"),)),"-"),"")</f>
        <v/>
      </c>
      <c r="AL22" s="71" t="str">
        <f ca="1">IF(ExpenseSources[[#This Row],[Expense Switch]]="On",IFERROR(SUMIF(INDIRECT(_xlfn.TEXTJOIN(,TRUE,,,$C22,"[",AL$3,"]"),),"&lt;0",INDIRECT(_xlfn.TEXTJOIN(,TRUE,,,$C22,"[",AL$3,"]"),)),"-"),"")</f>
        <v/>
      </c>
      <c r="AM22" s="71" t="str">
        <f ca="1">IF(ExpenseSources[[#This Row],[Expense Switch]]="On",IFERROR(SUMIF(INDIRECT(_xlfn.TEXTJOIN(,TRUE,,,$C22,"[",AM$3,"]"),),"&lt;0",INDIRECT(_xlfn.TEXTJOIN(,TRUE,,,$C22,"[",AM$3,"]"),)),"-"),"")</f>
        <v/>
      </c>
      <c r="AN22" s="71" t="str">
        <f ca="1">IF(ExpenseSources[[#This Row],[Expense Switch]]="On",IFERROR(SUMIF(INDIRECT(_xlfn.TEXTJOIN(,TRUE,,,$C22,"[",AN$3,"]"),),"&lt;0",INDIRECT(_xlfn.TEXTJOIN(,TRUE,,,$C22,"[",AN$3,"]"),)),"-"),"")</f>
        <v/>
      </c>
      <c r="AO22" s="71" t="str">
        <f ca="1">IF(ExpenseSources[[#This Row],[Expense Switch]]="On",IFERROR(SUMIF(INDIRECT(_xlfn.TEXTJOIN(,TRUE,,,$C22,"[",AO$3,"]"),),"&lt;0",INDIRECT(_xlfn.TEXTJOIN(,TRUE,,,$C22,"[",AO$3,"]"),)),"-"),"")</f>
        <v/>
      </c>
      <c r="AP22" s="71" t="str">
        <f ca="1">IF(ExpenseSources[[#This Row],[Expense Switch]]="On",IFERROR(SUMIF(INDIRECT(_xlfn.TEXTJOIN(,TRUE,,,$C22,"[",AP$3,"]"),),"&lt;0",INDIRECT(_xlfn.TEXTJOIN(,TRUE,,,$C22,"[",AP$3,"]"),)),"-"),"")</f>
        <v/>
      </c>
      <c r="AQ22" s="71" t="str">
        <f ca="1">IF(ExpenseSources[[#This Row],[Expense Switch]]="On",IFERROR(SUMIF(INDIRECT(_xlfn.TEXTJOIN(,TRUE,,,$C22,"[",AQ$3,"]"),),"&lt;0",INDIRECT(_xlfn.TEXTJOIN(,TRUE,,,$C22,"[",AQ$3,"]"),)),"-"),"")</f>
        <v/>
      </c>
      <c r="AR22" s="71" t="str">
        <f ca="1">IF(ExpenseSources[[#This Row],[Expense Switch]]="On",IFERROR(SUMIF(INDIRECT(_xlfn.TEXTJOIN(,TRUE,,,$C22,"[",AR$3,"]"),),"&lt;0",INDIRECT(_xlfn.TEXTJOIN(,TRUE,,,$C22,"[",AR$3,"]"),)),"-"),"")</f>
        <v/>
      </c>
      <c r="AS22" s="71" t="str">
        <f ca="1">IF(ExpenseSources[[#This Row],[Expense Switch]]="On",IFERROR(SUMIF(INDIRECT(_xlfn.TEXTJOIN(,TRUE,,,$C22,"[",AS$3,"]"),),"&lt;0",INDIRECT(_xlfn.TEXTJOIN(,TRUE,,,$C22,"[",AS$3,"]"),)),"-"),"")</f>
        <v/>
      </c>
      <c r="AT22" s="71" t="str">
        <f ca="1">IF(ExpenseSources[[#This Row],[Expense Switch]]="On",IFERROR(SUMIF(INDIRECT(_xlfn.TEXTJOIN(,TRUE,,,$C22,"[",AT$3,"]"),),"&lt;0",INDIRECT(_xlfn.TEXTJOIN(,TRUE,,,$C22,"[",AT$3,"]"),)),"-"),"")</f>
        <v/>
      </c>
      <c r="AU22" s="71" t="str">
        <f ca="1">IF(ExpenseSources[[#This Row],[Expense Switch]]="On",IFERROR(SUMIF(INDIRECT(_xlfn.TEXTJOIN(,TRUE,,,$C22,"[",AU$3,"]"),),"&lt;0",INDIRECT(_xlfn.TEXTJOIN(,TRUE,,,$C22,"[",AU$3,"]"),)),"-"),"")</f>
        <v/>
      </c>
      <c r="AV22" s="71" t="str">
        <f ca="1">IF(ExpenseSources[[#This Row],[Expense Switch]]="On",IFERROR(SUMIF(INDIRECT(_xlfn.TEXTJOIN(,TRUE,,,$C22,"[",AV$3,"]"),),"&lt;0",INDIRECT(_xlfn.TEXTJOIN(,TRUE,,,$C22,"[",AV$3,"]"),)),"-"),"")</f>
        <v/>
      </c>
      <c r="AW22" s="71" t="str">
        <f ca="1">IF(ExpenseSources[[#This Row],[Expense Switch]]="On",IFERROR(SUMIF(INDIRECT(_xlfn.TEXTJOIN(,TRUE,,,$C22,"[",AW$3,"]"),),"&lt;0",INDIRECT(_xlfn.TEXTJOIN(,TRUE,,,$C22,"[",AW$3,"]"),)),"-"),"")</f>
        <v/>
      </c>
      <c r="AX22" s="71" t="str">
        <f ca="1">IF(ExpenseSources[[#This Row],[Expense Switch]]="On",IFERROR(SUMIF(INDIRECT(_xlfn.TEXTJOIN(,TRUE,,,$C22,"[",AX$3,"]"),),"&lt;0",INDIRECT(_xlfn.TEXTJOIN(,TRUE,,,$C22,"[",AX$3,"]"),)),"-"),"")</f>
        <v/>
      </c>
      <c r="AY22" s="71" t="str">
        <f ca="1">IF(ExpenseSources[[#This Row],[Expense Switch]]="On",IFERROR(SUMIF(INDIRECT(_xlfn.TEXTJOIN(,TRUE,,,$C22,"[",AY$3,"]"),),"&lt;0",INDIRECT(_xlfn.TEXTJOIN(,TRUE,,,$C22,"[",AY$3,"]"),)),"-"),"")</f>
        <v/>
      </c>
      <c r="AZ22" s="71" t="str">
        <f ca="1">IF(ExpenseSources[[#This Row],[Expense Switch]]="On",IFERROR(SUMIF(INDIRECT(_xlfn.TEXTJOIN(,TRUE,,,$C22,"[",AZ$3,"]"),),"&lt;0",INDIRECT(_xlfn.TEXTJOIN(,TRUE,,,$C22,"[",AZ$3,"]"),)),"-"),"")</f>
        <v/>
      </c>
      <c r="BA22" s="71" t="str">
        <f ca="1">IF(ExpenseSources[[#This Row],[Expense Switch]]="On",IFERROR(SUMIF(INDIRECT(_xlfn.TEXTJOIN(,TRUE,,,$C22,"[",BA$3,"]"),),"&lt;0",INDIRECT(_xlfn.TEXTJOIN(,TRUE,,,$C22,"[",BA$3,"]"),)),"-"),"")</f>
        <v/>
      </c>
      <c r="BB22" s="71" t="str">
        <f ca="1">IF(ExpenseSources[[#This Row],[Expense Switch]]="On",IFERROR(SUMIF(INDIRECT(_xlfn.TEXTJOIN(,TRUE,,,$C22,"[",BB$3,"]"),),"&lt;0",INDIRECT(_xlfn.TEXTJOIN(,TRUE,,,$C22,"[",BB$3,"]"),)),"-"),"")</f>
        <v/>
      </c>
      <c r="BC22" s="71" t="str">
        <f ca="1">IF(ExpenseSources[[#This Row],[Expense Switch]]="On",IFERROR(SUMIF(INDIRECT(_xlfn.TEXTJOIN(,TRUE,,,$C22,"[",BC$3,"]"),),"&lt;0",INDIRECT(_xlfn.TEXTJOIN(,TRUE,,,$C22,"[",BC$3,"]"),)),"-"),"")</f>
        <v/>
      </c>
      <c r="BD22" s="71" t="str">
        <f ca="1">IF(ExpenseSources[[#This Row],[Expense Switch]]="On",IFERROR(SUMIF(INDIRECT(_xlfn.TEXTJOIN(,TRUE,,,$C22,"[",BD$3,"]"),),"&lt;0",INDIRECT(_xlfn.TEXTJOIN(,TRUE,,,$C22,"[",BD$3,"]"),)),"-"),"")</f>
        <v/>
      </c>
      <c r="BE22" s="71" t="str">
        <f ca="1">IF(ExpenseSources[[#This Row],[Expense Switch]]="On",IFERROR(SUMIF(INDIRECT(_xlfn.TEXTJOIN(,TRUE,,,$C22,"[",BE$3,"]"),),"&lt;0",INDIRECT(_xlfn.TEXTJOIN(,TRUE,,,$C22,"[",BE$3,"]"),)),"-"),"")</f>
        <v/>
      </c>
      <c r="BF22" s="71" t="str">
        <f ca="1">IF(ExpenseSources[[#This Row],[Expense Switch]]="On",IFERROR(SUMIF(INDIRECT(_xlfn.TEXTJOIN(,TRUE,,,$C22,"[",BF$3,"]"),),"&lt;0",INDIRECT(_xlfn.TEXTJOIN(,TRUE,,,$C22,"[",BF$3,"]"),)),"-"),"")</f>
        <v/>
      </c>
      <c r="BG22" s="71" t="str">
        <f ca="1">IF(ExpenseSources[[#This Row],[Expense Switch]]="On",IFERROR(SUMIF(INDIRECT(_xlfn.TEXTJOIN(,TRUE,,,$C22,"[",BG$3,"]"),),"&lt;0",INDIRECT(_xlfn.TEXTJOIN(,TRUE,,,$C22,"[",BG$3,"]"),)),"-"),"")</f>
        <v/>
      </c>
      <c r="BH22" s="71" t="str">
        <f ca="1">IF(ExpenseSources[[#This Row],[Expense Switch]]="On",IFERROR(SUMIF(INDIRECT(_xlfn.TEXTJOIN(,TRUE,,,$C22,"[",BH$3,"]"),),"&lt;0",INDIRECT(_xlfn.TEXTJOIN(,TRUE,,,$C22,"[",BH$3,"]"),)),"-"),"")</f>
        <v/>
      </c>
      <c r="BI22" s="71" t="str">
        <f ca="1">IF(ExpenseSources[[#This Row],[Expense Switch]]="On",IFERROR(SUMIF(INDIRECT(_xlfn.TEXTJOIN(,TRUE,,,$C22,"[",BI$3,"]"),),"&lt;0",INDIRECT(_xlfn.TEXTJOIN(,TRUE,,,$C22,"[",BI$3,"]"),)),"-"),"")</f>
        <v/>
      </c>
      <c r="BJ22" s="71" t="str">
        <f ca="1">IF(ExpenseSources[[#This Row],[Expense Switch]]="On",IFERROR(SUMIF(INDIRECT(_xlfn.TEXTJOIN(,TRUE,,,$C22,"[",BJ$3,"]"),),"&lt;0",INDIRECT(_xlfn.TEXTJOIN(,TRUE,,,$C22,"[",BJ$3,"]"),)),"-"),"")</f>
        <v/>
      </c>
      <c r="BK22" s="71" t="str">
        <f ca="1">IF(ExpenseSources[[#This Row],[Expense Switch]]="On",IFERROR(SUMIF(INDIRECT(_xlfn.TEXTJOIN(,TRUE,,,$C22,"[",BK$3,"]"),),"&lt;0",INDIRECT(_xlfn.TEXTJOIN(,TRUE,,,$C22,"[",BK$3,"]"),)),"-"),"")</f>
        <v/>
      </c>
    </row>
    <row r="23" spans="2:63" ht="16.5" thickTop="1" thickBot="1" x14ac:dyDescent="0.3">
      <c r="B23" s="71" t="str">
        <f>'KPI Calculations and Macros'!C21</f>
        <v>Off</v>
      </c>
      <c r="C23" s="70">
        <f>'KPI Calculations and Macros'!B21</f>
        <v>0</v>
      </c>
      <c r="D23" s="71" t="str">
        <f ca="1">IF(ExpenseSources[[#This Row],[Expense Switch]]="On",IFERROR(SUMIF(INDIRECT(_xlfn.TEXTJOIN(,TRUE,,,$C23,"[",D$3,"]"),),"&lt;0",INDIRECT(_xlfn.TEXTJOIN(,TRUE,,,$C23,"[",D$3,"]"),)),"-"),"")</f>
        <v/>
      </c>
      <c r="E23" s="71" t="str">
        <f ca="1">IF(ExpenseSources[[#This Row],[Expense Switch]]="On",IFERROR(SUMIF(INDIRECT(_xlfn.TEXTJOIN(,TRUE,,,$C23,"[",E$3,"]"),),"&lt;0",INDIRECT(_xlfn.TEXTJOIN(,TRUE,,,$C23,"[",E$3,"]"),)),"-"),"")</f>
        <v/>
      </c>
      <c r="F23" s="71" t="str">
        <f ca="1">IF(ExpenseSources[[#This Row],[Expense Switch]]="On",IFERROR(SUMIF(INDIRECT(_xlfn.TEXTJOIN(,TRUE,,,$C23,"[",F$3,"]"),),"&lt;0",INDIRECT(_xlfn.TEXTJOIN(,TRUE,,,$C23,"[",F$3,"]"),)),"-"),"")</f>
        <v/>
      </c>
      <c r="G23" s="71" t="str">
        <f ca="1">IF(ExpenseSources[[#This Row],[Expense Switch]]="On",IFERROR(SUMIF(INDIRECT(_xlfn.TEXTJOIN(,TRUE,,,$C23,"[",G$3,"]"),),"&lt;0",INDIRECT(_xlfn.TEXTJOIN(,TRUE,,,$C23,"[",G$3,"]"),)),"-"),"")</f>
        <v/>
      </c>
      <c r="H23" s="71" t="str">
        <f ca="1">IF(ExpenseSources[[#This Row],[Expense Switch]]="On",IFERROR(SUMIF(INDIRECT(_xlfn.TEXTJOIN(,TRUE,,,$C23,"[",H$3,"]"),),"&lt;0",INDIRECT(_xlfn.TEXTJOIN(,TRUE,,,$C23,"[",H$3,"]"),)),"-"),"")</f>
        <v/>
      </c>
      <c r="I23" s="71" t="str">
        <f ca="1">IF(ExpenseSources[[#This Row],[Expense Switch]]="On",IFERROR(SUMIF(INDIRECT(_xlfn.TEXTJOIN(,TRUE,,,$C23,"[",I$3,"]"),),"&lt;0",INDIRECT(_xlfn.TEXTJOIN(,TRUE,,,$C23,"[",I$3,"]"),)),"-"),"")</f>
        <v/>
      </c>
      <c r="J23" s="71" t="str">
        <f ca="1">IF(ExpenseSources[[#This Row],[Expense Switch]]="On",IFERROR(SUMIF(INDIRECT(_xlfn.TEXTJOIN(,TRUE,,,$C23,"[",J$3,"]"),),"&lt;0",INDIRECT(_xlfn.TEXTJOIN(,TRUE,,,$C23,"[",J$3,"]"),)),"-"),"")</f>
        <v/>
      </c>
      <c r="K23" s="71" t="str">
        <f ca="1">IF(ExpenseSources[[#This Row],[Expense Switch]]="On",IFERROR(SUMIF(INDIRECT(_xlfn.TEXTJOIN(,TRUE,,,$C23,"[",K$3,"]"),),"&lt;0",INDIRECT(_xlfn.TEXTJOIN(,TRUE,,,$C23,"[",K$3,"]"),)),"-"),"")</f>
        <v/>
      </c>
      <c r="L23" s="71" t="str">
        <f ca="1">IF(ExpenseSources[[#This Row],[Expense Switch]]="On",IFERROR(SUMIF(INDIRECT(_xlfn.TEXTJOIN(,TRUE,,,$C23,"[",L$3,"]"),),"&lt;0",INDIRECT(_xlfn.TEXTJOIN(,TRUE,,,$C23,"[",L$3,"]"),)),"-"),"")</f>
        <v/>
      </c>
      <c r="M23" s="71" t="str">
        <f ca="1">IF(ExpenseSources[[#This Row],[Expense Switch]]="On",IFERROR(SUMIF(INDIRECT(_xlfn.TEXTJOIN(,TRUE,,,$C23,"[",M$3,"]"),),"&lt;0",INDIRECT(_xlfn.TEXTJOIN(,TRUE,,,$C23,"[",M$3,"]"),)),"-"),"")</f>
        <v/>
      </c>
      <c r="N23" s="71" t="str">
        <f ca="1">IF(ExpenseSources[[#This Row],[Expense Switch]]="On",IFERROR(SUMIF(INDIRECT(_xlfn.TEXTJOIN(,TRUE,,,$C23,"[",N$3,"]"),),"&lt;0",INDIRECT(_xlfn.TEXTJOIN(,TRUE,,,$C23,"[",N$3,"]"),)),"-"),"")</f>
        <v/>
      </c>
      <c r="O23" s="71" t="str">
        <f ca="1">IF(ExpenseSources[[#This Row],[Expense Switch]]="On",IFERROR(SUMIF(INDIRECT(_xlfn.TEXTJOIN(,TRUE,,,$C23,"[",O$3,"]"),),"&lt;0",INDIRECT(_xlfn.TEXTJOIN(,TRUE,,,$C23,"[",O$3,"]"),)),"-"),"")</f>
        <v/>
      </c>
      <c r="P23" s="71" t="str">
        <f ca="1">IF(ExpenseSources[[#This Row],[Expense Switch]]="On",IFERROR(SUMIF(INDIRECT(_xlfn.TEXTJOIN(,TRUE,,,$C23,"[",P$3,"]"),),"&lt;0",INDIRECT(_xlfn.TEXTJOIN(,TRUE,,,$C23,"[",P$3,"]"),)),"-"),"")</f>
        <v/>
      </c>
      <c r="Q23" s="71" t="str">
        <f ca="1">IF(ExpenseSources[[#This Row],[Expense Switch]]="On",IFERROR(SUMIF(INDIRECT(_xlfn.TEXTJOIN(,TRUE,,,$C23,"[",Q$3,"]"),),"&lt;0",INDIRECT(_xlfn.TEXTJOIN(,TRUE,,,$C23,"[",Q$3,"]"),)),"-"),"")</f>
        <v/>
      </c>
      <c r="R23" s="71" t="str">
        <f ca="1">IF(ExpenseSources[[#This Row],[Expense Switch]]="On",IFERROR(SUMIF(INDIRECT(_xlfn.TEXTJOIN(,TRUE,,,$C23,"[",R$3,"]"),),"&lt;0",INDIRECT(_xlfn.TEXTJOIN(,TRUE,,,$C23,"[",R$3,"]"),)),"-"),"")</f>
        <v/>
      </c>
      <c r="S23" s="71" t="str">
        <f ca="1">IF(ExpenseSources[[#This Row],[Expense Switch]]="On",IFERROR(SUMIF(INDIRECT(_xlfn.TEXTJOIN(,TRUE,,,$C23,"[",S$3,"]"),),"&lt;0",INDIRECT(_xlfn.TEXTJOIN(,TRUE,,,$C23,"[",S$3,"]"),)),"-"),"")</f>
        <v/>
      </c>
      <c r="T23" s="71" t="str">
        <f ca="1">IF(ExpenseSources[[#This Row],[Expense Switch]]="On",IFERROR(SUMIF(INDIRECT(_xlfn.TEXTJOIN(,TRUE,,,$C23,"[",T$3,"]"),),"&lt;0",INDIRECT(_xlfn.TEXTJOIN(,TRUE,,,$C23,"[",T$3,"]"),)),"-"),"")</f>
        <v/>
      </c>
      <c r="U23" s="71" t="str">
        <f ca="1">IF(ExpenseSources[[#This Row],[Expense Switch]]="On",IFERROR(SUMIF(INDIRECT(_xlfn.TEXTJOIN(,TRUE,,,$C23,"[",U$3,"]"),),"&lt;0",INDIRECT(_xlfn.TEXTJOIN(,TRUE,,,$C23,"[",U$3,"]"),)),"-"),"")</f>
        <v/>
      </c>
      <c r="V23" s="71" t="str">
        <f ca="1">IF(ExpenseSources[[#This Row],[Expense Switch]]="On",IFERROR(SUMIF(INDIRECT(_xlfn.TEXTJOIN(,TRUE,,,$C23,"[",V$3,"]"),),"&lt;0",INDIRECT(_xlfn.TEXTJOIN(,TRUE,,,$C23,"[",V$3,"]"),)),"-"),"")</f>
        <v/>
      </c>
      <c r="W23" s="71" t="str">
        <f ca="1">IF(ExpenseSources[[#This Row],[Expense Switch]]="On",IFERROR(SUMIF(INDIRECT(_xlfn.TEXTJOIN(,TRUE,,,$C23,"[",W$3,"]"),),"&lt;0",INDIRECT(_xlfn.TEXTJOIN(,TRUE,,,$C23,"[",W$3,"]"),)),"-"),"")</f>
        <v/>
      </c>
      <c r="X23" s="71" t="str">
        <f ca="1">IF(ExpenseSources[[#This Row],[Expense Switch]]="On",IFERROR(SUMIF(INDIRECT(_xlfn.TEXTJOIN(,TRUE,,,$C23,"[",X$3,"]"),),"&lt;0",INDIRECT(_xlfn.TEXTJOIN(,TRUE,,,$C23,"[",X$3,"]"),)),"-"),"")</f>
        <v/>
      </c>
      <c r="Y23" s="71" t="str">
        <f ca="1">IF(ExpenseSources[[#This Row],[Expense Switch]]="On",IFERROR(SUMIF(INDIRECT(_xlfn.TEXTJOIN(,TRUE,,,$C23,"[",Y$3,"]"),),"&lt;0",INDIRECT(_xlfn.TEXTJOIN(,TRUE,,,$C23,"[",Y$3,"]"),)),"-"),"")</f>
        <v/>
      </c>
      <c r="Z23" s="71" t="str">
        <f ca="1">IF(ExpenseSources[[#This Row],[Expense Switch]]="On",IFERROR(SUMIF(INDIRECT(_xlfn.TEXTJOIN(,TRUE,,,$C23,"[",Z$3,"]"),),"&lt;0",INDIRECT(_xlfn.TEXTJOIN(,TRUE,,,$C23,"[",Z$3,"]"),)),"-"),"")</f>
        <v/>
      </c>
      <c r="AA23" s="71" t="str">
        <f ca="1">IF(ExpenseSources[[#This Row],[Expense Switch]]="On",IFERROR(SUMIF(INDIRECT(_xlfn.TEXTJOIN(,TRUE,,,$C23,"[",AA$3,"]"),),"&lt;0",INDIRECT(_xlfn.TEXTJOIN(,TRUE,,,$C23,"[",AA$3,"]"),)),"-"),"")</f>
        <v/>
      </c>
      <c r="AB23" s="71" t="str">
        <f ca="1">IF(ExpenseSources[[#This Row],[Expense Switch]]="On",IFERROR(SUMIF(INDIRECT(_xlfn.TEXTJOIN(,TRUE,,,$C23,"[",AB$3,"]"),),"&lt;0",INDIRECT(_xlfn.TEXTJOIN(,TRUE,,,$C23,"[",AB$3,"]"),)),"-"),"")</f>
        <v/>
      </c>
      <c r="AC23" s="71" t="str">
        <f ca="1">IF(ExpenseSources[[#This Row],[Expense Switch]]="On",IFERROR(SUMIF(INDIRECT(_xlfn.TEXTJOIN(,TRUE,,,$C23,"[",AC$3,"]"),),"&lt;0",INDIRECT(_xlfn.TEXTJOIN(,TRUE,,,$C23,"[",AC$3,"]"),)),"-"),"")</f>
        <v/>
      </c>
      <c r="AD23" s="71" t="str">
        <f ca="1">IF(ExpenseSources[[#This Row],[Expense Switch]]="On",IFERROR(SUMIF(INDIRECT(_xlfn.TEXTJOIN(,TRUE,,,$C23,"[",AD$3,"]"),),"&lt;0",INDIRECT(_xlfn.TEXTJOIN(,TRUE,,,$C23,"[",AD$3,"]"),)),"-"),"")</f>
        <v/>
      </c>
      <c r="AE23" s="71" t="str">
        <f ca="1">IF(ExpenseSources[[#This Row],[Expense Switch]]="On",IFERROR(SUMIF(INDIRECT(_xlfn.TEXTJOIN(,TRUE,,,$C23,"[",AE$3,"]"),),"&lt;0",INDIRECT(_xlfn.TEXTJOIN(,TRUE,,,$C23,"[",AE$3,"]"),)),"-"),"")</f>
        <v/>
      </c>
      <c r="AF23" s="71" t="str">
        <f ca="1">IF(ExpenseSources[[#This Row],[Expense Switch]]="On",IFERROR(SUMIF(INDIRECT(_xlfn.TEXTJOIN(,TRUE,,,$C23,"[",AF$3,"]"),),"&lt;0",INDIRECT(_xlfn.TEXTJOIN(,TRUE,,,$C23,"[",AF$3,"]"),)),"-"),"")</f>
        <v/>
      </c>
      <c r="AG23" s="71" t="str">
        <f ca="1">IF(ExpenseSources[[#This Row],[Expense Switch]]="On",IFERROR(SUMIF(INDIRECT(_xlfn.TEXTJOIN(,TRUE,,,$C23,"[",AG$3,"]"),),"&lt;0",INDIRECT(_xlfn.TEXTJOIN(,TRUE,,,$C23,"[",AG$3,"]"),)),"-"),"")</f>
        <v/>
      </c>
      <c r="AH23" s="71" t="str">
        <f ca="1">IF(ExpenseSources[[#This Row],[Expense Switch]]="On",IFERROR(SUMIF(INDIRECT(_xlfn.TEXTJOIN(,TRUE,,,$C23,"[",AH$3,"]"),),"&lt;0",INDIRECT(_xlfn.TEXTJOIN(,TRUE,,,$C23,"[",AH$3,"]"),)),"-"),"")</f>
        <v/>
      </c>
      <c r="AI23" s="71" t="str">
        <f ca="1">IF(ExpenseSources[[#This Row],[Expense Switch]]="On",IFERROR(SUMIF(INDIRECT(_xlfn.TEXTJOIN(,TRUE,,,$C23,"[",AI$3,"]"),),"&lt;0",INDIRECT(_xlfn.TEXTJOIN(,TRUE,,,$C23,"[",AI$3,"]"),)),"-"),"")</f>
        <v/>
      </c>
      <c r="AJ23" s="71" t="str">
        <f ca="1">IF(ExpenseSources[[#This Row],[Expense Switch]]="On",IFERROR(SUMIF(INDIRECT(_xlfn.TEXTJOIN(,TRUE,,,$C23,"[",AJ$3,"]"),),"&lt;0",INDIRECT(_xlfn.TEXTJOIN(,TRUE,,,$C23,"[",AJ$3,"]"),)),"-"),"")</f>
        <v/>
      </c>
      <c r="AK23" s="71" t="str">
        <f ca="1">IF(ExpenseSources[[#This Row],[Expense Switch]]="On",IFERROR(SUMIF(INDIRECT(_xlfn.TEXTJOIN(,TRUE,,,$C23,"[",AK$3,"]"),),"&lt;0",INDIRECT(_xlfn.TEXTJOIN(,TRUE,,,$C23,"[",AK$3,"]"),)),"-"),"")</f>
        <v/>
      </c>
      <c r="AL23" s="71" t="str">
        <f ca="1">IF(ExpenseSources[[#This Row],[Expense Switch]]="On",IFERROR(SUMIF(INDIRECT(_xlfn.TEXTJOIN(,TRUE,,,$C23,"[",AL$3,"]"),),"&lt;0",INDIRECT(_xlfn.TEXTJOIN(,TRUE,,,$C23,"[",AL$3,"]"),)),"-"),"")</f>
        <v/>
      </c>
      <c r="AM23" s="71" t="str">
        <f ca="1">IF(ExpenseSources[[#This Row],[Expense Switch]]="On",IFERROR(SUMIF(INDIRECT(_xlfn.TEXTJOIN(,TRUE,,,$C23,"[",AM$3,"]"),),"&lt;0",INDIRECT(_xlfn.TEXTJOIN(,TRUE,,,$C23,"[",AM$3,"]"),)),"-"),"")</f>
        <v/>
      </c>
      <c r="AN23" s="71" t="str">
        <f ca="1">IF(ExpenseSources[[#This Row],[Expense Switch]]="On",IFERROR(SUMIF(INDIRECT(_xlfn.TEXTJOIN(,TRUE,,,$C23,"[",AN$3,"]"),),"&lt;0",INDIRECT(_xlfn.TEXTJOIN(,TRUE,,,$C23,"[",AN$3,"]"),)),"-"),"")</f>
        <v/>
      </c>
      <c r="AO23" s="71" t="str">
        <f ca="1">IF(ExpenseSources[[#This Row],[Expense Switch]]="On",IFERROR(SUMIF(INDIRECT(_xlfn.TEXTJOIN(,TRUE,,,$C23,"[",AO$3,"]"),),"&lt;0",INDIRECT(_xlfn.TEXTJOIN(,TRUE,,,$C23,"[",AO$3,"]"),)),"-"),"")</f>
        <v/>
      </c>
      <c r="AP23" s="71" t="str">
        <f ca="1">IF(ExpenseSources[[#This Row],[Expense Switch]]="On",IFERROR(SUMIF(INDIRECT(_xlfn.TEXTJOIN(,TRUE,,,$C23,"[",AP$3,"]"),),"&lt;0",INDIRECT(_xlfn.TEXTJOIN(,TRUE,,,$C23,"[",AP$3,"]"),)),"-"),"")</f>
        <v/>
      </c>
      <c r="AQ23" s="71" t="str">
        <f ca="1">IF(ExpenseSources[[#This Row],[Expense Switch]]="On",IFERROR(SUMIF(INDIRECT(_xlfn.TEXTJOIN(,TRUE,,,$C23,"[",AQ$3,"]"),),"&lt;0",INDIRECT(_xlfn.TEXTJOIN(,TRUE,,,$C23,"[",AQ$3,"]"),)),"-"),"")</f>
        <v/>
      </c>
      <c r="AR23" s="71" t="str">
        <f ca="1">IF(ExpenseSources[[#This Row],[Expense Switch]]="On",IFERROR(SUMIF(INDIRECT(_xlfn.TEXTJOIN(,TRUE,,,$C23,"[",AR$3,"]"),),"&lt;0",INDIRECT(_xlfn.TEXTJOIN(,TRUE,,,$C23,"[",AR$3,"]"),)),"-"),"")</f>
        <v/>
      </c>
      <c r="AS23" s="71" t="str">
        <f ca="1">IF(ExpenseSources[[#This Row],[Expense Switch]]="On",IFERROR(SUMIF(INDIRECT(_xlfn.TEXTJOIN(,TRUE,,,$C23,"[",AS$3,"]"),),"&lt;0",INDIRECT(_xlfn.TEXTJOIN(,TRUE,,,$C23,"[",AS$3,"]"),)),"-"),"")</f>
        <v/>
      </c>
      <c r="AT23" s="71" t="str">
        <f ca="1">IF(ExpenseSources[[#This Row],[Expense Switch]]="On",IFERROR(SUMIF(INDIRECT(_xlfn.TEXTJOIN(,TRUE,,,$C23,"[",AT$3,"]"),),"&lt;0",INDIRECT(_xlfn.TEXTJOIN(,TRUE,,,$C23,"[",AT$3,"]"),)),"-"),"")</f>
        <v/>
      </c>
      <c r="AU23" s="71" t="str">
        <f ca="1">IF(ExpenseSources[[#This Row],[Expense Switch]]="On",IFERROR(SUMIF(INDIRECT(_xlfn.TEXTJOIN(,TRUE,,,$C23,"[",AU$3,"]"),),"&lt;0",INDIRECT(_xlfn.TEXTJOIN(,TRUE,,,$C23,"[",AU$3,"]"),)),"-"),"")</f>
        <v/>
      </c>
      <c r="AV23" s="71" t="str">
        <f ca="1">IF(ExpenseSources[[#This Row],[Expense Switch]]="On",IFERROR(SUMIF(INDIRECT(_xlfn.TEXTJOIN(,TRUE,,,$C23,"[",AV$3,"]"),),"&lt;0",INDIRECT(_xlfn.TEXTJOIN(,TRUE,,,$C23,"[",AV$3,"]"),)),"-"),"")</f>
        <v/>
      </c>
      <c r="AW23" s="71" t="str">
        <f ca="1">IF(ExpenseSources[[#This Row],[Expense Switch]]="On",IFERROR(SUMIF(INDIRECT(_xlfn.TEXTJOIN(,TRUE,,,$C23,"[",AW$3,"]"),),"&lt;0",INDIRECT(_xlfn.TEXTJOIN(,TRUE,,,$C23,"[",AW$3,"]"),)),"-"),"")</f>
        <v/>
      </c>
      <c r="AX23" s="71" t="str">
        <f ca="1">IF(ExpenseSources[[#This Row],[Expense Switch]]="On",IFERROR(SUMIF(INDIRECT(_xlfn.TEXTJOIN(,TRUE,,,$C23,"[",AX$3,"]"),),"&lt;0",INDIRECT(_xlfn.TEXTJOIN(,TRUE,,,$C23,"[",AX$3,"]"),)),"-"),"")</f>
        <v/>
      </c>
      <c r="AY23" s="71" t="str">
        <f ca="1">IF(ExpenseSources[[#This Row],[Expense Switch]]="On",IFERROR(SUMIF(INDIRECT(_xlfn.TEXTJOIN(,TRUE,,,$C23,"[",AY$3,"]"),),"&lt;0",INDIRECT(_xlfn.TEXTJOIN(,TRUE,,,$C23,"[",AY$3,"]"),)),"-"),"")</f>
        <v/>
      </c>
      <c r="AZ23" s="71" t="str">
        <f ca="1">IF(ExpenseSources[[#This Row],[Expense Switch]]="On",IFERROR(SUMIF(INDIRECT(_xlfn.TEXTJOIN(,TRUE,,,$C23,"[",AZ$3,"]"),),"&lt;0",INDIRECT(_xlfn.TEXTJOIN(,TRUE,,,$C23,"[",AZ$3,"]"),)),"-"),"")</f>
        <v/>
      </c>
      <c r="BA23" s="71" t="str">
        <f ca="1">IF(ExpenseSources[[#This Row],[Expense Switch]]="On",IFERROR(SUMIF(INDIRECT(_xlfn.TEXTJOIN(,TRUE,,,$C23,"[",BA$3,"]"),),"&lt;0",INDIRECT(_xlfn.TEXTJOIN(,TRUE,,,$C23,"[",BA$3,"]"),)),"-"),"")</f>
        <v/>
      </c>
      <c r="BB23" s="71" t="str">
        <f ca="1">IF(ExpenseSources[[#This Row],[Expense Switch]]="On",IFERROR(SUMIF(INDIRECT(_xlfn.TEXTJOIN(,TRUE,,,$C23,"[",BB$3,"]"),),"&lt;0",INDIRECT(_xlfn.TEXTJOIN(,TRUE,,,$C23,"[",BB$3,"]"),)),"-"),"")</f>
        <v/>
      </c>
      <c r="BC23" s="71" t="str">
        <f ca="1">IF(ExpenseSources[[#This Row],[Expense Switch]]="On",IFERROR(SUMIF(INDIRECT(_xlfn.TEXTJOIN(,TRUE,,,$C23,"[",BC$3,"]"),),"&lt;0",INDIRECT(_xlfn.TEXTJOIN(,TRUE,,,$C23,"[",BC$3,"]"),)),"-"),"")</f>
        <v/>
      </c>
      <c r="BD23" s="71" t="str">
        <f ca="1">IF(ExpenseSources[[#This Row],[Expense Switch]]="On",IFERROR(SUMIF(INDIRECT(_xlfn.TEXTJOIN(,TRUE,,,$C23,"[",BD$3,"]"),),"&lt;0",INDIRECT(_xlfn.TEXTJOIN(,TRUE,,,$C23,"[",BD$3,"]"),)),"-"),"")</f>
        <v/>
      </c>
      <c r="BE23" s="71" t="str">
        <f ca="1">IF(ExpenseSources[[#This Row],[Expense Switch]]="On",IFERROR(SUMIF(INDIRECT(_xlfn.TEXTJOIN(,TRUE,,,$C23,"[",BE$3,"]"),),"&lt;0",INDIRECT(_xlfn.TEXTJOIN(,TRUE,,,$C23,"[",BE$3,"]"),)),"-"),"")</f>
        <v/>
      </c>
      <c r="BF23" s="71" t="str">
        <f ca="1">IF(ExpenseSources[[#This Row],[Expense Switch]]="On",IFERROR(SUMIF(INDIRECT(_xlfn.TEXTJOIN(,TRUE,,,$C23,"[",BF$3,"]"),),"&lt;0",INDIRECT(_xlfn.TEXTJOIN(,TRUE,,,$C23,"[",BF$3,"]"),)),"-"),"")</f>
        <v/>
      </c>
      <c r="BG23" s="71" t="str">
        <f ca="1">IF(ExpenseSources[[#This Row],[Expense Switch]]="On",IFERROR(SUMIF(INDIRECT(_xlfn.TEXTJOIN(,TRUE,,,$C23,"[",BG$3,"]"),),"&lt;0",INDIRECT(_xlfn.TEXTJOIN(,TRUE,,,$C23,"[",BG$3,"]"),)),"-"),"")</f>
        <v/>
      </c>
      <c r="BH23" s="71" t="str">
        <f ca="1">IF(ExpenseSources[[#This Row],[Expense Switch]]="On",IFERROR(SUMIF(INDIRECT(_xlfn.TEXTJOIN(,TRUE,,,$C23,"[",BH$3,"]"),),"&lt;0",INDIRECT(_xlfn.TEXTJOIN(,TRUE,,,$C23,"[",BH$3,"]"),)),"-"),"")</f>
        <v/>
      </c>
      <c r="BI23" s="71" t="str">
        <f ca="1">IF(ExpenseSources[[#This Row],[Expense Switch]]="On",IFERROR(SUMIF(INDIRECT(_xlfn.TEXTJOIN(,TRUE,,,$C23,"[",BI$3,"]"),),"&lt;0",INDIRECT(_xlfn.TEXTJOIN(,TRUE,,,$C23,"[",BI$3,"]"),)),"-"),"")</f>
        <v/>
      </c>
      <c r="BJ23" s="71" t="str">
        <f ca="1">IF(ExpenseSources[[#This Row],[Expense Switch]]="On",IFERROR(SUMIF(INDIRECT(_xlfn.TEXTJOIN(,TRUE,,,$C23,"[",BJ$3,"]"),),"&lt;0",INDIRECT(_xlfn.TEXTJOIN(,TRUE,,,$C23,"[",BJ$3,"]"),)),"-"),"")</f>
        <v/>
      </c>
      <c r="BK23" s="71" t="str">
        <f ca="1">IF(ExpenseSources[[#This Row],[Expense Switch]]="On",IFERROR(SUMIF(INDIRECT(_xlfn.TEXTJOIN(,TRUE,,,$C23,"[",BK$3,"]"),),"&lt;0",INDIRECT(_xlfn.TEXTJOIN(,TRUE,,,$C23,"[",BK$3,"]"),)),"-"),"")</f>
        <v/>
      </c>
    </row>
    <row r="24" spans="2:63" ht="16.5" thickTop="1" thickBot="1" x14ac:dyDescent="0.3">
      <c r="B24" s="71" t="str">
        <f>'KPI Calculations and Macros'!C22</f>
        <v>Off</v>
      </c>
      <c r="C24" s="70">
        <f>'KPI Calculations and Macros'!B22</f>
        <v>0</v>
      </c>
      <c r="D24" s="71" t="str">
        <f ca="1">IF(ExpenseSources[[#This Row],[Expense Switch]]="On",IFERROR(SUMIF(INDIRECT(_xlfn.TEXTJOIN(,TRUE,,,$C24,"[",D$3,"]"),),"&lt;0",INDIRECT(_xlfn.TEXTJOIN(,TRUE,,,$C24,"[",D$3,"]"),)),"-"),"")</f>
        <v/>
      </c>
      <c r="E24" s="71" t="str">
        <f ca="1">IF(ExpenseSources[[#This Row],[Expense Switch]]="On",IFERROR(SUMIF(INDIRECT(_xlfn.TEXTJOIN(,TRUE,,,$C24,"[",E$3,"]"),),"&lt;0",INDIRECT(_xlfn.TEXTJOIN(,TRUE,,,$C24,"[",E$3,"]"),)),"-"),"")</f>
        <v/>
      </c>
      <c r="F24" s="71" t="str">
        <f ca="1">IF(ExpenseSources[[#This Row],[Expense Switch]]="On",IFERROR(SUMIF(INDIRECT(_xlfn.TEXTJOIN(,TRUE,,,$C24,"[",F$3,"]"),),"&lt;0",INDIRECT(_xlfn.TEXTJOIN(,TRUE,,,$C24,"[",F$3,"]"),)),"-"),"")</f>
        <v/>
      </c>
      <c r="G24" s="71" t="str">
        <f ca="1">IF(ExpenseSources[[#This Row],[Expense Switch]]="On",IFERROR(SUMIF(INDIRECT(_xlfn.TEXTJOIN(,TRUE,,,$C24,"[",G$3,"]"),),"&lt;0",INDIRECT(_xlfn.TEXTJOIN(,TRUE,,,$C24,"[",G$3,"]"),)),"-"),"")</f>
        <v/>
      </c>
      <c r="H24" s="71" t="str">
        <f ca="1">IF(ExpenseSources[[#This Row],[Expense Switch]]="On",IFERROR(SUMIF(INDIRECT(_xlfn.TEXTJOIN(,TRUE,,,$C24,"[",H$3,"]"),),"&lt;0",INDIRECT(_xlfn.TEXTJOIN(,TRUE,,,$C24,"[",H$3,"]"),)),"-"),"")</f>
        <v/>
      </c>
      <c r="I24" s="71" t="str">
        <f ca="1">IF(ExpenseSources[[#This Row],[Expense Switch]]="On",IFERROR(SUMIF(INDIRECT(_xlfn.TEXTJOIN(,TRUE,,,$C24,"[",I$3,"]"),),"&lt;0",INDIRECT(_xlfn.TEXTJOIN(,TRUE,,,$C24,"[",I$3,"]"),)),"-"),"")</f>
        <v/>
      </c>
      <c r="J24" s="71" t="str">
        <f ca="1">IF(ExpenseSources[[#This Row],[Expense Switch]]="On",IFERROR(SUMIF(INDIRECT(_xlfn.TEXTJOIN(,TRUE,,,$C24,"[",J$3,"]"),),"&lt;0",INDIRECT(_xlfn.TEXTJOIN(,TRUE,,,$C24,"[",J$3,"]"),)),"-"),"")</f>
        <v/>
      </c>
      <c r="K24" s="71" t="str">
        <f ca="1">IF(ExpenseSources[[#This Row],[Expense Switch]]="On",IFERROR(SUMIF(INDIRECT(_xlfn.TEXTJOIN(,TRUE,,,$C24,"[",K$3,"]"),),"&lt;0",INDIRECT(_xlfn.TEXTJOIN(,TRUE,,,$C24,"[",K$3,"]"),)),"-"),"")</f>
        <v/>
      </c>
      <c r="L24" s="71" t="str">
        <f ca="1">IF(ExpenseSources[[#This Row],[Expense Switch]]="On",IFERROR(SUMIF(INDIRECT(_xlfn.TEXTJOIN(,TRUE,,,$C24,"[",L$3,"]"),),"&lt;0",INDIRECT(_xlfn.TEXTJOIN(,TRUE,,,$C24,"[",L$3,"]"),)),"-"),"")</f>
        <v/>
      </c>
      <c r="M24" s="71" t="str">
        <f ca="1">IF(ExpenseSources[[#This Row],[Expense Switch]]="On",IFERROR(SUMIF(INDIRECT(_xlfn.TEXTJOIN(,TRUE,,,$C24,"[",M$3,"]"),),"&lt;0",INDIRECT(_xlfn.TEXTJOIN(,TRUE,,,$C24,"[",M$3,"]"),)),"-"),"")</f>
        <v/>
      </c>
      <c r="N24" s="71" t="str">
        <f ca="1">IF(ExpenseSources[[#This Row],[Expense Switch]]="On",IFERROR(SUMIF(INDIRECT(_xlfn.TEXTJOIN(,TRUE,,,$C24,"[",N$3,"]"),),"&lt;0",INDIRECT(_xlfn.TEXTJOIN(,TRUE,,,$C24,"[",N$3,"]"),)),"-"),"")</f>
        <v/>
      </c>
      <c r="O24" s="71" t="str">
        <f ca="1">IF(ExpenseSources[[#This Row],[Expense Switch]]="On",IFERROR(SUMIF(INDIRECT(_xlfn.TEXTJOIN(,TRUE,,,$C24,"[",O$3,"]"),),"&lt;0",INDIRECT(_xlfn.TEXTJOIN(,TRUE,,,$C24,"[",O$3,"]"),)),"-"),"")</f>
        <v/>
      </c>
      <c r="P24" s="71" t="str">
        <f ca="1">IF(ExpenseSources[[#This Row],[Expense Switch]]="On",IFERROR(SUMIF(INDIRECT(_xlfn.TEXTJOIN(,TRUE,,,$C24,"[",P$3,"]"),),"&lt;0",INDIRECT(_xlfn.TEXTJOIN(,TRUE,,,$C24,"[",P$3,"]"),)),"-"),"")</f>
        <v/>
      </c>
      <c r="Q24" s="71" t="str">
        <f ca="1">IF(ExpenseSources[[#This Row],[Expense Switch]]="On",IFERROR(SUMIF(INDIRECT(_xlfn.TEXTJOIN(,TRUE,,,$C24,"[",Q$3,"]"),),"&lt;0",INDIRECT(_xlfn.TEXTJOIN(,TRUE,,,$C24,"[",Q$3,"]"),)),"-"),"")</f>
        <v/>
      </c>
      <c r="R24" s="71" t="str">
        <f ca="1">IF(ExpenseSources[[#This Row],[Expense Switch]]="On",IFERROR(SUMIF(INDIRECT(_xlfn.TEXTJOIN(,TRUE,,,$C24,"[",R$3,"]"),),"&lt;0",INDIRECT(_xlfn.TEXTJOIN(,TRUE,,,$C24,"[",R$3,"]"),)),"-"),"")</f>
        <v/>
      </c>
      <c r="S24" s="71" t="str">
        <f ca="1">IF(ExpenseSources[[#This Row],[Expense Switch]]="On",IFERROR(SUMIF(INDIRECT(_xlfn.TEXTJOIN(,TRUE,,,$C24,"[",S$3,"]"),),"&lt;0",INDIRECT(_xlfn.TEXTJOIN(,TRUE,,,$C24,"[",S$3,"]"),)),"-"),"")</f>
        <v/>
      </c>
      <c r="T24" s="71" t="str">
        <f ca="1">IF(ExpenseSources[[#This Row],[Expense Switch]]="On",IFERROR(SUMIF(INDIRECT(_xlfn.TEXTJOIN(,TRUE,,,$C24,"[",T$3,"]"),),"&lt;0",INDIRECT(_xlfn.TEXTJOIN(,TRUE,,,$C24,"[",T$3,"]"),)),"-"),"")</f>
        <v/>
      </c>
      <c r="U24" s="71" t="str">
        <f ca="1">IF(ExpenseSources[[#This Row],[Expense Switch]]="On",IFERROR(SUMIF(INDIRECT(_xlfn.TEXTJOIN(,TRUE,,,$C24,"[",U$3,"]"),),"&lt;0",INDIRECT(_xlfn.TEXTJOIN(,TRUE,,,$C24,"[",U$3,"]"),)),"-"),"")</f>
        <v/>
      </c>
      <c r="V24" s="71" t="str">
        <f ca="1">IF(ExpenseSources[[#This Row],[Expense Switch]]="On",IFERROR(SUMIF(INDIRECT(_xlfn.TEXTJOIN(,TRUE,,,$C24,"[",V$3,"]"),),"&lt;0",INDIRECT(_xlfn.TEXTJOIN(,TRUE,,,$C24,"[",V$3,"]"),)),"-"),"")</f>
        <v/>
      </c>
      <c r="W24" s="71" t="str">
        <f ca="1">IF(ExpenseSources[[#This Row],[Expense Switch]]="On",IFERROR(SUMIF(INDIRECT(_xlfn.TEXTJOIN(,TRUE,,,$C24,"[",W$3,"]"),),"&lt;0",INDIRECT(_xlfn.TEXTJOIN(,TRUE,,,$C24,"[",W$3,"]"),)),"-"),"")</f>
        <v/>
      </c>
      <c r="X24" s="71" t="str">
        <f ca="1">IF(ExpenseSources[[#This Row],[Expense Switch]]="On",IFERROR(SUMIF(INDIRECT(_xlfn.TEXTJOIN(,TRUE,,,$C24,"[",X$3,"]"),),"&lt;0",INDIRECT(_xlfn.TEXTJOIN(,TRUE,,,$C24,"[",X$3,"]"),)),"-"),"")</f>
        <v/>
      </c>
      <c r="Y24" s="71" t="str">
        <f ca="1">IF(ExpenseSources[[#This Row],[Expense Switch]]="On",IFERROR(SUMIF(INDIRECT(_xlfn.TEXTJOIN(,TRUE,,,$C24,"[",Y$3,"]"),),"&lt;0",INDIRECT(_xlfn.TEXTJOIN(,TRUE,,,$C24,"[",Y$3,"]"),)),"-"),"")</f>
        <v/>
      </c>
      <c r="Z24" s="71" t="str">
        <f ca="1">IF(ExpenseSources[[#This Row],[Expense Switch]]="On",IFERROR(SUMIF(INDIRECT(_xlfn.TEXTJOIN(,TRUE,,,$C24,"[",Z$3,"]"),),"&lt;0",INDIRECT(_xlfn.TEXTJOIN(,TRUE,,,$C24,"[",Z$3,"]"),)),"-"),"")</f>
        <v/>
      </c>
      <c r="AA24" s="71" t="str">
        <f ca="1">IF(ExpenseSources[[#This Row],[Expense Switch]]="On",IFERROR(SUMIF(INDIRECT(_xlfn.TEXTJOIN(,TRUE,,,$C24,"[",AA$3,"]"),),"&lt;0",INDIRECT(_xlfn.TEXTJOIN(,TRUE,,,$C24,"[",AA$3,"]"),)),"-"),"")</f>
        <v/>
      </c>
      <c r="AB24" s="71" t="str">
        <f ca="1">IF(ExpenseSources[[#This Row],[Expense Switch]]="On",IFERROR(SUMIF(INDIRECT(_xlfn.TEXTJOIN(,TRUE,,,$C24,"[",AB$3,"]"),),"&lt;0",INDIRECT(_xlfn.TEXTJOIN(,TRUE,,,$C24,"[",AB$3,"]"),)),"-"),"")</f>
        <v/>
      </c>
      <c r="AC24" s="71" t="str">
        <f ca="1">IF(ExpenseSources[[#This Row],[Expense Switch]]="On",IFERROR(SUMIF(INDIRECT(_xlfn.TEXTJOIN(,TRUE,,,$C24,"[",AC$3,"]"),),"&lt;0",INDIRECT(_xlfn.TEXTJOIN(,TRUE,,,$C24,"[",AC$3,"]"),)),"-"),"")</f>
        <v/>
      </c>
      <c r="AD24" s="71" t="str">
        <f ca="1">IF(ExpenseSources[[#This Row],[Expense Switch]]="On",IFERROR(SUMIF(INDIRECT(_xlfn.TEXTJOIN(,TRUE,,,$C24,"[",AD$3,"]"),),"&lt;0",INDIRECT(_xlfn.TEXTJOIN(,TRUE,,,$C24,"[",AD$3,"]"),)),"-"),"")</f>
        <v/>
      </c>
      <c r="AE24" s="71" t="str">
        <f ca="1">IF(ExpenseSources[[#This Row],[Expense Switch]]="On",IFERROR(SUMIF(INDIRECT(_xlfn.TEXTJOIN(,TRUE,,,$C24,"[",AE$3,"]"),),"&lt;0",INDIRECT(_xlfn.TEXTJOIN(,TRUE,,,$C24,"[",AE$3,"]"),)),"-"),"")</f>
        <v/>
      </c>
      <c r="AF24" s="71" t="str">
        <f ca="1">IF(ExpenseSources[[#This Row],[Expense Switch]]="On",IFERROR(SUMIF(INDIRECT(_xlfn.TEXTJOIN(,TRUE,,,$C24,"[",AF$3,"]"),),"&lt;0",INDIRECT(_xlfn.TEXTJOIN(,TRUE,,,$C24,"[",AF$3,"]"),)),"-"),"")</f>
        <v/>
      </c>
      <c r="AG24" s="71" t="str">
        <f ca="1">IF(ExpenseSources[[#This Row],[Expense Switch]]="On",IFERROR(SUMIF(INDIRECT(_xlfn.TEXTJOIN(,TRUE,,,$C24,"[",AG$3,"]"),),"&lt;0",INDIRECT(_xlfn.TEXTJOIN(,TRUE,,,$C24,"[",AG$3,"]"),)),"-"),"")</f>
        <v/>
      </c>
      <c r="AH24" s="71" t="str">
        <f ca="1">IF(ExpenseSources[[#This Row],[Expense Switch]]="On",IFERROR(SUMIF(INDIRECT(_xlfn.TEXTJOIN(,TRUE,,,$C24,"[",AH$3,"]"),),"&lt;0",INDIRECT(_xlfn.TEXTJOIN(,TRUE,,,$C24,"[",AH$3,"]"),)),"-"),"")</f>
        <v/>
      </c>
      <c r="AI24" s="71" t="str">
        <f ca="1">IF(ExpenseSources[[#This Row],[Expense Switch]]="On",IFERROR(SUMIF(INDIRECT(_xlfn.TEXTJOIN(,TRUE,,,$C24,"[",AI$3,"]"),),"&lt;0",INDIRECT(_xlfn.TEXTJOIN(,TRUE,,,$C24,"[",AI$3,"]"),)),"-"),"")</f>
        <v/>
      </c>
      <c r="AJ24" s="71" t="str">
        <f ca="1">IF(ExpenseSources[[#This Row],[Expense Switch]]="On",IFERROR(SUMIF(INDIRECT(_xlfn.TEXTJOIN(,TRUE,,,$C24,"[",AJ$3,"]"),),"&lt;0",INDIRECT(_xlfn.TEXTJOIN(,TRUE,,,$C24,"[",AJ$3,"]"),)),"-"),"")</f>
        <v/>
      </c>
      <c r="AK24" s="71" t="str">
        <f ca="1">IF(ExpenseSources[[#This Row],[Expense Switch]]="On",IFERROR(SUMIF(INDIRECT(_xlfn.TEXTJOIN(,TRUE,,,$C24,"[",AK$3,"]"),),"&lt;0",INDIRECT(_xlfn.TEXTJOIN(,TRUE,,,$C24,"[",AK$3,"]"),)),"-"),"")</f>
        <v/>
      </c>
      <c r="AL24" s="71" t="str">
        <f ca="1">IF(ExpenseSources[[#This Row],[Expense Switch]]="On",IFERROR(SUMIF(INDIRECT(_xlfn.TEXTJOIN(,TRUE,,,$C24,"[",AL$3,"]"),),"&lt;0",INDIRECT(_xlfn.TEXTJOIN(,TRUE,,,$C24,"[",AL$3,"]"),)),"-"),"")</f>
        <v/>
      </c>
      <c r="AM24" s="71" t="str">
        <f ca="1">IF(ExpenseSources[[#This Row],[Expense Switch]]="On",IFERROR(SUMIF(INDIRECT(_xlfn.TEXTJOIN(,TRUE,,,$C24,"[",AM$3,"]"),),"&lt;0",INDIRECT(_xlfn.TEXTJOIN(,TRUE,,,$C24,"[",AM$3,"]"),)),"-"),"")</f>
        <v/>
      </c>
      <c r="AN24" s="71" t="str">
        <f ca="1">IF(ExpenseSources[[#This Row],[Expense Switch]]="On",IFERROR(SUMIF(INDIRECT(_xlfn.TEXTJOIN(,TRUE,,,$C24,"[",AN$3,"]"),),"&lt;0",INDIRECT(_xlfn.TEXTJOIN(,TRUE,,,$C24,"[",AN$3,"]"),)),"-"),"")</f>
        <v/>
      </c>
      <c r="AO24" s="71" t="str">
        <f ca="1">IF(ExpenseSources[[#This Row],[Expense Switch]]="On",IFERROR(SUMIF(INDIRECT(_xlfn.TEXTJOIN(,TRUE,,,$C24,"[",AO$3,"]"),),"&lt;0",INDIRECT(_xlfn.TEXTJOIN(,TRUE,,,$C24,"[",AO$3,"]"),)),"-"),"")</f>
        <v/>
      </c>
      <c r="AP24" s="71" t="str">
        <f ca="1">IF(ExpenseSources[[#This Row],[Expense Switch]]="On",IFERROR(SUMIF(INDIRECT(_xlfn.TEXTJOIN(,TRUE,,,$C24,"[",AP$3,"]"),),"&lt;0",INDIRECT(_xlfn.TEXTJOIN(,TRUE,,,$C24,"[",AP$3,"]"),)),"-"),"")</f>
        <v/>
      </c>
      <c r="AQ24" s="71" t="str">
        <f ca="1">IF(ExpenseSources[[#This Row],[Expense Switch]]="On",IFERROR(SUMIF(INDIRECT(_xlfn.TEXTJOIN(,TRUE,,,$C24,"[",AQ$3,"]"),),"&lt;0",INDIRECT(_xlfn.TEXTJOIN(,TRUE,,,$C24,"[",AQ$3,"]"),)),"-"),"")</f>
        <v/>
      </c>
      <c r="AR24" s="71" t="str">
        <f ca="1">IF(ExpenseSources[[#This Row],[Expense Switch]]="On",IFERROR(SUMIF(INDIRECT(_xlfn.TEXTJOIN(,TRUE,,,$C24,"[",AR$3,"]"),),"&lt;0",INDIRECT(_xlfn.TEXTJOIN(,TRUE,,,$C24,"[",AR$3,"]"),)),"-"),"")</f>
        <v/>
      </c>
      <c r="AS24" s="71" t="str">
        <f ca="1">IF(ExpenseSources[[#This Row],[Expense Switch]]="On",IFERROR(SUMIF(INDIRECT(_xlfn.TEXTJOIN(,TRUE,,,$C24,"[",AS$3,"]"),),"&lt;0",INDIRECT(_xlfn.TEXTJOIN(,TRUE,,,$C24,"[",AS$3,"]"),)),"-"),"")</f>
        <v/>
      </c>
      <c r="AT24" s="71" t="str">
        <f ca="1">IF(ExpenseSources[[#This Row],[Expense Switch]]="On",IFERROR(SUMIF(INDIRECT(_xlfn.TEXTJOIN(,TRUE,,,$C24,"[",AT$3,"]"),),"&lt;0",INDIRECT(_xlfn.TEXTJOIN(,TRUE,,,$C24,"[",AT$3,"]"),)),"-"),"")</f>
        <v/>
      </c>
      <c r="AU24" s="71" t="str">
        <f ca="1">IF(ExpenseSources[[#This Row],[Expense Switch]]="On",IFERROR(SUMIF(INDIRECT(_xlfn.TEXTJOIN(,TRUE,,,$C24,"[",AU$3,"]"),),"&lt;0",INDIRECT(_xlfn.TEXTJOIN(,TRUE,,,$C24,"[",AU$3,"]"),)),"-"),"")</f>
        <v/>
      </c>
      <c r="AV24" s="71" t="str">
        <f ca="1">IF(ExpenseSources[[#This Row],[Expense Switch]]="On",IFERROR(SUMIF(INDIRECT(_xlfn.TEXTJOIN(,TRUE,,,$C24,"[",AV$3,"]"),),"&lt;0",INDIRECT(_xlfn.TEXTJOIN(,TRUE,,,$C24,"[",AV$3,"]"),)),"-"),"")</f>
        <v/>
      </c>
      <c r="AW24" s="71" t="str">
        <f ca="1">IF(ExpenseSources[[#This Row],[Expense Switch]]="On",IFERROR(SUMIF(INDIRECT(_xlfn.TEXTJOIN(,TRUE,,,$C24,"[",AW$3,"]"),),"&lt;0",INDIRECT(_xlfn.TEXTJOIN(,TRUE,,,$C24,"[",AW$3,"]"),)),"-"),"")</f>
        <v/>
      </c>
      <c r="AX24" s="71" t="str">
        <f ca="1">IF(ExpenseSources[[#This Row],[Expense Switch]]="On",IFERROR(SUMIF(INDIRECT(_xlfn.TEXTJOIN(,TRUE,,,$C24,"[",AX$3,"]"),),"&lt;0",INDIRECT(_xlfn.TEXTJOIN(,TRUE,,,$C24,"[",AX$3,"]"),)),"-"),"")</f>
        <v/>
      </c>
      <c r="AY24" s="71" t="str">
        <f ca="1">IF(ExpenseSources[[#This Row],[Expense Switch]]="On",IFERROR(SUMIF(INDIRECT(_xlfn.TEXTJOIN(,TRUE,,,$C24,"[",AY$3,"]"),),"&lt;0",INDIRECT(_xlfn.TEXTJOIN(,TRUE,,,$C24,"[",AY$3,"]"),)),"-"),"")</f>
        <v/>
      </c>
      <c r="AZ24" s="71" t="str">
        <f ca="1">IF(ExpenseSources[[#This Row],[Expense Switch]]="On",IFERROR(SUMIF(INDIRECT(_xlfn.TEXTJOIN(,TRUE,,,$C24,"[",AZ$3,"]"),),"&lt;0",INDIRECT(_xlfn.TEXTJOIN(,TRUE,,,$C24,"[",AZ$3,"]"),)),"-"),"")</f>
        <v/>
      </c>
      <c r="BA24" s="71" t="str">
        <f ca="1">IF(ExpenseSources[[#This Row],[Expense Switch]]="On",IFERROR(SUMIF(INDIRECT(_xlfn.TEXTJOIN(,TRUE,,,$C24,"[",BA$3,"]"),),"&lt;0",INDIRECT(_xlfn.TEXTJOIN(,TRUE,,,$C24,"[",BA$3,"]"),)),"-"),"")</f>
        <v/>
      </c>
      <c r="BB24" s="71" t="str">
        <f ca="1">IF(ExpenseSources[[#This Row],[Expense Switch]]="On",IFERROR(SUMIF(INDIRECT(_xlfn.TEXTJOIN(,TRUE,,,$C24,"[",BB$3,"]"),),"&lt;0",INDIRECT(_xlfn.TEXTJOIN(,TRUE,,,$C24,"[",BB$3,"]"),)),"-"),"")</f>
        <v/>
      </c>
      <c r="BC24" s="71" t="str">
        <f ca="1">IF(ExpenseSources[[#This Row],[Expense Switch]]="On",IFERROR(SUMIF(INDIRECT(_xlfn.TEXTJOIN(,TRUE,,,$C24,"[",BC$3,"]"),),"&lt;0",INDIRECT(_xlfn.TEXTJOIN(,TRUE,,,$C24,"[",BC$3,"]"),)),"-"),"")</f>
        <v/>
      </c>
      <c r="BD24" s="71" t="str">
        <f ca="1">IF(ExpenseSources[[#This Row],[Expense Switch]]="On",IFERROR(SUMIF(INDIRECT(_xlfn.TEXTJOIN(,TRUE,,,$C24,"[",BD$3,"]"),),"&lt;0",INDIRECT(_xlfn.TEXTJOIN(,TRUE,,,$C24,"[",BD$3,"]"),)),"-"),"")</f>
        <v/>
      </c>
      <c r="BE24" s="71" t="str">
        <f ca="1">IF(ExpenseSources[[#This Row],[Expense Switch]]="On",IFERROR(SUMIF(INDIRECT(_xlfn.TEXTJOIN(,TRUE,,,$C24,"[",BE$3,"]"),),"&lt;0",INDIRECT(_xlfn.TEXTJOIN(,TRUE,,,$C24,"[",BE$3,"]"),)),"-"),"")</f>
        <v/>
      </c>
      <c r="BF24" s="71" t="str">
        <f ca="1">IF(ExpenseSources[[#This Row],[Expense Switch]]="On",IFERROR(SUMIF(INDIRECT(_xlfn.TEXTJOIN(,TRUE,,,$C24,"[",BF$3,"]"),),"&lt;0",INDIRECT(_xlfn.TEXTJOIN(,TRUE,,,$C24,"[",BF$3,"]"),)),"-"),"")</f>
        <v/>
      </c>
      <c r="BG24" s="71" t="str">
        <f ca="1">IF(ExpenseSources[[#This Row],[Expense Switch]]="On",IFERROR(SUMIF(INDIRECT(_xlfn.TEXTJOIN(,TRUE,,,$C24,"[",BG$3,"]"),),"&lt;0",INDIRECT(_xlfn.TEXTJOIN(,TRUE,,,$C24,"[",BG$3,"]"),)),"-"),"")</f>
        <v/>
      </c>
      <c r="BH24" s="71" t="str">
        <f ca="1">IF(ExpenseSources[[#This Row],[Expense Switch]]="On",IFERROR(SUMIF(INDIRECT(_xlfn.TEXTJOIN(,TRUE,,,$C24,"[",BH$3,"]"),),"&lt;0",INDIRECT(_xlfn.TEXTJOIN(,TRUE,,,$C24,"[",BH$3,"]"),)),"-"),"")</f>
        <v/>
      </c>
      <c r="BI24" s="71" t="str">
        <f ca="1">IF(ExpenseSources[[#This Row],[Expense Switch]]="On",IFERROR(SUMIF(INDIRECT(_xlfn.TEXTJOIN(,TRUE,,,$C24,"[",BI$3,"]"),),"&lt;0",INDIRECT(_xlfn.TEXTJOIN(,TRUE,,,$C24,"[",BI$3,"]"),)),"-"),"")</f>
        <v/>
      </c>
      <c r="BJ24" s="71" t="str">
        <f ca="1">IF(ExpenseSources[[#This Row],[Expense Switch]]="On",IFERROR(SUMIF(INDIRECT(_xlfn.TEXTJOIN(,TRUE,,,$C24,"[",BJ$3,"]"),),"&lt;0",INDIRECT(_xlfn.TEXTJOIN(,TRUE,,,$C24,"[",BJ$3,"]"),)),"-"),"")</f>
        <v/>
      </c>
      <c r="BK24" s="71" t="str">
        <f ca="1">IF(ExpenseSources[[#This Row],[Expense Switch]]="On",IFERROR(SUMIF(INDIRECT(_xlfn.TEXTJOIN(,TRUE,,,$C24,"[",BK$3,"]"),),"&lt;0",INDIRECT(_xlfn.TEXTJOIN(,TRUE,,,$C24,"[",BK$3,"]"),)),"-"),"")</f>
        <v/>
      </c>
    </row>
    <row r="25" spans="2:63" ht="16.5" thickTop="1" thickBot="1" x14ac:dyDescent="0.3">
      <c r="B25" s="71" t="str">
        <f>'KPI Calculations and Macros'!C23</f>
        <v>Off</v>
      </c>
      <c r="C25" s="70">
        <f>'KPI Calculations and Macros'!B23</f>
        <v>0</v>
      </c>
      <c r="D25" s="71" t="str">
        <f ca="1">IF(ExpenseSources[[#This Row],[Expense Switch]]="On",IFERROR(SUMIF(INDIRECT(_xlfn.TEXTJOIN(,TRUE,,,$C25,"[",D$3,"]"),),"&lt;0",INDIRECT(_xlfn.TEXTJOIN(,TRUE,,,$C25,"[",D$3,"]"),)),"-"),"")</f>
        <v/>
      </c>
      <c r="E25" s="71" t="str">
        <f ca="1">IF(ExpenseSources[[#This Row],[Expense Switch]]="On",IFERROR(SUMIF(INDIRECT(_xlfn.TEXTJOIN(,TRUE,,,$C25,"[",E$3,"]"),),"&lt;0",INDIRECT(_xlfn.TEXTJOIN(,TRUE,,,$C25,"[",E$3,"]"),)),"-"),"")</f>
        <v/>
      </c>
      <c r="F25" s="71" t="str">
        <f ca="1">IF(ExpenseSources[[#This Row],[Expense Switch]]="On",IFERROR(SUMIF(INDIRECT(_xlfn.TEXTJOIN(,TRUE,,,$C25,"[",F$3,"]"),),"&lt;0",INDIRECT(_xlfn.TEXTJOIN(,TRUE,,,$C25,"[",F$3,"]"),)),"-"),"")</f>
        <v/>
      </c>
      <c r="G25" s="71" t="str">
        <f ca="1">IF(ExpenseSources[[#This Row],[Expense Switch]]="On",IFERROR(SUMIF(INDIRECT(_xlfn.TEXTJOIN(,TRUE,,,$C25,"[",G$3,"]"),),"&lt;0",INDIRECT(_xlfn.TEXTJOIN(,TRUE,,,$C25,"[",G$3,"]"),)),"-"),"")</f>
        <v/>
      </c>
      <c r="H25" s="71" t="str">
        <f ca="1">IF(ExpenseSources[[#This Row],[Expense Switch]]="On",IFERROR(SUMIF(INDIRECT(_xlfn.TEXTJOIN(,TRUE,,,$C25,"[",H$3,"]"),),"&lt;0",INDIRECT(_xlfn.TEXTJOIN(,TRUE,,,$C25,"[",H$3,"]"),)),"-"),"")</f>
        <v/>
      </c>
      <c r="I25" s="71" t="str">
        <f ca="1">IF(ExpenseSources[[#This Row],[Expense Switch]]="On",IFERROR(SUMIF(INDIRECT(_xlfn.TEXTJOIN(,TRUE,,,$C25,"[",I$3,"]"),),"&lt;0",INDIRECT(_xlfn.TEXTJOIN(,TRUE,,,$C25,"[",I$3,"]"),)),"-"),"")</f>
        <v/>
      </c>
      <c r="J25" s="71" t="str">
        <f ca="1">IF(ExpenseSources[[#This Row],[Expense Switch]]="On",IFERROR(SUMIF(INDIRECT(_xlfn.TEXTJOIN(,TRUE,,,$C25,"[",J$3,"]"),),"&lt;0",INDIRECT(_xlfn.TEXTJOIN(,TRUE,,,$C25,"[",J$3,"]"),)),"-"),"")</f>
        <v/>
      </c>
      <c r="K25" s="71" t="str">
        <f ca="1">IF(ExpenseSources[[#This Row],[Expense Switch]]="On",IFERROR(SUMIF(INDIRECT(_xlfn.TEXTJOIN(,TRUE,,,$C25,"[",K$3,"]"),),"&lt;0",INDIRECT(_xlfn.TEXTJOIN(,TRUE,,,$C25,"[",K$3,"]"),)),"-"),"")</f>
        <v/>
      </c>
      <c r="L25" s="71" t="str">
        <f ca="1">IF(ExpenseSources[[#This Row],[Expense Switch]]="On",IFERROR(SUMIF(INDIRECT(_xlfn.TEXTJOIN(,TRUE,,,$C25,"[",L$3,"]"),),"&lt;0",INDIRECT(_xlfn.TEXTJOIN(,TRUE,,,$C25,"[",L$3,"]"),)),"-"),"")</f>
        <v/>
      </c>
      <c r="M25" s="71" t="str">
        <f ca="1">IF(ExpenseSources[[#This Row],[Expense Switch]]="On",IFERROR(SUMIF(INDIRECT(_xlfn.TEXTJOIN(,TRUE,,,$C25,"[",M$3,"]"),),"&lt;0",INDIRECT(_xlfn.TEXTJOIN(,TRUE,,,$C25,"[",M$3,"]"),)),"-"),"")</f>
        <v/>
      </c>
      <c r="N25" s="71" t="str">
        <f ca="1">IF(ExpenseSources[[#This Row],[Expense Switch]]="On",IFERROR(SUMIF(INDIRECT(_xlfn.TEXTJOIN(,TRUE,,,$C25,"[",N$3,"]"),),"&lt;0",INDIRECT(_xlfn.TEXTJOIN(,TRUE,,,$C25,"[",N$3,"]"),)),"-"),"")</f>
        <v/>
      </c>
      <c r="O25" s="71" t="str">
        <f ca="1">IF(ExpenseSources[[#This Row],[Expense Switch]]="On",IFERROR(SUMIF(INDIRECT(_xlfn.TEXTJOIN(,TRUE,,,$C25,"[",O$3,"]"),),"&lt;0",INDIRECT(_xlfn.TEXTJOIN(,TRUE,,,$C25,"[",O$3,"]"),)),"-"),"")</f>
        <v/>
      </c>
      <c r="P25" s="71" t="str">
        <f ca="1">IF(ExpenseSources[[#This Row],[Expense Switch]]="On",IFERROR(SUMIF(INDIRECT(_xlfn.TEXTJOIN(,TRUE,,,$C25,"[",P$3,"]"),),"&lt;0",INDIRECT(_xlfn.TEXTJOIN(,TRUE,,,$C25,"[",P$3,"]"),)),"-"),"")</f>
        <v/>
      </c>
      <c r="Q25" s="71" t="str">
        <f ca="1">IF(ExpenseSources[[#This Row],[Expense Switch]]="On",IFERROR(SUMIF(INDIRECT(_xlfn.TEXTJOIN(,TRUE,,,$C25,"[",Q$3,"]"),),"&lt;0",INDIRECT(_xlfn.TEXTJOIN(,TRUE,,,$C25,"[",Q$3,"]"),)),"-"),"")</f>
        <v/>
      </c>
      <c r="R25" s="71" t="str">
        <f ca="1">IF(ExpenseSources[[#This Row],[Expense Switch]]="On",IFERROR(SUMIF(INDIRECT(_xlfn.TEXTJOIN(,TRUE,,,$C25,"[",R$3,"]"),),"&lt;0",INDIRECT(_xlfn.TEXTJOIN(,TRUE,,,$C25,"[",R$3,"]"),)),"-"),"")</f>
        <v/>
      </c>
      <c r="S25" s="71" t="str">
        <f ca="1">IF(ExpenseSources[[#This Row],[Expense Switch]]="On",IFERROR(SUMIF(INDIRECT(_xlfn.TEXTJOIN(,TRUE,,,$C25,"[",S$3,"]"),),"&lt;0",INDIRECT(_xlfn.TEXTJOIN(,TRUE,,,$C25,"[",S$3,"]"),)),"-"),"")</f>
        <v/>
      </c>
      <c r="T25" s="71" t="str">
        <f ca="1">IF(ExpenseSources[[#This Row],[Expense Switch]]="On",IFERROR(SUMIF(INDIRECT(_xlfn.TEXTJOIN(,TRUE,,,$C25,"[",T$3,"]"),),"&lt;0",INDIRECT(_xlfn.TEXTJOIN(,TRUE,,,$C25,"[",T$3,"]"),)),"-"),"")</f>
        <v/>
      </c>
      <c r="U25" s="71" t="str">
        <f ca="1">IF(ExpenseSources[[#This Row],[Expense Switch]]="On",IFERROR(SUMIF(INDIRECT(_xlfn.TEXTJOIN(,TRUE,,,$C25,"[",U$3,"]"),),"&lt;0",INDIRECT(_xlfn.TEXTJOIN(,TRUE,,,$C25,"[",U$3,"]"),)),"-"),"")</f>
        <v/>
      </c>
      <c r="V25" s="71" t="str">
        <f ca="1">IF(ExpenseSources[[#This Row],[Expense Switch]]="On",IFERROR(SUMIF(INDIRECT(_xlfn.TEXTJOIN(,TRUE,,,$C25,"[",V$3,"]"),),"&lt;0",INDIRECT(_xlfn.TEXTJOIN(,TRUE,,,$C25,"[",V$3,"]"),)),"-"),"")</f>
        <v/>
      </c>
      <c r="W25" s="71" t="str">
        <f ca="1">IF(ExpenseSources[[#This Row],[Expense Switch]]="On",IFERROR(SUMIF(INDIRECT(_xlfn.TEXTJOIN(,TRUE,,,$C25,"[",W$3,"]"),),"&lt;0",INDIRECT(_xlfn.TEXTJOIN(,TRUE,,,$C25,"[",W$3,"]"),)),"-"),"")</f>
        <v/>
      </c>
      <c r="X25" s="71" t="str">
        <f ca="1">IF(ExpenseSources[[#This Row],[Expense Switch]]="On",IFERROR(SUMIF(INDIRECT(_xlfn.TEXTJOIN(,TRUE,,,$C25,"[",X$3,"]"),),"&lt;0",INDIRECT(_xlfn.TEXTJOIN(,TRUE,,,$C25,"[",X$3,"]"),)),"-"),"")</f>
        <v/>
      </c>
      <c r="Y25" s="71" t="str">
        <f ca="1">IF(ExpenseSources[[#This Row],[Expense Switch]]="On",IFERROR(SUMIF(INDIRECT(_xlfn.TEXTJOIN(,TRUE,,,$C25,"[",Y$3,"]"),),"&lt;0",INDIRECT(_xlfn.TEXTJOIN(,TRUE,,,$C25,"[",Y$3,"]"),)),"-"),"")</f>
        <v/>
      </c>
      <c r="Z25" s="71" t="str">
        <f ca="1">IF(ExpenseSources[[#This Row],[Expense Switch]]="On",IFERROR(SUMIF(INDIRECT(_xlfn.TEXTJOIN(,TRUE,,,$C25,"[",Z$3,"]"),),"&lt;0",INDIRECT(_xlfn.TEXTJOIN(,TRUE,,,$C25,"[",Z$3,"]"),)),"-"),"")</f>
        <v/>
      </c>
      <c r="AA25" s="71" t="str">
        <f ca="1">IF(ExpenseSources[[#This Row],[Expense Switch]]="On",IFERROR(SUMIF(INDIRECT(_xlfn.TEXTJOIN(,TRUE,,,$C25,"[",AA$3,"]"),),"&lt;0",INDIRECT(_xlfn.TEXTJOIN(,TRUE,,,$C25,"[",AA$3,"]"),)),"-"),"")</f>
        <v/>
      </c>
      <c r="AB25" s="71" t="str">
        <f ca="1">IF(ExpenseSources[[#This Row],[Expense Switch]]="On",IFERROR(SUMIF(INDIRECT(_xlfn.TEXTJOIN(,TRUE,,,$C25,"[",AB$3,"]"),),"&lt;0",INDIRECT(_xlfn.TEXTJOIN(,TRUE,,,$C25,"[",AB$3,"]"),)),"-"),"")</f>
        <v/>
      </c>
      <c r="AC25" s="71" t="str">
        <f ca="1">IF(ExpenseSources[[#This Row],[Expense Switch]]="On",IFERROR(SUMIF(INDIRECT(_xlfn.TEXTJOIN(,TRUE,,,$C25,"[",AC$3,"]"),),"&lt;0",INDIRECT(_xlfn.TEXTJOIN(,TRUE,,,$C25,"[",AC$3,"]"),)),"-"),"")</f>
        <v/>
      </c>
      <c r="AD25" s="71" t="str">
        <f ca="1">IF(ExpenseSources[[#This Row],[Expense Switch]]="On",IFERROR(SUMIF(INDIRECT(_xlfn.TEXTJOIN(,TRUE,,,$C25,"[",AD$3,"]"),),"&lt;0",INDIRECT(_xlfn.TEXTJOIN(,TRUE,,,$C25,"[",AD$3,"]"),)),"-"),"")</f>
        <v/>
      </c>
      <c r="AE25" s="71" t="str">
        <f ca="1">IF(ExpenseSources[[#This Row],[Expense Switch]]="On",IFERROR(SUMIF(INDIRECT(_xlfn.TEXTJOIN(,TRUE,,,$C25,"[",AE$3,"]"),),"&lt;0",INDIRECT(_xlfn.TEXTJOIN(,TRUE,,,$C25,"[",AE$3,"]"),)),"-"),"")</f>
        <v/>
      </c>
      <c r="AF25" s="71" t="str">
        <f ca="1">IF(ExpenseSources[[#This Row],[Expense Switch]]="On",IFERROR(SUMIF(INDIRECT(_xlfn.TEXTJOIN(,TRUE,,,$C25,"[",AF$3,"]"),),"&lt;0",INDIRECT(_xlfn.TEXTJOIN(,TRUE,,,$C25,"[",AF$3,"]"),)),"-"),"")</f>
        <v/>
      </c>
      <c r="AG25" s="71" t="str">
        <f ca="1">IF(ExpenseSources[[#This Row],[Expense Switch]]="On",IFERROR(SUMIF(INDIRECT(_xlfn.TEXTJOIN(,TRUE,,,$C25,"[",AG$3,"]"),),"&lt;0",INDIRECT(_xlfn.TEXTJOIN(,TRUE,,,$C25,"[",AG$3,"]"),)),"-"),"")</f>
        <v/>
      </c>
      <c r="AH25" s="71" t="str">
        <f ca="1">IF(ExpenseSources[[#This Row],[Expense Switch]]="On",IFERROR(SUMIF(INDIRECT(_xlfn.TEXTJOIN(,TRUE,,,$C25,"[",AH$3,"]"),),"&lt;0",INDIRECT(_xlfn.TEXTJOIN(,TRUE,,,$C25,"[",AH$3,"]"),)),"-"),"")</f>
        <v/>
      </c>
      <c r="AI25" s="71" t="str">
        <f ca="1">IF(ExpenseSources[[#This Row],[Expense Switch]]="On",IFERROR(SUMIF(INDIRECT(_xlfn.TEXTJOIN(,TRUE,,,$C25,"[",AI$3,"]"),),"&lt;0",INDIRECT(_xlfn.TEXTJOIN(,TRUE,,,$C25,"[",AI$3,"]"),)),"-"),"")</f>
        <v/>
      </c>
      <c r="AJ25" s="71" t="str">
        <f ca="1">IF(ExpenseSources[[#This Row],[Expense Switch]]="On",IFERROR(SUMIF(INDIRECT(_xlfn.TEXTJOIN(,TRUE,,,$C25,"[",AJ$3,"]"),),"&lt;0",INDIRECT(_xlfn.TEXTJOIN(,TRUE,,,$C25,"[",AJ$3,"]"),)),"-"),"")</f>
        <v/>
      </c>
      <c r="AK25" s="71" t="str">
        <f ca="1">IF(ExpenseSources[[#This Row],[Expense Switch]]="On",IFERROR(SUMIF(INDIRECT(_xlfn.TEXTJOIN(,TRUE,,,$C25,"[",AK$3,"]"),),"&lt;0",INDIRECT(_xlfn.TEXTJOIN(,TRUE,,,$C25,"[",AK$3,"]"),)),"-"),"")</f>
        <v/>
      </c>
      <c r="AL25" s="71" t="str">
        <f ca="1">IF(ExpenseSources[[#This Row],[Expense Switch]]="On",IFERROR(SUMIF(INDIRECT(_xlfn.TEXTJOIN(,TRUE,,,$C25,"[",AL$3,"]"),),"&lt;0",INDIRECT(_xlfn.TEXTJOIN(,TRUE,,,$C25,"[",AL$3,"]"),)),"-"),"")</f>
        <v/>
      </c>
      <c r="AM25" s="71" t="str">
        <f ca="1">IF(ExpenseSources[[#This Row],[Expense Switch]]="On",IFERROR(SUMIF(INDIRECT(_xlfn.TEXTJOIN(,TRUE,,,$C25,"[",AM$3,"]"),),"&lt;0",INDIRECT(_xlfn.TEXTJOIN(,TRUE,,,$C25,"[",AM$3,"]"),)),"-"),"")</f>
        <v/>
      </c>
      <c r="AN25" s="71" t="str">
        <f ca="1">IF(ExpenseSources[[#This Row],[Expense Switch]]="On",IFERROR(SUMIF(INDIRECT(_xlfn.TEXTJOIN(,TRUE,,,$C25,"[",AN$3,"]"),),"&lt;0",INDIRECT(_xlfn.TEXTJOIN(,TRUE,,,$C25,"[",AN$3,"]"),)),"-"),"")</f>
        <v/>
      </c>
      <c r="AO25" s="71" t="str">
        <f ca="1">IF(ExpenseSources[[#This Row],[Expense Switch]]="On",IFERROR(SUMIF(INDIRECT(_xlfn.TEXTJOIN(,TRUE,,,$C25,"[",AO$3,"]"),),"&lt;0",INDIRECT(_xlfn.TEXTJOIN(,TRUE,,,$C25,"[",AO$3,"]"),)),"-"),"")</f>
        <v/>
      </c>
      <c r="AP25" s="71" t="str">
        <f ca="1">IF(ExpenseSources[[#This Row],[Expense Switch]]="On",IFERROR(SUMIF(INDIRECT(_xlfn.TEXTJOIN(,TRUE,,,$C25,"[",AP$3,"]"),),"&lt;0",INDIRECT(_xlfn.TEXTJOIN(,TRUE,,,$C25,"[",AP$3,"]"),)),"-"),"")</f>
        <v/>
      </c>
      <c r="AQ25" s="71" t="str">
        <f ca="1">IF(ExpenseSources[[#This Row],[Expense Switch]]="On",IFERROR(SUMIF(INDIRECT(_xlfn.TEXTJOIN(,TRUE,,,$C25,"[",AQ$3,"]"),),"&lt;0",INDIRECT(_xlfn.TEXTJOIN(,TRUE,,,$C25,"[",AQ$3,"]"),)),"-"),"")</f>
        <v/>
      </c>
      <c r="AR25" s="71" t="str">
        <f ca="1">IF(ExpenseSources[[#This Row],[Expense Switch]]="On",IFERROR(SUMIF(INDIRECT(_xlfn.TEXTJOIN(,TRUE,,,$C25,"[",AR$3,"]"),),"&lt;0",INDIRECT(_xlfn.TEXTJOIN(,TRUE,,,$C25,"[",AR$3,"]"),)),"-"),"")</f>
        <v/>
      </c>
      <c r="AS25" s="71" t="str">
        <f ca="1">IF(ExpenseSources[[#This Row],[Expense Switch]]="On",IFERROR(SUMIF(INDIRECT(_xlfn.TEXTJOIN(,TRUE,,,$C25,"[",AS$3,"]"),),"&lt;0",INDIRECT(_xlfn.TEXTJOIN(,TRUE,,,$C25,"[",AS$3,"]"),)),"-"),"")</f>
        <v/>
      </c>
      <c r="AT25" s="71" t="str">
        <f ca="1">IF(ExpenseSources[[#This Row],[Expense Switch]]="On",IFERROR(SUMIF(INDIRECT(_xlfn.TEXTJOIN(,TRUE,,,$C25,"[",AT$3,"]"),),"&lt;0",INDIRECT(_xlfn.TEXTJOIN(,TRUE,,,$C25,"[",AT$3,"]"),)),"-"),"")</f>
        <v/>
      </c>
      <c r="AU25" s="71" t="str">
        <f ca="1">IF(ExpenseSources[[#This Row],[Expense Switch]]="On",IFERROR(SUMIF(INDIRECT(_xlfn.TEXTJOIN(,TRUE,,,$C25,"[",AU$3,"]"),),"&lt;0",INDIRECT(_xlfn.TEXTJOIN(,TRUE,,,$C25,"[",AU$3,"]"),)),"-"),"")</f>
        <v/>
      </c>
      <c r="AV25" s="71" t="str">
        <f ca="1">IF(ExpenseSources[[#This Row],[Expense Switch]]="On",IFERROR(SUMIF(INDIRECT(_xlfn.TEXTJOIN(,TRUE,,,$C25,"[",AV$3,"]"),),"&lt;0",INDIRECT(_xlfn.TEXTJOIN(,TRUE,,,$C25,"[",AV$3,"]"),)),"-"),"")</f>
        <v/>
      </c>
      <c r="AW25" s="71" t="str">
        <f ca="1">IF(ExpenseSources[[#This Row],[Expense Switch]]="On",IFERROR(SUMIF(INDIRECT(_xlfn.TEXTJOIN(,TRUE,,,$C25,"[",AW$3,"]"),),"&lt;0",INDIRECT(_xlfn.TEXTJOIN(,TRUE,,,$C25,"[",AW$3,"]"),)),"-"),"")</f>
        <v/>
      </c>
      <c r="AX25" s="71" t="str">
        <f ca="1">IF(ExpenseSources[[#This Row],[Expense Switch]]="On",IFERROR(SUMIF(INDIRECT(_xlfn.TEXTJOIN(,TRUE,,,$C25,"[",AX$3,"]"),),"&lt;0",INDIRECT(_xlfn.TEXTJOIN(,TRUE,,,$C25,"[",AX$3,"]"),)),"-"),"")</f>
        <v/>
      </c>
      <c r="AY25" s="71" t="str">
        <f ca="1">IF(ExpenseSources[[#This Row],[Expense Switch]]="On",IFERROR(SUMIF(INDIRECT(_xlfn.TEXTJOIN(,TRUE,,,$C25,"[",AY$3,"]"),),"&lt;0",INDIRECT(_xlfn.TEXTJOIN(,TRUE,,,$C25,"[",AY$3,"]"),)),"-"),"")</f>
        <v/>
      </c>
      <c r="AZ25" s="71" t="str">
        <f ca="1">IF(ExpenseSources[[#This Row],[Expense Switch]]="On",IFERROR(SUMIF(INDIRECT(_xlfn.TEXTJOIN(,TRUE,,,$C25,"[",AZ$3,"]"),),"&lt;0",INDIRECT(_xlfn.TEXTJOIN(,TRUE,,,$C25,"[",AZ$3,"]"),)),"-"),"")</f>
        <v/>
      </c>
      <c r="BA25" s="71" t="str">
        <f ca="1">IF(ExpenseSources[[#This Row],[Expense Switch]]="On",IFERROR(SUMIF(INDIRECT(_xlfn.TEXTJOIN(,TRUE,,,$C25,"[",BA$3,"]"),),"&lt;0",INDIRECT(_xlfn.TEXTJOIN(,TRUE,,,$C25,"[",BA$3,"]"),)),"-"),"")</f>
        <v/>
      </c>
      <c r="BB25" s="71" t="str">
        <f ca="1">IF(ExpenseSources[[#This Row],[Expense Switch]]="On",IFERROR(SUMIF(INDIRECT(_xlfn.TEXTJOIN(,TRUE,,,$C25,"[",BB$3,"]"),),"&lt;0",INDIRECT(_xlfn.TEXTJOIN(,TRUE,,,$C25,"[",BB$3,"]"),)),"-"),"")</f>
        <v/>
      </c>
      <c r="BC25" s="71" t="str">
        <f ca="1">IF(ExpenseSources[[#This Row],[Expense Switch]]="On",IFERROR(SUMIF(INDIRECT(_xlfn.TEXTJOIN(,TRUE,,,$C25,"[",BC$3,"]"),),"&lt;0",INDIRECT(_xlfn.TEXTJOIN(,TRUE,,,$C25,"[",BC$3,"]"),)),"-"),"")</f>
        <v/>
      </c>
      <c r="BD25" s="71" t="str">
        <f ca="1">IF(ExpenseSources[[#This Row],[Expense Switch]]="On",IFERROR(SUMIF(INDIRECT(_xlfn.TEXTJOIN(,TRUE,,,$C25,"[",BD$3,"]"),),"&lt;0",INDIRECT(_xlfn.TEXTJOIN(,TRUE,,,$C25,"[",BD$3,"]"),)),"-"),"")</f>
        <v/>
      </c>
      <c r="BE25" s="71" t="str">
        <f ca="1">IF(ExpenseSources[[#This Row],[Expense Switch]]="On",IFERROR(SUMIF(INDIRECT(_xlfn.TEXTJOIN(,TRUE,,,$C25,"[",BE$3,"]"),),"&lt;0",INDIRECT(_xlfn.TEXTJOIN(,TRUE,,,$C25,"[",BE$3,"]"),)),"-"),"")</f>
        <v/>
      </c>
      <c r="BF25" s="71" t="str">
        <f ca="1">IF(ExpenseSources[[#This Row],[Expense Switch]]="On",IFERROR(SUMIF(INDIRECT(_xlfn.TEXTJOIN(,TRUE,,,$C25,"[",BF$3,"]"),),"&lt;0",INDIRECT(_xlfn.TEXTJOIN(,TRUE,,,$C25,"[",BF$3,"]"),)),"-"),"")</f>
        <v/>
      </c>
      <c r="BG25" s="71" t="str">
        <f ca="1">IF(ExpenseSources[[#This Row],[Expense Switch]]="On",IFERROR(SUMIF(INDIRECT(_xlfn.TEXTJOIN(,TRUE,,,$C25,"[",BG$3,"]"),),"&lt;0",INDIRECT(_xlfn.TEXTJOIN(,TRUE,,,$C25,"[",BG$3,"]"),)),"-"),"")</f>
        <v/>
      </c>
      <c r="BH25" s="71" t="str">
        <f ca="1">IF(ExpenseSources[[#This Row],[Expense Switch]]="On",IFERROR(SUMIF(INDIRECT(_xlfn.TEXTJOIN(,TRUE,,,$C25,"[",BH$3,"]"),),"&lt;0",INDIRECT(_xlfn.TEXTJOIN(,TRUE,,,$C25,"[",BH$3,"]"),)),"-"),"")</f>
        <v/>
      </c>
      <c r="BI25" s="71" t="str">
        <f ca="1">IF(ExpenseSources[[#This Row],[Expense Switch]]="On",IFERROR(SUMIF(INDIRECT(_xlfn.TEXTJOIN(,TRUE,,,$C25,"[",BI$3,"]"),),"&lt;0",INDIRECT(_xlfn.TEXTJOIN(,TRUE,,,$C25,"[",BI$3,"]"),)),"-"),"")</f>
        <v/>
      </c>
      <c r="BJ25" s="71" t="str">
        <f ca="1">IF(ExpenseSources[[#This Row],[Expense Switch]]="On",IFERROR(SUMIF(INDIRECT(_xlfn.TEXTJOIN(,TRUE,,,$C25,"[",BJ$3,"]"),),"&lt;0",INDIRECT(_xlfn.TEXTJOIN(,TRUE,,,$C25,"[",BJ$3,"]"),)),"-"),"")</f>
        <v/>
      </c>
      <c r="BK25" s="71" t="str">
        <f ca="1">IF(ExpenseSources[[#This Row],[Expense Switch]]="On",IFERROR(SUMIF(INDIRECT(_xlfn.TEXTJOIN(,TRUE,,,$C25,"[",BK$3,"]"),),"&lt;0",INDIRECT(_xlfn.TEXTJOIN(,TRUE,,,$C25,"[",BK$3,"]"),)),"-"),"")</f>
        <v/>
      </c>
    </row>
    <row r="26" spans="2:63" ht="16.5" thickTop="1" thickBot="1" x14ac:dyDescent="0.3">
      <c r="B26" s="71" t="str">
        <f>'KPI Calculations and Macros'!C24</f>
        <v>Off</v>
      </c>
      <c r="C26" s="70">
        <f>'KPI Calculations and Macros'!B24</f>
        <v>0</v>
      </c>
      <c r="D26" s="71" t="str">
        <f ca="1">IF(ExpenseSources[[#This Row],[Expense Switch]]="On",IFERROR(SUMIF(INDIRECT(_xlfn.TEXTJOIN(,TRUE,,,$C26,"[",D$3,"]"),),"&lt;0",INDIRECT(_xlfn.TEXTJOIN(,TRUE,,,$C26,"[",D$3,"]"),)),"-"),"")</f>
        <v/>
      </c>
      <c r="E26" s="71" t="str">
        <f ca="1">IF(ExpenseSources[[#This Row],[Expense Switch]]="On",IFERROR(SUMIF(INDIRECT(_xlfn.TEXTJOIN(,TRUE,,,$C26,"[",E$3,"]"),),"&lt;0",INDIRECT(_xlfn.TEXTJOIN(,TRUE,,,$C26,"[",E$3,"]"),)),"-"),"")</f>
        <v/>
      </c>
      <c r="F26" s="71" t="str">
        <f ca="1">IF(ExpenseSources[[#This Row],[Expense Switch]]="On",IFERROR(SUMIF(INDIRECT(_xlfn.TEXTJOIN(,TRUE,,,$C26,"[",F$3,"]"),),"&lt;0",INDIRECT(_xlfn.TEXTJOIN(,TRUE,,,$C26,"[",F$3,"]"),)),"-"),"")</f>
        <v/>
      </c>
      <c r="G26" s="71" t="str">
        <f ca="1">IF(ExpenseSources[[#This Row],[Expense Switch]]="On",IFERROR(SUMIF(INDIRECT(_xlfn.TEXTJOIN(,TRUE,,,$C26,"[",G$3,"]"),),"&lt;0",INDIRECT(_xlfn.TEXTJOIN(,TRUE,,,$C26,"[",G$3,"]"),)),"-"),"")</f>
        <v/>
      </c>
      <c r="H26" s="71" t="str">
        <f ca="1">IF(ExpenseSources[[#This Row],[Expense Switch]]="On",IFERROR(SUMIF(INDIRECT(_xlfn.TEXTJOIN(,TRUE,,,$C26,"[",H$3,"]"),),"&lt;0",INDIRECT(_xlfn.TEXTJOIN(,TRUE,,,$C26,"[",H$3,"]"),)),"-"),"")</f>
        <v/>
      </c>
      <c r="I26" s="71" t="str">
        <f ca="1">IF(ExpenseSources[[#This Row],[Expense Switch]]="On",IFERROR(SUMIF(INDIRECT(_xlfn.TEXTJOIN(,TRUE,,,$C26,"[",I$3,"]"),),"&lt;0",INDIRECT(_xlfn.TEXTJOIN(,TRUE,,,$C26,"[",I$3,"]"),)),"-"),"")</f>
        <v/>
      </c>
      <c r="J26" s="71" t="str">
        <f ca="1">IF(ExpenseSources[[#This Row],[Expense Switch]]="On",IFERROR(SUMIF(INDIRECT(_xlfn.TEXTJOIN(,TRUE,,,$C26,"[",J$3,"]"),),"&lt;0",INDIRECT(_xlfn.TEXTJOIN(,TRUE,,,$C26,"[",J$3,"]"),)),"-"),"")</f>
        <v/>
      </c>
      <c r="K26" s="71" t="str">
        <f ca="1">IF(ExpenseSources[[#This Row],[Expense Switch]]="On",IFERROR(SUMIF(INDIRECT(_xlfn.TEXTJOIN(,TRUE,,,$C26,"[",K$3,"]"),),"&lt;0",INDIRECT(_xlfn.TEXTJOIN(,TRUE,,,$C26,"[",K$3,"]"),)),"-"),"")</f>
        <v/>
      </c>
      <c r="L26" s="71" t="str">
        <f ca="1">IF(ExpenseSources[[#This Row],[Expense Switch]]="On",IFERROR(SUMIF(INDIRECT(_xlfn.TEXTJOIN(,TRUE,,,$C26,"[",L$3,"]"),),"&lt;0",INDIRECT(_xlfn.TEXTJOIN(,TRUE,,,$C26,"[",L$3,"]"),)),"-"),"")</f>
        <v/>
      </c>
      <c r="M26" s="71" t="str">
        <f ca="1">IF(ExpenseSources[[#This Row],[Expense Switch]]="On",IFERROR(SUMIF(INDIRECT(_xlfn.TEXTJOIN(,TRUE,,,$C26,"[",M$3,"]"),),"&lt;0",INDIRECT(_xlfn.TEXTJOIN(,TRUE,,,$C26,"[",M$3,"]"),)),"-"),"")</f>
        <v/>
      </c>
      <c r="N26" s="71" t="str">
        <f ca="1">IF(ExpenseSources[[#This Row],[Expense Switch]]="On",IFERROR(SUMIF(INDIRECT(_xlfn.TEXTJOIN(,TRUE,,,$C26,"[",N$3,"]"),),"&lt;0",INDIRECT(_xlfn.TEXTJOIN(,TRUE,,,$C26,"[",N$3,"]"),)),"-"),"")</f>
        <v/>
      </c>
      <c r="O26" s="71" t="str">
        <f ca="1">IF(ExpenseSources[[#This Row],[Expense Switch]]="On",IFERROR(SUMIF(INDIRECT(_xlfn.TEXTJOIN(,TRUE,,,$C26,"[",O$3,"]"),),"&lt;0",INDIRECT(_xlfn.TEXTJOIN(,TRUE,,,$C26,"[",O$3,"]"),)),"-"),"")</f>
        <v/>
      </c>
      <c r="P26" s="71" t="str">
        <f ca="1">IF(ExpenseSources[[#This Row],[Expense Switch]]="On",IFERROR(SUMIF(INDIRECT(_xlfn.TEXTJOIN(,TRUE,,,$C26,"[",P$3,"]"),),"&lt;0",INDIRECT(_xlfn.TEXTJOIN(,TRUE,,,$C26,"[",P$3,"]"),)),"-"),"")</f>
        <v/>
      </c>
      <c r="Q26" s="71" t="str">
        <f ca="1">IF(ExpenseSources[[#This Row],[Expense Switch]]="On",IFERROR(SUMIF(INDIRECT(_xlfn.TEXTJOIN(,TRUE,,,$C26,"[",Q$3,"]"),),"&lt;0",INDIRECT(_xlfn.TEXTJOIN(,TRUE,,,$C26,"[",Q$3,"]"),)),"-"),"")</f>
        <v/>
      </c>
      <c r="R26" s="71" t="str">
        <f ca="1">IF(ExpenseSources[[#This Row],[Expense Switch]]="On",IFERROR(SUMIF(INDIRECT(_xlfn.TEXTJOIN(,TRUE,,,$C26,"[",R$3,"]"),),"&lt;0",INDIRECT(_xlfn.TEXTJOIN(,TRUE,,,$C26,"[",R$3,"]"),)),"-"),"")</f>
        <v/>
      </c>
      <c r="S26" s="71" t="str">
        <f ca="1">IF(ExpenseSources[[#This Row],[Expense Switch]]="On",IFERROR(SUMIF(INDIRECT(_xlfn.TEXTJOIN(,TRUE,,,$C26,"[",S$3,"]"),),"&lt;0",INDIRECT(_xlfn.TEXTJOIN(,TRUE,,,$C26,"[",S$3,"]"),)),"-"),"")</f>
        <v/>
      </c>
      <c r="T26" s="71" t="str">
        <f ca="1">IF(ExpenseSources[[#This Row],[Expense Switch]]="On",IFERROR(SUMIF(INDIRECT(_xlfn.TEXTJOIN(,TRUE,,,$C26,"[",T$3,"]"),),"&lt;0",INDIRECT(_xlfn.TEXTJOIN(,TRUE,,,$C26,"[",T$3,"]"),)),"-"),"")</f>
        <v/>
      </c>
      <c r="U26" s="71" t="str">
        <f ca="1">IF(ExpenseSources[[#This Row],[Expense Switch]]="On",IFERROR(SUMIF(INDIRECT(_xlfn.TEXTJOIN(,TRUE,,,$C26,"[",U$3,"]"),),"&lt;0",INDIRECT(_xlfn.TEXTJOIN(,TRUE,,,$C26,"[",U$3,"]"),)),"-"),"")</f>
        <v/>
      </c>
      <c r="V26" s="71" t="str">
        <f ca="1">IF(ExpenseSources[[#This Row],[Expense Switch]]="On",IFERROR(SUMIF(INDIRECT(_xlfn.TEXTJOIN(,TRUE,,,$C26,"[",V$3,"]"),),"&lt;0",INDIRECT(_xlfn.TEXTJOIN(,TRUE,,,$C26,"[",V$3,"]"),)),"-"),"")</f>
        <v/>
      </c>
      <c r="W26" s="71" t="str">
        <f ca="1">IF(ExpenseSources[[#This Row],[Expense Switch]]="On",IFERROR(SUMIF(INDIRECT(_xlfn.TEXTJOIN(,TRUE,,,$C26,"[",W$3,"]"),),"&lt;0",INDIRECT(_xlfn.TEXTJOIN(,TRUE,,,$C26,"[",W$3,"]"),)),"-"),"")</f>
        <v/>
      </c>
      <c r="X26" s="71" t="str">
        <f ca="1">IF(ExpenseSources[[#This Row],[Expense Switch]]="On",IFERROR(SUMIF(INDIRECT(_xlfn.TEXTJOIN(,TRUE,,,$C26,"[",X$3,"]"),),"&lt;0",INDIRECT(_xlfn.TEXTJOIN(,TRUE,,,$C26,"[",X$3,"]"),)),"-"),"")</f>
        <v/>
      </c>
      <c r="Y26" s="71" t="str">
        <f ca="1">IF(ExpenseSources[[#This Row],[Expense Switch]]="On",IFERROR(SUMIF(INDIRECT(_xlfn.TEXTJOIN(,TRUE,,,$C26,"[",Y$3,"]"),),"&lt;0",INDIRECT(_xlfn.TEXTJOIN(,TRUE,,,$C26,"[",Y$3,"]"),)),"-"),"")</f>
        <v/>
      </c>
      <c r="Z26" s="71" t="str">
        <f ca="1">IF(ExpenseSources[[#This Row],[Expense Switch]]="On",IFERROR(SUMIF(INDIRECT(_xlfn.TEXTJOIN(,TRUE,,,$C26,"[",Z$3,"]"),),"&lt;0",INDIRECT(_xlfn.TEXTJOIN(,TRUE,,,$C26,"[",Z$3,"]"),)),"-"),"")</f>
        <v/>
      </c>
      <c r="AA26" s="71" t="str">
        <f ca="1">IF(ExpenseSources[[#This Row],[Expense Switch]]="On",IFERROR(SUMIF(INDIRECT(_xlfn.TEXTJOIN(,TRUE,,,$C26,"[",AA$3,"]"),),"&lt;0",INDIRECT(_xlfn.TEXTJOIN(,TRUE,,,$C26,"[",AA$3,"]"),)),"-"),"")</f>
        <v/>
      </c>
      <c r="AB26" s="71" t="str">
        <f ca="1">IF(ExpenseSources[[#This Row],[Expense Switch]]="On",IFERROR(SUMIF(INDIRECT(_xlfn.TEXTJOIN(,TRUE,,,$C26,"[",AB$3,"]"),),"&lt;0",INDIRECT(_xlfn.TEXTJOIN(,TRUE,,,$C26,"[",AB$3,"]"),)),"-"),"")</f>
        <v/>
      </c>
      <c r="AC26" s="71" t="str">
        <f ca="1">IF(ExpenseSources[[#This Row],[Expense Switch]]="On",IFERROR(SUMIF(INDIRECT(_xlfn.TEXTJOIN(,TRUE,,,$C26,"[",AC$3,"]"),),"&lt;0",INDIRECT(_xlfn.TEXTJOIN(,TRUE,,,$C26,"[",AC$3,"]"),)),"-"),"")</f>
        <v/>
      </c>
      <c r="AD26" s="71" t="str">
        <f ca="1">IF(ExpenseSources[[#This Row],[Expense Switch]]="On",IFERROR(SUMIF(INDIRECT(_xlfn.TEXTJOIN(,TRUE,,,$C26,"[",AD$3,"]"),),"&lt;0",INDIRECT(_xlfn.TEXTJOIN(,TRUE,,,$C26,"[",AD$3,"]"),)),"-"),"")</f>
        <v/>
      </c>
      <c r="AE26" s="71" t="str">
        <f ca="1">IF(ExpenseSources[[#This Row],[Expense Switch]]="On",IFERROR(SUMIF(INDIRECT(_xlfn.TEXTJOIN(,TRUE,,,$C26,"[",AE$3,"]"),),"&lt;0",INDIRECT(_xlfn.TEXTJOIN(,TRUE,,,$C26,"[",AE$3,"]"),)),"-"),"")</f>
        <v/>
      </c>
      <c r="AF26" s="71" t="str">
        <f ca="1">IF(ExpenseSources[[#This Row],[Expense Switch]]="On",IFERROR(SUMIF(INDIRECT(_xlfn.TEXTJOIN(,TRUE,,,$C26,"[",AF$3,"]"),),"&lt;0",INDIRECT(_xlfn.TEXTJOIN(,TRUE,,,$C26,"[",AF$3,"]"),)),"-"),"")</f>
        <v/>
      </c>
      <c r="AG26" s="71" t="str">
        <f ca="1">IF(ExpenseSources[[#This Row],[Expense Switch]]="On",IFERROR(SUMIF(INDIRECT(_xlfn.TEXTJOIN(,TRUE,,,$C26,"[",AG$3,"]"),),"&lt;0",INDIRECT(_xlfn.TEXTJOIN(,TRUE,,,$C26,"[",AG$3,"]"),)),"-"),"")</f>
        <v/>
      </c>
      <c r="AH26" s="71" t="str">
        <f ca="1">IF(ExpenseSources[[#This Row],[Expense Switch]]="On",IFERROR(SUMIF(INDIRECT(_xlfn.TEXTJOIN(,TRUE,,,$C26,"[",AH$3,"]"),),"&lt;0",INDIRECT(_xlfn.TEXTJOIN(,TRUE,,,$C26,"[",AH$3,"]"),)),"-"),"")</f>
        <v/>
      </c>
      <c r="AI26" s="71" t="str">
        <f ca="1">IF(ExpenseSources[[#This Row],[Expense Switch]]="On",IFERROR(SUMIF(INDIRECT(_xlfn.TEXTJOIN(,TRUE,,,$C26,"[",AI$3,"]"),),"&lt;0",INDIRECT(_xlfn.TEXTJOIN(,TRUE,,,$C26,"[",AI$3,"]"),)),"-"),"")</f>
        <v/>
      </c>
      <c r="AJ26" s="71" t="str">
        <f ca="1">IF(ExpenseSources[[#This Row],[Expense Switch]]="On",IFERROR(SUMIF(INDIRECT(_xlfn.TEXTJOIN(,TRUE,,,$C26,"[",AJ$3,"]"),),"&lt;0",INDIRECT(_xlfn.TEXTJOIN(,TRUE,,,$C26,"[",AJ$3,"]"),)),"-"),"")</f>
        <v/>
      </c>
      <c r="AK26" s="71" t="str">
        <f ca="1">IF(ExpenseSources[[#This Row],[Expense Switch]]="On",IFERROR(SUMIF(INDIRECT(_xlfn.TEXTJOIN(,TRUE,,,$C26,"[",AK$3,"]"),),"&lt;0",INDIRECT(_xlfn.TEXTJOIN(,TRUE,,,$C26,"[",AK$3,"]"),)),"-"),"")</f>
        <v/>
      </c>
      <c r="AL26" s="71" t="str">
        <f ca="1">IF(ExpenseSources[[#This Row],[Expense Switch]]="On",IFERROR(SUMIF(INDIRECT(_xlfn.TEXTJOIN(,TRUE,,,$C26,"[",AL$3,"]"),),"&lt;0",INDIRECT(_xlfn.TEXTJOIN(,TRUE,,,$C26,"[",AL$3,"]"),)),"-"),"")</f>
        <v/>
      </c>
      <c r="AM26" s="71" t="str">
        <f ca="1">IF(ExpenseSources[[#This Row],[Expense Switch]]="On",IFERROR(SUMIF(INDIRECT(_xlfn.TEXTJOIN(,TRUE,,,$C26,"[",AM$3,"]"),),"&lt;0",INDIRECT(_xlfn.TEXTJOIN(,TRUE,,,$C26,"[",AM$3,"]"),)),"-"),"")</f>
        <v/>
      </c>
      <c r="AN26" s="71" t="str">
        <f ca="1">IF(ExpenseSources[[#This Row],[Expense Switch]]="On",IFERROR(SUMIF(INDIRECT(_xlfn.TEXTJOIN(,TRUE,,,$C26,"[",AN$3,"]"),),"&lt;0",INDIRECT(_xlfn.TEXTJOIN(,TRUE,,,$C26,"[",AN$3,"]"),)),"-"),"")</f>
        <v/>
      </c>
      <c r="AO26" s="71" t="str">
        <f ca="1">IF(ExpenseSources[[#This Row],[Expense Switch]]="On",IFERROR(SUMIF(INDIRECT(_xlfn.TEXTJOIN(,TRUE,,,$C26,"[",AO$3,"]"),),"&lt;0",INDIRECT(_xlfn.TEXTJOIN(,TRUE,,,$C26,"[",AO$3,"]"),)),"-"),"")</f>
        <v/>
      </c>
      <c r="AP26" s="71" t="str">
        <f ca="1">IF(ExpenseSources[[#This Row],[Expense Switch]]="On",IFERROR(SUMIF(INDIRECT(_xlfn.TEXTJOIN(,TRUE,,,$C26,"[",AP$3,"]"),),"&lt;0",INDIRECT(_xlfn.TEXTJOIN(,TRUE,,,$C26,"[",AP$3,"]"),)),"-"),"")</f>
        <v/>
      </c>
      <c r="AQ26" s="71" t="str">
        <f ca="1">IF(ExpenseSources[[#This Row],[Expense Switch]]="On",IFERROR(SUMIF(INDIRECT(_xlfn.TEXTJOIN(,TRUE,,,$C26,"[",AQ$3,"]"),),"&lt;0",INDIRECT(_xlfn.TEXTJOIN(,TRUE,,,$C26,"[",AQ$3,"]"),)),"-"),"")</f>
        <v/>
      </c>
      <c r="AR26" s="71" t="str">
        <f ca="1">IF(ExpenseSources[[#This Row],[Expense Switch]]="On",IFERROR(SUMIF(INDIRECT(_xlfn.TEXTJOIN(,TRUE,,,$C26,"[",AR$3,"]"),),"&lt;0",INDIRECT(_xlfn.TEXTJOIN(,TRUE,,,$C26,"[",AR$3,"]"),)),"-"),"")</f>
        <v/>
      </c>
      <c r="AS26" s="71" t="str">
        <f ca="1">IF(ExpenseSources[[#This Row],[Expense Switch]]="On",IFERROR(SUMIF(INDIRECT(_xlfn.TEXTJOIN(,TRUE,,,$C26,"[",AS$3,"]"),),"&lt;0",INDIRECT(_xlfn.TEXTJOIN(,TRUE,,,$C26,"[",AS$3,"]"),)),"-"),"")</f>
        <v/>
      </c>
      <c r="AT26" s="71" t="str">
        <f ca="1">IF(ExpenseSources[[#This Row],[Expense Switch]]="On",IFERROR(SUMIF(INDIRECT(_xlfn.TEXTJOIN(,TRUE,,,$C26,"[",AT$3,"]"),),"&lt;0",INDIRECT(_xlfn.TEXTJOIN(,TRUE,,,$C26,"[",AT$3,"]"),)),"-"),"")</f>
        <v/>
      </c>
      <c r="AU26" s="71" t="str">
        <f ca="1">IF(ExpenseSources[[#This Row],[Expense Switch]]="On",IFERROR(SUMIF(INDIRECT(_xlfn.TEXTJOIN(,TRUE,,,$C26,"[",AU$3,"]"),),"&lt;0",INDIRECT(_xlfn.TEXTJOIN(,TRUE,,,$C26,"[",AU$3,"]"),)),"-"),"")</f>
        <v/>
      </c>
      <c r="AV26" s="71" t="str">
        <f ca="1">IF(ExpenseSources[[#This Row],[Expense Switch]]="On",IFERROR(SUMIF(INDIRECT(_xlfn.TEXTJOIN(,TRUE,,,$C26,"[",AV$3,"]"),),"&lt;0",INDIRECT(_xlfn.TEXTJOIN(,TRUE,,,$C26,"[",AV$3,"]"),)),"-"),"")</f>
        <v/>
      </c>
      <c r="AW26" s="71" t="str">
        <f ca="1">IF(ExpenseSources[[#This Row],[Expense Switch]]="On",IFERROR(SUMIF(INDIRECT(_xlfn.TEXTJOIN(,TRUE,,,$C26,"[",AW$3,"]"),),"&lt;0",INDIRECT(_xlfn.TEXTJOIN(,TRUE,,,$C26,"[",AW$3,"]"),)),"-"),"")</f>
        <v/>
      </c>
      <c r="AX26" s="71" t="str">
        <f ca="1">IF(ExpenseSources[[#This Row],[Expense Switch]]="On",IFERROR(SUMIF(INDIRECT(_xlfn.TEXTJOIN(,TRUE,,,$C26,"[",AX$3,"]"),),"&lt;0",INDIRECT(_xlfn.TEXTJOIN(,TRUE,,,$C26,"[",AX$3,"]"),)),"-"),"")</f>
        <v/>
      </c>
      <c r="AY26" s="71" t="str">
        <f ca="1">IF(ExpenseSources[[#This Row],[Expense Switch]]="On",IFERROR(SUMIF(INDIRECT(_xlfn.TEXTJOIN(,TRUE,,,$C26,"[",AY$3,"]"),),"&lt;0",INDIRECT(_xlfn.TEXTJOIN(,TRUE,,,$C26,"[",AY$3,"]"),)),"-"),"")</f>
        <v/>
      </c>
      <c r="AZ26" s="71" t="str">
        <f ca="1">IF(ExpenseSources[[#This Row],[Expense Switch]]="On",IFERROR(SUMIF(INDIRECT(_xlfn.TEXTJOIN(,TRUE,,,$C26,"[",AZ$3,"]"),),"&lt;0",INDIRECT(_xlfn.TEXTJOIN(,TRUE,,,$C26,"[",AZ$3,"]"),)),"-"),"")</f>
        <v/>
      </c>
      <c r="BA26" s="71" t="str">
        <f ca="1">IF(ExpenseSources[[#This Row],[Expense Switch]]="On",IFERROR(SUMIF(INDIRECT(_xlfn.TEXTJOIN(,TRUE,,,$C26,"[",BA$3,"]"),),"&lt;0",INDIRECT(_xlfn.TEXTJOIN(,TRUE,,,$C26,"[",BA$3,"]"),)),"-"),"")</f>
        <v/>
      </c>
      <c r="BB26" s="71" t="str">
        <f ca="1">IF(ExpenseSources[[#This Row],[Expense Switch]]="On",IFERROR(SUMIF(INDIRECT(_xlfn.TEXTJOIN(,TRUE,,,$C26,"[",BB$3,"]"),),"&lt;0",INDIRECT(_xlfn.TEXTJOIN(,TRUE,,,$C26,"[",BB$3,"]"),)),"-"),"")</f>
        <v/>
      </c>
      <c r="BC26" s="71" t="str">
        <f ca="1">IF(ExpenseSources[[#This Row],[Expense Switch]]="On",IFERROR(SUMIF(INDIRECT(_xlfn.TEXTJOIN(,TRUE,,,$C26,"[",BC$3,"]"),),"&lt;0",INDIRECT(_xlfn.TEXTJOIN(,TRUE,,,$C26,"[",BC$3,"]"),)),"-"),"")</f>
        <v/>
      </c>
      <c r="BD26" s="71" t="str">
        <f ca="1">IF(ExpenseSources[[#This Row],[Expense Switch]]="On",IFERROR(SUMIF(INDIRECT(_xlfn.TEXTJOIN(,TRUE,,,$C26,"[",BD$3,"]"),),"&lt;0",INDIRECT(_xlfn.TEXTJOIN(,TRUE,,,$C26,"[",BD$3,"]"),)),"-"),"")</f>
        <v/>
      </c>
      <c r="BE26" s="71" t="str">
        <f ca="1">IF(ExpenseSources[[#This Row],[Expense Switch]]="On",IFERROR(SUMIF(INDIRECT(_xlfn.TEXTJOIN(,TRUE,,,$C26,"[",BE$3,"]"),),"&lt;0",INDIRECT(_xlfn.TEXTJOIN(,TRUE,,,$C26,"[",BE$3,"]"),)),"-"),"")</f>
        <v/>
      </c>
      <c r="BF26" s="71" t="str">
        <f ca="1">IF(ExpenseSources[[#This Row],[Expense Switch]]="On",IFERROR(SUMIF(INDIRECT(_xlfn.TEXTJOIN(,TRUE,,,$C26,"[",BF$3,"]"),),"&lt;0",INDIRECT(_xlfn.TEXTJOIN(,TRUE,,,$C26,"[",BF$3,"]"),)),"-"),"")</f>
        <v/>
      </c>
      <c r="BG26" s="71" t="str">
        <f ca="1">IF(ExpenseSources[[#This Row],[Expense Switch]]="On",IFERROR(SUMIF(INDIRECT(_xlfn.TEXTJOIN(,TRUE,,,$C26,"[",BG$3,"]"),),"&lt;0",INDIRECT(_xlfn.TEXTJOIN(,TRUE,,,$C26,"[",BG$3,"]"),)),"-"),"")</f>
        <v/>
      </c>
      <c r="BH26" s="71" t="str">
        <f ca="1">IF(ExpenseSources[[#This Row],[Expense Switch]]="On",IFERROR(SUMIF(INDIRECT(_xlfn.TEXTJOIN(,TRUE,,,$C26,"[",BH$3,"]"),),"&lt;0",INDIRECT(_xlfn.TEXTJOIN(,TRUE,,,$C26,"[",BH$3,"]"),)),"-"),"")</f>
        <v/>
      </c>
      <c r="BI26" s="71" t="str">
        <f ca="1">IF(ExpenseSources[[#This Row],[Expense Switch]]="On",IFERROR(SUMIF(INDIRECT(_xlfn.TEXTJOIN(,TRUE,,,$C26,"[",BI$3,"]"),),"&lt;0",INDIRECT(_xlfn.TEXTJOIN(,TRUE,,,$C26,"[",BI$3,"]"),)),"-"),"")</f>
        <v/>
      </c>
      <c r="BJ26" s="71" t="str">
        <f ca="1">IF(ExpenseSources[[#This Row],[Expense Switch]]="On",IFERROR(SUMIF(INDIRECT(_xlfn.TEXTJOIN(,TRUE,,,$C26,"[",BJ$3,"]"),),"&lt;0",INDIRECT(_xlfn.TEXTJOIN(,TRUE,,,$C26,"[",BJ$3,"]"),)),"-"),"")</f>
        <v/>
      </c>
      <c r="BK26" s="71" t="str">
        <f ca="1">IF(ExpenseSources[[#This Row],[Expense Switch]]="On",IFERROR(SUMIF(INDIRECT(_xlfn.TEXTJOIN(,TRUE,,,$C26,"[",BK$3,"]"),),"&lt;0",INDIRECT(_xlfn.TEXTJOIN(,TRUE,,,$C26,"[",BK$3,"]"),)),"-"),"")</f>
        <v/>
      </c>
    </row>
    <row r="27" spans="2:63" ht="16.5" thickTop="1" thickBot="1" x14ac:dyDescent="0.3">
      <c r="B27" s="71" t="str">
        <f>'KPI Calculations and Macros'!C25</f>
        <v>Off</v>
      </c>
      <c r="C27" s="70">
        <f>'KPI Calculations and Macros'!B25</f>
        <v>0</v>
      </c>
      <c r="D27" s="71" t="str">
        <f ca="1">IF(ExpenseSources[[#This Row],[Expense Switch]]="On",IFERROR(SUMIF(INDIRECT(_xlfn.TEXTJOIN(,TRUE,,,$C27,"[",D$3,"]"),),"&lt;0",INDIRECT(_xlfn.TEXTJOIN(,TRUE,,,$C27,"[",D$3,"]"),)),"-"),"")</f>
        <v/>
      </c>
      <c r="E27" s="71" t="str">
        <f ca="1">IF(ExpenseSources[[#This Row],[Expense Switch]]="On",IFERROR(SUMIF(INDIRECT(_xlfn.TEXTJOIN(,TRUE,,,$C27,"[",E$3,"]"),),"&lt;0",INDIRECT(_xlfn.TEXTJOIN(,TRUE,,,$C27,"[",E$3,"]"),)),"-"),"")</f>
        <v/>
      </c>
      <c r="F27" s="71" t="str">
        <f ca="1">IF(ExpenseSources[[#This Row],[Expense Switch]]="On",IFERROR(SUMIF(INDIRECT(_xlfn.TEXTJOIN(,TRUE,,,$C27,"[",F$3,"]"),),"&lt;0",INDIRECT(_xlfn.TEXTJOIN(,TRUE,,,$C27,"[",F$3,"]"),)),"-"),"")</f>
        <v/>
      </c>
      <c r="G27" s="71" t="str">
        <f ca="1">IF(ExpenseSources[[#This Row],[Expense Switch]]="On",IFERROR(SUMIF(INDIRECT(_xlfn.TEXTJOIN(,TRUE,,,$C27,"[",G$3,"]"),),"&lt;0",INDIRECT(_xlfn.TEXTJOIN(,TRUE,,,$C27,"[",G$3,"]"),)),"-"),"")</f>
        <v/>
      </c>
      <c r="H27" s="71" t="str">
        <f ca="1">IF(ExpenseSources[[#This Row],[Expense Switch]]="On",IFERROR(SUMIF(INDIRECT(_xlfn.TEXTJOIN(,TRUE,,,$C27,"[",H$3,"]"),),"&lt;0",INDIRECT(_xlfn.TEXTJOIN(,TRUE,,,$C27,"[",H$3,"]"),)),"-"),"")</f>
        <v/>
      </c>
      <c r="I27" s="71" t="str">
        <f ca="1">IF(ExpenseSources[[#This Row],[Expense Switch]]="On",IFERROR(SUMIF(INDIRECT(_xlfn.TEXTJOIN(,TRUE,,,$C27,"[",I$3,"]"),),"&lt;0",INDIRECT(_xlfn.TEXTJOIN(,TRUE,,,$C27,"[",I$3,"]"),)),"-"),"")</f>
        <v/>
      </c>
      <c r="J27" s="71" t="str">
        <f ca="1">IF(ExpenseSources[[#This Row],[Expense Switch]]="On",IFERROR(SUMIF(INDIRECT(_xlfn.TEXTJOIN(,TRUE,,,$C27,"[",J$3,"]"),),"&lt;0",INDIRECT(_xlfn.TEXTJOIN(,TRUE,,,$C27,"[",J$3,"]"),)),"-"),"")</f>
        <v/>
      </c>
      <c r="K27" s="71" t="str">
        <f ca="1">IF(ExpenseSources[[#This Row],[Expense Switch]]="On",IFERROR(SUMIF(INDIRECT(_xlfn.TEXTJOIN(,TRUE,,,$C27,"[",K$3,"]"),),"&lt;0",INDIRECT(_xlfn.TEXTJOIN(,TRUE,,,$C27,"[",K$3,"]"),)),"-"),"")</f>
        <v/>
      </c>
      <c r="L27" s="71" t="str">
        <f ca="1">IF(ExpenseSources[[#This Row],[Expense Switch]]="On",IFERROR(SUMIF(INDIRECT(_xlfn.TEXTJOIN(,TRUE,,,$C27,"[",L$3,"]"),),"&lt;0",INDIRECT(_xlfn.TEXTJOIN(,TRUE,,,$C27,"[",L$3,"]"),)),"-"),"")</f>
        <v/>
      </c>
      <c r="M27" s="71" t="str">
        <f ca="1">IF(ExpenseSources[[#This Row],[Expense Switch]]="On",IFERROR(SUMIF(INDIRECT(_xlfn.TEXTJOIN(,TRUE,,,$C27,"[",M$3,"]"),),"&lt;0",INDIRECT(_xlfn.TEXTJOIN(,TRUE,,,$C27,"[",M$3,"]"),)),"-"),"")</f>
        <v/>
      </c>
      <c r="N27" s="71" t="str">
        <f ca="1">IF(ExpenseSources[[#This Row],[Expense Switch]]="On",IFERROR(SUMIF(INDIRECT(_xlfn.TEXTJOIN(,TRUE,,,$C27,"[",N$3,"]"),),"&lt;0",INDIRECT(_xlfn.TEXTJOIN(,TRUE,,,$C27,"[",N$3,"]"),)),"-"),"")</f>
        <v/>
      </c>
      <c r="O27" s="71" t="str">
        <f ca="1">IF(ExpenseSources[[#This Row],[Expense Switch]]="On",IFERROR(SUMIF(INDIRECT(_xlfn.TEXTJOIN(,TRUE,,,$C27,"[",O$3,"]"),),"&lt;0",INDIRECT(_xlfn.TEXTJOIN(,TRUE,,,$C27,"[",O$3,"]"),)),"-"),"")</f>
        <v/>
      </c>
      <c r="P27" s="71" t="str">
        <f ca="1">IF(ExpenseSources[[#This Row],[Expense Switch]]="On",IFERROR(SUMIF(INDIRECT(_xlfn.TEXTJOIN(,TRUE,,,$C27,"[",P$3,"]"),),"&lt;0",INDIRECT(_xlfn.TEXTJOIN(,TRUE,,,$C27,"[",P$3,"]"),)),"-"),"")</f>
        <v/>
      </c>
      <c r="Q27" s="71" t="str">
        <f ca="1">IF(ExpenseSources[[#This Row],[Expense Switch]]="On",IFERROR(SUMIF(INDIRECT(_xlfn.TEXTJOIN(,TRUE,,,$C27,"[",Q$3,"]"),),"&lt;0",INDIRECT(_xlfn.TEXTJOIN(,TRUE,,,$C27,"[",Q$3,"]"),)),"-"),"")</f>
        <v/>
      </c>
      <c r="R27" s="71" t="str">
        <f ca="1">IF(ExpenseSources[[#This Row],[Expense Switch]]="On",IFERROR(SUMIF(INDIRECT(_xlfn.TEXTJOIN(,TRUE,,,$C27,"[",R$3,"]"),),"&lt;0",INDIRECT(_xlfn.TEXTJOIN(,TRUE,,,$C27,"[",R$3,"]"),)),"-"),"")</f>
        <v/>
      </c>
      <c r="S27" s="71" t="str">
        <f ca="1">IF(ExpenseSources[[#This Row],[Expense Switch]]="On",IFERROR(SUMIF(INDIRECT(_xlfn.TEXTJOIN(,TRUE,,,$C27,"[",S$3,"]"),),"&lt;0",INDIRECT(_xlfn.TEXTJOIN(,TRUE,,,$C27,"[",S$3,"]"),)),"-"),"")</f>
        <v/>
      </c>
      <c r="T27" s="71" t="str">
        <f ca="1">IF(ExpenseSources[[#This Row],[Expense Switch]]="On",IFERROR(SUMIF(INDIRECT(_xlfn.TEXTJOIN(,TRUE,,,$C27,"[",T$3,"]"),),"&lt;0",INDIRECT(_xlfn.TEXTJOIN(,TRUE,,,$C27,"[",T$3,"]"),)),"-"),"")</f>
        <v/>
      </c>
      <c r="U27" s="71" t="str">
        <f ca="1">IF(ExpenseSources[[#This Row],[Expense Switch]]="On",IFERROR(SUMIF(INDIRECT(_xlfn.TEXTJOIN(,TRUE,,,$C27,"[",U$3,"]"),),"&lt;0",INDIRECT(_xlfn.TEXTJOIN(,TRUE,,,$C27,"[",U$3,"]"),)),"-"),"")</f>
        <v/>
      </c>
      <c r="V27" s="71" t="str">
        <f ca="1">IF(ExpenseSources[[#This Row],[Expense Switch]]="On",IFERROR(SUMIF(INDIRECT(_xlfn.TEXTJOIN(,TRUE,,,$C27,"[",V$3,"]"),),"&lt;0",INDIRECT(_xlfn.TEXTJOIN(,TRUE,,,$C27,"[",V$3,"]"),)),"-"),"")</f>
        <v/>
      </c>
      <c r="W27" s="71" t="str">
        <f ca="1">IF(ExpenseSources[[#This Row],[Expense Switch]]="On",IFERROR(SUMIF(INDIRECT(_xlfn.TEXTJOIN(,TRUE,,,$C27,"[",W$3,"]"),),"&lt;0",INDIRECT(_xlfn.TEXTJOIN(,TRUE,,,$C27,"[",W$3,"]"),)),"-"),"")</f>
        <v/>
      </c>
      <c r="X27" s="71" t="str">
        <f ca="1">IF(ExpenseSources[[#This Row],[Expense Switch]]="On",IFERROR(SUMIF(INDIRECT(_xlfn.TEXTJOIN(,TRUE,,,$C27,"[",X$3,"]"),),"&lt;0",INDIRECT(_xlfn.TEXTJOIN(,TRUE,,,$C27,"[",X$3,"]"),)),"-"),"")</f>
        <v/>
      </c>
      <c r="Y27" s="71" t="str">
        <f ca="1">IF(ExpenseSources[[#This Row],[Expense Switch]]="On",IFERROR(SUMIF(INDIRECT(_xlfn.TEXTJOIN(,TRUE,,,$C27,"[",Y$3,"]"),),"&lt;0",INDIRECT(_xlfn.TEXTJOIN(,TRUE,,,$C27,"[",Y$3,"]"),)),"-"),"")</f>
        <v/>
      </c>
      <c r="Z27" s="71" t="str">
        <f ca="1">IF(ExpenseSources[[#This Row],[Expense Switch]]="On",IFERROR(SUMIF(INDIRECT(_xlfn.TEXTJOIN(,TRUE,,,$C27,"[",Z$3,"]"),),"&lt;0",INDIRECT(_xlfn.TEXTJOIN(,TRUE,,,$C27,"[",Z$3,"]"),)),"-"),"")</f>
        <v/>
      </c>
      <c r="AA27" s="71" t="str">
        <f ca="1">IF(ExpenseSources[[#This Row],[Expense Switch]]="On",IFERROR(SUMIF(INDIRECT(_xlfn.TEXTJOIN(,TRUE,,,$C27,"[",AA$3,"]"),),"&lt;0",INDIRECT(_xlfn.TEXTJOIN(,TRUE,,,$C27,"[",AA$3,"]"),)),"-"),"")</f>
        <v/>
      </c>
      <c r="AB27" s="71" t="str">
        <f ca="1">IF(ExpenseSources[[#This Row],[Expense Switch]]="On",IFERROR(SUMIF(INDIRECT(_xlfn.TEXTJOIN(,TRUE,,,$C27,"[",AB$3,"]"),),"&lt;0",INDIRECT(_xlfn.TEXTJOIN(,TRUE,,,$C27,"[",AB$3,"]"),)),"-"),"")</f>
        <v/>
      </c>
      <c r="AC27" s="71" t="str">
        <f ca="1">IF(ExpenseSources[[#This Row],[Expense Switch]]="On",IFERROR(SUMIF(INDIRECT(_xlfn.TEXTJOIN(,TRUE,,,$C27,"[",AC$3,"]"),),"&lt;0",INDIRECT(_xlfn.TEXTJOIN(,TRUE,,,$C27,"[",AC$3,"]"),)),"-"),"")</f>
        <v/>
      </c>
      <c r="AD27" s="71" t="str">
        <f ca="1">IF(ExpenseSources[[#This Row],[Expense Switch]]="On",IFERROR(SUMIF(INDIRECT(_xlfn.TEXTJOIN(,TRUE,,,$C27,"[",AD$3,"]"),),"&lt;0",INDIRECT(_xlfn.TEXTJOIN(,TRUE,,,$C27,"[",AD$3,"]"),)),"-"),"")</f>
        <v/>
      </c>
      <c r="AE27" s="71" t="str">
        <f ca="1">IF(ExpenseSources[[#This Row],[Expense Switch]]="On",IFERROR(SUMIF(INDIRECT(_xlfn.TEXTJOIN(,TRUE,,,$C27,"[",AE$3,"]"),),"&lt;0",INDIRECT(_xlfn.TEXTJOIN(,TRUE,,,$C27,"[",AE$3,"]"),)),"-"),"")</f>
        <v/>
      </c>
      <c r="AF27" s="71" t="str">
        <f ca="1">IF(ExpenseSources[[#This Row],[Expense Switch]]="On",IFERROR(SUMIF(INDIRECT(_xlfn.TEXTJOIN(,TRUE,,,$C27,"[",AF$3,"]"),),"&lt;0",INDIRECT(_xlfn.TEXTJOIN(,TRUE,,,$C27,"[",AF$3,"]"),)),"-"),"")</f>
        <v/>
      </c>
      <c r="AG27" s="71" t="str">
        <f ca="1">IF(ExpenseSources[[#This Row],[Expense Switch]]="On",IFERROR(SUMIF(INDIRECT(_xlfn.TEXTJOIN(,TRUE,,,$C27,"[",AG$3,"]"),),"&lt;0",INDIRECT(_xlfn.TEXTJOIN(,TRUE,,,$C27,"[",AG$3,"]"),)),"-"),"")</f>
        <v/>
      </c>
      <c r="AH27" s="71" t="str">
        <f ca="1">IF(ExpenseSources[[#This Row],[Expense Switch]]="On",IFERROR(SUMIF(INDIRECT(_xlfn.TEXTJOIN(,TRUE,,,$C27,"[",AH$3,"]"),),"&lt;0",INDIRECT(_xlfn.TEXTJOIN(,TRUE,,,$C27,"[",AH$3,"]"),)),"-"),"")</f>
        <v/>
      </c>
      <c r="AI27" s="71" t="str">
        <f ca="1">IF(ExpenseSources[[#This Row],[Expense Switch]]="On",IFERROR(SUMIF(INDIRECT(_xlfn.TEXTJOIN(,TRUE,,,$C27,"[",AI$3,"]"),),"&lt;0",INDIRECT(_xlfn.TEXTJOIN(,TRUE,,,$C27,"[",AI$3,"]"),)),"-"),"")</f>
        <v/>
      </c>
      <c r="AJ27" s="71" t="str">
        <f ca="1">IF(ExpenseSources[[#This Row],[Expense Switch]]="On",IFERROR(SUMIF(INDIRECT(_xlfn.TEXTJOIN(,TRUE,,,$C27,"[",AJ$3,"]"),),"&lt;0",INDIRECT(_xlfn.TEXTJOIN(,TRUE,,,$C27,"[",AJ$3,"]"),)),"-"),"")</f>
        <v/>
      </c>
      <c r="AK27" s="71" t="str">
        <f ca="1">IF(ExpenseSources[[#This Row],[Expense Switch]]="On",IFERROR(SUMIF(INDIRECT(_xlfn.TEXTJOIN(,TRUE,,,$C27,"[",AK$3,"]"),),"&lt;0",INDIRECT(_xlfn.TEXTJOIN(,TRUE,,,$C27,"[",AK$3,"]"),)),"-"),"")</f>
        <v/>
      </c>
      <c r="AL27" s="71" t="str">
        <f ca="1">IF(ExpenseSources[[#This Row],[Expense Switch]]="On",IFERROR(SUMIF(INDIRECT(_xlfn.TEXTJOIN(,TRUE,,,$C27,"[",AL$3,"]"),),"&lt;0",INDIRECT(_xlfn.TEXTJOIN(,TRUE,,,$C27,"[",AL$3,"]"),)),"-"),"")</f>
        <v/>
      </c>
      <c r="AM27" s="71" t="str">
        <f ca="1">IF(ExpenseSources[[#This Row],[Expense Switch]]="On",IFERROR(SUMIF(INDIRECT(_xlfn.TEXTJOIN(,TRUE,,,$C27,"[",AM$3,"]"),),"&lt;0",INDIRECT(_xlfn.TEXTJOIN(,TRUE,,,$C27,"[",AM$3,"]"),)),"-"),"")</f>
        <v/>
      </c>
      <c r="AN27" s="71" t="str">
        <f ca="1">IF(ExpenseSources[[#This Row],[Expense Switch]]="On",IFERROR(SUMIF(INDIRECT(_xlfn.TEXTJOIN(,TRUE,,,$C27,"[",AN$3,"]"),),"&lt;0",INDIRECT(_xlfn.TEXTJOIN(,TRUE,,,$C27,"[",AN$3,"]"),)),"-"),"")</f>
        <v/>
      </c>
      <c r="AO27" s="71" t="str">
        <f ca="1">IF(ExpenseSources[[#This Row],[Expense Switch]]="On",IFERROR(SUMIF(INDIRECT(_xlfn.TEXTJOIN(,TRUE,,,$C27,"[",AO$3,"]"),),"&lt;0",INDIRECT(_xlfn.TEXTJOIN(,TRUE,,,$C27,"[",AO$3,"]"),)),"-"),"")</f>
        <v/>
      </c>
      <c r="AP27" s="71" t="str">
        <f ca="1">IF(ExpenseSources[[#This Row],[Expense Switch]]="On",IFERROR(SUMIF(INDIRECT(_xlfn.TEXTJOIN(,TRUE,,,$C27,"[",AP$3,"]"),),"&lt;0",INDIRECT(_xlfn.TEXTJOIN(,TRUE,,,$C27,"[",AP$3,"]"),)),"-"),"")</f>
        <v/>
      </c>
      <c r="AQ27" s="71" t="str">
        <f ca="1">IF(ExpenseSources[[#This Row],[Expense Switch]]="On",IFERROR(SUMIF(INDIRECT(_xlfn.TEXTJOIN(,TRUE,,,$C27,"[",AQ$3,"]"),),"&lt;0",INDIRECT(_xlfn.TEXTJOIN(,TRUE,,,$C27,"[",AQ$3,"]"),)),"-"),"")</f>
        <v/>
      </c>
      <c r="AR27" s="71" t="str">
        <f ca="1">IF(ExpenseSources[[#This Row],[Expense Switch]]="On",IFERROR(SUMIF(INDIRECT(_xlfn.TEXTJOIN(,TRUE,,,$C27,"[",AR$3,"]"),),"&lt;0",INDIRECT(_xlfn.TEXTJOIN(,TRUE,,,$C27,"[",AR$3,"]"),)),"-"),"")</f>
        <v/>
      </c>
      <c r="AS27" s="71" t="str">
        <f ca="1">IF(ExpenseSources[[#This Row],[Expense Switch]]="On",IFERROR(SUMIF(INDIRECT(_xlfn.TEXTJOIN(,TRUE,,,$C27,"[",AS$3,"]"),),"&lt;0",INDIRECT(_xlfn.TEXTJOIN(,TRUE,,,$C27,"[",AS$3,"]"),)),"-"),"")</f>
        <v/>
      </c>
      <c r="AT27" s="71" t="str">
        <f ca="1">IF(ExpenseSources[[#This Row],[Expense Switch]]="On",IFERROR(SUMIF(INDIRECT(_xlfn.TEXTJOIN(,TRUE,,,$C27,"[",AT$3,"]"),),"&lt;0",INDIRECT(_xlfn.TEXTJOIN(,TRUE,,,$C27,"[",AT$3,"]"),)),"-"),"")</f>
        <v/>
      </c>
      <c r="AU27" s="71" t="str">
        <f ca="1">IF(ExpenseSources[[#This Row],[Expense Switch]]="On",IFERROR(SUMIF(INDIRECT(_xlfn.TEXTJOIN(,TRUE,,,$C27,"[",AU$3,"]"),),"&lt;0",INDIRECT(_xlfn.TEXTJOIN(,TRUE,,,$C27,"[",AU$3,"]"),)),"-"),"")</f>
        <v/>
      </c>
      <c r="AV27" s="71" t="str">
        <f ca="1">IF(ExpenseSources[[#This Row],[Expense Switch]]="On",IFERROR(SUMIF(INDIRECT(_xlfn.TEXTJOIN(,TRUE,,,$C27,"[",AV$3,"]"),),"&lt;0",INDIRECT(_xlfn.TEXTJOIN(,TRUE,,,$C27,"[",AV$3,"]"),)),"-"),"")</f>
        <v/>
      </c>
      <c r="AW27" s="71" t="str">
        <f ca="1">IF(ExpenseSources[[#This Row],[Expense Switch]]="On",IFERROR(SUMIF(INDIRECT(_xlfn.TEXTJOIN(,TRUE,,,$C27,"[",AW$3,"]"),),"&lt;0",INDIRECT(_xlfn.TEXTJOIN(,TRUE,,,$C27,"[",AW$3,"]"),)),"-"),"")</f>
        <v/>
      </c>
      <c r="AX27" s="71" t="str">
        <f ca="1">IF(ExpenseSources[[#This Row],[Expense Switch]]="On",IFERROR(SUMIF(INDIRECT(_xlfn.TEXTJOIN(,TRUE,,,$C27,"[",AX$3,"]"),),"&lt;0",INDIRECT(_xlfn.TEXTJOIN(,TRUE,,,$C27,"[",AX$3,"]"),)),"-"),"")</f>
        <v/>
      </c>
      <c r="AY27" s="71" t="str">
        <f ca="1">IF(ExpenseSources[[#This Row],[Expense Switch]]="On",IFERROR(SUMIF(INDIRECT(_xlfn.TEXTJOIN(,TRUE,,,$C27,"[",AY$3,"]"),),"&lt;0",INDIRECT(_xlfn.TEXTJOIN(,TRUE,,,$C27,"[",AY$3,"]"),)),"-"),"")</f>
        <v/>
      </c>
      <c r="AZ27" s="71" t="str">
        <f ca="1">IF(ExpenseSources[[#This Row],[Expense Switch]]="On",IFERROR(SUMIF(INDIRECT(_xlfn.TEXTJOIN(,TRUE,,,$C27,"[",AZ$3,"]"),),"&lt;0",INDIRECT(_xlfn.TEXTJOIN(,TRUE,,,$C27,"[",AZ$3,"]"),)),"-"),"")</f>
        <v/>
      </c>
      <c r="BA27" s="71" t="str">
        <f ca="1">IF(ExpenseSources[[#This Row],[Expense Switch]]="On",IFERROR(SUMIF(INDIRECT(_xlfn.TEXTJOIN(,TRUE,,,$C27,"[",BA$3,"]"),),"&lt;0",INDIRECT(_xlfn.TEXTJOIN(,TRUE,,,$C27,"[",BA$3,"]"),)),"-"),"")</f>
        <v/>
      </c>
      <c r="BB27" s="71" t="str">
        <f ca="1">IF(ExpenseSources[[#This Row],[Expense Switch]]="On",IFERROR(SUMIF(INDIRECT(_xlfn.TEXTJOIN(,TRUE,,,$C27,"[",BB$3,"]"),),"&lt;0",INDIRECT(_xlfn.TEXTJOIN(,TRUE,,,$C27,"[",BB$3,"]"),)),"-"),"")</f>
        <v/>
      </c>
      <c r="BC27" s="71" t="str">
        <f ca="1">IF(ExpenseSources[[#This Row],[Expense Switch]]="On",IFERROR(SUMIF(INDIRECT(_xlfn.TEXTJOIN(,TRUE,,,$C27,"[",BC$3,"]"),),"&lt;0",INDIRECT(_xlfn.TEXTJOIN(,TRUE,,,$C27,"[",BC$3,"]"),)),"-"),"")</f>
        <v/>
      </c>
      <c r="BD27" s="71" t="str">
        <f ca="1">IF(ExpenseSources[[#This Row],[Expense Switch]]="On",IFERROR(SUMIF(INDIRECT(_xlfn.TEXTJOIN(,TRUE,,,$C27,"[",BD$3,"]"),),"&lt;0",INDIRECT(_xlfn.TEXTJOIN(,TRUE,,,$C27,"[",BD$3,"]"),)),"-"),"")</f>
        <v/>
      </c>
      <c r="BE27" s="71" t="str">
        <f ca="1">IF(ExpenseSources[[#This Row],[Expense Switch]]="On",IFERROR(SUMIF(INDIRECT(_xlfn.TEXTJOIN(,TRUE,,,$C27,"[",BE$3,"]"),),"&lt;0",INDIRECT(_xlfn.TEXTJOIN(,TRUE,,,$C27,"[",BE$3,"]"),)),"-"),"")</f>
        <v/>
      </c>
      <c r="BF27" s="71" t="str">
        <f ca="1">IF(ExpenseSources[[#This Row],[Expense Switch]]="On",IFERROR(SUMIF(INDIRECT(_xlfn.TEXTJOIN(,TRUE,,,$C27,"[",BF$3,"]"),),"&lt;0",INDIRECT(_xlfn.TEXTJOIN(,TRUE,,,$C27,"[",BF$3,"]"),)),"-"),"")</f>
        <v/>
      </c>
      <c r="BG27" s="71" t="str">
        <f ca="1">IF(ExpenseSources[[#This Row],[Expense Switch]]="On",IFERROR(SUMIF(INDIRECT(_xlfn.TEXTJOIN(,TRUE,,,$C27,"[",BG$3,"]"),),"&lt;0",INDIRECT(_xlfn.TEXTJOIN(,TRUE,,,$C27,"[",BG$3,"]"),)),"-"),"")</f>
        <v/>
      </c>
      <c r="BH27" s="71" t="str">
        <f ca="1">IF(ExpenseSources[[#This Row],[Expense Switch]]="On",IFERROR(SUMIF(INDIRECT(_xlfn.TEXTJOIN(,TRUE,,,$C27,"[",BH$3,"]"),),"&lt;0",INDIRECT(_xlfn.TEXTJOIN(,TRUE,,,$C27,"[",BH$3,"]"),)),"-"),"")</f>
        <v/>
      </c>
      <c r="BI27" s="71" t="str">
        <f ca="1">IF(ExpenseSources[[#This Row],[Expense Switch]]="On",IFERROR(SUMIF(INDIRECT(_xlfn.TEXTJOIN(,TRUE,,,$C27,"[",BI$3,"]"),),"&lt;0",INDIRECT(_xlfn.TEXTJOIN(,TRUE,,,$C27,"[",BI$3,"]"),)),"-"),"")</f>
        <v/>
      </c>
      <c r="BJ27" s="71" t="str">
        <f ca="1">IF(ExpenseSources[[#This Row],[Expense Switch]]="On",IFERROR(SUMIF(INDIRECT(_xlfn.TEXTJOIN(,TRUE,,,$C27,"[",BJ$3,"]"),),"&lt;0",INDIRECT(_xlfn.TEXTJOIN(,TRUE,,,$C27,"[",BJ$3,"]"),)),"-"),"")</f>
        <v/>
      </c>
      <c r="BK27" s="71" t="str">
        <f ca="1">IF(ExpenseSources[[#This Row],[Expense Switch]]="On",IFERROR(SUMIF(INDIRECT(_xlfn.TEXTJOIN(,TRUE,,,$C27,"[",BK$3,"]"),),"&lt;0",INDIRECT(_xlfn.TEXTJOIN(,TRUE,,,$C27,"[",BK$3,"]"),)),"-"),"")</f>
        <v/>
      </c>
    </row>
    <row r="28" spans="2:63" ht="16.5" thickTop="1" thickBot="1" x14ac:dyDescent="0.3">
      <c r="B28" s="71">
        <f>'KPI Calculations and Macros'!C26</f>
        <v>0</v>
      </c>
      <c r="C28" s="70">
        <f>'KPI Calculations and Macros'!B26</f>
        <v>0</v>
      </c>
      <c r="D28" s="71" t="str">
        <f ca="1">IF(ExpenseSources[[#This Row],[Expense Switch]]="On",IFERROR(SUMIF(INDIRECT(_xlfn.TEXTJOIN(,TRUE,,,$C28,"[",D$3,"]"),),"&lt;0",INDIRECT(_xlfn.TEXTJOIN(,TRUE,,,$C28,"[",D$3,"]"),)),"-"),"")</f>
        <v/>
      </c>
      <c r="E28" s="71" t="str">
        <f ca="1">IF(ExpenseSources[[#This Row],[Expense Switch]]="On",IFERROR(SUMIF(INDIRECT(_xlfn.TEXTJOIN(,TRUE,,,$C28,"[",E$3,"]"),),"&lt;0",INDIRECT(_xlfn.TEXTJOIN(,TRUE,,,$C28,"[",E$3,"]"),)),"-"),"")</f>
        <v/>
      </c>
      <c r="F28" s="71" t="str">
        <f ca="1">IF(ExpenseSources[[#This Row],[Expense Switch]]="On",IFERROR(SUMIF(INDIRECT(_xlfn.TEXTJOIN(,TRUE,,,$C28,"[",F$3,"]"),),"&lt;0",INDIRECT(_xlfn.TEXTJOIN(,TRUE,,,$C28,"[",F$3,"]"),)),"-"),"")</f>
        <v/>
      </c>
      <c r="G28" s="71" t="str">
        <f ca="1">IF(ExpenseSources[[#This Row],[Expense Switch]]="On",IFERROR(SUMIF(INDIRECT(_xlfn.TEXTJOIN(,TRUE,,,$C28,"[",G$3,"]"),),"&lt;0",INDIRECT(_xlfn.TEXTJOIN(,TRUE,,,$C28,"[",G$3,"]"),)),"-"),"")</f>
        <v/>
      </c>
      <c r="H28" s="71" t="str">
        <f ca="1">IF(ExpenseSources[[#This Row],[Expense Switch]]="On",IFERROR(SUMIF(INDIRECT(_xlfn.TEXTJOIN(,TRUE,,,$C28,"[",H$3,"]"),),"&lt;0",INDIRECT(_xlfn.TEXTJOIN(,TRUE,,,$C28,"[",H$3,"]"),)),"-"),"")</f>
        <v/>
      </c>
      <c r="I28" s="71" t="str">
        <f ca="1">IF(ExpenseSources[[#This Row],[Expense Switch]]="On",IFERROR(SUMIF(INDIRECT(_xlfn.TEXTJOIN(,TRUE,,,$C28,"[",I$3,"]"),),"&lt;0",INDIRECT(_xlfn.TEXTJOIN(,TRUE,,,$C28,"[",I$3,"]"),)),"-"),"")</f>
        <v/>
      </c>
      <c r="J28" s="71" t="str">
        <f ca="1">IF(ExpenseSources[[#This Row],[Expense Switch]]="On",IFERROR(SUMIF(INDIRECT(_xlfn.TEXTJOIN(,TRUE,,,$C28,"[",J$3,"]"),),"&lt;0",INDIRECT(_xlfn.TEXTJOIN(,TRUE,,,$C28,"[",J$3,"]"),)),"-"),"")</f>
        <v/>
      </c>
      <c r="K28" s="71" t="str">
        <f ca="1">IF(ExpenseSources[[#This Row],[Expense Switch]]="On",IFERROR(SUMIF(INDIRECT(_xlfn.TEXTJOIN(,TRUE,,,$C28,"[",K$3,"]"),),"&lt;0",INDIRECT(_xlfn.TEXTJOIN(,TRUE,,,$C28,"[",K$3,"]"),)),"-"),"")</f>
        <v/>
      </c>
      <c r="L28" s="71" t="str">
        <f ca="1">IF(ExpenseSources[[#This Row],[Expense Switch]]="On",IFERROR(SUMIF(INDIRECT(_xlfn.TEXTJOIN(,TRUE,,,$C28,"[",L$3,"]"),),"&lt;0",INDIRECT(_xlfn.TEXTJOIN(,TRUE,,,$C28,"[",L$3,"]"),)),"-"),"")</f>
        <v/>
      </c>
      <c r="M28" s="71" t="str">
        <f ca="1">IF(ExpenseSources[[#This Row],[Expense Switch]]="On",IFERROR(SUMIF(INDIRECT(_xlfn.TEXTJOIN(,TRUE,,,$C28,"[",M$3,"]"),),"&lt;0",INDIRECT(_xlfn.TEXTJOIN(,TRUE,,,$C28,"[",M$3,"]"),)),"-"),"")</f>
        <v/>
      </c>
      <c r="N28" s="71" t="str">
        <f ca="1">IF(ExpenseSources[[#This Row],[Expense Switch]]="On",IFERROR(SUMIF(INDIRECT(_xlfn.TEXTJOIN(,TRUE,,,$C28,"[",N$3,"]"),),"&lt;0",INDIRECT(_xlfn.TEXTJOIN(,TRUE,,,$C28,"[",N$3,"]"),)),"-"),"")</f>
        <v/>
      </c>
      <c r="O28" s="71" t="str">
        <f ca="1">IF(ExpenseSources[[#This Row],[Expense Switch]]="On",IFERROR(SUMIF(INDIRECT(_xlfn.TEXTJOIN(,TRUE,,,$C28,"[",O$3,"]"),),"&lt;0",INDIRECT(_xlfn.TEXTJOIN(,TRUE,,,$C28,"[",O$3,"]"),)),"-"),"")</f>
        <v/>
      </c>
      <c r="P28" s="71" t="str">
        <f ca="1">IF(ExpenseSources[[#This Row],[Expense Switch]]="On",IFERROR(SUMIF(INDIRECT(_xlfn.TEXTJOIN(,TRUE,,,$C28,"[",P$3,"]"),),"&lt;0",INDIRECT(_xlfn.TEXTJOIN(,TRUE,,,$C28,"[",P$3,"]"),)),"-"),"")</f>
        <v/>
      </c>
      <c r="Q28" s="71" t="str">
        <f ca="1">IF(ExpenseSources[[#This Row],[Expense Switch]]="On",IFERROR(SUMIF(INDIRECT(_xlfn.TEXTJOIN(,TRUE,,,$C28,"[",Q$3,"]"),),"&lt;0",INDIRECT(_xlfn.TEXTJOIN(,TRUE,,,$C28,"[",Q$3,"]"),)),"-"),"")</f>
        <v/>
      </c>
      <c r="R28" s="71" t="str">
        <f ca="1">IF(ExpenseSources[[#This Row],[Expense Switch]]="On",IFERROR(SUMIF(INDIRECT(_xlfn.TEXTJOIN(,TRUE,,,$C28,"[",R$3,"]"),),"&lt;0",INDIRECT(_xlfn.TEXTJOIN(,TRUE,,,$C28,"[",R$3,"]"),)),"-"),"")</f>
        <v/>
      </c>
      <c r="S28" s="71" t="str">
        <f ca="1">IF(ExpenseSources[[#This Row],[Expense Switch]]="On",IFERROR(SUMIF(INDIRECT(_xlfn.TEXTJOIN(,TRUE,,,$C28,"[",S$3,"]"),),"&lt;0",INDIRECT(_xlfn.TEXTJOIN(,TRUE,,,$C28,"[",S$3,"]"),)),"-"),"")</f>
        <v/>
      </c>
      <c r="T28" s="71" t="str">
        <f ca="1">IF(ExpenseSources[[#This Row],[Expense Switch]]="On",IFERROR(SUMIF(INDIRECT(_xlfn.TEXTJOIN(,TRUE,,,$C28,"[",T$3,"]"),),"&lt;0",INDIRECT(_xlfn.TEXTJOIN(,TRUE,,,$C28,"[",T$3,"]"),)),"-"),"")</f>
        <v/>
      </c>
      <c r="U28" s="71" t="str">
        <f ca="1">IF(ExpenseSources[[#This Row],[Expense Switch]]="On",IFERROR(SUMIF(INDIRECT(_xlfn.TEXTJOIN(,TRUE,,,$C28,"[",U$3,"]"),),"&lt;0",INDIRECT(_xlfn.TEXTJOIN(,TRUE,,,$C28,"[",U$3,"]"),)),"-"),"")</f>
        <v/>
      </c>
      <c r="V28" s="71" t="str">
        <f ca="1">IF(ExpenseSources[[#This Row],[Expense Switch]]="On",IFERROR(SUMIF(INDIRECT(_xlfn.TEXTJOIN(,TRUE,,,$C28,"[",V$3,"]"),),"&lt;0",INDIRECT(_xlfn.TEXTJOIN(,TRUE,,,$C28,"[",V$3,"]"),)),"-"),"")</f>
        <v/>
      </c>
      <c r="W28" s="71" t="str">
        <f ca="1">IF(ExpenseSources[[#This Row],[Expense Switch]]="On",IFERROR(SUMIF(INDIRECT(_xlfn.TEXTJOIN(,TRUE,,,$C28,"[",W$3,"]"),),"&lt;0",INDIRECT(_xlfn.TEXTJOIN(,TRUE,,,$C28,"[",W$3,"]"),)),"-"),"")</f>
        <v/>
      </c>
      <c r="X28" s="71" t="str">
        <f ca="1">IF(ExpenseSources[[#This Row],[Expense Switch]]="On",IFERROR(SUMIF(INDIRECT(_xlfn.TEXTJOIN(,TRUE,,,$C28,"[",X$3,"]"),),"&lt;0",INDIRECT(_xlfn.TEXTJOIN(,TRUE,,,$C28,"[",X$3,"]"),)),"-"),"")</f>
        <v/>
      </c>
      <c r="Y28" s="71" t="str">
        <f ca="1">IF(ExpenseSources[[#This Row],[Expense Switch]]="On",IFERROR(SUMIF(INDIRECT(_xlfn.TEXTJOIN(,TRUE,,,$C28,"[",Y$3,"]"),),"&lt;0",INDIRECT(_xlfn.TEXTJOIN(,TRUE,,,$C28,"[",Y$3,"]"),)),"-"),"")</f>
        <v/>
      </c>
      <c r="Z28" s="71" t="str">
        <f ca="1">IF(ExpenseSources[[#This Row],[Expense Switch]]="On",IFERROR(SUMIF(INDIRECT(_xlfn.TEXTJOIN(,TRUE,,,$C28,"[",Z$3,"]"),),"&lt;0",INDIRECT(_xlfn.TEXTJOIN(,TRUE,,,$C28,"[",Z$3,"]"),)),"-"),"")</f>
        <v/>
      </c>
      <c r="AA28" s="71" t="str">
        <f ca="1">IF(ExpenseSources[[#This Row],[Expense Switch]]="On",IFERROR(SUMIF(INDIRECT(_xlfn.TEXTJOIN(,TRUE,,,$C28,"[",AA$3,"]"),),"&lt;0",INDIRECT(_xlfn.TEXTJOIN(,TRUE,,,$C28,"[",AA$3,"]"),)),"-"),"")</f>
        <v/>
      </c>
      <c r="AB28" s="71" t="str">
        <f ca="1">IF(ExpenseSources[[#This Row],[Expense Switch]]="On",IFERROR(SUMIF(INDIRECT(_xlfn.TEXTJOIN(,TRUE,,,$C28,"[",AB$3,"]"),),"&lt;0",INDIRECT(_xlfn.TEXTJOIN(,TRUE,,,$C28,"[",AB$3,"]"),)),"-"),"")</f>
        <v/>
      </c>
      <c r="AC28" s="71" t="str">
        <f ca="1">IF(ExpenseSources[[#This Row],[Expense Switch]]="On",IFERROR(SUMIF(INDIRECT(_xlfn.TEXTJOIN(,TRUE,,,$C28,"[",AC$3,"]"),),"&lt;0",INDIRECT(_xlfn.TEXTJOIN(,TRUE,,,$C28,"[",AC$3,"]"),)),"-"),"")</f>
        <v/>
      </c>
      <c r="AD28" s="71" t="str">
        <f ca="1">IF(ExpenseSources[[#This Row],[Expense Switch]]="On",IFERROR(SUMIF(INDIRECT(_xlfn.TEXTJOIN(,TRUE,,,$C28,"[",AD$3,"]"),),"&lt;0",INDIRECT(_xlfn.TEXTJOIN(,TRUE,,,$C28,"[",AD$3,"]"),)),"-"),"")</f>
        <v/>
      </c>
      <c r="AE28" s="71" t="str">
        <f ca="1">IF(ExpenseSources[[#This Row],[Expense Switch]]="On",IFERROR(SUMIF(INDIRECT(_xlfn.TEXTJOIN(,TRUE,,,$C28,"[",AE$3,"]"),),"&lt;0",INDIRECT(_xlfn.TEXTJOIN(,TRUE,,,$C28,"[",AE$3,"]"),)),"-"),"")</f>
        <v/>
      </c>
      <c r="AF28" s="71" t="str">
        <f ca="1">IF(ExpenseSources[[#This Row],[Expense Switch]]="On",IFERROR(SUMIF(INDIRECT(_xlfn.TEXTJOIN(,TRUE,,,$C28,"[",AF$3,"]"),),"&lt;0",INDIRECT(_xlfn.TEXTJOIN(,TRUE,,,$C28,"[",AF$3,"]"),)),"-"),"")</f>
        <v/>
      </c>
      <c r="AG28" s="71" t="str">
        <f ca="1">IF(ExpenseSources[[#This Row],[Expense Switch]]="On",IFERROR(SUMIF(INDIRECT(_xlfn.TEXTJOIN(,TRUE,,,$C28,"[",AG$3,"]"),),"&lt;0",INDIRECT(_xlfn.TEXTJOIN(,TRUE,,,$C28,"[",AG$3,"]"),)),"-"),"")</f>
        <v/>
      </c>
      <c r="AH28" s="71" t="str">
        <f ca="1">IF(ExpenseSources[[#This Row],[Expense Switch]]="On",IFERROR(SUMIF(INDIRECT(_xlfn.TEXTJOIN(,TRUE,,,$C28,"[",AH$3,"]"),),"&lt;0",INDIRECT(_xlfn.TEXTJOIN(,TRUE,,,$C28,"[",AH$3,"]"),)),"-"),"")</f>
        <v/>
      </c>
      <c r="AI28" s="71" t="str">
        <f ca="1">IF(ExpenseSources[[#This Row],[Expense Switch]]="On",IFERROR(SUMIF(INDIRECT(_xlfn.TEXTJOIN(,TRUE,,,$C28,"[",AI$3,"]"),),"&lt;0",INDIRECT(_xlfn.TEXTJOIN(,TRUE,,,$C28,"[",AI$3,"]"),)),"-"),"")</f>
        <v/>
      </c>
      <c r="AJ28" s="71" t="str">
        <f ca="1">IF(ExpenseSources[[#This Row],[Expense Switch]]="On",IFERROR(SUMIF(INDIRECT(_xlfn.TEXTJOIN(,TRUE,,,$C28,"[",AJ$3,"]"),),"&lt;0",INDIRECT(_xlfn.TEXTJOIN(,TRUE,,,$C28,"[",AJ$3,"]"),)),"-"),"")</f>
        <v/>
      </c>
      <c r="AK28" s="71" t="str">
        <f ca="1">IF(ExpenseSources[[#This Row],[Expense Switch]]="On",IFERROR(SUMIF(INDIRECT(_xlfn.TEXTJOIN(,TRUE,,,$C28,"[",AK$3,"]"),),"&lt;0",INDIRECT(_xlfn.TEXTJOIN(,TRUE,,,$C28,"[",AK$3,"]"),)),"-"),"")</f>
        <v/>
      </c>
      <c r="AL28" s="71" t="str">
        <f ca="1">IF(ExpenseSources[[#This Row],[Expense Switch]]="On",IFERROR(SUMIF(INDIRECT(_xlfn.TEXTJOIN(,TRUE,,,$C28,"[",AL$3,"]"),),"&lt;0",INDIRECT(_xlfn.TEXTJOIN(,TRUE,,,$C28,"[",AL$3,"]"),)),"-"),"")</f>
        <v/>
      </c>
      <c r="AM28" s="71" t="str">
        <f ca="1">IF(ExpenseSources[[#This Row],[Expense Switch]]="On",IFERROR(SUMIF(INDIRECT(_xlfn.TEXTJOIN(,TRUE,,,$C28,"[",AM$3,"]"),),"&lt;0",INDIRECT(_xlfn.TEXTJOIN(,TRUE,,,$C28,"[",AM$3,"]"),)),"-"),"")</f>
        <v/>
      </c>
      <c r="AN28" s="71" t="str">
        <f ca="1">IF(ExpenseSources[[#This Row],[Expense Switch]]="On",IFERROR(SUMIF(INDIRECT(_xlfn.TEXTJOIN(,TRUE,,,$C28,"[",AN$3,"]"),),"&lt;0",INDIRECT(_xlfn.TEXTJOIN(,TRUE,,,$C28,"[",AN$3,"]"),)),"-"),"")</f>
        <v/>
      </c>
      <c r="AO28" s="71" t="str">
        <f ca="1">IF(ExpenseSources[[#This Row],[Expense Switch]]="On",IFERROR(SUMIF(INDIRECT(_xlfn.TEXTJOIN(,TRUE,,,$C28,"[",AO$3,"]"),),"&lt;0",INDIRECT(_xlfn.TEXTJOIN(,TRUE,,,$C28,"[",AO$3,"]"),)),"-"),"")</f>
        <v/>
      </c>
      <c r="AP28" s="71" t="str">
        <f ca="1">IF(ExpenseSources[[#This Row],[Expense Switch]]="On",IFERROR(SUMIF(INDIRECT(_xlfn.TEXTJOIN(,TRUE,,,$C28,"[",AP$3,"]"),),"&lt;0",INDIRECT(_xlfn.TEXTJOIN(,TRUE,,,$C28,"[",AP$3,"]"),)),"-"),"")</f>
        <v/>
      </c>
      <c r="AQ28" s="71" t="str">
        <f ca="1">IF(ExpenseSources[[#This Row],[Expense Switch]]="On",IFERROR(SUMIF(INDIRECT(_xlfn.TEXTJOIN(,TRUE,,,$C28,"[",AQ$3,"]"),),"&lt;0",INDIRECT(_xlfn.TEXTJOIN(,TRUE,,,$C28,"[",AQ$3,"]"),)),"-"),"")</f>
        <v/>
      </c>
      <c r="AR28" s="71" t="str">
        <f ca="1">IF(ExpenseSources[[#This Row],[Expense Switch]]="On",IFERROR(SUMIF(INDIRECT(_xlfn.TEXTJOIN(,TRUE,,,$C28,"[",AR$3,"]"),),"&lt;0",INDIRECT(_xlfn.TEXTJOIN(,TRUE,,,$C28,"[",AR$3,"]"),)),"-"),"")</f>
        <v/>
      </c>
      <c r="AS28" s="71" t="str">
        <f ca="1">IF(ExpenseSources[[#This Row],[Expense Switch]]="On",IFERROR(SUMIF(INDIRECT(_xlfn.TEXTJOIN(,TRUE,,,$C28,"[",AS$3,"]"),),"&lt;0",INDIRECT(_xlfn.TEXTJOIN(,TRUE,,,$C28,"[",AS$3,"]"),)),"-"),"")</f>
        <v/>
      </c>
      <c r="AT28" s="71" t="str">
        <f ca="1">IF(ExpenseSources[[#This Row],[Expense Switch]]="On",IFERROR(SUMIF(INDIRECT(_xlfn.TEXTJOIN(,TRUE,,,$C28,"[",AT$3,"]"),),"&lt;0",INDIRECT(_xlfn.TEXTJOIN(,TRUE,,,$C28,"[",AT$3,"]"),)),"-"),"")</f>
        <v/>
      </c>
      <c r="AU28" s="71" t="str">
        <f ca="1">IF(ExpenseSources[[#This Row],[Expense Switch]]="On",IFERROR(SUMIF(INDIRECT(_xlfn.TEXTJOIN(,TRUE,,,$C28,"[",AU$3,"]"),),"&lt;0",INDIRECT(_xlfn.TEXTJOIN(,TRUE,,,$C28,"[",AU$3,"]"),)),"-"),"")</f>
        <v/>
      </c>
      <c r="AV28" s="71" t="str">
        <f ca="1">IF(ExpenseSources[[#This Row],[Expense Switch]]="On",IFERROR(SUMIF(INDIRECT(_xlfn.TEXTJOIN(,TRUE,,,$C28,"[",AV$3,"]"),),"&lt;0",INDIRECT(_xlfn.TEXTJOIN(,TRUE,,,$C28,"[",AV$3,"]"),)),"-"),"")</f>
        <v/>
      </c>
      <c r="AW28" s="71" t="str">
        <f ca="1">IF(ExpenseSources[[#This Row],[Expense Switch]]="On",IFERROR(SUMIF(INDIRECT(_xlfn.TEXTJOIN(,TRUE,,,$C28,"[",AW$3,"]"),),"&lt;0",INDIRECT(_xlfn.TEXTJOIN(,TRUE,,,$C28,"[",AW$3,"]"),)),"-"),"")</f>
        <v/>
      </c>
      <c r="AX28" s="71" t="str">
        <f ca="1">IF(ExpenseSources[[#This Row],[Expense Switch]]="On",IFERROR(SUMIF(INDIRECT(_xlfn.TEXTJOIN(,TRUE,,,$C28,"[",AX$3,"]"),),"&lt;0",INDIRECT(_xlfn.TEXTJOIN(,TRUE,,,$C28,"[",AX$3,"]"),)),"-"),"")</f>
        <v/>
      </c>
      <c r="AY28" s="71" t="str">
        <f ca="1">IF(ExpenseSources[[#This Row],[Expense Switch]]="On",IFERROR(SUMIF(INDIRECT(_xlfn.TEXTJOIN(,TRUE,,,$C28,"[",AY$3,"]"),),"&lt;0",INDIRECT(_xlfn.TEXTJOIN(,TRUE,,,$C28,"[",AY$3,"]"),)),"-"),"")</f>
        <v/>
      </c>
      <c r="AZ28" s="71" t="str">
        <f ca="1">IF(ExpenseSources[[#This Row],[Expense Switch]]="On",IFERROR(SUMIF(INDIRECT(_xlfn.TEXTJOIN(,TRUE,,,$C28,"[",AZ$3,"]"),),"&lt;0",INDIRECT(_xlfn.TEXTJOIN(,TRUE,,,$C28,"[",AZ$3,"]"),)),"-"),"")</f>
        <v/>
      </c>
      <c r="BA28" s="71" t="str">
        <f ca="1">IF(ExpenseSources[[#This Row],[Expense Switch]]="On",IFERROR(SUMIF(INDIRECT(_xlfn.TEXTJOIN(,TRUE,,,$C28,"[",BA$3,"]"),),"&lt;0",INDIRECT(_xlfn.TEXTJOIN(,TRUE,,,$C28,"[",BA$3,"]"),)),"-"),"")</f>
        <v/>
      </c>
      <c r="BB28" s="71" t="str">
        <f ca="1">IF(ExpenseSources[[#This Row],[Expense Switch]]="On",IFERROR(SUMIF(INDIRECT(_xlfn.TEXTJOIN(,TRUE,,,$C28,"[",BB$3,"]"),),"&lt;0",INDIRECT(_xlfn.TEXTJOIN(,TRUE,,,$C28,"[",BB$3,"]"),)),"-"),"")</f>
        <v/>
      </c>
      <c r="BC28" s="71" t="str">
        <f ca="1">IF(ExpenseSources[[#This Row],[Expense Switch]]="On",IFERROR(SUMIF(INDIRECT(_xlfn.TEXTJOIN(,TRUE,,,$C28,"[",BC$3,"]"),),"&lt;0",INDIRECT(_xlfn.TEXTJOIN(,TRUE,,,$C28,"[",BC$3,"]"),)),"-"),"")</f>
        <v/>
      </c>
      <c r="BD28" s="71" t="str">
        <f ca="1">IF(ExpenseSources[[#This Row],[Expense Switch]]="On",IFERROR(SUMIF(INDIRECT(_xlfn.TEXTJOIN(,TRUE,,,$C28,"[",BD$3,"]"),),"&lt;0",INDIRECT(_xlfn.TEXTJOIN(,TRUE,,,$C28,"[",BD$3,"]"),)),"-"),"")</f>
        <v/>
      </c>
      <c r="BE28" s="71" t="str">
        <f ca="1">IF(ExpenseSources[[#This Row],[Expense Switch]]="On",IFERROR(SUMIF(INDIRECT(_xlfn.TEXTJOIN(,TRUE,,,$C28,"[",BE$3,"]"),),"&lt;0",INDIRECT(_xlfn.TEXTJOIN(,TRUE,,,$C28,"[",BE$3,"]"),)),"-"),"")</f>
        <v/>
      </c>
      <c r="BF28" s="71" t="str">
        <f ca="1">IF(ExpenseSources[[#This Row],[Expense Switch]]="On",IFERROR(SUMIF(INDIRECT(_xlfn.TEXTJOIN(,TRUE,,,$C28,"[",BF$3,"]"),),"&lt;0",INDIRECT(_xlfn.TEXTJOIN(,TRUE,,,$C28,"[",BF$3,"]"),)),"-"),"")</f>
        <v/>
      </c>
      <c r="BG28" s="71" t="str">
        <f ca="1">IF(ExpenseSources[[#This Row],[Expense Switch]]="On",IFERROR(SUMIF(INDIRECT(_xlfn.TEXTJOIN(,TRUE,,,$C28,"[",BG$3,"]"),),"&lt;0",INDIRECT(_xlfn.TEXTJOIN(,TRUE,,,$C28,"[",BG$3,"]"),)),"-"),"")</f>
        <v/>
      </c>
      <c r="BH28" s="71" t="str">
        <f ca="1">IF(ExpenseSources[[#This Row],[Expense Switch]]="On",IFERROR(SUMIF(INDIRECT(_xlfn.TEXTJOIN(,TRUE,,,$C28,"[",BH$3,"]"),),"&lt;0",INDIRECT(_xlfn.TEXTJOIN(,TRUE,,,$C28,"[",BH$3,"]"),)),"-"),"")</f>
        <v/>
      </c>
      <c r="BI28" s="71" t="str">
        <f ca="1">IF(ExpenseSources[[#This Row],[Expense Switch]]="On",IFERROR(SUMIF(INDIRECT(_xlfn.TEXTJOIN(,TRUE,,,$C28,"[",BI$3,"]"),),"&lt;0",INDIRECT(_xlfn.TEXTJOIN(,TRUE,,,$C28,"[",BI$3,"]"),)),"-"),"")</f>
        <v/>
      </c>
      <c r="BJ28" s="71" t="str">
        <f ca="1">IF(ExpenseSources[[#This Row],[Expense Switch]]="On",IFERROR(SUMIF(INDIRECT(_xlfn.TEXTJOIN(,TRUE,,,$C28,"[",BJ$3,"]"),),"&lt;0",INDIRECT(_xlfn.TEXTJOIN(,TRUE,,,$C28,"[",BJ$3,"]"),)),"-"),"")</f>
        <v/>
      </c>
      <c r="BK28" s="71" t="str">
        <f ca="1">IF(ExpenseSources[[#This Row],[Expense Switch]]="On",IFERROR(SUMIF(INDIRECT(_xlfn.TEXTJOIN(,TRUE,,,$C28,"[",BK$3,"]"),),"&lt;0",INDIRECT(_xlfn.TEXTJOIN(,TRUE,,,$C28,"[",BK$3,"]"),)),"-"),"")</f>
        <v/>
      </c>
    </row>
    <row r="29" spans="2:63" ht="15.75" thickTop="1" x14ac:dyDescent="0.25">
      <c r="B29" s="72"/>
      <c r="C29" s="72"/>
      <c r="D29" s="72">
        <f ca="1">SUM(ExpenseSources[FY01_M01])</f>
        <v>0</v>
      </c>
      <c r="E29" s="72">
        <f ca="1">SUBTOTAL(109,ExpenseSources[FY01_M02])</f>
        <v>0</v>
      </c>
      <c r="F29" s="72">
        <f ca="1">SUBTOTAL(109,ExpenseSources[FY01_M03])</f>
        <v>0</v>
      </c>
      <c r="G29" s="72">
        <f ca="1">SUBTOTAL(109,ExpenseSources[FY01_M04])</f>
        <v>0</v>
      </c>
      <c r="H29" s="72">
        <f ca="1">SUBTOTAL(109,ExpenseSources[FY01_M05])</f>
        <v>0</v>
      </c>
      <c r="I29" s="72">
        <f ca="1">SUBTOTAL(109,ExpenseSources[FY01_M06])</f>
        <v>0</v>
      </c>
      <c r="J29" s="72">
        <f ca="1">SUBTOTAL(109,ExpenseSources[FY01_M07])</f>
        <v>0</v>
      </c>
      <c r="K29" s="72">
        <f ca="1">SUBTOTAL(109,ExpenseSources[FY01_M08])</f>
        <v>0</v>
      </c>
      <c r="L29" s="72">
        <f ca="1">SUBTOTAL(109,ExpenseSources[FY01_M09])</f>
        <v>0</v>
      </c>
      <c r="M29" s="72">
        <f ca="1">SUBTOTAL(109,ExpenseSources[FY01_M10])</f>
        <v>0</v>
      </c>
      <c r="N29" s="72">
        <f ca="1">SUBTOTAL(109,ExpenseSources[FY01_M11])</f>
        <v>0</v>
      </c>
      <c r="O29" s="72">
        <f ca="1">SUBTOTAL(109,ExpenseSources[FY01_M12])</f>
        <v>0</v>
      </c>
    </row>
  </sheetData>
  <dataValidations disablePrompts="1" count="1">
    <dataValidation type="list" allowBlank="1" showInputMessage="1" showErrorMessage="1" sqref="B4:B13" xr:uid="{0D93841B-C940-4384-9491-3A4C966B28D3}">
      <formula1>"On,Off"</formula1>
    </dataValidation>
  </dataValidations>
  <pageMargins left="0.7" right="0.7" top="0.75" bottom="0.75" header="0.3" footer="0.3"/>
  <legacyDrawing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A5BF0-004E-452B-9165-F1DDED6856BA}">
  <sheetPr>
    <tabColor theme="9" tint="0.59999389629810485"/>
  </sheetPr>
  <dimension ref="B1:BR104"/>
  <sheetViews>
    <sheetView workbookViewId="0">
      <selection activeCell="B3" sqref="B3"/>
    </sheetView>
  </sheetViews>
  <sheetFormatPr defaultRowHeight="15" x14ac:dyDescent="0.25"/>
  <cols>
    <col min="2" max="2" width="16.42578125" bestFit="1" customWidth="1"/>
    <col min="3" max="3" width="15.5703125" customWidth="1"/>
    <col min="4" max="4" width="19.140625" bestFit="1" customWidth="1"/>
    <col min="5" max="5" width="12.42578125" bestFit="1" customWidth="1"/>
    <col min="6" max="6" width="17.42578125" customWidth="1"/>
    <col min="7" max="7" width="17.85546875" bestFit="1" customWidth="1"/>
    <col min="8" max="8" width="22.5703125" customWidth="1"/>
    <col min="9" max="9" width="11" customWidth="1"/>
    <col min="11" max="19" width="11" customWidth="1"/>
    <col min="20" max="22" width="12" customWidth="1"/>
    <col min="33" max="34" width="9.42578125" bestFit="1" customWidth="1"/>
  </cols>
  <sheetData>
    <row r="1" spans="2:70" x14ac:dyDescent="0.25">
      <c r="K1" s="41">
        <f>FY01_M01</f>
        <v>45292</v>
      </c>
      <c r="L1" s="41">
        <f>EOMONTH(K1,0)+1</f>
        <v>45323</v>
      </c>
      <c r="M1" s="41">
        <f t="shared" ref="M1:AF1" si="0">EOMONTH(L1,0)+1</f>
        <v>45352</v>
      </c>
      <c r="N1" s="41">
        <f t="shared" si="0"/>
        <v>45383</v>
      </c>
      <c r="O1" s="41">
        <f t="shared" si="0"/>
        <v>45413</v>
      </c>
      <c r="P1" s="41">
        <f t="shared" si="0"/>
        <v>45444</v>
      </c>
      <c r="Q1" s="41">
        <f t="shared" si="0"/>
        <v>45474</v>
      </c>
      <c r="R1" s="41">
        <f t="shared" si="0"/>
        <v>45505</v>
      </c>
      <c r="S1" s="41">
        <f t="shared" si="0"/>
        <v>45536</v>
      </c>
      <c r="T1" s="41">
        <f t="shared" si="0"/>
        <v>45566</v>
      </c>
      <c r="U1" s="41">
        <f t="shared" si="0"/>
        <v>45597</v>
      </c>
      <c r="V1" s="41">
        <f t="shared" si="0"/>
        <v>45627</v>
      </c>
      <c r="W1" s="41">
        <f t="shared" si="0"/>
        <v>45658</v>
      </c>
      <c r="X1" s="41">
        <f t="shared" si="0"/>
        <v>45689</v>
      </c>
      <c r="Y1" s="41">
        <f t="shared" si="0"/>
        <v>45717</v>
      </c>
      <c r="Z1" s="41">
        <f t="shared" si="0"/>
        <v>45748</v>
      </c>
      <c r="AA1" s="41">
        <f t="shared" si="0"/>
        <v>45778</v>
      </c>
      <c r="AB1" s="41">
        <f t="shared" si="0"/>
        <v>45809</v>
      </c>
      <c r="AC1" s="41">
        <f t="shared" si="0"/>
        <v>45839</v>
      </c>
      <c r="AD1" s="41">
        <f t="shared" si="0"/>
        <v>45870</v>
      </c>
      <c r="AE1" s="41">
        <f t="shared" si="0"/>
        <v>45901</v>
      </c>
      <c r="AF1" s="41">
        <f t="shared" si="0"/>
        <v>45931</v>
      </c>
      <c r="AG1" s="41">
        <f>EOMONTH(AF1,0)+1</f>
        <v>45962</v>
      </c>
      <c r="AH1" s="41">
        <f t="shared" ref="AH1:AT1" si="1">EOMONTH(AG1,0)+1</f>
        <v>45992</v>
      </c>
      <c r="AI1" s="41">
        <f t="shared" si="1"/>
        <v>46023</v>
      </c>
      <c r="AJ1" s="41">
        <f t="shared" si="1"/>
        <v>46054</v>
      </c>
      <c r="AK1" s="41">
        <f t="shared" si="1"/>
        <v>46082</v>
      </c>
      <c r="AL1" s="41">
        <f t="shared" si="1"/>
        <v>46113</v>
      </c>
      <c r="AM1" s="41">
        <f t="shared" si="1"/>
        <v>46143</v>
      </c>
      <c r="AN1" s="41">
        <f t="shared" si="1"/>
        <v>46174</v>
      </c>
      <c r="AO1" s="41">
        <f t="shared" si="1"/>
        <v>46204</v>
      </c>
      <c r="AP1" s="41">
        <f t="shared" si="1"/>
        <v>46235</v>
      </c>
      <c r="AQ1" s="41">
        <f t="shared" si="1"/>
        <v>46266</v>
      </c>
      <c r="AR1" s="41">
        <f t="shared" si="1"/>
        <v>46296</v>
      </c>
      <c r="AS1" s="41">
        <f t="shared" si="1"/>
        <v>46327</v>
      </c>
      <c r="AT1" s="41">
        <f t="shared" si="1"/>
        <v>46357</v>
      </c>
    </row>
    <row r="2" spans="2:70" x14ac:dyDescent="0.25">
      <c r="B2" t="s">
        <v>570</v>
      </c>
      <c r="C2" s="41" t="s">
        <v>446</v>
      </c>
      <c r="D2" t="s">
        <v>0</v>
      </c>
      <c r="E2" t="s">
        <v>2</v>
      </c>
      <c r="F2" t="s">
        <v>569</v>
      </c>
      <c r="G2" t="s">
        <v>571</v>
      </c>
      <c r="H2" t="s">
        <v>84</v>
      </c>
      <c r="I2" s="67" t="s">
        <v>572</v>
      </c>
      <c r="K2" s="23" t="s">
        <v>188</v>
      </c>
      <c r="L2" s="23" t="s">
        <v>103</v>
      </c>
      <c r="M2" s="23" t="s">
        <v>104</v>
      </c>
      <c r="N2" s="23" t="s">
        <v>105</v>
      </c>
      <c r="O2" s="23" t="s">
        <v>106</v>
      </c>
      <c r="P2" s="23" t="s">
        <v>107</v>
      </c>
      <c r="Q2" s="23" t="s">
        <v>108</v>
      </c>
      <c r="R2" s="23" t="s">
        <v>109</v>
      </c>
      <c r="S2" s="23" t="s">
        <v>110</v>
      </c>
      <c r="T2" s="23" t="s">
        <v>111</v>
      </c>
      <c r="U2" s="23" t="s">
        <v>112</v>
      </c>
      <c r="V2" s="23" t="s">
        <v>113</v>
      </c>
      <c r="W2" s="3" t="s">
        <v>189</v>
      </c>
      <c r="X2" s="3" t="s">
        <v>114</v>
      </c>
      <c r="Y2" s="3" t="s">
        <v>115</v>
      </c>
      <c r="Z2" s="3" t="s">
        <v>116</v>
      </c>
      <c r="AA2" s="3" t="s">
        <v>117</v>
      </c>
      <c r="AB2" s="3" t="s">
        <v>118</v>
      </c>
      <c r="AC2" s="3" t="s">
        <v>119</v>
      </c>
      <c r="AD2" s="3" t="s">
        <v>120</v>
      </c>
      <c r="AE2" s="3" t="s">
        <v>121</v>
      </c>
      <c r="AF2" s="3" t="s">
        <v>122</v>
      </c>
      <c r="AG2" s="3" t="s">
        <v>123</v>
      </c>
      <c r="AH2" s="3" t="s">
        <v>124</v>
      </c>
      <c r="AI2" s="3" t="s">
        <v>190</v>
      </c>
      <c r="AJ2" s="3" t="s">
        <v>125</v>
      </c>
      <c r="AK2" s="3" t="s">
        <v>126</v>
      </c>
      <c r="AL2" s="3" t="s">
        <v>127</v>
      </c>
      <c r="AM2" s="3" t="s">
        <v>128</v>
      </c>
      <c r="AN2" s="3" t="s">
        <v>129</v>
      </c>
      <c r="AO2" s="3" t="s">
        <v>130</v>
      </c>
      <c r="AP2" s="3" t="s">
        <v>131</v>
      </c>
      <c r="AQ2" s="3" t="s">
        <v>132</v>
      </c>
      <c r="AR2" s="3" t="s">
        <v>133</v>
      </c>
      <c r="AS2" s="3" t="s">
        <v>134</v>
      </c>
      <c r="AT2" s="3" t="s">
        <v>135</v>
      </c>
      <c r="AU2" s="3" t="s">
        <v>191</v>
      </c>
      <c r="AV2" s="3" t="s">
        <v>136</v>
      </c>
      <c r="AW2" s="3" t="s">
        <v>137</v>
      </c>
      <c r="AX2" s="3" t="s">
        <v>138</v>
      </c>
      <c r="AY2" s="3" t="s">
        <v>139</v>
      </c>
      <c r="AZ2" s="3" t="s">
        <v>140</v>
      </c>
      <c r="BA2" s="3" t="s">
        <v>141</v>
      </c>
      <c r="BB2" s="3" t="s">
        <v>142</v>
      </c>
      <c r="BC2" s="3" t="s">
        <v>143</v>
      </c>
      <c r="BD2" s="3" t="s">
        <v>144</v>
      </c>
      <c r="BE2" s="3" t="s">
        <v>145</v>
      </c>
      <c r="BF2" s="3" t="s">
        <v>146</v>
      </c>
      <c r="BG2" s="3" t="s">
        <v>192</v>
      </c>
      <c r="BH2" s="3" t="s">
        <v>147</v>
      </c>
      <c r="BI2" s="3" t="s">
        <v>148</v>
      </c>
      <c r="BJ2" s="3" t="s">
        <v>149</v>
      </c>
      <c r="BK2" s="3" t="s">
        <v>150</v>
      </c>
      <c r="BL2" s="3" t="s">
        <v>151</v>
      </c>
      <c r="BM2" s="3" t="s">
        <v>152</v>
      </c>
      <c r="BN2" s="3" t="s">
        <v>153</v>
      </c>
      <c r="BO2" s="3" t="s">
        <v>154</v>
      </c>
      <c r="BP2" s="3" t="s">
        <v>155</v>
      </c>
      <c r="BQ2" s="3" t="s">
        <v>156</v>
      </c>
      <c r="BR2" s="3" t="s">
        <v>157</v>
      </c>
    </row>
    <row r="3" spans="2:70" ht="15.75" thickBot="1" x14ac:dyDescent="0.3">
      <c r="B3" s="68">
        <v>0</v>
      </c>
      <c r="C3" s="6" t="s">
        <v>603</v>
      </c>
      <c r="D3" s="68">
        <v>0</v>
      </c>
      <c r="E3" s="68">
        <v>0</v>
      </c>
      <c r="F3" s="11">
        <v>45444</v>
      </c>
      <c r="G3" s="6">
        <v>900</v>
      </c>
      <c r="H3" s="69">
        <f>IF(ISBLANK(InputAccountsReveived[[#This Row],[Date Invoiced]]),"",EOMONTH(InputAccountsReveived[[#This Row],[Date Invoiced]],0))</f>
        <v>45473</v>
      </c>
      <c r="I3" s="69"/>
      <c r="K3" s="10">
        <f>IF(InputAccountsReveived[[#This Row],[EOMonth]]=EOMONTH(FY01_M01,0),InputAccountsReveived[[#This Row],[Amount Invoiced]],0)</f>
        <v>0</v>
      </c>
      <c r="L3" s="10">
        <f>IF(InputAccountsReveived[[#This Row],[EOMonth]]=EOMONTH(FY01_M02,0),InputAccountsReveived[[#This Row],[Amount Invoiced]],0)</f>
        <v>0</v>
      </c>
      <c r="M3" s="10">
        <f>IF(InputAccountsReveived[[#This Row],[EOMonth]]=EOMONTH(FY01_M03,0),InputAccountsReveived[[#This Row],[Amount Invoiced]],0)</f>
        <v>0</v>
      </c>
      <c r="N3" s="10">
        <f>IF(InputAccountsReveived[[#This Row],[EOMonth]]=EOMONTH(FY01_M04,0),InputAccountsReveived[[#This Row],[Amount Invoiced]],0)</f>
        <v>0</v>
      </c>
      <c r="O3" s="10">
        <f>IF(InputAccountsReveived[[#This Row],[EOMonth]]=EOMONTH(FY01_M05,0),InputAccountsReveived[[#This Row],[Amount Invoiced]],0)</f>
        <v>0</v>
      </c>
      <c r="P3" s="10">
        <f>IF(InputAccountsReveived[[#This Row],[EOMonth]]=EOMONTH(FY01_M06,0),InputAccountsReveived[[#This Row],[Amount Invoiced]],0)</f>
        <v>900</v>
      </c>
      <c r="Q3" s="10">
        <f>IF(InputAccountsReveived[[#This Row],[EOMonth]]=EOMONTH(FY01_M07,0),InputAccountsReveived[[#This Row],[Amount Invoiced]],0)</f>
        <v>0</v>
      </c>
      <c r="R3" s="10">
        <f>IF(InputAccountsReveived[[#This Row],[EOMonth]]=EOMONTH(FY01_M08,0),InputAccountsReveived[[#This Row],[Amount Invoiced]],0)</f>
        <v>0</v>
      </c>
      <c r="S3" s="10">
        <f>IF(InputAccountsReveived[[#This Row],[EOMonth]]=EOMONTH(FY01_M09,0),InputAccountsReveived[[#This Row],[Amount Invoiced]],0)</f>
        <v>0</v>
      </c>
      <c r="T3" s="10">
        <f>IF(InputAccountsReveived[[#This Row],[EOMonth]]=EOMONTH(FY01_M10,0),InputAccountsReveived[[#This Row],[Amount Invoiced]],0)</f>
        <v>0</v>
      </c>
      <c r="U3" s="10">
        <f>IF(InputAccountsReveived[[#This Row],[EOMonth]]=EOMONTH(FY01_M11,0),InputAccountsReveived[[#This Row],[Amount Invoiced]],0)</f>
        <v>0</v>
      </c>
      <c r="V3" s="10">
        <f>IF(InputAccountsReveived[[#This Row],[EOMonth]]=EOMONTH(FY01_M12,0),InputAccountsReveived[[#This Row],[Amount Invoiced]],0)</f>
        <v>0</v>
      </c>
      <c r="W3" s="10">
        <f>IF(InputAccountsReveived[[#This Row],[EOMonth]]=EOMONTH(FY02_M01,0),InputAccountsReveived[[#This Row],[Amount Invoiced]],0)</f>
        <v>0</v>
      </c>
      <c r="X3" s="10">
        <f>IF(InputAccountsReveived[[#This Row],[EOMonth]]=EOMONTH(FY02_M02,0),InputAccountsReveived[[#This Row],[Amount Invoiced]],0)</f>
        <v>0</v>
      </c>
      <c r="Y3" s="10">
        <f>IF(InputAccountsReveived[[#This Row],[EOMonth]]=EOMONTH(FY02_M03,0),InputAccountsReveived[[#This Row],[Amount Invoiced]],0)</f>
        <v>0</v>
      </c>
      <c r="Z3" s="10">
        <f>IF(InputAccountsReveived[[#This Row],[EOMonth]]=EOMONTH(FY02_M04,0),InputAccountsReveived[[#This Row],[Amount Invoiced]],0)</f>
        <v>0</v>
      </c>
      <c r="AA3" s="10">
        <f>IF(InputAccountsReveived[[#This Row],[EOMonth]]=EOMONTH(FY02_M05,0),InputAccountsReveived[[#This Row],[Amount Invoiced]],0)</f>
        <v>0</v>
      </c>
      <c r="AB3" s="10">
        <f>IF(InputAccountsReveived[[#This Row],[EOMonth]]=EOMONTH(FY02_M06,0),InputAccountsReveived[[#This Row],[Amount Invoiced]],0)</f>
        <v>0</v>
      </c>
      <c r="AC3" s="10">
        <f>IF(InputAccountsReveived[[#This Row],[EOMonth]]=EOMONTH(FY02_M07,0),InputAccountsReveived[[#This Row],[Amount Invoiced]],0)</f>
        <v>0</v>
      </c>
      <c r="AD3" s="10">
        <f>IF(InputAccountsReveived[[#This Row],[EOMonth]]=EOMONTH(FY02_M08,0),InputAccountsReveived[[#This Row],[Amount Invoiced]],0)</f>
        <v>0</v>
      </c>
      <c r="AE3" s="10">
        <f>IF(InputAccountsReveived[[#This Row],[EOMonth]]=EOMONTH(FY02_M09,0),InputAccountsReveived[[#This Row],[Amount Invoiced]],0)</f>
        <v>0</v>
      </c>
      <c r="AF3" s="10">
        <f>IF(InputAccountsReveived[[#This Row],[EOMonth]]=EOMONTH(FY02_M10,0),InputAccountsReveived[[#This Row],[Amount Invoiced]],0)</f>
        <v>0</v>
      </c>
      <c r="AG3" s="10">
        <f>IF(InputAccountsReveived[[#This Row],[EOMonth]]=EOMONTH(FY02_M11,0),InputAccountsReveived[[#This Row],[Amount Invoiced]],0)</f>
        <v>0</v>
      </c>
      <c r="AH3" s="10">
        <f>IF(InputAccountsReveived[[#This Row],[EOMonth]]=EOMONTH(FY02_M12,0),InputAccountsReveived[[#This Row],[Amount Invoiced]],0)</f>
        <v>0</v>
      </c>
      <c r="AI3" s="10">
        <f>IF(InputAccountsReveived[[#This Row],[EOMonth]]=EOMONTH(FY03_M01,0),InputAccountsReveived[[#This Row],[Amount Invoiced]],0)</f>
        <v>0</v>
      </c>
      <c r="AJ3" s="10">
        <f>IF(InputAccountsReveived[[#This Row],[EOMonth]]=EOMONTH(FY03_M02,0),InputAccountsReveived[[#This Row],[Amount Invoiced]],0)</f>
        <v>0</v>
      </c>
      <c r="AK3" s="10">
        <f>IF(InputAccountsReveived[[#This Row],[EOMonth]]=EOMONTH(FY03_M03,0),InputAccountsReveived[[#This Row],[Amount Invoiced]],0)</f>
        <v>0</v>
      </c>
      <c r="AL3" s="10">
        <f>IF(InputAccountsReveived[[#This Row],[EOMonth]]=EOMONTH(FY03_M04,0),InputAccountsReveived[[#This Row],[Amount Invoiced]],0)</f>
        <v>0</v>
      </c>
      <c r="AM3" s="10">
        <f>IF(InputAccountsReveived[[#This Row],[EOMonth]]=EOMONTH(FY03_M05,0),InputAccountsReveived[[#This Row],[Amount Invoiced]],0)</f>
        <v>0</v>
      </c>
      <c r="AN3" s="10">
        <f>IF(InputAccountsReveived[[#This Row],[EOMonth]]=EOMONTH(FY03_M06,0),InputAccountsReveived[[#This Row],[Amount Invoiced]],0)</f>
        <v>0</v>
      </c>
      <c r="AO3" s="10">
        <f>IF(InputAccountsReveived[[#This Row],[EOMonth]]=EOMONTH(FY03_M07,0),InputAccountsReveived[[#This Row],[Amount Invoiced]],0)</f>
        <v>0</v>
      </c>
      <c r="AP3" s="10">
        <f>IF(InputAccountsReveived[[#This Row],[EOMonth]]=EOMONTH(FY03_M08,0),InputAccountsReveived[[#This Row],[Amount Invoiced]],0)</f>
        <v>0</v>
      </c>
      <c r="AQ3" s="10">
        <f>IF(InputAccountsReveived[[#This Row],[EOMonth]]=EOMONTH(FY03_M09,0),InputAccountsReveived[[#This Row],[Amount Invoiced]],0)</f>
        <v>0</v>
      </c>
      <c r="AR3" s="10">
        <f>IF(InputAccountsReveived[[#This Row],[EOMonth]]=EOMONTH(FY03_M10,0),InputAccountsReveived[[#This Row],[Amount Invoiced]],0)</f>
        <v>0</v>
      </c>
      <c r="AS3" s="10">
        <f>IF(InputAccountsReveived[[#This Row],[EOMonth]]=EOMONTH(FY03_M11,0),InputAccountsReveived[[#This Row],[Amount Invoiced]],0)</f>
        <v>0</v>
      </c>
      <c r="AT3" s="10">
        <f>IF(InputAccountsReveived[[#This Row],[EOMonth]]=EOMONTH(FY03_M12,0),InputAccountsReveived[[#This Row],[Amount Invoiced]],0)</f>
        <v>0</v>
      </c>
      <c r="AU3" s="10">
        <f>IF(InputAccountsReveived[[#This Row],[EOMonth]]=EOMONTH(FY04_M01,0),InputAccountsReveived[[#This Row],[Amount Invoiced]],0)</f>
        <v>0</v>
      </c>
      <c r="AV3" s="10">
        <f>IF(InputAccountsReveived[[#This Row],[EOMonth]]=EOMONTH(FY04_M02,0),InputAccountsReveived[[#This Row],[Amount Invoiced]],0)</f>
        <v>0</v>
      </c>
      <c r="AW3" s="10">
        <f>IF(InputAccountsReveived[[#This Row],[EOMonth]]=EOMONTH(FY04_M03,0),InputAccountsReveived[[#This Row],[Amount Invoiced]],0)</f>
        <v>0</v>
      </c>
      <c r="AX3" s="10">
        <f>IF(InputAccountsReveived[[#This Row],[EOMonth]]=EOMONTH(FY04_M04,0),InputAccountsReveived[[#This Row],[Amount Invoiced]],0)</f>
        <v>0</v>
      </c>
      <c r="AY3" s="10">
        <f>IF(InputAccountsReveived[[#This Row],[EOMonth]]=EOMONTH(FY04_M05,0),InputAccountsReveived[[#This Row],[Amount Invoiced]],0)</f>
        <v>0</v>
      </c>
      <c r="AZ3" s="10">
        <f>IF(InputAccountsReveived[[#This Row],[EOMonth]]=EOMONTH(FY04_M06,0),InputAccountsReveived[[#This Row],[Amount Invoiced]],0)</f>
        <v>0</v>
      </c>
      <c r="BA3" s="10">
        <f>IF(InputAccountsReveived[[#This Row],[EOMonth]]=EOMONTH(FY04_M07,0),InputAccountsReveived[[#This Row],[Amount Invoiced]],0)</f>
        <v>0</v>
      </c>
      <c r="BB3" s="10">
        <f>IF(InputAccountsReveived[[#This Row],[EOMonth]]=EOMONTH(FY04_M08,0),InputAccountsReveived[[#This Row],[Amount Invoiced]],0)</f>
        <v>0</v>
      </c>
      <c r="BC3" s="10">
        <f>IF(InputAccountsReveived[[#This Row],[EOMonth]]=EOMONTH(FY04_M09,0),InputAccountsReveived[[#This Row],[Amount Invoiced]],0)</f>
        <v>0</v>
      </c>
      <c r="BD3" s="10">
        <f>IF(InputAccountsReveived[[#This Row],[EOMonth]]=EOMONTH(FY04_M10,0),InputAccountsReveived[[#This Row],[Amount Invoiced]],0)</f>
        <v>0</v>
      </c>
      <c r="BE3" s="10">
        <f>IF(InputAccountsReveived[[#This Row],[EOMonth]]=EOMONTH(FY04_M11,0),InputAccountsReveived[[#This Row],[Amount Invoiced]],0)</f>
        <v>0</v>
      </c>
      <c r="BF3" s="10">
        <f>IF(InputAccountsReveived[[#This Row],[EOMonth]]=EOMONTH(FY04_M12,0),InputAccountsReveived[[#This Row],[Amount Invoiced]],0)</f>
        <v>0</v>
      </c>
      <c r="BG3" s="10">
        <f>IF(InputAccountsReveived[[#This Row],[EOMonth]]=EOMONTH(FY05_M01,0),InputAccountsReveived[[#This Row],[Amount Invoiced]],0)</f>
        <v>0</v>
      </c>
      <c r="BH3" s="10">
        <f>IF(InputAccountsReveived[[#This Row],[EOMonth]]=EOMONTH(FY05_M02,0),InputAccountsReveived[[#This Row],[Amount Invoiced]],0)</f>
        <v>0</v>
      </c>
      <c r="BI3" s="10">
        <f>IF(InputAccountsReveived[[#This Row],[EOMonth]]=EOMONTH(FY05_M03,0),InputAccountsReveived[[#This Row],[Amount Invoiced]],0)</f>
        <v>0</v>
      </c>
      <c r="BJ3" s="10">
        <f>IF(InputAccountsReveived[[#This Row],[EOMonth]]=EOMONTH(FY05_M04,0),InputAccountsReveived[[#This Row],[Amount Invoiced]],0)</f>
        <v>0</v>
      </c>
      <c r="BK3" s="10">
        <f>IF(InputAccountsReveived[[#This Row],[EOMonth]]=EOMONTH(FY05_M05,0),InputAccountsReveived[[#This Row],[Amount Invoiced]],0)</f>
        <v>0</v>
      </c>
      <c r="BL3" s="10">
        <f>IF(InputAccountsReveived[[#This Row],[EOMonth]]=EOMONTH(FY05_M06,0),InputAccountsReveived[[#This Row],[Amount Invoiced]],0)</f>
        <v>0</v>
      </c>
      <c r="BM3" s="10">
        <f>IF(InputAccountsReveived[[#This Row],[EOMonth]]=EOMONTH(FY05_M07,0),InputAccountsReveived[[#This Row],[Amount Invoiced]],0)</f>
        <v>0</v>
      </c>
      <c r="BN3" s="10">
        <f>IF(InputAccountsReveived[[#This Row],[EOMonth]]=EOMONTH(FY05_M08,0),InputAccountsReveived[[#This Row],[Amount Invoiced]],0)</f>
        <v>0</v>
      </c>
      <c r="BO3" s="10">
        <f>IF(InputAccountsReveived[[#This Row],[EOMonth]]=EOMONTH(FY05_M09,0),InputAccountsReveived[[#This Row],[Amount Invoiced]],0)</f>
        <v>0</v>
      </c>
      <c r="BP3" s="10">
        <f>IF(InputAccountsReveived[[#This Row],[EOMonth]]=EOMONTH(FY05_M10,0),InputAccountsReveived[[#This Row],[Amount Invoiced]],0)</f>
        <v>0</v>
      </c>
      <c r="BQ3" s="10">
        <f>IF(InputAccountsReveived[[#This Row],[EOMonth]]=EOMONTH(FY05_M11,0),InputAccountsReveived[[#This Row],[Amount Invoiced]],0)</f>
        <v>0</v>
      </c>
      <c r="BR3" s="10">
        <f>IF(InputAccountsReveived[[#This Row],[EOMonth]]=EOMONTH(FY05_M12,0),InputAccountsReveived[[#This Row],[Amount Invoiced]],0)</f>
        <v>0</v>
      </c>
    </row>
    <row r="4" spans="2:70" ht="16.5" thickTop="1" thickBot="1" x14ac:dyDescent="0.3">
      <c r="B4" s="68"/>
      <c r="C4" s="6"/>
      <c r="D4" s="68"/>
      <c r="E4" s="68"/>
      <c r="F4" s="11"/>
      <c r="G4" s="6"/>
      <c r="H4" s="69" t="str">
        <f>IF(ISBLANK(InputAccountsReveived[[#This Row],[Date Invoiced]]),"",EOMONTH(InputAccountsReveived[[#This Row],[Date Invoiced]],0))</f>
        <v/>
      </c>
      <c r="I4" s="68"/>
      <c r="K4" s="10">
        <f>IF(InputAccountsReveived[[#This Row],[EOMonth]]=EOMONTH(FY01_M01,0),InputAccountsReveived[[#This Row],[Amount Invoiced]],0)</f>
        <v>0</v>
      </c>
      <c r="L4" s="10">
        <f>IF(InputAccountsReveived[[#This Row],[EOMonth]]=EOMONTH(FY01_M02,0),InputAccountsReveived[[#This Row],[Amount Invoiced]],0)</f>
        <v>0</v>
      </c>
      <c r="M4" s="10">
        <f>IF(InputAccountsReveived[[#This Row],[EOMonth]]=EOMONTH(FY01_M03,0),InputAccountsReveived[[#This Row],[Amount Invoiced]],0)</f>
        <v>0</v>
      </c>
      <c r="N4" s="10">
        <f>IF(InputAccountsReveived[[#This Row],[EOMonth]]=EOMONTH(FY01_M04,0),InputAccountsReveived[[#This Row],[Amount Invoiced]],0)</f>
        <v>0</v>
      </c>
      <c r="O4" s="10">
        <f>IF(InputAccountsReveived[[#This Row],[EOMonth]]=EOMONTH(FY01_M05,0),InputAccountsReveived[[#This Row],[Amount Invoiced]],0)</f>
        <v>0</v>
      </c>
      <c r="P4" s="10">
        <f>IF(InputAccountsReveived[[#This Row],[EOMonth]]=EOMONTH(FY01_M06,0),InputAccountsReveived[[#This Row],[Amount Invoiced]],0)</f>
        <v>0</v>
      </c>
      <c r="Q4" s="10">
        <f>IF(InputAccountsReveived[[#This Row],[EOMonth]]=EOMONTH(FY01_M07,0),InputAccountsReveived[[#This Row],[Amount Invoiced]],0)</f>
        <v>0</v>
      </c>
      <c r="R4" s="10">
        <f>IF(InputAccountsReveived[[#This Row],[EOMonth]]=EOMONTH(FY01_M08,0),InputAccountsReveived[[#This Row],[Amount Invoiced]],0)</f>
        <v>0</v>
      </c>
      <c r="S4" s="10">
        <f>IF(InputAccountsReveived[[#This Row],[EOMonth]]=EOMONTH(FY01_M09,0),InputAccountsReveived[[#This Row],[Amount Invoiced]],0)</f>
        <v>0</v>
      </c>
      <c r="T4" s="10">
        <f>IF(InputAccountsReveived[[#This Row],[EOMonth]]=EOMONTH(FY01_M10,0),InputAccountsReveived[[#This Row],[Amount Invoiced]],0)</f>
        <v>0</v>
      </c>
      <c r="U4" s="10">
        <f>IF(InputAccountsReveived[[#This Row],[EOMonth]]=EOMONTH(FY01_M11,0),InputAccountsReveived[[#This Row],[Amount Invoiced]],0)</f>
        <v>0</v>
      </c>
      <c r="V4" s="10">
        <f>IF(InputAccountsReveived[[#This Row],[EOMonth]]=EOMONTH(FY01_M12,0),InputAccountsReveived[[#This Row],[Amount Invoiced]],0)</f>
        <v>0</v>
      </c>
      <c r="W4" s="18">
        <f>IF(InputAccountsReveived[[#This Row],[EOMonth]]=EOMONTH(FY02_M01,0),InputAccountsReveived[[#This Row],[Amount Invoiced]],0)</f>
        <v>0</v>
      </c>
      <c r="X4" s="18">
        <f>IF(InputAccountsReveived[[#This Row],[EOMonth]]=EOMONTH(FY02_M02,0),InputAccountsReveived[[#This Row],[Amount Invoiced]],0)</f>
        <v>0</v>
      </c>
      <c r="Y4" s="18">
        <f>IF(InputAccountsReveived[[#This Row],[EOMonth]]=EOMONTH(FY02_M03,0),InputAccountsReveived[[#This Row],[Amount Invoiced]],0)</f>
        <v>0</v>
      </c>
      <c r="Z4" s="18">
        <f>IF(InputAccountsReveived[[#This Row],[EOMonth]]=EOMONTH(FY02_M04,0),InputAccountsReveived[[#This Row],[Amount Invoiced]],0)</f>
        <v>0</v>
      </c>
      <c r="AA4" s="18">
        <f>IF(InputAccountsReveived[[#This Row],[EOMonth]]=EOMONTH(FY02_M05,0),InputAccountsReveived[[#This Row],[Amount Invoiced]],0)</f>
        <v>0</v>
      </c>
      <c r="AB4" s="18">
        <f>IF(InputAccountsReveived[[#This Row],[EOMonth]]=EOMONTH(FY02_M06,0),InputAccountsReveived[[#This Row],[Amount Invoiced]],0)</f>
        <v>0</v>
      </c>
      <c r="AC4" s="18">
        <f>IF(InputAccountsReveived[[#This Row],[EOMonth]]=EOMONTH(FY02_M07,0),InputAccountsReveived[[#This Row],[Amount Invoiced]],0)</f>
        <v>0</v>
      </c>
      <c r="AD4" s="18">
        <f>IF(InputAccountsReveived[[#This Row],[EOMonth]]=EOMONTH(FY02_M08,0),InputAccountsReveived[[#This Row],[Amount Invoiced]],0)</f>
        <v>0</v>
      </c>
      <c r="AE4" s="18">
        <f>IF(InputAccountsReveived[[#This Row],[EOMonth]]=EOMONTH(FY02_M09,0),InputAccountsReveived[[#This Row],[Amount Invoiced]],0)</f>
        <v>0</v>
      </c>
      <c r="AF4" s="18">
        <f>IF(InputAccountsReveived[[#This Row],[EOMonth]]=EOMONTH(FY02_M10,0),InputAccountsReveived[[#This Row],[Amount Invoiced]],0)</f>
        <v>0</v>
      </c>
      <c r="AG4" s="18">
        <f>IF(InputAccountsReveived[[#This Row],[EOMonth]]=EOMONTH(FY02_M11,0),InputAccountsReveived[[#This Row],[Amount Invoiced]],0)</f>
        <v>0</v>
      </c>
      <c r="AH4" s="18">
        <f>IF(InputAccountsReveived[[#This Row],[EOMonth]]=EOMONTH(FY02_M12,0),InputAccountsReveived[[#This Row],[Amount Invoiced]],0)</f>
        <v>0</v>
      </c>
      <c r="AI4" s="18">
        <f>IF(InputAccountsReveived[[#This Row],[EOMonth]]=EOMONTH(FY03_M01,0),InputAccountsReveived[[#This Row],[Amount Invoiced]],0)</f>
        <v>0</v>
      </c>
      <c r="AJ4" s="18">
        <f>IF(InputAccountsReveived[[#This Row],[EOMonth]]=EOMONTH(FY03_M02,0),InputAccountsReveived[[#This Row],[Amount Invoiced]],0)</f>
        <v>0</v>
      </c>
      <c r="AK4" s="18">
        <f>IF(InputAccountsReveived[[#This Row],[EOMonth]]=EOMONTH(FY03_M03,0),InputAccountsReveived[[#This Row],[Amount Invoiced]],0)</f>
        <v>0</v>
      </c>
      <c r="AL4" s="18">
        <f>IF(InputAccountsReveived[[#This Row],[EOMonth]]=EOMONTH(FY03_M04,0),InputAccountsReveived[[#This Row],[Amount Invoiced]],0)</f>
        <v>0</v>
      </c>
      <c r="AM4" s="18">
        <f>IF(InputAccountsReveived[[#This Row],[EOMonth]]=EOMONTH(FY03_M05,0),InputAccountsReveived[[#This Row],[Amount Invoiced]],0)</f>
        <v>0</v>
      </c>
      <c r="AN4" s="18">
        <f>IF(InputAccountsReveived[[#This Row],[EOMonth]]=EOMONTH(FY03_M06,0),InputAccountsReveived[[#This Row],[Amount Invoiced]],0)</f>
        <v>0</v>
      </c>
      <c r="AO4" s="18">
        <f>IF(InputAccountsReveived[[#This Row],[EOMonth]]=EOMONTH(FY03_M07,0),InputAccountsReveived[[#This Row],[Amount Invoiced]],0)</f>
        <v>0</v>
      </c>
      <c r="AP4" s="18">
        <f>IF(InputAccountsReveived[[#This Row],[EOMonth]]=EOMONTH(FY03_M08,0),InputAccountsReveived[[#This Row],[Amount Invoiced]],0)</f>
        <v>0</v>
      </c>
      <c r="AQ4" s="18">
        <f>IF(InputAccountsReveived[[#This Row],[EOMonth]]=EOMONTH(FY03_M09,0),InputAccountsReveived[[#This Row],[Amount Invoiced]],0)</f>
        <v>0</v>
      </c>
      <c r="AR4" s="10">
        <f>IF(InputAccountsReveived[[#This Row],[EOMonth]]=EOMONTH(FY03_M10,0),InputAccountsReveived[[#This Row],[Amount Invoiced]],0)</f>
        <v>0</v>
      </c>
      <c r="AS4" s="18">
        <f>IF(InputAccountsReveived[[#This Row],[EOMonth]]=EOMONTH(FY03_M11,0),InputAccountsReveived[[#This Row],[Amount Invoiced]],0)</f>
        <v>0</v>
      </c>
      <c r="AT4" s="18">
        <f>IF(InputAccountsReveived[[#This Row],[EOMonth]]=EOMONTH(FY03_M12,0),InputAccountsReveived[[#This Row],[Amount Invoiced]],0)</f>
        <v>0</v>
      </c>
      <c r="AU4" s="18">
        <f>IF(InputAccountsReveived[[#This Row],[EOMonth]]=EOMONTH(FY04_M01,0),InputAccountsReveived[[#This Row],[Amount Invoiced]],0)</f>
        <v>0</v>
      </c>
      <c r="AV4" s="18">
        <f>IF(InputAccountsReveived[[#This Row],[EOMonth]]=EOMONTH(FY04_M02,0),InputAccountsReveived[[#This Row],[Amount Invoiced]],0)</f>
        <v>0</v>
      </c>
      <c r="AW4" s="18">
        <f>IF(InputAccountsReveived[[#This Row],[EOMonth]]=EOMONTH(FY04_M03,0),InputAccountsReveived[[#This Row],[Amount Invoiced]],0)</f>
        <v>0</v>
      </c>
      <c r="AX4" s="18">
        <f>IF(InputAccountsReveived[[#This Row],[EOMonth]]=EOMONTH(FY04_M04,0),InputAccountsReveived[[#This Row],[Amount Invoiced]],0)</f>
        <v>0</v>
      </c>
      <c r="AY4" s="18">
        <f>IF(InputAccountsReveived[[#This Row],[EOMonth]]=EOMONTH(FY04_M05,0),InputAccountsReveived[[#This Row],[Amount Invoiced]],0)</f>
        <v>0</v>
      </c>
      <c r="AZ4" s="18">
        <f>IF(InputAccountsReveived[[#This Row],[EOMonth]]=EOMONTH(FY04_M06,0),InputAccountsReveived[[#This Row],[Amount Invoiced]],0)</f>
        <v>0</v>
      </c>
      <c r="BA4" s="18">
        <f>IF(InputAccountsReveived[[#This Row],[EOMonth]]=EOMONTH(FY04_M07,0),InputAccountsReveived[[#This Row],[Amount Invoiced]],0)</f>
        <v>0</v>
      </c>
      <c r="BB4" s="18">
        <f>IF(InputAccountsReveived[[#This Row],[EOMonth]]=EOMONTH(FY04_M08,0),InputAccountsReveived[[#This Row],[Amount Invoiced]],0)</f>
        <v>0</v>
      </c>
      <c r="BC4" s="18">
        <f>IF(InputAccountsReveived[[#This Row],[EOMonth]]=EOMONTH(FY04_M09,0),InputAccountsReveived[[#This Row],[Amount Invoiced]],0)</f>
        <v>0</v>
      </c>
      <c r="BD4" s="18">
        <f>IF(InputAccountsReveived[[#This Row],[EOMonth]]=EOMONTH(FY04_M10,0),InputAccountsReveived[[#This Row],[Amount Invoiced]],0)</f>
        <v>0</v>
      </c>
      <c r="BE4" s="18">
        <f>IF(InputAccountsReveived[[#This Row],[EOMonth]]=EOMONTH(FY04_M11,0),InputAccountsReveived[[#This Row],[Amount Invoiced]],0)</f>
        <v>0</v>
      </c>
      <c r="BF4" s="18">
        <f>IF(InputAccountsReveived[[#This Row],[EOMonth]]=EOMONTH(FY04_M12,0),InputAccountsReveived[[#This Row],[Amount Invoiced]],0)</f>
        <v>0</v>
      </c>
      <c r="BG4" s="18">
        <f>IF(InputAccountsReveived[[#This Row],[EOMonth]]=EOMONTH(FY05_M01,0),InputAccountsReveived[[#This Row],[Amount Invoiced]],0)</f>
        <v>0</v>
      </c>
      <c r="BH4" s="18">
        <f>IF(InputAccountsReveived[[#This Row],[EOMonth]]=EOMONTH(FY05_M02,0),InputAccountsReveived[[#This Row],[Amount Invoiced]],0)</f>
        <v>0</v>
      </c>
      <c r="BI4" s="18">
        <f>IF(InputAccountsReveived[[#This Row],[EOMonth]]=EOMONTH(FY05_M03,0),InputAccountsReveived[[#This Row],[Amount Invoiced]],0)</f>
        <v>0</v>
      </c>
      <c r="BJ4" s="18">
        <f>IF(InputAccountsReveived[[#This Row],[EOMonth]]=EOMONTH(FY05_M04,0),InputAccountsReveived[[#This Row],[Amount Invoiced]],0)</f>
        <v>0</v>
      </c>
      <c r="BK4" s="18">
        <f>IF(InputAccountsReveived[[#This Row],[EOMonth]]=EOMONTH(FY05_M05,0),InputAccountsReveived[[#This Row],[Amount Invoiced]],0)</f>
        <v>0</v>
      </c>
      <c r="BL4" s="18">
        <f>IF(InputAccountsReveived[[#This Row],[EOMonth]]=EOMONTH(FY05_M06,0),InputAccountsReveived[[#This Row],[Amount Invoiced]],0)</f>
        <v>0</v>
      </c>
      <c r="BM4" s="18">
        <f>IF(InputAccountsReveived[[#This Row],[EOMonth]]=EOMONTH(FY05_M07,0),InputAccountsReveived[[#This Row],[Amount Invoiced]],0)</f>
        <v>0</v>
      </c>
      <c r="BN4" s="18">
        <f>IF(InputAccountsReveived[[#This Row],[EOMonth]]=EOMONTH(FY05_M08,0),InputAccountsReveived[[#This Row],[Amount Invoiced]],0)</f>
        <v>0</v>
      </c>
      <c r="BO4" s="18">
        <f>IF(InputAccountsReveived[[#This Row],[EOMonth]]=EOMONTH(FY05_M09,0),InputAccountsReveived[[#This Row],[Amount Invoiced]],0)</f>
        <v>0</v>
      </c>
      <c r="BP4" s="18">
        <f>IF(InputAccountsReveived[[#This Row],[EOMonth]]=EOMONTH(FY05_M10,0),InputAccountsReveived[[#This Row],[Amount Invoiced]],0)</f>
        <v>0</v>
      </c>
      <c r="BQ4" s="18">
        <f>IF(InputAccountsReveived[[#This Row],[EOMonth]]=EOMONTH(FY05_M11,0),InputAccountsReveived[[#This Row],[Amount Invoiced]],0)</f>
        <v>0</v>
      </c>
      <c r="BR4" s="18">
        <f>IF(InputAccountsReveived[[#This Row],[EOMonth]]=EOMONTH(FY05_M12,0),InputAccountsReveived[[#This Row],[Amount Invoiced]],0)</f>
        <v>0</v>
      </c>
    </row>
    <row r="5" spans="2:70" ht="16.5" thickTop="1" thickBot="1" x14ac:dyDescent="0.3">
      <c r="B5" s="68"/>
      <c r="C5" s="6"/>
      <c r="D5" s="68"/>
      <c r="E5" s="68"/>
      <c r="F5" s="11"/>
      <c r="G5" s="6"/>
      <c r="H5" s="69" t="str">
        <f>IF(ISBLANK(InputAccountsReveived[[#This Row],[Date Invoiced]]),"",EOMONTH(InputAccountsReveived[[#This Row],[Date Invoiced]],0))</f>
        <v/>
      </c>
      <c r="I5" s="68"/>
      <c r="K5" s="10">
        <f>IF(InputAccountsReveived[[#This Row],[EOMonth]]=EOMONTH(FY01_M01,0),InputAccountsReveived[[#This Row],[Amount Invoiced]],0)</f>
        <v>0</v>
      </c>
      <c r="L5" s="10">
        <f>IF(InputAccountsReveived[[#This Row],[EOMonth]]=EOMONTH(FY01_M02,0),InputAccountsReveived[[#This Row],[Amount Invoiced]],0)</f>
        <v>0</v>
      </c>
      <c r="M5" s="10">
        <f>IF(InputAccountsReveived[[#This Row],[EOMonth]]=EOMONTH(FY01_M03,0),InputAccountsReveived[[#This Row],[Amount Invoiced]],0)</f>
        <v>0</v>
      </c>
      <c r="N5" s="10">
        <f>IF(InputAccountsReveived[[#This Row],[EOMonth]]=EOMONTH(FY01_M04,0),InputAccountsReveived[[#This Row],[Amount Invoiced]],0)</f>
        <v>0</v>
      </c>
      <c r="O5" s="10">
        <f>IF(InputAccountsReveived[[#This Row],[EOMonth]]=EOMONTH(FY01_M05,0),InputAccountsReveived[[#This Row],[Amount Invoiced]],0)</f>
        <v>0</v>
      </c>
      <c r="P5" s="10">
        <f>IF(InputAccountsReveived[[#This Row],[EOMonth]]=EOMONTH(FY01_M06,0),InputAccountsReveived[[#This Row],[Amount Invoiced]],0)</f>
        <v>0</v>
      </c>
      <c r="Q5" s="10">
        <f>IF(InputAccountsReveived[[#This Row],[EOMonth]]=EOMONTH(FY01_M07,0),InputAccountsReveived[[#This Row],[Amount Invoiced]],0)</f>
        <v>0</v>
      </c>
      <c r="R5" s="10">
        <f>IF(InputAccountsReveived[[#This Row],[EOMonth]]=EOMONTH(FY01_M08,0),InputAccountsReveived[[#This Row],[Amount Invoiced]],0)</f>
        <v>0</v>
      </c>
      <c r="S5" s="10">
        <f>IF(InputAccountsReveived[[#This Row],[EOMonth]]=EOMONTH(FY01_M09,0),InputAccountsReveived[[#This Row],[Amount Invoiced]],0)</f>
        <v>0</v>
      </c>
      <c r="T5" s="10">
        <f>IF(InputAccountsReveived[[#This Row],[EOMonth]]=EOMONTH(FY01_M10,0),InputAccountsReveived[[#This Row],[Amount Invoiced]],0)</f>
        <v>0</v>
      </c>
      <c r="U5" s="10">
        <f>IF(InputAccountsReveived[[#This Row],[EOMonth]]=EOMONTH(FY01_M11,0),InputAccountsReveived[[#This Row],[Amount Invoiced]],0)</f>
        <v>0</v>
      </c>
      <c r="V5" s="10">
        <f>IF(InputAccountsReveived[[#This Row],[EOMonth]]=EOMONTH(FY01_M12,0),InputAccountsReveived[[#This Row],[Amount Invoiced]],0)</f>
        <v>0</v>
      </c>
      <c r="W5" s="18">
        <f>IF(InputAccountsReveived[[#This Row],[EOMonth]]=EOMONTH(FY02_M01,0),InputAccountsReveived[[#This Row],[Amount Invoiced]],0)</f>
        <v>0</v>
      </c>
      <c r="X5" s="18">
        <f>IF(InputAccountsReveived[[#This Row],[EOMonth]]=EOMONTH(FY02_M02,0),InputAccountsReveived[[#This Row],[Amount Invoiced]],0)</f>
        <v>0</v>
      </c>
      <c r="Y5" s="18">
        <f>IF(InputAccountsReveived[[#This Row],[EOMonth]]=EOMONTH(FY02_M03,0),InputAccountsReveived[[#This Row],[Amount Invoiced]],0)</f>
        <v>0</v>
      </c>
      <c r="Z5" s="18">
        <f>IF(InputAccountsReveived[[#This Row],[EOMonth]]=EOMONTH(FY02_M04,0),InputAccountsReveived[[#This Row],[Amount Invoiced]],0)</f>
        <v>0</v>
      </c>
      <c r="AA5" s="18">
        <f>IF(InputAccountsReveived[[#This Row],[EOMonth]]=EOMONTH(FY02_M05,0),InputAccountsReveived[[#This Row],[Amount Invoiced]],0)</f>
        <v>0</v>
      </c>
      <c r="AB5" s="18">
        <f>IF(InputAccountsReveived[[#This Row],[EOMonth]]=EOMONTH(FY02_M06,0),InputAccountsReveived[[#This Row],[Amount Invoiced]],0)</f>
        <v>0</v>
      </c>
      <c r="AC5" s="18">
        <f>IF(InputAccountsReveived[[#This Row],[EOMonth]]=EOMONTH(FY02_M07,0),InputAccountsReveived[[#This Row],[Amount Invoiced]],0)</f>
        <v>0</v>
      </c>
      <c r="AD5" s="18">
        <f>IF(InputAccountsReveived[[#This Row],[EOMonth]]=EOMONTH(FY02_M08,0),InputAccountsReveived[[#This Row],[Amount Invoiced]],0)</f>
        <v>0</v>
      </c>
      <c r="AE5" s="18">
        <f>IF(InputAccountsReveived[[#This Row],[EOMonth]]=EOMONTH(FY02_M09,0),InputAccountsReveived[[#This Row],[Amount Invoiced]],0)</f>
        <v>0</v>
      </c>
      <c r="AF5" s="18">
        <f>IF(InputAccountsReveived[[#This Row],[EOMonth]]=EOMONTH(FY02_M10,0),InputAccountsReveived[[#This Row],[Amount Invoiced]],0)</f>
        <v>0</v>
      </c>
      <c r="AG5" s="18">
        <f>IF(InputAccountsReveived[[#This Row],[EOMonth]]=EOMONTH(FY02_M11,0),InputAccountsReveived[[#This Row],[Amount Invoiced]],0)</f>
        <v>0</v>
      </c>
      <c r="AH5" s="18">
        <f>IF(InputAccountsReveived[[#This Row],[EOMonth]]=EOMONTH(FY02_M12,0),InputAccountsReveived[[#This Row],[Amount Invoiced]],0)</f>
        <v>0</v>
      </c>
      <c r="AI5" s="18">
        <f>IF(InputAccountsReveived[[#This Row],[EOMonth]]=EOMONTH(FY03_M01,0),InputAccountsReveived[[#This Row],[Amount Invoiced]],0)</f>
        <v>0</v>
      </c>
      <c r="AJ5" s="18">
        <f>IF(InputAccountsReveived[[#This Row],[EOMonth]]=EOMONTH(FY03_M02,0),InputAccountsReveived[[#This Row],[Amount Invoiced]],0)</f>
        <v>0</v>
      </c>
      <c r="AK5" s="18">
        <f>IF(InputAccountsReveived[[#This Row],[EOMonth]]=EOMONTH(FY03_M03,0),InputAccountsReveived[[#This Row],[Amount Invoiced]],0)</f>
        <v>0</v>
      </c>
      <c r="AL5" s="18">
        <f>IF(InputAccountsReveived[[#This Row],[EOMonth]]=EOMONTH(FY03_M04,0),InputAccountsReveived[[#This Row],[Amount Invoiced]],0)</f>
        <v>0</v>
      </c>
      <c r="AM5" s="18">
        <f>IF(InputAccountsReveived[[#This Row],[EOMonth]]=EOMONTH(FY03_M05,0),InputAccountsReveived[[#This Row],[Amount Invoiced]],0)</f>
        <v>0</v>
      </c>
      <c r="AN5" s="18">
        <f>IF(InputAccountsReveived[[#This Row],[EOMonth]]=EOMONTH(FY03_M06,0),InputAccountsReveived[[#This Row],[Amount Invoiced]],0)</f>
        <v>0</v>
      </c>
      <c r="AO5" s="18">
        <f>IF(InputAccountsReveived[[#This Row],[EOMonth]]=EOMONTH(FY03_M07,0),InputAccountsReveived[[#This Row],[Amount Invoiced]],0)</f>
        <v>0</v>
      </c>
      <c r="AP5" s="18">
        <f>IF(InputAccountsReveived[[#This Row],[EOMonth]]=EOMONTH(FY03_M08,0),InputAccountsReveived[[#This Row],[Amount Invoiced]],0)</f>
        <v>0</v>
      </c>
      <c r="AQ5" s="18">
        <f>IF(InputAccountsReveived[[#This Row],[EOMonth]]=EOMONTH(FY03_M09,0),InputAccountsReveived[[#This Row],[Amount Invoiced]],0)</f>
        <v>0</v>
      </c>
      <c r="AR5" s="18">
        <f>IF(InputAccountsReveived[[#This Row],[EOMonth]]=EOMONTH(FY03_M10,0),InputAccountsReveived[[#This Row],[Amount Invoiced]],0)</f>
        <v>0</v>
      </c>
      <c r="AS5" s="18">
        <f>IF(InputAccountsReveived[[#This Row],[EOMonth]]=EOMONTH(FY03_M11,0),InputAccountsReveived[[#This Row],[Amount Invoiced]],0)</f>
        <v>0</v>
      </c>
      <c r="AT5" s="18">
        <f>IF(InputAccountsReveived[[#This Row],[EOMonth]]=EOMONTH(FY03_M12,0),InputAccountsReveived[[#This Row],[Amount Invoiced]],0)</f>
        <v>0</v>
      </c>
      <c r="AU5" s="18">
        <f>IF(InputAccountsReveived[[#This Row],[EOMonth]]=EOMONTH(FY04_M01,0),InputAccountsReveived[[#This Row],[Amount Invoiced]],0)</f>
        <v>0</v>
      </c>
      <c r="AV5" s="18">
        <f>IF(InputAccountsReveived[[#This Row],[EOMonth]]=EOMONTH(FY04_M02,0),InputAccountsReveived[[#This Row],[Amount Invoiced]],0)</f>
        <v>0</v>
      </c>
      <c r="AW5" s="18">
        <f>IF(InputAccountsReveived[[#This Row],[EOMonth]]=EOMONTH(FY04_M03,0),InputAccountsReveived[[#This Row],[Amount Invoiced]],0)</f>
        <v>0</v>
      </c>
      <c r="AX5" s="18">
        <f>IF(InputAccountsReveived[[#This Row],[EOMonth]]=EOMONTH(FY04_M04,0),InputAccountsReveived[[#This Row],[Amount Invoiced]],0)</f>
        <v>0</v>
      </c>
      <c r="AY5" s="18">
        <f>IF(InputAccountsReveived[[#This Row],[EOMonth]]=EOMONTH(FY04_M05,0),InputAccountsReveived[[#This Row],[Amount Invoiced]],0)</f>
        <v>0</v>
      </c>
      <c r="AZ5" s="18">
        <f>IF(InputAccountsReveived[[#This Row],[EOMonth]]=EOMONTH(FY04_M06,0),InputAccountsReveived[[#This Row],[Amount Invoiced]],0)</f>
        <v>0</v>
      </c>
      <c r="BA5" s="18">
        <f>IF(InputAccountsReveived[[#This Row],[EOMonth]]=EOMONTH(FY04_M07,0),InputAccountsReveived[[#This Row],[Amount Invoiced]],0)</f>
        <v>0</v>
      </c>
      <c r="BB5" s="18">
        <f>IF(InputAccountsReveived[[#This Row],[EOMonth]]=EOMONTH(FY04_M08,0),InputAccountsReveived[[#This Row],[Amount Invoiced]],0)</f>
        <v>0</v>
      </c>
      <c r="BC5" s="18">
        <f>IF(InputAccountsReveived[[#This Row],[EOMonth]]=EOMONTH(FY04_M09,0),InputAccountsReveived[[#This Row],[Amount Invoiced]],0)</f>
        <v>0</v>
      </c>
      <c r="BD5" s="18">
        <f>IF(InputAccountsReveived[[#This Row],[EOMonth]]=EOMONTH(FY04_M10,0),InputAccountsReveived[[#This Row],[Amount Invoiced]],0)</f>
        <v>0</v>
      </c>
      <c r="BE5" s="18">
        <f>IF(InputAccountsReveived[[#This Row],[EOMonth]]=EOMONTH(FY04_M11,0),InputAccountsReveived[[#This Row],[Amount Invoiced]],0)</f>
        <v>0</v>
      </c>
      <c r="BF5" s="18">
        <f>IF(InputAccountsReveived[[#This Row],[EOMonth]]=EOMONTH(FY04_M12,0),InputAccountsReveived[[#This Row],[Amount Invoiced]],0)</f>
        <v>0</v>
      </c>
      <c r="BG5" s="18">
        <f>IF(InputAccountsReveived[[#This Row],[EOMonth]]=EOMONTH(FY05_M01,0),InputAccountsReveived[[#This Row],[Amount Invoiced]],0)</f>
        <v>0</v>
      </c>
      <c r="BH5" s="18">
        <f>IF(InputAccountsReveived[[#This Row],[EOMonth]]=EOMONTH(FY05_M02,0),InputAccountsReveived[[#This Row],[Amount Invoiced]],0)</f>
        <v>0</v>
      </c>
      <c r="BI5" s="18">
        <f>IF(InputAccountsReveived[[#This Row],[EOMonth]]=EOMONTH(FY05_M03,0),InputAccountsReveived[[#This Row],[Amount Invoiced]],0)</f>
        <v>0</v>
      </c>
      <c r="BJ5" s="18">
        <f>IF(InputAccountsReveived[[#This Row],[EOMonth]]=EOMONTH(FY05_M04,0),InputAccountsReveived[[#This Row],[Amount Invoiced]],0)</f>
        <v>0</v>
      </c>
      <c r="BK5" s="18">
        <f>IF(InputAccountsReveived[[#This Row],[EOMonth]]=EOMONTH(FY05_M05,0),InputAccountsReveived[[#This Row],[Amount Invoiced]],0)</f>
        <v>0</v>
      </c>
      <c r="BL5" s="18">
        <f>IF(InputAccountsReveived[[#This Row],[EOMonth]]=EOMONTH(FY05_M06,0),InputAccountsReveived[[#This Row],[Amount Invoiced]],0)</f>
        <v>0</v>
      </c>
      <c r="BM5" s="18">
        <f>IF(InputAccountsReveived[[#This Row],[EOMonth]]=EOMONTH(FY05_M07,0),InputAccountsReveived[[#This Row],[Amount Invoiced]],0)</f>
        <v>0</v>
      </c>
      <c r="BN5" s="18">
        <f>IF(InputAccountsReveived[[#This Row],[EOMonth]]=EOMONTH(FY05_M08,0),InputAccountsReveived[[#This Row],[Amount Invoiced]],0)</f>
        <v>0</v>
      </c>
      <c r="BO5" s="18">
        <f>IF(InputAccountsReveived[[#This Row],[EOMonth]]=EOMONTH(FY05_M09,0),InputAccountsReveived[[#This Row],[Amount Invoiced]],0)</f>
        <v>0</v>
      </c>
      <c r="BP5" s="18">
        <f>IF(InputAccountsReveived[[#This Row],[EOMonth]]=EOMONTH(FY05_M10,0),InputAccountsReveived[[#This Row],[Amount Invoiced]],0)</f>
        <v>0</v>
      </c>
      <c r="BQ5" s="18">
        <f>IF(InputAccountsReveived[[#This Row],[EOMonth]]=EOMONTH(FY05_M11,0),InputAccountsReveived[[#This Row],[Amount Invoiced]],0)</f>
        <v>0</v>
      </c>
      <c r="BR5" s="18">
        <f>IF(InputAccountsReveived[[#This Row],[EOMonth]]=EOMONTH(FY05_M12,0),InputAccountsReveived[[#This Row],[Amount Invoiced]],0)</f>
        <v>0</v>
      </c>
    </row>
    <row r="6" spans="2:70" ht="16.5" thickTop="1" thickBot="1" x14ac:dyDescent="0.3">
      <c r="B6" s="68"/>
      <c r="C6" s="6"/>
      <c r="D6" s="68"/>
      <c r="E6" s="68"/>
      <c r="F6" s="11"/>
      <c r="G6" s="6"/>
      <c r="H6" s="69" t="str">
        <f>IF(ISBLANK(InputAccountsReveived[[#This Row],[Date Invoiced]]),"",EOMONTH(InputAccountsReveived[[#This Row],[Date Invoiced]],0))</f>
        <v/>
      </c>
      <c r="I6" s="68"/>
      <c r="K6" s="10">
        <f>IF(InputAccountsReveived[[#This Row],[EOMonth]]=EOMONTH(FY01_M01,0),InputAccountsReveived[[#This Row],[Amount Invoiced]],0)</f>
        <v>0</v>
      </c>
      <c r="L6" s="10">
        <f>IF(InputAccountsReveived[[#This Row],[EOMonth]]=EOMONTH(FY01_M02,0),InputAccountsReveived[[#This Row],[Amount Invoiced]],0)</f>
        <v>0</v>
      </c>
      <c r="M6" s="10">
        <f>IF(InputAccountsReveived[[#This Row],[EOMonth]]=EOMONTH(FY01_M03,0),InputAccountsReveived[[#This Row],[Amount Invoiced]],0)</f>
        <v>0</v>
      </c>
      <c r="N6" s="18">
        <f>IF(InputAccountsReveived[[#This Row],[EOMonth]]=EOMONTH(FY01_M04,0),InputAccountsReveived[[#This Row],[Amount Invoiced]],0)</f>
        <v>0</v>
      </c>
      <c r="O6" s="10">
        <f>IF(InputAccountsReveived[[#This Row],[EOMonth]]=EOMONTH(FY01_M05,0),InputAccountsReveived[[#This Row],[Amount Invoiced]],0)</f>
        <v>0</v>
      </c>
      <c r="P6" s="10">
        <f>IF(InputAccountsReveived[[#This Row],[EOMonth]]=EOMONTH(FY01_M06,0),InputAccountsReveived[[#This Row],[Amount Invoiced]],0)</f>
        <v>0</v>
      </c>
      <c r="Q6" s="10">
        <f>IF(InputAccountsReveived[[#This Row],[EOMonth]]=EOMONTH(FY01_M07,0),InputAccountsReveived[[#This Row],[Amount Invoiced]],0)</f>
        <v>0</v>
      </c>
      <c r="R6" s="10">
        <f>IF(InputAccountsReveived[[#This Row],[EOMonth]]=EOMONTH(FY01_M08,0),InputAccountsReveived[[#This Row],[Amount Invoiced]],0)</f>
        <v>0</v>
      </c>
      <c r="S6" s="10">
        <f>IF(InputAccountsReveived[[#This Row],[EOMonth]]=EOMONTH(FY01_M09,0),InputAccountsReveived[[#This Row],[Amount Invoiced]],0)</f>
        <v>0</v>
      </c>
      <c r="T6" s="10">
        <f>IF(InputAccountsReveived[[#This Row],[EOMonth]]=EOMONTH(FY01_M10,0),InputAccountsReveived[[#This Row],[Amount Invoiced]],0)</f>
        <v>0</v>
      </c>
      <c r="U6" s="10">
        <f>IF(InputAccountsReveived[[#This Row],[EOMonth]]=EOMONTH(FY01_M11,0),InputAccountsReveived[[#This Row],[Amount Invoiced]],0)</f>
        <v>0</v>
      </c>
      <c r="V6" s="10">
        <f>IF(InputAccountsReveived[[#This Row],[EOMonth]]=EOMONTH(FY01_M12,0),InputAccountsReveived[[#This Row],[Amount Invoiced]],0)</f>
        <v>0</v>
      </c>
      <c r="W6" s="18">
        <f>IF(InputAccountsReveived[[#This Row],[EOMonth]]=EOMONTH(FY02_M01,0),InputAccountsReveived[[#This Row],[Amount Invoiced]],0)</f>
        <v>0</v>
      </c>
      <c r="X6" s="18">
        <f>IF(InputAccountsReveived[[#This Row],[EOMonth]]=EOMONTH(FY02_M02,0),InputAccountsReveived[[#This Row],[Amount Invoiced]],0)</f>
        <v>0</v>
      </c>
      <c r="Y6" s="18">
        <f>IF(InputAccountsReveived[[#This Row],[EOMonth]]=EOMONTH(FY02_M03,0),InputAccountsReveived[[#This Row],[Amount Invoiced]],0)</f>
        <v>0</v>
      </c>
      <c r="Z6" s="18">
        <f>IF(InputAccountsReveived[[#This Row],[EOMonth]]=EOMONTH(FY02_M04,0),InputAccountsReveived[[#This Row],[Amount Invoiced]],0)</f>
        <v>0</v>
      </c>
      <c r="AA6" s="18">
        <f>IF(InputAccountsReveived[[#This Row],[EOMonth]]=EOMONTH(FY02_M05,0),InputAccountsReveived[[#This Row],[Amount Invoiced]],0)</f>
        <v>0</v>
      </c>
      <c r="AB6" s="18">
        <f>IF(InputAccountsReveived[[#This Row],[EOMonth]]=EOMONTH(FY02_M06,0),InputAccountsReveived[[#This Row],[Amount Invoiced]],0)</f>
        <v>0</v>
      </c>
      <c r="AC6" s="18">
        <f>IF(InputAccountsReveived[[#This Row],[EOMonth]]=EOMONTH(FY02_M07,0),InputAccountsReveived[[#This Row],[Amount Invoiced]],0)</f>
        <v>0</v>
      </c>
      <c r="AD6" s="18">
        <f>IF(InputAccountsReveived[[#This Row],[EOMonth]]=EOMONTH(FY02_M08,0),InputAccountsReveived[[#This Row],[Amount Invoiced]],0)</f>
        <v>0</v>
      </c>
      <c r="AE6" s="18">
        <f>IF(InputAccountsReveived[[#This Row],[EOMonth]]=EOMONTH(FY02_M09,0),InputAccountsReveived[[#This Row],[Amount Invoiced]],0)</f>
        <v>0</v>
      </c>
      <c r="AF6" s="18">
        <f>IF(InputAccountsReveived[[#This Row],[EOMonth]]=EOMONTH(FY02_M10,0),InputAccountsReveived[[#This Row],[Amount Invoiced]],0)</f>
        <v>0</v>
      </c>
      <c r="AG6" s="18">
        <f>IF(InputAccountsReveived[[#This Row],[EOMonth]]=EOMONTH(FY02_M11,0),InputAccountsReveived[[#This Row],[Amount Invoiced]],0)</f>
        <v>0</v>
      </c>
      <c r="AH6" s="18">
        <f>IF(InputAccountsReveived[[#This Row],[EOMonth]]=EOMONTH(FY02_M12,0),InputAccountsReveived[[#This Row],[Amount Invoiced]],0)</f>
        <v>0</v>
      </c>
      <c r="AI6" s="18">
        <f>IF(InputAccountsReveived[[#This Row],[EOMonth]]=EOMONTH(FY03_M01,0),InputAccountsReveived[[#This Row],[Amount Invoiced]],0)</f>
        <v>0</v>
      </c>
      <c r="AJ6" s="18">
        <f>IF(InputAccountsReveived[[#This Row],[EOMonth]]=EOMONTH(FY03_M02,0),InputAccountsReveived[[#This Row],[Amount Invoiced]],0)</f>
        <v>0</v>
      </c>
      <c r="AK6" s="18">
        <f>IF(InputAccountsReveived[[#This Row],[EOMonth]]=EOMONTH(FY03_M03,0),InputAccountsReveived[[#This Row],[Amount Invoiced]],0)</f>
        <v>0</v>
      </c>
      <c r="AL6" s="18">
        <f>IF(InputAccountsReveived[[#This Row],[EOMonth]]=EOMONTH(FY03_M04,0),InputAccountsReveived[[#This Row],[Amount Invoiced]],0)</f>
        <v>0</v>
      </c>
      <c r="AM6" s="18">
        <f>IF(InputAccountsReveived[[#This Row],[EOMonth]]=EOMONTH(FY03_M05,0),InputAccountsReveived[[#This Row],[Amount Invoiced]],0)</f>
        <v>0</v>
      </c>
      <c r="AN6" s="18">
        <f>IF(InputAccountsReveived[[#This Row],[EOMonth]]=EOMONTH(FY03_M06,0),InputAccountsReveived[[#This Row],[Amount Invoiced]],0)</f>
        <v>0</v>
      </c>
      <c r="AO6" s="18">
        <f>IF(InputAccountsReveived[[#This Row],[EOMonth]]=EOMONTH(FY03_M07,0),InputAccountsReveived[[#This Row],[Amount Invoiced]],0)</f>
        <v>0</v>
      </c>
      <c r="AP6" s="18">
        <f>IF(InputAccountsReveived[[#This Row],[EOMonth]]=EOMONTH(FY03_M08,0),InputAccountsReveived[[#This Row],[Amount Invoiced]],0)</f>
        <v>0</v>
      </c>
      <c r="AQ6" s="18">
        <f>IF(InputAccountsReveived[[#This Row],[EOMonth]]=EOMONTH(FY03_M09,0),InputAccountsReveived[[#This Row],[Amount Invoiced]],0)</f>
        <v>0</v>
      </c>
      <c r="AR6" s="18">
        <f>IF(InputAccountsReveived[[#This Row],[EOMonth]]=EOMONTH(FY03_M10,0),InputAccountsReveived[[#This Row],[Amount Invoiced]],0)</f>
        <v>0</v>
      </c>
      <c r="AS6" s="18">
        <f>IF(InputAccountsReveived[[#This Row],[EOMonth]]=EOMONTH(FY03_M11,0),InputAccountsReveived[[#This Row],[Amount Invoiced]],0)</f>
        <v>0</v>
      </c>
      <c r="AT6" s="18">
        <f>IF(InputAccountsReveived[[#This Row],[EOMonth]]=EOMONTH(FY03_M12,0),InputAccountsReveived[[#This Row],[Amount Invoiced]],0)</f>
        <v>0</v>
      </c>
      <c r="AU6" s="18">
        <f>IF(InputAccountsReveived[[#This Row],[EOMonth]]=EOMONTH(FY04_M01,0),InputAccountsReveived[[#This Row],[Amount Invoiced]],0)</f>
        <v>0</v>
      </c>
      <c r="AV6" s="18">
        <f>IF(InputAccountsReveived[[#This Row],[EOMonth]]=EOMONTH(FY04_M02,0),InputAccountsReveived[[#This Row],[Amount Invoiced]],0)</f>
        <v>0</v>
      </c>
      <c r="AW6" s="18">
        <f>IF(InputAccountsReveived[[#This Row],[EOMonth]]=EOMONTH(FY04_M03,0),InputAccountsReveived[[#This Row],[Amount Invoiced]],0)</f>
        <v>0</v>
      </c>
      <c r="AX6" s="18">
        <f>IF(InputAccountsReveived[[#This Row],[EOMonth]]=EOMONTH(FY04_M04,0),InputAccountsReveived[[#This Row],[Amount Invoiced]],0)</f>
        <v>0</v>
      </c>
      <c r="AY6" s="18">
        <f>IF(InputAccountsReveived[[#This Row],[EOMonth]]=EOMONTH(FY04_M05,0),InputAccountsReveived[[#This Row],[Amount Invoiced]],0)</f>
        <v>0</v>
      </c>
      <c r="AZ6" s="18">
        <f>IF(InputAccountsReveived[[#This Row],[EOMonth]]=EOMONTH(FY04_M06,0),InputAccountsReveived[[#This Row],[Amount Invoiced]],0)</f>
        <v>0</v>
      </c>
      <c r="BA6" s="18">
        <f>IF(InputAccountsReveived[[#This Row],[EOMonth]]=EOMONTH(FY04_M07,0),InputAccountsReveived[[#This Row],[Amount Invoiced]],0)</f>
        <v>0</v>
      </c>
      <c r="BB6" s="18">
        <f>IF(InputAccountsReveived[[#This Row],[EOMonth]]=EOMONTH(FY04_M08,0),InputAccountsReveived[[#This Row],[Amount Invoiced]],0)</f>
        <v>0</v>
      </c>
      <c r="BC6" s="18">
        <f>IF(InputAccountsReveived[[#This Row],[EOMonth]]=EOMONTH(FY04_M09,0),InputAccountsReveived[[#This Row],[Amount Invoiced]],0)</f>
        <v>0</v>
      </c>
      <c r="BD6" s="18">
        <f>IF(InputAccountsReveived[[#This Row],[EOMonth]]=EOMONTH(FY04_M10,0),InputAccountsReveived[[#This Row],[Amount Invoiced]],0)</f>
        <v>0</v>
      </c>
      <c r="BE6" s="18">
        <f>IF(InputAccountsReveived[[#This Row],[EOMonth]]=EOMONTH(FY04_M11,0),InputAccountsReveived[[#This Row],[Amount Invoiced]],0)</f>
        <v>0</v>
      </c>
      <c r="BF6" s="18">
        <f>IF(InputAccountsReveived[[#This Row],[EOMonth]]=EOMONTH(FY04_M12,0),InputAccountsReveived[[#This Row],[Amount Invoiced]],0)</f>
        <v>0</v>
      </c>
      <c r="BG6" s="18">
        <f>IF(InputAccountsReveived[[#This Row],[EOMonth]]=EOMONTH(FY05_M01,0),InputAccountsReveived[[#This Row],[Amount Invoiced]],0)</f>
        <v>0</v>
      </c>
      <c r="BH6" s="18">
        <f>IF(InputAccountsReveived[[#This Row],[EOMonth]]=EOMONTH(FY05_M02,0),InputAccountsReveived[[#This Row],[Amount Invoiced]],0)</f>
        <v>0</v>
      </c>
      <c r="BI6" s="18">
        <f>IF(InputAccountsReveived[[#This Row],[EOMonth]]=EOMONTH(FY05_M03,0),InputAccountsReveived[[#This Row],[Amount Invoiced]],0)</f>
        <v>0</v>
      </c>
      <c r="BJ6" s="18">
        <f>IF(InputAccountsReveived[[#This Row],[EOMonth]]=EOMONTH(FY05_M04,0),InputAccountsReveived[[#This Row],[Amount Invoiced]],0)</f>
        <v>0</v>
      </c>
      <c r="BK6" s="18">
        <f>IF(InputAccountsReveived[[#This Row],[EOMonth]]=EOMONTH(FY05_M05,0),InputAccountsReveived[[#This Row],[Amount Invoiced]],0)</f>
        <v>0</v>
      </c>
      <c r="BL6" s="18">
        <f>IF(InputAccountsReveived[[#This Row],[EOMonth]]=EOMONTH(FY05_M06,0),InputAccountsReveived[[#This Row],[Amount Invoiced]],0)</f>
        <v>0</v>
      </c>
      <c r="BM6" s="18">
        <f>IF(InputAccountsReveived[[#This Row],[EOMonth]]=EOMONTH(FY05_M07,0),InputAccountsReveived[[#This Row],[Amount Invoiced]],0)</f>
        <v>0</v>
      </c>
      <c r="BN6" s="18">
        <f>IF(InputAccountsReveived[[#This Row],[EOMonth]]=EOMONTH(FY05_M08,0),InputAccountsReveived[[#This Row],[Amount Invoiced]],0)</f>
        <v>0</v>
      </c>
      <c r="BO6" s="18">
        <f>IF(InputAccountsReveived[[#This Row],[EOMonth]]=EOMONTH(FY05_M09,0),InputAccountsReveived[[#This Row],[Amount Invoiced]],0)</f>
        <v>0</v>
      </c>
      <c r="BP6" s="18">
        <f>IF(InputAccountsReveived[[#This Row],[EOMonth]]=EOMONTH(FY05_M10,0),InputAccountsReveived[[#This Row],[Amount Invoiced]],0)</f>
        <v>0</v>
      </c>
      <c r="BQ6" s="18">
        <f>IF(InputAccountsReveived[[#This Row],[EOMonth]]=EOMONTH(FY05_M11,0),InputAccountsReveived[[#This Row],[Amount Invoiced]],0)</f>
        <v>0</v>
      </c>
      <c r="BR6" s="18">
        <f>IF(InputAccountsReveived[[#This Row],[EOMonth]]=EOMONTH(FY05_M12,0),InputAccountsReveived[[#This Row],[Amount Invoiced]],0)</f>
        <v>0</v>
      </c>
    </row>
    <row r="7" spans="2:70" ht="16.5" thickTop="1" thickBot="1" x14ac:dyDescent="0.3">
      <c r="B7" s="68"/>
      <c r="C7" s="6"/>
      <c r="D7" s="68"/>
      <c r="E7" s="68"/>
      <c r="F7" s="11"/>
      <c r="G7" s="6"/>
      <c r="H7" s="69" t="str">
        <f>IF(ISBLANK(InputAccountsReveived[[#This Row],[Date Invoiced]]),"",EOMONTH(InputAccountsReveived[[#This Row],[Date Invoiced]],0))</f>
        <v/>
      </c>
      <c r="I7" s="68"/>
      <c r="K7" s="10">
        <f>IF(InputAccountsReveived[[#This Row],[EOMonth]]=EOMONTH(FY01_M01,0),InputAccountsReveived[[#This Row],[Amount Invoiced]],0)</f>
        <v>0</v>
      </c>
      <c r="L7" s="10">
        <f>IF(InputAccountsReveived[[#This Row],[EOMonth]]=EOMONTH(FY01_M02,0),InputAccountsReveived[[#This Row],[Amount Invoiced]],0)</f>
        <v>0</v>
      </c>
      <c r="M7" s="10">
        <f>IF(InputAccountsReveived[[#This Row],[EOMonth]]=EOMONTH(FY01_M03,0),InputAccountsReveived[[#This Row],[Amount Invoiced]],0)</f>
        <v>0</v>
      </c>
      <c r="N7" s="18">
        <f>IF(InputAccountsReveived[[#This Row],[EOMonth]]=EOMONTH(FY01_M04,0),InputAccountsReveived[[#This Row],[Amount Invoiced]],0)</f>
        <v>0</v>
      </c>
      <c r="O7" s="10">
        <f>IF(InputAccountsReveived[[#This Row],[EOMonth]]=EOMONTH(FY01_M05,0),InputAccountsReveived[[#This Row],[Amount Invoiced]],0)</f>
        <v>0</v>
      </c>
      <c r="P7" s="10">
        <f>IF(InputAccountsReveived[[#This Row],[EOMonth]]=EOMONTH(FY01_M06,0),InputAccountsReveived[[#This Row],[Amount Invoiced]],0)</f>
        <v>0</v>
      </c>
      <c r="Q7" s="10">
        <f>IF(InputAccountsReveived[[#This Row],[EOMonth]]=EOMONTH(FY01_M07,0),InputAccountsReveived[[#This Row],[Amount Invoiced]],0)</f>
        <v>0</v>
      </c>
      <c r="R7" s="10">
        <f>IF(InputAccountsReveived[[#This Row],[EOMonth]]=EOMONTH(FY01_M08,0),InputAccountsReveived[[#This Row],[Amount Invoiced]],0)</f>
        <v>0</v>
      </c>
      <c r="S7" s="10">
        <f>IF(InputAccountsReveived[[#This Row],[EOMonth]]=EOMONTH(FY01_M09,0),InputAccountsReveived[[#This Row],[Amount Invoiced]],0)</f>
        <v>0</v>
      </c>
      <c r="T7" s="10">
        <f>IF(InputAccountsReveived[[#This Row],[EOMonth]]=EOMONTH(FY01_M10,0),InputAccountsReveived[[#This Row],[Amount Invoiced]],0)</f>
        <v>0</v>
      </c>
      <c r="U7" s="10">
        <f>IF(InputAccountsReveived[[#This Row],[EOMonth]]=EOMONTH(FY01_M11,0),InputAccountsReveived[[#This Row],[Amount Invoiced]],0)</f>
        <v>0</v>
      </c>
      <c r="V7" s="10">
        <f>IF(InputAccountsReveived[[#This Row],[EOMonth]]=EOMONTH(FY01_M12,0),InputAccountsReveived[[#This Row],[Amount Invoiced]],0)</f>
        <v>0</v>
      </c>
      <c r="W7" s="18">
        <f>IF(InputAccountsReveived[[#This Row],[EOMonth]]=EOMONTH(FY02_M01,0),InputAccountsReveived[[#This Row],[Amount Invoiced]],0)</f>
        <v>0</v>
      </c>
      <c r="X7" s="18">
        <f>IF(InputAccountsReveived[[#This Row],[EOMonth]]=EOMONTH(FY02_M02,0),InputAccountsReveived[[#This Row],[Amount Invoiced]],0)</f>
        <v>0</v>
      </c>
      <c r="Y7" s="18">
        <f>IF(InputAccountsReveived[[#This Row],[EOMonth]]=EOMONTH(FY02_M03,0),InputAccountsReveived[[#This Row],[Amount Invoiced]],0)</f>
        <v>0</v>
      </c>
      <c r="Z7" s="18">
        <f>IF(InputAccountsReveived[[#This Row],[EOMonth]]=EOMONTH(FY02_M04,0),InputAccountsReveived[[#This Row],[Amount Invoiced]],0)</f>
        <v>0</v>
      </c>
      <c r="AA7" s="18">
        <f>IF(InputAccountsReveived[[#This Row],[EOMonth]]=EOMONTH(FY02_M05,0),InputAccountsReveived[[#This Row],[Amount Invoiced]],0)</f>
        <v>0</v>
      </c>
      <c r="AB7" s="18">
        <f>IF(InputAccountsReveived[[#This Row],[EOMonth]]=EOMONTH(FY02_M06,0),InputAccountsReveived[[#This Row],[Amount Invoiced]],0)</f>
        <v>0</v>
      </c>
      <c r="AC7" s="18">
        <f>IF(InputAccountsReveived[[#This Row],[EOMonth]]=EOMONTH(FY02_M07,0),InputAccountsReveived[[#This Row],[Amount Invoiced]],0)</f>
        <v>0</v>
      </c>
      <c r="AD7" s="18">
        <f>IF(InputAccountsReveived[[#This Row],[EOMonth]]=EOMONTH(FY02_M08,0),InputAccountsReveived[[#This Row],[Amount Invoiced]],0)</f>
        <v>0</v>
      </c>
      <c r="AE7" s="18">
        <f>IF(InputAccountsReveived[[#This Row],[EOMonth]]=EOMONTH(FY02_M09,0),InputAccountsReveived[[#This Row],[Amount Invoiced]],0)</f>
        <v>0</v>
      </c>
      <c r="AF7" s="18">
        <f>IF(InputAccountsReveived[[#This Row],[EOMonth]]=EOMONTH(FY02_M10,0),InputAccountsReveived[[#This Row],[Amount Invoiced]],0)</f>
        <v>0</v>
      </c>
      <c r="AG7" s="18">
        <f>IF(InputAccountsReveived[[#This Row],[EOMonth]]=EOMONTH(FY02_M11,0),InputAccountsReveived[[#This Row],[Amount Invoiced]],0)</f>
        <v>0</v>
      </c>
      <c r="AH7" s="18">
        <f>IF(InputAccountsReveived[[#This Row],[EOMonth]]=EOMONTH(FY02_M12,0),InputAccountsReveived[[#This Row],[Amount Invoiced]],0)</f>
        <v>0</v>
      </c>
      <c r="AI7" s="18">
        <f>IF(InputAccountsReveived[[#This Row],[EOMonth]]=EOMONTH(FY03_M01,0),InputAccountsReveived[[#This Row],[Amount Invoiced]],0)</f>
        <v>0</v>
      </c>
      <c r="AJ7" s="18">
        <f>IF(InputAccountsReveived[[#This Row],[EOMonth]]=EOMONTH(FY03_M02,0),InputAccountsReveived[[#This Row],[Amount Invoiced]],0)</f>
        <v>0</v>
      </c>
      <c r="AK7" s="18">
        <f>IF(InputAccountsReveived[[#This Row],[EOMonth]]=EOMONTH(FY03_M03,0),InputAccountsReveived[[#This Row],[Amount Invoiced]],0)</f>
        <v>0</v>
      </c>
      <c r="AL7" s="18">
        <f>IF(InputAccountsReveived[[#This Row],[EOMonth]]=EOMONTH(FY03_M04,0),InputAccountsReveived[[#This Row],[Amount Invoiced]],0)</f>
        <v>0</v>
      </c>
      <c r="AM7" s="18">
        <f>IF(InputAccountsReveived[[#This Row],[EOMonth]]=EOMONTH(FY03_M05,0),InputAccountsReveived[[#This Row],[Amount Invoiced]],0)</f>
        <v>0</v>
      </c>
      <c r="AN7" s="18">
        <f>IF(InputAccountsReveived[[#This Row],[EOMonth]]=EOMONTH(FY03_M06,0),InputAccountsReveived[[#This Row],[Amount Invoiced]],0)</f>
        <v>0</v>
      </c>
      <c r="AO7" s="18">
        <f>IF(InputAccountsReveived[[#This Row],[EOMonth]]=EOMONTH(FY03_M07,0),InputAccountsReveived[[#This Row],[Amount Invoiced]],0)</f>
        <v>0</v>
      </c>
      <c r="AP7" s="18">
        <f>IF(InputAccountsReveived[[#This Row],[EOMonth]]=EOMONTH(FY03_M08,0),InputAccountsReveived[[#This Row],[Amount Invoiced]],0)</f>
        <v>0</v>
      </c>
      <c r="AQ7" s="18">
        <f>IF(InputAccountsReveived[[#This Row],[EOMonth]]=EOMONTH(FY03_M09,0),InputAccountsReveived[[#This Row],[Amount Invoiced]],0)</f>
        <v>0</v>
      </c>
      <c r="AR7" s="18">
        <f>IF(InputAccountsReveived[[#This Row],[EOMonth]]=EOMONTH(FY03_M10,0),InputAccountsReveived[[#This Row],[Amount Invoiced]],0)</f>
        <v>0</v>
      </c>
      <c r="AS7" s="18">
        <f>IF(InputAccountsReveived[[#This Row],[EOMonth]]=EOMONTH(FY03_M11,0),InputAccountsReveived[[#This Row],[Amount Invoiced]],0)</f>
        <v>0</v>
      </c>
      <c r="AT7" s="18">
        <f>IF(InputAccountsReveived[[#This Row],[EOMonth]]=EOMONTH(FY03_M12,0),InputAccountsReveived[[#This Row],[Amount Invoiced]],0)</f>
        <v>0</v>
      </c>
      <c r="AU7" s="18">
        <f>IF(InputAccountsReveived[[#This Row],[EOMonth]]=EOMONTH(FY04_M01,0),InputAccountsReveived[[#This Row],[Amount Invoiced]],0)</f>
        <v>0</v>
      </c>
      <c r="AV7" s="18">
        <f>IF(InputAccountsReveived[[#This Row],[EOMonth]]=EOMONTH(FY04_M02,0),InputAccountsReveived[[#This Row],[Amount Invoiced]],0)</f>
        <v>0</v>
      </c>
      <c r="AW7" s="18">
        <f>IF(InputAccountsReveived[[#This Row],[EOMonth]]=EOMONTH(FY04_M03,0),InputAccountsReveived[[#This Row],[Amount Invoiced]],0)</f>
        <v>0</v>
      </c>
      <c r="AX7" s="18">
        <f>IF(InputAccountsReveived[[#This Row],[EOMonth]]=EOMONTH(FY04_M04,0),InputAccountsReveived[[#This Row],[Amount Invoiced]],0)</f>
        <v>0</v>
      </c>
      <c r="AY7" s="18">
        <f>IF(InputAccountsReveived[[#This Row],[EOMonth]]=EOMONTH(FY04_M05,0),InputAccountsReveived[[#This Row],[Amount Invoiced]],0)</f>
        <v>0</v>
      </c>
      <c r="AZ7" s="18">
        <f>IF(InputAccountsReveived[[#This Row],[EOMonth]]=EOMONTH(FY04_M06,0),InputAccountsReveived[[#This Row],[Amount Invoiced]],0)</f>
        <v>0</v>
      </c>
      <c r="BA7" s="18">
        <f>IF(InputAccountsReveived[[#This Row],[EOMonth]]=EOMONTH(FY04_M07,0),InputAccountsReveived[[#This Row],[Amount Invoiced]],0)</f>
        <v>0</v>
      </c>
      <c r="BB7" s="18">
        <f>IF(InputAccountsReveived[[#This Row],[EOMonth]]=EOMONTH(FY04_M08,0),InputAccountsReveived[[#This Row],[Amount Invoiced]],0)</f>
        <v>0</v>
      </c>
      <c r="BC7" s="18">
        <f>IF(InputAccountsReveived[[#This Row],[EOMonth]]=EOMONTH(FY04_M09,0),InputAccountsReveived[[#This Row],[Amount Invoiced]],0)</f>
        <v>0</v>
      </c>
      <c r="BD7" s="18">
        <f>IF(InputAccountsReveived[[#This Row],[EOMonth]]=EOMONTH(FY04_M10,0),InputAccountsReveived[[#This Row],[Amount Invoiced]],0)</f>
        <v>0</v>
      </c>
      <c r="BE7" s="18">
        <f>IF(InputAccountsReveived[[#This Row],[EOMonth]]=EOMONTH(FY04_M11,0),InputAccountsReveived[[#This Row],[Amount Invoiced]],0)</f>
        <v>0</v>
      </c>
      <c r="BF7" s="18">
        <f>IF(InputAccountsReveived[[#This Row],[EOMonth]]=EOMONTH(FY04_M12,0),InputAccountsReveived[[#This Row],[Amount Invoiced]],0)</f>
        <v>0</v>
      </c>
      <c r="BG7" s="18">
        <f>IF(InputAccountsReveived[[#This Row],[EOMonth]]=EOMONTH(FY05_M01,0),InputAccountsReveived[[#This Row],[Amount Invoiced]],0)</f>
        <v>0</v>
      </c>
      <c r="BH7" s="18">
        <f>IF(InputAccountsReveived[[#This Row],[EOMonth]]=EOMONTH(FY05_M02,0),InputAccountsReveived[[#This Row],[Amount Invoiced]],0)</f>
        <v>0</v>
      </c>
      <c r="BI7" s="18">
        <f>IF(InputAccountsReveived[[#This Row],[EOMonth]]=EOMONTH(FY05_M03,0),InputAccountsReveived[[#This Row],[Amount Invoiced]],0)</f>
        <v>0</v>
      </c>
      <c r="BJ7" s="18">
        <f>IF(InputAccountsReveived[[#This Row],[EOMonth]]=EOMONTH(FY05_M04,0),InputAccountsReveived[[#This Row],[Amount Invoiced]],0)</f>
        <v>0</v>
      </c>
      <c r="BK7" s="18">
        <f>IF(InputAccountsReveived[[#This Row],[EOMonth]]=EOMONTH(FY05_M05,0),InputAccountsReveived[[#This Row],[Amount Invoiced]],0)</f>
        <v>0</v>
      </c>
      <c r="BL7" s="18">
        <f>IF(InputAccountsReveived[[#This Row],[EOMonth]]=EOMONTH(FY05_M06,0),InputAccountsReveived[[#This Row],[Amount Invoiced]],0)</f>
        <v>0</v>
      </c>
      <c r="BM7" s="18">
        <f>IF(InputAccountsReveived[[#This Row],[EOMonth]]=EOMONTH(FY05_M07,0),InputAccountsReveived[[#This Row],[Amount Invoiced]],0)</f>
        <v>0</v>
      </c>
      <c r="BN7" s="18">
        <f>IF(InputAccountsReveived[[#This Row],[EOMonth]]=EOMONTH(FY05_M08,0),InputAccountsReveived[[#This Row],[Amount Invoiced]],0)</f>
        <v>0</v>
      </c>
      <c r="BO7" s="18">
        <f>IF(InputAccountsReveived[[#This Row],[EOMonth]]=EOMONTH(FY05_M09,0),InputAccountsReveived[[#This Row],[Amount Invoiced]],0)</f>
        <v>0</v>
      </c>
      <c r="BP7" s="18">
        <f>IF(InputAccountsReveived[[#This Row],[EOMonth]]=EOMONTH(FY05_M10,0),InputAccountsReveived[[#This Row],[Amount Invoiced]],0)</f>
        <v>0</v>
      </c>
      <c r="BQ7" s="18">
        <f>IF(InputAccountsReveived[[#This Row],[EOMonth]]=EOMONTH(FY05_M11,0),InputAccountsReveived[[#This Row],[Amount Invoiced]],0)</f>
        <v>0</v>
      </c>
      <c r="BR7" s="18">
        <f>IF(InputAccountsReveived[[#This Row],[EOMonth]]=EOMONTH(FY05_M12,0),InputAccountsReveived[[#This Row],[Amount Invoiced]],0)</f>
        <v>0</v>
      </c>
    </row>
    <row r="8" spans="2:70" ht="16.5" thickTop="1" thickBot="1" x14ac:dyDescent="0.3">
      <c r="B8" s="68"/>
      <c r="C8" s="6"/>
      <c r="D8" s="68"/>
      <c r="E8" s="68"/>
      <c r="F8" s="11"/>
      <c r="G8" s="6"/>
      <c r="H8" s="69" t="str">
        <f>IF(ISBLANK(InputAccountsReveived[[#This Row],[Date Invoiced]]),"",EOMONTH(InputAccountsReveived[[#This Row],[Date Invoiced]],0))</f>
        <v/>
      </c>
      <c r="I8" s="68"/>
      <c r="K8" s="10">
        <f>IF(InputAccountsReveived[[#This Row],[EOMonth]]=EOMONTH(FY01_M01,0),InputAccountsReveived[[#This Row],[Amount Invoiced]],0)</f>
        <v>0</v>
      </c>
      <c r="L8" s="10">
        <f>IF(InputAccountsReveived[[#This Row],[EOMonth]]=EOMONTH(FY01_M02,0),InputAccountsReveived[[#This Row],[Amount Invoiced]],0)</f>
        <v>0</v>
      </c>
      <c r="M8" s="10">
        <f>IF(InputAccountsReveived[[#This Row],[EOMonth]]=EOMONTH(FY01_M03,0),InputAccountsReveived[[#This Row],[Amount Invoiced]],0)</f>
        <v>0</v>
      </c>
      <c r="N8" s="18">
        <f>IF(InputAccountsReveived[[#This Row],[EOMonth]]=EOMONTH(FY01_M04,0),InputAccountsReveived[[#This Row],[Amount Invoiced]],0)</f>
        <v>0</v>
      </c>
      <c r="O8" s="10">
        <f>IF(InputAccountsReveived[[#This Row],[EOMonth]]=EOMONTH(FY01_M05,0),InputAccountsReveived[[#This Row],[Amount Invoiced]],0)</f>
        <v>0</v>
      </c>
      <c r="P8" s="10">
        <f>IF(InputAccountsReveived[[#This Row],[EOMonth]]=EOMONTH(FY01_M06,0),InputAccountsReveived[[#This Row],[Amount Invoiced]],0)</f>
        <v>0</v>
      </c>
      <c r="Q8" s="10">
        <f>IF(InputAccountsReveived[[#This Row],[EOMonth]]=EOMONTH(FY01_M07,0),InputAccountsReveived[[#This Row],[Amount Invoiced]],0)</f>
        <v>0</v>
      </c>
      <c r="R8" s="10">
        <f>IF(InputAccountsReveived[[#This Row],[EOMonth]]=EOMONTH(FY01_M08,0),InputAccountsReveived[[#This Row],[Amount Invoiced]],0)</f>
        <v>0</v>
      </c>
      <c r="S8" s="10">
        <f>IF(InputAccountsReveived[[#This Row],[EOMonth]]=EOMONTH(FY01_M09,0),InputAccountsReveived[[#This Row],[Amount Invoiced]],0)</f>
        <v>0</v>
      </c>
      <c r="T8" s="10">
        <f>IF(InputAccountsReveived[[#This Row],[EOMonth]]=EOMONTH(FY01_M10,0),InputAccountsReveived[[#This Row],[Amount Invoiced]],0)</f>
        <v>0</v>
      </c>
      <c r="U8" s="10">
        <f>IF(InputAccountsReveived[[#This Row],[EOMonth]]=EOMONTH(FY01_M11,0),InputAccountsReveived[[#This Row],[Amount Invoiced]],0)</f>
        <v>0</v>
      </c>
      <c r="V8" s="10">
        <f>IF(InputAccountsReveived[[#This Row],[EOMonth]]=EOMONTH(FY01_M12,0),InputAccountsReveived[[#This Row],[Amount Invoiced]],0)</f>
        <v>0</v>
      </c>
      <c r="W8" s="18">
        <f>IF(InputAccountsReveived[[#This Row],[EOMonth]]=EOMONTH(FY02_M01,0),InputAccountsReveived[[#This Row],[Amount Invoiced]],0)</f>
        <v>0</v>
      </c>
      <c r="X8" s="18">
        <f>IF(InputAccountsReveived[[#This Row],[EOMonth]]=EOMONTH(FY02_M02,0),InputAccountsReveived[[#This Row],[Amount Invoiced]],0)</f>
        <v>0</v>
      </c>
      <c r="Y8" s="18">
        <f>IF(InputAccountsReveived[[#This Row],[EOMonth]]=EOMONTH(FY02_M03,0),InputAccountsReveived[[#This Row],[Amount Invoiced]],0)</f>
        <v>0</v>
      </c>
      <c r="Z8" s="18">
        <f>IF(InputAccountsReveived[[#This Row],[EOMonth]]=EOMONTH(FY02_M04,0),InputAccountsReveived[[#This Row],[Amount Invoiced]],0)</f>
        <v>0</v>
      </c>
      <c r="AA8" s="18">
        <f>IF(InputAccountsReveived[[#This Row],[EOMonth]]=EOMONTH(FY02_M05,0),InputAccountsReveived[[#This Row],[Amount Invoiced]],0)</f>
        <v>0</v>
      </c>
      <c r="AB8" s="18">
        <f>IF(InputAccountsReveived[[#This Row],[EOMonth]]=EOMONTH(FY02_M06,0),InputAccountsReveived[[#This Row],[Amount Invoiced]],0)</f>
        <v>0</v>
      </c>
      <c r="AC8" s="18">
        <f>IF(InputAccountsReveived[[#This Row],[EOMonth]]=EOMONTH(FY02_M07,0),InputAccountsReveived[[#This Row],[Amount Invoiced]],0)</f>
        <v>0</v>
      </c>
      <c r="AD8" s="18">
        <f>IF(InputAccountsReveived[[#This Row],[EOMonth]]=EOMONTH(FY02_M08,0),InputAccountsReveived[[#This Row],[Amount Invoiced]],0)</f>
        <v>0</v>
      </c>
      <c r="AE8" s="18">
        <f>IF(InputAccountsReveived[[#This Row],[EOMonth]]=EOMONTH(FY02_M09,0),InputAccountsReveived[[#This Row],[Amount Invoiced]],0)</f>
        <v>0</v>
      </c>
      <c r="AF8" s="18">
        <f>IF(InputAccountsReveived[[#This Row],[EOMonth]]=EOMONTH(FY02_M10,0),InputAccountsReveived[[#This Row],[Amount Invoiced]],0)</f>
        <v>0</v>
      </c>
      <c r="AG8" s="18">
        <f>IF(InputAccountsReveived[[#This Row],[EOMonth]]=EOMONTH(FY02_M11,0),InputAccountsReveived[[#This Row],[Amount Invoiced]],0)</f>
        <v>0</v>
      </c>
      <c r="AH8" s="18">
        <f>IF(InputAccountsReveived[[#This Row],[EOMonth]]=EOMONTH(FY02_M12,0),InputAccountsReveived[[#This Row],[Amount Invoiced]],0)</f>
        <v>0</v>
      </c>
      <c r="AI8" s="18">
        <f>IF(InputAccountsReveived[[#This Row],[EOMonth]]=EOMONTH(FY03_M01,0),InputAccountsReveived[[#This Row],[Amount Invoiced]],0)</f>
        <v>0</v>
      </c>
      <c r="AJ8" s="18">
        <f>IF(InputAccountsReveived[[#This Row],[EOMonth]]=EOMONTH(FY03_M02,0),InputAccountsReveived[[#This Row],[Amount Invoiced]],0)</f>
        <v>0</v>
      </c>
      <c r="AK8" s="18">
        <f>IF(InputAccountsReveived[[#This Row],[EOMonth]]=EOMONTH(FY03_M03,0),InputAccountsReveived[[#This Row],[Amount Invoiced]],0)</f>
        <v>0</v>
      </c>
      <c r="AL8" s="18">
        <f>IF(InputAccountsReveived[[#This Row],[EOMonth]]=EOMONTH(FY03_M04,0),InputAccountsReveived[[#This Row],[Amount Invoiced]],0)</f>
        <v>0</v>
      </c>
      <c r="AM8" s="18">
        <f>IF(InputAccountsReveived[[#This Row],[EOMonth]]=EOMONTH(FY03_M05,0),InputAccountsReveived[[#This Row],[Amount Invoiced]],0)</f>
        <v>0</v>
      </c>
      <c r="AN8" s="18">
        <f>IF(InputAccountsReveived[[#This Row],[EOMonth]]=EOMONTH(FY03_M06,0),InputAccountsReveived[[#This Row],[Amount Invoiced]],0)</f>
        <v>0</v>
      </c>
      <c r="AO8" s="18">
        <f>IF(InputAccountsReveived[[#This Row],[EOMonth]]=EOMONTH(FY03_M07,0),InputAccountsReveived[[#This Row],[Amount Invoiced]],0)</f>
        <v>0</v>
      </c>
      <c r="AP8" s="18">
        <f>IF(InputAccountsReveived[[#This Row],[EOMonth]]=EOMONTH(FY03_M08,0),InputAccountsReveived[[#This Row],[Amount Invoiced]],0)</f>
        <v>0</v>
      </c>
      <c r="AQ8" s="18">
        <f>IF(InputAccountsReveived[[#This Row],[EOMonth]]=EOMONTH(FY03_M09,0),InputAccountsReveived[[#This Row],[Amount Invoiced]],0)</f>
        <v>0</v>
      </c>
      <c r="AR8" s="18">
        <f>IF(InputAccountsReveived[[#This Row],[EOMonth]]=EOMONTH(FY03_M10,0),InputAccountsReveived[[#This Row],[Amount Invoiced]],0)</f>
        <v>0</v>
      </c>
      <c r="AS8" s="18">
        <f>IF(InputAccountsReveived[[#This Row],[EOMonth]]=EOMONTH(FY03_M11,0),InputAccountsReveived[[#This Row],[Amount Invoiced]],0)</f>
        <v>0</v>
      </c>
      <c r="AT8" s="18">
        <f>IF(InputAccountsReveived[[#This Row],[EOMonth]]=EOMONTH(FY03_M12,0),InputAccountsReveived[[#This Row],[Amount Invoiced]],0)</f>
        <v>0</v>
      </c>
      <c r="AU8" s="18">
        <f>IF(InputAccountsReveived[[#This Row],[EOMonth]]=EOMONTH(FY04_M01,0),InputAccountsReveived[[#This Row],[Amount Invoiced]],0)</f>
        <v>0</v>
      </c>
      <c r="AV8" s="18">
        <f>IF(InputAccountsReveived[[#This Row],[EOMonth]]=EOMONTH(FY04_M02,0),InputAccountsReveived[[#This Row],[Amount Invoiced]],0)</f>
        <v>0</v>
      </c>
      <c r="AW8" s="18">
        <f>IF(InputAccountsReveived[[#This Row],[EOMonth]]=EOMONTH(FY04_M03,0),InputAccountsReveived[[#This Row],[Amount Invoiced]],0)</f>
        <v>0</v>
      </c>
      <c r="AX8" s="18">
        <f>IF(InputAccountsReveived[[#This Row],[EOMonth]]=EOMONTH(FY04_M04,0),InputAccountsReveived[[#This Row],[Amount Invoiced]],0)</f>
        <v>0</v>
      </c>
      <c r="AY8" s="18">
        <f>IF(InputAccountsReveived[[#This Row],[EOMonth]]=EOMONTH(FY04_M05,0),InputAccountsReveived[[#This Row],[Amount Invoiced]],0)</f>
        <v>0</v>
      </c>
      <c r="AZ8" s="18">
        <f>IF(InputAccountsReveived[[#This Row],[EOMonth]]=EOMONTH(FY04_M06,0),InputAccountsReveived[[#This Row],[Amount Invoiced]],0)</f>
        <v>0</v>
      </c>
      <c r="BA8" s="18">
        <f>IF(InputAccountsReveived[[#This Row],[EOMonth]]=EOMONTH(FY04_M07,0),InputAccountsReveived[[#This Row],[Amount Invoiced]],0)</f>
        <v>0</v>
      </c>
      <c r="BB8" s="18">
        <f>IF(InputAccountsReveived[[#This Row],[EOMonth]]=EOMONTH(FY04_M08,0),InputAccountsReveived[[#This Row],[Amount Invoiced]],0)</f>
        <v>0</v>
      </c>
      <c r="BC8" s="18">
        <f>IF(InputAccountsReveived[[#This Row],[EOMonth]]=EOMONTH(FY04_M09,0),InputAccountsReveived[[#This Row],[Amount Invoiced]],0)</f>
        <v>0</v>
      </c>
      <c r="BD8" s="18">
        <f>IF(InputAccountsReveived[[#This Row],[EOMonth]]=EOMONTH(FY04_M10,0),InputAccountsReveived[[#This Row],[Amount Invoiced]],0)</f>
        <v>0</v>
      </c>
      <c r="BE8" s="18">
        <f>IF(InputAccountsReveived[[#This Row],[EOMonth]]=EOMONTH(FY04_M11,0),InputAccountsReveived[[#This Row],[Amount Invoiced]],0)</f>
        <v>0</v>
      </c>
      <c r="BF8" s="18">
        <f>IF(InputAccountsReveived[[#This Row],[EOMonth]]=EOMONTH(FY04_M12,0),InputAccountsReveived[[#This Row],[Amount Invoiced]],0)</f>
        <v>0</v>
      </c>
      <c r="BG8" s="18">
        <f>IF(InputAccountsReveived[[#This Row],[EOMonth]]=EOMONTH(FY05_M01,0),InputAccountsReveived[[#This Row],[Amount Invoiced]],0)</f>
        <v>0</v>
      </c>
      <c r="BH8" s="18">
        <f>IF(InputAccountsReveived[[#This Row],[EOMonth]]=EOMONTH(FY05_M02,0),InputAccountsReveived[[#This Row],[Amount Invoiced]],0)</f>
        <v>0</v>
      </c>
      <c r="BI8" s="18">
        <f>IF(InputAccountsReveived[[#This Row],[EOMonth]]=EOMONTH(FY05_M03,0),InputAccountsReveived[[#This Row],[Amount Invoiced]],0)</f>
        <v>0</v>
      </c>
      <c r="BJ8" s="18">
        <f>IF(InputAccountsReveived[[#This Row],[EOMonth]]=EOMONTH(FY05_M04,0),InputAccountsReveived[[#This Row],[Amount Invoiced]],0)</f>
        <v>0</v>
      </c>
      <c r="BK8" s="18">
        <f>IF(InputAccountsReveived[[#This Row],[EOMonth]]=EOMONTH(FY05_M05,0),InputAccountsReveived[[#This Row],[Amount Invoiced]],0)</f>
        <v>0</v>
      </c>
      <c r="BL8" s="18">
        <f>IF(InputAccountsReveived[[#This Row],[EOMonth]]=EOMONTH(FY05_M06,0),InputAccountsReveived[[#This Row],[Amount Invoiced]],0)</f>
        <v>0</v>
      </c>
      <c r="BM8" s="18">
        <f>IF(InputAccountsReveived[[#This Row],[EOMonth]]=EOMONTH(FY05_M07,0),InputAccountsReveived[[#This Row],[Amount Invoiced]],0)</f>
        <v>0</v>
      </c>
      <c r="BN8" s="18">
        <f>IF(InputAccountsReveived[[#This Row],[EOMonth]]=EOMONTH(FY05_M08,0),InputAccountsReveived[[#This Row],[Amount Invoiced]],0)</f>
        <v>0</v>
      </c>
      <c r="BO8" s="18">
        <f>IF(InputAccountsReveived[[#This Row],[EOMonth]]=EOMONTH(FY05_M09,0),InputAccountsReveived[[#This Row],[Amount Invoiced]],0)</f>
        <v>0</v>
      </c>
      <c r="BP8" s="18">
        <f>IF(InputAccountsReveived[[#This Row],[EOMonth]]=EOMONTH(FY05_M10,0),InputAccountsReveived[[#This Row],[Amount Invoiced]],0)</f>
        <v>0</v>
      </c>
      <c r="BQ8" s="18">
        <f>IF(InputAccountsReveived[[#This Row],[EOMonth]]=EOMONTH(FY05_M11,0),InputAccountsReveived[[#This Row],[Amount Invoiced]],0)</f>
        <v>0</v>
      </c>
      <c r="BR8" s="18">
        <f>IF(InputAccountsReveived[[#This Row],[EOMonth]]=EOMONTH(FY05_M12,0),InputAccountsReveived[[#This Row],[Amount Invoiced]],0)</f>
        <v>0</v>
      </c>
    </row>
    <row r="9" spans="2:70" ht="16.5" thickTop="1" thickBot="1" x14ac:dyDescent="0.3">
      <c r="B9" s="68"/>
      <c r="C9" s="6"/>
      <c r="D9" s="68"/>
      <c r="E9" s="68"/>
      <c r="F9" s="11"/>
      <c r="G9" s="6"/>
      <c r="H9" s="69" t="str">
        <f>IF(ISBLANK(InputAccountsReveived[[#This Row],[Date Invoiced]]),"",EOMONTH(InputAccountsReveived[[#This Row],[Date Invoiced]],0))</f>
        <v/>
      </c>
      <c r="I9" s="68"/>
      <c r="K9" s="10">
        <f>IF(InputAccountsReveived[[#This Row],[EOMonth]]=EOMONTH(FY01_M01,0),InputAccountsReveived[[#This Row],[Amount Invoiced]],0)</f>
        <v>0</v>
      </c>
      <c r="L9" s="10">
        <f>IF(InputAccountsReveived[[#This Row],[EOMonth]]=EOMONTH(FY01_M02,0),InputAccountsReveived[[#This Row],[Amount Invoiced]],0)</f>
        <v>0</v>
      </c>
      <c r="M9" s="10">
        <f>IF(InputAccountsReveived[[#This Row],[EOMonth]]=EOMONTH(FY01_M03,0),InputAccountsReveived[[#This Row],[Amount Invoiced]],0)</f>
        <v>0</v>
      </c>
      <c r="N9" s="18">
        <f>IF(InputAccountsReveived[[#This Row],[EOMonth]]=EOMONTH(FY01_M04,0),InputAccountsReveived[[#This Row],[Amount Invoiced]],0)</f>
        <v>0</v>
      </c>
      <c r="O9" s="10">
        <f>IF(InputAccountsReveived[[#This Row],[EOMonth]]=EOMONTH(FY01_M05,0),InputAccountsReveived[[#This Row],[Amount Invoiced]],0)</f>
        <v>0</v>
      </c>
      <c r="P9" s="10">
        <f>IF(InputAccountsReveived[[#This Row],[EOMonth]]=EOMONTH(FY01_M06,0),InputAccountsReveived[[#This Row],[Amount Invoiced]],0)</f>
        <v>0</v>
      </c>
      <c r="Q9" s="10">
        <f>IF(InputAccountsReveived[[#This Row],[EOMonth]]=EOMONTH(FY01_M07,0),InputAccountsReveived[[#This Row],[Amount Invoiced]],0)</f>
        <v>0</v>
      </c>
      <c r="R9" s="10">
        <f>IF(InputAccountsReveived[[#This Row],[EOMonth]]=EOMONTH(FY01_M08,0),InputAccountsReveived[[#This Row],[Amount Invoiced]],0)</f>
        <v>0</v>
      </c>
      <c r="S9" s="10">
        <f>IF(InputAccountsReveived[[#This Row],[EOMonth]]=EOMONTH(FY01_M09,0),InputAccountsReveived[[#This Row],[Amount Invoiced]],0)</f>
        <v>0</v>
      </c>
      <c r="T9" s="10">
        <f>IF(InputAccountsReveived[[#This Row],[EOMonth]]=EOMONTH(FY01_M10,0),InputAccountsReveived[[#This Row],[Amount Invoiced]],0)</f>
        <v>0</v>
      </c>
      <c r="U9" s="10">
        <f>IF(InputAccountsReveived[[#This Row],[EOMonth]]=EOMONTH(FY01_M11,0),InputAccountsReveived[[#This Row],[Amount Invoiced]],0)</f>
        <v>0</v>
      </c>
      <c r="V9" s="10">
        <f>IF(InputAccountsReveived[[#This Row],[EOMonth]]=EOMONTH(FY01_M12,0),InputAccountsReveived[[#This Row],[Amount Invoiced]],0)</f>
        <v>0</v>
      </c>
      <c r="W9" s="18">
        <f>IF(InputAccountsReveived[[#This Row],[EOMonth]]=EOMONTH(FY02_M01,0),InputAccountsReveived[[#This Row],[Amount Invoiced]],0)</f>
        <v>0</v>
      </c>
      <c r="X9" s="18">
        <f>IF(InputAccountsReveived[[#This Row],[EOMonth]]=EOMONTH(FY02_M02,0),InputAccountsReveived[[#This Row],[Amount Invoiced]],0)</f>
        <v>0</v>
      </c>
      <c r="Y9" s="18">
        <f>IF(InputAccountsReveived[[#This Row],[EOMonth]]=EOMONTH(FY02_M03,0),InputAccountsReveived[[#This Row],[Amount Invoiced]],0)</f>
        <v>0</v>
      </c>
      <c r="Z9" s="18">
        <f>IF(InputAccountsReveived[[#This Row],[EOMonth]]=EOMONTH(FY02_M04,0),InputAccountsReveived[[#This Row],[Amount Invoiced]],0)</f>
        <v>0</v>
      </c>
      <c r="AA9" s="18">
        <f>IF(InputAccountsReveived[[#This Row],[EOMonth]]=EOMONTH(FY02_M05,0),InputAccountsReveived[[#This Row],[Amount Invoiced]],0)</f>
        <v>0</v>
      </c>
      <c r="AB9" s="18">
        <f>IF(InputAccountsReveived[[#This Row],[EOMonth]]=EOMONTH(FY02_M06,0),InputAccountsReveived[[#This Row],[Amount Invoiced]],0)</f>
        <v>0</v>
      </c>
      <c r="AC9" s="18">
        <f>IF(InputAccountsReveived[[#This Row],[EOMonth]]=EOMONTH(FY02_M07,0),InputAccountsReveived[[#This Row],[Amount Invoiced]],0)</f>
        <v>0</v>
      </c>
      <c r="AD9" s="18">
        <f>IF(InputAccountsReveived[[#This Row],[EOMonth]]=EOMONTH(FY02_M08,0),InputAccountsReveived[[#This Row],[Amount Invoiced]],0)</f>
        <v>0</v>
      </c>
      <c r="AE9" s="18">
        <f>IF(InputAccountsReveived[[#This Row],[EOMonth]]=EOMONTH(FY02_M09,0),InputAccountsReveived[[#This Row],[Amount Invoiced]],0)</f>
        <v>0</v>
      </c>
      <c r="AF9" s="18">
        <f>IF(InputAccountsReveived[[#This Row],[EOMonth]]=EOMONTH(FY02_M10,0),InputAccountsReveived[[#This Row],[Amount Invoiced]],0)</f>
        <v>0</v>
      </c>
      <c r="AG9" s="18">
        <f>IF(InputAccountsReveived[[#This Row],[EOMonth]]=EOMONTH(FY02_M11,0),InputAccountsReveived[[#This Row],[Amount Invoiced]],0)</f>
        <v>0</v>
      </c>
      <c r="AH9" s="18">
        <f>IF(InputAccountsReveived[[#This Row],[EOMonth]]=EOMONTH(FY02_M12,0),InputAccountsReveived[[#This Row],[Amount Invoiced]],0)</f>
        <v>0</v>
      </c>
      <c r="AI9" s="18">
        <f>IF(InputAccountsReveived[[#This Row],[EOMonth]]=EOMONTH(FY03_M01,0),InputAccountsReveived[[#This Row],[Amount Invoiced]],0)</f>
        <v>0</v>
      </c>
      <c r="AJ9" s="18">
        <f>IF(InputAccountsReveived[[#This Row],[EOMonth]]=EOMONTH(FY03_M02,0),InputAccountsReveived[[#This Row],[Amount Invoiced]],0)</f>
        <v>0</v>
      </c>
      <c r="AK9" s="18">
        <f>IF(InputAccountsReveived[[#This Row],[EOMonth]]=EOMONTH(FY03_M03,0),InputAccountsReveived[[#This Row],[Amount Invoiced]],0)</f>
        <v>0</v>
      </c>
      <c r="AL9" s="18">
        <f>IF(InputAccountsReveived[[#This Row],[EOMonth]]=EOMONTH(FY03_M04,0),InputAccountsReveived[[#This Row],[Amount Invoiced]],0)</f>
        <v>0</v>
      </c>
      <c r="AM9" s="18">
        <f>IF(InputAccountsReveived[[#This Row],[EOMonth]]=EOMONTH(FY03_M05,0),InputAccountsReveived[[#This Row],[Amount Invoiced]],0)</f>
        <v>0</v>
      </c>
      <c r="AN9" s="18">
        <f>IF(InputAccountsReveived[[#This Row],[EOMonth]]=EOMONTH(FY03_M06,0),InputAccountsReveived[[#This Row],[Amount Invoiced]],0)</f>
        <v>0</v>
      </c>
      <c r="AO9" s="18">
        <f>IF(InputAccountsReveived[[#This Row],[EOMonth]]=EOMONTH(FY03_M07,0),InputAccountsReveived[[#This Row],[Amount Invoiced]],0)</f>
        <v>0</v>
      </c>
      <c r="AP9" s="18">
        <f>IF(InputAccountsReveived[[#This Row],[EOMonth]]=EOMONTH(FY03_M08,0),InputAccountsReveived[[#This Row],[Amount Invoiced]],0)</f>
        <v>0</v>
      </c>
      <c r="AQ9" s="18">
        <f>IF(InputAccountsReveived[[#This Row],[EOMonth]]=EOMONTH(FY03_M09,0),InputAccountsReveived[[#This Row],[Amount Invoiced]],0)</f>
        <v>0</v>
      </c>
      <c r="AR9" s="18">
        <f>IF(InputAccountsReveived[[#This Row],[EOMonth]]=EOMONTH(FY03_M10,0),InputAccountsReveived[[#This Row],[Amount Invoiced]],0)</f>
        <v>0</v>
      </c>
      <c r="AS9" s="18">
        <f>IF(InputAccountsReveived[[#This Row],[EOMonth]]=EOMONTH(FY03_M11,0),InputAccountsReveived[[#This Row],[Amount Invoiced]],0)</f>
        <v>0</v>
      </c>
      <c r="AT9" s="18">
        <f>IF(InputAccountsReveived[[#This Row],[EOMonth]]=EOMONTH(FY03_M12,0),InputAccountsReveived[[#This Row],[Amount Invoiced]],0)</f>
        <v>0</v>
      </c>
      <c r="AU9" s="18">
        <f>IF(InputAccountsReveived[[#This Row],[EOMonth]]=EOMONTH(FY04_M01,0),InputAccountsReveived[[#This Row],[Amount Invoiced]],0)</f>
        <v>0</v>
      </c>
      <c r="AV9" s="18">
        <f>IF(InputAccountsReveived[[#This Row],[EOMonth]]=EOMONTH(FY04_M02,0),InputAccountsReveived[[#This Row],[Amount Invoiced]],0)</f>
        <v>0</v>
      </c>
      <c r="AW9" s="18">
        <f>IF(InputAccountsReveived[[#This Row],[EOMonth]]=EOMONTH(FY04_M03,0),InputAccountsReveived[[#This Row],[Amount Invoiced]],0)</f>
        <v>0</v>
      </c>
      <c r="AX9" s="18">
        <f>IF(InputAccountsReveived[[#This Row],[EOMonth]]=EOMONTH(FY04_M04,0),InputAccountsReveived[[#This Row],[Amount Invoiced]],0)</f>
        <v>0</v>
      </c>
      <c r="AY9" s="18">
        <f>IF(InputAccountsReveived[[#This Row],[EOMonth]]=EOMONTH(FY04_M05,0),InputAccountsReveived[[#This Row],[Amount Invoiced]],0)</f>
        <v>0</v>
      </c>
      <c r="AZ9" s="18">
        <f>IF(InputAccountsReveived[[#This Row],[EOMonth]]=EOMONTH(FY04_M06,0),InputAccountsReveived[[#This Row],[Amount Invoiced]],0)</f>
        <v>0</v>
      </c>
      <c r="BA9" s="18">
        <f>IF(InputAccountsReveived[[#This Row],[EOMonth]]=EOMONTH(FY04_M07,0),InputAccountsReveived[[#This Row],[Amount Invoiced]],0)</f>
        <v>0</v>
      </c>
      <c r="BB9" s="18">
        <f>IF(InputAccountsReveived[[#This Row],[EOMonth]]=EOMONTH(FY04_M08,0),InputAccountsReveived[[#This Row],[Amount Invoiced]],0)</f>
        <v>0</v>
      </c>
      <c r="BC9" s="18">
        <f>IF(InputAccountsReveived[[#This Row],[EOMonth]]=EOMONTH(FY04_M09,0),InputAccountsReveived[[#This Row],[Amount Invoiced]],0)</f>
        <v>0</v>
      </c>
      <c r="BD9" s="18">
        <f>IF(InputAccountsReveived[[#This Row],[EOMonth]]=EOMONTH(FY04_M10,0),InputAccountsReveived[[#This Row],[Amount Invoiced]],0)</f>
        <v>0</v>
      </c>
      <c r="BE9" s="18">
        <f>IF(InputAccountsReveived[[#This Row],[EOMonth]]=EOMONTH(FY04_M11,0),InputAccountsReveived[[#This Row],[Amount Invoiced]],0)</f>
        <v>0</v>
      </c>
      <c r="BF9" s="18">
        <f>IF(InputAccountsReveived[[#This Row],[EOMonth]]=EOMONTH(FY04_M12,0),InputAccountsReveived[[#This Row],[Amount Invoiced]],0)</f>
        <v>0</v>
      </c>
      <c r="BG9" s="18">
        <f>IF(InputAccountsReveived[[#This Row],[EOMonth]]=EOMONTH(FY05_M01,0),InputAccountsReveived[[#This Row],[Amount Invoiced]],0)</f>
        <v>0</v>
      </c>
      <c r="BH9" s="18">
        <f>IF(InputAccountsReveived[[#This Row],[EOMonth]]=EOMONTH(FY05_M02,0),InputAccountsReveived[[#This Row],[Amount Invoiced]],0)</f>
        <v>0</v>
      </c>
      <c r="BI9" s="18">
        <f>IF(InputAccountsReveived[[#This Row],[EOMonth]]=EOMONTH(FY05_M03,0),InputAccountsReveived[[#This Row],[Amount Invoiced]],0)</f>
        <v>0</v>
      </c>
      <c r="BJ9" s="18">
        <f>IF(InputAccountsReveived[[#This Row],[EOMonth]]=EOMONTH(FY05_M04,0),InputAccountsReveived[[#This Row],[Amount Invoiced]],0)</f>
        <v>0</v>
      </c>
      <c r="BK9" s="18">
        <f>IF(InputAccountsReveived[[#This Row],[EOMonth]]=EOMONTH(FY05_M05,0),InputAccountsReveived[[#This Row],[Amount Invoiced]],0)</f>
        <v>0</v>
      </c>
      <c r="BL9" s="18">
        <f>IF(InputAccountsReveived[[#This Row],[EOMonth]]=EOMONTH(FY05_M06,0),InputAccountsReveived[[#This Row],[Amount Invoiced]],0)</f>
        <v>0</v>
      </c>
      <c r="BM9" s="18">
        <f>IF(InputAccountsReveived[[#This Row],[EOMonth]]=EOMONTH(FY05_M07,0),InputAccountsReveived[[#This Row],[Amount Invoiced]],0)</f>
        <v>0</v>
      </c>
      <c r="BN9" s="18">
        <f>IF(InputAccountsReveived[[#This Row],[EOMonth]]=EOMONTH(FY05_M08,0),InputAccountsReveived[[#This Row],[Amount Invoiced]],0)</f>
        <v>0</v>
      </c>
      <c r="BO9" s="18">
        <f>IF(InputAccountsReveived[[#This Row],[EOMonth]]=EOMONTH(FY05_M09,0),InputAccountsReveived[[#This Row],[Amount Invoiced]],0)</f>
        <v>0</v>
      </c>
      <c r="BP9" s="18">
        <f>IF(InputAccountsReveived[[#This Row],[EOMonth]]=EOMONTH(FY05_M10,0),InputAccountsReveived[[#This Row],[Amount Invoiced]],0)</f>
        <v>0</v>
      </c>
      <c r="BQ9" s="18">
        <f>IF(InputAccountsReveived[[#This Row],[EOMonth]]=EOMONTH(FY05_M11,0),InputAccountsReveived[[#This Row],[Amount Invoiced]],0)</f>
        <v>0</v>
      </c>
      <c r="BR9" s="18">
        <f>IF(InputAccountsReveived[[#This Row],[EOMonth]]=EOMONTH(FY05_M12,0),InputAccountsReveived[[#This Row],[Amount Invoiced]],0)</f>
        <v>0</v>
      </c>
    </row>
    <row r="10" spans="2:70" ht="16.5" thickTop="1" thickBot="1" x14ac:dyDescent="0.3">
      <c r="B10" s="68"/>
      <c r="C10" s="6"/>
      <c r="D10" s="68"/>
      <c r="E10" s="68"/>
      <c r="F10" s="11"/>
      <c r="G10" s="6"/>
      <c r="H10" s="69" t="str">
        <f>IF(ISBLANK(InputAccountsReveived[[#This Row],[Date Invoiced]]),"",EOMONTH(InputAccountsReveived[[#This Row],[Date Invoiced]],0))</f>
        <v/>
      </c>
      <c r="I10" s="68"/>
      <c r="K10" s="10">
        <f>IF(InputAccountsReveived[[#This Row],[EOMonth]]=EOMONTH(FY01_M01,0),InputAccountsReveived[[#This Row],[Amount Invoiced]],0)</f>
        <v>0</v>
      </c>
      <c r="L10" s="10">
        <f>IF(InputAccountsReveived[[#This Row],[EOMonth]]=EOMONTH(FY01_M02,0),InputAccountsReveived[[#This Row],[Amount Invoiced]],0)</f>
        <v>0</v>
      </c>
      <c r="M10" s="10">
        <f>IF(InputAccountsReveived[[#This Row],[EOMonth]]=EOMONTH(FY01_M03,0),InputAccountsReveived[[#This Row],[Amount Invoiced]],0)</f>
        <v>0</v>
      </c>
      <c r="N10" s="10">
        <f>IF(InputAccountsReveived[[#This Row],[EOMonth]]=EOMONTH(FY01_M04,0),InputAccountsReveived[[#This Row],[Amount Invoiced]],0)</f>
        <v>0</v>
      </c>
      <c r="O10" s="10">
        <f>IF(InputAccountsReveived[[#This Row],[EOMonth]]=EOMONTH(FY01_M05,0),InputAccountsReveived[[#This Row],[Amount Invoiced]],0)</f>
        <v>0</v>
      </c>
      <c r="P10" s="10">
        <f>IF(InputAccountsReveived[[#This Row],[EOMonth]]=EOMONTH(FY01_M06,0),InputAccountsReveived[[#This Row],[Amount Invoiced]],0)</f>
        <v>0</v>
      </c>
      <c r="Q10" s="10">
        <f>IF(InputAccountsReveived[[#This Row],[EOMonth]]=EOMONTH(FY01_M07,0),InputAccountsReveived[[#This Row],[Amount Invoiced]],0)</f>
        <v>0</v>
      </c>
      <c r="R10" s="10">
        <f>IF(InputAccountsReveived[[#This Row],[EOMonth]]=EOMONTH(FY01_M08,0),InputAccountsReveived[[#This Row],[Amount Invoiced]],0)</f>
        <v>0</v>
      </c>
      <c r="S10" s="10">
        <f>IF(InputAccountsReveived[[#This Row],[EOMonth]]=EOMONTH(FY01_M09,0),InputAccountsReveived[[#This Row],[Amount Invoiced]],0)</f>
        <v>0</v>
      </c>
      <c r="T10" s="10">
        <f>IF(InputAccountsReveived[[#This Row],[EOMonth]]=EOMONTH(FY01_M10,0),InputAccountsReveived[[#This Row],[Amount Invoiced]],0)</f>
        <v>0</v>
      </c>
      <c r="U10" s="10">
        <f>IF(InputAccountsReveived[[#This Row],[EOMonth]]=EOMONTH(FY01_M11,0),InputAccountsReveived[[#This Row],[Amount Invoiced]],0)</f>
        <v>0</v>
      </c>
      <c r="V10" s="10">
        <f>IF(InputAccountsReveived[[#This Row],[EOMonth]]=EOMONTH(FY01_M12,0),InputAccountsReveived[[#This Row],[Amount Invoiced]],0)</f>
        <v>0</v>
      </c>
      <c r="W10" s="18">
        <f>IF(InputAccountsReveived[[#This Row],[EOMonth]]=EOMONTH(FY02_M01,0),InputAccountsReveived[[#This Row],[Amount Invoiced]],0)</f>
        <v>0</v>
      </c>
      <c r="X10" s="18">
        <f>IF(InputAccountsReveived[[#This Row],[EOMonth]]=EOMONTH(FY02_M02,0),InputAccountsReveived[[#This Row],[Amount Invoiced]],0)</f>
        <v>0</v>
      </c>
      <c r="Y10" s="18">
        <f>IF(InputAccountsReveived[[#This Row],[EOMonth]]=EOMONTH(FY02_M03,0),InputAccountsReveived[[#This Row],[Amount Invoiced]],0)</f>
        <v>0</v>
      </c>
      <c r="Z10" s="18">
        <f>IF(InputAccountsReveived[[#This Row],[EOMonth]]=EOMONTH(FY02_M04,0),InputAccountsReveived[[#This Row],[Amount Invoiced]],0)</f>
        <v>0</v>
      </c>
      <c r="AA10" s="18">
        <f>IF(InputAccountsReveived[[#This Row],[EOMonth]]=EOMONTH(FY02_M05,0),InputAccountsReveived[[#This Row],[Amount Invoiced]],0)</f>
        <v>0</v>
      </c>
      <c r="AB10" s="18">
        <f>IF(InputAccountsReveived[[#This Row],[EOMonth]]=EOMONTH(FY02_M06,0),InputAccountsReveived[[#This Row],[Amount Invoiced]],0)</f>
        <v>0</v>
      </c>
      <c r="AC10" s="18">
        <f>IF(InputAccountsReveived[[#This Row],[EOMonth]]=EOMONTH(FY02_M07,0),InputAccountsReveived[[#This Row],[Amount Invoiced]],0)</f>
        <v>0</v>
      </c>
      <c r="AD10" s="18">
        <f>IF(InputAccountsReveived[[#This Row],[EOMonth]]=EOMONTH(FY02_M08,0),InputAccountsReveived[[#This Row],[Amount Invoiced]],0)</f>
        <v>0</v>
      </c>
      <c r="AE10" s="18">
        <f>IF(InputAccountsReveived[[#This Row],[EOMonth]]=EOMONTH(FY02_M09,0),InputAccountsReveived[[#This Row],[Amount Invoiced]],0)</f>
        <v>0</v>
      </c>
      <c r="AF10" s="18">
        <f>IF(InputAccountsReveived[[#This Row],[EOMonth]]=EOMONTH(FY02_M10,0),InputAccountsReveived[[#This Row],[Amount Invoiced]],0)</f>
        <v>0</v>
      </c>
      <c r="AG10" s="18">
        <f>IF(InputAccountsReveived[[#This Row],[EOMonth]]=EOMONTH(FY02_M11,0),InputAccountsReveived[[#This Row],[Amount Invoiced]],0)</f>
        <v>0</v>
      </c>
      <c r="AH10" s="18">
        <f>IF(InputAccountsReveived[[#This Row],[EOMonth]]=EOMONTH(FY02_M12,0),InputAccountsReveived[[#This Row],[Amount Invoiced]],0)</f>
        <v>0</v>
      </c>
      <c r="AI10" s="18">
        <f>IF(InputAccountsReveived[[#This Row],[EOMonth]]=EOMONTH(FY03_M01,0),InputAccountsReveived[[#This Row],[Amount Invoiced]],0)</f>
        <v>0</v>
      </c>
      <c r="AJ10" s="18">
        <f>IF(InputAccountsReveived[[#This Row],[EOMonth]]=EOMONTH(FY03_M02,0),InputAccountsReveived[[#This Row],[Amount Invoiced]],0)</f>
        <v>0</v>
      </c>
      <c r="AK10" s="18">
        <f>IF(InputAccountsReveived[[#This Row],[EOMonth]]=EOMONTH(FY03_M03,0),InputAccountsReveived[[#This Row],[Amount Invoiced]],0)</f>
        <v>0</v>
      </c>
      <c r="AL10" s="18">
        <f>IF(InputAccountsReveived[[#This Row],[EOMonth]]=EOMONTH(FY03_M04,0),InputAccountsReveived[[#This Row],[Amount Invoiced]],0)</f>
        <v>0</v>
      </c>
      <c r="AM10" s="18">
        <f>IF(InputAccountsReveived[[#This Row],[EOMonth]]=EOMONTH(FY03_M05,0),InputAccountsReveived[[#This Row],[Amount Invoiced]],0)</f>
        <v>0</v>
      </c>
      <c r="AN10" s="18">
        <f>IF(InputAccountsReveived[[#This Row],[EOMonth]]=EOMONTH(FY03_M06,0),InputAccountsReveived[[#This Row],[Amount Invoiced]],0)</f>
        <v>0</v>
      </c>
      <c r="AO10" s="18">
        <f>IF(InputAccountsReveived[[#This Row],[EOMonth]]=EOMONTH(FY03_M07,0),InputAccountsReveived[[#This Row],[Amount Invoiced]],0)</f>
        <v>0</v>
      </c>
      <c r="AP10" s="18">
        <f>IF(InputAccountsReveived[[#This Row],[EOMonth]]=EOMONTH(FY03_M08,0),InputAccountsReveived[[#This Row],[Amount Invoiced]],0)</f>
        <v>0</v>
      </c>
      <c r="AQ10" s="18">
        <f>IF(InputAccountsReveived[[#This Row],[EOMonth]]=EOMONTH(FY03_M09,0),InputAccountsReveived[[#This Row],[Amount Invoiced]],0)</f>
        <v>0</v>
      </c>
      <c r="AR10" s="18">
        <f>IF(InputAccountsReveived[[#This Row],[EOMonth]]=EOMONTH(FY03_M10,0),InputAccountsReveived[[#This Row],[Amount Invoiced]],0)</f>
        <v>0</v>
      </c>
      <c r="AS10" s="18">
        <f>IF(InputAccountsReveived[[#This Row],[EOMonth]]=EOMONTH(FY03_M11,0),InputAccountsReveived[[#This Row],[Amount Invoiced]],0)</f>
        <v>0</v>
      </c>
      <c r="AT10" s="18">
        <f>IF(InputAccountsReveived[[#This Row],[EOMonth]]=EOMONTH(FY03_M12,0),InputAccountsReveived[[#This Row],[Amount Invoiced]],0)</f>
        <v>0</v>
      </c>
      <c r="AU10" s="18">
        <f>IF(InputAccountsReveived[[#This Row],[EOMonth]]=EOMONTH(FY04_M01,0),InputAccountsReveived[[#This Row],[Amount Invoiced]],0)</f>
        <v>0</v>
      </c>
      <c r="AV10" s="18">
        <f>IF(InputAccountsReveived[[#This Row],[EOMonth]]=EOMONTH(FY04_M02,0),InputAccountsReveived[[#This Row],[Amount Invoiced]],0)</f>
        <v>0</v>
      </c>
      <c r="AW10" s="18">
        <f>IF(InputAccountsReveived[[#This Row],[EOMonth]]=EOMONTH(FY04_M03,0),InputAccountsReveived[[#This Row],[Amount Invoiced]],0)</f>
        <v>0</v>
      </c>
      <c r="AX10" s="18">
        <f>IF(InputAccountsReveived[[#This Row],[EOMonth]]=EOMONTH(FY04_M04,0),InputAccountsReveived[[#This Row],[Amount Invoiced]],0)</f>
        <v>0</v>
      </c>
      <c r="AY10" s="18">
        <f>IF(InputAccountsReveived[[#This Row],[EOMonth]]=EOMONTH(FY04_M05,0),InputAccountsReveived[[#This Row],[Amount Invoiced]],0)</f>
        <v>0</v>
      </c>
      <c r="AZ10" s="18">
        <f>IF(InputAccountsReveived[[#This Row],[EOMonth]]=EOMONTH(FY04_M06,0),InputAccountsReveived[[#This Row],[Amount Invoiced]],0)</f>
        <v>0</v>
      </c>
      <c r="BA10" s="18">
        <f>IF(InputAccountsReveived[[#This Row],[EOMonth]]=EOMONTH(FY04_M07,0),InputAccountsReveived[[#This Row],[Amount Invoiced]],0)</f>
        <v>0</v>
      </c>
      <c r="BB10" s="18">
        <f>IF(InputAccountsReveived[[#This Row],[EOMonth]]=EOMONTH(FY04_M08,0),InputAccountsReveived[[#This Row],[Amount Invoiced]],0)</f>
        <v>0</v>
      </c>
      <c r="BC10" s="18">
        <f>IF(InputAccountsReveived[[#This Row],[EOMonth]]=EOMONTH(FY04_M09,0),InputAccountsReveived[[#This Row],[Amount Invoiced]],0)</f>
        <v>0</v>
      </c>
      <c r="BD10" s="18">
        <f>IF(InputAccountsReveived[[#This Row],[EOMonth]]=EOMONTH(FY04_M10,0),InputAccountsReveived[[#This Row],[Amount Invoiced]],0)</f>
        <v>0</v>
      </c>
      <c r="BE10" s="18">
        <f>IF(InputAccountsReveived[[#This Row],[EOMonth]]=EOMONTH(FY04_M11,0),InputAccountsReveived[[#This Row],[Amount Invoiced]],0)</f>
        <v>0</v>
      </c>
      <c r="BF10" s="18">
        <f>IF(InputAccountsReveived[[#This Row],[EOMonth]]=EOMONTH(FY04_M12,0),InputAccountsReveived[[#This Row],[Amount Invoiced]],0)</f>
        <v>0</v>
      </c>
      <c r="BG10" s="18">
        <f>IF(InputAccountsReveived[[#This Row],[EOMonth]]=EOMONTH(FY05_M01,0),InputAccountsReveived[[#This Row],[Amount Invoiced]],0)</f>
        <v>0</v>
      </c>
      <c r="BH10" s="18">
        <f>IF(InputAccountsReveived[[#This Row],[EOMonth]]=EOMONTH(FY05_M02,0),InputAccountsReveived[[#This Row],[Amount Invoiced]],0)</f>
        <v>0</v>
      </c>
      <c r="BI10" s="18">
        <f>IF(InputAccountsReveived[[#This Row],[EOMonth]]=EOMONTH(FY05_M03,0),InputAccountsReveived[[#This Row],[Amount Invoiced]],0)</f>
        <v>0</v>
      </c>
      <c r="BJ10" s="18">
        <f>IF(InputAccountsReveived[[#This Row],[EOMonth]]=EOMONTH(FY05_M04,0),InputAccountsReveived[[#This Row],[Amount Invoiced]],0)</f>
        <v>0</v>
      </c>
      <c r="BK10" s="18">
        <f>IF(InputAccountsReveived[[#This Row],[EOMonth]]=EOMONTH(FY05_M05,0),InputAccountsReveived[[#This Row],[Amount Invoiced]],0)</f>
        <v>0</v>
      </c>
      <c r="BL10" s="18">
        <f>IF(InputAccountsReveived[[#This Row],[EOMonth]]=EOMONTH(FY05_M06,0),InputAccountsReveived[[#This Row],[Amount Invoiced]],0)</f>
        <v>0</v>
      </c>
      <c r="BM10" s="18">
        <f>IF(InputAccountsReveived[[#This Row],[EOMonth]]=EOMONTH(FY05_M07,0),InputAccountsReveived[[#This Row],[Amount Invoiced]],0)</f>
        <v>0</v>
      </c>
      <c r="BN10" s="18">
        <f>IF(InputAccountsReveived[[#This Row],[EOMonth]]=EOMONTH(FY05_M08,0),InputAccountsReveived[[#This Row],[Amount Invoiced]],0)</f>
        <v>0</v>
      </c>
      <c r="BO10" s="18">
        <f>IF(InputAccountsReveived[[#This Row],[EOMonth]]=EOMONTH(FY05_M09,0),InputAccountsReveived[[#This Row],[Amount Invoiced]],0)</f>
        <v>0</v>
      </c>
      <c r="BP10" s="18">
        <f>IF(InputAccountsReveived[[#This Row],[EOMonth]]=EOMONTH(FY05_M10,0),InputAccountsReveived[[#This Row],[Amount Invoiced]],0)</f>
        <v>0</v>
      </c>
      <c r="BQ10" s="18">
        <f>IF(InputAccountsReveived[[#This Row],[EOMonth]]=EOMONTH(FY05_M11,0),InputAccountsReveived[[#This Row],[Amount Invoiced]],0)</f>
        <v>0</v>
      </c>
      <c r="BR10" s="18">
        <f>IF(InputAccountsReveived[[#This Row],[EOMonth]]=EOMONTH(FY05_M12,0),InputAccountsReveived[[#This Row],[Amount Invoiced]],0)</f>
        <v>0</v>
      </c>
    </row>
    <row r="11" spans="2:70" ht="16.5" thickTop="1" thickBot="1" x14ac:dyDescent="0.3">
      <c r="B11" s="68"/>
      <c r="C11" s="6"/>
      <c r="D11" s="68"/>
      <c r="E11" s="68"/>
      <c r="F11" s="11"/>
      <c r="G11" s="6"/>
      <c r="H11" s="69" t="str">
        <f>IF(ISBLANK(InputAccountsReveived[[#This Row],[Date Invoiced]]),"",EOMONTH(InputAccountsReveived[[#This Row],[Date Invoiced]],0))</f>
        <v/>
      </c>
      <c r="I11" s="68"/>
      <c r="K11" s="10">
        <f>IF(InputAccountsReveived[[#This Row],[EOMonth]]=EOMONTH(FY01_M01,0),InputAccountsReveived[[#This Row],[Amount Invoiced]],0)</f>
        <v>0</v>
      </c>
      <c r="L11" s="10">
        <f>IF(InputAccountsReveived[[#This Row],[EOMonth]]=EOMONTH(FY01_M02,0),InputAccountsReveived[[#This Row],[Amount Invoiced]],0)</f>
        <v>0</v>
      </c>
      <c r="M11" s="10">
        <f>IF(InputAccountsReveived[[#This Row],[EOMonth]]=EOMONTH(FY01_M03,0),InputAccountsReveived[[#This Row],[Amount Invoiced]],0)</f>
        <v>0</v>
      </c>
      <c r="N11" s="10">
        <f>IF(InputAccountsReveived[[#This Row],[EOMonth]]=EOMONTH(FY01_M04,0),InputAccountsReveived[[#This Row],[Amount Invoiced]],0)</f>
        <v>0</v>
      </c>
      <c r="O11" s="10">
        <f>IF(InputAccountsReveived[[#This Row],[EOMonth]]=EOMONTH(FY01_M05,0),InputAccountsReveived[[#This Row],[Amount Invoiced]],0)</f>
        <v>0</v>
      </c>
      <c r="P11" s="10">
        <f>IF(InputAccountsReveived[[#This Row],[EOMonth]]=EOMONTH(FY01_M06,0),InputAccountsReveived[[#This Row],[Amount Invoiced]],0)</f>
        <v>0</v>
      </c>
      <c r="Q11" s="10">
        <f>IF(InputAccountsReveived[[#This Row],[EOMonth]]=EOMONTH(FY01_M07,0),InputAccountsReveived[[#This Row],[Amount Invoiced]],0)</f>
        <v>0</v>
      </c>
      <c r="R11" s="10">
        <f>IF(InputAccountsReveived[[#This Row],[EOMonth]]=EOMONTH(FY01_M08,0),InputAccountsReveived[[#This Row],[Amount Invoiced]],0)</f>
        <v>0</v>
      </c>
      <c r="S11" s="10">
        <f>IF(InputAccountsReveived[[#This Row],[EOMonth]]=EOMONTH(FY01_M09,0),InputAccountsReveived[[#This Row],[Amount Invoiced]],0)</f>
        <v>0</v>
      </c>
      <c r="T11" s="10">
        <f>IF(InputAccountsReveived[[#This Row],[EOMonth]]=EOMONTH(FY01_M10,0),InputAccountsReveived[[#This Row],[Amount Invoiced]],0)</f>
        <v>0</v>
      </c>
      <c r="U11" s="10">
        <f>IF(InputAccountsReveived[[#This Row],[EOMonth]]=EOMONTH(FY01_M11,0),InputAccountsReveived[[#This Row],[Amount Invoiced]],0)</f>
        <v>0</v>
      </c>
      <c r="V11" s="10">
        <f>IF(InputAccountsReveived[[#This Row],[EOMonth]]=EOMONTH(FY01_M12,0),InputAccountsReveived[[#This Row],[Amount Invoiced]],0)</f>
        <v>0</v>
      </c>
      <c r="W11" s="18">
        <f>IF(InputAccountsReveived[[#This Row],[EOMonth]]=EOMONTH(FY02_M01,0),InputAccountsReveived[[#This Row],[Amount Invoiced]],0)</f>
        <v>0</v>
      </c>
      <c r="X11" s="18">
        <f>IF(InputAccountsReveived[[#This Row],[EOMonth]]=EOMONTH(FY02_M02,0),InputAccountsReveived[[#This Row],[Amount Invoiced]],0)</f>
        <v>0</v>
      </c>
      <c r="Y11" s="18">
        <f>IF(InputAccountsReveived[[#This Row],[EOMonth]]=EOMONTH(FY02_M03,0),InputAccountsReveived[[#This Row],[Amount Invoiced]],0)</f>
        <v>0</v>
      </c>
      <c r="Z11" s="18">
        <f>IF(InputAccountsReveived[[#This Row],[EOMonth]]=EOMONTH(FY02_M04,0),InputAccountsReveived[[#This Row],[Amount Invoiced]],0)</f>
        <v>0</v>
      </c>
      <c r="AA11" s="18">
        <f>IF(InputAccountsReveived[[#This Row],[EOMonth]]=EOMONTH(FY02_M05,0),InputAccountsReveived[[#This Row],[Amount Invoiced]],0)</f>
        <v>0</v>
      </c>
      <c r="AB11" s="18">
        <f>IF(InputAccountsReveived[[#This Row],[EOMonth]]=EOMONTH(FY02_M06,0),InputAccountsReveived[[#This Row],[Amount Invoiced]],0)</f>
        <v>0</v>
      </c>
      <c r="AC11" s="18">
        <f>IF(InputAccountsReveived[[#This Row],[EOMonth]]=EOMONTH(FY02_M07,0),InputAccountsReveived[[#This Row],[Amount Invoiced]],0)</f>
        <v>0</v>
      </c>
      <c r="AD11" s="18">
        <f>IF(InputAccountsReveived[[#This Row],[EOMonth]]=EOMONTH(FY02_M08,0),InputAccountsReveived[[#This Row],[Amount Invoiced]],0)</f>
        <v>0</v>
      </c>
      <c r="AE11" s="18">
        <f>IF(InputAccountsReveived[[#This Row],[EOMonth]]=EOMONTH(FY02_M09,0),InputAccountsReveived[[#This Row],[Amount Invoiced]],0)</f>
        <v>0</v>
      </c>
      <c r="AF11" s="18">
        <f>IF(InputAccountsReveived[[#This Row],[EOMonth]]=EOMONTH(FY02_M10,0),InputAccountsReveived[[#This Row],[Amount Invoiced]],0)</f>
        <v>0</v>
      </c>
      <c r="AG11" s="18">
        <f>IF(InputAccountsReveived[[#This Row],[EOMonth]]=EOMONTH(FY02_M11,0),InputAccountsReveived[[#This Row],[Amount Invoiced]],0)</f>
        <v>0</v>
      </c>
      <c r="AH11" s="18">
        <f>IF(InputAccountsReveived[[#This Row],[EOMonth]]=EOMONTH(FY02_M12,0),InputAccountsReveived[[#This Row],[Amount Invoiced]],0)</f>
        <v>0</v>
      </c>
      <c r="AI11" s="18">
        <f>IF(InputAccountsReveived[[#This Row],[EOMonth]]=EOMONTH(FY03_M01,0),InputAccountsReveived[[#This Row],[Amount Invoiced]],0)</f>
        <v>0</v>
      </c>
      <c r="AJ11" s="18">
        <f>IF(InputAccountsReveived[[#This Row],[EOMonth]]=EOMONTH(FY03_M02,0),InputAccountsReveived[[#This Row],[Amount Invoiced]],0)</f>
        <v>0</v>
      </c>
      <c r="AK11" s="18">
        <f>IF(InputAccountsReveived[[#This Row],[EOMonth]]=EOMONTH(FY03_M03,0),InputAccountsReveived[[#This Row],[Amount Invoiced]],0)</f>
        <v>0</v>
      </c>
      <c r="AL11" s="18">
        <f>IF(InputAccountsReveived[[#This Row],[EOMonth]]=EOMONTH(FY03_M04,0),InputAccountsReveived[[#This Row],[Amount Invoiced]],0)</f>
        <v>0</v>
      </c>
      <c r="AM11" s="18">
        <f>IF(InputAccountsReveived[[#This Row],[EOMonth]]=EOMONTH(FY03_M05,0),InputAccountsReveived[[#This Row],[Amount Invoiced]],0)</f>
        <v>0</v>
      </c>
      <c r="AN11" s="18">
        <f>IF(InputAccountsReveived[[#This Row],[EOMonth]]=EOMONTH(FY03_M06,0),InputAccountsReveived[[#This Row],[Amount Invoiced]],0)</f>
        <v>0</v>
      </c>
      <c r="AO11" s="18">
        <f>IF(InputAccountsReveived[[#This Row],[EOMonth]]=EOMONTH(FY03_M07,0),InputAccountsReveived[[#This Row],[Amount Invoiced]],0)</f>
        <v>0</v>
      </c>
      <c r="AP11" s="18">
        <f>IF(InputAccountsReveived[[#This Row],[EOMonth]]=EOMONTH(FY03_M08,0),InputAccountsReveived[[#This Row],[Amount Invoiced]],0)</f>
        <v>0</v>
      </c>
      <c r="AQ11" s="18">
        <f>IF(InputAccountsReveived[[#This Row],[EOMonth]]=EOMONTH(FY03_M09,0),InputAccountsReveived[[#This Row],[Amount Invoiced]],0)</f>
        <v>0</v>
      </c>
      <c r="AR11" s="18">
        <f>IF(InputAccountsReveived[[#This Row],[EOMonth]]=EOMONTH(FY03_M10,0),InputAccountsReveived[[#This Row],[Amount Invoiced]],0)</f>
        <v>0</v>
      </c>
      <c r="AS11" s="18">
        <f>IF(InputAccountsReveived[[#This Row],[EOMonth]]=EOMONTH(FY03_M11,0),InputAccountsReveived[[#This Row],[Amount Invoiced]],0)</f>
        <v>0</v>
      </c>
      <c r="AT11" s="18">
        <f>IF(InputAccountsReveived[[#This Row],[EOMonth]]=EOMONTH(FY03_M12,0),InputAccountsReveived[[#This Row],[Amount Invoiced]],0)</f>
        <v>0</v>
      </c>
      <c r="AU11" s="18">
        <f>IF(InputAccountsReveived[[#This Row],[EOMonth]]=EOMONTH(FY04_M01,0),InputAccountsReveived[[#This Row],[Amount Invoiced]],0)</f>
        <v>0</v>
      </c>
      <c r="AV11" s="18">
        <f>IF(InputAccountsReveived[[#This Row],[EOMonth]]=EOMONTH(FY04_M02,0),InputAccountsReveived[[#This Row],[Amount Invoiced]],0)</f>
        <v>0</v>
      </c>
      <c r="AW11" s="18">
        <f>IF(InputAccountsReveived[[#This Row],[EOMonth]]=EOMONTH(FY04_M03,0),InputAccountsReveived[[#This Row],[Amount Invoiced]],0)</f>
        <v>0</v>
      </c>
      <c r="AX11" s="18">
        <f>IF(InputAccountsReveived[[#This Row],[EOMonth]]=EOMONTH(FY04_M04,0),InputAccountsReveived[[#This Row],[Amount Invoiced]],0)</f>
        <v>0</v>
      </c>
      <c r="AY11" s="18">
        <f>IF(InputAccountsReveived[[#This Row],[EOMonth]]=EOMONTH(FY04_M05,0),InputAccountsReveived[[#This Row],[Amount Invoiced]],0)</f>
        <v>0</v>
      </c>
      <c r="AZ11" s="18">
        <f>IF(InputAccountsReveived[[#This Row],[EOMonth]]=EOMONTH(FY04_M06,0),InputAccountsReveived[[#This Row],[Amount Invoiced]],0)</f>
        <v>0</v>
      </c>
      <c r="BA11" s="18">
        <f>IF(InputAccountsReveived[[#This Row],[EOMonth]]=EOMONTH(FY04_M07,0),InputAccountsReveived[[#This Row],[Amount Invoiced]],0)</f>
        <v>0</v>
      </c>
      <c r="BB11" s="18">
        <f>IF(InputAccountsReveived[[#This Row],[EOMonth]]=EOMONTH(FY04_M08,0),InputAccountsReveived[[#This Row],[Amount Invoiced]],0)</f>
        <v>0</v>
      </c>
      <c r="BC11" s="18">
        <f>IF(InputAccountsReveived[[#This Row],[EOMonth]]=EOMONTH(FY04_M09,0),InputAccountsReveived[[#This Row],[Amount Invoiced]],0)</f>
        <v>0</v>
      </c>
      <c r="BD11" s="18">
        <f>IF(InputAccountsReveived[[#This Row],[EOMonth]]=EOMONTH(FY04_M10,0),InputAccountsReveived[[#This Row],[Amount Invoiced]],0)</f>
        <v>0</v>
      </c>
      <c r="BE11" s="18">
        <f>IF(InputAccountsReveived[[#This Row],[EOMonth]]=EOMONTH(FY04_M11,0),InputAccountsReveived[[#This Row],[Amount Invoiced]],0)</f>
        <v>0</v>
      </c>
      <c r="BF11" s="18">
        <f>IF(InputAccountsReveived[[#This Row],[EOMonth]]=EOMONTH(FY04_M12,0),InputAccountsReveived[[#This Row],[Amount Invoiced]],0)</f>
        <v>0</v>
      </c>
      <c r="BG11" s="18">
        <f>IF(InputAccountsReveived[[#This Row],[EOMonth]]=EOMONTH(FY05_M01,0),InputAccountsReveived[[#This Row],[Amount Invoiced]],0)</f>
        <v>0</v>
      </c>
      <c r="BH11" s="18">
        <f>IF(InputAccountsReveived[[#This Row],[EOMonth]]=EOMONTH(FY05_M02,0),InputAccountsReveived[[#This Row],[Amount Invoiced]],0)</f>
        <v>0</v>
      </c>
      <c r="BI11" s="18">
        <f>IF(InputAccountsReveived[[#This Row],[EOMonth]]=EOMONTH(FY05_M03,0),InputAccountsReveived[[#This Row],[Amount Invoiced]],0)</f>
        <v>0</v>
      </c>
      <c r="BJ11" s="18">
        <f>IF(InputAccountsReveived[[#This Row],[EOMonth]]=EOMONTH(FY05_M04,0),InputAccountsReveived[[#This Row],[Amount Invoiced]],0)</f>
        <v>0</v>
      </c>
      <c r="BK11" s="18">
        <f>IF(InputAccountsReveived[[#This Row],[EOMonth]]=EOMONTH(FY05_M05,0),InputAccountsReveived[[#This Row],[Amount Invoiced]],0)</f>
        <v>0</v>
      </c>
      <c r="BL11" s="18">
        <f>IF(InputAccountsReveived[[#This Row],[EOMonth]]=EOMONTH(FY05_M06,0),InputAccountsReveived[[#This Row],[Amount Invoiced]],0)</f>
        <v>0</v>
      </c>
      <c r="BM11" s="18">
        <f>IF(InputAccountsReveived[[#This Row],[EOMonth]]=EOMONTH(FY05_M07,0),InputAccountsReveived[[#This Row],[Amount Invoiced]],0)</f>
        <v>0</v>
      </c>
      <c r="BN11" s="18">
        <f>IF(InputAccountsReveived[[#This Row],[EOMonth]]=EOMONTH(FY05_M08,0),InputAccountsReveived[[#This Row],[Amount Invoiced]],0)</f>
        <v>0</v>
      </c>
      <c r="BO11" s="18">
        <f>IF(InputAccountsReveived[[#This Row],[EOMonth]]=EOMONTH(FY05_M09,0),InputAccountsReveived[[#This Row],[Amount Invoiced]],0)</f>
        <v>0</v>
      </c>
      <c r="BP11" s="18">
        <f>IF(InputAccountsReveived[[#This Row],[EOMonth]]=EOMONTH(FY05_M10,0),InputAccountsReveived[[#This Row],[Amount Invoiced]],0)</f>
        <v>0</v>
      </c>
      <c r="BQ11" s="18">
        <f>IF(InputAccountsReveived[[#This Row],[EOMonth]]=EOMONTH(FY05_M11,0),InputAccountsReveived[[#This Row],[Amount Invoiced]],0)</f>
        <v>0</v>
      </c>
      <c r="BR11" s="18">
        <f>IF(InputAccountsReveived[[#This Row],[EOMonth]]=EOMONTH(FY05_M12,0),InputAccountsReveived[[#This Row],[Amount Invoiced]],0)</f>
        <v>0</v>
      </c>
    </row>
    <row r="12" spans="2:70" ht="16.5" thickTop="1" thickBot="1" x14ac:dyDescent="0.3">
      <c r="B12" s="68"/>
      <c r="C12" s="6"/>
      <c r="D12" s="68"/>
      <c r="E12" s="68"/>
      <c r="F12" s="11"/>
      <c r="G12" s="6"/>
      <c r="H12" s="69" t="str">
        <f>IF(ISBLANK(InputAccountsReveived[[#This Row],[Date Invoiced]]),"",EOMONTH(InputAccountsReveived[[#This Row],[Date Invoiced]],0))</f>
        <v/>
      </c>
      <c r="I12" s="68"/>
      <c r="K12" s="10">
        <f>IF(InputAccountsReveived[[#This Row],[EOMonth]]=EOMONTH(FY01_M01,0),InputAccountsReveived[[#This Row],[Amount Invoiced]],0)</f>
        <v>0</v>
      </c>
      <c r="L12" s="10">
        <f>IF(InputAccountsReveived[[#This Row],[EOMonth]]=EOMONTH(FY01_M02,0),InputAccountsReveived[[#This Row],[Amount Invoiced]],0)</f>
        <v>0</v>
      </c>
      <c r="M12" s="10">
        <f>IF(InputAccountsReveived[[#This Row],[EOMonth]]=EOMONTH(FY01_M03,0),InputAccountsReveived[[#This Row],[Amount Invoiced]],0)</f>
        <v>0</v>
      </c>
      <c r="N12" s="10">
        <f>IF(InputAccountsReveived[[#This Row],[EOMonth]]=EOMONTH(FY01_M04,0),InputAccountsReveived[[#This Row],[Amount Invoiced]],0)</f>
        <v>0</v>
      </c>
      <c r="O12" s="10">
        <f>IF(InputAccountsReveived[[#This Row],[EOMonth]]=EOMONTH(FY01_M05,0),InputAccountsReveived[[#This Row],[Amount Invoiced]],0)</f>
        <v>0</v>
      </c>
      <c r="P12" s="10">
        <f>IF(InputAccountsReveived[[#This Row],[EOMonth]]=EOMONTH(FY01_M06,0),InputAccountsReveived[[#This Row],[Amount Invoiced]],0)</f>
        <v>0</v>
      </c>
      <c r="Q12" s="10">
        <f>IF(InputAccountsReveived[[#This Row],[EOMonth]]=EOMONTH(FY01_M07,0),InputAccountsReveived[[#This Row],[Amount Invoiced]],0)</f>
        <v>0</v>
      </c>
      <c r="R12" s="10">
        <f>IF(InputAccountsReveived[[#This Row],[EOMonth]]=EOMONTH(FY01_M08,0),InputAccountsReveived[[#This Row],[Amount Invoiced]],0)</f>
        <v>0</v>
      </c>
      <c r="S12" s="10">
        <f>IF(InputAccountsReveived[[#This Row],[EOMonth]]=EOMONTH(FY01_M09,0),InputAccountsReveived[[#This Row],[Amount Invoiced]],0)</f>
        <v>0</v>
      </c>
      <c r="T12" s="10">
        <f>IF(InputAccountsReveived[[#This Row],[EOMonth]]=EOMONTH(FY01_M10,0),InputAccountsReveived[[#This Row],[Amount Invoiced]],0)</f>
        <v>0</v>
      </c>
      <c r="U12" s="10">
        <f>IF(InputAccountsReveived[[#This Row],[EOMonth]]=EOMONTH(FY01_M11,0),InputAccountsReveived[[#This Row],[Amount Invoiced]],0)</f>
        <v>0</v>
      </c>
      <c r="V12" s="10">
        <f>IF(InputAccountsReveived[[#This Row],[EOMonth]]=EOMONTH(FY01_M12,0),InputAccountsReveived[[#This Row],[Amount Invoiced]],0)</f>
        <v>0</v>
      </c>
      <c r="W12" s="18">
        <f>IF(InputAccountsReveived[[#This Row],[EOMonth]]=EOMONTH(FY02_M01,0),InputAccountsReveived[[#This Row],[Amount Invoiced]],0)</f>
        <v>0</v>
      </c>
      <c r="X12" s="18">
        <f>IF(InputAccountsReveived[[#This Row],[EOMonth]]=EOMONTH(FY02_M02,0),InputAccountsReveived[[#This Row],[Amount Invoiced]],0)</f>
        <v>0</v>
      </c>
      <c r="Y12" s="18">
        <f>IF(InputAccountsReveived[[#This Row],[EOMonth]]=EOMONTH(FY02_M03,0),InputAccountsReveived[[#This Row],[Amount Invoiced]],0)</f>
        <v>0</v>
      </c>
      <c r="Z12" s="18">
        <f>IF(InputAccountsReveived[[#This Row],[EOMonth]]=EOMONTH(FY02_M04,0),InputAccountsReveived[[#This Row],[Amount Invoiced]],0)</f>
        <v>0</v>
      </c>
      <c r="AA12" s="18">
        <f>IF(InputAccountsReveived[[#This Row],[EOMonth]]=EOMONTH(FY02_M05,0),InputAccountsReveived[[#This Row],[Amount Invoiced]],0)</f>
        <v>0</v>
      </c>
      <c r="AB12" s="18">
        <f>IF(InputAccountsReveived[[#This Row],[EOMonth]]=EOMONTH(FY02_M06,0),InputAccountsReveived[[#This Row],[Amount Invoiced]],0)</f>
        <v>0</v>
      </c>
      <c r="AC12" s="18">
        <f>IF(InputAccountsReveived[[#This Row],[EOMonth]]=EOMONTH(FY02_M07,0),InputAccountsReveived[[#This Row],[Amount Invoiced]],0)</f>
        <v>0</v>
      </c>
      <c r="AD12" s="18">
        <f>IF(InputAccountsReveived[[#This Row],[EOMonth]]=EOMONTH(FY02_M08,0),InputAccountsReveived[[#This Row],[Amount Invoiced]],0)</f>
        <v>0</v>
      </c>
      <c r="AE12" s="18">
        <f>IF(InputAccountsReveived[[#This Row],[EOMonth]]=EOMONTH(FY02_M09,0),InputAccountsReveived[[#This Row],[Amount Invoiced]],0)</f>
        <v>0</v>
      </c>
      <c r="AF12" s="18">
        <f>IF(InputAccountsReveived[[#This Row],[EOMonth]]=EOMONTH(FY02_M10,0),InputAccountsReveived[[#This Row],[Amount Invoiced]],0)</f>
        <v>0</v>
      </c>
      <c r="AG12" s="18">
        <f>IF(InputAccountsReveived[[#This Row],[EOMonth]]=EOMONTH(FY02_M11,0),InputAccountsReveived[[#This Row],[Amount Invoiced]],0)</f>
        <v>0</v>
      </c>
      <c r="AH12" s="18">
        <f>IF(InputAccountsReveived[[#This Row],[EOMonth]]=EOMONTH(FY02_M12,0),InputAccountsReveived[[#This Row],[Amount Invoiced]],0)</f>
        <v>0</v>
      </c>
      <c r="AI12" s="18">
        <f>IF(InputAccountsReveived[[#This Row],[EOMonth]]=EOMONTH(FY03_M01,0),InputAccountsReveived[[#This Row],[Amount Invoiced]],0)</f>
        <v>0</v>
      </c>
      <c r="AJ12" s="18">
        <f>IF(InputAccountsReveived[[#This Row],[EOMonth]]=EOMONTH(FY03_M02,0),InputAccountsReveived[[#This Row],[Amount Invoiced]],0)</f>
        <v>0</v>
      </c>
      <c r="AK12" s="18">
        <f>IF(InputAccountsReveived[[#This Row],[EOMonth]]=EOMONTH(FY03_M03,0),InputAccountsReveived[[#This Row],[Amount Invoiced]],0)</f>
        <v>0</v>
      </c>
      <c r="AL12" s="18">
        <f>IF(InputAccountsReveived[[#This Row],[EOMonth]]=EOMONTH(FY03_M04,0),InputAccountsReveived[[#This Row],[Amount Invoiced]],0)</f>
        <v>0</v>
      </c>
      <c r="AM12" s="18">
        <f>IF(InputAccountsReveived[[#This Row],[EOMonth]]=EOMONTH(FY03_M05,0),InputAccountsReveived[[#This Row],[Amount Invoiced]],0)</f>
        <v>0</v>
      </c>
      <c r="AN12" s="18">
        <f>IF(InputAccountsReveived[[#This Row],[EOMonth]]=EOMONTH(FY03_M06,0),InputAccountsReveived[[#This Row],[Amount Invoiced]],0)</f>
        <v>0</v>
      </c>
      <c r="AO12" s="18">
        <f>IF(InputAccountsReveived[[#This Row],[EOMonth]]=EOMONTH(FY03_M07,0),InputAccountsReveived[[#This Row],[Amount Invoiced]],0)</f>
        <v>0</v>
      </c>
      <c r="AP12" s="18">
        <f>IF(InputAccountsReveived[[#This Row],[EOMonth]]=EOMONTH(FY03_M08,0),InputAccountsReveived[[#This Row],[Amount Invoiced]],0)</f>
        <v>0</v>
      </c>
      <c r="AQ12" s="18">
        <f>IF(InputAccountsReveived[[#This Row],[EOMonth]]=EOMONTH(FY03_M09,0),InputAccountsReveived[[#This Row],[Amount Invoiced]],0)</f>
        <v>0</v>
      </c>
      <c r="AR12" s="18">
        <f>IF(InputAccountsReveived[[#This Row],[EOMonth]]=EOMONTH(FY03_M10,0),InputAccountsReveived[[#This Row],[Amount Invoiced]],0)</f>
        <v>0</v>
      </c>
      <c r="AS12" s="18">
        <f>IF(InputAccountsReveived[[#This Row],[EOMonth]]=EOMONTH(FY03_M11,0),InputAccountsReveived[[#This Row],[Amount Invoiced]],0)</f>
        <v>0</v>
      </c>
      <c r="AT12" s="18">
        <f>IF(InputAccountsReveived[[#This Row],[EOMonth]]=EOMONTH(FY03_M12,0),InputAccountsReveived[[#This Row],[Amount Invoiced]],0)</f>
        <v>0</v>
      </c>
      <c r="AU12" s="18">
        <f>IF(InputAccountsReveived[[#This Row],[EOMonth]]=EOMONTH(FY04_M01,0),InputAccountsReveived[[#This Row],[Amount Invoiced]],0)</f>
        <v>0</v>
      </c>
      <c r="AV12" s="18">
        <f>IF(InputAccountsReveived[[#This Row],[EOMonth]]=EOMONTH(FY04_M02,0),InputAccountsReveived[[#This Row],[Amount Invoiced]],0)</f>
        <v>0</v>
      </c>
      <c r="AW12" s="18">
        <f>IF(InputAccountsReveived[[#This Row],[EOMonth]]=EOMONTH(FY04_M03,0),InputAccountsReveived[[#This Row],[Amount Invoiced]],0)</f>
        <v>0</v>
      </c>
      <c r="AX12" s="18">
        <f>IF(InputAccountsReveived[[#This Row],[EOMonth]]=EOMONTH(FY04_M04,0),InputAccountsReveived[[#This Row],[Amount Invoiced]],0)</f>
        <v>0</v>
      </c>
      <c r="AY12" s="18">
        <f>IF(InputAccountsReveived[[#This Row],[EOMonth]]=EOMONTH(FY04_M05,0),InputAccountsReveived[[#This Row],[Amount Invoiced]],0)</f>
        <v>0</v>
      </c>
      <c r="AZ12" s="18">
        <f>IF(InputAccountsReveived[[#This Row],[EOMonth]]=EOMONTH(FY04_M06,0),InputAccountsReveived[[#This Row],[Amount Invoiced]],0)</f>
        <v>0</v>
      </c>
      <c r="BA12" s="18">
        <f>IF(InputAccountsReveived[[#This Row],[EOMonth]]=EOMONTH(FY04_M07,0),InputAccountsReveived[[#This Row],[Amount Invoiced]],0)</f>
        <v>0</v>
      </c>
      <c r="BB12" s="18">
        <f>IF(InputAccountsReveived[[#This Row],[EOMonth]]=EOMONTH(FY04_M08,0),InputAccountsReveived[[#This Row],[Amount Invoiced]],0)</f>
        <v>0</v>
      </c>
      <c r="BC12" s="18">
        <f>IF(InputAccountsReveived[[#This Row],[EOMonth]]=EOMONTH(FY04_M09,0),InputAccountsReveived[[#This Row],[Amount Invoiced]],0)</f>
        <v>0</v>
      </c>
      <c r="BD12" s="18">
        <f>IF(InputAccountsReveived[[#This Row],[EOMonth]]=EOMONTH(FY04_M10,0),InputAccountsReveived[[#This Row],[Amount Invoiced]],0)</f>
        <v>0</v>
      </c>
      <c r="BE12" s="18">
        <f>IF(InputAccountsReveived[[#This Row],[EOMonth]]=EOMONTH(FY04_M11,0),InputAccountsReveived[[#This Row],[Amount Invoiced]],0)</f>
        <v>0</v>
      </c>
      <c r="BF12" s="18">
        <f>IF(InputAccountsReveived[[#This Row],[EOMonth]]=EOMONTH(FY04_M12,0),InputAccountsReveived[[#This Row],[Amount Invoiced]],0)</f>
        <v>0</v>
      </c>
      <c r="BG12" s="18">
        <f>IF(InputAccountsReveived[[#This Row],[EOMonth]]=EOMONTH(FY05_M01,0),InputAccountsReveived[[#This Row],[Amount Invoiced]],0)</f>
        <v>0</v>
      </c>
      <c r="BH12" s="18">
        <f>IF(InputAccountsReveived[[#This Row],[EOMonth]]=EOMONTH(FY05_M02,0),InputAccountsReveived[[#This Row],[Amount Invoiced]],0)</f>
        <v>0</v>
      </c>
      <c r="BI12" s="18">
        <f>IF(InputAccountsReveived[[#This Row],[EOMonth]]=EOMONTH(FY05_M03,0),InputAccountsReveived[[#This Row],[Amount Invoiced]],0)</f>
        <v>0</v>
      </c>
      <c r="BJ12" s="18">
        <f>IF(InputAccountsReveived[[#This Row],[EOMonth]]=EOMONTH(FY05_M04,0),InputAccountsReveived[[#This Row],[Amount Invoiced]],0)</f>
        <v>0</v>
      </c>
      <c r="BK12" s="18">
        <f>IF(InputAccountsReveived[[#This Row],[EOMonth]]=EOMONTH(FY05_M05,0),InputAccountsReveived[[#This Row],[Amount Invoiced]],0)</f>
        <v>0</v>
      </c>
      <c r="BL12" s="18">
        <f>IF(InputAccountsReveived[[#This Row],[EOMonth]]=EOMONTH(FY05_M06,0),InputAccountsReveived[[#This Row],[Amount Invoiced]],0)</f>
        <v>0</v>
      </c>
      <c r="BM12" s="18">
        <f>IF(InputAccountsReveived[[#This Row],[EOMonth]]=EOMONTH(FY05_M07,0),InputAccountsReveived[[#This Row],[Amount Invoiced]],0)</f>
        <v>0</v>
      </c>
      <c r="BN12" s="18">
        <f>IF(InputAccountsReveived[[#This Row],[EOMonth]]=EOMONTH(FY05_M08,0),InputAccountsReveived[[#This Row],[Amount Invoiced]],0)</f>
        <v>0</v>
      </c>
      <c r="BO12" s="18">
        <f>IF(InputAccountsReveived[[#This Row],[EOMonth]]=EOMONTH(FY05_M09,0),InputAccountsReveived[[#This Row],[Amount Invoiced]],0)</f>
        <v>0</v>
      </c>
      <c r="BP12" s="18">
        <f>IF(InputAccountsReveived[[#This Row],[EOMonth]]=EOMONTH(FY05_M10,0),InputAccountsReveived[[#This Row],[Amount Invoiced]],0)</f>
        <v>0</v>
      </c>
      <c r="BQ12" s="18">
        <f>IF(InputAccountsReveived[[#This Row],[EOMonth]]=EOMONTH(FY05_M11,0),InputAccountsReveived[[#This Row],[Amount Invoiced]],0)</f>
        <v>0</v>
      </c>
      <c r="BR12" s="18">
        <f>IF(InputAccountsReveived[[#This Row],[EOMonth]]=EOMONTH(FY05_M12,0),InputAccountsReveived[[#This Row],[Amount Invoiced]],0)</f>
        <v>0</v>
      </c>
    </row>
    <row r="13" spans="2:70" ht="16.5" thickTop="1" thickBot="1" x14ac:dyDescent="0.3">
      <c r="B13" s="68"/>
      <c r="C13" s="6"/>
      <c r="D13" s="68"/>
      <c r="E13" s="68"/>
      <c r="F13" s="11"/>
      <c r="G13" s="6"/>
      <c r="H13" s="69" t="str">
        <f>IF(ISBLANK(InputAccountsReveived[[#This Row],[Date Invoiced]]),"",EOMONTH(InputAccountsReveived[[#This Row],[Date Invoiced]],0))</f>
        <v/>
      </c>
      <c r="I13" s="68"/>
      <c r="K13" s="10">
        <f>IF(InputAccountsReveived[[#This Row],[EOMonth]]=EOMONTH(FY01_M01,0),InputAccountsReveived[[#This Row],[Amount Invoiced]],0)</f>
        <v>0</v>
      </c>
      <c r="L13" s="10">
        <f>IF(InputAccountsReveived[[#This Row],[EOMonth]]=EOMONTH(FY01_M02,0),InputAccountsReveived[[#This Row],[Amount Invoiced]],0)</f>
        <v>0</v>
      </c>
      <c r="M13" s="10">
        <f>IF(InputAccountsReveived[[#This Row],[EOMonth]]=EOMONTH(FY01_M03,0),InputAccountsReveived[[#This Row],[Amount Invoiced]],0)</f>
        <v>0</v>
      </c>
      <c r="N13" s="10">
        <f>IF(InputAccountsReveived[[#This Row],[EOMonth]]=EOMONTH(FY01_M04,0),InputAccountsReveived[[#This Row],[Amount Invoiced]],0)</f>
        <v>0</v>
      </c>
      <c r="O13" s="10">
        <f>IF(InputAccountsReveived[[#This Row],[EOMonth]]=EOMONTH(FY01_M05,0),InputAccountsReveived[[#This Row],[Amount Invoiced]],0)</f>
        <v>0</v>
      </c>
      <c r="P13" s="10">
        <f>IF(InputAccountsReveived[[#This Row],[EOMonth]]=EOMONTH(FY01_M06,0),InputAccountsReveived[[#This Row],[Amount Invoiced]],0)</f>
        <v>0</v>
      </c>
      <c r="Q13" s="10">
        <f>IF(InputAccountsReveived[[#This Row],[EOMonth]]=EOMONTH(FY01_M07,0),InputAccountsReveived[[#This Row],[Amount Invoiced]],0)</f>
        <v>0</v>
      </c>
      <c r="R13" s="10">
        <f>IF(InputAccountsReveived[[#This Row],[EOMonth]]=EOMONTH(FY01_M08,0),InputAccountsReveived[[#This Row],[Amount Invoiced]],0)</f>
        <v>0</v>
      </c>
      <c r="S13" s="10">
        <f>IF(InputAccountsReveived[[#This Row],[EOMonth]]=EOMONTH(FY01_M09,0),InputAccountsReveived[[#This Row],[Amount Invoiced]],0)</f>
        <v>0</v>
      </c>
      <c r="T13" s="10">
        <f>IF(InputAccountsReveived[[#This Row],[EOMonth]]=EOMONTH(FY01_M10,0),InputAccountsReveived[[#This Row],[Amount Invoiced]],0)</f>
        <v>0</v>
      </c>
      <c r="U13" s="10">
        <f>IF(InputAccountsReveived[[#This Row],[EOMonth]]=EOMONTH(FY01_M11,0),InputAccountsReveived[[#This Row],[Amount Invoiced]],0)</f>
        <v>0</v>
      </c>
      <c r="V13" s="10">
        <f>IF(InputAccountsReveived[[#This Row],[EOMonth]]=EOMONTH(FY01_M12,0),InputAccountsReveived[[#This Row],[Amount Invoiced]],0)</f>
        <v>0</v>
      </c>
      <c r="W13" s="18">
        <f>IF(InputAccountsReveived[[#This Row],[EOMonth]]=EOMONTH(FY02_M01,0),InputAccountsReveived[[#This Row],[Amount Invoiced]],0)</f>
        <v>0</v>
      </c>
      <c r="X13" s="18">
        <f>IF(InputAccountsReveived[[#This Row],[EOMonth]]=EOMONTH(FY02_M02,0),InputAccountsReveived[[#This Row],[Amount Invoiced]],0)</f>
        <v>0</v>
      </c>
      <c r="Y13" s="18">
        <f>IF(InputAccountsReveived[[#This Row],[EOMonth]]=EOMONTH(FY02_M03,0),InputAccountsReveived[[#This Row],[Amount Invoiced]],0)</f>
        <v>0</v>
      </c>
      <c r="Z13" s="18">
        <f>IF(InputAccountsReveived[[#This Row],[EOMonth]]=EOMONTH(FY02_M04,0),InputAccountsReveived[[#This Row],[Amount Invoiced]],0)</f>
        <v>0</v>
      </c>
      <c r="AA13" s="18">
        <f>IF(InputAccountsReveived[[#This Row],[EOMonth]]=EOMONTH(FY02_M05,0),InputAccountsReveived[[#This Row],[Amount Invoiced]],0)</f>
        <v>0</v>
      </c>
      <c r="AB13" s="18">
        <f>IF(InputAccountsReveived[[#This Row],[EOMonth]]=EOMONTH(FY02_M06,0),InputAccountsReveived[[#This Row],[Amount Invoiced]],0)</f>
        <v>0</v>
      </c>
      <c r="AC13" s="18">
        <f>IF(InputAccountsReveived[[#This Row],[EOMonth]]=EOMONTH(FY02_M07,0),InputAccountsReveived[[#This Row],[Amount Invoiced]],0)</f>
        <v>0</v>
      </c>
      <c r="AD13" s="18">
        <f>IF(InputAccountsReveived[[#This Row],[EOMonth]]=EOMONTH(FY02_M08,0),InputAccountsReveived[[#This Row],[Amount Invoiced]],0)</f>
        <v>0</v>
      </c>
      <c r="AE13" s="18">
        <f>IF(InputAccountsReveived[[#This Row],[EOMonth]]=EOMONTH(FY02_M09,0),InputAccountsReveived[[#This Row],[Amount Invoiced]],0)</f>
        <v>0</v>
      </c>
      <c r="AF13" s="18">
        <f>IF(InputAccountsReveived[[#This Row],[EOMonth]]=EOMONTH(FY02_M10,0),InputAccountsReveived[[#This Row],[Amount Invoiced]],0)</f>
        <v>0</v>
      </c>
      <c r="AG13" s="18">
        <f>IF(InputAccountsReveived[[#This Row],[EOMonth]]=EOMONTH(FY02_M11,0),InputAccountsReveived[[#This Row],[Amount Invoiced]],0)</f>
        <v>0</v>
      </c>
      <c r="AH13" s="18">
        <f>IF(InputAccountsReveived[[#This Row],[EOMonth]]=EOMONTH(FY02_M12,0),InputAccountsReveived[[#This Row],[Amount Invoiced]],0)</f>
        <v>0</v>
      </c>
      <c r="AI13" s="18">
        <f>IF(InputAccountsReveived[[#This Row],[EOMonth]]=EOMONTH(FY03_M01,0),InputAccountsReveived[[#This Row],[Amount Invoiced]],0)</f>
        <v>0</v>
      </c>
      <c r="AJ13" s="18">
        <f>IF(InputAccountsReveived[[#This Row],[EOMonth]]=EOMONTH(FY03_M02,0),InputAccountsReveived[[#This Row],[Amount Invoiced]],0)</f>
        <v>0</v>
      </c>
      <c r="AK13" s="18">
        <f>IF(InputAccountsReveived[[#This Row],[EOMonth]]=EOMONTH(FY03_M03,0),InputAccountsReveived[[#This Row],[Amount Invoiced]],0)</f>
        <v>0</v>
      </c>
      <c r="AL13" s="18">
        <f>IF(InputAccountsReveived[[#This Row],[EOMonth]]=EOMONTH(FY03_M04,0),InputAccountsReveived[[#This Row],[Amount Invoiced]],0)</f>
        <v>0</v>
      </c>
      <c r="AM13" s="18">
        <f>IF(InputAccountsReveived[[#This Row],[EOMonth]]=EOMONTH(FY03_M05,0),InputAccountsReveived[[#This Row],[Amount Invoiced]],0)</f>
        <v>0</v>
      </c>
      <c r="AN13" s="18">
        <f>IF(InputAccountsReveived[[#This Row],[EOMonth]]=EOMONTH(FY03_M06,0),InputAccountsReveived[[#This Row],[Amount Invoiced]],0)</f>
        <v>0</v>
      </c>
      <c r="AO13" s="18">
        <f>IF(InputAccountsReveived[[#This Row],[EOMonth]]=EOMONTH(FY03_M07,0),InputAccountsReveived[[#This Row],[Amount Invoiced]],0)</f>
        <v>0</v>
      </c>
      <c r="AP13" s="18">
        <f>IF(InputAccountsReveived[[#This Row],[EOMonth]]=EOMONTH(FY03_M08,0),InputAccountsReveived[[#This Row],[Amount Invoiced]],0)</f>
        <v>0</v>
      </c>
      <c r="AQ13" s="18">
        <f>IF(InputAccountsReveived[[#This Row],[EOMonth]]=EOMONTH(FY03_M09,0),InputAccountsReveived[[#This Row],[Amount Invoiced]],0)</f>
        <v>0</v>
      </c>
      <c r="AR13" s="18">
        <f>IF(InputAccountsReveived[[#This Row],[EOMonth]]=EOMONTH(FY03_M10,0),InputAccountsReveived[[#This Row],[Amount Invoiced]],0)</f>
        <v>0</v>
      </c>
      <c r="AS13" s="18">
        <f>IF(InputAccountsReveived[[#This Row],[EOMonth]]=EOMONTH(FY03_M11,0),InputAccountsReveived[[#This Row],[Amount Invoiced]],0)</f>
        <v>0</v>
      </c>
      <c r="AT13" s="18">
        <f>IF(InputAccountsReveived[[#This Row],[EOMonth]]=EOMONTH(FY03_M12,0),InputAccountsReveived[[#This Row],[Amount Invoiced]],0)</f>
        <v>0</v>
      </c>
      <c r="AU13" s="18">
        <f>IF(InputAccountsReveived[[#This Row],[EOMonth]]=EOMONTH(FY04_M01,0),InputAccountsReveived[[#This Row],[Amount Invoiced]],0)</f>
        <v>0</v>
      </c>
      <c r="AV13" s="18">
        <f>IF(InputAccountsReveived[[#This Row],[EOMonth]]=EOMONTH(FY04_M02,0),InputAccountsReveived[[#This Row],[Amount Invoiced]],0)</f>
        <v>0</v>
      </c>
      <c r="AW13" s="18">
        <f>IF(InputAccountsReveived[[#This Row],[EOMonth]]=EOMONTH(FY04_M03,0),InputAccountsReveived[[#This Row],[Amount Invoiced]],0)</f>
        <v>0</v>
      </c>
      <c r="AX13" s="18">
        <f>IF(InputAccountsReveived[[#This Row],[EOMonth]]=EOMONTH(FY04_M04,0),InputAccountsReveived[[#This Row],[Amount Invoiced]],0)</f>
        <v>0</v>
      </c>
      <c r="AY13" s="18">
        <f>IF(InputAccountsReveived[[#This Row],[EOMonth]]=EOMONTH(FY04_M05,0),InputAccountsReveived[[#This Row],[Amount Invoiced]],0)</f>
        <v>0</v>
      </c>
      <c r="AZ13" s="18">
        <f>IF(InputAccountsReveived[[#This Row],[EOMonth]]=EOMONTH(FY04_M06,0),InputAccountsReveived[[#This Row],[Amount Invoiced]],0)</f>
        <v>0</v>
      </c>
      <c r="BA13" s="18">
        <f>IF(InputAccountsReveived[[#This Row],[EOMonth]]=EOMONTH(FY04_M07,0),InputAccountsReveived[[#This Row],[Amount Invoiced]],0)</f>
        <v>0</v>
      </c>
      <c r="BB13" s="18">
        <f>IF(InputAccountsReveived[[#This Row],[EOMonth]]=EOMONTH(FY04_M08,0),InputAccountsReveived[[#This Row],[Amount Invoiced]],0)</f>
        <v>0</v>
      </c>
      <c r="BC13" s="18">
        <f>IF(InputAccountsReveived[[#This Row],[EOMonth]]=EOMONTH(FY04_M09,0),InputAccountsReveived[[#This Row],[Amount Invoiced]],0)</f>
        <v>0</v>
      </c>
      <c r="BD13" s="18">
        <f>IF(InputAccountsReveived[[#This Row],[EOMonth]]=EOMONTH(FY04_M10,0),InputAccountsReveived[[#This Row],[Amount Invoiced]],0)</f>
        <v>0</v>
      </c>
      <c r="BE13" s="18">
        <f>IF(InputAccountsReveived[[#This Row],[EOMonth]]=EOMONTH(FY04_M11,0),InputAccountsReveived[[#This Row],[Amount Invoiced]],0)</f>
        <v>0</v>
      </c>
      <c r="BF13" s="18">
        <f>IF(InputAccountsReveived[[#This Row],[EOMonth]]=EOMONTH(FY04_M12,0),InputAccountsReveived[[#This Row],[Amount Invoiced]],0)</f>
        <v>0</v>
      </c>
      <c r="BG13" s="18">
        <f>IF(InputAccountsReveived[[#This Row],[EOMonth]]=EOMONTH(FY05_M01,0),InputAccountsReveived[[#This Row],[Amount Invoiced]],0)</f>
        <v>0</v>
      </c>
      <c r="BH13" s="18">
        <f>IF(InputAccountsReveived[[#This Row],[EOMonth]]=EOMONTH(FY05_M02,0),InputAccountsReveived[[#This Row],[Amount Invoiced]],0)</f>
        <v>0</v>
      </c>
      <c r="BI13" s="18">
        <f>IF(InputAccountsReveived[[#This Row],[EOMonth]]=EOMONTH(FY05_M03,0),InputAccountsReveived[[#This Row],[Amount Invoiced]],0)</f>
        <v>0</v>
      </c>
      <c r="BJ13" s="18">
        <f>IF(InputAccountsReveived[[#This Row],[EOMonth]]=EOMONTH(FY05_M04,0),InputAccountsReveived[[#This Row],[Amount Invoiced]],0)</f>
        <v>0</v>
      </c>
      <c r="BK13" s="18">
        <f>IF(InputAccountsReveived[[#This Row],[EOMonth]]=EOMONTH(FY05_M05,0),InputAccountsReveived[[#This Row],[Amount Invoiced]],0)</f>
        <v>0</v>
      </c>
      <c r="BL13" s="18">
        <f>IF(InputAccountsReveived[[#This Row],[EOMonth]]=EOMONTH(FY05_M06,0),InputAccountsReveived[[#This Row],[Amount Invoiced]],0)</f>
        <v>0</v>
      </c>
      <c r="BM13" s="18">
        <f>IF(InputAccountsReveived[[#This Row],[EOMonth]]=EOMONTH(FY05_M07,0),InputAccountsReveived[[#This Row],[Amount Invoiced]],0)</f>
        <v>0</v>
      </c>
      <c r="BN13" s="18">
        <f>IF(InputAccountsReveived[[#This Row],[EOMonth]]=EOMONTH(FY05_M08,0),InputAccountsReveived[[#This Row],[Amount Invoiced]],0)</f>
        <v>0</v>
      </c>
      <c r="BO13" s="18">
        <f>IF(InputAccountsReveived[[#This Row],[EOMonth]]=EOMONTH(FY05_M09,0),InputAccountsReveived[[#This Row],[Amount Invoiced]],0)</f>
        <v>0</v>
      </c>
      <c r="BP13" s="18">
        <f>IF(InputAccountsReveived[[#This Row],[EOMonth]]=EOMONTH(FY05_M10,0),InputAccountsReveived[[#This Row],[Amount Invoiced]],0)</f>
        <v>0</v>
      </c>
      <c r="BQ13" s="18">
        <f>IF(InputAccountsReveived[[#This Row],[EOMonth]]=EOMONTH(FY05_M11,0),InputAccountsReveived[[#This Row],[Amount Invoiced]],0)</f>
        <v>0</v>
      </c>
      <c r="BR13" s="18">
        <f>IF(InputAccountsReveived[[#This Row],[EOMonth]]=EOMONTH(FY05_M12,0),InputAccountsReveived[[#This Row],[Amount Invoiced]],0)</f>
        <v>0</v>
      </c>
    </row>
    <row r="14" spans="2:70" ht="16.5" thickTop="1" thickBot="1" x14ac:dyDescent="0.3">
      <c r="B14" s="68"/>
      <c r="C14" s="6"/>
      <c r="D14" s="68"/>
      <c r="E14" s="68"/>
      <c r="F14" s="11"/>
      <c r="G14" s="6"/>
      <c r="H14" s="69" t="str">
        <f>IF(ISBLANK(InputAccountsReveived[[#This Row],[Date Invoiced]]),"",EOMONTH(InputAccountsReveived[[#This Row],[Date Invoiced]],0))</f>
        <v/>
      </c>
      <c r="I14" s="68"/>
      <c r="K14" s="10">
        <f>IF(InputAccountsReveived[[#This Row],[EOMonth]]=EOMONTH(FY01_M01,0),InputAccountsReveived[[#This Row],[Amount Invoiced]],0)</f>
        <v>0</v>
      </c>
      <c r="L14" s="10">
        <f>IF(InputAccountsReveived[[#This Row],[EOMonth]]=EOMONTH(FY01_M02,0),InputAccountsReveived[[#This Row],[Amount Invoiced]],0)</f>
        <v>0</v>
      </c>
      <c r="M14" s="10">
        <f>IF(InputAccountsReveived[[#This Row],[EOMonth]]=EOMONTH(FY01_M03,0),InputAccountsReveived[[#This Row],[Amount Invoiced]],0)</f>
        <v>0</v>
      </c>
      <c r="N14" s="10">
        <f>IF(InputAccountsReveived[[#This Row],[EOMonth]]=EOMONTH(FY01_M04,0),InputAccountsReveived[[#This Row],[Amount Invoiced]],0)</f>
        <v>0</v>
      </c>
      <c r="O14" s="10">
        <f>IF(InputAccountsReveived[[#This Row],[EOMonth]]=EOMONTH(FY01_M05,0),InputAccountsReveived[[#This Row],[Amount Invoiced]],0)</f>
        <v>0</v>
      </c>
      <c r="P14" s="10">
        <f>IF(InputAccountsReveived[[#This Row],[EOMonth]]=EOMONTH(FY01_M06,0),InputAccountsReveived[[#This Row],[Amount Invoiced]],0)</f>
        <v>0</v>
      </c>
      <c r="Q14" s="10">
        <f>IF(InputAccountsReveived[[#This Row],[EOMonth]]=EOMONTH(FY01_M07,0),InputAccountsReveived[[#This Row],[Amount Invoiced]],0)</f>
        <v>0</v>
      </c>
      <c r="R14" s="10">
        <f>IF(InputAccountsReveived[[#This Row],[EOMonth]]=EOMONTH(FY01_M08,0),InputAccountsReveived[[#This Row],[Amount Invoiced]],0)</f>
        <v>0</v>
      </c>
      <c r="S14" s="10">
        <f>IF(InputAccountsReveived[[#This Row],[EOMonth]]=EOMONTH(FY01_M09,0),InputAccountsReveived[[#This Row],[Amount Invoiced]],0)</f>
        <v>0</v>
      </c>
      <c r="T14" s="10">
        <f>IF(InputAccountsReveived[[#This Row],[EOMonth]]=EOMONTH(FY01_M10,0),InputAccountsReveived[[#This Row],[Amount Invoiced]],0)</f>
        <v>0</v>
      </c>
      <c r="U14" s="10">
        <f>IF(InputAccountsReveived[[#This Row],[EOMonth]]=EOMONTH(FY01_M11,0),InputAccountsReveived[[#This Row],[Amount Invoiced]],0)</f>
        <v>0</v>
      </c>
      <c r="V14" s="10">
        <f>IF(InputAccountsReveived[[#This Row],[EOMonth]]=EOMONTH(FY01_M12,0),InputAccountsReveived[[#This Row],[Amount Invoiced]],0)</f>
        <v>0</v>
      </c>
      <c r="W14" s="18">
        <f>IF(InputAccountsReveived[[#This Row],[EOMonth]]=EOMONTH(FY02_M01,0),InputAccountsReveived[[#This Row],[Amount Invoiced]],0)</f>
        <v>0</v>
      </c>
      <c r="X14" s="18">
        <f>IF(InputAccountsReveived[[#This Row],[EOMonth]]=EOMONTH(FY02_M02,0),InputAccountsReveived[[#This Row],[Amount Invoiced]],0)</f>
        <v>0</v>
      </c>
      <c r="Y14" s="18">
        <f>IF(InputAccountsReveived[[#This Row],[EOMonth]]=EOMONTH(FY02_M03,0),InputAccountsReveived[[#This Row],[Amount Invoiced]],0)</f>
        <v>0</v>
      </c>
      <c r="Z14" s="18">
        <f>IF(InputAccountsReveived[[#This Row],[EOMonth]]=EOMONTH(FY02_M04,0),InputAccountsReveived[[#This Row],[Amount Invoiced]],0)</f>
        <v>0</v>
      </c>
      <c r="AA14" s="18">
        <f>IF(InputAccountsReveived[[#This Row],[EOMonth]]=EOMONTH(FY02_M05,0),InputAccountsReveived[[#This Row],[Amount Invoiced]],0)</f>
        <v>0</v>
      </c>
      <c r="AB14" s="18">
        <f>IF(InputAccountsReveived[[#This Row],[EOMonth]]=EOMONTH(FY02_M06,0),InputAccountsReveived[[#This Row],[Amount Invoiced]],0)</f>
        <v>0</v>
      </c>
      <c r="AC14" s="18">
        <f>IF(InputAccountsReveived[[#This Row],[EOMonth]]=EOMONTH(FY02_M07,0),InputAccountsReveived[[#This Row],[Amount Invoiced]],0)</f>
        <v>0</v>
      </c>
      <c r="AD14" s="18">
        <f>IF(InputAccountsReveived[[#This Row],[EOMonth]]=EOMONTH(FY02_M08,0),InputAccountsReveived[[#This Row],[Amount Invoiced]],0)</f>
        <v>0</v>
      </c>
      <c r="AE14" s="18">
        <f>IF(InputAccountsReveived[[#This Row],[EOMonth]]=EOMONTH(FY02_M09,0),InputAccountsReveived[[#This Row],[Amount Invoiced]],0)</f>
        <v>0</v>
      </c>
      <c r="AF14" s="18">
        <f>IF(InputAccountsReveived[[#This Row],[EOMonth]]=EOMONTH(FY02_M10,0),InputAccountsReveived[[#This Row],[Amount Invoiced]],0)</f>
        <v>0</v>
      </c>
      <c r="AG14" s="18">
        <f>IF(InputAccountsReveived[[#This Row],[EOMonth]]=EOMONTH(FY02_M11,0),InputAccountsReveived[[#This Row],[Amount Invoiced]],0)</f>
        <v>0</v>
      </c>
      <c r="AH14" s="18">
        <f>IF(InputAccountsReveived[[#This Row],[EOMonth]]=EOMONTH(FY02_M12,0),InputAccountsReveived[[#This Row],[Amount Invoiced]],0)</f>
        <v>0</v>
      </c>
      <c r="AI14" s="18">
        <f>IF(InputAccountsReveived[[#This Row],[EOMonth]]=EOMONTH(FY03_M01,0),InputAccountsReveived[[#This Row],[Amount Invoiced]],0)</f>
        <v>0</v>
      </c>
      <c r="AJ14" s="18">
        <f>IF(InputAccountsReveived[[#This Row],[EOMonth]]=EOMONTH(FY03_M02,0),InputAccountsReveived[[#This Row],[Amount Invoiced]],0)</f>
        <v>0</v>
      </c>
      <c r="AK14" s="18">
        <f>IF(InputAccountsReveived[[#This Row],[EOMonth]]=EOMONTH(FY03_M03,0),InputAccountsReveived[[#This Row],[Amount Invoiced]],0)</f>
        <v>0</v>
      </c>
      <c r="AL14" s="18">
        <f>IF(InputAccountsReveived[[#This Row],[EOMonth]]=EOMONTH(FY03_M04,0),InputAccountsReveived[[#This Row],[Amount Invoiced]],0)</f>
        <v>0</v>
      </c>
      <c r="AM14" s="18">
        <f>IF(InputAccountsReveived[[#This Row],[EOMonth]]=EOMONTH(FY03_M05,0),InputAccountsReveived[[#This Row],[Amount Invoiced]],0)</f>
        <v>0</v>
      </c>
      <c r="AN14" s="18">
        <f>IF(InputAccountsReveived[[#This Row],[EOMonth]]=EOMONTH(FY03_M06,0),InputAccountsReveived[[#This Row],[Amount Invoiced]],0)</f>
        <v>0</v>
      </c>
      <c r="AO14" s="18">
        <f>IF(InputAccountsReveived[[#This Row],[EOMonth]]=EOMONTH(FY03_M07,0),InputAccountsReveived[[#This Row],[Amount Invoiced]],0)</f>
        <v>0</v>
      </c>
      <c r="AP14" s="18">
        <f>IF(InputAccountsReveived[[#This Row],[EOMonth]]=EOMONTH(FY03_M08,0),InputAccountsReveived[[#This Row],[Amount Invoiced]],0)</f>
        <v>0</v>
      </c>
      <c r="AQ14" s="18">
        <f>IF(InputAccountsReveived[[#This Row],[EOMonth]]=EOMONTH(FY03_M09,0),InputAccountsReveived[[#This Row],[Amount Invoiced]],0)</f>
        <v>0</v>
      </c>
      <c r="AR14" s="18">
        <f>IF(InputAccountsReveived[[#This Row],[EOMonth]]=EOMONTH(FY03_M10,0),InputAccountsReveived[[#This Row],[Amount Invoiced]],0)</f>
        <v>0</v>
      </c>
      <c r="AS14" s="18">
        <f>IF(InputAccountsReveived[[#This Row],[EOMonth]]=EOMONTH(FY03_M11,0),InputAccountsReveived[[#This Row],[Amount Invoiced]],0)</f>
        <v>0</v>
      </c>
      <c r="AT14" s="18">
        <f>IF(InputAccountsReveived[[#This Row],[EOMonth]]=EOMONTH(FY03_M12,0),InputAccountsReveived[[#This Row],[Amount Invoiced]],0)</f>
        <v>0</v>
      </c>
      <c r="AU14" s="18">
        <f>IF(InputAccountsReveived[[#This Row],[EOMonth]]=EOMONTH(FY04_M01,0),InputAccountsReveived[[#This Row],[Amount Invoiced]],0)</f>
        <v>0</v>
      </c>
      <c r="AV14" s="18">
        <f>IF(InputAccountsReveived[[#This Row],[EOMonth]]=EOMONTH(FY04_M02,0),InputAccountsReveived[[#This Row],[Amount Invoiced]],0)</f>
        <v>0</v>
      </c>
      <c r="AW14" s="18">
        <f>IF(InputAccountsReveived[[#This Row],[EOMonth]]=EOMONTH(FY04_M03,0),InputAccountsReveived[[#This Row],[Amount Invoiced]],0)</f>
        <v>0</v>
      </c>
      <c r="AX14" s="18">
        <f>IF(InputAccountsReveived[[#This Row],[EOMonth]]=EOMONTH(FY04_M04,0),InputAccountsReveived[[#This Row],[Amount Invoiced]],0)</f>
        <v>0</v>
      </c>
      <c r="AY14" s="18">
        <f>IF(InputAccountsReveived[[#This Row],[EOMonth]]=EOMONTH(FY04_M05,0),InputAccountsReveived[[#This Row],[Amount Invoiced]],0)</f>
        <v>0</v>
      </c>
      <c r="AZ14" s="18">
        <f>IF(InputAccountsReveived[[#This Row],[EOMonth]]=EOMONTH(FY04_M06,0),InputAccountsReveived[[#This Row],[Amount Invoiced]],0)</f>
        <v>0</v>
      </c>
      <c r="BA14" s="18">
        <f>IF(InputAccountsReveived[[#This Row],[EOMonth]]=EOMONTH(FY04_M07,0),InputAccountsReveived[[#This Row],[Amount Invoiced]],0)</f>
        <v>0</v>
      </c>
      <c r="BB14" s="18">
        <f>IF(InputAccountsReveived[[#This Row],[EOMonth]]=EOMONTH(FY04_M08,0),InputAccountsReveived[[#This Row],[Amount Invoiced]],0)</f>
        <v>0</v>
      </c>
      <c r="BC14" s="18">
        <f>IF(InputAccountsReveived[[#This Row],[EOMonth]]=EOMONTH(FY04_M09,0),InputAccountsReveived[[#This Row],[Amount Invoiced]],0)</f>
        <v>0</v>
      </c>
      <c r="BD14" s="18">
        <f>IF(InputAccountsReveived[[#This Row],[EOMonth]]=EOMONTH(FY04_M10,0),InputAccountsReveived[[#This Row],[Amount Invoiced]],0)</f>
        <v>0</v>
      </c>
      <c r="BE14" s="18">
        <f>IF(InputAccountsReveived[[#This Row],[EOMonth]]=EOMONTH(FY04_M11,0),InputAccountsReveived[[#This Row],[Amount Invoiced]],0)</f>
        <v>0</v>
      </c>
      <c r="BF14" s="18">
        <f>IF(InputAccountsReveived[[#This Row],[EOMonth]]=EOMONTH(FY04_M12,0),InputAccountsReveived[[#This Row],[Amount Invoiced]],0)</f>
        <v>0</v>
      </c>
      <c r="BG14" s="18">
        <f>IF(InputAccountsReveived[[#This Row],[EOMonth]]=EOMONTH(FY05_M01,0),InputAccountsReveived[[#This Row],[Amount Invoiced]],0)</f>
        <v>0</v>
      </c>
      <c r="BH14" s="18">
        <f>IF(InputAccountsReveived[[#This Row],[EOMonth]]=EOMONTH(FY05_M02,0),InputAccountsReveived[[#This Row],[Amount Invoiced]],0)</f>
        <v>0</v>
      </c>
      <c r="BI14" s="18">
        <f>IF(InputAccountsReveived[[#This Row],[EOMonth]]=EOMONTH(FY05_M03,0),InputAccountsReveived[[#This Row],[Amount Invoiced]],0)</f>
        <v>0</v>
      </c>
      <c r="BJ14" s="18">
        <f>IF(InputAccountsReveived[[#This Row],[EOMonth]]=EOMONTH(FY05_M04,0),InputAccountsReveived[[#This Row],[Amount Invoiced]],0)</f>
        <v>0</v>
      </c>
      <c r="BK14" s="18">
        <f>IF(InputAccountsReveived[[#This Row],[EOMonth]]=EOMONTH(FY05_M05,0),InputAccountsReveived[[#This Row],[Amount Invoiced]],0)</f>
        <v>0</v>
      </c>
      <c r="BL14" s="18">
        <f>IF(InputAccountsReveived[[#This Row],[EOMonth]]=EOMONTH(FY05_M06,0),InputAccountsReveived[[#This Row],[Amount Invoiced]],0)</f>
        <v>0</v>
      </c>
      <c r="BM14" s="18">
        <f>IF(InputAccountsReveived[[#This Row],[EOMonth]]=EOMONTH(FY05_M07,0),InputAccountsReveived[[#This Row],[Amount Invoiced]],0)</f>
        <v>0</v>
      </c>
      <c r="BN14" s="18">
        <f>IF(InputAccountsReveived[[#This Row],[EOMonth]]=EOMONTH(FY05_M08,0),InputAccountsReveived[[#This Row],[Amount Invoiced]],0)</f>
        <v>0</v>
      </c>
      <c r="BO14" s="18">
        <f>IF(InputAccountsReveived[[#This Row],[EOMonth]]=EOMONTH(FY05_M09,0),InputAccountsReveived[[#This Row],[Amount Invoiced]],0)</f>
        <v>0</v>
      </c>
      <c r="BP14" s="18">
        <f>IF(InputAccountsReveived[[#This Row],[EOMonth]]=EOMONTH(FY05_M10,0),InputAccountsReveived[[#This Row],[Amount Invoiced]],0)</f>
        <v>0</v>
      </c>
      <c r="BQ14" s="18">
        <f>IF(InputAccountsReveived[[#This Row],[EOMonth]]=EOMONTH(FY05_M11,0),InputAccountsReveived[[#This Row],[Amount Invoiced]],0)</f>
        <v>0</v>
      </c>
      <c r="BR14" s="18">
        <f>IF(InputAccountsReveived[[#This Row],[EOMonth]]=EOMONTH(FY05_M12,0),InputAccountsReveived[[#This Row],[Amount Invoiced]],0)</f>
        <v>0</v>
      </c>
    </row>
    <row r="15" spans="2:70" ht="16.5" thickTop="1" thickBot="1" x14ac:dyDescent="0.3">
      <c r="B15" s="68"/>
      <c r="C15" s="6"/>
      <c r="D15" s="68"/>
      <c r="E15" s="68"/>
      <c r="F15" s="11"/>
      <c r="G15" s="6"/>
      <c r="H15" s="69" t="str">
        <f>IF(ISBLANK(InputAccountsReveived[[#This Row],[Date Invoiced]]),"",EOMONTH(InputAccountsReveived[[#This Row],[Date Invoiced]],0))</f>
        <v/>
      </c>
      <c r="I15" s="68"/>
      <c r="K15" s="10">
        <f>IF(InputAccountsReveived[[#This Row],[EOMonth]]=EOMONTH(FY01_M01,0),InputAccountsReveived[[#This Row],[Amount Invoiced]],0)</f>
        <v>0</v>
      </c>
      <c r="L15" s="10">
        <f>IF(InputAccountsReveived[[#This Row],[EOMonth]]=EOMONTH(FY01_M02,0),InputAccountsReveived[[#This Row],[Amount Invoiced]],0)</f>
        <v>0</v>
      </c>
      <c r="M15" s="10">
        <f>IF(InputAccountsReveived[[#This Row],[EOMonth]]=EOMONTH(FY01_M03,0),InputAccountsReveived[[#This Row],[Amount Invoiced]],0)</f>
        <v>0</v>
      </c>
      <c r="N15" s="10">
        <f>IF(InputAccountsReveived[[#This Row],[EOMonth]]=EOMONTH(FY01_M04,0),InputAccountsReveived[[#This Row],[Amount Invoiced]],0)</f>
        <v>0</v>
      </c>
      <c r="O15" s="10">
        <f>IF(InputAccountsReveived[[#This Row],[EOMonth]]=EOMONTH(FY01_M05,0),InputAccountsReveived[[#This Row],[Amount Invoiced]],0)</f>
        <v>0</v>
      </c>
      <c r="P15" s="10">
        <f>IF(InputAccountsReveived[[#This Row],[EOMonth]]=EOMONTH(FY01_M06,0),InputAccountsReveived[[#This Row],[Amount Invoiced]],0)</f>
        <v>0</v>
      </c>
      <c r="Q15" s="10">
        <f>IF(InputAccountsReveived[[#This Row],[EOMonth]]=EOMONTH(FY01_M07,0),InputAccountsReveived[[#This Row],[Amount Invoiced]],0)</f>
        <v>0</v>
      </c>
      <c r="R15" s="10">
        <f>IF(InputAccountsReveived[[#This Row],[EOMonth]]=EOMONTH(FY01_M08,0),InputAccountsReveived[[#This Row],[Amount Invoiced]],0)</f>
        <v>0</v>
      </c>
      <c r="S15" s="10">
        <f>IF(InputAccountsReveived[[#This Row],[EOMonth]]=EOMONTH(FY01_M09,0),InputAccountsReveived[[#This Row],[Amount Invoiced]],0)</f>
        <v>0</v>
      </c>
      <c r="T15" s="10">
        <f>IF(InputAccountsReveived[[#This Row],[EOMonth]]=EOMONTH(FY01_M10,0),InputAccountsReveived[[#This Row],[Amount Invoiced]],0)</f>
        <v>0</v>
      </c>
      <c r="U15" s="10">
        <f>IF(InputAccountsReveived[[#This Row],[EOMonth]]=EOMONTH(FY01_M11,0),InputAccountsReveived[[#This Row],[Amount Invoiced]],0)</f>
        <v>0</v>
      </c>
      <c r="V15" s="10">
        <f>IF(InputAccountsReveived[[#This Row],[EOMonth]]=EOMONTH(FY01_M12,0),InputAccountsReveived[[#This Row],[Amount Invoiced]],0)</f>
        <v>0</v>
      </c>
      <c r="W15" s="18">
        <f>IF(InputAccountsReveived[[#This Row],[EOMonth]]=EOMONTH(FY02_M01,0),InputAccountsReveived[[#This Row],[Amount Invoiced]],0)</f>
        <v>0</v>
      </c>
      <c r="X15" s="18">
        <f>IF(InputAccountsReveived[[#This Row],[EOMonth]]=EOMONTH(FY02_M02,0),InputAccountsReveived[[#This Row],[Amount Invoiced]],0)</f>
        <v>0</v>
      </c>
      <c r="Y15" s="18">
        <f>IF(InputAccountsReveived[[#This Row],[EOMonth]]=EOMONTH(FY02_M03,0),InputAccountsReveived[[#This Row],[Amount Invoiced]],0)</f>
        <v>0</v>
      </c>
      <c r="Z15" s="18">
        <f>IF(InputAccountsReveived[[#This Row],[EOMonth]]=EOMONTH(FY02_M04,0),InputAccountsReveived[[#This Row],[Amount Invoiced]],0)</f>
        <v>0</v>
      </c>
      <c r="AA15" s="18">
        <f>IF(InputAccountsReveived[[#This Row],[EOMonth]]=EOMONTH(FY02_M05,0),InputAccountsReveived[[#This Row],[Amount Invoiced]],0)</f>
        <v>0</v>
      </c>
      <c r="AB15" s="18">
        <f>IF(InputAccountsReveived[[#This Row],[EOMonth]]=EOMONTH(FY02_M06,0),InputAccountsReveived[[#This Row],[Amount Invoiced]],0)</f>
        <v>0</v>
      </c>
      <c r="AC15" s="18">
        <f>IF(InputAccountsReveived[[#This Row],[EOMonth]]=EOMONTH(FY02_M07,0),InputAccountsReveived[[#This Row],[Amount Invoiced]],0)</f>
        <v>0</v>
      </c>
      <c r="AD15" s="18">
        <f>IF(InputAccountsReveived[[#This Row],[EOMonth]]=EOMONTH(FY02_M08,0),InputAccountsReveived[[#This Row],[Amount Invoiced]],0)</f>
        <v>0</v>
      </c>
      <c r="AE15" s="18">
        <f>IF(InputAccountsReveived[[#This Row],[EOMonth]]=EOMONTH(FY02_M09,0),InputAccountsReveived[[#This Row],[Amount Invoiced]],0)</f>
        <v>0</v>
      </c>
      <c r="AF15" s="18">
        <f>IF(InputAccountsReveived[[#This Row],[EOMonth]]=EOMONTH(FY02_M10,0),InputAccountsReveived[[#This Row],[Amount Invoiced]],0)</f>
        <v>0</v>
      </c>
      <c r="AG15" s="18">
        <f>IF(InputAccountsReveived[[#This Row],[EOMonth]]=EOMONTH(FY02_M11,0),InputAccountsReveived[[#This Row],[Amount Invoiced]],0)</f>
        <v>0</v>
      </c>
      <c r="AH15" s="18">
        <f>IF(InputAccountsReveived[[#This Row],[EOMonth]]=EOMONTH(FY02_M12,0),InputAccountsReveived[[#This Row],[Amount Invoiced]],0)</f>
        <v>0</v>
      </c>
      <c r="AI15" s="18">
        <f>IF(InputAccountsReveived[[#This Row],[EOMonth]]=EOMONTH(FY03_M01,0),InputAccountsReveived[[#This Row],[Amount Invoiced]],0)</f>
        <v>0</v>
      </c>
      <c r="AJ15" s="18">
        <f>IF(InputAccountsReveived[[#This Row],[EOMonth]]=EOMONTH(FY03_M02,0),InputAccountsReveived[[#This Row],[Amount Invoiced]],0)</f>
        <v>0</v>
      </c>
      <c r="AK15" s="18">
        <f>IF(InputAccountsReveived[[#This Row],[EOMonth]]=EOMONTH(FY03_M03,0),InputAccountsReveived[[#This Row],[Amount Invoiced]],0)</f>
        <v>0</v>
      </c>
      <c r="AL15" s="18">
        <f>IF(InputAccountsReveived[[#This Row],[EOMonth]]=EOMONTH(FY03_M04,0),InputAccountsReveived[[#This Row],[Amount Invoiced]],0)</f>
        <v>0</v>
      </c>
      <c r="AM15" s="18">
        <f>IF(InputAccountsReveived[[#This Row],[EOMonth]]=EOMONTH(FY03_M05,0),InputAccountsReveived[[#This Row],[Amount Invoiced]],0)</f>
        <v>0</v>
      </c>
      <c r="AN15" s="18">
        <f>IF(InputAccountsReveived[[#This Row],[EOMonth]]=EOMONTH(FY03_M06,0),InputAccountsReveived[[#This Row],[Amount Invoiced]],0)</f>
        <v>0</v>
      </c>
      <c r="AO15" s="18">
        <f>IF(InputAccountsReveived[[#This Row],[EOMonth]]=EOMONTH(FY03_M07,0),InputAccountsReveived[[#This Row],[Amount Invoiced]],0)</f>
        <v>0</v>
      </c>
      <c r="AP15" s="18">
        <f>IF(InputAccountsReveived[[#This Row],[EOMonth]]=EOMONTH(FY03_M08,0),InputAccountsReveived[[#This Row],[Amount Invoiced]],0)</f>
        <v>0</v>
      </c>
      <c r="AQ15" s="18">
        <f>IF(InputAccountsReveived[[#This Row],[EOMonth]]=EOMONTH(FY03_M09,0),InputAccountsReveived[[#This Row],[Amount Invoiced]],0)</f>
        <v>0</v>
      </c>
      <c r="AR15" s="18">
        <f>IF(InputAccountsReveived[[#This Row],[EOMonth]]=EOMONTH(FY03_M10,0),InputAccountsReveived[[#This Row],[Amount Invoiced]],0)</f>
        <v>0</v>
      </c>
      <c r="AS15" s="18">
        <f>IF(InputAccountsReveived[[#This Row],[EOMonth]]=EOMONTH(FY03_M11,0),InputAccountsReveived[[#This Row],[Amount Invoiced]],0)</f>
        <v>0</v>
      </c>
      <c r="AT15" s="18">
        <f>IF(InputAccountsReveived[[#This Row],[EOMonth]]=EOMONTH(FY03_M12,0),InputAccountsReveived[[#This Row],[Amount Invoiced]],0)</f>
        <v>0</v>
      </c>
      <c r="AU15" s="18">
        <f>IF(InputAccountsReveived[[#This Row],[EOMonth]]=EOMONTH(FY04_M01,0),InputAccountsReveived[[#This Row],[Amount Invoiced]],0)</f>
        <v>0</v>
      </c>
      <c r="AV15" s="18">
        <f>IF(InputAccountsReveived[[#This Row],[EOMonth]]=EOMONTH(FY04_M02,0),InputAccountsReveived[[#This Row],[Amount Invoiced]],0)</f>
        <v>0</v>
      </c>
      <c r="AW15" s="18">
        <f>IF(InputAccountsReveived[[#This Row],[EOMonth]]=EOMONTH(FY04_M03,0),InputAccountsReveived[[#This Row],[Amount Invoiced]],0)</f>
        <v>0</v>
      </c>
      <c r="AX15" s="18">
        <f>IF(InputAccountsReveived[[#This Row],[EOMonth]]=EOMONTH(FY04_M04,0),InputAccountsReveived[[#This Row],[Amount Invoiced]],0)</f>
        <v>0</v>
      </c>
      <c r="AY15" s="18">
        <f>IF(InputAccountsReveived[[#This Row],[EOMonth]]=EOMONTH(FY04_M05,0),InputAccountsReveived[[#This Row],[Amount Invoiced]],0)</f>
        <v>0</v>
      </c>
      <c r="AZ15" s="18">
        <f>IF(InputAccountsReveived[[#This Row],[EOMonth]]=EOMONTH(FY04_M06,0),InputAccountsReveived[[#This Row],[Amount Invoiced]],0)</f>
        <v>0</v>
      </c>
      <c r="BA15" s="18">
        <f>IF(InputAccountsReveived[[#This Row],[EOMonth]]=EOMONTH(FY04_M07,0),InputAccountsReveived[[#This Row],[Amount Invoiced]],0)</f>
        <v>0</v>
      </c>
      <c r="BB15" s="18">
        <f>IF(InputAccountsReveived[[#This Row],[EOMonth]]=EOMONTH(FY04_M08,0),InputAccountsReveived[[#This Row],[Amount Invoiced]],0)</f>
        <v>0</v>
      </c>
      <c r="BC15" s="18">
        <f>IF(InputAccountsReveived[[#This Row],[EOMonth]]=EOMONTH(FY04_M09,0),InputAccountsReveived[[#This Row],[Amount Invoiced]],0)</f>
        <v>0</v>
      </c>
      <c r="BD15" s="18">
        <f>IF(InputAccountsReveived[[#This Row],[EOMonth]]=EOMONTH(FY04_M10,0),InputAccountsReveived[[#This Row],[Amount Invoiced]],0)</f>
        <v>0</v>
      </c>
      <c r="BE15" s="18">
        <f>IF(InputAccountsReveived[[#This Row],[EOMonth]]=EOMONTH(FY04_M11,0),InputAccountsReveived[[#This Row],[Amount Invoiced]],0)</f>
        <v>0</v>
      </c>
      <c r="BF15" s="18">
        <f>IF(InputAccountsReveived[[#This Row],[EOMonth]]=EOMONTH(FY04_M12,0),InputAccountsReveived[[#This Row],[Amount Invoiced]],0)</f>
        <v>0</v>
      </c>
      <c r="BG15" s="18">
        <f>IF(InputAccountsReveived[[#This Row],[EOMonth]]=EOMONTH(FY05_M01,0),InputAccountsReveived[[#This Row],[Amount Invoiced]],0)</f>
        <v>0</v>
      </c>
      <c r="BH15" s="18">
        <f>IF(InputAccountsReveived[[#This Row],[EOMonth]]=EOMONTH(FY05_M02,0),InputAccountsReveived[[#This Row],[Amount Invoiced]],0)</f>
        <v>0</v>
      </c>
      <c r="BI15" s="18">
        <f>IF(InputAccountsReveived[[#This Row],[EOMonth]]=EOMONTH(FY05_M03,0),InputAccountsReveived[[#This Row],[Amount Invoiced]],0)</f>
        <v>0</v>
      </c>
      <c r="BJ15" s="18">
        <f>IF(InputAccountsReveived[[#This Row],[EOMonth]]=EOMONTH(FY05_M04,0),InputAccountsReveived[[#This Row],[Amount Invoiced]],0)</f>
        <v>0</v>
      </c>
      <c r="BK15" s="18">
        <f>IF(InputAccountsReveived[[#This Row],[EOMonth]]=EOMONTH(FY05_M05,0),InputAccountsReveived[[#This Row],[Amount Invoiced]],0)</f>
        <v>0</v>
      </c>
      <c r="BL15" s="18">
        <f>IF(InputAccountsReveived[[#This Row],[EOMonth]]=EOMONTH(FY05_M06,0),InputAccountsReveived[[#This Row],[Amount Invoiced]],0)</f>
        <v>0</v>
      </c>
      <c r="BM15" s="18">
        <f>IF(InputAccountsReveived[[#This Row],[EOMonth]]=EOMONTH(FY05_M07,0),InputAccountsReveived[[#This Row],[Amount Invoiced]],0)</f>
        <v>0</v>
      </c>
      <c r="BN15" s="18">
        <f>IF(InputAccountsReveived[[#This Row],[EOMonth]]=EOMONTH(FY05_M08,0),InputAccountsReveived[[#This Row],[Amount Invoiced]],0)</f>
        <v>0</v>
      </c>
      <c r="BO15" s="18">
        <f>IF(InputAccountsReveived[[#This Row],[EOMonth]]=EOMONTH(FY05_M09,0),InputAccountsReveived[[#This Row],[Amount Invoiced]],0)</f>
        <v>0</v>
      </c>
      <c r="BP15" s="18">
        <f>IF(InputAccountsReveived[[#This Row],[EOMonth]]=EOMONTH(FY05_M10,0),InputAccountsReveived[[#This Row],[Amount Invoiced]],0)</f>
        <v>0</v>
      </c>
      <c r="BQ15" s="18">
        <f>IF(InputAccountsReveived[[#This Row],[EOMonth]]=EOMONTH(FY05_M11,0),InputAccountsReveived[[#This Row],[Amount Invoiced]],0)</f>
        <v>0</v>
      </c>
      <c r="BR15" s="18">
        <f>IF(InputAccountsReveived[[#This Row],[EOMonth]]=EOMONTH(FY05_M12,0),InputAccountsReveived[[#This Row],[Amount Invoiced]],0)</f>
        <v>0</v>
      </c>
    </row>
    <row r="16" spans="2:70" ht="16.5" thickTop="1" thickBot="1" x14ac:dyDescent="0.3">
      <c r="B16" s="68"/>
      <c r="C16" s="6"/>
      <c r="D16" s="68"/>
      <c r="E16" s="68"/>
      <c r="F16" s="11"/>
      <c r="G16" s="6"/>
      <c r="H16" s="69" t="str">
        <f>IF(ISBLANK(InputAccountsReveived[[#This Row],[Date Invoiced]]),"",EOMONTH(InputAccountsReveived[[#This Row],[Date Invoiced]],0))</f>
        <v/>
      </c>
      <c r="I16" s="68"/>
      <c r="K16" s="10">
        <f>IF(InputAccountsReveived[[#This Row],[EOMonth]]=EOMONTH(FY01_M01,0),InputAccountsReveived[[#This Row],[Amount Invoiced]],0)</f>
        <v>0</v>
      </c>
      <c r="L16" s="10">
        <f>IF(InputAccountsReveived[[#This Row],[EOMonth]]=EOMONTH(FY01_M02,0),InputAccountsReveived[[#This Row],[Amount Invoiced]],0)</f>
        <v>0</v>
      </c>
      <c r="M16" s="10">
        <f>IF(InputAccountsReveived[[#This Row],[EOMonth]]=EOMONTH(FY01_M03,0),InputAccountsReveived[[#This Row],[Amount Invoiced]],0)</f>
        <v>0</v>
      </c>
      <c r="N16" s="10">
        <f>IF(InputAccountsReveived[[#This Row],[EOMonth]]=EOMONTH(FY01_M04,0),InputAccountsReveived[[#This Row],[Amount Invoiced]],0)</f>
        <v>0</v>
      </c>
      <c r="O16" s="10">
        <f>IF(InputAccountsReveived[[#This Row],[EOMonth]]=EOMONTH(FY01_M05,0),InputAccountsReveived[[#This Row],[Amount Invoiced]],0)</f>
        <v>0</v>
      </c>
      <c r="P16" s="10">
        <f>IF(InputAccountsReveived[[#This Row],[EOMonth]]=EOMONTH(FY01_M06,0),InputAccountsReveived[[#This Row],[Amount Invoiced]],0)</f>
        <v>0</v>
      </c>
      <c r="Q16" s="10">
        <f>IF(InputAccountsReveived[[#This Row],[EOMonth]]=EOMONTH(FY01_M07,0),InputAccountsReveived[[#This Row],[Amount Invoiced]],0)</f>
        <v>0</v>
      </c>
      <c r="R16" s="10">
        <f>IF(InputAccountsReveived[[#This Row],[EOMonth]]=EOMONTH(FY01_M08,0),InputAccountsReveived[[#This Row],[Amount Invoiced]],0)</f>
        <v>0</v>
      </c>
      <c r="S16" s="10">
        <f>IF(InputAccountsReveived[[#This Row],[EOMonth]]=EOMONTH(FY01_M09,0),InputAccountsReveived[[#This Row],[Amount Invoiced]],0)</f>
        <v>0</v>
      </c>
      <c r="T16" s="10">
        <f>IF(InputAccountsReveived[[#This Row],[EOMonth]]=EOMONTH(FY01_M10,0),InputAccountsReveived[[#This Row],[Amount Invoiced]],0)</f>
        <v>0</v>
      </c>
      <c r="U16" s="10">
        <f>IF(InputAccountsReveived[[#This Row],[EOMonth]]=EOMONTH(FY01_M11,0),InputAccountsReveived[[#This Row],[Amount Invoiced]],0)</f>
        <v>0</v>
      </c>
      <c r="V16" s="10">
        <f>IF(InputAccountsReveived[[#This Row],[EOMonth]]=EOMONTH(FY01_M12,0),InputAccountsReveived[[#This Row],[Amount Invoiced]],0)</f>
        <v>0</v>
      </c>
      <c r="W16" s="18">
        <f>IF(InputAccountsReveived[[#This Row],[EOMonth]]=EOMONTH(FY02_M01,0),InputAccountsReveived[[#This Row],[Amount Invoiced]],0)</f>
        <v>0</v>
      </c>
      <c r="X16" s="18">
        <f>IF(InputAccountsReveived[[#This Row],[EOMonth]]=EOMONTH(FY02_M02,0),InputAccountsReveived[[#This Row],[Amount Invoiced]],0)</f>
        <v>0</v>
      </c>
      <c r="Y16" s="18">
        <f>IF(InputAccountsReveived[[#This Row],[EOMonth]]=EOMONTH(FY02_M03,0),InputAccountsReveived[[#This Row],[Amount Invoiced]],0)</f>
        <v>0</v>
      </c>
      <c r="Z16" s="18">
        <f>IF(InputAccountsReveived[[#This Row],[EOMonth]]=EOMONTH(FY02_M04,0),InputAccountsReveived[[#This Row],[Amount Invoiced]],0)</f>
        <v>0</v>
      </c>
      <c r="AA16" s="18">
        <f>IF(InputAccountsReveived[[#This Row],[EOMonth]]=EOMONTH(FY02_M05,0),InputAccountsReveived[[#This Row],[Amount Invoiced]],0)</f>
        <v>0</v>
      </c>
      <c r="AB16" s="18">
        <f>IF(InputAccountsReveived[[#This Row],[EOMonth]]=EOMONTH(FY02_M06,0),InputAccountsReveived[[#This Row],[Amount Invoiced]],0)</f>
        <v>0</v>
      </c>
      <c r="AC16" s="18">
        <f>IF(InputAccountsReveived[[#This Row],[EOMonth]]=EOMONTH(FY02_M07,0),InputAccountsReveived[[#This Row],[Amount Invoiced]],0)</f>
        <v>0</v>
      </c>
      <c r="AD16" s="18">
        <f>IF(InputAccountsReveived[[#This Row],[EOMonth]]=EOMONTH(FY02_M08,0),InputAccountsReveived[[#This Row],[Amount Invoiced]],0)</f>
        <v>0</v>
      </c>
      <c r="AE16" s="18">
        <f>IF(InputAccountsReveived[[#This Row],[EOMonth]]=EOMONTH(FY02_M09,0),InputAccountsReveived[[#This Row],[Amount Invoiced]],0)</f>
        <v>0</v>
      </c>
      <c r="AF16" s="18">
        <f>IF(InputAccountsReveived[[#This Row],[EOMonth]]=EOMONTH(FY02_M10,0),InputAccountsReveived[[#This Row],[Amount Invoiced]],0)</f>
        <v>0</v>
      </c>
      <c r="AG16" s="18">
        <f>IF(InputAccountsReveived[[#This Row],[EOMonth]]=EOMONTH(FY02_M11,0),InputAccountsReveived[[#This Row],[Amount Invoiced]],0)</f>
        <v>0</v>
      </c>
      <c r="AH16" s="18">
        <f>IF(InputAccountsReveived[[#This Row],[EOMonth]]=EOMONTH(FY02_M12,0),InputAccountsReveived[[#This Row],[Amount Invoiced]],0)</f>
        <v>0</v>
      </c>
      <c r="AI16" s="18">
        <f>IF(InputAccountsReveived[[#This Row],[EOMonth]]=EOMONTH(FY03_M01,0),InputAccountsReveived[[#This Row],[Amount Invoiced]],0)</f>
        <v>0</v>
      </c>
      <c r="AJ16" s="18">
        <f>IF(InputAccountsReveived[[#This Row],[EOMonth]]=EOMONTH(FY03_M02,0),InputAccountsReveived[[#This Row],[Amount Invoiced]],0)</f>
        <v>0</v>
      </c>
      <c r="AK16" s="18">
        <f>IF(InputAccountsReveived[[#This Row],[EOMonth]]=EOMONTH(FY03_M03,0),InputAccountsReveived[[#This Row],[Amount Invoiced]],0)</f>
        <v>0</v>
      </c>
      <c r="AL16" s="18">
        <f>IF(InputAccountsReveived[[#This Row],[EOMonth]]=EOMONTH(FY03_M04,0),InputAccountsReveived[[#This Row],[Amount Invoiced]],0)</f>
        <v>0</v>
      </c>
      <c r="AM16" s="18">
        <f>IF(InputAccountsReveived[[#This Row],[EOMonth]]=EOMONTH(FY03_M05,0),InputAccountsReveived[[#This Row],[Amount Invoiced]],0)</f>
        <v>0</v>
      </c>
      <c r="AN16" s="18">
        <f>IF(InputAccountsReveived[[#This Row],[EOMonth]]=EOMONTH(FY03_M06,0),InputAccountsReveived[[#This Row],[Amount Invoiced]],0)</f>
        <v>0</v>
      </c>
      <c r="AO16" s="18">
        <f>IF(InputAccountsReveived[[#This Row],[EOMonth]]=EOMONTH(FY03_M07,0),InputAccountsReveived[[#This Row],[Amount Invoiced]],0)</f>
        <v>0</v>
      </c>
      <c r="AP16" s="18">
        <f>IF(InputAccountsReveived[[#This Row],[EOMonth]]=EOMONTH(FY03_M08,0),InputAccountsReveived[[#This Row],[Amount Invoiced]],0)</f>
        <v>0</v>
      </c>
      <c r="AQ16" s="18">
        <f>IF(InputAccountsReveived[[#This Row],[EOMonth]]=EOMONTH(FY03_M09,0),InputAccountsReveived[[#This Row],[Amount Invoiced]],0)</f>
        <v>0</v>
      </c>
      <c r="AR16" s="18">
        <f>IF(InputAccountsReveived[[#This Row],[EOMonth]]=EOMONTH(FY03_M10,0),InputAccountsReveived[[#This Row],[Amount Invoiced]],0)</f>
        <v>0</v>
      </c>
      <c r="AS16" s="18">
        <f>IF(InputAccountsReveived[[#This Row],[EOMonth]]=EOMONTH(FY03_M11,0),InputAccountsReveived[[#This Row],[Amount Invoiced]],0)</f>
        <v>0</v>
      </c>
      <c r="AT16" s="18">
        <f>IF(InputAccountsReveived[[#This Row],[EOMonth]]=EOMONTH(FY03_M12,0),InputAccountsReveived[[#This Row],[Amount Invoiced]],0)</f>
        <v>0</v>
      </c>
      <c r="AU16" s="18">
        <f>IF(InputAccountsReveived[[#This Row],[EOMonth]]=EOMONTH(FY04_M01,0),InputAccountsReveived[[#This Row],[Amount Invoiced]],0)</f>
        <v>0</v>
      </c>
      <c r="AV16" s="18">
        <f>IF(InputAccountsReveived[[#This Row],[EOMonth]]=EOMONTH(FY04_M02,0),InputAccountsReveived[[#This Row],[Amount Invoiced]],0)</f>
        <v>0</v>
      </c>
      <c r="AW16" s="18">
        <f>IF(InputAccountsReveived[[#This Row],[EOMonth]]=EOMONTH(FY04_M03,0),InputAccountsReveived[[#This Row],[Amount Invoiced]],0)</f>
        <v>0</v>
      </c>
      <c r="AX16" s="18">
        <f>IF(InputAccountsReveived[[#This Row],[EOMonth]]=EOMONTH(FY04_M04,0),InputAccountsReveived[[#This Row],[Amount Invoiced]],0)</f>
        <v>0</v>
      </c>
      <c r="AY16" s="18">
        <f>IF(InputAccountsReveived[[#This Row],[EOMonth]]=EOMONTH(FY04_M05,0),InputAccountsReveived[[#This Row],[Amount Invoiced]],0)</f>
        <v>0</v>
      </c>
      <c r="AZ16" s="18">
        <f>IF(InputAccountsReveived[[#This Row],[EOMonth]]=EOMONTH(FY04_M06,0),InputAccountsReveived[[#This Row],[Amount Invoiced]],0)</f>
        <v>0</v>
      </c>
      <c r="BA16" s="18">
        <f>IF(InputAccountsReveived[[#This Row],[EOMonth]]=EOMONTH(FY04_M07,0),InputAccountsReveived[[#This Row],[Amount Invoiced]],0)</f>
        <v>0</v>
      </c>
      <c r="BB16" s="18">
        <f>IF(InputAccountsReveived[[#This Row],[EOMonth]]=EOMONTH(FY04_M08,0),InputAccountsReveived[[#This Row],[Amount Invoiced]],0)</f>
        <v>0</v>
      </c>
      <c r="BC16" s="18">
        <f>IF(InputAccountsReveived[[#This Row],[EOMonth]]=EOMONTH(FY04_M09,0),InputAccountsReveived[[#This Row],[Amount Invoiced]],0)</f>
        <v>0</v>
      </c>
      <c r="BD16" s="18">
        <f>IF(InputAccountsReveived[[#This Row],[EOMonth]]=EOMONTH(FY04_M10,0),InputAccountsReveived[[#This Row],[Amount Invoiced]],0)</f>
        <v>0</v>
      </c>
      <c r="BE16" s="18">
        <f>IF(InputAccountsReveived[[#This Row],[EOMonth]]=EOMONTH(FY04_M11,0),InputAccountsReveived[[#This Row],[Amount Invoiced]],0)</f>
        <v>0</v>
      </c>
      <c r="BF16" s="18">
        <f>IF(InputAccountsReveived[[#This Row],[EOMonth]]=EOMONTH(FY04_M12,0),InputAccountsReveived[[#This Row],[Amount Invoiced]],0)</f>
        <v>0</v>
      </c>
      <c r="BG16" s="18">
        <f>IF(InputAccountsReveived[[#This Row],[EOMonth]]=EOMONTH(FY05_M01,0),InputAccountsReveived[[#This Row],[Amount Invoiced]],0)</f>
        <v>0</v>
      </c>
      <c r="BH16" s="18">
        <f>IF(InputAccountsReveived[[#This Row],[EOMonth]]=EOMONTH(FY05_M02,0),InputAccountsReveived[[#This Row],[Amount Invoiced]],0)</f>
        <v>0</v>
      </c>
      <c r="BI16" s="18">
        <f>IF(InputAccountsReveived[[#This Row],[EOMonth]]=EOMONTH(FY05_M03,0),InputAccountsReveived[[#This Row],[Amount Invoiced]],0)</f>
        <v>0</v>
      </c>
      <c r="BJ16" s="18">
        <f>IF(InputAccountsReveived[[#This Row],[EOMonth]]=EOMONTH(FY05_M04,0),InputAccountsReveived[[#This Row],[Amount Invoiced]],0)</f>
        <v>0</v>
      </c>
      <c r="BK16" s="18">
        <f>IF(InputAccountsReveived[[#This Row],[EOMonth]]=EOMONTH(FY05_M05,0),InputAccountsReveived[[#This Row],[Amount Invoiced]],0)</f>
        <v>0</v>
      </c>
      <c r="BL16" s="18">
        <f>IF(InputAccountsReveived[[#This Row],[EOMonth]]=EOMONTH(FY05_M06,0),InputAccountsReveived[[#This Row],[Amount Invoiced]],0)</f>
        <v>0</v>
      </c>
      <c r="BM16" s="18">
        <f>IF(InputAccountsReveived[[#This Row],[EOMonth]]=EOMONTH(FY05_M07,0),InputAccountsReveived[[#This Row],[Amount Invoiced]],0)</f>
        <v>0</v>
      </c>
      <c r="BN16" s="18">
        <f>IF(InputAccountsReveived[[#This Row],[EOMonth]]=EOMONTH(FY05_M08,0),InputAccountsReveived[[#This Row],[Amount Invoiced]],0)</f>
        <v>0</v>
      </c>
      <c r="BO16" s="18">
        <f>IF(InputAccountsReveived[[#This Row],[EOMonth]]=EOMONTH(FY05_M09,0),InputAccountsReveived[[#This Row],[Amount Invoiced]],0)</f>
        <v>0</v>
      </c>
      <c r="BP16" s="18">
        <f>IF(InputAccountsReveived[[#This Row],[EOMonth]]=EOMONTH(FY05_M10,0),InputAccountsReveived[[#This Row],[Amount Invoiced]],0)</f>
        <v>0</v>
      </c>
      <c r="BQ16" s="18">
        <f>IF(InputAccountsReveived[[#This Row],[EOMonth]]=EOMONTH(FY05_M11,0),InputAccountsReveived[[#This Row],[Amount Invoiced]],0)</f>
        <v>0</v>
      </c>
      <c r="BR16" s="18">
        <f>IF(InputAccountsReveived[[#This Row],[EOMonth]]=EOMONTH(FY05_M12,0),InputAccountsReveived[[#This Row],[Amount Invoiced]],0)</f>
        <v>0</v>
      </c>
    </row>
    <row r="17" spans="2:70" ht="16.5" thickTop="1" thickBot="1" x14ac:dyDescent="0.3">
      <c r="B17" s="68"/>
      <c r="C17" s="6"/>
      <c r="D17" s="68"/>
      <c r="E17" s="68"/>
      <c r="F17" s="11"/>
      <c r="G17" s="6"/>
      <c r="H17" s="69" t="str">
        <f>IF(ISBLANK(InputAccountsReveived[[#This Row],[Date Invoiced]]),"",EOMONTH(InputAccountsReveived[[#This Row],[Date Invoiced]],0))</f>
        <v/>
      </c>
      <c r="I17" s="68"/>
      <c r="K17" s="10">
        <f>IF(InputAccountsReveived[[#This Row],[EOMonth]]=EOMONTH(FY01_M01,0),InputAccountsReveived[[#This Row],[Amount Invoiced]],0)</f>
        <v>0</v>
      </c>
      <c r="L17" s="10">
        <f>IF(InputAccountsReveived[[#This Row],[EOMonth]]=EOMONTH(FY01_M02,0),InputAccountsReveived[[#This Row],[Amount Invoiced]],0)</f>
        <v>0</v>
      </c>
      <c r="M17" s="10">
        <f>IF(InputAccountsReveived[[#This Row],[EOMonth]]=EOMONTH(FY01_M03,0),InputAccountsReveived[[#This Row],[Amount Invoiced]],0)</f>
        <v>0</v>
      </c>
      <c r="N17" s="10">
        <f>IF(InputAccountsReveived[[#This Row],[EOMonth]]=EOMONTH(FY01_M04,0),InputAccountsReveived[[#This Row],[Amount Invoiced]],0)</f>
        <v>0</v>
      </c>
      <c r="O17" s="10">
        <f>IF(InputAccountsReveived[[#This Row],[EOMonth]]=EOMONTH(FY01_M05,0),InputAccountsReveived[[#This Row],[Amount Invoiced]],0)</f>
        <v>0</v>
      </c>
      <c r="P17" s="10">
        <f>IF(InputAccountsReveived[[#This Row],[EOMonth]]=EOMONTH(FY01_M06,0),InputAccountsReveived[[#This Row],[Amount Invoiced]],0)</f>
        <v>0</v>
      </c>
      <c r="Q17" s="10">
        <f>IF(InputAccountsReveived[[#This Row],[EOMonth]]=EOMONTH(FY01_M07,0),InputAccountsReveived[[#This Row],[Amount Invoiced]],0)</f>
        <v>0</v>
      </c>
      <c r="R17" s="10">
        <f>IF(InputAccountsReveived[[#This Row],[EOMonth]]=EOMONTH(FY01_M08,0),InputAccountsReveived[[#This Row],[Amount Invoiced]],0)</f>
        <v>0</v>
      </c>
      <c r="S17" s="10">
        <f>IF(InputAccountsReveived[[#This Row],[EOMonth]]=EOMONTH(FY01_M09,0),InputAccountsReveived[[#This Row],[Amount Invoiced]],0)</f>
        <v>0</v>
      </c>
      <c r="T17" s="10">
        <f>IF(InputAccountsReveived[[#This Row],[EOMonth]]=EOMONTH(FY01_M10,0),InputAccountsReveived[[#This Row],[Amount Invoiced]],0)</f>
        <v>0</v>
      </c>
      <c r="U17" s="10">
        <f>IF(InputAccountsReveived[[#This Row],[EOMonth]]=EOMONTH(FY01_M11,0),InputAccountsReveived[[#This Row],[Amount Invoiced]],0)</f>
        <v>0</v>
      </c>
      <c r="V17" s="10">
        <f>IF(InputAccountsReveived[[#This Row],[EOMonth]]=EOMONTH(FY01_M12,0),InputAccountsReveived[[#This Row],[Amount Invoiced]],0)</f>
        <v>0</v>
      </c>
      <c r="W17" s="18">
        <f>IF(InputAccountsReveived[[#This Row],[EOMonth]]=EOMONTH(FY02_M01,0),InputAccountsReveived[[#This Row],[Amount Invoiced]],0)</f>
        <v>0</v>
      </c>
      <c r="X17" s="18">
        <f>IF(InputAccountsReveived[[#This Row],[EOMonth]]=EOMONTH(FY02_M02,0),InputAccountsReveived[[#This Row],[Amount Invoiced]],0)</f>
        <v>0</v>
      </c>
      <c r="Y17" s="18">
        <f>IF(InputAccountsReveived[[#This Row],[EOMonth]]=EOMONTH(FY02_M03,0),InputAccountsReveived[[#This Row],[Amount Invoiced]],0)</f>
        <v>0</v>
      </c>
      <c r="Z17" s="18">
        <f>IF(InputAccountsReveived[[#This Row],[EOMonth]]=EOMONTH(FY02_M04,0),InputAccountsReveived[[#This Row],[Amount Invoiced]],0)</f>
        <v>0</v>
      </c>
      <c r="AA17" s="18">
        <f>IF(InputAccountsReveived[[#This Row],[EOMonth]]=EOMONTH(FY02_M05,0),InputAccountsReveived[[#This Row],[Amount Invoiced]],0)</f>
        <v>0</v>
      </c>
      <c r="AB17" s="18">
        <f>IF(InputAccountsReveived[[#This Row],[EOMonth]]=EOMONTH(FY02_M06,0),InputAccountsReveived[[#This Row],[Amount Invoiced]],0)</f>
        <v>0</v>
      </c>
      <c r="AC17" s="18">
        <f>IF(InputAccountsReveived[[#This Row],[EOMonth]]=EOMONTH(FY02_M07,0),InputAccountsReveived[[#This Row],[Amount Invoiced]],0)</f>
        <v>0</v>
      </c>
      <c r="AD17" s="18">
        <f>IF(InputAccountsReveived[[#This Row],[EOMonth]]=EOMONTH(FY02_M08,0),InputAccountsReveived[[#This Row],[Amount Invoiced]],0)</f>
        <v>0</v>
      </c>
      <c r="AE17" s="18">
        <f>IF(InputAccountsReveived[[#This Row],[EOMonth]]=EOMONTH(FY02_M09,0),InputAccountsReveived[[#This Row],[Amount Invoiced]],0)</f>
        <v>0</v>
      </c>
      <c r="AF17" s="18">
        <f>IF(InputAccountsReveived[[#This Row],[EOMonth]]=EOMONTH(FY02_M10,0),InputAccountsReveived[[#This Row],[Amount Invoiced]],0)</f>
        <v>0</v>
      </c>
      <c r="AG17" s="18">
        <f>IF(InputAccountsReveived[[#This Row],[EOMonth]]=EOMONTH(FY02_M11,0),InputAccountsReveived[[#This Row],[Amount Invoiced]],0)</f>
        <v>0</v>
      </c>
      <c r="AH17" s="18">
        <f>IF(InputAccountsReveived[[#This Row],[EOMonth]]=EOMONTH(FY02_M12,0),InputAccountsReveived[[#This Row],[Amount Invoiced]],0)</f>
        <v>0</v>
      </c>
      <c r="AI17" s="18">
        <f>IF(InputAccountsReveived[[#This Row],[EOMonth]]=EOMONTH(FY03_M01,0),InputAccountsReveived[[#This Row],[Amount Invoiced]],0)</f>
        <v>0</v>
      </c>
      <c r="AJ17" s="18">
        <f>IF(InputAccountsReveived[[#This Row],[EOMonth]]=EOMONTH(FY03_M02,0),InputAccountsReveived[[#This Row],[Amount Invoiced]],0)</f>
        <v>0</v>
      </c>
      <c r="AK17" s="18">
        <f>IF(InputAccountsReveived[[#This Row],[EOMonth]]=EOMONTH(FY03_M03,0),InputAccountsReveived[[#This Row],[Amount Invoiced]],0)</f>
        <v>0</v>
      </c>
      <c r="AL17" s="18">
        <f>IF(InputAccountsReveived[[#This Row],[EOMonth]]=EOMONTH(FY03_M04,0),InputAccountsReveived[[#This Row],[Amount Invoiced]],0)</f>
        <v>0</v>
      </c>
      <c r="AM17" s="18">
        <f>IF(InputAccountsReveived[[#This Row],[EOMonth]]=EOMONTH(FY03_M05,0),InputAccountsReveived[[#This Row],[Amount Invoiced]],0)</f>
        <v>0</v>
      </c>
      <c r="AN17" s="18">
        <f>IF(InputAccountsReveived[[#This Row],[EOMonth]]=EOMONTH(FY03_M06,0),InputAccountsReveived[[#This Row],[Amount Invoiced]],0)</f>
        <v>0</v>
      </c>
      <c r="AO17" s="18">
        <f>IF(InputAccountsReveived[[#This Row],[EOMonth]]=EOMONTH(FY03_M07,0),InputAccountsReveived[[#This Row],[Amount Invoiced]],0)</f>
        <v>0</v>
      </c>
      <c r="AP17" s="18">
        <f>IF(InputAccountsReveived[[#This Row],[EOMonth]]=EOMONTH(FY03_M08,0),InputAccountsReveived[[#This Row],[Amount Invoiced]],0)</f>
        <v>0</v>
      </c>
      <c r="AQ17" s="18">
        <f>IF(InputAccountsReveived[[#This Row],[EOMonth]]=EOMONTH(FY03_M09,0),InputAccountsReveived[[#This Row],[Amount Invoiced]],0)</f>
        <v>0</v>
      </c>
      <c r="AR17" s="18">
        <f>IF(InputAccountsReveived[[#This Row],[EOMonth]]=EOMONTH(FY03_M10,0),InputAccountsReveived[[#This Row],[Amount Invoiced]],0)</f>
        <v>0</v>
      </c>
      <c r="AS17" s="18">
        <f>IF(InputAccountsReveived[[#This Row],[EOMonth]]=EOMONTH(FY03_M11,0),InputAccountsReveived[[#This Row],[Amount Invoiced]],0)</f>
        <v>0</v>
      </c>
      <c r="AT17" s="18">
        <f>IF(InputAccountsReveived[[#This Row],[EOMonth]]=EOMONTH(FY03_M12,0),InputAccountsReveived[[#This Row],[Amount Invoiced]],0)</f>
        <v>0</v>
      </c>
      <c r="AU17" s="18">
        <f>IF(InputAccountsReveived[[#This Row],[EOMonth]]=EOMONTH(FY04_M01,0),InputAccountsReveived[[#This Row],[Amount Invoiced]],0)</f>
        <v>0</v>
      </c>
      <c r="AV17" s="18">
        <f>IF(InputAccountsReveived[[#This Row],[EOMonth]]=EOMONTH(FY04_M02,0),InputAccountsReveived[[#This Row],[Amount Invoiced]],0)</f>
        <v>0</v>
      </c>
      <c r="AW17" s="18">
        <f>IF(InputAccountsReveived[[#This Row],[EOMonth]]=EOMONTH(FY04_M03,0),InputAccountsReveived[[#This Row],[Amount Invoiced]],0)</f>
        <v>0</v>
      </c>
      <c r="AX17" s="18">
        <f>IF(InputAccountsReveived[[#This Row],[EOMonth]]=EOMONTH(FY04_M04,0),InputAccountsReveived[[#This Row],[Amount Invoiced]],0)</f>
        <v>0</v>
      </c>
      <c r="AY17" s="18">
        <f>IF(InputAccountsReveived[[#This Row],[EOMonth]]=EOMONTH(FY04_M05,0),InputAccountsReveived[[#This Row],[Amount Invoiced]],0)</f>
        <v>0</v>
      </c>
      <c r="AZ17" s="18">
        <f>IF(InputAccountsReveived[[#This Row],[EOMonth]]=EOMONTH(FY04_M06,0),InputAccountsReveived[[#This Row],[Amount Invoiced]],0)</f>
        <v>0</v>
      </c>
      <c r="BA17" s="18">
        <f>IF(InputAccountsReveived[[#This Row],[EOMonth]]=EOMONTH(FY04_M07,0),InputAccountsReveived[[#This Row],[Amount Invoiced]],0)</f>
        <v>0</v>
      </c>
      <c r="BB17" s="18">
        <f>IF(InputAccountsReveived[[#This Row],[EOMonth]]=EOMONTH(FY04_M08,0),InputAccountsReveived[[#This Row],[Amount Invoiced]],0)</f>
        <v>0</v>
      </c>
      <c r="BC17" s="18">
        <f>IF(InputAccountsReveived[[#This Row],[EOMonth]]=EOMONTH(FY04_M09,0),InputAccountsReveived[[#This Row],[Amount Invoiced]],0)</f>
        <v>0</v>
      </c>
      <c r="BD17" s="18">
        <f>IF(InputAccountsReveived[[#This Row],[EOMonth]]=EOMONTH(FY04_M10,0),InputAccountsReveived[[#This Row],[Amount Invoiced]],0)</f>
        <v>0</v>
      </c>
      <c r="BE17" s="18">
        <f>IF(InputAccountsReveived[[#This Row],[EOMonth]]=EOMONTH(FY04_M11,0),InputAccountsReveived[[#This Row],[Amount Invoiced]],0)</f>
        <v>0</v>
      </c>
      <c r="BF17" s="18">
        <f>IF(InputAccountsReveived[[#This Row],[EOMonth]]=EOMONTH(FY04_M12,0),InputAccountsReveived[[#This Row],[Amount Invoiced]],0)</f>
        <v>0</v>
      </c>
      <c r="BG17" s="18">
        <f>IF(InputAccountsReveived[[#This Row],[EOMonth]]=EOMONTH(FY05_M01,0),InputAccountsReveived[[#This Row],[Amount Invoiced]],0)</f>
        <v>0</v>
      </c>
      <c r="BH17" s="18">
        <f>IF(InputAccountsReveived[[#This Row],[EOMonth]]=EOMONTH(FY05_M02,0),InputAccountsReveived[[#This Row],[Amount Invoiced]],0)</f>
        <v>0</v>
      </c>
      <c r="BI17" s="18">
        <f>IF(InputAccountsReveived[[#This Row],[EOMonth]]=EOMONTH(FY05_M03,0),InputAccountsReveived[[#This Row],[Amount Invoiced]],0)</f>
        <v>0</v>
      </c>
      <c r="BJ17" s="18">
        <f>IF(InputAccountsReveived[[#This Row],[EOMonth]]=EOMONTH(FY05_M04,0),InputAccountsReveived[[#This Row],[Amount Invoiced]],0)</f>
        <v>0</v>
      </c>
      <c r="BK17" s="18">
        <f>IF(InputAccountsReveived[[#This Row],[EOMonth]]=EOMONTH(FY05_M05,0),InputAccountsReveived[[#This Row],[Amount Invoiced]],0)</f>
        <v>0</v>
      </c>
      <c r="BL17" s="18">
        <f>IF(InputAccountsReveived[[#This Row],[EOMonth]]=EOMONTH(FY05_M06,0),InputAccountsReveived[[#This Row],[Amount Invoiced]],0)</f>
        <v>0</v>
      </c>
      <c r="BM17" s="18">
        <f>IF(InputAccountsReveived[[#This Row],[EOMonth]]=EOMONTH(FY05_M07,0),InputAccountsReveived[[#This Row],[Amount Invoiced]],0)</f>
        <v>0</v>
      </c>
      <c r="BN17" s="18">
        <f>IF(InputAccountsReveived[[#This Row],[EOMonth]]=EOMONTH(FY05_M08,0),InputAccountsReveived[[#This Row],[Amount Invoiced]],0)</f>
        <v>0</v>
      </c>
      <c r="BO17" s="18">
        <f>IF(InputAccountsReveived[[#This Row],[EOMonth]]=EOMONTH(FY05_M09,0),InputAccountsReveived[[#This Row],[Amount Invoiced]],0)</f>
        <v>0</v>
      </c>
      <c r="BP17" s="18">
        <f>IF(InputAccountsReveived[[#This Row],[EOMonth]]=EOMONTH(FY05_M10,0),InputAccountsReveived[[#This Row],[Amount Invoiced]],0)</f>
        <v>0</v>
      </c>
      <c r="BQ17" s="18">
        <f>IF(InputAccountsReveived[[#This Row],[EOMonth]]=EOMONTH(FY05_M11,0),InputAccountsReveived[[#This Row],[Amount Invoiced]],0)</f>
        <v>0</v>
      </c>
      <c r="BR17" s="18">
        <f>IF(InputAccountsReveived[[#This Row],[EOMonth]]=EOMONTH(FY05_M12,0),InputAccountsReveived[[#This Row],[Amount Invoiced]],0)</f>
        <v>0</v>
      </c>
    </row>
    <row r="18" spans="2:70" ht="16.5" thickTop="1" thickBot="1" x14ac:dyDescent="0.3">
      <c r="B18" s="68"/>
      <c r="C18" s="6"/>
      <c r="D18" s="68"/>
      <c r="E18" s="68"/>
      <c r="F18" s="11"/>
      <c r="G18" s="6"/>
      <c r="H18" s="69" t="str">
        <f>IF(ISBLANK(InputAccountsReveived[[#This Row],[Date Invoiced]]),"",EOMONTH(InputAccountsReveived[[#This Row],[Date Invoiced]],0))</f>
        <v/>
      </c>
      <c r="I18" s="68"/>
      <c r="K18" s="10">
        <f>IF(InputAccountsReveived[[#This Row],[EOMonth]]=EOMONTH(FY01_M01,0),InputAccountsReveived[[#This Row],[Amount Invoiced]],0)</f>
        <v>0</v>
      </c>
      <c r="L18" s="10">
        <f>IF(InputAccountsReveived[[#This Row],[EOMonth]]=EOMONTH(FY01_M02,0),InputAccountsReveived[[#This Row],[Amount Invoiced]],0)</f>
        <v>0</v>
      </c>
      <c r="M18" s="10">
        <f>IF(InputAccountsReveived[[#This Row],[EOMonth]]=EOMONTH(FY01_M03,0),InputAccountsReveived[[#This Row],[Amount Invoiced]],0)</f>
        <v>0</v>
      </c>
      <c r="N18" s="10">
        <f>IF(InputAccountsReveived[[#This Row],[EOMonth]]=EOMONTH(FY01_M04,0),InputAccountsReveived[[#This Row],[Amount Invoiced]],0)</f>
        <v>0</v>
      </c>
      <c r="O18" s="10">
        <f>IF(InputAccountsReveived[[#This Row],[EOMonth]]=EOMONTH(FY01_M05,0),InputAccountsReveived[[#This Row],[Amount Invoiced]],0)</f>
        <v>0</v>
      </c>
      <c r="P18" s="10">
        <f>IF(InputAccountsReveived[[#This Row],[EOMonth]]=EOMONTH(FY01_M06,0),InputAccountsReveived[[#This Row],[Amount Invoiced]],0)</f>
        <v>0</v>
      </c>
      <c r="Q18" s="10">
        <f>IF(InputAccountsReveived[[#This Row],[EOMonth]]=EOMONTH(FY01_M07,0),InputAccountsReveived[[#This Row],[Amount Invoiced]],0)</f>
        <v>0</v>
      </c>
      <c r="R18" s="10">
        <f>IF(InputAccountsReveived[[#This Row],[EOMonth]]=EOMONTH(FY01_M08,0),InputAccountsReveived[[#This Row],[Amount Invoiced]],0)</f>
        <v>0</v>
      </c>
      <c r="S18" s="10">
        <f>IF(InputAccountsReveived[[#This Row],[EOMonth]]=EOMONTH(FY01_M09,0),InputAccountsReveived[[#This Row],[Amount Invoiced]],0)</f>
        <v>0</v>
      </c>
      <c r="T18" s="10">
        <f>IF(InputAccountsReveived[[#This Row],[EOMonth]]=EOMONTH(FY01_M10,0),InputAccountsReveived[[#This Row],[Amount Invoiced]],0)</f>
        <v>0</v>
      </c>
      <c r="U18" s="10">
        <f>IF(InputAccountsReveived[[#This Row],[EOMonth]]=EOMONTH(FY01_M11,0),InputAccountsReveived[[#This Row],[Amount Invoiced]],0)</f>
        <v>0</v>
      </c>
      <c r="V18" s="10">
        <f>IF(InputAccountsReveived[[#This Row],[EOMonth]]=EOMONTH(FY01_M12,0),InputAccountsReveived[[#This Row],[Amount Invoiced]],0)</f>
        <v>0</v>
      </c>
      <c r="W18" s="18">
        <f>IF(InputAccountsReveived[[#This Row],[EOMonth]]=EOMONTH(FY02_M01,0),InputAccountsReveived[[#This Row],[Amount Invoiced]],0)</f>
        <v>0</v>
      </c>
      <c r="X18" s="18">
        <f>IF(InputAccountsReveived[[#This Row],[EOMonth]]=EOMONTH(FY02_M02,0),InputAccountsReveived[[#This Row],[Amount Invoiced]],0)</f>
        <v>0</v>
      </c>
      <c r="Y18" s="18">
        <f>IF(InputAccountsReveived[[#This Row],[EOMonth]]=EOMONTH(FY02_M03,0),InputAccountsReveived[[#This Row],[Amount Invoiced]],0)</f>
        <v>0</v>
      </c>
      <c r="Z18" s="18">
        <f>IF(InputAccountsReveived[[#This Row],[EOMonth]]=EOMONTH(FY02_M04,0),InputAccountsReveived[[#This Row],[Amount Invoiced]],0)</f>
        <v>0</v>
      </c>
      <c r="AA18" s="18">
        <f>IF(InputAccountsReveived[[#This Row],[EOMonth]]=EOMONTH(FY02_M05,0),InputAccountsReveived[[#This Row],[Amount Invoiced]],0)</f>
        <v>0</v>
      </c>
      <c r="AB18" s="18">
        <f>IF(InputAccountsReveived[[#This Row],[EOMonth]]=EOMONTH(FY02_M06,0),InputAccountsReveived[[#This Row],[Amount Invoiced]],0)</f>
        <v>0</v>
      </c>
      <c r="AC18" s="18">
        <f>IF(InputAccountsReveived[[#This Row],[EOMonth]]=EOMONTH(FY02_M07,0),InputAccountsReveived[[#This Row],[Amount Invoiced]],0)</f>
        <v>0</v>
      </c>
      <c r="AD18" s="18">
        <f>IF(InputAccountsReveived[[#This Row],[EOMonth]]=EOMONTH(FY02_M08,0),InputAccountsReveived[[#This Row],[Amount Invoiced]],0)</f>
        <v>0</v>
      </c>
      <c r="AE18" s="18">
        <f>IF(InputAccountsReveived[[#This Row],[EOMonth]]=EOMONTH(FY02_M09,0),InputAccountsReveived[[#This Row],[Amount Invoiced]],0)</f>
        <v>0</v>
      </c>
      <c r="AF18" s="18">
        <f>IF(InputAccountsReveived[[#This Row],[EOMonth]]=EOMONTH(FY02_M10,0),InputAccountsReveived[[#This Row],[Amount Invoiced]],0)</f>
        <v>0</v>
      </c>
      <c r="AG18" s="18">
        <f>IF(InputAccountsReveived[[#This Row],[EOMonth]]=EOMONTH(FY02_M11,0),InputAccountsReveived[[#This Row],[Amount Invoiced]],0)</f>
        <v>0</v>
      </c>
      <c r="AH18" s="18">
        <f>IF(InputAccountsReveived[[#This Row],[EOMonth]]=EOMONTH(FY02_M12,0),InputAccountsReveived[[#This Row],[Amount Invoiced]],0)</f>
        <v>0</v>
      </c>
      <c r="AI18" s="18">
        <f>IF(InputAccountsReveived[[#This Row],[EOMonth]]=EOMONTH(FY03_M01,0),InputAccountsReveived[[#This Row],[Amount Invoiced]],0)</f>
        <v>0</v>
      </c>
      <c r="AJ18" s="18">
        <f>IF(InputAccountsReveived[[#This Row],[EOMonth]]=EOMONTH(FY03_M02,0),InputAccountsReveived[[#This Row],[Amount Invoiced]],0)</f>
        <v>0</v>
      </c>
      <c r="AK18" s="18">
        <f>IF(InputAccountsReveived[[#This Row],[EOMonth]]=EOMONTH(FY03_M03,0),InputAccountsReveived[[#This Row],[Amount Invoiced]],0)</f>
        <v>0</v>
      </c>
      <c r="AL18" s="18">
        <f>IF(InputAccountsReveived[[#This Row],[EOMonth]]=EOMONTH(FY03_M04,0),InputAccountsReveived[[#This Row],[Amount Invoiced]],0)</f>
        <v>0</v>
      </c>
      <c r="AM18" s="18">
        <f>IF(InputAccountsReveived[[#This Row],[EOMonth]]=EOMONTH(FY03_M05,0),InputAccountsReveived[[#This Row],[Amount Invoiced]],0)</f>
        <v>0</v>
      </c>
      <c r="AN18" s="18">
        <f>IF(InputAccountsReveived[[#This Row],[EOMonth]]=EOMONTH(FY03_M06,0),InputAccountsReveived[[#This Row],[Amount Invoiced]],0)</f>
        <v>0</v>
      </c>
      <c r="AO18" s="18">
        <f>IF(InputAccountsReveived[[#This Row],[EOMonth]]=EOMONTH(FY03_M07,0),InputAccountsReveived[[#This Row],[Amount Invoiced]],0)</f>
        <v>0</v>
      </c>
      <c r="AP18" s="18">
        <f>IF(InputAccountsReveived[[#This Row],[EOMonth]]=EOMONTH(FY03_M08,0),InputAccountsReveived[[#This Row],[Amount Invoiced]],0)</f>
        <v>0</v>
      </c>
      <c r="AQ18" s="18">
        <f>IF(InputAccountsReveived[[#This Row],[EOMonth]]=EOMONTH(FY03_M09,0),InputAccountsReveived[[#This Row],[Amount Invoiced]],0)</f>
        <v>0</v>
      </c>
      <c r="AR18" s="18">
        <f>IF(InputAccountsReveived[[#This Row],[EOMonth]]=EOMONTH(FY03_M10,0),InputAccountsReveived[[#This Row],[Amount Invoiced]],0)</f>
        <v>0</v>
      </c>
      <c r="AS18" s="18">
        <f>IF(InputAccountsReveived[[#This Row],[EOMonth]]=EOMONTH(FY03_M11,0),InputAccountsReveived[[#This Row],[Amount Invoiced]],0)</f>
        <v>0</v>
      </c>
      <c r="AT18" s="18">
        <f>IF(InputAccountsReveived[[#This Row],[EOMonth]]=EOMONTH(FY03_M12,0),InputAccountsReveived[[#This Row],[Amount Invoiced]],0)</f>
        <v>0</v>
      </c>
      <c r="AU18" s="18">
        <f>IF(InputAccountsReveived[[#This Row],[EOMonth]]=EOMONTH(FY04_M01,0),InputAccountsReveived[[#This Row],[Amount Invoiced]],0)</f>
        <v>0</v>
      </c>
      <c r="AV18" s="18">
        <f>IF(InputAccountsReveived[[#This Row],[EOMonth]]=EOMONTH(FY04_M02,0),InputAccountsReveived[[#This Row],[Amount Invoiced]],0)</f>
        <v>0</v>
      </c>
      <c r="AW18" s="18">
        <f>IF(InputAccountsReveived[[#This Row],[EOMonth]]=EOMONTH(FY04_M03,0),InputAccountsReveived[[#This Row],[Amount Invoiced]],0)</f>
        <v>0</v>
      </c>
      <c r="AX18" s="18">
        <f>IF(InputAccountsReveived[[#This Row],[EOMonth]]=EOMONTH(FY04_M04,0),InputAccountsReveived[[#This Row],[Amount Invoiced]],0)</f>
        <v>0</v>
      </c>
      <c r="AY18" s="18">
        <f>IF(InputAccountsReveived[[#This Row],[EOMonth]]=EOMONTH(FY04_M05,0),InputAccountsReveived[[#This Row],[Amount Invoiced]],0)</f>
        <v>0</v>
      </c>
      <c r="AZ18" s="18">
        <f>IF(InputAccountsReveived[[#This Row],[EOMonth]]=EOMONTH(FY04_M06,0),InputAccountsReveived[[#This Row],[Amount Invoiced]],0)</f>
        <v>0</v>
      </c>
      <c r="BA18" s="18">
        <f>IF(InputAccountsReveived[[#This Row],[EOMonth]]=EOMONTH(FY04_M07,0),InputAccountsReveived[[#This Row],[Amount Invoiced]],0)</f>
        <v>0</v>
      </c>
      <c r="BB18" s="18">
        <f>IF(InputAccountsReveived[[#This Row],[EOMonth]]=EOMONTH(FY04_M08,0),InputAccountsReveived[[#This Row],[Amount Invoiced]],0)</f>
        <v>0</v>
      </c>
      <c r="BC18" s="18">
        <f>IF(InputAccountsReveived[[#This Row],[EOMonth]]=EOMONTH(FY04_M09,0),InputAccountsReveived[[#This Row],[Amount Invoiced]],0)</f>
        <v>0</v>
      </c>
      <c r="BD18" s="18">
        <f>IF(InputAccountsReveived[[#This Row],[EOMonth]]=EOMONTH(FY04_M10,0),InputAccountsReveived[[#This Row],[Amount Invoiced]],0)</f>
        <v>0</v>
      </c>
      <c r="BE18" s="18">
        <f>IF(InputAccountsReveived[[#This Row],[EOMonth]]=EOMONTH(FY04_M11,0),InputAccountsReveived[[#This Row],[Amount Invoiced]],0)</f>
        <v>0</v>
      </c>
      <c r="BF18" s="18">
        <f>IF(InputAccountsReveived[[#This Row],[EOMonth]]=EOMONTH(FY04_M12,0),InputAccountsReveived[[#This Row],[Amount Invoiced]],0)</f>
        <v>0</v>
      </c>
      <c r="BG18" s="18">
        <f>IF(InputAccountsReveived[[#This Row],[EOMonth]]=EOMONTH(FY05_M01,0),InputAccountsReveived[[#This Row],[Amount Invoiced]],0)</f>
        <v>0</v>
      </c>
      <c r="BH18" s="18">
        <f>IF(InputAccountsReveived[[#This Row],[EOMonth]]=EOMONTH(FY05_M02,0),InputAccountsReveived[[#This Row],[Amount Invoiced]],0)</f>
        <v>0</v>
      </c>
      <c r="BI18" s="18">
        <f>IF(InputAccountsReveived[[#This Row],[EOMonth]]=EOMONTH(FY05_M03,0),InputAccountsReveived[[#This Row],[Amount Invoiced]],0)</f>
        <v>0</v>
      </c>
      <c r="BJ18" s="18">
        <f>IF(InputAccountsReveived[[#This Row],[EOMonth]]=EOMONTH(FY05_M04,0),InputAccountsReveived[[#This Row],[Amount Invoiced]],0)</f>
        <v>0</v>
      </c>
      <c r="BK18" s="18">
        <f>IF(InputAccountsReveived[[#This Row],[EOMonth]]=EOMONTH(FY05_M05,0),InputAccountsReveived[[#This Row],[Amount Invoiced]],0)</f>
        <v>0</v>
      </c>
      <c r="BL18" s="18">
        <f>IF(InputAccountsReveived[[#This Row],[EOMonth]]=EOMONTH(FY05_M06,0),InputAccountsReveived[[#This Row],[Amount Invoiced]],0)</f>
        <v>0</v>
      </c>
      <c r="BM18" s="18">
        <f>IF(InputAccountsReveived[[#This Row],[EOMonth]]=EOMONTH(FY05_M07,0),InputAccountsReveived[[#This Row],[Amount Invoiced]],0)</f>
        <v>0</v>
      </c>
      <c r="BN18" s="18">
        <f>IF(InputAccountsReveived[[#This Row],[EOMonth]]=EOMONTH(FY05_M08,0),InputAccountsReveived[[#This Row],[Amount Invoiced]],0)</f>
        <v>0</v>
      </c>
      <c r="BO18" s="18">
        <f>IF(InputAccountsReveived[[#This Row],[EOMonth]]=EOMONTH(FY05_M09,0),InputAccountsReveived[[#This Row],[Amount Invoiced]],0)</f>
        <v>0</v>
      </c>
      <c r="BP18" s="18">
        <f>IF(InputAccountsReveived[[#This Row],[EOMonth]]=EOMONTH(FY05_M10,0),InputAccountsReveived[[#This Row],[Amount Invoiced]],0)</f>
        <v>0</v>
      </c>
      <c r="BQ18" s="18">
        <f>IF(InputAccountsReveived[[#This Row],[EOMonth]]=EOMONTH(FY05_M11,0),InputAccountsReveived[[#This Row],[Amount Invoiced]],0)</f>
        <v>0</v>
      </c>
      <c r="BR18" s="18">
        <f>IF(InputAccountsReveived[[#This Row],[EOMonth]]=EOMONTH(FY05_M12,0),InputAccountsReveived[[#This Row],[Amount Invoiced]],0)</f>
        <v>0</v>
      </c>
    </row>
    <row r="19" spans="2:70" ht="16.5" thickTop="1" thickBot="1" x14ac:dyDescent="0.3">
      <c r="B19" s="68"/>
      <c r="C19" s="6"/>
      <c r="D19" s="68"/>
      <c r="E19" s="68"/>
      <c r="F19" s="11"/>
      <c r="G19" s="6"/>
      <c r="H19" s="69" t="str">
        <f>IF(ISBLANK(InputAccountsReveived[[#This Row],[Date Invoiced]]),"",EOMONTH(InputAccountsReveived[[#This Row],[Date Invoiced]],0))</f>
        <v/>
      </c>
      <c r="I19" s="68"/>
      <c r="K19" s="10">
        <f>IF(InputAccountsReveived[[#This Row],[EOMonth]]=EOMONTH(FY01_M01,0),InputAccountsReveived[[#This Row],[Amount Invoiced]],0)</f>
        <v>0</v>
      </c>
      <c r="L19" s="10">
        <f>IF(InputAccountsReveived[[#This Row],[EOMonth]]=EOMONTH(FY01_M02,0),InputAccountsReveived[[#This Row],[Amount Invoiced]],0)</f>
        <v>0</v>
      </c>
      <c r="M19" s="10">
        <f>IF(InputAccountsReveived[[#This Row],[EOMonth]]=EOMONTH(FY01_M03,0),InputAccountsReveived[[#This Row],[Amount Invoiced]],0)</f>
        <v>0</v>
      </c>
      <c r="N19" s="10">
        <f>IF(InputAccountsReveived[[#This Row],[EOMonth]]=EOMONTH(FY01_M04,0),InputAccountsReveived[[#This Row],[Amount Invoiced]],0)</f>
        <v>0</v>
      </c>
      <c r="O19" s="10">
        <f>IF(InputAccountsReveived[[#This Row],[EOMonth]]=EOMONTH(FY01_M05,0),InputAccountsReveived[[#This Row],[Amount Invoiced]],0)</f>
        <v>0</v>
      </c>
      <c r="P19" s="10">
        <f>IF(InputAccountsReveived[[#This Row],[EOMonth]]=EOMONTH(FY01_M06,0),InputAccountsReveived[[#This Row],[Amount Invoiced]],0)</f>
        <v>0</v>
      </c>
      <c r="Q19" s="10">
        <f>IF(InputAccountsReveived[[#This Row],[EOMonth]]=EOMONTH(FY01_M07,0),InputAccountsReveived[[#This Row],[Amount Invoiced]],0)</f>
        <v>0</v>
      </c>
      <c r="R19" s="10">
        <f>IF(InputAccountsReveived[[#This Row],[EOMonth]]=EOMONTH(FY01_M08,0),InputAccountsReveived[[#This Row],[Amount Invoiced]],0)</f>
        <v>0</v>
      </c>
      <c r="S19" s="10">
        <f>IF(InputAccountsReveived[[#This Row],[EOMonth]]=EOMONTH(FY01_M09,0),InputAccountsReveived[[#This Row],[Amount Invoiced]],0)</f>
        <v>0</v>
      </c>
      <c r="T19" s="10">
        <f>IF(InputAccountsReveived[[#This Row],[EOMonth]]=EOMONTH(FY01_M10,0),InputAccountsReveived[[#This Row],[Amount Invoiced]],0)</f>
        <v>0</v>
      </c>
      <c r="U19" s="10">
        <f>IF(InputAccountsReveived[[#This Row],[EOMonth]]=EOMONTH(FY01_M11,0),InputAccountsReveived[[#This Row],[Amount Invoiced]],0)</f>
        <v>0</v>
      </c>
      <c r="V19" s="10">
        <f>IF(InputAccountsReveived[[#This Row],[EOMonth]]=EOMONTH(FY01_M12,0),InputAccountsReveived[[#This Row],[Amount Invoiced]],0)</f>
        <v>0</v>
      </c>
      <c r="W19" s="18">
        <f>IF(InputAccountsReveived[[#This Row],[EOMonth]]=EOMONTH(FY02_M01,0),InputAccountsReveived[[#This Row],[Amount Invoiced]],0)</f>
        <v>0</v>
      </c>
      <c r="X19" s="18">
        <f>IF(InputAccountsReveived[[#This Row],[EOMonth]]=EOMONTH(FY02_M02,0),InputAccountsReveived[[#This Row],[Amount Invoiced]],0)</f>
        <v>0</v>
      </c>
      <c r="Y19" s="18">
        <f>IF(InputAccountsReveived[[#This Row],[EOMonth]]=EOMONTH(FY02_M03,0),InputAccountsReveived[[#This Row],[Amount Invoiced]],0)</f>
        <v>0</v>
      </c>
      <c r="Z19" s="18">
        <f>IF(InputAccountsReveived[[#This Row],[EOMonth]]=EOMONTH(FY02_M04,0),InputAccountsReveived[[#This Row],[Amount Invoiced]],0)</f>
        <v>0</v>
      </c>
      <c r="AA19" s="18">
        <f>IF(InputAccountsReveived[[#This Row],[EOMonth]]=EOMONTH(FY02_M05,0),InputAccountsReveived[[#This Row],[Amount Invoiced]],0)</f>
        <v>0</v>
      </c>
      <c r="AB19" s="18">
        <f>IF(InputAccountsReveived[[#This Row],[EOMonth]]=EOMONTH(FY02_M06,0),InputAccountsReveived[[#This Row],[Amount Invoiced]],0)</f>
        <v>0</v>
      </c>
      <c r="AC19" s="18">
        <f>IF(InputAccountsReveived[[#This Row],[EOMonth]]=EOMONTH(FY02_M07,0),InputAccountsReveived[[#This Row],[Amount Invoiced]],0)</f>
        <v>0</v>
      </c>
      <c r="AD19" s="18">
        <f>IF(InputAccountsReveived[[#This Row],[EOMonth]]=EOMONTH(FY02_M08,0),InputAccountsReveived[[#This Row],[Amount Invoiced]],0)</f>
        <v>0</v>
      </c>
      <c r="AE19" s="18">
        <f>IF(InputAccountsReveived[[#This Row],[EOMonth]]=EOMONTH(FY02_M09,0),InputAccountsReveived[[#This Row],[Amount Invoiced]],0)</f>
        <v>0</v>
      </c>
      <c r="AF19" s="18">
        <f>IF(InputAccountsReveived[[#This Row],[EOMonth]]=EOMONTH(FY02_M10,0),InputAccountsReveived[[#This Row],[Amount Invoiced]],0)</f>
        <v>0</v>
      </c>
      <c r="AG19" s="18">
        <f>IF(InputAccountsReveived[[#This Row],[EOMonth]]=EOMONTH(FY02_M11,0),InputAccountsReveived[[#This Row],[Amount Invoiced]],0)</f>
        <v>0</v>
      </c>
      <c r="AH19" s="18">
        <f>IF(InputAccountsReveived[[#This Row],[EOMonth]]=EOMONTH(FY02_M12,0),InputAccountsReveived[[#This Row],[Amount Invoiced]],0)</f>
        <v>0</v>
      </c>
      <c r="AI19" s="18">
        <f>IF(InputAccountsReveived[[#This Row],[EOMonth]]=EOMONTH(FY03_M01,0),InputAccountsReveived[[#This Row],[Amount Invoiced]],0)</f>
        <v>0</v>
      </c>
      <c r="AJ19" s="18">
        <f>IF(InputAccountsReveived[[#This Row],[EOMonth]]=EOMONTH(FY03_M02,0),InputAccountsReveived[[#This Row],[Amount Invoiced]],0)</f>
        <v>0</v>
      </c>
      <c r="AK19" s="18">
        <f>IF(InputAccountsReveived[[#This Row],[EOMonth]]=EOMONTH(FY03_M03,0),InputAccountsReveived[[#This Row],[Amount Invoiced]],0)</f>
        <v>0</v>
      </c>
      <c r="AL19" s="18">
        <f>IF(InputAccountsReveived[[#This Row],[EOMonth]]=EOMONTH(FY03_M04,0),InputAccountsReveived[[#This Row],[Amount Invoiced]],0)</f>
        <v>0</v>
      </c>
      <c r="AM19" s="18">
        <f>IF(InputAccountsReveived[[#This Row],[EOMonth]]=EOMONTH(FY03_M05,0),InputAccountsReveived[[#This Row],[Amount Invoiced]],0)</f>
        <v>0</v>
      </c>
      <c r="AN19" s="18">
        <f>IF(InputAccountsReveived[[#This Row],[EOMonth]]=EOMONTH(FY03_M06,0),InputAccountsReveived[[#This Row],[Amount Invoiced]],0)</f>
        <v>0</v>
      </c>
      <c r="AO19" s="18">
        <f>IF(InputAccountsReveived[[#This Row],[EOMonth]]=EOMONTH(FY03_M07,0),InputAccountsReveived[[#This Row],[Amount Invoiced]],0)</f>
        <v>0</v>
      </c>
      <c r="AP19" s="18">
        <f>IF(InputAccountsReveived[[#This Row],[EOMonth]]=EOMONTH(FY03_M08,0),InputAccountsReveived[[#This Row],[Amount Invoiced]],0)</f>
        <v>0</v>
      </c>
      <c r="AQ19" s="18">
        <f>IF(InputAccountsReveived[[#This Row],[EOMonth]]=EOMONTH(FY03_M09,0),InputAccountsReveived[[#This Row],[Amount Invoiced]],0)</f>
        <v>0</v>
      </c>
      <c r="AR19" s="18">
        <f>IF(InputAccountsReveived[[#This Row],[EOMonth]]=EOMONTH(FY03_M10,0),InputAccountsReveived[[#This Row],[Amount Invoiced]],0)</f>
        <v>0</v>
      </c>
      <c r="AS19" s="18">
        <f>IF(InputAccountsReveived[[#This Row],[EOMonth]]=EOMONTH(FY03_M11,0),InputAccountsReveived[[#This Row],[Amount Invoiced]],0)</f>
        <v>0</v>
      </c>
      <c r="AT19" s="18">
        <f>IF(InputAccountsReveived[[#This Row],[EOMonth]]=EOMONTH(FY03_M12,0),InputAccountsReveived[[#This Row],[Amount Invoiced]],0)</f>
        <v>0</v>
      </c>
      <c r="AU19" s="18">
        <f>IF(InputAccountsReveived[[#This Row],[EOMonth]]=EOMONTH(FY04_M01,0),InputAccountsReveived[[#This Row],[Amount Invoiced]],0)</f>
        <v>0</v>
      </c>
      <c r="AV19" s="18">
        <f>IF(InputAccountsReveived[[#This Row],[EOMonth]]=EOMONTH(FY04_M02,0),InputAccountsReveived[[#This Row],[Amount Invoiced]],0)</f>
        <v>0</v>
      </c>
      <c r="AW19" s="18">
        <f>IF(InputAccountsReveived[[#This Row],[EOMonth]]=EOMONTH(FY04_M03,0),InputAccountsReveived[[#This Row],[Amount Invoiced]],0)</f>
        <v>0</v>
      </c>
      <c r="AX19" s="18">
        <f>IF(InputAccountsReveived[[#This Row],[EOMonth]]=EOMONTH(FY04_M04,0),InputAccountsReveived[[#This Row],[Amount Invoiced]],0)</f>
        <v>0</v>
      </c>
      <c r="AY19" s="18">
        <f>IF(InputAccountsReveived[[#This Row],[EOMonth]]=EOMONTH(FY04_M05,0),InputAccountsReveived[[#This Row],[Amount Invoiced]],0)</f>
        <v>0</v>
      </c>
      <c r="AZ19" s="18">
        <f>IF(InputAccountsReveived[[#This Row],[EOMonth]]=EOMONTH(FY04_M06,0),InputAccountsReveived[[#This Row],[Amount Invoiced]],0)</f>
        <v>0</v>
      </c>
      <c r="BA19" s="18">
        <f>IF(InputAccountsReveived[[#This Row],[EOMonth]]=EOMONTH(FY04_M07,0),InputAccountsReveived[[#This Row],[Amount Invoiced]],0)</f>
        <v>0</v>
      </c>
      <c r="BB19" s="18">
        <f>IF(InputAccountsReveived[[#This Row],[EOMonth]]=EOMONTH(FY04_M08,0),InputAccountsReveived[[#This Row],[Amount Invoiced]],0)</f>
        <v>0</v>
      </c>
      <c r="BC19" s="18">
        <f>IF(InputAccountsReveived[[#This Row],[EOMonth]]=EOMONTH(FY04_M09,0),InputAccountsReveived[[#This Row],[Amount Invoiced]],0)</f>
        <v>0</v>
      </c>
      <c r="BD19" s="18">
        <f>IF(InputAccountsReveived[[#This Row],[EOMonth]]=EOMONTH(FY04_M10,0),InputAccountsReveived[[#This Row],[Amount Invoiced]],0)</f>
        <v>0</v>
      </c>
      <c r="BE19" s="18">
        <f>IF(InputAccountsReveived[[#This Row],[EOMonth]]=EOMONTH(FY04_M11,0),InputAccountsReveived[[#This Row],[Amount Invoiced]],0)</f>
        <v>0</v>
      </c>
      <c r="BF19" s="18">
        <f>IF(InputAccountsReveived[[#This Row],[EOMonth]]=EOMONTH(FY04_M12,0),InputAccountsReveived[[#This Row],[Amount Invoiced]],0)</f>
        <v>0</v>
      </c>
      <c r="BG19" s="18">
        <f>IF(InputAccountsReveived[[#This Row],[EOMonth]]=EOMONTH(FY05_M01,0),InputAccountsReveived[[#This Row],[Amount Invoiced]],0)</f>
        <v>0</v>
      </c>
      <c r="BH19" s="18">
        <f>IF(InputAccountsReveived[[#This Row],[EOMonth]]=EOMONTH(FY05_M02,0),InputAccountsReveived[[#This Row],[Amount Invoiced]],0)</f>
        <v>0</v>
      </c>
      <c r="BI19" s="18">
        <f>IF(InputAccountsReveived[[#This Row],[EOMonth]]=EOMONTH(FY05_M03,0),InputAccountsReveived[[#This Row],[Amount Invoiced]],0)</f>
        <v>0</v>
      </c>
      <c r="BJ19" s="18">
        <f>IF(InputAccountsReveived[[#This Row],[EOMonth]]=EOMONTH(FY05_M04,0),InputAccountsReveived[[#This Row],[Amount Invoiced]],0)</f>
        <v>0</v>
      </c>
      <c r="BK19" s="18">
        <f>IF(InputAccountsReveived[[#This Row],[EOMonth]]=EOMONTH(FY05_M05,0),InputAccountsReveived[[#This Row],[Amount Invoiced]],0)</f>
        <v>0</v>
      </c>
      <c r="BL19" s="18">
        <f>IF(InputAccountsReveived[[#This Row],[EOMonth]]=EOMONTH(FY05_M06,0),InputAccountsReveived[[#This Row],[Amount Invoiced]],0)</f>
        <v>0</v>
      </c>
      <c r="BM19" s="18">
        <f>IF(InputAccountsReveived[[#This Row],[EOMonth]]=EOMONTH(FY05_M07,0),InputAccountsReveived[[#This Row],[Amount Invoiced]],0)</f>
        <v>0</v>
      </c>
      <c r="BN19" s="18">
        <f>IF(InputAccountsReveived[[#This Row],[EOMonth]]=EOMONTH(FY05_M08,0),InputAccountsReveived[[#This Row],[Amount Invoiced]],0)</f>
        <v>0</v>
      </c>
      <c r="BO19" s="18">
        <f>IF(InputAccountsReveived[[#This Row],[EOMonth]]=EOMONTH(FY05_M09,0),InputAccountsReveived[[#This Row],[Amount Invoiced]],0)</f>
        <v>0</v>
      </c>
      <c r="BP19" s="18">
        <f>IF(InputAccountsReveived[[#This Row],[EOMonth]]=EOMONTH(FY05_M10,0),InputAccountsReveived[[#This Row],[Amount Invoiced]],0)</f>
        <v>0</v>
      </c>
      <c r="BQ19" s="18">
        <f>IF(InputAccountsReveived[[#This Row],[EOMonth]]=EOMONTH(FY05_M11,0),InputAccountsReveived[[#This Row],[Amount Invoiced]],0)</f>
        <v>0</v>
      </c>
      <c r="BR19" s="18">
        <f>IF(InputAccountsReveived[[#This Row],[EOMonth]]=EOMONTH(FY05_M12,0),InputAccountsReveived[[#This Row],[Amount Invoiced]],0)</f>
        <v>0</v>
      </c>
    </row>
    <row r="20" spans="2:70" ht="16.5" thickTop="1" thickBot="1" x14ac:dyDescent="0.3">
      <c r="B20" s="68"/>
      <c r="C20" s="6"/>
      <c r="D20" s="68"/>
      <c r="E20" s="68"/>
      <c r="F20" s="11"/>
      <c r="G20" s="6"/>
      <c r="H20" s="69" t="str">
        <f>IF(ISBLANK(InputAccountsReveived[[#This Row],[Date Invoiced]]),"",EOMONTH(InputAccountsReveived[[#This Row],[Date Invoiced]],0))</f>
        <v/>
      </c>
      <c r="I20" s="68"/>
      <c r="K20" s="10">
        <f>IF(InputAccountsReveived[[#This Row],[EOMonth]]=EOMONTH(FY01_M01,0),InputAccountsReveived[[#This Row],[Amount Invoiced]],0)</f>
        <v>0</v>
      </c>
      <c r="L20" s="10">
        <f>IF(InputAccountsReveived[[#This Row],[EOMonth]]=EOMONTH(FY01_M02,0),InputAccountsReveived[[#This Row],[Amount Invoiced]],0)</f>
        <v>0</v>
      </c>
      <c r="M20" s="10">
        <f>IF(InputAccountsReveived[[#This Row],[EOMonth]]=EOMONTH(FY01_M03,0),InputAccountsReveived[[#This Row],[Amount Invoiced]],0)</f>
        <v>0</v>
      </c>
      <c r="N20" s="10">
        <f>IF(InputAccountsReveived[[#This Row],[EOMonth]]=EOMONTH(FY01_M04,0),InputAccountsReveived[[#This Row],[Amount Invoiced]],0)</f>
        <v>0</v>
      </c>
      <c r="O20" s="10">
        <f>IF(InputAccountsReveived[[#This Row],[EOMonth]]=EOMONTH(FY01_M05,0),InputAccountsReveived[[#This Row],[Amount Invoiced]],0)</f>
        <v>0</v>
      </c>
      <c r="P20" s="10">
        <f>IF(InputAccountsReveived[[#This Row],[EOMonth]]=EOMONTH(FY01_M06,0),InputAccountsReveived[[#This Row],[Amount Invoiced]],0)</f>
        <v>0</v>
      </c>
      <c r="Q20" s="10">
        <f>IF(InputAccountsReveived[[#This Row],[EOMonth]]=EOMONTH(FY01_M07,0),InputAccountsReveived[[#This Row],[Amount Invoiced]],0)</f>
        <v>0</v>
      </c>
      <c r="R20" s="10">
        <f>IF(InputAccountsReveived[[#This Row],[EOMonth]]=EOMONTH(FY01_M08,0),InputAccountsReveived[[#This Row],[Amount Invoiced]],0)</f>
        <v>0</v>
      </c>
      <c r="S20" s="10">
        <f>IF(InputAccountsReveived[[#This Row],[EOMonth]]=EOMONTH(FY01_M09,0),InputAccountsReveived[[#This Row],[Amount Invoiced]],0)</f>
        <v>0</v>
      </c>
      <c r="T20" s="10">
        <f>IF(InputAccountsReveived[[#This Row],[EOMonth]]=EOMONTH(FY01_M10,0),InputAccountsReveived[[#This Row],[Amount Invoiced]],0)</f>
        <v>0</v>
      </c>
      <c r="U20" s="10">
        <f>IF(InputAccountsReveived[[#This Row],[EOMonth]]=EOMONTH(FY01_M11,0),InputAccountsReveived[[#This Row],[Amount Invoiced]],0)</f>
        <v>0</v>
      </c>
      <c r="V20" s="10">
        <f>IF(InputAccountsReveived[[#This Row],[EOMonth]]=EOMONTH(FY01_M12,0),InputAccountsReveived[[#This Row],[Amount Invoiced]],0)</f>
        <v>0</v>
      </c>
      <c r="W20" s="18">
        <f>IF(InputAccountsReveived[[#This Row],[EOMonth]]=EOMONTH(FY02_M01,0),InputAccountsReveived[[#This Row],[Amount Invoiced]],0)</f>
        <v>0</v>
      </c>
      <c r="X20" s="18">
        <f>IF(InputAccountsReveived[[#This Row],[EOMonth]]=EOMONTH(FY02_M02,0),InputAccountsReveived[[#This Row],[Amount Invoiced]],0)</f>
        <v>0</v>
      </c>
      <c r="Y20" s="18">
        <f>IF(InputAccountsReveived[[#This Row],[EOMonth]]=EOMONTH(FY02_M03,0),InputAccountsReveived[[#This Row],[Amount Invoiced]],0)</f>
        <v>0</v>
      </c>
      <c r="Z20" s="18">
        <f>IF(InputAccountsReveived[[#This Row],[EOMonth]]=EOMONTH(FY02_M04,0),InputAccountsReveived[[#This Row],[Amount Invoiced]],0)</f>
        <v>0</v>
      </c>
      <c r="AA20" s="18">
        <f>IF(InputAccountsReveived[[#This Row],[EOMonth]]=EOMONTH(FY02_M05,0),InputAccountsReveived[[#This Row],[Amount Invoiced]],0)</f>
        <v>0</v>
      </c>
      <c r="AB20" s="18">
        <f>IF(InputAccountsReveived[[#This Row],[EOMonth]]=EOMONTH(FY02_M06,0),InputAccountsReveived[[#This Row],[Amount Invoiced]],0)</f>
        <v>0</v>
      </c>
      <c r="AC20" s="18">
        <f>IF(InputAccountsReveived[[#This Row],[EOMonth]]=EOMONTH(FY02_M07,0),InputAccountsReveived[[#This Row],[Amount Invoiced]],0)</f>
        <v>0</v>
      </c>
      <c r="AD20" s="18">
        <f>IF(InputAccountsReveived[[#This Row],[EOMonth]]=EOMONTH(FY02_M08,0),InputAccountsReveived[[#This Row],[Amount Invoiced]],0)</f>
        <v>0</v>
      </c>
      <c r="AE20" s="18">
        <f>IF(InputAccountsReveived[[#This Row],[EOMonth]]=EOMONTH(FY02_M09,0),InputAccountsReveived[[#This Row],[Amount Invoiced]],0)</f>
        <v>0</v>
      </c>
      <c r="AF20" s="18">
        <f>IF(InputAccountsReveived[[#This Row],[EOMonth]]=EOMONTH(FY02_M10,0),InputAccountsReveived[[#This Row],[Amount Invoiced]],0)</f>
        <v>0</v>
      </c>
      <c r="AG20" s="18">
        <f>IF(InputAccountsReveived[[#This Row],[EOMonth]]=EOMONTH(FY02_M11,0),InputAccountsReveived[[#This Row],[Amount Invoiced]],0)</f>
        <v>0</v>
      </c>
      <c r="AH20" s="18">
        <f>IF(InputAccountsReveived[[#This Row],[EOMonth]]=EOMONTH(FY02_M12,0),InputAccountsReveived[[#This Row],[Amount Invoiced]],0)</f>
        <v>0</v>
      </c>
      <c r="AI20" s="18">
        <f>IF(InputAccountsReveived[[#This Row],[EOMonth]]=EOMONTH(FY03_M01,0),InputAccountsReveived[[#This Row],[Amount Invoiced]],0)</f>
        <v>0</v>
      </c>
      <c r="AJ20" s="18">
        <f>IF(InputAccountsReveived[[#This Row],[EOMonth]]=EOMONTH(FY03_M02,0),InputAccountsReveived[[#This Row],[Amount Invoiced]],0)</f>
        <v>0</v>
      </c>
      <c r="AK20" s="18">
        <f>IF(InputAccountsReveived[[#This Row],[EOMonth]]=EOMONTH(FY03_M03,0),InputAccountsReveived[[#This Row],[Amount Invoiced]],0)</f>
        <v>0</v>
      </c>
      <c r="AL20" s="18">
        <f>IF(InputAccountsReveived[[#This Row],[EOMonth]]=EOMONTH(FY03_M04,0),InputAccountsReveived[[#This Row],[Amount Invoiced]],0)</f>
        <v>0</v>
      </c>
      <c r="AM20" s="18">
        <f>IF(InputAccountsReveived[[#This Row],[EOMonth]]=EOMONTH(FY03_M05,0),InputAccountsReveived[[#This Row],[Amount Invoiced]],0)</f>
        <v>0</v>
      </c>
      <c r="AN20" s="18">
        <f>IF(InputAccountsReveived[[#This Row],[EOMonth]]=EOMONTH(FY03_M06,0),InputAccountsReveived[[#This Row],[Amount Invoiced]],0)</f>
        <v>0</v>
      </c>
      <c r="AO20" s="18">
        <f>IF(InputAccountsReveived[[#This Row],[EOMonth]]=EOMONTH(FY03_M07,0),InputAccountsReveived[[#This Row],[Amount Invoiced]],0)</f>
        <v>0</v>
      </c>
      <c r="AP20" s="18">
        <f>IF(InputAccountsReveived[[#This Row],[EOMonth]]=EOMONTH(FY03_M08,0),InputAccountsReveived[[#This Row],[Amount Invoiced]],0)</f>
        <v>0</v>
      </c>
      <c r="AQ20" s="18">
        <f>IF(InputAccountsReveived[[#This Row],[EOMonth]]=EOMONTH(FY03_M09,0),InputAccountsReveived[[#This Row],[Amount Invoiced]],0)</f>
        <v>0</v>
      </c>
      <c r="AR20" s="18">
        <f>IF(InputAccountsReveived[[#This Row],[EOMonth]]=EOMONTH(FY03_M10,0),InputAccountsReveived[[#This Row],[Amount Invoiced]],0)</f>
        <v>0</v>
      </c>
      <c r="AS20" s="18">
        <f>IF(InputAccountsReveived[[#This Row],[EOMonth]]=EOMONTH(FY03_M11,0),InputAccountsReveived[[#This Row],[Amount Invoiced]],0)</f>
        <v>0</v>
      </c>
      <c r="AT20" s="18">
        <f>IF(InputAccountsReveived[[#This Row],[EOMonth]]=EOMONTH(FY03_M12,0),InputAccountsReveived[[#This Row],[Amount Invoiced]],0)</f>
        <v>0</v>
      </c>
      <c r="AU20" s="18">
        <f>IF(InputAccountsReveived[[#This Row],[EOMonth]]=EOMONTH(FY04_M01,0),InputAccountsReveived[[#This Row],[Amount Invoiced]],0)</f>
        <v>0</v>
      </c>
      <c r="AV20" s="18">
        <f>IF(InputAccountsReveived[[#This Row],[EOMonth]]=EOMONTH(FY04_M02,0),InputAccountsReveived[[#This Row],[Amount Invoiced]],0)</f>
        <v>0</v>
      </c>
      <c r="AW20" s="18">
        <f>IF(InputAccountsReveived[[#This Row],[EOMonth]]=EOMONTH(FY04_M03,0),InputAccountsReveived[[#This Row],[Amount Invoiced]],0)</f>
        <v>0</v>
      </c>
      <c r="AX20" s="18">
        <f>IF(InputAccountsReveived[[#This Row],[EOMonth]]=EOMONTH(FY04_M04,0),InputAccountsReveived[[#This Row],[Amount Invoiced]],0)</f>
        <v>0</v>
      </c>
      <c r="AY20" s="18">
        <f>IF(InputAccountsReveived[[#This Row],[EOMonth]]=EOMONTH(FY04_M05,0),InputAccountsReveived[[#This Row],[Amount Invoiced]],0)</f>
        <v>0</v>
      </c>
      <c r="AZ20" s="18">
        <f>IF(InputAccountsReveived[[#This Row],[EOMonth]]=EOMONTH(FY04_M06,0),InputAccountsReveived[[#This Row],[Amount Invoiced]],0)</f>
        <v>0</v>
      </c>
      <c r="BA20" s="18">
        <f>IF(InputAccountsReveived[[#This Row],[EOMonth]]=EOMONTH(FY04_M07,0),InputAccountsReveived[[#This Row],[Amount Invoiced]],0)</f>
        <v>0</v>
      </c>
      <c r="BB20" s="18">
        <f>IF(InputAccountsReveived[[#This Row],[EOMonth]]=EOMONTH(FY04_M08,0),InputAccountsReveived[[#This Row],[Amount Invoiced]],0)</f>
        <v>0</v>
      </c>
      <c r="BC20" s="18">
        <f>IF(InputAccountsReveived[[#This Row],[EOMonth]]=EOMONTH(FY04_M09,0),InputAccountsReveived[[#This Row],[Amount Invoiced]],0)</f>
        <v>0</v>
      </c>
      <c r="BD20" s="18">
        <f>IF(InputAccountsReveived[[#This Row],[EOMonth]]=EOMONTH(FY04_M10,0),InputAccountsReveived[[#This Row],[Amount Invoiced]],0)</f>
        <v>0</v>
      </c>
      <c r="BE20" s="18">
        <f>IF(InputAccountsReveived[[#This Row],[EOMonth]]=EOMONTH(FY04_M11,0),InputAccountsReveived[[#This Row],[Amount Invoiced]],0)</f>
        <v>0</v>
      </c>
      <c r="BF20" s="18">
        <f>IF(InputAccountsReveived[[#This Row],[EOMonth]]=EOMONTH(FY04_M12,0),InputAccountsReveived[[#This Row],[Amount Invoiced]],0)</f>
        <v>0</v>
      </c>
      <c r="BG20" s="18">
        <f>IF(InputAccountsReveived[[#This Row],[EOMonth]]=EOMONTH(FY05_M01,0),InputAccountsReveived[[#This Row],[Amount Invoiced]],0)</f>
        <v>0</v>
      </c>
      <c r="BH20" s="18">
        <f>IF(InputAccountsReveived[[#This Row],[EOMonth]]=EOMONTH(FY05_M02,0),InputAccountsReveived[[#This Row],[Amount Invoiced]],0)</f>
        <v>0</v>
      </c>
      <c r="BI20" s="18">
        <f>IF(InputAccountsReveived[[#This Row],[EOMonth]]=EOMONTH(FY05_M03,0),InputAccountsReveived[[#This Row],[Amount Invoiced]],0)</f>
        <v>0</v>
      </c>
      <c r="BJ20" s="18">
        <f>IF(InputAccountsReveived[[#This Row],[EOMonth]]=EOMONTH(FY05_M04,0),InputAccountsReveived[[#This Row],[Amount Invoiced]],0)</f>
        <v>0</v>
      </c>
      <c r="BK20" s="18">
        <f>IF(InputAccountsReveived[[#This Row],[EOMonth]]=EOMONTH(FY05_M05,0),InputAccountsReveived[[#This Row],[Amount Invoiced]],0)</f>
        <v>0</v>
      </c>
      <c r="BL20" s="18">
        <f>IF(InputAccountsReveived[[#This Row],[EOMonth]]=EOMONTH(FY05_M06,0),InputAccountsReveived[[#This Row],[Amount Invoiced]],0)</f>
        <v>0</v>
      </c>
      <c r="BM20" s="18">
        <f>IF(InputAccountsReveived[[#This Row],[EOMonth]]=EOMONTH(FY05_M07,0),InputAccountsReveived[[#This Row],[Amount Invoiced]],0)</f>
        <v>0</v>
      </c>
      <c r="BN20" s="18">
        <f>IF(InputAccountsReveived[[#This Row],[EOMonth]]=EOMONTH(FY05_M08,0),InputAccountsReveived[[#This Row],[Amount Invoiced]],0)</f>
        <v>0</v>
      </c>
      <c r="BO20" s="18">
        <f>IF(InputAccountsReveived[[#This Row],[EOMonth]]=EOMONTH(FY05_M09,0),InputAccountsReveived[[#This Row],[Amount Invoiced]],0)</f>
        <v>0</v>
      </c>
      <c r="BP20" s="18">
        <f>IF(InputAccountsReveived[[#This Row],[EOMonth]]=EOMONTH(FY05_M10,0),InputAccountsReveived[[#This Row],[Amount Invoiced]],0)</f>
        <v>0</v>
      </c>
      <c r="BQ20" s="18">
        <f>IF(InputAccountsReveived[[#This Row],[EOMonth]]=EOMONTH(FY05_M11,0),InputAccountsReveived[[#This Row],[Amount Invoiced]],0)</f>
        <v>0</v>
      </c>
      <c r="BR20" s="18">
        <f>IF(InputAccountsReveived[[#This Row],[EOMonth]]=EOMONTH(FY05_M12,0),InputAccountsReveived[[#This Row],[Amount Invoiced]],0)</f>
        <v>0</v>
      </c>
    </row>
    <row r="21" spans="2:70" ht="16.5" thickTop="1" thickBot="1" x14ac:dyDescent="0.3">
      <c r="B21" s="68"/>
      <c r="C21" s="6"/>
      <c r="D21" s="68"/>
      <c r="E21" s="68"/>
      <c r="F21" s="11"/>
      <c r="G21" s="6"/>
      <c r="H21" s="69" t="str">
        <f>IF(ISBLANK(InputAccountsReveived[[#This Row],[Date Invoiced]]),"",EOMONTH(InputAccountsReveived[[#This Row],[Date Invoiced]],0))</f>
        <v/>
      </c>
      <c r="I21" s="68"/>
      <c r="K21" s="10">
        <f>IF(InputAccountsReveived[[#This Row],[EOMonth]]=EOMONTH(FY01_M01,0),InputAccountsReveived[[#This Row],[Amount Invoiced]],0)</f>
        <v>0</v>
      </c>
      <c r="L21" s="10">
        <f>IF(InputAccountsReveived[[#This Row],[EOMonth]]=EOMONTH(FY01_M02,0),InputAccountsReveived[[#This Row],[Amount Invoiced]],0)</f>
        <v>0</v>
      </c>
      <c r="M21" s="10">
        <f>IF(InputAccountsReveived[[#This Row],[EOMonth]]=EOMONTH(FY01_M03,0),InputAccountsReveived[[#This Row],[Amount Invoiced]],0)</f>
        <v>0</v>
      </c>
      <c r="N21" s="10">
        <f>IF(InputAccountsReveived[[#This Row],[EOMonth]]=EOMONTH(FY01_M04,0),InputAccountsReveived[[#This Row],[Amount Invoiced]],0)</f>
        <v>0</v>
      </c>
      <c r="O21" s="10">
        <f>IF(InputAccountsReveived[[#This Row],[EOMonth]]=EOMONTH(FY01_M05,0),InputAccountsReveived[[#This Row],[Amount Invoiced]],0)</f>
        <v>0</v>
      </c>
      <c r="P21" s="10">
        <f>IF(InputAccountsReveived[[#This Row],[EOMonth]]=EOMONTH(FY01_M06,0),InputAccountsReveived[[#This Row],[Amount Invoiced]],0)</f>
        <v>0</v>
      </c>
      <c r="Q21" s="10">
        <f>IF(InputAccountsReveived[[#This Row],[EOMonth]]=EOMONTH(FY01_M07,0),InputAccountsReveived[[#This Row],[Amount Invoiced]],0)</f>
        <v>0</v>
      </c>
      <c r="R21" s="10">
        <f>IF(InputAccountsReveived[[#This Row],[EOMonth]]=EOMONTH(FY01_M08,0),InputAccountsReveived[[#This Row],[Amount Invoiced]],0)</f>
        <v>0</v>
      </c>
      <c r="S21" s="10">
        <f>IF(InputAccountsReveived[[#This Row],[EOMonth]]=EOMONTH(FY01_M09,0),InputAccountsReveived[[#This Row],[Amount Invoiced]],0)</f>
        <v>0</v>
      </c>
      <c r="T21" s="10">
        <f>IF(InputAccountsReveived[[#This Row],[EOMonth]]=EOMONTH(FY01_M10,0),InputAccountsReveived[[#This Row],[Amount Invoiced]],0)</f>
        <v>0</v>
      </c>
      <c r="U21" s="10">
        <f>IF(InputAccountsReveived[[#This Row],[EOMonth]]=EOMONTH(FY01_M11,0),InputAccountsReveived[[#This Row],[Amount Invoiced]],0)</f>
        <v>0</v>
      </c>
      <c r="V21" s="10">
        <f>IF(InputAccountsReveived[[#This Row],[EOMonth]]=EOMONTH(FY01_M12,0),InputAccountsReveived[[#This Row],[Amount Invoiced]],0)</f>
        <v>0</v>
      </c>
      <c r="W21" s="18">
        <f>IF(InputAccountsReveived[[#This Row],[EOMonth]]=EOMONTH(FY02_M01,0),InputAccountsReveived[[#This Row],[Amount Invoiced]],0)</f>
        <v>0</v>
      </c>
      <c r="X21" s="18">
        <f>IF(InputAccountsReveived[[#This Row],[EOMonth]]=EOMONTH(FY02_M02,0),InputAccountsReveived[[#This Row],[Amount Invoiced]],0)</f>
        <v>0</v>
      </c>
      <c r="Y21" s="18">
        <f>IF(InputAccountsReveived[[#This Row],[EOMonth]]=EOMONTH(FY02_M03,0),InputAccountsReveived[[#This Row],[Amount Invoiced]],0)</f>
        <v>0</v>
      </c>
      <c r="Z21" s="18">
        <f>IF(InputAccountsReveived[[#This Row],[EOMonth]]=EOMONTH(FY02_M04,0),InputAccountsReveived[[#This Row],[Amount Invoiced]],0)</f>
        <v>0</v>
      </c>
      <c r="AA21" s="18">
        <f>IF(InputAccountsReveived[[#This Row],[EOMonth]]=EOMONTH(FY02_M05,0),InputAccountsReveived[[#This Row],[Amount Invoiced]],0)</f>
        <v>0</v>
      </c>
      <c r="AB21" s="18">
        <f>IF(InputAccountsReveived[[#This Row],[EOMonth]]=EOMONTH(FY02_M06,0),InputAccountsReveived[[#This Row],[Amount Invoiced]],0)</f>
        <v>0</v>
      </c>
      <c r="AC21" s="18">
        <f>IF(InputAccountsReveived[[#This Row],[EOMonth]]=EOMONTH(FY02_M07,0),InputAccountsReveived[[#This Row],[Amount Invoiced]],0)</f>
        <v>0</v>
      </c>
      <c r="AD21" s="18">
        <f>IF(InputAccountsReveived[[#This Row],[EOMonth]]=EOMONTH(FY02_M08,0),InputAccountsReveived[[#This Row],[Amount Invoiced]],0)</f>
        <v>0</v>
      </c>
      <c r="AE21" s="18">
        <f>IF(InputAccountsReveived[[#This Row],[EOMonth]]=EOMONTH(FY02_M09,0),InputAccountsReveived[[#This Row],[Amount Invoiced]],0)</f>
        <v>0</v>
      </c>
      <c r="AF21" s="18">
        <f>IF(InputAccountsReveived[[#This Row],[EOMonth]]=EOMONTH(FY02_M10,0),InputAccountsReveived[[#This Row],[Amount Invoiced]],0)</f>
        <v>0</v>
      </c>
      <c r="AG21" s="18">
        <f>IF(InputAccountsReveived[[#This Row],[EOMonth]]=EOMONTH(FY02_M11,0),InputAccountsReveived[[#This Row],[Amount Invoiced]],0)</f>
        <v>0</v>
      </c>
      <c r="AH21" s="18">
        <f>IF(InputAccountsReveived[[#This Row],[EOMonth]]=EOMONTH(FY02_M12,0),InputAccountsReveived[[#This Row],[Amount Invoiced]],0)</f>
        <v>0</v>
      </c>
      <c r="AI21" s="18">
        <f>IF(InputAccountsReveived[[#This Row],[EOMonth]]=EOMONTH(FY03_M01,0),InputAccountsReveived[[#This Row],[Amount Invoiced]],0)</f>
        <v>0</v>
      </c>
      <c r="AJ21" s="18">
        <f>IF(InputAccountsReveived[[#This Row],[EOMonth]]=EOMONTH(FY03_M02,0),InputAccountsReveived[[#This Row],[Amount Invoiced]],0)</f>
        <v>0</v>
      </c>
      <c r="AK21" s="18">
        <f>IF(InputAccountsReveived[[#This Row],[EOMonth]]=EOMONTH(FY03_M03,0),InputAccountsReveived[[#This Row],[Amount Invoiced]],0)</f>
        <v>0</v>
      </c>
      <c r="AL21" s="18">
        <f>IF(InputAccountsReveived[[#This Row],[EOMonth]]=EOMONTH(FY03_M04,0),InputAccountsReveived[[#This Row],[Amount Invoiced]],0)</f>
        <v>0</v>
      </c>
      <c r="AM21" s="18">
        <f>IF(InputAccountsReveived[[#This Row],[EOMonth]]=EOMONTH(FY03_M05,0),InputAccountsReveived[[#This Row],[Amount Invoiced]],0)</f>
        <v>0</v>
      </c>
      <c r="AN21" s="18">
        <f>IF(InputAccountsReveived[[#This Row],[EOMonth]]=EOMONTH(FY03_M06,0),InputAccountsReveived[[#This Row],[Amount Invoiced]],0)</f>
        <v>0</v>
      </c>
      <c r="AO21" s="18">
        <f>IF(InputAccountsReveived[[#This Row],[EOMonth]]=EOMONTH(FY03_M07,0),InputAccountsReveived[[#This Row],[Amount Invoiced]],0)</f>
        <v>0</v>
      </c>
      <c r="AP21" s="18">
        <f>IF(InputAccountsReveived[[#This Row],[EOMonth]]=EOMONTH(FY03_M08,0),InputAccountsReveived[[#This Row],[Amount Invoiced]],0)</f>
        <v>0</v>
      </c>
      <c r="AQ21" s="18">
        <f>IF(InputAccountsReveived[[#This Row],[EOMonth]]=EOMONTH(FY03_M09,0),InputAccountsReveived[[#This Row],[Amount Invoiced]],0)</f>
        <v>0</v>
      </c>
      <c r="AR21" s="18">
        <f>IF(InputAccountsReveived[[#This Row],[EOMonth]]=EOMONTH(FY03_M10,0),InputAccountsReveived[[#This Row],[Amount Invoiced]],0)</f>
        <v>0</v>
      </c>
      <c r="AS21" s="18">
        <f>IF(InputAccountsReveived[[#This Row],[EOMonth]]=EOMONTH(FY03_M11,0),InputAccountsReveived[[#This Row],[Amount Invoiced]],0)</f>
        <v>0</v>
      </c>
      <c r="AT21" s="18">
        <f>IF(InputAccountsReveived[[#This Row],[EOMonth]]=EOMONTH(FY03_M12,0),InputAccountsReveived[[#This Row],[Amount Invoiced]],0)</f>
        <v>0</v>
      </c>
      <c r="AU21" s="18">
        <f>IF(InputAccountsReveived[[#This Row],[EOMonth]]=EOMONTH(FY04_M01,0),InputAccountsReveived[[#This Row],[Amount Invoiced]],0)</f>
        <v>0</v>
      </c>
      <c r="AV21" s="18">
        <f>IF(InputAccountsReveived[[#This Row],[EOMonth]]=EOMONTH(FY04_M02,0),InputAccountsReveived[[#This Row],[Amount Invoiced]],0)</f>
        <v>0</v>
      </c>
      <c r="AW21" s="18">
        <f>IF(InputAccountsReveived[[#This Row],[EOMonth]]=EOMONTH(FY04_M03,0),InputAccountsReveived[[#This Row],[Amount Invoiced]],0)</f>
        <v>0</v>
      </c>
      <c r="AX21" s="18">
        <f>IF(InputAccountsReveived[[#This Row],[EOMonth]]=EOMONTH(FY04_M04,0),InputAccountsReveived[[#This Row],[Amount Invoiced]],0)</f>
        <v>0</v>
      </c>
      <c r="AY21" s="18">
        <f>IF(InputAccountsReveived[[#This Row],[EOMonth]]=EOMONTH(FY04_M05,0),InputAccountsReveived[[#This Row],[Amount Invoiced]],0)</f>
        <v>0</v>
      </c>
      <c r="AZ21" s="18">
        <f>IF(InputAccountsReveived[[#This Row],[EOMonth]]=EOMONTH(FY04_M06,0),InputAccountsReveived[[#This Row],[Amount Invoiced]],0)</f>
        <v>0</v>
      </c>
      <c r="BA21" s="18">
        <f>IF(InputAccountsReveived[[#This Row],[EOMonth]]=EOMONTH(FY04_M07,0),InputAccountsReveived[[#This Row],[Amount Invoiced]],0)</f>
        <v>0</v>
      </c>
      <c r="BB21" s="18">
        <f>IF(InputAccountsReveived[[#This Row],[EOMonth]]=EOMONTH(FY04_M08,0),InputAccountsReveived[[#This Row],[Amount Invoiced]],0)</f>
        <v>0</v>
      </c>
      <c r="BC21" s="18">
        <f>IF(InputAccountsReveived[[#This Row],[EOMonth]]=EOMONTH(FY04_M09,0),InputAccountsReveived[[#This Row],[Amount Invoiced]],0)</f>
        <v>0</v>
      </c>
      <c r="BD21" s="18">
        <f>IF(InputAccountsReveived[[#This Row],[EOMonth]]=EOMONTH(FY04_M10,0),InputAccountsReveived[[#This Row],[Amount Invoiced]],0)</f>
        <v>0</v>
      </c>
      <c r="BE21" s="18">
        <f>IF(InputAccountsReveived[[#This Row],[EOMonth]]=EOMONTH(FY04_M11,0),InputAccountsReveived[[#This Row],[Amount Invoiced]],0)</f>
        <v>0</v>
      </c>
      <c r="BF21" s="18">
        <f>IF(InputAccountsReveived[[#This Row],[EOMonth]]=EOMONTH(FY04_M12,0),InputAccountsReveived[[#This Row],[Amount Invoiced]],0)</f>
        <v>0</v>
      </c>
      <c r="BG21" s="18">
        <f>IF(InputAccountsReveived[[#This Row],[EOMonth]]=EOMONTH(FY05_M01,0),InputAccountsReveived[[#This Row],[Amount Invoiced]],0)</f>
        <v>0</v>
      </c>
      <c r="BH21" s="18">
        <f>IF(InputAccountsReveived[[#This Row],[EOMonth]]=EOMONTH(FY05_M02,0),InputAccountsReveived[[#This Row],[Amount Invoiced]],0)</f>
        <v>0</v>
      </c>
      <c r="BI21" s="18">
        <f>IF(InputAccountsReveived[[#This Row],[EOMonth]]=EOMONTH(FY05_M03,0),InputAccountsReveived[[#This Row],[Amount Invoiced]],0)</f>
        <v>0</v>
      </c>
      <c r="BJ21" s="18">
        <f>IF(InputAccountsReveived[[#This Row],[EOMonth]]=EOMONTH(FY05_M04,0),InputAccountsReveived[[#This Row],[Amount Invoiced]],0)</f>
        <v>0</v>
      </c>
      <c r="BK21" s="18">
        <f>IF(InputAccountsReveived[[#This Row],[EOMonth]]=EOMONTH(FY05_M05,0),InputAccountsReveived[[#This Row],[Amount Invoiced]],0)</f>
        <v>0</v>
      </c>
      <c r="BL21" s="18">
        <f>IF(InputAccountsReveived[[#This Row],[EOMonth]]=EOMONTH(FY05_M06,0),InputAccountsReveived[[#This Row],[Amount Invoiced]],0)</f>
        <v>0</v>
      </c>
      <c r="BM21" s="18">
        <f>IF(InputAccountsReveived[[#This Row],[EOMonth]]=EOMONTH(FY05_M07,0),InputAccountsReveived[[#This Row],[Amount Invoiced]],0)</f>
        <v>0</v>
      </c>
      <c r="BN21" s="18">
        <f>IF(InputAccountsReveived[[#This Row],[EOMonth]]=EOMONTH(FY05_M08,0),InputAccountsReveived[[#This Row],[Amount Invoiced]],0)</f>
        <v>0</v>
      </c>
      <c r="BO21" s="18">
        <f>IF(InputAccountsReveived[[#This Row],[EOMonth]]=EOMONTH(FY05_M09,0),InputAccountsReveived[[#This Row],[Amount Invoiced]],0)</f>
        <v>0</v>
      </c>
      <c r="BP21" s="18">
        <f>IF(InputAccountsReveived[[#This Row],[EOMonth]]=EOMONTH(FY05_M10,0),InputAccountsReveived[[#This Row],[Amount Invoiced]],0)</f>
        <v>0</v>
      </c>
      <c r="BQ21" s="18">
        <f>IF(InputAccountsReveived[[#This Row],[EOMonth]]=EOMONTH(FY05_M11,0),InputAccountsReveived[[#This Row],[Amount Invoiced]],0)</f>
        <v>0</v>
      </c>
      <c r="BR21" s="18">
        <f>IF(InputAccountsReveived[[#This Row],[EOMonth]]=EOMONTH(FY05_M12,0),InputAccountsReveived[[#This Row],[Amount Invoiced]],0)</f>
        <v>0</v>
      </c>
    </row>
    <row r="22" spans="2:70" ht="16.5" thickTop="1" thickBot="1" x14ac:dyDescent="0.3">
      <c r="B22" s="68"/>
      <c r="C22" s="6"/>
      <c r="D22" s="68"/>
      <c r="E22" s="68"/>
      <c r="F22" s="11"/>
      <c r="G22" s="6"/>
      <c r="H22" s="69" t="str">
        <f>IF(ISBLANK(InputAccountsReveived[[#This Row],[Date Invoiced]]),"",EOMONTH(InputAccountsReveived[[#This Row],[Date Invoiced]],0))</f>
        <v/>
      </c>
      <c r="I22" s="68"/>
      <c r="K22" s="10">
        <f>IF(InputAccountsReveived[[#This Row],[EOMonth]]=EOMONTH(FY01_M01,0),InputAccountsReveived[[#This Row],[Amount Invoiced]],0)</f>
        <v>0</v>
      </c>
      <c r="L22" s="10">
        <f>IF(InputAccountsReveived[[#This Row],[EOMonth]]=EOMONTH(FY01_M02,0),InputAccountsReveived[[#This Row],[Amount Invoiced]],0)</f>
        <v>0</v>
      </c>
      <c r="M22" s="10">
        <f>IF(InputAccountsReveived[[#This Row],[EOMonth]]=EOMONTH(FY01_M03,0),InputAccountsReveived[[#This Row],[Amount Invoiced]],0)</f>
        <v>0</v>
      </c>
      <c r="N22" s="10">
        <f>IF(InputAccountsReveived[[#This Row],[EOMonth]]=EOMONTH(FY01_M04,0),InputAccountsReveived[[#This Row],[Amount Invoiced]],0)</f>
        <v>0</v>
      </c>
      <c r="O22" s="10">
        <f>IF(InputAccountsReveived[[#This Row],[EOMonth]]=EOMONTH(FY01_M05,0),InputAccountsReveived[[#This Row],[Amount Invoiced]],0)</f>
        <v>0</v>
      </c>
      <c r="P22" s="10">
        <f>IF(InputAccountsReveived[[#This Row],[EOMonth]]=EOMONTH(FY01_M06,0),InputAccountsReveived[[#This Row],[Amount Invoiced]],0)</f>
        <v>0</v>
      </c>
      <c r="Q22" s="10">
        <f>IF(InputAccountsReveived[[#This Row],[EOMonth]]=EOMONTH(FY01_M07,0),InputAccountsReveived[[#This Row],[Amount Invoiced]],0)</f>
        <v>0</v>
      </c>
      <c r="R22" s="10">
        <f>IF(InputAccountsReveived[[#This Row],[EOMonth]]=EOMONTH(FY01_M08,0),InputAccountsReveived[[#This Row],[Amount Invoiced]],0)</f>
        <v>0</v>
      </c>
      <c r="S22" s="10">
        <f>IF(InputAccountsReveived[[#This Row],[EOMonth]]=EOMONTH(FY01_M09,0),InputAccountsReveived[[#This Row],[Amount Invoiced]],0)</f>
        <v>0</v>
      </c>
      <c r="T22" s="10">
        <f>IF(InputAccountsReveived[[#This Row],[EOMonth]]=EOMONTH(FY01_M10,0),InputAccountsReveived[[#This Row],[Amount Invoiced]],0)</f>
        <v>0</v>
      </c>
      <c r="U22" s="10">
        <f>IF(InputAccountsReveived[[#This Row],[EOMonth]]=EOMONTH(FY01_M11,0),InputAccountsReveived[[#This Row],[Amount Invoiced]],0)</f>
        <v>0</v>
      </c>
      <c r="V22" s="10">
        <f>IF(InputAccountsReveived[[#This Row],[EOMonth]]=EOMONTH(FY01_M12,0),InputAccountsReveived[[#This Row],[Amount Invoiced]],0)</f>
        <v>0</v>
      </c>
      <c r="W22" s="18">
        <f>IF(InputAccountsReveived[[#This Row],[EOMonth]]=EOMONTH(FY02_M01,0),InputAccountsReveived[[#This Row],[Amount Invoiced]],0)</f>
        <v>0</v>
      </c>
      <c r="X22" s="18">
        <f>IF(InputAccountsReveived[[#This Row],[EOMonth]]=EOMONTH(FY02_M02,0),InputAccountsReveived[[#This Row],[Amount Invoiced]],0)</f>
        <v>0</v>
      </c>
      <c r="Y22" s="18">
        <f>IF(InputAccountsReveived[[#This Row],[EOMonth]]=EOMONTH(FY02_M03,0),InputAccountsReveived[[#This Row],[Amount Invoiced]],0)</f>
        <v>0</v>
      </c>
      <c r="Z22" s="18">
        <f>IF(InputAccountsReveived[[#This Row],[EOMonth]]=EOMONTH(FY02_M04,0),InputAccountsReveived[[#This Row],[Amount Invoiced]],0)</f>
        <v>0</v>
      </c>
      <c r="AA22" s="18">
        <f>IF(InputAccountsReveived[[#This Row],[EOMonth]]=EOMONTH(FY02_M05,0),InputAccountsReveived[[#This Row],[Amount Invoiced]],0)</f>
        <v>0</v>
      </c>
      <c r="AB22" s="18">
        <f>IF(InputAccountsReveived[[#This Row],[EOMonth]]=EOMONTH(FY02_M06,0),InputAccountsReveived[[#This Row],[Amount Invoiced]],0)</f>
        <v>0</v>
      </c>
      <c r="AC22" s="18">
        <f>IF(InputAccountsReveived[[#This Row],[EOMonth]]=EOMONTH(FY02_M07,0),InputAccountsReveived[[#This Row],[Amount Invoiced]],0)</f>
        <v>0</v>
      </c>
      <c r="AD22" s="18">
        <f>IF(InputAccountsReveived[[#This Row],[EOMonth]]=EOMONTH(FY02_M08,0),InputAccountsReveived[[#This Row],[Amount Invoiced]],0)</f>
        <v>0</v>
      </c>
      <c r="AE22" s="18">
        <f>IF(InputAccountsReveived[[#This Row],[EOMonth]]=EOMONTH(FY02_M09,0),InputAccountsReveived[[#This Row],[Amount Invoiced]],0)</f>
        <v>0</v>
      </c>
      <c r="AF22" s="18">
        <f>IF(InputAccountsReveived[[#This Row],[EOMonth]]=EOMONTH(FY02_M10,0),InputAccountsReveived[[#This Row],[Amount Invoiced]],0)</f>
        <v>0</v>
      </c>
      <c r="AG22" s="18">
        <f>IF(InputAccountsReveived[[#This Row],[EOMonth]]=EOMONTH(FY02_M11,0),InputAccountsReveived[[#This Row],[Amount Invoiced]],0)</f>
        <v>0</v>
      </c>
      <c r="AH22" s="18">
        <f>IF(InputAccountsReveived[[#This Row],[EOMonth]]=EOMONTH(FY02_M12,0),InputAccountsReveived[[#This Row],[Amount Invoiced]],0)</f>
        <v>0</v>
      </c>
      <c r="AI22" s="18">
        <f>IF(InputAccountsReveived[[#This Row],[EOMonth]]=EOMONTH(FY03_M01,0),InputAccountsReveived[[#This Row],[Amount Invoiced]],0)</f>
        <v>0</v>
      </c>
      <c r="AJ22" s="18">
        <f>IF(InputAccountsReveived[[#This Row],[EOMonth]]=EOMONTH(FY03_M02,0),InputAccountsReveived[[#This Row],[Amount Invoiced]],0)</f>
        <v>0</v>
      </c>
      <c r="AK22" s="18">
        <f>IF(InputAccountsReveived[[#This Row],[EOMonth]]=EOMONTH(FY03_M03,0),InputAccountsReveived[[#This Row],[Amount Invoiced]],0)</f>
        <v>0</v>
      </c>
      <c r="AL22" s="18">
        <f>IF(InputAccountsReveived[[#This Row],[EOMonth]]=EOMONTH(FY03_M04,0),InputAccountsReveived[[#This Row],[Amount Invoiced]],0)</f>
        <v>0</v>
      </c>
      <c r="AM22" s="18">
        <f>IF(InputAccountsReveived[[#This Row],[EOMonth]]=EOMONTH(FY03_M05,0),InputAccountsReveived[[#This Row],[Amount Invoiced]],0)</f>
        <v>0</v>
      </c>
      <c r="AN22" s="18">
        <f>IF(InputAccountsReveived[[#This Row],[EOMonth]]=EOMONTH(FY03_M06,0),InputAccountsReveived[[#This Row],[Amount Invoiced]],0)</f>
        <v>0</v>
      </c>
      <c r="AO22" s="18">
        <f>IF(InputAccountsReveived[[#This Row],[EOMonth]]=EOMONTH(FY03_M07,0),InputAccountsReveived[[#This Row],[Amount Invoiced]],0)</f>
        <v>0</v>
      </c>
      <c r="AP22" s="18">
        <f>IF(InputAccountsReveived[[#This Row],[EOMonth]]=EOMONTH(FY03_M08,0),InputAccountsReveived[[#This Row],[Amount Invoiced]],0)</f>
        <v>0</v>
      </c>
      <c r="AQ22" s="18">
        <f>IF(InputAccountsReveived[[#This Row],[EOMonth]]=EOMONTH(FY03_M09,0),InputAccountsReveived[[#This Row],[Amount Invoiced]],0)</f>
        <v>0</v>
      </c>
      <c r="AR22" s="18">
        <f>IF(InputAccountsReveived[[#This Row],[EOMonth]]=EOMONTH(FY03_M10,0),InputAccountsReveived[[#This Row],[Amount Invoiced]],0)</f>
        <v>0</v>
      </c>
      <c r="AS22" s="18">
        <f>IF(InputAccountsReveived[[#This Row],[EOMonth]]=EOMONTH(FY03_M11,0),InputAccountsReveived[[#This Row],[Amount Invoiced]],0)</f>
        <v>0</v>
      </c>
      <c r="AT22" s="18">
        <f>IF(InputAccountsReveived[[#This Row],[EOMonth]]=EOMONTH(FY03_M12,0),InputAccountsReveived[[#This Row],[Amount Invoiced]],0)</f>
        <v>0</v>
      </c>
      <c r="AU22" s="18">
        <f>IF(InputAccountsReveived[[#This Row],[EOMonth]]=EOMONTH(FY04_M01,0),InputAccountsReveived[[#This Row],[Amount Invoiced]],0)</f>
        <v>0</v>
      </c>
      <c r="AV22" s="18">
        <f>IF(InputAccountsReveived[[#This Row],[EOMonth]]=EOMONTH(FY04_M02,0),InputAccountsReveived[[#This Row],[Amount Invoiced]],0)</f>
        <v>0</v>
      </c>
      <c r="AW22" s="18">
        <f>IF(InputAccountsReveived[[#This Row],[EOMonth]]=EOMONTH(FY04_M03,0),InputAccountsReveived[[#This Row],[Amount Invoiced]],0)</f>
        <v>0</v>
      </c>
      <c r="AX22" s="18">
        <f>IF(InputAccountsReveived[[#This Row],[EOMonth]]=EOMONTH(FY04_M04,0),InputAccountsReveived[[#This Row],[Amount Invoiced]],0)</f>
        <v>0</v>
      </c>
      <c r="AY22" s="18">
        <f>IF(InputAccountsReveived[[#This Row],[EOMonth]]=EOMONTH(FY04_M05,0),InputAccountsReveived[[#This Row],[Amount Invoiced]],0)</f>
        <v>0</v>
      </c>
      <c r="AZ22" s="18">
        <f>IF(InputAccountsReveived[[#This Row],[EOMonth]]=EOMONTH(FY04_M06,0),InputAccountsReveived[[#This Row],[Amount Invoiced]],0)</f>
        <v>0</v>
      </c>
      <c r="BA22" s="18">
        <f>IF(InputAccountsReveived[[#This Row],[EOMonth]]=EOMONTH(FY04_M07,0),InputAccountsReveived[[#This Row],[Amount Invoiced]],0)</f>
        <v>0</v>
      </c>
      <c r="BB22" s="18">
        <f>IF(InputAccountsReveived[[#This Row],[EOMonth]]=EOMONTH(FY04_M08,0),InputAccountsReveived[[#This Row],[Amount Invoiced]],0)</f>
        <v>0</v>
      </c>
      <c r="BC22" s="18">
        <f>IF(InputAccountsReveived[[#This Row],[EOMonth]]=EOMONTH(FY04_M09,0),InputAccountsReveived[[#This Row],[Amount Invoiced]],0)</f>
        <v>0</v>
      </c>
      <c r="BD22" s="18">
        <f>IF(InputAccountsReveived[[#This Row],[EOMonth]]=EOMONTH(FY04_M10,0),InputAccountsReveived[[#This Row],[Amount Invoiced]],0)</f>
        <v>0</v>
      </c>
      <c r="BE22" s="18">
        <f>IF(InputAccountsReveived[[#This Row],[EOMonth]]=EOMONTH(FY04_M11,0),InputAccountsReveived[[#This Row],[Amount Invoiced]],0)</f>
        <v>0</v>
      </c>
      <c r="BF22" s="18">
        <f>IF(InputAccountsReveived[[#This Row],[EOMonth]]=EOMONTH(FY04_M12,0),InputAccountsReveived[[#This Row],[Amount Invoiced]],0)</f>
        <v>0</v>
      </c>
      <c r="BG22" s="18">
        <f>IF(InputAccountsReveived[[#This Row],[EOMonth]]=EOMONTH(FY05_M01,0),InputAccountsReveived[[#This Row],[Amount Invoiced]],0)</f>
        <v>0</v>
      </c>
      <c r="BH22" s="18">
        <f>IF(InputAccountsReveived[[#This Row],[EOMonth]]=EOMONTH(FY05_M02,0),InputAccountsReveived[[#This Row],[Amount Invoiced]],0)</f>
        <v>0</v>
      </c>
      <c r="BI22" s="18">
        <f>IF(InputAccountsReveived[[#This Row],[EOMonth]]=EOMONTH(FY05_M03,0),InputAccountsReveived[[#This Row],[Amount Invoiced]],0)</f>
        <v>0</v>
      </c>
      <c r="BJ22" s="18">
        <f>IF(InputAccountsReveived[[#This Row],[EOMonth]]=EOMONTH(FY05_M04,0),InputAccountsReveived[[#This Row],[Amount Invoiced]],0)</f>
        <v>0</v>
      </c>
      <c r="BK22" s="18">
        <f>IF(InputAccountsReveived[[#This Row],[EOMonth]]=EOMONTH(FY05_M05,0),InputAccountsReveived[[#This Row],[Amount Invoiced]],0)</f>
        <v>0</v>
      </c>
      <c r="BL22" s="18">
        <f>IF(InputAccountsReveived[[#This Row],[EOMonth]]=EOMONTH(FY05_M06,0),InputAccountsReveived[[#This Row],[Amount Invoiced]],0)</f>
        <v>0</v>
      </c>
      <c r="BM22" s="18">
        <f>IF(InputAccountsReveived[[#This Row],[EOMonth]]=EOMONTH(FY05_M07,0),InputAccountsReveived[[#This Row],[Amount Invoiced]],0)</f>
        <v>0</v>
      </c>
      <c r="BN22" s="18">
        <f>IF(InputAccountsReveived[[#This Row],[EOMonth]]=EOMONTH(FY05_M08,0),InputAccountsReveived[[#This Row],[Amount Invoiced]],0)</f>
        <v>0</v>
      </c>
      <c r="BO22" s="18">
        <f>IF(InputAccountsReveived[[#This Row],[EOMonth]]=EOMONTH(FY05_M09,0),InputAccountsReveived[[#This Row],[Amount Invoiced]],0)</f>
        <v>0</v>
      </c>
      <c r="BP22" s="18">
        <f>IF(InputAccountsReveived[[#This Row],[EOMonth]]=EOMONTH(FY05_M10,0),InputAccountsReveived[[#This Row],[Amount Invoiced]],0)</f>
        <v>0</v>
      </c>
      <c r="BQ22" s="18">
        <f>IF(InputAccountsReveived[[#This Row],[EOMonth]]=EOMONTH(FY05_M11,0),InputAccountsReveived[[#This Row],[Amount Invoiced]],0)</f>
        <v>0</v>
      </c>
      <c r="BR22" s="18">
        <f>IF(InputAccountsReveived[[#This Row],[EOMonth]]=EOMONTH(FY05_M12,0),InputAccountsReveived[[#This Row],[Amount Invoiced]],0)</f>
        <v>0</v>
      </c>
    </row>
    <row r="23" spans="2:70" ht="16.5" thickTop="1" thickBot="1" x14ac:dyDescent="0.3">
      <c r="B23" s="68"/>
      <c r="C23" s="6"/>
      <c r="D23" s="68"/>
      <c r="E23" s="68"/>
      <c r="F23" s="11"/>
      <c r="G23" s="6"/>
      <c r="H23" s="69" t="str">
        <f>IF(ISBLANK(InputAccountsReveived[[#This Row],[Date Invoiced]]),"",EOMONTH(InputAccountsReveived[[#This Row],[Date Invoiced]],0))</f>
        <v/>
      </c>
      <c r="I23" s="68"/>
      <c r="K23" s="10">
        <f>IF(InputAccountsReveived[[#This Row],[EOMonth]]=EOMONTH(FY01_M01,0),InputAccountsReveived[[#This Row],[Amount Invoiced]],0)</f>
        <v>0</v>
      </c>
      <c r="L23" s="10">
        <f>IF(InputAccountsReveived[[#This Row],[EOMonth]]=EOMONTH(FY01_M02,0),InputAccountsReveived[[#This Row],[Amount Invoiced]],0)</f>
        <v>0</v>
      </c>
      <c r="M23" s="10">
        <f>IF(InputAccountsReveived[[#This Row],[EOMonth]]=EOMONTH(FY01_M03,0),InputAccountsReveived[[#This Row],[Amount Invoiced]],0)</f>
        <v>0</v>
      </c>
      <c r="N23" s="10">
        <f>IF(InputAccountsReveived[[#This Row],[EOMonth]]=EOMONTH(FY01_M04,0),InputAccountsReveived[[#This Row],[Amount Invoiced]],0)</f>
        <v>0</v>
      </c>
      <c r="O23" s="10">
        <f>IF(InputAccountsReveived[[#This Row],[EOMonth]]=EOMONTH(FY01_M05,0),InputAccountsReveived[[#This Row],[Amount Invoiced]],0)</f>
        <v>0</v>
      </c>
      <c r="P23" s="10">
        <f>IF(InputAccountsReveived[[#This Row],[EOMonth]]=EOMONTH(FY01_M06,0),InputAccountsReveived[[#This Row],[Amount Invoiced]],0)</f>
        <v>0</v>
      </c>
      <c r="Q23" s="10">
        <f>IF(InputAccountsReveived[[#This Row],[EOMonth]]=EOMONTH(FY01_M07,0),InputAccountsReveived[[#This Row],[Amount Invoiced]],0)</f>
        <v>0</v>
      </c>
      <c r="R23" s="10">
        <f>IF(InputAccountsReveived[[#This Row],[EOMonth]]=EOMONTH(FY01_M08,0),InputAccountsReveived[[#This Row],[Amount Invoiced]],0)</f>
        <v>0</v>
      </c>
      <c r="S23" s="10">
        <f>IF(InputAccountsReveived[[#This Row],[EOMonth]]=EOMONTH(FY01_M09,0),InputAccountsReveived[[#This Row],[Amount Invoiced]],0)</f>
        <v>0</v>
      </c>
      <c r="T23" s="10">
        <f>IF(InputAccountsReveived[[#This Row],[EOMonth]]=EOMONTH(FY01_M10,0),InputAccountsReveived[[#This Row],[Amount Invoiced]],0)</f>
        <v>0</v>
      </c>
      <c r="U23" s="10">
        <f>IF(InputAccountsReveived[[#This Row],[EOMonth]]=EOMONTH(FY01_M11,0),InputAccountsReveived[[#This Row],[Amount Invoiced]],0)</f>
        <v>0</v>
      </c>
      <c r="V23" s="10">
        <f>IF(InputAccountsReveived[[#This Row],[EOMonth]]=EOMONTH(FY01_M12,0),InputAccountsReveived[[#This Row],[Amount Invoiced]],0)</f>
        <v>0</v>
      </c>
      <c r="W23" s="18">
        <f>IF(InputAccountsReveived[[#This Row],[EOMonth]]=EOMONTH(FY02_M01,0),InputAccountsReveived[[#This Row],[Amount Invoiced]],0)</f>
        <v>0</v>
      </c>
      <c r="X23" s="18">
        <f>IF(InputAccountsReveived[[#This Row],[EOMonth]]=EOMONTH(FY02_M02,0),InputAccountsReveived[[#This Row],[Amount Invoiced]],0)</f>
        <v>0</v>
      </c>
      <c r="Y23" s="18">
        <f>IF(InputAccountsReveived[[#This Row],[EOMonth]]=EOMONTH(FY02_M03,0),InputAccountsReveived[[#This Row],[Amount Invoiced]],0)</f>
        <v>0</v>
      </c>
      <c r="Z23" s="18">
        <f>IF(InputAccountsReveived[[#This Row],[EOMonth]]=EOMONTH(FY02_M04,0),InputAccountsReveived[[#This Row],[Amount Invoiced]],0)</f>
        <v>0</v>
      </c>
      <c r="AA23" s="18">
        <f>IF(InputAccountsReveived[[#This Row],[EOMonth]]=EOMONTH(FY02_M05,0),InputAccountsReveived[[#This Row],[Amount Invoiced]],0)</f>
        <v>0</v>
      </c>
      <c r="AB23" s="18">
        <f>IF(InputAccountsReveived[[#This Row],[EOMonth]]=EOMONTH(FY02_M06,0),InputAccountsReveived[[#This Row],[Amount Invoiced]],0)</f>
        <v>0</v>
      </c>
      <c r="AC23" s="18">
        <f>IF(InputAccountsReveived[[#This Row],[EOMonth]]=EOMONTH(FY02_M07,0),InputAccountsReveived[[#This Row],[Amount Invoiced]],0)</f>
        <v>0</v>
      </c>
      <c r="AD23" s="18">
        <f>IF(InputAccountsReveived[[#This Row],[EOMonth]]=EOMONTH(FY02_M08,0),InputAccountsReveived[[#This Row],[Amount Invoiced]],0)</f>
        <v>0</v>
      </c>
      <c r="AE23" s="18">
        <f>IF(InputAccountsReveived[[#This Row],[EOMonth]]=EOMONTH(FY02_M09,0),InputAccountsReveived[[#This Row],[Amount Invoiced]],0)</f>
        <v>0</v>
      </c>
      <c r="AF23" s="18">
        <f>IF(InputAccountsReveived[[#This Row],[EOMonth]]=EOMONTH(FY02_M10,0),InputAccountsReveived[[#This Row],[Amount Invoiced]],0)</f>
        <v>0</v>
      </c>
      <c r="AG23" s="18">
        <f>IF(InputAccountsReveived[[#This Row],[EOMonth]]=EOMONTH(FY02_M11,0),InputAccountsReveived[[#This Row],[Amount Invoiced]],0)</f>
        <v>0</v>
      </c>
      <c r="AH23" s="18">
        <f>IF(InputAccountsReveived[[#This Row],[EOMonth]]=EOMONTH(FY02_M12,0),InputAccountsReveived[[#This Row],[Amount Invoiced]],0)</f>
        <v>0</v>
      </c>
      <c r="AI23" s="18">
        <f>IF(InputAccountsReveived[[#This Row],[EOMonth]]=EOMONTH(FY03_M01,0),InputAccountsReveived[[#This Row],[Amount Invoiced]],0)</f>
        <v>0</v>
      </c>
      <c r="AJ23" s="18">
        <f>IF(InputAccountsReveived[[#This Row],[EOMonth]]=EOMONTH(FY03_M02,0),InputAccountsReveived[[#This Row],[Amount Invoiced]],0)</f>
        <v>0</v>
      </c>
      <c r="AK23" s="18">
        <f>IF(InputAccountsReveived[[#This Row],[EOMonth]]=EOMONTH(FY03_M03,0),InputAccountsReveived[[#This Row],[Amount Invoiced]],0)</f>
        <v>0</v>
      </c>
      <c r="AL23" s="18">
        <f>IF(InputAccountsReveived[[#This Row],[EOMonth]]=EOMONTH(FY03_M04,0),InputAccountsReveived[[#This Row],[Amount Invoiced]],0)</f>
        <v>0</v>
      </c>
      <c r="AM23" s="18">
        <f>IF(InputAccountsReveived[[#This Row],[EOMonth]]=EOMONTH(FY03_M05,0),InputAccountsReveived[[#This Row],[Amount Invoiced]],0)</f>
        <v>0</v>
      </c>
      <c r="AN23" s="18">
        <f>IF(InputAccountsReveived[[#This Row],[EOMonth]]=EOMONTH(FY03_M06,0),InputAccountsReveived[[#This Row],[Amount Invoiced]],0)</f>
        <v>0</v>
      </c>
      <c r="AO23" s="18">
        <f>IF(InputAccountsReveived[[#This Row],[EOMonth]]=EOMONTH(FY03_M07,0),InputAccountsReveived[[#This Row],[Amount Invoiced]],0)</f>
        <v>0</v>
      </c>
      <c r="AP23" s="18">
        <f>IF(InputAccountsReveived[[#This Row],[EOMonth]]=EOMONTH(FY03_M08,0),InputAccountsReveived[[#This Row],[Amount Invoiced]],0)</f>
        <v>0</v>
      </c>
      <c r="AQ23" s="18">
        <f>IF(InputAccountsReveived[[#This Row],[EOMonth]]=EOMONTH(FY03_M09,0),InputAccountsReveived[[#This Row],[Amount Invoiced]],0)</f>
        <v>0</v>
      </c>
      <c r="AR23" s="18">
        <f>IF(InputAccountsReveived[[#This Row],[EOMonth]]=EOMONTH(FY03_M10,0),InputAccountsReveived[[#This Row],[Amount Invoiced]],0)</f>
        <v>0</v>
      </c>
      <c r="AS23" s="18">
        <f>IF(InputAccountsReveived[[#This Row],[EOMonth]]=EOMONTH(FY03_M11,0),InputAccountsReveived[[#This Row],[Amount Invoiced]],0)</f>
        <v>0</v>
      </c>
      <c r="AT23" s="18">
        <f>IF(InputAccountsReveived[[#This Row],[EOMonth]]=EOMONTH(FY03_M12,0),InputAccountsReveived[[#This Row],[Amount Invoiced]],0)</f>
        <v>0</v>
      </c>
      <c r="AU23" s="18">
        <f>IF(InputAccountsReveived[[#This Row],[EOMonth]]=EOMONTH(FY04_M01,0),InputAccountsReveived[[#This Row],[Amount Invoiced]],0)</f>
        <v>0</v>
      </c>
      <c r="AV23" s="18">
        <f>IF(InputAccountsReveived[[#This Row],[EOMonth]]=EOMONTH(FY04_M02,0),InputAccountsReveived[[#This Row],[Amount Invoiced]],0)</f>
        <v>0</v>
      </c>
      <c r="AW23" s="18">
        <f>IF(InputAccountsReveived[[#This Row],[EOMonth]]=EOMONTH(FY04_M03,0),InputAccountsReveived[[#This Row],[Amount Invoiced]],0)</f>
        <v>0</v>
      </c>
      <c r="AX23" s="18">
        <f>IF(InputAccountsReveived[[#This Row],[EOMonth]]=EOMONTH(FY04_M04,0),InputAccountsReveived[[#This Row],[Amount Invoiced]],0)</f>
        <v>0</v>
      </c>
      <c r="AY23" s="18">
        <f>IF(InputAccountsReveived[[#This Row],[EOMonth]]=EOMONTH(FY04_M05,0),InputAccountsReveived[[#This Row],[Amount Invoiced]],0)</f>
        <v>0</v>
      </c>
      <c r="AZ23" s="18">
        <f>IF(InputAccountsReveived[[#This Row],[EOMonth]]=EOMONTH(FY04_M06,0),InputAccountsReveived[[#This Row],[Amount Invoiced]],0)</f>
        <v>0</v>
      </c>
      <c r="BA23" s="18">
        <f>IF(InputAccountsReveived[[#This Row],[EOMonth]]=EOMONTH(FY04_M07,0),InputAccountsReveived[[#This Row],[Amount Invoiced]],0)</f>
        <v>0</v>
      </c>
      <c r="BB23" s="18">
        <f>IF(InputAccountsReveived[[#This Row],[EOMonth]]=EOMONTH(FY04_M08,0),InputAccountsReveived[[#This Row],[Amount Invoiced]],0)</f>
        <v>0</v>
      </c>
      <c r="BC23" s="18">
        <f>IF(InputAccountsReveived[[#This Row],[EOMonth]]=EOMONTH(FY04_M09,0),InputAccountsReveived[[#This Row],[Amount Invoiced]],0)</f>
        <v>0</v>
      </c>
      <c r="BD23" s="18">
        <f>IF(InputAccountsReveived[[#This Row],[EOMonth]]=EOMONTH(FY04_M10,0),InputAccountsReveived[[#This Row],[Amount Invoiced]],0)</f>
        <v>0</v>
      </c>
      <c r="BE23" s="18">
        <f>IF(InputAccountsReveived[[#This Row],[EOMonth]]=EOMONTH(FY04_M11,0),InputAccountsReveived[[#This Row],[Amount Invoiced]],0)</f>
        <v>0</v>
      </c>
      <c r="BF23" s="18">
        <f>IF(InputAccountsReveived[[#This Row],[EOMonth]]=EOMONTH(FY04_M12,0),InputAccountsReveived[[#This Row],[Amount Invoiced]],0)</f>
        <v>0</v>
      </c>
      <c r="BG23" s="18">
        <f>IF(InputAccountsReveived[[#This Row],[EOMonth]]=EOMONTH(FY05_M01,0),InputAccountsReveived[[#This Row],[Amount Invoiced]],0)</f>
        <v>0</v>
      </c>
      <c r="BH23" s="18">
        <f>IF(InputAccountsReveived[[#This Row],[EOMonth]]=EOMONTH(FY05_M02,0),InputAccountsReveived[[#This Row],[Amount Invoiced]],0)</f>
        <v>0</v>
      </c>
      <c r="BI23" s="18">
        <f>IF(InputAccountsReveived[[#This Row],[EOMonth]]=EOMONTH(FY05_M03,0),InputAccountsReveived[[#This Row],[Amount Invoiced]],0)</f>
        <v>0</v>
      </c>
      <c r="BJ23" s="18">
        <f>IF(InputAccountsReveived[[#This Row],[EOMonth]]=EOMONTH(FY05_M04,0),InputAccountsReveived[[#This Row],[Amount Invoiced]],0)</f>
        <v>0</v>
      </c>
      <c r="BK23" s="18">
        <f>IF(InputAccountsReveived[[#This Row],[EOMonth]]=EOMONTH(FY05_M05,0),InputAccountsReveived[[#This Row],[Amount Invoiced]],0)</f>
        <v>0</v>
      </c>
      <c r="BL23" s="18">
        <f>IF(InputAccountsReveived[[#This Row],[EOMonth]]=EOMONTH(FY05_M06,0),InputAccountsReveived[[#This Row],[Amount Invoiced]],0)</f>
        <v>0</v>
      </c>
      <c r="BM23" s="18">
        <f>IF(InputAccountsReveived[[#This Row],[EOMonth]]=EOMONTH(FY05_M07,0),InputAccountsReveived[[#This Row],[Amount Invoiced]],0)</f>
        <v>0</v>
      </c>
      <c r="BN23" s="18">
        <f>IF(InputAccountsReveived[[#This Row],[EOMonth]]=EOMONTH(FY05_M08,0),InputAccountsReveived[[#This Row],[Amount Invoiced]],0)</f>
        <v>0</v>
      </c>
      <c r="BO23" s="18">
        <f>IF(InputAccountsReveived[[#This Row],[EOMonth]]=EOMONTH(FY05_M09,0),InputAccountsReveived[[#This Row],[Amount Invoiced]],0)</f>
        <v>0</v>
      </c>
      <c r="BP23" s="18">
        <f>IF(InputAccountsReveived[[#This Row],[EOMonth]]=EOMONTH(FY05_M10,0),InputAccountsReveived[[#This Row],[Amount Invoiced]],0)</f>
        <v>0</v>
      </c>
      <c r="BQ23" s="18">
        <f>IF(InputAccountsReveived[[#This Row],[EOMonth]]=EOMONTH(FY05_M11,0),InputAccountsReveived[[#This Row],[Amount Invoiced]],0)</f>
        <v>0</v>
      </c>
      <c r="BR23" s="18">
        <f>IF(InputAccountsReveived[[#This Row],[EOMonth]]=EOMONTH(FY05_M12,0),InputAccountsReveived[[#This Row],[Amount Invoiced]],0)</f>
        <v>0</v>
      </c>
    </row>
    <row r="24" spans="2:70" ht="16.5" thickTop="1" thickBot="1" x14ac:dyDescent="0.3">
      <c r="B24" s="68"/>
      <c r="C24" s="6"/>
      <c r="D24" s="68"/>
      <c r="E24" s="68"/>
      <c r="F24" s="11"/>
      <c r="G24" s="6"/>
      <c r="H24" s="69" t="str">
        <f>IF(ISBLANK(InputAccountsReveived[[#This Row],[Date Invoiced]]),"",EOMONTH(InputAccountsReveived[[#This Row],[Date Invoiced]],0))</f>
        <v/>
      </c>
      <c r="I24" s="68"/>
      <c r="K24" s="10">
        <f>IF(InputAccountsReveived[[#This Row],[EOMonth]]=EOMONTH(FY01_M01,0),InputAccountsReveived[[#This Row],[Amount Invoiced]],0)</f>
        <v>0</v>
      </c>
      <c r="L24" s="10">
        <f>IF(InputAccountsReveived[[#This Row],[EOMonth]]=EOMONTH(FY01_M02,0),InputAccountsReveived[[#This Row],[Amount Invoiced]],0)</f>
        <v>0</v>
      </c>
      <c r="M24" s="10">
        <f>IF(InputAccountsReveived[[#This Row],[EOMonth]]=EOMONTH(FY01_M03,0),InputAccountsReveived[[#This Row],[Amount Invoiced]],0)</f>
        <v>0</v>
      </c>
      <c r="N24" s="10">
        <f>IF(InputAccountsReveived[[#This Row],[EOMonth]]=EOMONTH(FY01_M04,0),InputAccountsReveived[[#This Row],[Amount Invoiced]],0)</f>
        <v>0</v>
      </c>
      <c r="O24" s="10">
        <f>IF(InputAccountsReveived[[#This Row],[EOMonth]]=EOMONTH(FY01_M05,0),InputAccountsReveived[[#This Row],[Amount Invoiced]],0)</f>
        <v>0</v>
      </c>
      <c r="P24" s="10">
        <f>IF(InputAccountsReveived[[#This Row],[EOMonth]]=EOMONTH(FY01_M06,0),InputAccountsReveived[[#This Row],[Amount Invoiced]],0)</f>
        <v>0</v>
      </c>
      <c r="Q24" s="10">
        <f>IF(InputAccountsReveived[[#This Row],[EOMonth]]=EOMONTH(FY01_M07,0),InputAccountsReveived[[#This Row],[Amount Invoiced]],0)</f>
        <v>0</v>
      </c>
      <c r="R24" s="10">
        <f>IF(InputAccountsReveived[[#This Row],[EOMonth]]=EOMONTH(FY01_M08,0),InputAccountsReveived[[#This Row],[Amount Invoiced]],0)</f>
        <v>0</v>
      </c>
      <c r="S24" s="10">
        <f>IF(InputAccountsReveived[[#This Row],[EOMonth]]=EOMONTH(FY01_M09,0),InputAccountsReveived[[#This Row],[Amount Invoiced]],0)</f>
        <v>0</v>
      </c>
      <c r="T24" s="10">
        <f>IF(InputAccountsReveived[[#This Row],[EOMonth]]=EOMONTH(FY01_M10,0),InputAccountsReveived[[#This Row],[Amount Invoiced]],0)</f>
        <v>0</v>
      </c>
      <c r="U24" s="10">
        <f>IF(InputAccountsReveived[[#This Row],[EOMonth]]=EOMONTH(FY01_M11,0),InputAccountsReveived[[#This Row],[Amount Invoiced]],0)</f>
        <v>0</v>
      </c>
      <c r="V24" s="10">
        <f>IF(InputAccountsReveived[[#This Row],[EOMonth]]=EOMONTH(FY01_M12,0),InputAccountsReveived[[#This Row],[Amount Invoiced]],0)</f>
        <v>0</v>
      </c>
      <c r="W24" s="18">
        <f>IF(InputAccountsReveived[[#This Row],[EOMonth]]=EOMONTH(FY02_M01,0),InputAccountsReveived[[#This Row],[Amount Invoiced]],0)</f>
        <v>0</v>
      </c>
      <c r="X24" s="18">
        <f>IF(InputAccountsReveived[[#This Row],[EOMonth]]=EOMONTH(FY02_M02,0),InputAccountsReveived[[#This Row],[Amount Invoiced]],0)</f>
        <v>0</v>
      </c>
      <c r="Y24" s="18">
        <f>IF(InputAccountsReveived[[#This Row],[EOMonth]]=EOMONTH(FY02_M03,0),InputAccountsReveived[[#This Row],[Amount Invoiced]],0)</f>
        <v>0</v>
      </c>
      <c r="Z24" s="18">
        <f>IF(InputAccountsReveived[[#This Row],[EOMonth]]=EOMONTH(FY02_M04,0),InputAccountsReveived[[#This Row],[Amount Invoiced]],0)</f>
        <v>0</v>
      </c>
      <c r="AA24" s="18">
        <f>IF(InputAccountsReveived[[#This Row],[EOMonth]]=EOMONTH(FY02_M05,0),InputAccountsReveived[[#This Row],[Amount Invoiced]],0)</f>
        <v>0</v>
      </c>
      <c r="AB24" s="18">
        <f>IF(InputAccountsReveived[[#This Row],[EOMonth]]=EOMONTH(FY02_M06,0),InputAccountsReveived[[#This Row],[Amount Invoiced]],0)</f>
        <v>0</v>
      </c>
      <c r="AC24" s="18">
        <f>IF(InputAccountsReveived[[#This Row],[EOMonth]]=EOMONTH(FY02_M07,0),InputAccountsReveived[[#This Row],[Amount Invoiced]],0)</f>
        <v>0</v>
      </c>
      <c r="AD24" s="18">
        <f>IF(InputAccountsReveived[[#This Row],[EOMonth]]=EOMONTH(FY02_M08,0),InputAccountsReveived[[#This Row],[Amount Invoiced]],0)</f>
        <v>0</v>
      </c>
      <c r="AE24" s="18">
        <f>IF(InputAccountsReveived[[#This Row],[EOMonth]]=EOMONTH(FY02_M09,0),InputAccountsReveived[[#This Row],[Amount Invoiced]],0)</f>
        <v>0</v>
      </c>
      <c r="AF24" s="18">
        <f>IF(InputAccountsReveived[[#This Row],[EOMonth]]=EOMONTH(FY02_M10,0),InputAccountsReveived[[#This Row],[Amount Invoiced]],0)</f>
        <v>0</v>
      </c>
      <c r="AG24" s="18">
        <f>IF(InputAccountsReveived[[#This Row],[EOMonth]]=EOMONTH(FY02_M11,0),InputAccountsReveived[[#This Row],[Amount Invoiced]],0)</f>
        <v>0</v>
      </c>
      <c r="AH24" s="18">
        <f>IF(InputAccountsReveived[[#This Row],[EOMonth]]=EOMONTH(FY02_M12,0),InputAccountsReveived[[#This Row],[Amount Invoiced]],0)</f>
        <v>0</v>
      </c>
      <c r="AI24" s="18">
        <f>IF(InputAccountsReveived[[#This Row],[EOMonth]]=EOMONTH(FY03_M01,0),InputAccountsReveived[[#This Row],[Amount Invoiced]],0)</f>
        <v>0</v>
      </c>
      <c r="AJ24" s="18">
        <f>IF(InputAccountsReveived[[#This Row],[EOMonth]]=EOMONTH(FY03_M02,0),InputAccountsReveived[[#This Row],[Amount Invoiced]],0)</f>
        <v>0</v>
      </c>
      <c r="AK24" s="18">
        <f>IF(InputAccountsReveived[[#This Row],[EOMonth]]=EOMONTH(FY03_M03,0),InputAccountsReveived[[#This Row],[Amount Invoiced]],0)</f>
        <v>0</v>
      </c>
      <c r="AL24" s="18">
        <f>IF(InputAccountsReveived[[#This Row],[EOMonth]]=EOMONTH(FY03_M04,0),InputAccountsReveived[[#This Row],[Amount Invoiced]],0)</f>
        <v>0</v>
      </c>
      <c r="AM24" s="18">
        <f>IF(InputAccountsReveived[[#This Row],[EOMonth]]=EOMONTH(FY03_M05,0),InputAccountsReveived[[#This Row],[Amount Invoiced]],0)</f>
        <v>0</v>
      </c>
      <c r="AN24" s="18">
        <f>IF(InputAccountsReveived[[#This Row],[EOMonth]]=EOMONTH(FY03_M06,0),InputAccountsReveived[[#This Row],[Amount Invoiced]],0)</f>
        <v>0</v>
      </c>
      <c r="AO24" s="18">
        <f>IF(InputAccountsReveived[[#This Row],[EOMonth]]=EOMONTH(FY03_M07,0),InputAccountsReveived[[#This Row],[Amount Invoiced]],0)</f>
        <v>0</v>
      </c>
      <c r="AP24" s="18">
        <f>IF(InputAccountsReveived[[#This Row],[EOMonth]]=EOMONTH(FY03_M08,0),InputAccountsReveived[[#This Row],[Amount Invoiced]],0)</f>
        <v>0</v>
      </c>
      <c r="AQ24" s="18">
        <f>IF(InputAccountsReveived[[#This Row],[EOMonth]]=EOMONTH(FY03_M09,0),InputAccountsReveived[[#This Row],[Amount Invoiced]],0)</f>
        <v>0</v>
      </c>
      <c r="AR24" s="18">
        <f>IF(InputAccountsReveived[[#This Row],[EOMonth]]=EOMONTH(FY03_M10,0),InputAccountsReveived[[#This Row],[Amount Invoiced]],0)</f>
        <v>0</v>
      </c>
      <c r="AS24" s="18">
        <f>IF(InputAccountsReveived[[#This Row],[EOMonth]]=EOMONTH(FY03_M11,0),InputAccountsReveived[[#This Row],[Amount Invoiced]],0)</f>
        <v>0</v>
      </c>
      <c r="AT24" s="18">
        <f>IF(InputAccountsReveived[[#This Row],[EOMonth]]=EOMONTH(FY03_M12,0),InputAccountsReveived[[#This Row],[Amount Invoiced]],0)</f>
        <v>0</v>
      </c>
      <c r="AU24" s="18">
        <f>IF(InputAccountsReveived[[#This Row],[EOMonth]]=EOMONTH(FY04_M01,0),InputAccountsReveived[[#This Row],[Amount Invoiced]],0)</f>
        <v>0</v>
      </c>
      <c r="AV24" s="18">
        <f>IF(InputAccountsReveived[[#This Row],[EOMonth]]=EOMONTH(FY04_M02,0),InputAccountsReveived[[#This Row],[Amount Invoiced]],0)</f>
        <v>0</v>
      </c>
      <c r="AW24" s="18">
        <f>IF(InputAccountsReveived[[#This Row],[EOMonth]]=EOMONTH(FY04_M03,0),InputAccountsReveived[[#This Row],[Amount Invoiced]],0)</f>
        <v>0</v>
      </c>
      <c r="AX24" s="18">
        <f>IF(InputAccountsReveived[[#This Row],[EOMonth]]=EOMONTH(FY04_M04,0),InputAccountsReveived[[#This Row],[Amount Invoiced]],0)</f>
        <v>0</v>
      </c>
      <c r="AY24" s="18">
        <f>IF(InputAccountsReveived[[#This Row],[EOMonth]]=EOMONTH(FY04_M05,0),InputAccountsReveived[[#This Row],[Amount Invoiced]],0)</f>
        <v>0</v>
      </c>
      <c r="AZ24" s="18">
        <f>IF(InputAccountsReveived[[#This Row],[EOMonth]]=EOMONTH(FY04_M06,0),InputAccountsReveived[[#This Row],[Amount Invoiced]],0)</f>
        <v>0</v>
      </c>
      <c r="BA24" s="18">
        <f>IF(InputAccountsReveived[[#This Row],[EOMonth]]=EOMONTH(FY04_M07,0),InputAccountsReveived[[#This Row],[Amount Invoiced]],0)</f>
        <v>0</v>
      </c>
      <c r="BB24" s="18">
        <f>IF(InputAccountsReveived[[#This Row],[EOMonth]]=EOMONTH(FY04_M08,0),InputAccountsReveived[[#This Row],[Amount Invoiced]],0)</f>
        <v>0</v>
      </c>
      <c r="BC24" s="18">
        <f>IF(InputAccountsReveived[[#This Row],[EOMonth]]=EOMONTH(FY04_M09,0),InputAccountsReveived[[#This Row],[Amount Invoiced]],0)</f>
        <v>0</v>
      </c>
      <c r="BD24" s="18">
        <f>IF(InputAccountsReveived[[#This Row],[EOMonth]]=EOMONTH(FY04_M10,0),InputAccountsReveived[[#This Row],[Amount Invoiced]],0)</f>
        <v>0</v>
      </c>
      <c r="BE24" s="18">
        <f>IF(InputAccountsReveived[[#This Row],[EOMonth]]=EOMONTH(FY04_M11,0),InputAccountsReveived[[#This Row],[Amount Invoiced]],0)</f>
        <v>0</v>
      </c>
      <c r="BF24" s="18">
        <f>IF(InputAccountsReveived[[#This Row],[EOMonth]]=EOMONTH(FY04_M12,0),InputAccountsReveived[[#This Row],[Amount Invoiced]],0)</f>
        <v>0</v>
      </c>
      <c r="BG24" s="18">
        <f>IF(InputAccountsReveived[[#This Row],[EOMonth]]=EOMONTH(FY05_M01,0),InputAccountsReveived[[#This Row],[Amount Invoiced]],0)</f>
        <v>0</v>
      </c>
      <c r="BH24" s="18">
        <f>IF(InputAccountsReveived[[#This Row],[EOMonth]]=EOMONTH(FY05_M02,0),InputAccountsReveived[[#This Row],[Amount Invoiced]],0)</f>
        <v>0</v>
      </c>
      <c r="BI24" s="18">
        <f>IF(InputAccountsReveived[[#This Row],[EOMonth]]=EOMONTH(FY05_M03,0),InputAccountsReveived[[#This Row],[Amount Invoiced]],0)</f>
        <v>0</v>
      </c>
      <c r="BJ24" s="18">
        <f>IF(InputAccountsReveived[[#This Row],[EOMonth]]=EOMONTH(FY05_M04,0),InputAccountsReveived[[#This Row],[Amount Invoiced]],0)</f>
        <v>0</v>
      </c>
      <c r="BK24" s="18">
        <f>IF(InputAccountsReveived[[#This Row],[EOMonth]]=EOMONTH(FY05_M05,0),InputAccountsReveived[[#This Row],[Amount Invoiced]],0)</f>
        <v>0</v>
      </c>
      <c r="BL24" s="18">
        <f>IF(InputAccountsReveived[[#This Row],[EOMonth]]=EOMONTH(FY05_M06,0),InputAccountsReveived[[#This Row],[Amount Invoiced]],0)</f>
        <v>0</v>
      </c>
      <c r="BM24" s="18">
        <f>IF(InputAccountsReveived[[#This Row],[EOMonth]]=EOMONTH(FY05_M07,0),InputAccountsReveived[[#This Row],[Amount Invoiced]],0)</f>
        <v>0</v>
      </c>
      <c r="BN24" s="18">
        <f>IF(InputAccountsReveived[[#This Row],[EOMonth]]=EOMONTH(FY05_M08,0),InputAccountsReveived[[#This Row],[Amount Invoiced]],0)</f>
        <v>0</v>
      </c>
      <c r="BO24" s="18">
        <f>IF(InputAccountsReveived[[#This Row],[EOMonth]]=EOMONTH(FY05_M09,0),InputAccountsReveived[[#This Row],[Amount Invoiced]],0)</f>
        <v>0</v>
      </c>
      <c r="BP24" s="18">
        <f>IF(InputAccountsReveived[[#This Row],[EOMonth]]=EOMONTH(FY05_M10,0),InputAccountsReveived[[#This Row],[Amount Invoiced]],0)</f>
        <v>0</v>
      </c>
      <c r="BQ24" s="18">
        <f>IF(InputAccountsReveived[[#This Row],[EOMonth]]=EOMONTH(FY05_M11,0),InputAccountsReveived[[#This Row],[Amount Invoiced]],0)</f>
        <v>0</v>
      </c>
      <c r="BR24" s="18">
        <f>IF(InputAccountsReveived[[#This Row],[EOMonth]]=EOMONTH(FY05_M12,0),InputAccountsReveived[[#This Row],[Amount Invoiced]],0)</f>
        <v>0</v>
      </c>
    </row>
    <row r="25" spans="2:70" ht="16.5" thickTop="1" thickBot="1" x14ac:dyDescent="0.3">
      <c r="B25" s="68"/>
      <c r="C25" s="6"/>
      <c r="D25" s="68"/>
      <c r="E25" s="68"/>
      <c r="F25" s="11"/>
      <c r="G25" s="6"/>
      <c r="H25" s="69" t="str">
        <f>IF(ISBLANK(InputAccountsReveived[[#This Row],[Date Invoiced]]),"",EOMONTH(InputAccountsReveived[[#This Row],[Date Invoiced]],0))</f>
        <v/>
      </c>
      <c r="I25" s="68"/>
      <c r="K25" s="10">
        <f>IF(InputAccountsReveived[[#This Row],[EOMonth]]=EOMONTH(FY01_M01,0),InputAccountsReveived[[#This Row],[Amount Invoiced]],0)</f>
        <v>0</v>
      </c>
      <c r="L25" s="10">
        <f>IF(InputAccountsReveived[[#This Row],[EOMonth]]=EOMONTH(FY01_M02,0),InputAccountsReveived[[#This Row],[Amount Invoiced]],0)</f>
        <v>0</v>
      </c>
      <c r="M25" s="10">
        <f>IF(InputAccountsReveived[[#This Row],[EOMonth]]=EOMONTH(FY01_M03,0),InputAccountsReveived[[#This Row],[Amount Invoiced]],0)</f>
        <v>0</v>
      </c>
      <c r="N25" s="10">
        <f>IF(InputAccountsReveived[[#This Row],[EOMonth]]=EOMONTH(FY01_M04,0),InputAccountsReveived[[#This Row],[Amount Invoiced]],0)</f>
        <v>0</v>
      </c>
      <c r="O25" s="10">
        <f>IF(InputAccountsReveived[[#This Row],[EOMonth]]=EOMONTH(FY01_M05,0),InputAccountsReveived[[#This Row],[Amount Invoiced]],0)</f>
        <v>0</v>
      </c>
      <c r="P25" s="10">
        <f>IF(InputAccountsReveived[[#This Row],[EOMonth]]=EOMONTH(FY01_M06,0),InputAccountsReveived[[#This Row],[Amount Invoiced]],0)</f>
        <v>0</v>
      </c>
      <c r="Q25" s="10">
        <f>IF(InputAccountsReveived[[#This Row],[EOMonth]]=EOMONTH(FY01_M07,0),InputAccountsReveived[[#This Row],[Amount Invoiced]],0)</f>
        <v>0</v>
      </c>
      <c r="R25" s="10">
        <f>IF(InputAccountsReveived[[#This Row],[EOMonth]]=EOMONTH(FY01_M08,0),InputAccountsReveived[[#This Row],[Amount Invoiced]],0)</f>
        <v>0</v>
      </c>
      <c r="S25" s="10">
        <f>IF(InputAccountsReveived[[#This Row],[EOMonth]]=EOMONTH(FY01_M09,0),InputAccountsReveived[[#This Row],[Amount Invoiced]],0)</f>
        <v>0</v>
      </c>
      <c r="T25" s="10">
        <f>IF(InputAccountsReveived[[#This Row],[EOMonth]]=EOMONTH(FY01_M10,0),InputAccountsReveived[[#This Row],[Amount Invoiced]],0)</f>
        <v>0</v>
      </c>
      <c r="U25" s="10">
        <f>IF(InputAccountsReveived[[#This Row],[EOMonth]]=EOMONTH(FY01_M11,0),InputAccountsReveived[[#This Row],[Amount Invoiced]],0)</f>
        <v>0</v>
      </c>
      <c r="V25" s="10">
        <f>IF(InputAccountsReveived[[#This Row],[EOMonth]]=EOMONTH(FY01_M12,0),InputAccountsReveived[[#This Row],[Amount Invoiced]],0)</f>
        <v>0</v>
      </c>
      <c r="W25" s="18">
        <f>IF(InputAccountsReveived[[#This Row],[EOMonth]]=EOMONTH(FY02_M01,0),InputAccountsReveived[[#This Row],[Amount Invoiced]],0)</f>
        <v>0</v>
      </c>
      <c r="X25" s="18">
        <f>IF(InputAccountsReveived[[#This Row],[EOMonth]]=EOMONTH(FY02_M02,0),InputAccountsReveived[[#This Row],[Amount Invoiced]],0)</f>
        <v>0</v>
      </c>
      <c r="Y25" s="18">
        <f>IF(InputAccountsReveived[[#This Row],[EOMonth]]=EOMONTH(FY02_M03,0),InputAccountsReveived[[#This Row],[Amount Invoiced]],0)</f>
        <v>0</v>
      </c>
      <c r="Z25" s="18">
        <f>IF(InputAccountsReveived[[#This Row],[EOMonth]]=EOMONTH(FY02_M04,0),InputAccountsReveived[[#This Row],[Amount Invoiced]],0)</f>
        <v>0</v>
      </c>
      <c r="AA25" s="18">
        <f>IF(InputAccountsReveived[[#This Row],[EOMonth]]=EOMONTH(FY02_M05,0),InputAccountsReveived[[#This Row],[Amount Invoiced]],0)</f>
        <v>0</v>
      </c>
      <c r="AB25" s="18">
        <f>IF(InputAccountsReveived[[#This Row],[EOMonth]]=EOMONTH(FY02_M06,0),InputAccountsReveived[[#This Row],[Amount Invoiced]],0)</f>
        <v>0</v>
      </c>
      <c r="AC25" s="18">
        <f>IF(InputAccountsReveived[[#This Row],[EOMonth]]=EOMONTH(FY02_M07,0),InputAccountsReveived[[#This Row],[Amount Invoiced]],0)</f>
        <v>0</v>
      </c>
      <c r="AD25" s="18">
        <f>IF(InputAccountsReveived[[#This Row],[EOMonth]]=EOMONTH(FY02_M08,0),InputAccountsReveived[[#This Row],[Amount Invoiced]],0)</f>
        <v>0</v>
      </c>
      <c r="AE25" s="18">
        <f>IF(InputAccountsReveived[[#This Row],[EOMonth]]=EOMONTH(FY02_M09,0),InputAccountsReveived[[#This Row],[Amount Invoiced]],0)</f>
        <v>0</v>
      </c>
      <c r="AF25" s="18">
        <f>IF(InputAccountsReveived[[#This Row],[EOMonth]]=EOMONTH(FY02_M10,0),InputAccountsReveived[[#This Row],[Amount Invoiced]],0)</f>
        <v>0</v>
      </c>
      <c r="AG25" s="18">
        <f>IF(InputAccountsReveived[[#This Row],[EOMonth]]=EOMONTH(FY02_M11,0),InputAccountsReveived[[#This Row],[Amount Invoiced]],0)</f>
        <v>0</v>
      </c>
      <c r="AH25" s="18">
        <f>IF(InputAccountsReveived[[#This Row],[EOMonth]]=EOMONTH(FY02_M12,0),InputAccountsReveived[[#This Row],[Amount Invoiced]],0)</f>
        <v>0</v>
      </c>
      <c r="AI25" s="18">
        <f>IF(InputAccountsReveived[[#This Row],[EOMonth]]=EOMONTH(FY03_M01,0),InputAccountsReveived[[#This Row],[Amount Invoiced]],0)</f>
        <v>0</v>
      </c>
      <c r="AJ25" s="18">
        <f>IF(InputAccountsReveived[[#This Row],[EOMonth]]=EOMONTH(FY03_M02,0),InputAccountsReveived[[#This Row],[Amount Invoiced]],0)</f>
        <v>0</v>
      </c>
      <c r="AK25" s="18">
        <f>IF(InputAccountsReveived[[#This Row],[EOMonth]]=EOMONTH(FY03_M03,0),InputAccountsReveived[[#This Row],[Amount Invoiced]],0)</f>
        <v>0</v>
      </c>
      <c r="AL25" s="18">
        <f>IF(InputAccountsReveived[[#This Row],[EOMonth]]=EOMONTH(FY03_M04,0),InputAccountsReveived[[#This Row],[Amount Invoiced]],0)</f>
        <v>0</v>
      </c>
      <c r="AM25" s="18">
        <f>IF(InputAccountsReveived[[#This Row],[EOMonth]]=EOMONTH(FY03_M05,0),InputAccountsReveived[[#This Row],[Amount Invoiced]],0)</f>
        <v>0</v>
      </c>
      <c r="AN25" s="18">
        <f>IF(InputAccountsReveived[[#This Row],[EOMonth]]=EOMONTH(FY03_M06,0),InputAccountsReveived[[#This Row],[Amount Invoiced]],0)</f>
        <v>0</v>
      </c>
      <c r="AO25" s="18">
        <f>IF(InputAccountsReveived[[#This Row],[EOMonth]]=EOMONTH(FY03_M07,0),InputAccountsReveived[[#This Row],[Amount Invoiced]],0)</f>
        <v>0</v>
      </c>
      <c r="AP25" s="18">
        <f>IF(InputAccountsReveived[[#This Row],[EOMonth]]=EOMONTH(FY03_M08,0),InputAccountsReveived[[#This Row],[Amount Invoiced]],0)</f>
        <v>0</v>
      </c>
      <c r="AQ25" s="18">
        <f>IF(InputAccountsReveived[[#This Row],[EOMonth]]=EOMONTH(FY03_M09,0),InputAccountsReveived[[#This Row],[Amount Invoiced]],0)</f>
        <v>0</v>
      </c>
      <c r="AR25" s="18">
        <f>IF(InputAccountsReveived[[#This Row],[EOMonth]]=EOMONTH(FY03_M10,0),InputAccountsReveived[[#This Row],[Amount Invoiced]],0)</f>
        <v>0</v>
      </c>
      <c r="AS25" s="18">
        <f>IF(InputAccountsReveived[[#This Row],[EOMonth]]=EOMONTH(FY03_M11,0),InputAccountsReveived[[#This Row],[Amount Invoiced]],0)</f>
        <v>0</v>
      </c>
      <c r="AT25" s="18">
        <f>IF(InputAccountsReveived[[#This Row],[EOMonth]]=EOMONTH(FY03_M12,0),InputAccountsReveived[[#This Row],[Amount Invoiced]],0)</f>
        <v>0</v>
      </c>
      <c r="AU25" s="18">
        <f>IF(InputAccountsReveived[[#This Row],[EOMonth]]=EOMONTH(FY04_M01,0),InputAccountsReveived[[#This Row],[Amount Invoiced]],0)</f>
        <v>0</v>
      </c>
      <c r="AV25" s="18">
        <f>IF(InputAccountsReveived[[#This Row],[EOMonth]]=EOMONTH(FY04_M02,0),InputAccountsReveived[[#This Row],[Amount Invoiced]],0)</f>
        <v>0</v>
      </c>
      <c r="AW25" s="18">
        <f>IF(InputAccountsReveived[[#This Row],[EOMonth]]=EOMONTH(FY04_M03,0),InputAccountsReveived[[#This Row],[Amount Invoiced]],0)</f>
        <v>0</v>
      </c>
      <c r="AX25" s="18">
        <f>IF(InputAccountsReveived[[#This Row],[EOMonth]]=EOMONTH(FY04_M04,0),InputAccountsReveived[[#This Row],[Amount Invoiced]],0)</f>
        <v>0</v>
      </c>
      <c r="AY25" s="18">
        <f>IF(InputAccountsReveived[[#This Row],[EOMonth]]=EOMONTH(FY04_M05,0),InputAccountsReveived[[#This Row],[Amount Invoiced]],0)</f>
        <v>0</v>
      </c>
      <c r="AZ25" s="18">
        <f>IF(InputAccountsReveived[[#This Row],[EOMonth]]=EOMONTH(FY04_M06,0),InputAccountsReveived[[#This Row],[Amount Invoiced]],0)</f>
        <v>0</v>
      </c>
      <c r="BA25" s="18">
        <f>IF(InputAccountsReveived[[#This Row],[EOMonth]]=EOMONTH(FY04_M07,0),InputAccountsReveived[[#This Row],[Amount Invoiced]],0)</f>
        <v>0</v>
      </c>
      <c r="BB25" s="18">
        <f>IF(InputAccountsReveived[[#This Row],[EOMonth]]=EOMONTH(FY04_M08,0),InputAccountsReveived[[#This Row],[Amount Invoiced]],0)</f>
        <v>0</v>
      </c>
      <c r="BC25" s="18">
        <f>IF(InputAccountsReveived[[#This Row],[EOMonth]]=EOMONTH(FY04_M09,0),InputAccountsReveived[[#This Row],[Amount Invoiced]],0)</f>
        <v>0</v>
      </c>
      <c r="BD25" s="18">
        <f>IF(InputAccountsReveived[[#This Row],[EOMonth]]=EOMONTH(FY04_M10,0),InputAccountsReveived[[#This Row],[Amount Invoiced]],0)</f>
        <v>0</v>
      </c>
      <c r="BE25" s="18">
        <f>IF(InputAccountsReveived[[#This Row],[EOMonth]]=EOMONTH(FY04_M11,0),InputAccountsReveived[[#This Row],[Amount Invoiced]],0)</f>
        <v>0</v>
      </c>
      <c r="BF25" s="18">
        <f>IF(InputAccountsReveived[[#This Row],[EOMonth]]=EOMONTH(FY04_M12,0),InputAccountsReveived[[#This Row],[Amount Invoiced]],0)</f>
        <v>0</v>
      </c>
      <c r="BG25" s="18">
        <f>IF(InputAccountsReveived[[#This Row],[EOMonth]]=EOMONTH(FY05_M01,0),InputAccountsReveived[[#This Row],[Amount Invoiced]],0)</f>
        <v>0</v>
      </c>
      <c r="BH25" s="18">
        <f>IF(InputAccountsReveived[[#This Row],[EOMonth]]=EOMONTH(FY05_M02,0),InputAccountsReveived[[#This Row],[Amount Invoiced]],0)</f>
        <v>0</v>
      </c>
      <c r="BI25" s="18">
        <f>IF(InputAccountsReveived[[#This Row],[EOMonth]]=EOMONTH(FY05_M03,0),InputAccountsReveived[[#This Row],[Amount Invoiced]],0)</f>
        <v>0</v>
      </c>
      <c r="BJ25" s="18">
        <f>IF(InputAccountsReveived[[#This Row],[EOMonth]]=EOMONTH(FY05_M04,0),InputAccountsReveived[[#This Row],[Amount Invoiced]],0)</f>
        <v>0</v>
      </c>
      <c r="BK25" s="18">
        <f>IF(InputAccountsReveived[[#This Row],[EOMonth]]=EOMONTH(FY05_M05,0),InputAccountsReveived[[#This Row],[Amount Invoiced]],0)</f>
        <v>0</v>
      </c>
      <c r="BL25" s="18">
        <f>IF(InputAccountsReveived[[#This Row],[EOMonth]]=EOMONTH(FY05_M06,0),InputAccountsReveived[[#This Row],[Amount Invoiced]],0)</f>
        <v>0</v>
      </c>
      <c r="BM25" s="18">
        <f>IF(InputAccountsReveived[[#This Row],[EOMonth]]=EOMONTH(FY05_M07,0),InputAccountsReveived[[#This Row],[Amount Invoiced]],0)</f>
        <v>0</v>
      </c>
      <c r="BN25" s="18">
        <f>IF(InputAccountsReveived[[#This Row],[EOMonth]]=EOMONTH(FY05_M08,0),InputAccountsReveived[[#This Row],[Amount Invoiced]],0)</f>
        <v>0</v>
      </c>
      <c r="BO25" s="18">
        <f>IF(InputAccountsReveived[[#This Row],[EOMonth]]=EOMONTH(FY05_M09,0),InputAccountsReveived[[#This Row],[Amount Invoiced]],0)</f>
        <v>0</v>
      </c>
      <c r="BP25" s="18">
        <f>IF(InputAccountsReveived[[#This Row],[EOMonth]]=EOMONTH(FY05_M10,0),InputAccountsReveived[[#This Row],[Amount Invoiced]],0)</f>
        <v>0</v>
      </c>
      <c r="BQ25" s="18">
        <f>IF(InputAccountsReveived[[#This Row],[EOMonth]]=EOMONTH(FY05_M11,0),InputAccountsReveived[[#This Row],[Amount Invoiced]],0)</f>
        <v>0</v>
      </c>
      <c r="BR25" s="18">
        <f>IF(InputAccountsReveived[[#This Row],[EOMonth]]=EOMONTH(FY05_M12,0),InputAccountsReveived[[#This Row],[Amount Invoiced]],0)</f>
        <v>0</v>
      </c>
    </row>
    <row r="26" spans="2:70" ht="16.5" thickTop="1" thickBot="1" x14ac:dyDescent="0.3">
      <c r="B26" s="68"/>
      <c r="C26" s="6"/>
      <c r="D26" s="68"/>
      <c r="E26" s="68"/>
      <c r="F26" s="11"/>
      <c r="G26" s="6"/>
      <c r="H26" s="69" t="str">
        <f>IF(ISBLANK(InputAccountsReveived[[#This Row],[Date Invoiced]]),"",EOMONTH(InputAccountsReveived[[#This Row],[Date Invoiced]],0))</f>
        <v/>
      </c>
      <c r="I26" s="68"/>
      <c r="K26" s="10">
        <f>IF(InputAccountsReveived[[#This Row],[EOMonth]]=EOMONTH(FY01_M01,0),InputAccountsReveived[[#This Row],[Amount Invoiced]],0)</f>
        <v>0</v>
      </c>
      <c r="L26" s="10">
        <f>IF(InputAccountsReveived[[#This Row],[EOMonth]]=EOMONTH(FY01_M02,0),InputAccountsReveived[[#This Row],[Amount Invoiced]],0)</f>
        <v>0</v>
      </c>
      <c r="M26" s="10">
        <f>IF(InputAccountsReveived[[#This Row],[EOMonth]]=EOMONTH(FY01_M03,0),InputAccountsReveived[[#This Row],[Amount Invoiced]],0)</f>
        <v>0</v>
      </c>
      <c r="N26" s="10">
        <f>IF(InputAccountsReveived[[#This Row],[EOMonth]]=EOMONTH(FY01_M04,0),InputAccountsReveived[[#This Row],[Amount Invoiced]],0)</f>
        <v>0</v>
      </c>
      <c r="O26" s="10">
        <f>IF(InputAccountsReveived[[#This Row],[EOMonth]]=EOMONTH(FY01_M05,0),InputAccountsReveived[[#This Row],[Amount Invoiced]],0)</f>
        <v>0</v>
      </c>
      <c r="P26" s="10">
        <f>IF(InputAccountsReveived[[#This Row],[EOMonth]]=EOMONTH(FY01_M06,0),InputAccountsReveived[[#This Row],[Amount Invoiced]],0)</f>
        <v>0</v>
      </c>
      <c r="Q26" s="10">
        <f>IF(InputAccountsReveived[[#This Row],[EOMonth]]=EOMONTH(FY01_M07,0),InputAccountsReveived[[#This Row],[Amount Invoiced]],0)</f>
        <v>0</v>
      </c>
      <c r="R26" s="10">
        <f>IF(InputAccountsReveived[[#This Row],[EOMonth]]=EOMONTH(FY01_M08,0),InputAccountsReveived[[#This Row],[Amount Invoiced]],0)</f>
        <v>0</v>
      </c>
      <c r="S26" s="10">
        <f>IF(InputAccountsReveived[[#This Row],[EOMonth]]=EOMONTH(FY01_M09,0),InputAccountsReveived[[#This Row],[Amount Invoiced]],0)</f>
        <v>0</v>
      </c>
      <c r="T26" s="10">
        <f>IF(InputAccountsReveived[[#This Row],[EOMonth]]=EOMONTH(FY01_M10,0),InputAccountsReveived[[#This Row],[Amount Invoiced]],0)</f>
        <v>0</v>
      </c>
      <c r="U26" s="10">
        <f>IF(InputAccountsReveived[[#This Row],[EOMonth]]=EOMONTH(FY01_M11,0),InputAccountsReveived[[#This Row],[Amount Invoiced]],0)</f>
        <v>0</v>
      </c>
      <c r="V26" s="10">
        <f>IF(InputAccountsReveived[[#This Row],[EOMonth]]=EOMONTH(FY01_M12,0),InputAccountsReveived[[#This Row],[Amount Invoiced]],0)</f>
        <v>0</v>
      </c>
      <c r="W26" s="18">
        <f>IF(InputAccountsReveived[[#This Row],[EOMonth]]=EOMONTH(FY02_M01,0),InputAccountsReveived[[#This Row],[Amount Invoiced]],0)</f>
        <v>0</v>
      </c>
      <c r="X26" s="18">
        <f>IF(InputAccountsReveived[[#This Row],[EOMonth]]=EOMONTH(FY02_M02,0),InputAccountsReveived[[#This Row],[Amount Invoiced]],0)</f>
        <v>0</v>
      </c>
      <c r="Y26" s="18">
        <f>IF(InputAccountsReveived[[#This Row],[EOMonth]]=EOMONTH(FY02_M03,0),InputAccountsReveived[[#This Row],[Amount Invoiced]],0)</f>
        <v>0</v>
      </c>
      <c r="Z26" s="18">
        <f>IF(InputAccountsReveived[[#This Row],[EOMonth]]=EOMONTH(FY02_M04,0),InputAccountsReveived[[#This Row],[Amount Invoiced]],0)</f>
        <v>0</v>
      </c>
      <c r="AA26" s="18">
        <f>IF(InputAccountsReveived[[#This Row],[EOMonth]]=EOMONTH(FY02_M05,0),InputAccountsReveived[[#This Row],[Amount Invoiced]],0)</f>
        <v>0</v>
      </c>
      <c r="AB26" s="18">
        <f>IF(InputAccountsReveived[[#This Row],[EOMonth]]=EOMONTH(FY02_M06,0),InputAccountsReveived[[#This Row],[Amount Invoiced]],0)</f>
        <v>0</v>
      </c>
      <c r="AC26" s="18">
        <f>IF(InputAccountsReveived[[#This Row],[EOMonth]]=EOMONTH(FY02_M07,0),InputAccountsReveived[[#This Row],[Amount Invoiced]],0)</f>
        <v>0</v>
      </c>
      <c r="AD26" s="18">
        <f>IF(InputAccountsReveived[[#This Row],[EOMonth]]=EOMONTH(FY02_M08,0),InputAccountsReveived[[#This Row],[Amount Invoiced]],0)</f>
        <v>0</v>
      </c>
      <c r="AE26" s="18">
        <f>IF(InputAccountsReveived[[#This Row],[EOMonth]]=EOMONTH(FY02_M09,0),InputAccountsReveived[[#This Row],[Amount Invoiced]],0)</f>
        <v>0</v>
      </c>
      <c r="AF26" s="18">
        <f>IF(InputAccountsReveived[[#This Row],[EOMonth]]=EOMONTH(FY02_M10,0),InputAccountsReveived[[#This Row],[Amount Invoiced]],0)</f>
        <v>0</v>
      </c>
      <c r="AG26" s="18">
        <f>IF(InputAccountsReveived[[#This Row],[EOMonth]]=EOMONTH(FY02_M11,0),InputAccountsReveived[[#This Row],[Amount Invoiced]],0)</f>
        <v>0</v>
      </c>
      <c r="AH26" s="18">
        <f>IF(InputAccountsReveived[[#This Row],[EOMonth]]=EOMONTH(FY02_M12,0),InputAccountsReveived[[#This Row],[Amount Invoiced]],0)</f>
        <v>0</v>
      </c>
      <c r="AI26" s="18">
        <f>IF(InputAccountsReveived[[#This Row],[EOMonth]]=EOMONTH(FY03_M01,0),InputAccountsReveived[[#This Row],[Amount Invoiced]],0)</f>
        <v>0</v>
      </c>
      <c r="AJ26" s="18">
        <f>IF(InputAccountsReveived[[#This Row],[EOMonth]]=EOMONTH(FY03_M02,0),InputAccountsReveived[[#This Row],[Amount Invoiced]],0)</f>
        <v>0</v>
      </c>
      <c r="AK26" s="18">
        <f>IF(InputAccountsReveived[[#This Row],[EOMonth]]=EOMONTH(FY03_M03,0),InputAccountsReveived[[#This Row],[Amount Invoiced]],0)</f>
        <v>0</v>
      </c>
      <c r="AL26" s="18">
        <f>IF(InputAccountsReveived[[#This Row],[EOMonth]]=EOMONTH(FY03_M04,0),InputAccountsReveived[[#This Row],[Amount Invoiced]],0)</f>
        <v>0</v>
      </c>
      <c r="AM26" s="18">
        <f>IF(InputAccountsReveived[[#This Row],[EOMonth]]=EOMONTH(FY03_M05,0),InputAccountsReveived[[#This Row],[Amount Invoiced]],0)</f>
        <v>0</v>
      </c>
      <c r="AN26" s="18">
        <f>IF(InputAccountsReveived[[#This Row],[EOMonth]]=EOMONTH(FY03_M06,0),InputAccountsReveived[[#This Row],[Amount Invoiced]],0)</f>
        <v>0</v>
      </c>
      <c r="AO26" s="18">
        <f>IF(InputAccountsReveived[[#This Row],[EOMonth]]=EOMONTH(FY03_M07,0),InputAccountsReveived[[#This Row],[Amount Invoiced]],0)</f>
        <v>0</v>
      </c>
      <c r="AP26" s="18">
        <f>IF(InputAccountsReveived[[#This Row],[EOMonth]]=EOMONTH(FY03_M08,0),InputAccountsReveived[[#This Row],[Amount Invoiced]],0)</f>
        <v>0</v>
      </c>
      <c r="AQ26" s="18">
        <f>IF(InputAccountsReveived[[#This Row],[EOMonth]]=EOMONTH(FY03_M09,0),InputAccountsReveived[[#This Row],[Amount Invoiced]],0)</f>
        <v>0</v>
      </c>
      <c r="AR26" s="18">
        <f>IF(InputAccountsReveived[[#This Row],[EOMonth]]=EOMONTH(FY03_M10,0),InputAccountsReveived[[#This Row],[Amount Invoiced]],0)</f>
        <v>0</v>
      </c>
      <c r="AS26" s="18">
        <f>IF(InputAccountsReveived[[#This Row],[EOMonth]]=EOMONTH(FY03_M11,0),InputAccountsReveived[[#This Row],[Amount Invoiced]],0)</f>
        <v>0</v>
      </c>
      <c r="AT26" s="18">
        <f>IF(InputAccountsReveived[[#This Row],[EOMonth]]=EOMONTH(FY03_M12,0),InputAccountsReveived[[#This Row],[Amount Invoiced]],0)</f>
        <v>0</v>
      </c>
      <c r="AU26" s="18">
        <f>IF(InputAccountsReveived[[#This Row],[EOMonth]]=EOMONTH(FY04_M01,0),InputAccountsReveived[[#This Row],[Amount Invoiced]],0)</f>
        <v>0</v>
      </c>
      <c r="AV26" s="18">
        <f>IF(InputAccountsReveived[[#This Row],[EOMonth]]=EOMONTH(FY04_M02,0),InputAccountsReveived[[#This Row],[Amount Invoiced]],0)</f>
        <v>0</v>
      </c>
      <c r="AW26" s="18">
        <f>IF(InputAccountsReveived[[#This Row],[EOMonth]]=EOMONTH(FY04_M03,0),InputAccountsReveived[[#This Row],[Amount Invoiced]],0)</f>
        <v>0</v>
      </c>
      <c r="AX26" s="18">
        <f>IF(InputAccountsReveived[[#This Row],[EOMonth]]=EOMONTH(FY04_M04,0),InputAccountsReveived[[#This Row],[Amount Invoiced]],0)</f>
        <v>0</v>
      </c>
      <c r="AY26" s="18">
        <f>IF(InputAccountsReveived[[#This Row],[EOMonth]]=EOMONTH(FY04_M05,0),InputAccountsReveived[[#This Row],[Amount Invoiced]],0)</f>
        <v>0</v>
      </c>
      <c r="AZ26" s="18">
        <f>IF(InputAccountsReveived[[#This Row],[EOMonth]]=EOMONTH(FY04_M06,0),InputAccountsReveived[[#This Row],[Amount Invoiced]],0)</f>
        <v>0</v>
      </c>
      <c r="BA26" s="18">
        <f>IF(InputAccountsReveived[[#This Row],[EOMonth]]=EOMONTH(FY04_M07,0),InputAccountsReveived[[#This Row],[Amount Invoiced]],0)</f>
        <v>0</v>
      </c>
      <c r="BB26" s="18">
        <f>IF(InputAccountsReveived[[#This Row],[EOMonth]]=EOMONTH(FY04_M08,0),InputAccountsReveived[[#This Row],[Amount Invoiced]],0)</f>
        <v>0</v>
      </c>
      <c r="BC26" s="18">
        <f>IF(InputAccountsReveived[[#This Row],[EOMonth]]=EOMONTH(FY04_M09,0),InputAccountsReveived[[#This Row],[Amount Invoiced]],0)</f>
        <v>0</v>
      </c>
      <c r="BD26" s="18">
        <f>IF(InputAccountsReveived[[#This Row],[EOMonth]]=EOMONTH(FY04_M10,0),InputAccountsReveived[[#This Row],[Amount Invoiced]],0)</f>
        <v>0</v>
      </c>
      <c r="BE26" s="18">
        <f>IF(InputAccountsReveived[[#This Row],[EOMonth]]=EOMONTH(FY04_M11,0),InputAccountsReveived[[#This Row],[Amount Invoiced]],0)</f>
        <v>0</v>
      </c>
      <c r="BF26" s="18">
        <f>IF(InputAccountsReveived[[#This Row],[EOMonth]]=EOMONTH(FY04_M12,0),InputAccountsReveived[[#This Row],[Amount Invoiced]],0)</f>
        <v>0</v>
      </c>
      <c r="BG26" s="18">
        <f>IF(InputAccountsReveived[[#This Row],[EOMonth]]=EOMONTH(FY05_M01,0),InputAccountsReveived[[#This Row],[Amount Invoiced]],0)</f>
        <v>0</v>
      </c>
      <c r="BH26" s="18">
        <f>IF(InputAccountsReveived[[#This Row],[EOMonth]]=EOMONTH(FY05_M02,0),InputAccountsReveived[[#This Row],[Amount Invoiced]],0)</f>
        <v>0</v>
      </c>
      <c r="BI26" s="18">
        <f>IF(InputAccountsReveived[[#This Row],[EOMonth]]=EOMONTH(FY05_M03,0),InputAccountsReveived[[#This Row],[Amount Invoiced]],0)</f>
        <v>0</v>
      </c>
      <c r="BJ26" s="18">
        <f>IF(InputAccountsReveived[[#This Row],[EOMonth]]=EOMONTH(FY05_M04,0),InputAccountsReveived[[#This Row],[Amount Invoiced]],0)</f>
        <v>0</v>
      </c>
      <c r="BK26" s="18">
        <f>IF(InputAccountsReveived[[#This Row],[EOMonth]]=EOMONTH(FY05_M05,0),InputAccountsReveived[[#This Row],[Amount Invoiced]],0)</f>
        <v>0</v>
      </c>
      <c r="BL26" s="18">
        <f>IF(InputAccountsReveived[[#This Row],[EOMonth]]=EOMONTH(FY05_M06,0),InputAccountsReveived[[#This Row],[Amount Invoiced]],0)</f>
        <v>0</v>
      </c>
      <c r="BM26" s="18">
        <f>IF(InputAccountsReveived[[#This Row],[EOMonth]]=EOMONTH(FY05_M07,0),InputAccountsReveived[[#This Row],[Amount Invoiced]],0)</f>
        <v>0</v>
      </c>
      <c r="BN26" s="18">
        <f>IF(InputAccountsReveived[[#This Row],[EOMonth]]=EOMONTH(FY05_M08,0),InputAccountsReveived[[#This Row],[Amount Invoiced]],0)</f>
        <v>0</v>
      </c>
      <c r="BO26" s="18">
        <f>IF(InputAccountsReveived[[#This Row],[EOMonth]]=EOMONTH(FY05_M09,0),InputAccountsReveived[[#This Row],[Amount Invoiced]],0)</f>
        <v>0</v>
      </c>
      <c r="BP26" s="18">
        <f>IF(InputAccountsReveived[[#This Row],[EOMonth]]=EOMONTH(FY05_M10,0),InputAccountsReveived[[#This Row],[Amount Invoiced]],0)</f>
        <v>0</v>
      </c>
      <c r="BQ26" s="18">
        <f>IF(InputAccountsReveived[[#This Row],[EOMonth]]=EOMONTH(FY05_M11,0),InputAccountsReveived[[#This Row],[Amount Invoiced]],0)</f>
        <v>0</v>
      </c>
      <c r="BR26" s="18">
        <f>IF(InputAccountsReveived[[#This Row],[EOMonth]]=EOMONTH(FY05_M12,0),InputAccountsReveived[[#This Row],[Amount Invoiced]],0)</f>
        <v>0</v>
      </c>
    </row>
    <row r="27" spans="2:70" ht="16.5" thickTop="1" thickBot="1" x14ac:dyDescent="0.3">
      <c r="B27" s="68"/>
      <c r="C27" s="6"/>
      <c r="D27" s="68"/>
      <c r="E27" s="68"/>
      <c r="F27" s="11"/>
      <c r="G27" s="6"/>
      <c r="H27" s="69" t="str">
        <f>IF(ISBLANK(InputAccountsReveived[[#This Row],[Date Invoiced]]),"",EOMONTH(InputAccountsReveived[[#This Row],[Date Invoiced]],0))</f>
        <v/>
      </c>
      <c r="I27" s="68"/>
      <c r="K27" s="10">
        <f>IF(InputAccountsReveived[[#This Row],[EOMonth]]=EOMONTH(FY01_M01,0),InputAccountsReveived[[#This Row],[Amount Invoiced]],0)</f>
        <v>0</v>
      </c>
      <c r="L27" s="10">
        <f>IF(InputAccountsReveived[[#This Row],[EOMonth]]=EOMONTH(FY01_M02,0),InputAccountsReveived[[#This Row],[Amount Invoiced]],0)</f>
        <v>0</v>
      </c>
      <c r="M27" s="10">
        <f>IF(InputAccountsReveived[[#This Row],[EOMonth]]=EOMONTH(FY01_M03,0),InputAccountsReveived[[#This Row],[Amount Invoiced]],0)</f>
        <v>0</v>
      </c>
      <c r="N27" s="10">
        <f>IF(InputAccountsReveived[[#This Row],[EOMonth]]=EOMONTH(FY01_M04,0),InputAccountsReveived[[#This Row],[Amount Invoiced]],0)</f>
        <v>0</v>
      </c>
      <c r="O27" s="10">
        <f>IF(InputAccountsReveived[[#This Row],[EOMonth]]=EOMONTH(FY01_M05,0),InputAccountsReveived[[#This Row],[Amount Invoiced]],0)</f>
        <v>0</v>
      </c>
      <c r="P27" s="10">
        <f>IF(InputAccountsReveived[[#This Row],[EOMonth]]=EOMONTH(FY01_M06,0),InputAccountsReveived[[#This Row],[Amount Invoiced]],0)</f>
        <v>0</v>
      </c>
      <c r="Q27" s="10">
        <f>IF(InputAccountsReveived[[#This Row],[EOMonth]]=EOMONTH(FY01_M07,0),InputAccountsReveived[[#This Row],[Amount Invoiced]],0)</f>
        <v>0</v>
      </c>
      <c r="R27" s="10">
        <f>IF(InputAccountsReveived[[#This Row],[EOMonth]]=EOMONTH(FY01_M08,0),InputAccountsReveived[[#This Row],[Amount Invoiced]],0)</f>
        <v>0</v>
      </c>
      <c r="S27" s="10">
        <f>IF(InputAccountsReveived[[#This Row],[EOMonth]]=EOMONTH(FY01_M09,0),InputAccountsReveived[[#This Row],[Amount Invoiced]],0)</f>
        <v>0</v>
      </c>
      <c r="T27" s="10">
        <f>IF(InputAccountsReveived[[#This Row],[EOMonth]]=EOMONTH(FY01_M10,0),InputAccountsReveived[[#This Row],[Amount Invoiced]],0)</f>
        <v>0</v>
      </c>
      <c r="U27" s="10">
        <f>IF(InputAccountsReveived[[#This Row],[EOMonth]]=EOMONTH(FY01_M11,0),InputAccountsReveived[[#This Row],[Amount Invoiced]],0)</f>
        <v>0</v>
      </c>
      <c r="V27" s="10">
        <f>IF(InputAccountsReveived[[#This Row],[EOMonth]]=EOMONTH(FY01_M12,0),InputAccountsReveived[[#This Row],[Amount Invoiced]],0)</f>
        <v>0</v>
      </c>
      <c r="W27" s="18">
        <f>IF(InputAccountsReveived[[#This Row],[EOMonth]]=EOMONTH(FY02_M01,0),InputAccountsReveived[[#This Row],[Amount Invoiced]],0)</f>
        <v>0</v>
      </c>
      <c r="X27" s="18">
        <f>IF(InputAccountsReveived[[#This Row],[EOMonth]]=EOMONTH(FY02_M02,0),InputAccountsReveived[[#This Row],[Amount Invoiced]],0)</f>
        <v>0</v>
      </c>
      <c r="Y27" s="18">
        <f>IF(InputAccountsReveived[[#This Row],[EOMonth]]=EOMONTH(FY02_M03,0),InputAccountsReveived[[#This Row],[Amount Invoiced]],0)</f>
        <v>0</v>
      </c>
      <c r="Z27" s="18">
        <f>IF(InputAccountsReveived[[#This Row],[EOMonth]]=EOMONTH(FY02_M04,0),InputAccountsReveived[[#This Row],[Amount Invoiced]],0)</f>
        <v>0</v>
      </c>
      <c r="AA27" s="18">
        <f>IF(InputAccountsReveived[[#This Row],[EOMonth]]=EOMONTH(FY02_M05,0),InputAccountsReveived[[#This Row],[Amount Invoiced]],0)</f>
        <v>0</v>
      </c>
      <c r="AB27" s="18">
        <f>IF(InputAccountsReveived[[#This Row],[EOMonth]]=EOMONTH(FY02_M06,0),InputAccountsReveived[[#This Row],[Amount Invoiced]],0)</f>
        <v>0</v>
      </c>
      <c r="AC27" s="18">
        <f>IF(InputAccountsReveived[[#This Row],[EOMonth]]=EOMONTH(FY02_M07,0),InputAccountsReveived[[#This Row],[Amount Invoiced]],0)</f>
        <v>0</v>
      </c>
      <c r="AD27" s="18">
        <f>IF(InputAccountsReveived[[#This Row],[EOMonth]]=EOMONTH(FY02_M08,0),InputAccountsReveived[[#This Row],[Amount Invoiced]],0)</f>
        <v>0</v>
      </c>
      <c r="AE27" s="18">
        <f>IF(InputAccountsReveived[[#This Row],[EOMonth]]=EOMONTH(FY02_M09,0),InputAccountsReveived[[#This Row],[Amount Invoiced]],0)</f>
        <v>0</v>
      </c>
      <c r="AF27" s="18">
        <f>IF(InputAccountsReveived[[#This Row],[EOMonth]]=EOMONTH(FY02_M10,0),InputAccountsReveived[[#This Row],[Amount Invoiced]],0)</f>
        <v>0</v>
      </c>
      <c r="AG27" s="18">
        <f>IF(InputAccountsReveived[[#This Row],[EOMonth]]=EOMONTH(FY02_M11,0),InputAccountsReveived[[#This Row],[Amount Invoiced]],0)</f>
        <v>0</v>
      </c>
      <c r="AH27" s="18">
        <f>IF(InputAccountsReveived[[#This Row],[EOMonth]]=EOMONTH(FY02_M12,0),InputAccountsReveived[[#This Row],[Amount Invoiced]],0)</f>
        <v>0</v>
      </c>
      <c r="AI27" s="18">
        <f>IF(InputAccountsReveived[[#This Row],[EOMonth]]=EOMONTH(FY03_M01,0),InputAccountsReveived[[#This Row],[Amount Invoiced]],0)</f>
        <v>0</v>
      </c>
      <c r="AJ27" s="18">
        <f>IF(InputAccountsReveived[[#This Row],[EOMonth]]=EOMONTH(FY03_M02,0),InputAccountsReveived[[#This Row],[Amount Invoiced]],0)</f>
        <v>0</v>
      </c>
      <c r="AK27" s="18">
        <f>IF(InputAccountsReveived[[#This Row],[EOMonth]]=EOMONTH(FY03_M03,0),InputAccountsReveived[[#This Row],[Amount Invoiced]],0)</f>
        <v>0</v>
      </c>
      <c r="AL27" s="18">
        <f>IF(InputAccountsReveived[[#This Row],[EOMonth]]=EOMONTH(FY03_M04,0),InputAccountsReveived[[#This Row],[Amount Invoiced]],0)</f>
        <v>0</v>
      </c>
      <c r="AM27" s="18">
        <f>IF(InputAccountsReveived[[#This Row],[EOMonth]]=EOMONTH(FY03_M05,0),InputAccountsReveived[[#This Row],[Amount Invoiced]],0)</f>
        <v>0</v>
      </c>
      <c r="AN27" s="18">
        <f>IF(InputAccountsReveived[[#This Row],[EOMonth]]=EOMONTH(FY03_M06,0),InputAccountsReveived[[#This Row],[Amount Invoiced]],0)</f>
        <v>0</v>
      </c>
      <c r="AO27" s="18">
        <f>IF(InputAccountsReveived[[#This Row],[EOMonth]]=EOMONTH(FY03_M07,0),InputAccountsReveived[[#This Row],[Amount Invoiced]],0)</f>
        <v>0</v>
      </c>
      <c r="AP27" s="18">
        <f>IF(InputAccountsReveived[[#This Row],[EOMonth]]=EOMONTH(FY03_M08,0),InputAccountsReveived[[#This Row],[Amount Invoiced]],0)</f>
        <v>0</v>
      </c>
      <c r="AQ27" s="18">
        <f>IF(InputAccountsReveived[[#This Row],[EOMonth]]=EOMONTH(FY03_M09,0),InputAccountsReveived[[#This Row],[Amount Invoiced]],0)</f>
        <v>0</v>
      </c>
      <c r="AR27" s="18">
        <f>IF(InputAccountsReveived[[#This Row],[EOMonth]]=EOMONTH(FY03_M10,0),InputAccountsReveived[[#This Row],[Amount Invoiced]],0)</f>
        <v>0</v>
      </c>
      <c r="AS27" s="18">
        <f>IF(InputAccountsReveived[[#This Row],[EOMonth]]=EOMONTH(FY03_M11,0),InputAccountsReveived[[#This Row],[Amount Invoiced]],0)</f>
        <v>0</v>
      </c>
      <c r="AT27" s="18">
        <f>IF(InputAccountsReveived[[#This Row],[EOMonth]]=EOMONTH(FY03_M12,0),InputAccountsReveived[[#This Row],[Amount Invoiced]],0)</f>
        <v>0</v>
      </c>
      <c r="AU27" s="18">
        <f>IF(InputAccountsReveived[[#This Row],[EOMonth]]=EOMONTH(FY04_M01,0),InputAccountsReveived[[#This Row],[Amount Invoiced]],0)</f>
        <v>0</v>
      </c>
      <c r="AV27" s="18">
        <f>IF(InputAccountsReveived[[#This Row],[EOMonth]]=EOMONTH(FY04_M02,0),InputAccountsReveived[[#This Row],[Amount Invoiced]],0)</f>
        <v>0</v>
      </c>
      <c r="AW27" s="18">
        <f>IF(InputAccountsReveived[[#This Row],[EOMonth]]=EOMONTH(FY04_M03,0),InputAccountsReveived[[#This Row],[Amount Invoiced]],0)</f>
        <v>0</v>
      </c>
      <c r="AX27" s="18">
        <f>IF(InputAccountsReveived[[#This Row],[EOMonth]]=EOMONTH(FY04_M04,0),InputAccountsReveived[[#This Row],[Amount Invoiced]],0)</f>
        <v>0</v>
      </c>
      <c r="AY27" s="18">
        <f>IF(InputAccountsReveived[[#This Row],[EOMonth]]=EOMONTH(FY04_M05,0),InputAccountsReveived[[#This Row],[Amount Invoiced]],0)</f>
        <v>0</v>
      </c>
      <c r="AZ27" s="18">
        <f>IF(InputAccountsReveived[[#This Row],[EOMonth]]=EOMONTH(FY04_M06,0),InputAccountsReveived[[#This Row],[Amount Invoiced]],0)</f>
        <v>0</v>
      </c>
      <c r="BA27" s="18">
        <f>IF(InputAccountsReveived[[#This Row],[EOMonth]]=EOMONTH(FY04_M07,0),InputAccountsReveived[[#This Row],[Amount Invoiced]],0)</f>
        <v>0</v>
      </c>
      <c r="BB27" s="18">
        <f>IF(InputAccountsReveived[[#This Row],[EOMonth]]=EOMONTH(FY04_M08,0),InputAccountsReveived[[#This Row],[Amount Invoiced]],0)</f>
        <v>0</v>
      </c>
      <c r="BC27" s="18">
        <f>IF(InputAccountsReveived[[#This Row],[EOMonth]]=EOMONTH(FY04_M09,0),InputAccountsReveived[[#This Row],[Amount Invoiced]],0)</f>
        <v>0</v>
      </c>
      <c r="BD27" s="18">
        <f>IF(InputAccountsReveived[[#This Row],[EOMonth]]=EOMONTH(FY04_M10,0),InputAccountsReveived[[#This Row],[Amount Invoiced]],0)</f>
        <v>0</v>
      </c>
      <c r="BE27" s="18">
        <f>IF(InputAccountsReveived[[#This Row],[EOMonth]]=EOMONTH(FY04_M11,0),InputAccountsReveived[[#This Row],[Amount Invoiced]],0)</f>
        <v>0</v>
      </c>
      <c r="BF27" s="18">
        <f>IF(InputAccountsReveived[[#This Row],[EOMonth]]=EOMONTH(FY04_M12,0),InputAccountsReveived[[#This Row],[Amount Invoiced]],0)</f>
        <v>0</v>
      </c>
      <c r="BG27" s="18">
        <f>IF(InputAccountsReveived[[#This Row],[EOMonth]]=EOMONTH(FY05_M01,0),InputAccountsReveived[[#This Row],[Amount Invoiced]],0)</f>
        <v>0</v>
      </c>
      <c r="BH27" s="18">
        <f>IF(InputAccountsReveived[[#This Row],[EOMonth]]=EOMONTH(FY05_M02,0),InputAccountsReveived[[#This Row],[Amount Invoiced]],0)</f>
        <v>0</v>
      </c>
      <c r="BI27" s="18">
        <f>IF(InputAccountsReveived[[#This Row],[EOMonth]]=EOMONTH(FY05_M03,0),InputAccountsReveived[[#This Row],[Amount Invoiced]],0)</f>
        <v>0</v>
      </c>
      <c r="BJ27" s="18">
        <f>IF(InputAccountsReveived[[#This Row],[EOMonth]]=EOMONTH(FY05_M04,0),InputAccountsReveived[[#This Row],[Amount Invoiced]],0)</f>
        <v>0</v>
      </c>
      <c r="BK27" s="18">
        <f>IF(InputAccountsReveived[[#This Row],[EOMonth]]=EOMONTH(FY05_M05,0),InputAccountsReveived[[#This Row],[Amount Invoiced]],0)</f>
        <v>0</v>
      </c>
      <c r="BL27" s="18">
        <f>IF(InputAccountsReveived[[#This Row],[EOMonth]]=EOMONTH(FY05_M06,0),InputAccountsReveived[[#This Row],[Amount Invoiced]],0)</f>
        <v>0</v>
      </c>
      <c r="BM27" s="18">
        <f>IF(InputAccountsReveived[[#This Row],[EOMonth]]=EOMONTH(FY05_M07,0),InputAccountsReveived[[#This Row],[Amount Invoiced]],0)</f>
        <v>0</v>
      </c>
      <c r="BN27" s="18">
        <f>IF(InputAccountsReveived[[#This Row],[EOMonth]]=EOMONTH(FY05_M08,0),InputAccountsReveived[[#This Row],[Amount Invoiced]],0)</f>
        <v>0</v>
      </c>
      <c r="BO27" s="18">
        <f>IF(InputAccountsReveived[[#This Row],[EOMonth]]=EOMONTH(FY05_M09,0),InputAccountsReveived[[#This Row],[Amount Invoiced]],0)</f>
        <v>0</v>
      </c>
      <c r="BP27" s="18">
        <f>IF(InputAccountsReveived[[#This Row],[EOMonth]]=EOMONTH(FY05_M10,0),InputAccountsReveived[[#This Row],[Amount Invoiced]],0)</f>
        <v>0</v>
      </c>
      <c r="BQ27" s="18">
        <f>IF(InputAccountsReveived[[#This Row],[EOMonth]]=EOMONTH(FY05_M11,0),InputAccountsReveived[[#This Row],[Amount Invoiced]],0)</f>
        <v>0</v>
      </c>
      <c r="BR27" s="18">
        <f>IF(InputAccountsReveived[[#This Row],[EOMonth]]=EOMONTH(FY05_M12,0),InputAccountsReveived[[#This Row],[Amount Invoiced]],0)</f>
        <v>0</v>
      </c>
    </row>
    <row r="28" spans="2:70" ht="16.5" thickTop="1" thickBot="1" x14ac:dyDescent="0.3">
      <c r="B28" s="68"/>
      <c r="C28" s="6"/>
      <c r="D28" s="68"/>
      <c r="E28" s="68"/>
      <c r="F28" s="11"/>
      <c r="G28" s="6"/>
      <c r="H28" s="69" t="str">
        <f>IF(ISBLANK(InputAccountsReveived[[#This Row],[Date Invoiced]]),"",EOMONTH(InputAccountsReveived[[#This Row],[Date Invoiced]],0))</f>
        <v/>
      </c>
      <c r="I28" s="68"/>
      <c r="K28" s="10">
        <f>IF(InputAccountsReveived[[#This Row],[EOMonth]]=EOMONTH(FY01_M01,0),InputAccountsReveived[[#This Row],[Amount Invoiced]],0)</f>
        <v>0</v>
      </c>
      <c r="L28" s="10">
        <f>IF(InputAccountsReveived[[#This Row],[EOMonth]]=EOMONTH(FY01_M02,0),InputAccountsReveived[[#This Row],[Amount Invoiced]],0)</f>
        <v>0</v>
      </c>
      <c r="M28" s="10">
        <f>IF(InputAccountsReveived[[#This Row],[EOMonth]]=EOMONTH(FY01_M03,0),InputAccountsReveived[[#This Row],[Amount Invoiced]],0)</f>
        <v>0</v>
      </c>
      <c r="N28" s="10">
        <f>IF(InputAccountsReveived[[#This Row],[EOMonth]]=EOMONTH(FY01_M04,0),InputAccountsReveived[[#This Row],[Amount Invoiced]],0)</f>
        <v>0</v>
      </c>
      <c r="O28" s="10">
        <f>IF(InputAccountsReveived[[#This Row],[EOMonth]]=EOMONTH(FY01_M05,0),InputAccountsReveived[[#This Row],[Amount Invoiced]],0)</f>
        <v>0</v>
      </c>
      <c r="P28" s="10">
        <f>IF(InputAccountsReveived[[#This Row],[EOMonth]]=EOMONTH(FY01_M06,0),InputAccountsReveived[[#This Row],[Amount Invoiced]],0)</f>
        <v>0</v>
      </c>
      <c r="Q28" s="10">
        <f>IF(InputAccountsReveived[[#This Row],[EOMonth]]=EOMONTH(FY01_M07,0),InputAccountsReveived[[#This Row],[Amount Invoiced]],0)</f>
        <v>0</v>
      </c>
      <c r="R28" s="10">
        <f>IF(InputAccountsReveived[[#This Row],[EOMonth]]=EOMONTH(FY01_M08,0),InputAccountsReveived[[#This Row],[Amount Invoiced]],0)</f>
        <v>0</v>
      </c>
      <c r="S28" s="10">
        <f>IF(InputAccountsReveived[[#This Row],[EOMonth]]=EOMONTH(FY01_M09,0),InputAccountsReveived[[#This Row],[Amount Invoiced]],0)</f>
        <v>0</v>
      </c>
      <c r="T28" s="10">
        <f>IF(InputAccountsReveived[[#This Row],[EOMonth]]=EOMONTH(FY01_M10,0),InputAccountsReveived[[#This Row],[Amount Invoiced]],0)</f>
        <v>0</v>
      </c>
      <c r="U28" s="10">
        <f>IF(InputAccountsReveived[[#This Row],[EOMonth]]=EOMONTH(FY01_M11,0),InputAccountsReveived[[#This Row],[Amount Invoiced]],0)</f>
        <v>0</v>
      </c>
      <c r="V28" s="10">
        <f>IF(InputAccountsReveived[[#This Row],[EOMonth]]=EOMONTH(FY01_M12,0),InputAccountsReveived[[#This Row],[Amount Invoiced]],0)</f>
        <v>0</v>
      </c>
      <c r="W28" s="18">
        <f>IF(InputAccountsReveived[[#This Row],[EOMonth]]=EOMONTH(FY02_M01,0),InputAccountsReveived[[#This Row],[Amount Invoiced]],0)</f>
        <v>0</v>
      </c>
      <c r="X28" s="18">
        <f>IF(InputAccountsReveived[[#This Row],[EOMonth]]=EOMONTH(FY02_M02,0),InputAccountsReveived[[#This Row],[Amount Invoiced]],0)</f>
        <v>0</v>
      </c>
      <c r="Y28" s="18">
        <f>IF(InputAccountsReveived[[#This Row],[EOMonth]]=EOMONTH(FY02_M03,0),InputAccountsReveived[[#This Row],[Amount Invoiced]],0)</f>
        <v>0</v>
      </c>
      <c r="Z28" s="18">
        <f>IF(InputAccountsReveived[[#This Row],[EOMonth]]=EOMONTH(FY02_M04,0),InputAccountsReveived[[#This Row],[Amount Invoiced]],0)</f>
        <v>0</v>
      </c>
      <c r="AA28" s="18">
        <f>IF(InputAccountsReveived[[#This Row],[EOMonth]]=EOMONTH(FY02_M05,0),InputAccountsReveived[[#This Row],[Amount Invoiced]],0)</f>
        <v>0</v>
      </c>
      <c r="AB28" s="18">
        <f>IF(InputAccountsReveived[[#This Row],[EOMonth]]=EOMONTH(FY02_M06,0),InputAccountsReveived[[#This Row],[Amount Invoiced]],0)</f>
        <v>0</v>
      </c>
      <c r="AC28" s="18">
        <f>IF(InputAccountsReveived[[#This Row],[EOMonth]]=EOMONTH(FY02_M07,0),InputAccountsReveived[[#This Row],[Amount Invoiced]],0)</f>
        <v>0</v>
      </c>
      <c r="AD28" s="18">
        <f>IF(InputAccountsReveived[[#This Row],[EOMonth]]=EOMONTH(FY02_M08,0),InputAccountsReveived[[#This Row],[Amount Invoiced]],0)</f>
        <v>0</v>
      </c>
      <c r="AE28" s="18">
        <f>IF(InputAccountsReveived[[#This Row],[EOMonth]]=EOMONTH(FY02_M09,0),InputAccountsReveived[[#This Row],[Amount Invoiced]],0)</f>
        <v>0</v>
      </c>
      <c r="AF28" s="18">
        <f>IF(InputAccountsReveived[[#This Row],[EOMonth]]=EOMONTH(FY02_M10,0),InputAccountsReveived[[#This Row],[Amount Invoiced]],0)</f>
        <v>0</v>
      </c>
      <c r="AG28" s="18">
        <f>IF(InputAccountsReveived[[#This Row],[EOMonth]]=EOMONTH(FY02_M11,0),InputAccountsReveived[[#This Row],[Amount Invoiced]],0)</f>
        <v>0</v>
      </c>
      <c r="AH28" s="18">
        <f>IF(InputAccountsReveived[[#This Row],[EOMonth]]=EOMONTH(FY02_M12,0),InputAccountsReveived[[#This Row],[Amount Invoiced]],0)</f>
        <v>0</v>
      </c>
      <c r="AI28" s="18">
        <f>IF(InputAccountsReveived[[#This Row],[EOMonth]]=EOMONTH(FY03_M01,0),InputAccountsReveived[[#This Row],[Amount Invoiced]],0)</f>
        <v>0</v>
      </c>
      <c r="AJ28" s="18">
        <f>IF(InputAccountsReveived[[#This Row],[EOMonth]]=EOMONTH(FY03_M02,0),InputAccountsReveived[[#This Row],[Amount Invoiced]],0)</f>
        <v>0</v>
      </c>
      <c r="AK28" s="18">
        <f>IF(InputAccountsReveived[[#This Row],[EOMonth]]=EOMONTH(FY03_M03,0),InputAccountsReveived[[#This Row],[Amount Invoiced]],0)</f>
        <v>0</v>
      </c>
      <c r="AL28" s="18">
        <f>IF(InputAccountsReveived[[#This Row],[EOMonth]]=EOMONTH(FY03_M04,0),InputAccountsReveived[[#This Row],[Amount Invoiced]],0)</f>
        <v>0</v>
      </c>
      <c r="AM28" s="18">
        <f>IF(InputAccountsReveived[[#This Row],[EOMonth]]=EOMONTH(FY03_M05,0),InputAccountsReveived[[#This Row],[Amount Invoiced]],0)</f>
        <v>0</v>
      </c>
      <c r="AN28" s="18">
        <f>IF(InputAccountsReveived[[#This Row],[EOMonth]]=EOMONTH(FY03_M06,0),InputAccountsReveived[[#This Row],[Amount Invoiced]],0)</f>
        <v>0</v>
      </c>
      <c r="AO28" s="18">
        <f>IF(InputAccountsReveived[[#This Row],[EOMonth]]=EOMONTH(FY03_M07,0),InputAccountsReveived[[#This Row],[Amount Invoiced]],0)</f>
        <v>0</v>
      </c>
      <c r="AP28" s="18">
        <f>IF(InputAccountsReveived[[#This Row],[EOMonth]]=EOMONTH(FY03_M08,0),InputAccountsReveived[[#This Row],[Amount Invoiced]],0)</f>
        <v>0</v>
      </c>
      <c r="AQ28" s="18">
        <f>IF(InputAccountsReveived[[#This Row],[EOMonth]]=EOMONTH(FY03_M09,0),InputAccountsReveived[[#This Row],[Amount Invoiced]],0)</f>
        <v>0</v>
      </c>
      <c r="AR28" s="18">
        <f>IF(InputAccountsReveived[[#This Row],[EOMonth]]=EOMONTH(FY03_M10,0),InputAccountsReveived[[#This Row],[Amount Invoiced]],0)</f>
        <v>0</v>
      </c>
      <c r="AS28" s="18">
        <f>IF(InputAccountsReveived[[#This Row],[EOMonth]]=EOMONTH(FY03_M11,0),InputAccountsReveived[[#This Row],[Amount Invoiced]],0)</f>
        <v>0</v>
      </c>
      <c r="AT28" s="18">
        <f>IF(InputAccountsReveived[[#This Row],[EOMonth]]=EOMONTH(FY03_M12,0),InputAccountsReveived[[#This Row],[Amount Invoiced]],0)</f>
        <v>0</v>
      </c>
      <c r="AU28" s="18">
        <f>IF(InputAccountsReveived[[#This Row],[EOMonth]]=EOMONTH(FY04_M01,0),InputAccountsReveived[[#This Row],[Amount Invoiced]],0)</f>
        <v>0</v>
      </c>
      <c r="AV28" s="18">
        <f>IF(InputAccountsReveived[[#This Row],[EOMonth]]=EOMONTH(FY04_M02,0),InputAccountsReveived[[#This Row],[Amount Invoiced]],0)</f>
        <v>0</v>
      </c>
      <c r="AW28" s="18">
        <f>IF(InputAccountsReveived[[#This Row],[EOMonth]]=EOMONTH(FY04_M03,0),InputAccountsReveived[[#This Row],[Amount Invoiced]],0)</f>
        <v>0</v>
      </c>
      <c r="AX28" s="18">
        <f>IF(InputAccountsReveived[[#This Row],[EOMonth]]=EOMONTH(FY04_M04,0),InputAccountsReveived[[#This Row],[Amount Invoiced]],0)</f>
        <v>0</v>
      </c>
      <c r="AY28" s="18">
        <f>IF(InputAccountsReveived[[#This Row],[EOMonth]]=EOMONTH(FY04_M05,0),InputAccountsReveived[[#This Row],[Amount Invoiced]],0)</f>
        <v>0</v>
      </c>
      <c r="AZ28" s="18">
        <f>IF(InputAccountsReveived[[#This Row],[EOMonth]]=EOMONTH(FY04_M06,0),InputAccountsReveived[[#This Row],[Amount Invoiced]],0)</f>
        <v>0</v>
      </c>
      <c r="BA28" s="18">
        <f>IF(InputAccountsReveived[[#This Row],[EOMonth]]=EOMONTH(FY04_M07,0),InputAccountsReveived[[#This Row],[Amount Invoiced]],0)</f>
        <v>0</v>
      </c>
      <c r="BB28" s="18">
        <f>IF(InputAccountsReveived[[#This Row],[EOMonth]]=EOMONTH(FY04_M08,0),InputAccountsReveived[[#This Row],[Amount Invoiced]],0)</f>
        <v>0</v>
      </c>
      <c r="BC28" s="18">
        <f>IF(InputAccountsReveived[[#This Row],[EOMonth]]=EOMONTH(FY04_M09,0),InputAccountsReveived[[#This Row],[Amount Invoiced]],0)</f>
        <v>0</v>
      </c>
      <c r="BD28" s="18">
        <f>IF(InputAccountsReveived[[#This Row],[EOMonth]]=EOMONTH(FY04_M10,0),InputAccountsReveived[[#This Row],[Amount Invoiced]],0)</f>
        <v>0</v>
      </c>
      <c r="BE28" s="18">
        <f>IF(InputAccountsReveived[[#This Row],[EOMonth]]=EOMONTH(FY04_M11,0),InputAccountsReveived[[#This Row],[Amount Invoiced]],0)</f>
        <v>0</v>
      </c>
      <c r="BF28" s="18">
        <f>IF(InputAccountsReveived[[#This Row],[EOMonth]]=EOMONTH(FY04_M12,0),InputAccountsReveived[[#This Row],[Amount Invoiced]],0)</f>
        <v>0</v>
      </c>
      <c r="BG28" s="18">
        <f>IF(InputAccountsReveived[[#This Row],[EOMonth]]=EOMONTH(FY05_M01,0),InputAccountsReveived[[#This Row],[Amount Invoiced]],0)</f>
        <v>0</v>
      </c>
      <c r="BH28" s="18">
        <f>IF(InputAccountsReveived[[#This Row],[EOMonth]]=EOMONTH(FY05_M02,0),InputAccountsReveived[[#This Row],[Amount Invoiced]],0)</f>
        <v>0</v>
      </c>
      <c r="BI28" s="18">
        <f>IF(InputAccountsReveived[[#This Row],[EOMonth]]=EOMONTH(FY05_M03,0),InputAccountsReveived[[#This Row],[Amount Invoiced]],0)</f>
        <v>0</v>
      </c>
      <c r="BJ28" s="18">
        <f>IF(InputAccountsReveived[[#This Row],[EOMonth]]=EOMONTH(FY05_M04,0),InputAccountsReveived[[#This Row],[Amount Invoiced]],0)</f>
        <v>0</v>
      </c>
      <c r="BK28" s="18">
        <f>IF(InputAccountsReveived[[#This Row],[EOMonth]]=EOMONTH(FY05_M05,0),InputAccountsReveived[[#This Row],[Amount Invoiced]],0)</f>
        <v>0</v>
      </c>
      <c r="BL28" s="18">
        <f>IF(InputAccountsReveived[[#This Row],[EOMonth]]=EOMONTH(FY05_M06,0),InputAccountsReveived[[#This Row],[Amount Invoiced]],0)</f>
        <v>0</v>
      </c>
      <c r="BM28" s="18">
        <f>IF(InputAccountsReveived[[#This Row],[EOMonth]]=EOMONTH(FY05_M07,0),InputAccountsReveived[[#This Row],[Amount Invoiced]],0)</f>
        <v>0</v>
      </c>
      <c r="BN28" s="18">
        <f>IF(InputAccountsReveived[[#This Row],[EOMonth]]=EOMONTH(FY05_M08,0),InputAccountsReveived[[#This Row],[Amount Invoiced]],0)</f>
        <v>0</v>
      </c>
      <c r="BO28" s="18">
        <f>IF(InputAccountsReveived[[#This Row],[EOMonth]]=EOMONTH(FY05_M09,0),InputAccountsReveived[[#This Row],[Amount Invoiced]],0)</f>
        <v>0</v>
      </c>
      <c r="BP28" s="18">
        <f>IF(InputAccountsReveived[[#This Row],[EOMonth]]=EOMONTH(FY05_M10,0),InputAccountsReveived[[#This Row],[Amount Invoiced]],0)</f>
        <v>0</v>
      </c>
      <c r="BQ28" s="18">
        <f>IF(InputAccountsReveived[[#This Row],[EOMonth]]=EOMONTH(FY05_M11,0),InputAccountsReveived[[#This Row],[Amount Invoiced]],0)</f>
        <v>0</v>
      </c>
      <c r="BR28" s="18">
        <f>IF(InputAccountsReveived[[#This Row],[EOMonth]]=EOMONTH(FY05_M12,0),InputAccountsReveived[[#This Row],[Amount Invoiced]],0)</f>
        <v>0</v>
      </c>
    </row>
    <row r="29" spans="2:70" ht="16.5" thickTop="1" thickBot="1" x14ac:dyDescent="0.3">
      <c r="B29" s="68"/>
      <c r="C29" s="6"/>
      <c r="D29" s="68"/>
      <c r="E29" s="68"/>
      <c r="F29" s="11"/>
      <c r="G29" s="6"/>
      <c r="H29" s="69" t="str">
        <f>IF(ISBLANK(InputAccountsReveived[[#This Row],[Date Invoiced]]),"",EOMONTH(InputAccountsReveived[[#This Row],[Date Invoiced]],0))</f>
        <v/>
      </c>
      <c r="I29" s="68"/>
      <c r="K29" s="10">
        <f>IF(InputAccountsReveived[[#This Row],[EOMonth]]=EOMONTH(FY01_M01,0),InputAccountsReveived[[#This Row],[Amount Invoiced]],0)</f>
        <v>0</v>
      </c>
      <c r="L29" s="10">
        <f>IF(InputAccountsReveived[[#This Row],[EOMonth]]=EOMONTH(FY01_M02,0),InputAccountsReveived[[#This Row],[Amount Invoiced]],0)</f>
        <v>0</v>
      </c>
      <c r="M29" s="10">
        <f>IF(InputAccountsReveived[[#This Row],[EOMonth]]=EOMONTH(FY01_M03,0),InputAccountsReveived[[#This Row],[Amount Invoiced]],0)</f>
        <v>0</v>
      </c>
      <c r="N29" s="10">
        <f>IF(InputAccountsReveived[[#This Row],[EOMonth]]=EOMONTH(FY01_M04,0),InputAccountsReveived[[#This Row],[Amount Invoiced]],0)</f>
        <v>0</v>
      </c>
      <c r="O29" s="10">
        <f>IF(InputAccountsReveived[[#This Row],[EOMonth]]=EOMONTH(FY01_M05,0),InputAccountsReveived[[#This Row],[Amount Invoiced]],0)</f>
        <v>0</v>
      </c>
      <c r="P29" s="10">
        <f>IF(InputAccountsReveived[[#This Row],[EOMonth]]=EOMONTH(FY01_M06,0),InputAccountsReveived[[#This Row],[Amount Invoiced]],0)</f>
        <v>0</v>
      </c>
      <c r="Q29" s="10">
        <f>IF(InputAccountsReveived[[#This Row],[EOMonth]]=EOMONTH(FY01_M07,0),InputAccountsReveived[[#This Row],[Amount Invoiced]],0)</f>
        <v>0</v>
      </c>
      <c r="R29" s="10">
        <f>IF(InputAccountsReveived[[#This Row],[EOMonth]]=EOMONTH(FY01_M08,0),InputAccountsReveived[[#This Row],[Amount Invoiced]],0)</f>
        <v>0</v>
      </c>
      <c r="S29" s="10">
        <f>IF(InputAccountsReveived[[#This Row],[EOMonth]]=EOMONTH(FY01_M09,0),InputAccountsReveived[[#This Row],[Amount Invoiced]],0)</f>
        <v>0</v>
      </c>
      <c r="T29" s="10">
        <f>IF(InputAccountsReveived[[#This Row],[EOMonth]]=EOMONTH(FY01_M10,0),InputAccountsReveived[[#This Row],[Amount Invoiced]],0)</f>
        <v>0</v>
      </c>
      <c r="U29" s="10">
        <f>IF(InputAccountsReveived[[#This Row],[EOMonth]]=EOMONTH(FY01_M11,0),InputAccountsReveived[[#This Row],[Amount Invoiced]],0)</f>
        <v>0</v>
      </c>
      <c r="V29" s="10">
        <f>IF(InputAccountsReveived[[#This Row],[EOMonth]]=EOMONTH(FY01_M12,0),InputAccountsReveived[[#This Row],[Amount Invoiced]],0)</f>
        <v>0</v>
      </c>
      <c r="W29" s="18">
        <f>IF(InputAccountsReveived[[#This Row],[EOMonth]]=EOMONTH(FY02_M01,0),InputAccountsReveived[[#This Row],[Amount Invoiced]],0)</f>
        <v>0</v>
      </c>
      <c r="X29" s="18">
        <f>IF(InputAccountsReveived[[#This Row],[EOMonth]]=EOMONTH(FY02_M02,0),InputAccountsReveived[[#This Row],[Amount Invoiced]],0)</f>
        <v>0</v>
      </c>
      <c r="Y29" s="18">
        <f>IF(InputAccountsReveived[[#This Row],[EOMonth]]=EOMONTH(FY02_M03,0),InputAccountsReveived[[#This Row],[Amount Invoiced]],0)</f>
        <v>0</v>
      </c>
      <c r="Z29" s="18">
        <f>IF(InputAccountsReveived[[#This Row],[EOMonth]]=EOMONTH(FY02_M04,0),InputAccountsReveived[[#This Row],[Amount Invoiced]],0)</f>
        <v>0</v>
      </c>
      <c r="AA29" s="18">
        <f>IF(InputAccountsReveived[[#This Row],[EOMonth]]=EOMONTH(FY02_M05,0),InputAccountsReveived[[#This Row],[Amount Invoiced]],0)</f>
        <v>0</v>
      </c>
      <c r="AB29" s="18">
        <f>IF(InputAccountsReveived[[#This Row],[EOMonth]]=EOMONTH(FY02_M06,0),InputAccountsReveived[[#This Row],[Amount Invoiced]],0)</f>
        <v>0</v>
      </c>
      <c r="AC29" s="18">
        <f>IF(InputAccountsReveived[[#This Row],[EOMonth]]=EOMONTH(FY02_M07,0),InputAccountsReveived[[#This Row],[Amount Invoiced]],0)</f>
        <v>0</v>
      </c>
      <c r="AD29" s="18">
        <f>IF(InputAccountsReveived[[#This Row],[EOMonth]]=EOMONTH(FY02_M08,0),InputAccountsReveived[[#This Row],[Amount Invoiced]],0)</f>
        <v>0</v>
      </c>
      <c r="AE29" s="18">
        <f>IF(InputAccountsReveived[[#This Row],[EOMonth]]=EOMONTH(FY02_M09,0),InputAccountsReveived[[#This Row],[Amount Invoiced]],0)</f>
        <v>0</v>
      </c>
      <c r="AF29" s="18">
        <f>IF(InputAccountsReveived[[#This Row],[EOMonth]]=EOMONTH(FY02_M10,0),InputAccountsReveived[[#This Row],[Amount Invoiced]],0)</f>
        <v>0</v>
      </c>
      <c r="AG29" s="18">
        <f>IF(InputAccountsReveived[[#This Row],[EOMonth]]=EOMONTH(FY02_M11,0),InputAccountsReveived[[#This Row],[Amount Invoiced]],0)</f>
        <v>0</v>
      </c>
      <c r="AH29" s="18">
        <f>IF(InputAccountsReveived[[#This Row],[EOMonth]]=EOMONTH(FY02_M12,0),InputAccountsReveived[[#This Row],[Amount Invoiced]],0)</f>
        <v>0</v>
      </c>
      <c r="AI29" s="18">
        <f>IF(InputAccountsReveived[[#This Row],[EOMonth]]=EOMONTH(FY03_M01,0),InputAccountsReveived[[#This Row],[Amount Invoiced]],0)</f>
        <v>0</v>
      </c>
      <c r="AJ29" s="18">
        <f>IF(InputAccountsReveived[[#This Row],[EOMonth]]=EOMONTH(FY03_M02,0),InputAccountsReveived[[#This Row],[Amount Invoiced]],0)</f>
        <v>0</v>
      </c>
      <c r="AK29" s="18">
        <f>IF(InputAccountsReveived[[#This Row],[EOMonth]]=EOMONTH(FY03_M03,0),InputAccountsReveived[[#This Row],[Amount Invoiced]],0)</f>
        <v>0</v>
      </c>
      <c r="AL29" s="18">
        <f>IF(InputAccountsReveived[[#This Row],[EOMonth]]=EOMONTH(FY03_M04,0),InputAccountsReveived[[#This Row],[Amount Invoiced]],0)</f>
        <v>0</v>
      </c>
      <c r="AM29" s="18">
        <f>IF(InputAccountsReveived[[#This Row],[EOMonth]]=EOMONTH(FY03_M05,0),InputAccountsReveived[[#This Row],[Amount Invoiced]],0)</f>
        <v>0</v>
      </c>
      <c r="AN29" s="18">
        <f>IF(InputAccountsReveived[[#This Row],[EOMonth]]=EOMONTH(FY03_M06,0),InputAccountsReveived[[#This Row],[Amount Invoiced]],0)</f>
        <v>0</v>
      </c>
      <c r="AO29" s="18">
        <f>IF(InputAccountsReveived[[#This Row],[EOMonth]]=EOMONTH(FY03_M07,0),InputAccountsReveived[[#This Row],[Amount Invoiced]],0)</f>
        <v>0</v>
      </c>
      <c r="AP29" s="18">
        <f>IF(InputAccountsReveived[[#This Row],[EOMonth]]=EOMONTH(FY03_M08,0),InputAccountsReveived[[#This Row],[Amount Invoiced]],0)</f>
        <v>0</v>
      </c>
      <c r="AQ29" s="18">
        <f>IF(InputAccountsReveived[[#This Row],[EOMonth]]=EOMONTH(FY03_M09,0),InputAccountsReveived[[#This Row],[Amount Invoiced]],0)</f>
        <v>0</v>
      </c>
      <c r="AR29" s="18">
        <f>IF(InputAccountsReveived[[#This Row],[EOMonth]]=EOMONTH(FY03_M10,0),InputAccountsReveived[[#This Row],[Amount Invoiced]],0)</f>
        <v>0</v>
      </c>
      <c r="AS29" s="18">
        <f>IF(InputAccountsReveived[[#This Row],[EOMonth]]=EOMONTH(FY03_M11,0),InputAccountsReveived[[#This Row],[Amount Invoiced]],0)</f>
        <v>0</v>
      </c>
      <c r="AT29" s="18">
        <f>IF(InputAccountsReveived[[#This Row],[EOMonth]]=EOMONTH(FY03_M12,0),InputAccountsReveived[[#This Row],[Amount Invoiced]],0)</f>
        <v>0</v>
      </c>
      <c r="AU29" s="18">
        <f>IF(InputAccountsReveived[[#This Row],[EOMonth]]=EOMONTH(FY04_M01,0),InputAccountsReveived[[#This Row],[Amount Invoiced]],0)</f>
        <v>0</v>
      </c>
      <c r="AV29" s="18">
        <f>IF(InputAccountsReveived[[#This Row],[EOMonth]]=EOMONTH(FY04_M02,0),InputAccountsReveived[[#This Row],[Amount Invoiced]],0)</f>
        <v>0</v>
      </c>
      <c r="AW29" s="18">
        <f>IF(InputAccountsReveived[[#This Row],[EOMonth]]=EOMONTH(FY04_M03,0),InputAccountsReveived[[#This Row],[Amount Invoiced]],0)</f>
        <v>0</v>
      </c>
      <c r="AX29" s="18">
        <f>IF(InputAccountsReveived[[#This Row],[EOMonth]]=EOMONTH(FY04_M04,0),InputAccountsReveived[[#This Row],[Amount Invoiced]],0)</f>
        <v>0</v>
      </c>
      <c r="AY29" s="18">
        <f>IF(InputAccountsReveived[[#This Row],[EOMonth]]=EOMONTH(FY04_M05,0),InputAccountsReveived[[#This Row],[Amount Invoiced]],0)</f>
        <v>0</v>
      </c>
      <c r="AZ29" s="18">
        <f>IF(InputAccountsReveived[[#This Row],[EOMonth]]=EOMONTH(FY04_M06,0),InputAccountsReveived[[#This Row],[Amount Invoiced]],0)</f>
        <v>0</v>
      </c>
      <c r="BA29" s="18">
        <f>IF(InputAccountsReveived[[#This Row],[EOMonth]]=EOMONTH(FY04_M07,0),InputAccountsReveived[[#This Row],[Amount Invoiced]],0)</f>
        <v>0</v>
      </c>
      <c r="BB29" s="18">
        <f>IF(InputAccountsReveived[[#This Row],[EOMonth]]=EOMONTH(FY04_M08,0),InputAccountsReveived[[#This Row],[Amount Invoiced]],0)</f>
        <v>0</v>
      </c>
      <c r="BC29" s="18">
        <f>IF(InputAccountsReveived[[#This Row],[EOMonth]]=EOMONTH(FY04_M09,0),InputAccountsReveived[[#This Row],[Amount Invoiced]],0)</f>
        <v>0</v>
      </c>
      <c r="BD29" s="18">
        <f>IF(InputAccountsReveived[[#This Row],[EOMonth]]=EOMONTH(FY04_M10,0),InputAccountsReveived[[#This Row],[Amount Invoiced]],0)</f>
        <v>0</v>
      </c>
      <c r="BE29" s="18">
        <f>IF(InputAccountsReveived[[#This Row],[EOMonth]]=EOMONTH(FY04_M11,0),InputAccountsReveived[[#This Row],[Amount Invoiced]],0)</f>
        <v>0</v>
      </c>
      <c r="BF29" s="18">
        <f>IF(InputAccountsReveived[[#This Row],[EOMonth]]=EOMONTH(FY04_M12,0),InputAccountsReveived[[#This Row],[Amount Invoiced]],0)</f>
        <v>0</v>
      </c>
      <c r="BG29" s="18">
        <f>IF(InputAccountsReveived[[#This Row],[EOMonth]]=EOMONTH(FY05_M01,0),InputAccountsReveived[[#This Row],[Amount Invoiced]],0)</f>
        <v>0</v>
      </c>
      <c r="BH29" s="18">
        <f>IF(InputAccountsReveived[[#This Row],[EOMonth]]=EOMONTH(FY05_M02,0),InputAccountsReveived[[#This Row],[Amount Invoiced]],0)</f>
        <v>0</v>
      </c>
      <c r="BI29" s="18">
        <f>IF(InputAccountsReveived[[#This Row],[EOMonth]]=EOMONTH(FY05_M03,0),InputAccountsReveived[[#This Row],[Amount Invoiced]],0)</f>
        <v>0</v>
      </c>
      <c r="BJ29" s="18">
        <f>IF(InputAccountsReveived[[#This Row],[EOMonth]]=EOMONTH(FY05_M04,0),InputAccountsReveived[[#This Row],[Amount Invoiced]],0)</f>
        <v>0</v>
      </c>
      <c r="BK29" s="18">
        <f>IF(InputAccountsReveived[[#This Row],[EOMonth]]=EOMONTH(FY05_M05,0),InputAccountsReveived[[#This Row],[Amount Invoiced]],0)</f>
        <v>0</v>
      </c>
      <c r="BL29" s="18">
        <f>IF(InputAccountsReveived[[#This Row],[EOMonth]]=EOMONTH(FY05_M06,0),InputAccountsReveived[[#This Row],[Amount Invoiced]],0)</f>
        <v>0</v>
      </c>
      <c r="BM29" s="18">
        <f>IF(InputAccountsReveived[[#This Row],[EOMonth]]=EOMONTH(FY05_M07,0),InputAccountsReveived[[#This Row],[Amount Invoiced]],0)</f>
        <v>0</v>
      </c>
      <c r="BN29" s="18">
        <f>IF(InputAccountsReveived[[#This Row],[EOMonth]]=EOMONTH(FY05_M08,0),InputAccountsReveived[[#This Row],[Amount Invoiced]],0)</f>
        <v>0</v>
      </c>
      <c r="BO29" s="18">
        <f>IF(InputAccountsReveived[[#This Row],[EOMonth]]=EOMONTH(FY05_M09,0),InputAccountsReveived[[#This Row],[Amount Invoiced]],0)</f>
        <v>0</v>
      </c>
      <c r="BP29" s="18">
        <f>IF(InputAccountsReveived[[#This Row],[EOMonth]]=EOMONTH(FY05_M10,0),InputAccountsReveived[[#This Row],[Amount Invoiced]],0)</f>
        <v>0</v>
      </c>
      <c r="BQ29" s="18">
        <f>IF(InputAccountsReveived[[#This Row],[EOMonth]]=EOMONTH(FY05_M11,0),InputAccountsReveived[[#This Row],[Amount Invoiced]],0)</f>
        <v>0</v>
      </c>
      <c r="BR29" s="18">
        <f>IF(InputAccountsReveived[[#This Row],[EOMonth]]=EOMONTH(FY05_M12,0),InputAccountsReveived[[#This Row],[Amount Invoiced]],0)</f>
        <v>0</v>
      </c>
    </row>
    <row r="30" spans="2:70" ht="16.5" thickTop="1" thickBot="1" x14ac:dyDescent="0.3">
      <c r="B30" s="68"/>
      <c r="C30" s="6"/>
      <c r="D30" s="68"/>
      <c r="E30" s="68"/>
      <c r="F30" s="11"/>
      <c r="G30" s="6"/>
      <c r="H30" s="69" t="str">
        <f>IF(ISBLANK(InputAccountsReveived[[#This Row],[Date Invoiced]]),"",EOMONTH(InputAccountsReveived[[#This Row],[Date Invoiced]],0))</f>
        <v/>
      </c>
      <c r="I30" s="68"/>
      <c r="K30" s="10">
        <f>IF(InputAccountsReveived[[#This Row],[EOMonth]]=EOMONTH(FY01_M01,0),InputAccountsReveived[[#This Row],[Amount Invoiced]],0)</f>
        <v>0</v>
      </c>
      <c r="L30" s="10">
        <f>IF(InputAccountsReveived[[#This Row],[EOMonth]]=EOMONTH(FY01_M02,0),InputAccountsReveived[[#This Row],[Amount Invoiced]],0)</f>
        <v>0</v>
      </c>
      <c r="M30" s="10">
        <f>IF(InputAccountsReveived[[#This Row],[EOMonth]]=EOMONTH(FY01_M03,0),InputAccountsReveived[[#This Row],[Amount Invoiced]],0)</f>
        <v>0</v>
      </c>
      <c r="N30" s="10">
        <f>IF(InputAccountsReveived[[#This Row],[EOMonth]]=EOMONTH(FY01_M04,0),InputAccountsReveived[[#This Row],[Amount Invoiced]],0)</f>
        <v>0</v>
      </c>
      <c r="O30" s="10">
        <f>IF(InputAccountsReveived[[#This Row],[EOMonth]]=EOMONTH(FY01_M05,0),InputAccountsReveived[[#This Row],[Amount Invoiced]],0)</f>
        <v>0</v>
      </c>
      <c r="P30" s="10">
        <f>IF(InputAccountsReveived[[#This Row],[EOMonth]]=EOMONTH(FY01_M06,0),InputAccountsReveived[[#This Row],[Amount Invoiced]],0)</f>
        <v>0</v>
      </c>
      <c r="Q30" s="10">
        <f>IF(InputAccountsReveived[[#This Row],[EOMonth]]=EOMONTH(FY01_M07,0),InputAccountsReveived[[#This Row],[Amount Invoiced]],0)</f>
        <v>0</v>
      </c>
      <c r="R30" s="10">
        <f>IF(InputAccountsReveived[[#This Row],[EOMonth]]=EOMONTH(FY01_M08,0),InputAccountsReveived[[#This Row],[Amount Invoiced]],0)</f>
        <v>0</v>
      </c>
      <c r="S30" s="10">
        <f>IF(InputAccountsReveived[[#This Row],[EOMonth]]=EOMONTH(FY01_M09,0),InputAccountsReveived[[#This Row],[Amount Invoiced]],0)</f>
        <v>0</v>
      </c>
      <c r="T30" s="10">
        <f>IF(InputAccountsReveived[[#This Row],[EOMonth]]=EOMONTH(FY01_M10,0),InputAccountsReveived[[#This Row],[Amount Invoiced]],0)</f>
        <v>0</v>
      </c>
      <c r="U30" s="10">
        <f>IF(InputAccountsReveived[[#This Row],[EOMonth]]=EOMONTH(FY01_M11,0),InputAccountsReveived[[#This Row],[Amount Invoiced]],0)</f>
        <v>0</v>
      </c>
      <c r="V30" s="10">
        <f>IF(InputAccountsReveived[[#This Row],[EOMonth]]=EOMONTH(FY01_M12,0),InputAccountsReveived[[#This Row],[Amount Invoiced]],0)</f>
        <v>0</v>
      </c>
      <c r="W30" s="18">
        <f>IF(InputAccountsReveived[[#This Row],[EOMonth]]=EOMONTH(FY02_M01,0),InputAccountsReveived[[#This Row],[Amount Invoiced]],0)</f>
        <v>0</v>
      </c>
      <c r="X30" s="18">
        <f>IF(InputAccountsReveived[[#This Row],[EOMonth]]=EOMONTH(FY02_M02,0),InputAccountsReveived[[#This Row],[Amount Invoiced]],0)</f>
        <v>0</v>
      </c>
      <c r="Y30" s="18">
        <f>IF(InputAccountsReveived[[#This Row],[EOMonth]]=EOMONTH(FY02_M03,0),InputAccountsReveived[[#This Row],[Amount Invoiced]],0)</f>
        <v>0</v>
      </c>
      <c r="Z30" s="18">
        <f>IF(InputAccountsReveived[[#This Row],[EOMonth]]=EOMONTH(FY02_M04,0),InputAccountsReveived[[#This Row],[Amount Invoiced]],0)</f>
        <v>0</v>
      </c>
      <c r="AA30" s="18">
        <f>IF(InputAccountsReveived[[#This Row],[EOMonth]]=EOMONTH(FY02_M05,0),InputAccountsReveived[[#This Row],[Amount Invoiced]],0)</f>
        <v>0</v>
      </c>
      <c r="AB30" s="18">
        <f>IF(InputAccountsReveived[[#This Row],[EOMonth]]=EOMONTH(FY02_M06,0),InputAccountsReveived[[#This Row],[Amount Invoiced]],0)</f>
        <v>0</v>
      </c>
      <c r="AC30" s="18">
        <f>IF(InputAccountsReveived[[#This Row],[EOMonth]]=EOMONTH(FY02_M07,0),InputAccountsReveived[[#This Row],[Amount Invoiced]],0)</f>
        <v>0</v>
      </c>
      <c r="AD30" s="18">
        <f>IF(InputAccountsReveived[[#This Row],[EOMonth]]=EOMONTH(FY02_M08,0),InputAccountsReveived[[#This Row],[Amount Invoiced]],0)</f>
        <v>0</v>
      </c>
      <c r="AE30" s="18">
        <f>IF(InputAccountsReveived[[#This Row],[EOMonth]]=EOMONTH(FY02_M09,0),InputAccountsReveived[[#This Row],[Amount Invoiced]],0)</f>
        <v>0</v>
      </c>
      <c r="AF30" s="18">
        <f>IF(InputAccountsReveived[[#This Row],[EOMonth]]=EOMONTH(FY02_M10,0),InputAccountsReveived[[#This Row],[Amount Invoiced]],0)</f>
        <v>0</v>
      </c>
      <c r="AG30" s="18">
        <f>IF(InputAccountsReveived[[#This Row],[EOMonth]]=EOMONTH(FY02_M11,0),InputAccountsReveived[[#This Row],[Amount Invoiced]],0)</f>
        <v>0</v>
      </c>
      <c r="AH30" s="18">
        <f>IF(InputAccountsReveived[[#This Row],[EOMonth]]=EOMONTH(FY02_M12,0),InputAccountsReveived[[#This Row],[Amount Invoiced]],0)</f>
        <v>0</v>
      </c>
      <c r="AI30" s="18">
        <f>IF(InputAccountsReveived[[#This Row],[EOMonth]]=EOMONTH(FY03_M01,0),InputAccountsReveived[[#This Row],[Amount Invoiced]],0)</f>
        <v>0</v>
      </c>
      <c r="AJ30" s="18">
        <f>IF(InputAccountsReveived[[#This Row],[EOMonth]]=EOMONTH(FY03_M02,0),InputAccountsReveived[[#This Row],[Amount Invoiced]],0)</f>
        <v>0</v>
      </c>
      <c r="AK30" s="18">
        <f>IF(InputAccountsReveived[[#This Row],[EOMonth]]=EOMONTH(FY03_M03,0),InputAccountsReveived[[#This Row],[Amount Invoiced]],0)</f>
        <v>0</v>
      </c>
      <c r="AL30" s="18">
        <f>IF(InputAccountsReveived[[#This Row],[EOMonth]]=EOMONTH(FY03_M04,0),InputAccountsReveived[[#This Row],[Amount Invoiced]],0)</f>
        <v>0</v>
      </c>
      <c r="AM30" s="18">
        <f>IF(InputAccountsReveived[[#This Row],[EOMonth]]=EOMONTH(FY03_M05,0),InputAccountsReveived[[#This Row],[Amount Invoiced]],0)</f>
        <v>0</v>
      </c>
      <c r="AN30" s="18">
        <f>IF(InputAccountsReveived[[#This Row],[EOMonth]]=EOMONTH(FY03_M06,0),InputAccountsReveived[[#This Row],[Amount Invoiced]],0)</f>
        <v>0</v>
      </c>
      <c r="AO30" s="18">
        <f>IF(InputAccountsReveived[[#This Row],[EOMonth]]=EOMONTH(FY03_M07,0),InputAccountsReveived[[#This Row],[Amount Invoiced]],0)</f>
        <v>0</v>
      </c>
      <c r="AP30" s="18">
        <f>IF(InputAccountsReveived[[#This Row],[EOMonth]]=EOMONTH(FY03_M08,0),InputAccountsReveived[[#This Row],[Amount Invoiced]],0)</f>
        <v>0</v>
      </c>
      <c r="AQ30" s="18">
        <f>IF(InputAccountsReveived[[#This Row],[EOMonth]]=EOMONTH(FY03_M09,0),InputAccountsReveived[[#This Row],[Amount Invoiced]],0)</f>
        <v>0</v>
      </c>
      <c r="AR30" s="18">
        <f>IF(InputAccountsReveived[[#This Row],[EOMonth]]=EOMONTH(FY03_M10,0),InputAccountsReveived[[#This Row],[Amount Invoiced]],0)</f>
        <v>0</v>
      </c>
      <c r="AS30" s="18">
        <f>IF(InputAccountsReveived[[#This Row],[EOMonth]]=EOMONTH(FY03_M11,0),InputAccountsReveived[[#This Row],[Amount Invoiced]],0)</f>
        <v>0</v>
      </c>
      <c r="AT30" s="18">
        <f>IF(InputAccountsReveived[[#This Row],[EOMonth]]=EOMONTH(FY03_M12,0),InputAccountsReveived[[#This Row],[Amount Invoiced]],0)</f>
        <v>0</v>
      </c>
      <c r="AU30" s="18">
        <f>IF(InputAccountsReveived[[#This Row],[EOMonth]]=EOMONTH(FY04_M01,0),InputAccountsReveived[[#This Row],[Amount Invoiced]],0)</f>
        <v>0</v>
      </c>
      <c r="AV30" s="18">
        <f>IF(InputAccountsReveived[[#This Row],[EOMonth]]=EOMONTH(FY04_M02,0),InputAccountsReveived[[#This Row],[Amount Invoiced]],0)</f>
        <v>0</v>
      </c>
      <c r="AW30" s="18">
        <f>IF(InputAccountsReveived[[#This Row],[EOMonth]]=EOMONTH(FY04_M03,0),InputAccountsReveived[[#This Row],[Amount Invoiced]],0)</f>
        <v>0</v>
      </c>
      <c r="AX30" s="18">
        <f>IF(InputAccountsReveived[[#This Row],[EOMonth]]=EOMONTH(FY04_M04,0),InputAccountsReveived[[#This Row],[Amount Invoiced]],0)</f>
        <v>0</v>
      </c>
      <c r="AY30" s="18">
        <f>IF(InputAccountsReveived[[#This Row],[EOMonth]]=EOMONTH(FY04_M05,0),InputAccountsReveived[[#This Row],[Amount Invoiced]],0)</f>
        <v>0</v>
      </c>
      <c r="AZ30" s="18">
        <f>IF(InputAccountsReveived[[#This Row],[EOMonth]]=EOMONTH(FY04_M06,0),InputAccountsReveived[[#This Row],[Amount Invoiced]],0)</f>
        <v>0</v>
      </c>
      <c r="BA30" s="18">
        <f>IF(InputAccountsReveived[[#This Row],[EOMonth]]=EOMONTH(FY04_M07,0),InputAccountsReveived[[#This Row],[Amount Invoiced]],0)</f>
        <v>0</v>
      </c>
      <c r="BB30" s="18">
        <f>IF(InputAccountsReveived[[#This Row],[EOMonth]]=EOMONTH(FY04_M08,0),InputAccountsReveived[[#This Row],[Amount Invoiced]],0)</f>
        <v>0</v>
      </c>
      <c r="BC30" s="18">
        <f>IF(InputAccountsReveived[[#This Row],[EOMonth]]=EOMONTH(FY04_M09,0),InputAccountsReveived[[#This Row],[Amount Invoiced]],0)</f>
        <v>0</v>
      </c>
      <c r="BD30" s="18">
        <f>IF(InputAccountsReveived[[#This Row],[EOMonth]]=EOMONTH(FY04_M10,0),InputAccountsReveived[[#This Row],[Amount Invoiced]],0)</f>
        <v>0</v>
      </c>
      <c r="BE30" s="18">
        <f>IF(InputAccountsReveived[[#This Row],[EOMonth]]=EOMONTH(FY04_M11,0),InputAccountsReveived[[#This Row],[Amount Invoiced]],0)</f>
        <v>0</v>
      </c>
      <c r="BF30" s="18">
        <f>IF(InputAccountsReveived[[#This Row],[EOMonth]]=EOMONTH(FY04_M12,0),InputAccountsReveived[[#This Row],[Amount Invoiced]],0)</f>
        <v>0</v>
      </c>
      <c r="BG30" s="18">
        <f>IF(InputAccountsReveived[[#This Row],[EOMonth]]=EOMONTH(FY05_M01,0),InputAccountsReveived[[#This Row],[Amount Invoiced]],0)</f>
        <v>0</v>
      </c>
      <c r="BH30" s="18">
        <f>IF(InputAccountsReveived[[#This Row],[EOMonth]]=EOMONTH(FY05_M02,0),InputAccountsReveived[[#This Row],[Amount Invoiced]],0)</f>
        <v>0</v>
      </c>
      <c r="BI30" s="18">
        <f>IF(InputAccountsReveived[[#This Row],[EOMonth]]=EOMONTH(FY05_M03,0),InputAccountsReveived[[#This Row],[Amount Invoiced]],0)</f>
        <v>0</v>
      </c>
      <c r="BJ30" s="18">
        <f>IF(InputAccountsReveived[[#This Row],[EOMonth]]=EOMONTH(FY05_M04,0),InputAccountsReveived[[#This Row],[Amount Invoiced]],0)</f>
        <v>0</v>
      </c>
      <c r="BK30" s="18">
        <f>IF(InputAccountsReveived[[#This Row],[EOMonth]]=EOMONTH(FY05_M05,0),InputAccountsReveived[[#This Row],[Amount Invoiced]],0)</f>
        <v>0</v>
      </c>
      <c r="BL30" s="18">
        <f>IF(InputAccountsReveived[[#This Row],[EOMonth]]=EOMONTH(FY05_M06,0),InputAccountsReveived[[#This Row],[Amount Invoiced]],0)</f>
        <v>0</v>
      </c>
      <c r="BM30" s="18">
        <f>IF(InputAccountsReveived[[#This Row],[EOMonth]]=EOMONTH(FY05_M07,0),InputAccountsReveived[[#This Row],[Amount Invoiced]],0)</f>
        <v>0</v>
      </c>
      <c r="BN30" s="18">
        <f>IF(InputAccountsReveived[[#This Row],[EOMonth]]=EOMONTH(FY05_M08,0),InputAccountsReveived[[#This Row],[Amount Invoiced]],0)</f>
        <v>0</v>
      </c>
      <c r="BO30" s="18">
        <f>IF(InputAccountsReveived[[#This Row],[EOMonth]]=EOMONTH(FY05_M09,0),InputAccountsReveived[[#This Row],[Amount Invoiced]],0)</f>
        <v>0</v>
      </c>
      <c r="BP30" s="18">
        <f>IF(InputAccountsReveived[[#This Row],[EOMonth]]=EOMONTH(FY05_M10,0),InputAccountsReveived[[#This Row],[Amount Invoiced]],0)</f>
        <v>0</v>
      </c>
      <c r="BQ30" s="18">
        <f>IF(InputAccountsReveived[[#This Row],[EOMonth]]=EOMONTH(FY05_M11,0),InputAccountsReveived[[#This Row],[Amount Invoiced]],0)</f>
        <v>0</v>
      </c>
      <c r="BR30" s="18">
        <f>IF(InputAccountsReveived[[#This Row],[EOMonth]]=EOMONTH(FY05_M12,0),InputAccountsReveived[[#This Row],[Amount Invoiced]],0)</f>
        <v>0</v>
      </c>
    </row>
    <row r="31" spans="2:70" ht="16.5" thickTop="1" thickBot="1" x14ac:dyDescent="0.3">
      <c r="B31" s="68"/>
      <c r="C31" s="6"/>
      <c r="D31" s="68"/>
      <c r="E31" s="68"/>
      <c r="F31" s="11"/>
      <c r="G31" s="6"/>
      <c r="H31" s="69" t="str">
        <f>IF(ISBLANK(InputAccountsReveived[[#This Row],[Date Invoiced]]),"",EOMONTH(InputAccountsReveived[[#This Row],[Date Invoiced]],0))</f>
        <v/>
      </c>
      <c r="I31" s="68"/>
      <c r="K31" s="10">
        <f>IF(InputAccountsReveived[[#This Row],[EOMonth]]=EOMONTH(FY01_M01,0),InputAccountsReveived[[#This Row],[Amount Invoiced]],0)</f>
        <v>0</v>
      </c>
      <c r="L31" s="10">
        <f>IF(InputAccountsReveived[[#This Row],[EOMonth]]=EOMONTH(FY01_M02,0),InputAccountsReveived[[#This Row],[Amount Invoiced]],0)</f>
        <v>0</v>
      </c>
      <c r="M31" s="10">
        <f>IF(InputAccountsReveived[[#This Row],[EOMonth]]=EOMONTH(FY01_M03,0),InputAccountsReveived[[#This Row],[Amount Invoiced]],0)</f>
        <v>0</v>
      </c>
      <c r="N31" s="10">
        <f>IF(InputAccountsReveived[[#This Row],[EOMonth]]=EOMONTH(FY01_M04,0),InputAccountsReveived[[#This Row],[Amount Invoiced]],0)</f>
        <v>0</v>
      </c>
      <c r="O31" s="10">
        <f>IF(InputAccountsReveived[[#This Row],[EOMonth]]=EOMONTH(FY01_M05,0),InputAccountsReveived[[#This Row],[Amount Invoiced]],0)</f>
        <v>0</v>
      </c>
      <c r="P31" s="10">
        <f>IF(InputAccountsReveived[[#This Row],[EOMonth]]=EOMONTH(FY01_M06,0),InputAccountsReveived[[#This Row],[Amount Invoiced]],0)</f>
        <v>0</v>
      </c>
      <c r="Q31" s="10">
        <f>IF(InputAccountsReveived[[#This Row],[EOMonth]]=EOMONTH(FY01_M07,0),InputAccountsReveived[[#This Row],[Amount Invoiced]],0)</f>
        <v>0</v>
      </c>
      <c r="R31" s="10">
        <f>IF(InputAccountsReveived[[#This Row],[EOMonth]]=EOMONTH(FY01_M08,0),InputAccountsReveived[[#This Row],[Amount Invoiced]],0)</f>
        <v>0</v>
      </c>
      <c r="S31" s="10">
        <f>IF(InputAccountsReveived[[#This Row],[EOMonth]]=EOMONTH(FY01_M09,0),InputAccountsReveived[[#This Row],[Amount Invoiced]],0)</f>
        <v>0</v>
      </c>
      <c r="T31" s="10">
        <f>IF(InputAccountsReveived[[#This Row],[EOMonth]]=EOMONTH(FY01_M10,0),InputAccountsReveived[[#This Row],[Amount Invoiced]],0)</f>
        <v>0</v>
      </c>
      <c r="U31" s="10">
        <f>IF(InputAccountsReveived[[#This Row],[EOMonth]]=EOMONTH(FY01_M11,0),InputAccountsReveived[[#This Row],[Amount Invoiced]],0)</f>
        <v>0</v>
      </c>
      <c r="V31" s="10">
        <f>IF(InputAccountsReveived[[#This Row],[EOMonth]]=EOMONTH(FY01_M12,0),InputAccountsReveived[[#This Row],[Amount Invoiced]],0)</f>
        <v>0</v>
      </c>
      <c r="W31" s="18">
        <f>IF(InputAccountsReveived[[#This Row],[EOMonth]]=EOMONTH(FY02_M01,0),InputAccountsReveived[[#This Row],[Amount Invoiced]],0)</f>
        <v>0</v>
      </c>
      <c r="X31" s="18">
        <f>IF(InputAccountsReveived[[#This Row],[EOMonth]]=EOMONTH(FY02_M02,0),InputAccountsReveived[[#This Row],[Amount Invoiced]],0)</f>
        <v>0</v>
      </c>
      <c r="Y31" s="18">
        <f>IF(InputAccountsReveived[[#This Row],[EOMonth]]=EOMONTH(FY02_M03,0),InputAccountsReveived[[#This Row],[Amount Invoiced]],0)</f>
        <v>0</v>
      </c>
      <c r="Z31" s="18">
        <f>IF(InputAccountsReveived[[#This Row],[EOMonth]]=EOMONTH(FY02_M04,0),InputAccountsReveived[[#This Row],[Amount Invoiced]],0)</f>
        <v>0</v>
      </c>
      <c r="AA31" s="18">
        <f>IF(InputAccountsReveived[[#This Row],[EOMonth]]=EOMONTH(FY02_M05,0),InputAccountsReveived[[#This Row],[Amount Invoiced]],0)</f>
        <v>0</v>
      </c>
      <c r="AB31" s="18">
        <f>IF(InputAccountsReveived[[#This Row],[EOMonth]]=EOMONTH(FY02_M06,0),InputAccountsReveived[[#This Row],[Amount Invoiced]],0)</f>
        <v>0</v>
      </c>
      <c r="AC31" s="18">
        <f>IF(InputAccountsReveived[[#This Row],[EOMonth]]=EOMONTH(FY02_M07,0),InputAccountsReveived[[#This Row],[Amount Invoiced]],0)</f>
        <v>0</v>
      </c>
      <c r="AD31" s="18">
        <f>IF(InputAccountsReveived[[#This Row],[EOMonth]]=EOMONTH(FY02_M08,0),InputAccountsReveived[[#This Row],[Amount Invoiced]],0)</f>
        <v>0</v>
      </c>
      <c r="AE31" s="18">
        <f>IF(InputAccountsReveived[[#This Row],[EOMonth]]=EOMONTH(FY02_M09,0),InputAccountsReveived[[#This Row],[Amount Invoiced]],0)</f>
        <v>0</v>
      </c>
      <c r="AF31" s="18">
        <f>IF(InputAccountsReveived[[#This Row],[EOMonth]]=EOMONTH(FY02_M10,0),InputAccountsReveived[[#This Row],[Amount Invoiced]],0)</f>
        <v>0</v>
      </c>
      <c r="AG31" s="18">
        <f>IF(InputAccountsReveived[[#This Row],[EOMonth]]=EOMONTH(FY02_M11,0),InputAccountsReveived[[#This Row],[Amount Invoiced]],0)</f>
        <v>0</v>
      </c>
      <c r="AH31" s="18">
        <f>IF(InputAccountsReveived[[#This Row],[EOMonth]]=EOMONTH(FY02_M12,0),InputAccountsReveived[[#This Row],[Amount Invoiced]],0)</f>
        <v>0</v>
      </c>
      <c r="AI31" s="18">
        <f>IF(InputAccountsReveived[[#This Row],[EOMonth]]=EOMONTH(FY03_M01,0),InputAccountsReveived[[#This Row],[Amount Invoiced]],0)</f>
        <v>0</v>
      </c>
      <c r="AJ31" s="18">
        <f>IF(InputAccountsReveived[[#This Row],[EOMonth]]=EOMONTH(FY03_M02,0),InputAccountsReveived[[#This Row],[Amount Invoiced]],0)</f>
        <v>0</v>
      </c>
      <c r="AK31" s="18">
        <f>IF(InputAccountsReveived[[#This Row],[EOMonth]]=EOMONTH(FY03_M03,0),InputAccountsReveived[[#This Row],[Amount Invoiced]],0)</f>
        <v>0</v>
      </c>
      <c r="AL31" s="18">
        <f>IF(InputAccountsReveived[[#This Row],[EOMonth]]=EOMONTH(FY03_M04,0),InputAccountsReveived[[#This Row],[Amount Invoiced]],0)</f>
        <v>0</v>
      </c>
      <c r="AM31" s="18">
        <f>IF(InputAccountsReveived[[#This Row],[EOMonth]]=EOMONTH(FY03_M05,0),InputAccountsReveived[[#This Row],[Amount Invoiced]],0)</f>
        <v>0</v>
      </c>
      <c r="AN31" s="18">
        <f>IF(InputAccountsReveived[[#This Row],[EOMonth]]=EOMONTH(FY03_M06,0),InputAccountsReveived[[#This Row],[Amount Invoiced]],0)</f>
        <v>0</v>
      </c>
      <c r="AO31" s="18">
        <f>IF(InputAccountsReveived[[#This Row],[EOMonth]]=EOMONTH(FY03_M07,0),InputAccountsReveived[[#This Row],[Amount Invoiced]],0)</f>
        <v>0</v>
      </c>
      <c r="AP31" s="18">
        <f>IF(InputAccountsReveived[[#This Row],[EOMonth]]=EOMONTH(FY03_M08,0),InputAccountsReveived[[#This Row],[Amount Invoiced]],0)</f>
        <v>0</v>
      </c>
      <c r="AQ31" s="18">
        <f>IF(InputAccountsReveived[[#This Row],[EOMonth]]=EOMONTH(FY03_M09,0),InputAccountsReveived[[#This Row],[Amount Invoiced]],0)</f>
        <v>0</v>
      </c>
      <c r="AR31" s="18">
        <f>IF(InputAccountsReveived[[#This Row],[EOMonth]]=EOMONTH(FY03_M10,0),InputAccountsReveived[[#This Row],[Amount Invoiced]],0)</f>
        <v>0</v>
      </c>
      <c r="AS31" s="18">
        <f>IF(InputAccountsReveived[[#This Row],[EOMonth]]=EOMONTH(FY03_M11,0),InputAccountsReveived[[#This Row],[Amount Invoiced]],0)</f>
        <v>0</v>
      </c>
      <c r="AT31" s="18">
        <f>IF(InputAccountsReveived[[#This Row],[EOMonth]]=EOMONTH(FY03_M12,0),InputAccountsReveived[[#This Row],[Amount Invoiced]],0)</f>
        <v>0</v>
      </c>
      <c r="AU31" s="18">
        <f>IF(InputAccountsReveived[[#This Row],[EOMonth]]=EOMONTH(FY04_M01,0),InputAccountsReveived[[#This Row],[Amount Invoiced]],0)</f>
        <v>0</v>
      </c>
      <c r="AV31" s="18">
        <f>IF(InputAccountsReveived[[#This Row],[EOMonth]]=EOMONTH(FY04_M02,0),InputAccountsReveived[[#This Row],[Amount Invoiced]],0)</f>
        <v>0</v>
      </c>
      <c r="AW31" s="18">
        <f>IF(InputAccountsReveived[[#This Row],[EOMonth]]=EOMONTH(FY04_M03,0),InputAccountsReveived[[#This Row],[Amount Invoiced]],0)</f>
        <v>0</v>
      </c>
      <c r="AX31" s="18">
        <f>IF(InputAccountsReveived[[#This Row],[EOMonth]]=EOMONTH(FY04_M04,0),InputAccountsReveived[[#This Row],[Amount Invoiced]],0)</f>
        <v>0</v>
      </c>
      <c r="AY31" s="18">
        <f>IF(InputAccountsReveived[[#This Row],[EOMonth]]=EOMONTH(FY04_M05,0),InputAccountsReveived[[#This Row],[Amount Invoiced]],0)</f>
        <v>0</v>
      </c>
      <c r="AZ31" s="18">
        <f>IF(InputAccountsReveived[[#This Row],[EOMonth]]=EOMONTH(FY04_M06,0),InputAccountsReveived[[#This Row],[Amount Invoiced]],0)</f>
        <v>0</v>
      </c>
      <c r="BA31" s="18">
        <f>IF(InputAccountsReveived[[#This Row],[EOMonth]]=EOMONTH(FY04_M07,0),InputAccountsReveived[[#This Row],[Amount Invoiced]],0)</f>
        <v>0</v>
      </c>
      <c r="BB31" s="18">
        <f>IF(InputAccountsReveived[[#This Row],[EOMonth]]=EOMONTH(FY04_M08,0),InputAccountsReveived[[#This Row],[Amount Invoiced]],0)</f>
        <v>0</v>
      </c>
      <c r="BC31" s="18">
        <f>IF(InputAccountsReveived[[#This Row],[EOMonth]]=EOMONTH(FY04_M09,0),InputAccountsReveived[[#This Row],[Amount Invoiced]],0)</f>
        <v>0</v>
      </c>
      <c r="BD31" s="18">
        <f>IF(InputAccountsReveived[[#This Row],[EOMonth]]=EOMONTH(FY04_M10,0),InputAccountsReveived[[#This Row],[Amount Invoiced]],0)</f>
        <v>0</v>
      </c>
      <c r="BE31" s="18">
        <f>IF(InputAccountsReveived[[#This Row],[EOMonth]]=EOMONTH(FY04_M11,0),InputAccountsReveived[[#This Row],[Amount Invoiced]],0)</f>
        <v>0</v>
      </c>
      <c r="BF31" s="18">
        <f>IF(InputAccountsReveived[[#This Row],[EOMonth]]=EOMONTH(FY04_M12,0),InputAccountsReveived[[#This Row],[Amount Invoiced]],0)</f>
        <v>0</v>
      </c>
      <c r="BG31" s="18">
        <f>IF(InputAccountsReveived[[#This Row],[EOMonth]]=EOMONTH(FY05_M01,0),InputAccountsReveived[[#This Row],[Amount Invoiced]],0)</f>
        <v>0</v>
      </c>
      <c r="BH31" s="18">
        <f>IF(InputAccountsReveived[[#This Row],[EOMonth]]=EOMONTH(FY05_M02,0),InputAccountsReveived[[#This Row],[Amount Invoiced]],0)</f>
        <v>0</v>
      </c>
      <c r="BI31" s="18">
        <f>IF(InputAccountsReveived[[#This Row],[EOMonth]]=EOMONTH(FY05_M03,0),InputAccountsReveived[[#This Row],[Amount Invoiced]],0)</f>
        <v>0</v>
      </c>
      <c r="BJ31" s="18">
        <f>IF(InputAccountsReveived[[#This Row],[EOMonth]]=EOMONTH(FY05_M04,0),InputAccountsReveived[[#This Row],[Amount Invoiced]],0)</f>
        <v>0</v>
      </c>
      <c r="BK31" s="18">
        <f>IF(InputAccountsReveived[[#This Row],[EOMonth]]=EOMONTH(FY05_M05,0),InputAccountsReveived[[#This Row],[Amount Invoiced]],0)</f>
        <v>0</v>
      </c>
      <c r="BL31" s="18">
        <f>IF(InputAccountsReveived[[#This Row],[EOMonth]]=EOMONTH(FY05_M06,0),InputAccountsReveived[[#This Row],[Amount Invoiced]],0)</f>
        <v>0</v>
      </c>
      <c r="BM31" s="18">
        <f>IF(InputAccountsReveived[[#This Row],[EOMonth]]=EOMONTH(FY05_M07,0),InputAccountsReveived[[#This Row],[Amount Invoiced]],0)</f>
        <v>0</v>
      </c>
      <c r="BN31" s="18">
        <f>IF(InputAccountsReveived[[#This Row],[EOMonth]]=EOMONTH(FY05_M08,0),InputAccountsReveived[[#This Row],[Amount Invoiced]],0)</f>
        <v>0</v>
      </c>
      <c r="BO31" s="18">
        <f>IF(InputAccountsReveived[[#This Row],[EOMonth]]=EOMONTH(FY05_M09,0),InputAccountsReveived[[#This Row],[Amount Invoiced]],0)</f>
        <v>0</v>
      </c>
      <c r="BP31" s="18">
        <f>IF(InputAccountsReveived[[#This Row],[EOMonth]]=EOMONTH(FY05_M10,0),InputAccountsReveived[[#This Row],[Amount Invoiced]],0)</f>
        <v>0</v>
      </c>
      <c r="BQ31" s="18">
        <f>IF(InputAccountsReveived[[#This Row],[EOMonth]]=EOMONTH(FY05_M11,0),InputAccountsReveived[[#This Row],[Amount Invoiced]],0)</f>
        <v>0</v>
      </c>
      <c r="BR31" s="18">
        <f>IF(InputAccountsReveived[[#This Row],[EOMonth]]=EOMONTH(FY05_M12,0),InputAccountsReveived[[#This Row],[Amount Invoiced]],0)</f>
        <v>0</v>
      </c>
    </row>
    <row r="32" spans="2:70" ht="16.5" thickTop="1" thickBot="1" x14ac:dyDescent="0.3">
      <c r="B32" s="68"/>
      <c r="C32" s="6"/>
      <c r="D32" s="68"/>
      <c r="E32" s="68"/>
      <c r="F32" s="11"/>
      <c r="G32" s="6"/>
      <c r="H32" s="69" t="str">
        <f>IF(ISBLANK(InputAccountsReveived[[#This Row],[Date Invoiced]]),"",EOMONTH(InputAccountsReveived[[#This Row],[Date Invoiced]],0))</f>
        <v/>
      </c>
      <c r="I32" s="68"/>
      <c r="K32" s="10">
        <f>IF(InputAccountsReveived[[#This Row],[EOMonth]]=EOMONTH(FY01_M01,0),InputAccountsReveived[[#This Row],[Amount Invoiced]],0)</f>
        <v>0</v>
      </c>
      <c r="L32" s="10">
        <f>IF(InputAccountsReveived[[#This Row],[EOMonth]]=EOMONTH(FY01_M02,0),InputAccountsReveived[[#This Row],[Amount Invoiced]],0)</f>
        <v>0</v>
      </c>
      <c r="M32" s="10">
        <f>IF(InputAccountsReveived[[#This Row],[EOMonth]]=EOMONTH(FY01_M03,0),InputAccountsReveived[[#This Row],[Amount Invoiced]],0)</f>
        <v>0</v>
      </c>
      <c r="N32" s="10">
        <f>IF(InputAccountsReveived[[#This Row],[EOMonth]]=EOMONTH(FY01_M04,0),InputAccountsReveived[[#This Row],[Amount Invoiced]],0)</f>
        <v>0</v>
      </c>
      <c r="O32" s="10">
        <f>IF(InputAccountsReveived[[#This Row],[EOMonth]]=EOMONTH(FY01_M05,0),InputAccountsReveived[[#This Row],[Amount Invoiced]],0)</f>
        <v>0</v>
      </c>
      <c r="P32" s="10">
        <f>IF(InputAccountsReveived[[#This Row],[EOMonth]]=EOMONTH(FY01_M06,0),InputAccountsReveived[[#This Row],[Amount Invoiced]],0)</f>
        <v>0</v>
      </c>
      <c r="Q32" s="10">
        <f>IF(InputAccountsReveived[[#This Row],[EOMonth]]=EOMONTH(FY01_M07,0),InputAccountsReveived[[#This Row],[Amount Invoiced]],0)</f>
        <v>0</v>
      </c>
      <c r="R32" s="10">
        <f>IF(InputAccountsReveived[[#This Row],[EOMonth]]=EOMONTH(FY01_M08,0),InputAccountsReveived[[#This Row],[Amount Invoiced]],0)</f>
        <v>0</v>
      </c>
      <c r="S32" s="10">
        <f>IF(InputAccountsReveived[[#This Row],[EOMonth]]=EOMONTH(FY01_M09,0),InputAccountsReveived[[#This Row],[Amount Invoiced]],0)</f>
        <v>0</v>
      </c>
      <c r="T32" s="10">
        <f>IF(InputAccountsReveived[[#This Row],[EOMonth]]=EOMONTH(FY01_M10,0),InputAccountsReveived[[#This Row],[Amount Invoiced]],0)</f>
        <v>0</v>
      </c>
      <c r="U32" s="10">
        <f>IF(InputAccountsReveived[[#This Row],[EOMonth]]=EOMONTH(FY01_M11,0),InputAccountsReveived[[#This Row],[Amount Invoiced]],0)</f>
        <v>0</v>
      </c>
      <c r="V32" s="10">
        <f>IF(InputAccountsReveived[[#This Row],[EOMonth]]=EOMONTH(FY01_M12,0),InputAccountsReveived[[#This Row],[Amount Invoiced]],0)</f>
        <v>0</v>
      </c>
      <c r="W32" s="18">
        <f>IF(InputAccountsReveived[[#This Row],[EOMonth]]=EOMONTH(FY02_M01,0),InputAccountsReveived[[#This Row],[Amount Invoiced]],0)</f>
        <v>0</v>
      </c>
      <c r="X32" s="18">
        <f>IF(InputAccountsReveived[[#This Row],[EOMonth]]=EOMONTH(FY02_M02,0),InputAccountsReveived[[#This Row],[Amount Invoiced]],0)</f>
        <v>0</v>
      </c>
      <c r="Y32" s="18">
        <f>IF(InputAccountsReveived[[#This Row],[EOMonth]]=EOMONTH(FY02_M03,0),InputAccountsReveived[[#This Row],[Amount Invoiced]],0)</f>
        <v>0</v>
      </c>
      <c r="Z32" s="18">
        <f>IF(InputAccountsReveived[[#This Row],[EOMonth]]=EOMONTH(FY02_M04,0),InputAccountsReveived[[#This Row],[Amount Invoiced]],0)</f>
        <v>0</v>
      </c>
      <c r="AA32" s="18">
        <f>IF(InputAccountsReveived[[#This Row],[EOMonth]]=EOMONTH(FY02_M05,0),InputAccountsReveived[[#This Row],[Amount Invoiced]],0)</f>
        <v>0</v>
      </c>
      <c r="AB32" s="18">
        <f>IF(InputAccountsReveived[[#This Row],[EOMonth]]=EOMONTH(FY02_M06,0),InputAccountsReveived[[#This Row],[Amount Invoiced]],0)</f>
        <v>0</v>
      </c>
      <c r="AC32" s="18">
        <f>IF(InputAccountsReveived[[#This Row],[EOMonth]]=EOMONTH(FY02_M07,0),InputAccountsReveived[[#This Row],[Amount Invoiced]],0)</f>
        <v>0</v>
      </c>
      <c r="AD32" s="18">
        <f>IF(InputAccountsReveived[[#This Row],[EOMonth]]=EOMONTH(FY02_M08,0),InputAccountsReveived[[#This Row],[Amount Invoiced]],0)</f>
        <v>0</v>
      </c>
      <c r="AE32" s="18">
        <f>IF(InputAccountsReveived[[#This Row],[EOMonth]]=EOMONTH(FY02_M09,0),InputAccountsReveived[[#This Row],[Amount Invoiced]],0)</f>
        <v>0</v>
      </c>
      <c r="AF32" s="18">
        <f>IF(InputAccountsReveived[[#This Row],[EOMonth]]=EOMONTH(FY02_M10,0),InputAccountsReveived[[#This Row],[Amount Invoiced]],0)</f>
        <v>0</v>
      </c>
      <c r="AG32" s="18">
        <f>IF(InputAccountsReveived[[#This Row],[EOMonth]]=EOMONTH(FY02_M11,0),InputAccountsReveived[[#This Row],[Amount Invoiced]],0)</f>
        <v>0</v>
      </c>
      <c r="AH32" s="18">
        <f>IF(InputAccountsReveived[[#This Row],[EOMonth]]=EOMONTH(FY02_M12,0),InputAccountsReveived[[#This Row],[Amount Invoiced]],0)</f>
        <v>0</v>
      </c>
      <c r="AI32" s="18">
        <f>IF(InputAccountsReveived[[#This Row],[EOMonth]]=EOMONTH(FY03_M01,0),InputAccountsReveived[[#This Row],[Amount Invoiced]],0)</f>
        <v>0</v>
      </c>
      <c r="AJ32" s="18">
        <f>IF(InputAccountsReveived[[#This Row],[EOMonth]]=EOMONTH(FY03_M02,0),InputAccountsReveived[[#This Row],[Amount Invoiced]],0)</f>
        <v>0</v>
      </c>
      <c r="AK32" s="18">
        <f>IF(InputAccountsReveived[[#This Row],[EOMonth]]=EOMONTH(FY03_M03,0),InputAccountsReveived[[#This Row],[Amount Invoiced]],0)</f>
        <v>0</v>
      </c>
      <c r="AL32" s="18">
        <f>IF(InputAccountsReveived[[#This Row],[EOMonth]]=EOMONTH(FY03_M04,0),InputAccountsReveived[[#This Row],[Amount Invoiced]],0)</f>
        <v>0</v>
      </c>
      <c r="AM32" s="18">
        <f>IF(InputAccountsReveived[[#This Row],[EOMonth]]=EOMONTH(FY03_M05,0),InputAccountsReveived[[#This Row],[Amount Invoiced]],0)</f>
        <v>0</v>
      </c>
      <c r="AN32" s="18">
        <f>IF(InputAccountsReveived[[#This Row],[EOMonth]]=EOMONTH(FY03_M06,0),InputAccountsReveived[[#This Row],[Amount Invoiced]],0)</f>
        <v>0</v>
      </c>
      <c r="AO32" s="18">
        <f>IF(InputAccountsReveived[[#This Row],[EOMonth]]=EOMONTH(FY03_M07,0),InputAccountsReveived[[#This Row],[Amount Invoiced]],0)</f>
        <v>0</v>
      </c>
      <c r="AP32" s="18">
        <f>IF(InputAccountsReveived[[#This Row],[EOMonth]]=EOMONTH(FY03_M08,0),InputAccountsReveived[[#This Row],[Amount Invoiced]],0)</f>
        <v>0</v>
      </c>
      <c r="AQ32" s="18">
        <f>IF(InputAccountsReveived[[#This Row],[EOMonth]]=EOMONTH(FY03_M09,0),InputAccountsReveived[[#This Row],[Amount Invoiced]],0)</f>
        <v>0</v>
      </c>
      <c r="AR32" s="18">
        <f>IF(InputAccountsReveived[[#This Row],[EOMonth]]=EOMONTH(FY03_M10,0),InputAccountsReveived[[#This Row],[Amount Invoiced]],0)</f>
        <v>0</v>
      </c>
      <c r="AS32" s="18">
        <f>IF(InputAccountsReveived[[#This Row],[EOMonth]]=EOMONTH(FY03_M11,0),InputAccountsReveived[[#This Row],[Amount Invoiced]],0)</f>
        <v>0</v>
      </c>
      <c r="AT32" s="18">
        <f>IF(InputAccountsReveived[[#This Row],[EOMonth]]=EOMONTH(FY03_M12,0),InputAccountsReveived[[#This Row],[Amount Invoiced]],0)</f>
        <v>0</v>
      </c>
      <c r="AU32" s="18">
        <f>IF(InputAccountsReveived[[#This Row],[EOMonth]]=EOMONTH(FY04_M01,0),InputAccountsReveived[[#This Row],[Amount Invoiced]],0)</f>
        <v>0</v>
      </c>
      <c r="AV32" s="18">
        <f>IF(InputAccountsReveived[[#This Row],[EOMonth]]=EOMONTH(FY04_M02,0),InputAccountsReveived[[#This Row],[Amount Invoiced]],0)</f>
        <v>0</v>
      </c>
      <c r="AW32" s="18">
        <f>IF(InputAccountsReveived[[#This Row],[EOMonth]]=EOMONTH(FY04_M03,0),InputAccountsReveived[[#This Row],[Amount Invoiced]],0)</f>
        <v>0</v>
      </c>
      <c r="AX32" s="18">
        <f>IF(InputAccountsReveived[[#This Row],[EOMonth]]=EOMONTH(FY04_M04,0),InputAccountsReveived[[#This Row],[Amount Invoiced]],0)</f>
        <v>0</v>
      </c>
      <c r="AY32" s="18">
        <f>IF(InputAccountsReveived[[#This Row],[EOMonth]]=EOMONTH(FY04_M05,0),InputAccountsReveived[[#This Row],[Amount Invoiced]],0)</f>
        <v>0</v>
      </c>
      <c r="AZ32" s="18">
        <f>IF(InputAccountsReveived[[#This Row],[EOMonth]]=EOMONTH(FY04_M06,0),InputAccountsReveived[[#This Row],[Amount Invoiced]],0)</f>
        <v>0</v>
      </c>
      <c r="BA32" s="18">
        <f>IF(InputAccountsReveived[[#This Row],[EOMonth]]=EOMONTH(FY04_M07,0),InputAccountsReveived[[#This Row],[Amount Invoiced]],0)</f>
        <v>0</v>
      </c>
      <c r="BB32" s="18">
        <f>IF(InputAccountsReveived[[#This Row],[EOMonth]]=EOMONTH(FY04_M08,0),InputAccountsReveived[[#This Row],[Amount Invoiced]],0)</f>
        <v>0</v>
      </c>
      <c r="BC32" s="18">
        <f>IF(InputAccountsReveived[[#This Row],[EOMonth]]=EOMONTH(FY04_M09,0),InputAccountsReveived[[#This Row],[Amount Invoiced]],0)</f>
        <v>0</v>
      </c>
      <c r="BD32" s="18">
        <f>IF(InputAccountsReveived[[#This Row],[EOMonth]]=EOMONTH(FY04_M10,0),InputAccountsReveived[[#This Row],[Amount Invoiced]],0)</f>
        <v>0</v>
      </c>
      <c r="BE32" s="18">
        <f>IF(InputAccountsReveived[[#This Row],[EOMonth]]=EOMONTH(FY04_M11,0),InputAccountsReveived[[#This Row],[Amount Invoiced]],0)</f>
        <v>0</v>
      </c>
      <c r="BF32" s="18">
        <f>IF(InputAccountsReveived[[#This Row],[EOMonth]]=EOMONTH(FY04_M12,0),InputAccountsReveived[[#This Row],[Amount Invoiced]],0)</f>
        <v>0</v>
      </c>
      <c r="BG32" s="18">
        <f>IF(InputAccountsReveived[[#This Row],[EOMonth]]=EOMONTH(FY05_M01,0),InputAccountsReveived[[#This Row],[Amount Invoiced]],0)</f>
        <v>0</v>
      </c>
      <c r="BH32" s="18">
        <f>IF(InputAccountsReveived[[#This Row],[EOMonth]]=EOMONTH(FY05_M02,0),InputAccountsReveived[[#This Row],[Amount Invoiced]],0)</f>
        <v>0</v>
      </c>
      <c r="BI32" s="18">
        <f>IF(InputAccountsReveived[[#This Row],[EOMonth]]=EOMONTH(FY05_M03,0),InputAccountsReveived[[#This Row],[Amount Invoiced]],0)</f>
        <v>0</v>
      </c>
      <c r="BJ32" s="18">
        <f>IF(InputAccountsReveived[[#This Row],[EOMonth]]=EOMONTH(FY05_M04,0),InputAccountsReveived[[#This Row],[Amount Invoiced]],0)</f>
        <v>0</v>
      </c>
      <c r="BK32" s="18">
        <f>IF(InputAccountsReveived[[#This Row],[EOMonth]]=EOMONTH(FY05_M05,0),InputAccountsReveived[[#This Row],[Amount Invoiced]],0)</f>
        <v>0</v>
      </c>
      <c r="BL32" s="18">
        <f>IF(InputAccountsReveived[[#This Row],[EOMonth]]=EOMONTH(FY05_M06,0),InputAccountsReveived[[#This Row],[Amount Invoiced]],0)</f>
        <v>0</v>
      </c>
      <c r="BM32" s="18">
        <f>IF(InputAccountsReveived[[#This Row],[EOMonth]]=EOMONTH(FY05_M07,0),InputAccountsReveived[[#This Row],[Amount Invoiced]],0)</f>
        <v>0</v>
      </c>
      <c r="BN32" s="18">
        <f>IF(InputAccountsReveived[[#This Row],[EOMonth]]=EOMONTH(FY05_M08,0),InputAccountsReveived[[#This Row],[Amount Invoiced]],0)</f>
        <v>0</v>
      </c>
      <c r="BO32" s="18">
        <f>IF(InputAccountsReveived[[#This Row],[EOMonth]]=EOMONTH(FY05_M09,0),InputAccountsReveived[[#This Row],[Amount Invoiced]],0)</f>
        <v>0</v>
      </c>
      <c r="BP32" s="18">
        <f>IF(InputAccountsReveived[[#This Row],[EOMonth]]=EOMONTH(FY05_M10,0),InputAccountsReveived[[#This Row],[Amount Invoiced]],0)</f>
        <v>0</v>
      </c>
      <c r="BQ32" s="18">
        <f>IF(InputAccountsReveived[[#This Row],[EOMonth]]=EOMONTH(FY05_M11,0),InputAccountsReveived[[#This Row],[Amount Invoiced]],0)</f>
        <v>0</v>
      </c>
      <c r="BR32" s="18">
        <f>IF(InputAccountsReveived[[#This Row],[EOMonth]]=EOMONTH(FY05_M12,0),InputAccountsReveived[[#This Row],[Amount Invoiced]],0)</f>
        <v>0</v>
      </c>
    </row>
    <row r="33" spans="2:70" ht="16.5" thickTop="1" thickBot="1" x14ac:dyDescent="0.3">
      <c r="B33" s="68"/>
      <c r="C33" s="6"/>
      <c r="D33" s="68"/>
      <c r="E33" s="68"/>
      <c r="F33" s="11"/>
      <c r="G33" s="6"/>
      <c r="H33" s="69" t="str">
        <f>IF(ISBLANK(InputAccountsReveived[[#This Row],[Date Invoiced]]),"",EOMONTH(InputAccountsReveived[[#This Row],[Date Invoiced]],0))</f>
        <v/>
      </c>
      <c r="I33" s="68"/>
      <c r="K33" s="10">
        <f>IF(InputAccountsReveived[[#This Row],[EOMonth]]=EOMONTH(FY01_M01,0),InputAccountsReveived[[#This Row],[Amount Invoiced]],0)</f>
        <v>0</v>
      </c>
      <c r="L33" s="10">
        <f>IF(InputAccountsReveived[[#This Row],[EOMonth]]=EOMONTH(FY01_M02,0),InputAccountsReveived[[#This Row],[Amount Invoiced]],0)</f>
        <v>0</v>
      </c>
      <c r="M33" s="10">
        <f>IF(InputAccountsReveived[[#This Row],[EOMonth]]=EOMONTH(FY01_M03,0),InputAccountsReveived[[#This Row],[Amount Invoiced]],0)</f>
        <v>0</v>
      </c>
      <c r="N33" s="10">
        <f>IF(InputAccountsReveived[[#This Row],[EOMonth]]=EOMONTH(FY01_M04,0),InputAccountsReveived[[#This Row],[Amount Invoiced]],0)</f>
        <v>0</v>
      </c>
      <c r="O33" s="10">
        <f>IF(InputAccountsReveived[[#This Row],[EOMonth]]=EOMONTH(FY01_M05,0),InputAccountsReveived[[#This Row],[Amount Invoiced]],0)</f>
        <v>0</v>
      </c>
      <c r="P33" s="10">
        <f>IF(InputAccountsReveived[[#This Row],[EOMonth]]=EOMONTH(FY01_M06,0),InputAccountsReveived[[#This Row],[Amount Invoiced]],0)</f>
        <v>0</v>
      </c>
      <c r="Q33" s="10">
        <f>IF(InputAccountsReveived[[#This Row],[EOMonth]]=EOMONTH(FY01_M07,0),InputAccountsReveived[[#This Row],[Amount Invoiced]],0)</f>
        <v>0</v>
      </c>
      <c r="R33" s="10">
        <f>IF(InputAccountsReveived[[#This Row],[EOMonth]]=EOMONTH(FY01_M08,0),InputAccountsReveived[[#This Row],[Amount Invoiced]],0)</f>
        <v>0</v>
      </c>
      <c r="S33" s="10">
        <f>IF(InputAccountsReveived[[#This Row],[EOMonth]]=EOMONTH(FY01_M09,0),InputAccountsReveived[[#This Row],[Amount Invoiced]],0)</f>
        <v>0</v>
      </c>
      <c r="T33" s="10">
        <f>IF(InputAccountsReveived[[#This Row],[EOMonth]]=EOMONTH(FY01_M10,0),InputAccountsReveived[[#This Row],[Amount Invoiced]],0)</f>
        <v>0</v>
      </c>
      <c r="U33" s="10">
        <f>IF(InputAccountsReveived[[#This Row],[EOMonth]]=EOMONTH(FY01_M11,0),InputAccountsReveived[[#This Row],[Amount Invoiced]],0)</f>
        <v>0</v>
      </c>
      <c r="V33" s="10">
        <f>IF(InputAccountsReveived[[#This Row],[EOMonth]]=EOMONTH(FY01_M12,0),InputAccountsReveived[[#This Row],[Amount Invoiced]],0)</f>
        <v>0</v>
      </c>
      <c r="W33" s="18">
        <f>IF(InputAccountsReveived[[#This Row],[EOMonth]]=EOMONTH(FY02_M01,0),InputAccountsReveived[[#This Row],[Amount Invoiced]],0)</f>
        <v>0</v>
      </c>
      <c r="X33" s="18">
        <f>IF(InputAccountsReveived[[#This Row],[EOMonth]]=EOMONTH(FY02_M02,0),InputAccountsReveived[[#This Row],[Amount Invoiced]],0)</f>
        <v>0</v>
      </c>
      <c r="Y33" s="18">
        <f>IF(InputAccountsReveived[[#This Row],[EOMonth]]=EOMONTH(FY02_M03,0),InputAccountsReveived[[#This Row],[Amount Invoiced]],0)</f>
        <v>0</v>
      </c>
      <c r="Z33" s="18">
        <f>IF(InputAccountsReveived[[#This Row],[EOMonth]]=EOMONTH(FY02_M04,0),InputAccountsReveived[[#This Row],[Amount Invoiced]],0)</f>
        <v>0</v>
      </c>
      <c r="AA33" s="18">
        <f>IF(InputAccountsReveived[[#This Row],[EOMonth]]=EOMONTH(FY02_M05,0),InputAccountsReveived[[#This Row],[Amount Invoiced]],0)</f>
        <v>0</v>
      </c>
      <c r="AB33" s="18">
        <f>IF(InputAccountsReveived[[#This Row],[EOMonth]]=EOMONTH(FY02_M06,0),InputAccountsReveived[[#This Row],[Amount Invoiced]],0)</f>
        <v>0</v>
      </c>
      <c r="AC33" s="18">
        <f>IF(InputAccountsReveived[[#This Row],[EOMonth]]=EOMONTH(FY02_M07,0),InputAccountsReveived[[#This Row],[Amount Invoiced]],0)</f>
        <v>0</v>
      </c>
      <c r="AD33" s="18">
        <f>IF(InputAccountsReveived[[#This Row],[EOMonth]]=EOMONTH(FY02_M08,0),InputAccountsReveived[[#This Row],[Amount Invoiced]],0)</f>
        <v>0</v>
      </c>
      <c r="AE33" s="18">
        <f>IF(InputAccountsReveived[[#This Row],[EOMonth]]=EOMONTH(FY02_M09,0),InputAccountsReveived[[#This Row],[Amount Invoiced]],0)</f>
        <v>0</v>
      </c>
      <c r="AF33" s="18">
        <f>IF(InputAccountsReveived[[#This Row],[EOMonth]]=EOMONTH(FY02_M10,0),InputAccountsReveived[[#This Row],[Amount Invoiced]],0)</f>
        <v>0</v>
      </c>
      <c r="AG33" s="18">
        <f>IF(InputAccountsReveived[[#This Row],[EOMonth]]=EOMONTH(FY02_M11,0),InputAccountsReveived[[#This Row],[Amount Invoiced]],0)</f>
        <v>0</v>
      </c>
      <c r="AH33" s="18">
        <f>IF(InputAccountsReveived[[#This Row],[EOMonth]]=EOMONTH(FY02_M12,0),InputAccountsReveived[[#This Row],[Amount Invoiced]],0)</f>
        <v>0</v>
      </c>
      <c r="AI33" s="18">
        <f>IF(InputAccountsReveived[[#This Row],[EOMonth]]=EOMONTH(FY03_M01,0),InputAccountsReveived[[#This Row],[Amount Invoiced]],0)</f>
        <v>0</v>
      </c>
      <c r="AJ33" s="18">
        <f>IF(InputAccountsReveived[[#This Row],[EOMonth]]=EOMONTH(FY03_M02,0),InputAccountsReveived[[#This Row],[Amount Invoiced]],0)</f>
        <v>0</v>
      </c>
      <c r="AK33" s="18">
        <f>IF(InputAccountsReveived[[#This Row],[EOMonth]]=EOMONTH(FY03_M03,0),InputAccountsReveived[[#This Row],[Amount Invoiced]],0)</f>
        <v>0</v>
      </c>
      <c r="AL33" s="18">
        <f>IF(InputAccountsReveived[[#This Row],[EOMonth]]=EOMONTH(FY03_M04,0),InputAccountsReveived[[#This Row],[Amount Invoiced]],0)</f>
        <v>0</v>
      </c>
      <c r="AM33" s="18">
        <f>IF(InputAccountsReveived[[#This Row],[EOMonth]]=EOMONTH(FY03_M05,0),InputAccountsReveived[[#This Row],[Amount Invoiced]],0)</f>
        <v>0</v>
      </c>
      <c r="AN33" s="18">
        <f>IF(InputAccountsReveived[[#This Row],[EOMonth]]=EOMONTH(FY03_M06,0),InputAccountsReveived[[#This Row],[Amount Invoiced]],0)</f>
        <v>0</v>
      </c>
      <c r="AO33" s="18">
        <f>IF(InputAccountsReveived[[#This Row],[EOMonth]]=EOMONTH(FY03_M07,0),InputAccountsReveived[[#This Row],[Amount Invoiced]],0)</f>
        <v>0</v>
      </c>
      <c r="AP33" s="18">
        <f>IF(InputAccountsReveived[[#This Row],[EOMonth]]=EOMONTH(FY03_M08,0),InputAccountsReveived[[#This Row],[Amount Invoiced]],0)</f>
        <v>0</v>
      </c>
      <c r="AQ33" s="18">
        <f>IF(InputAccountsReveived[[#This Row],[EOMonth]]=EOMONTH(FY03_M09,0),InputAccountsReveived[[#This Row],[Amount Invoiced]],0)</f>
        <v>0</v>
      </c>
      <c r="AR33" s="18">
        <f>IF(InputAccountsReveived[[#This Row],[EOMonth]]=EOMONTH(FY03_M10,0),InputAccountsReveived[[#This Row],[Amount Invoiced]],0)</f>
        <v>0</v>
      </c>
      <c r="AS33" s="18">
        <f>IF(InputAccountsReveived[[#This Row],[EOMonth]]=EOMONTH(FY03_M11,0),InputAccountsReveived[[#This Row],[Amount Invoiced]],0)</f>
        <v>0</v>
      </c>
      <c r="AT33" s="18">
        <f>IF(InputAccountsReveived[[#This Row],[EOMonth]]=EOMONTH(FY03_M12,0),InputAccountsReveived[[#This Row],[Amount Invoiced]],0)</f>
        <v>0</v>
      </c>
      <c r="AU33" s="18">
        <f>IF(InputAccountsReveived[[#This Row],[EOMonth]]=EOMONTH(FY04_M01,0),InputAccountsReveived[[#This Row],[Amount Invoiced]],0)</f>
        <v>0</v>
      </c>
      <c r="AV33" s="18">
        <f>IF(InputAccountsReveived[[#This Row],[EOMonth]]=EOMONTH(FY04_M02,0),InputAccountsReveived[[#This Row],[Amount Invoiced]],0)</f>
        <v>0</v>
      </c>
      <c r="AW33" s="18">
        <f>IF(InputAccountsReveived[[#This Row],[EOMonth]]=EOMONTH(FY04_M03,0),InputAccountsReveived[[#This Row],[Amount Invoiced]],0)</f>
        <v>0</v>
      </c>
      <c r="AX33" s="18">
        <f>IF(InputAccountsReveived[[#This Row],[EOMonth]]=EOMONTH(FY04_M04,0),InputAccountsReveived[[#This Row],[Amount Invoiced]],0)</f>
        <v>0</v>
      </c>
      <c r="AY33" s="18">
        <f>IF(InputAccountsReveived[[#This Row],[EOMonth]]=EOMONTH(FY04_M05,0),InputAccountsReveived[[#This Row],[Amount Invoiced]],0)</f>
        <v>0</v>
      </c>
      <c r="AZ33" s="18">
        <f>IF(InputAccountsReveived[[#This Row],[EOMonth]]=EOMONTH(FY04_M06,0),InputAccountsReveived[[#This Row],[Amount Invoiced]],0)</f>
        <v>0</v>
      </c>
      <c r="BA33" s="18">
        <f>IF(InputAccountsReveived[[#This Row],[EOMonth]]=EOMONTH(FY04_M07,0),InputAccountsReveived[[#This Row],[Amount Invoiced]],0)</f>
        <v>0</v>
      </c>
      <c r="BB33" s="18">
        <f>IF(InputAccountsReveived[[#This Row],[EOMonth]]=EOMONTH(FY04_M08,0),InputAccountsReveived[[#This Row],[Amount Invoiced]],0)</f>
        <v>0</v>
      </c>
      <c r="BC33" s="18">
        <f>IF(InputAccountsReveived[[#This Row],[EOMonth]]=EOMONTH(FY04_M09,0),InputAccountsReveived[[#This Row],[Amount Invoiced]],0)</f>
        <v>0</v>
      </c>
      <c r="BD33" s="18">
        <f>IF(InputAccountsReveived[[#This Row],[EOMonth]]=EOMONTH(FY04_M10,0),InputAccountsReveived[[#This Row],[Amount Invoiced]],0)</f>
        <v>0</v>
      </c>
      <c r="BE33" s="18">
        <f>IF(InputAccountsReveived[[#This Row],[EOMonth]]=EOMONTH(FY04_M11,0),InputAccountsReveived[[#This Row],[Amount Invoiced]],0)</f>
        <v>0</v>
      </c>
      <c r="BF33" s="18">
        <f>IF(InputAccountsReveived[[#This Row],[EOMonth]]=EOMONTH(FY04_M12,0),InputAccountsReveived[[#This Row],[Amount Invoiced]],0)</f>
        <v>0</v>
      </c>
      <c r="BG33" s="18">
        <f>IF(InputAccountsReveived[[#This Row],[EOMonth]]=EOMONTH(FY05_M01,0),InputAccountsReveived[[#This Row],[Amount Invoiced]],0)</f>
        <v>0</v>
      </c>
      <c r="BH33" s="18">
        <f>IF(InputAccountsReveived[[#This Row],[EOMonth]]=EOMONTH(FY05_M02,0),InputAccountsReveived[[#This Row],[Amount Invoiced]],0)</f>
        <v>0</v>
      </c>
      <c r="BI33" s="18">
        <f>IF(InputAccountsReveived[[#This Row],[EOMonth]]=EOMONTH(FY05_M03,0),InputAccountsReveived[[#This Row],[Amount Invoiced]],0)</f>
        <v>0</v>
      </c>
      <c r="BJ33" s="18">
        <f>IF(InputAccountsReveived[[#This Row],[EOMonth]]=EOMONTH(FY05_M04,0),InputAccountsReveived[[#This Row],[Amount Invoiced]],0)</f>
        <v>0</v>
      </c>
      <c r="BK33" s="18">
        <f>IF(InputAccountsReveived[[#This Row],[EOMonth]]=EOMONTH(FY05_M05,0),InputAccountsReveived[[#This Row],[Amount Invoiced]],0)</f>
        <v>0</v>
      </c>
      <c r="BL33" s="18">
        <f>IF(InputAccountsReveived[[#This Row],[EOMonth]]=EOMONTH(FY05_M06,0),InputAccountsReveived[[#This Row],[Amount Invoiced]],0)</f>
        <v>0</v>
      </c>
      <c r="BM33" s="18">
        <f>IF(InputAccountsReveived[[#This Row],[EOMonth]]=EOMONTH(FY05_M07,0),InputAccountsReveived[[#This Row],[Amount Invoiced]],0)</f>
        <v>0</v>
      </c>
      <c r="BN33" s="18">
        <f>IF(InputAccountsReveived[[#This Row],[EOMonth]]=EOMONTH(FY05_M08,0),InputAccountsReveived[[#This Row],[Amount Invoiced]],0)</f>
        <v>0</v>
      </c>
      <c r="BO33" s="18">
        <f>IF(InputAccountsReveived[[#This Row],[EOMonth]]=EOMONTH(FY05_M09,0),InputAccountsReveived[[#This Row],[Amount Invoiced]],0)</f>
        <v>0</v>
      </c>
      <c r="BP33" s="18">
        <f>IF(InputAccountsReveived[[#This Row],[EOMonth]]=EOMONTH(FY05_M10,0),InputAccountsReveived[[#This Row],[Amount Invoiced]],0)</f>
        <v>0</v>
      </c>
      <c r="BQ33" s="18">
        <f>IF(InputAccountsReveived[[#This Row],[EOMonth]]=EOMONTH(FY05_M11,0),InputAccountsReveived[[#This Row],[Amount Invoiced]],0)</f>
        <v>0</v>
      </c>
      <c r="BR33" s="18">
        <f>IF(InputAccountsReveived[[#This Row],[EOMonth]]=EOMONTH(FY05_M12,0),InputAccountsReveived[[#This Row],[Amount Invoiced]],0)</f>
        <v>0</v>
      </c>
    </row>
    <row r="34" spans="2:70" ht="16.5" thickTop="1" thickBot="1" x14ac:dyDescent="0.3">
      <c r="B34" s="68"/>
      <c r="C34" s="6"/>
      <c r="D34" s="68"/>
      <c r="E34" s="68"/>
      <c r="F34" s="11"/>
      <c r="G34" s="6"/>
      <c r="H34" s="69" t="str">
        <f>IF(ISBLANK(InputAccountsReveived[[#This Row],[Date Invoiced]]),"",EOMONTH(InputAccountsReveived[[#This Row],[Date Invoiced]],0))</f>
        <v/>
      </c>
      <c r="I34" s="68"/>
      <c r="K34" s="10">
        <f>IF(InputAccountsReveived[[#This Row],[EOMonth]]=EOMONTH(FY01_M01,0),InputAccountsReveived[[#This Row],[Amount Invoiced]],0)</f>
        <v>0</v>
      </c>
      <c r="L34" s="10">
        <f>IF(InputAccountsReveived[[#This Row],[EOMonth]]=EOMONTH(FY01_M02,0),InputAccountsReveived[[#This Row],[Amount Invoiced]],0)</f>
        <v>0</v>
      </c>
      <c r="M34" s="10">
        <f>IF(InputAccountsReveived[[#This Row],[EOMonth]]=EOMONTH(FY01_M03,0),InputAccountsReveived[[#This Row],[Amount Invoiced]],0)</f>
        <v>0</v>
      </c>
      <c r="N34" s="10">
        <f>IF(InputAccountsReveived[[#This Row],[EOMonth]]=EOMONTH(FY01_M04,0),InputAccountsReveived[[#This Row],[Amount Invoiced]],0)</f>
        <v>0</v>
      </c>
      <c r="O34" s="10">
        <f>IF(InputAccountsReveived[[#This Row],[EOMonth]]=EOMONTH(FY01_M05,0),InputAccountsReveived[[#This Row],[Amount Invoiced]],0)</f>
        <v>0</v>
      </c>
      <c r="P34" s="10">
        <f>IF(InputAccountsReveived[[#This Row],[EOMonth]]=EOMONTH(FY01_M06,0),InputAccountsReveived[[#This Row],[Amount Invoiced]],0)</f>
        <v>0</v>
      </c>
      <c r="Q34" s="10">
        <f>IF(InputAccountsReveived[[#This Row],[EOMonth]]=EOMONTH(FY01_M07,0),InputAccountsReveived[[#This Row],[Amount Invoiced]],0)</f>
        <v>0</v>
      </c>
      <c r="R34" s="10">
        <f>IF(InputAccountsReveived[[#This Row],[EOMonth]]=EOMONTH(FY01_M08,0),InputAccountsReveived[[#This Row],[Amount Invoiced]],0)</f>
        <v>0</v>
      </c>
      <c r="S34" s="10">
        <f>IF(InputAccountsReveived[[#This Row],[EOMonth]]=EOMONTH(FY01_M09,0),InputAccountsReveived[[#This Row],[Amount Invoiced]],0)</f>
        <v>0</v>
      </c>
      <c r="T34" s="10">
        <f>IF(InputAccountsReveived[[#This Row],[EOMonth]]=EOMONTH(FY01_M10,0),InputAccountsReveived[[#This Row],[Amount Invoiced]],0)</f>
        <v>0</v>
      </c>
      <c r="U34" s="10">
        <f>IF(InputAccountsReveived[[#This Row],[EOMonth]]=EOMONTH(FY01_M11,0),InputAccountsReveived[[#This Row],[Amount Invoiced]],0)</f>
        <v>0</v>
      </c>
      <c r="V34" s="10">
        <f>IF(InputAccountsReveived[[#This Row],[EOMonth]]=EOMONTH(FY01_M12,0),InputAccountsReveived[[#This Row],[Amount Invoiced]],0)</f>
        <v>0</v>
      </c>
      <c r="W34" s="18">
        <f>IF(InputAccountsReveived[[#This Row],[EOMonth]]=EOMONTH(FY02_M01,0),InputAccountsReveived[[#This Row],[Amount Invoiced]],0)</f>
        <v>0</v>
      </c>
      <c r="X34" s="18">
        <f>IF(InputAccountsReveived[[#This Row],[EOMonth]]=EOMONTH(FY02_M02,0),InputAccountsReveived[[#This Row],[Amount Invoiced]],0)</f>
        <v>0</v>
      </c>
      <c r="Y34" s="18">
        <f>IF(InputAccountsReveived[[#This Row],[EOMonth]]=EOMONTH(FY02_M03,0),InputAccountsReveived[[#This Row],[Amount Invoiced]],0)</f>
        <v>0</v>
      </c>
      <c r="Z34" s="18">
        <f>IF(InputAccountsReveived[[#This Row],[EOMonth]]=EOMONTH(FY02_M04,0),InputAccountsReveived[[#This Row],[Amount Invoiced]],0)</f>
        <v>0</v>
      </c>
      <c r="AA34" s="18">
        <f>IF(InputAccountsReveived[[#This Row],[EOMonth]]=EOMONTH(FY02_M05,0),InputAccountsReveived[[#This Row],[Amount Invoiced]],0)</f>
        <v>0</v>
      </c>
      <c r="AB34" s="18">
        <f>IF(InputAccountsReveived[[#This Row],[EOMonth]]=EOMONTH(FY02_M06,0),InputAccountsReveived[[#This Row],[Amount Invoiced]],0)</f>
        <v>0</v>
      </c>
      <c r="AC34" s="18">
        <f>IF(InputAccountsReveived[[#This Row],[EOMonth]]=EOMONTH(FY02_M07,0),InputAccountsReveived[[#This Row],[Amount Invoiced]],0)</f>
        <v>0</v>
      </c>
      <c r="AD34" s="18">
        <f>IF(InputAccountsReveived[[#This Row],[EOMonth]]=EOMONTH(FY02_M08,0),InputAccountsReveived[[#This Row],[Amount Invoiced]],0)</f>
        <v>0</v>
      </c>
      <c r="AE34" s="18">
        <f>IF(InputAccountsReveived[[#This Row],[EOMonth]]=EOMONTH(FY02_M09,0),InputAccountsReveived[[#This Row],[Amount Invoiced]],0)</f>
        <v>0</v>
      </c>
      <c r="AF34" s="18">
        <f>IF(InputAccountsReveived[[#This Row],[EOMonth]]=EOMONTH(FY02_M10,0),InputAccountsReveived[[#This Row],[Amount Invoiced]],0)</f>
        <v>0</v>
      </c>
      <c r="AG34" s="18">
        <f>IF(InputAccountsReveived[[#This Row],[EOMonth]]=EOMONTH(FY02_M11,0),InputAccountsReveived[[#This Row],[Amount Invoiced]],0)</f>
        <v>0</v>
      </c>
      <c r="AH34" s="18">
        <f>IF(InputAccountsReveived[[#This Row],[EOMonth]]=EOMONTH(FY02_M12,0),InputAccountsReveived[[#This Row],[Amount Invoiced]],0)</f>
        <v>0</v>
      </c>
      <c r="AI34" s="18">
        <f>IF(InputAccountsReveived[[#This Row],[EOMonth]]=EOMONTH(FY03_M01,0),InputAccountsReveived[[#This Row],[Amount Invoiced]],0)</f>
        <v>0</v>
      </c>
      <c r="AJ34" s="18">
        <f>IF(InputAccountsReveived[[#This Row],[EOMonth]]=EOMONTH(FY03_M02,0),InputAccountsReveived[[#This Row],[Amount Invoiced]],0)</f>
        <v>0</v>
      </c>
      <c r="AK34" s="18">
        <f>IF(InputAccountsReveived[[#This Row],[EOMonth]]=EOMONTH(FY03_M03,0),InputAccountsReveived[[#This Row],[Amount Invoiced]],0)</f>
        <v>0</v>
      </c>
      <c r="AL34" s="18">
        <f>IF(InputAccountsReveived[[#This Row],[EOMonth]]=EOMONTH(FY03_M04,0),InputAccountsReveived[[#This Row],[Amount Invoiced]],0)</f>
        <v>0</v>
      </c>
      <c r="AM34" s="18">
        <f>IF(InputAccountsReveived[[#This Row],[EOMonth]]=EOMONTH(FY03_M05,0),InputAccountsReveived[[#This Row],[Amount Invoiced]],0)</f>
        <v>0</v>
      </c>
      <c r="AN34" s="18">
        <f>IF(InputAccountsReveived[[#This Row],[EOMonth]]=EOMONTH(FY03_M06,0),InputAccountsReveived[[#This Row],[Amount Invoiced]],0)</f>
        <v>0</v>
      </c>
      <c r="AO34" s="18">
        <f>IF(InputAccountsReveived[[#This Row],[EOMonth]]=EOMONTH(FY03_M07,0),InputAccountsReveived[[#This Row],[Amount Invoiced]],0)</f>
        <v>0</v>
      </c>
      <c r="AP34" s="18">
        <f>IF(InputAccountsReveived[[#This Row],[EOMonth]]=EOMONTH(FY03_M08,0),InputAccountsReveived[[#This Row],[Amount Invoiced]],0)</f>
        <v>0</v>
      </c>
      <c r="AQ34" s="18">
        <f>IF(InputAccountsReveived[[#This Row],[EOMonth]]=EOMONTH(FY03_M09,0),InputAccountsReveived[[#This Row],[Amount Invoiced]],0)</f>
        <v>0</v>
      </c>
      <c r="AR34" s="18">
        <f>IF(InputAccountsReveived[[#This Row],[EOMonth]]=EOMONTH(FY03_M10,0),InputAccountsReveived[[#This Row],[Amount Invoiced]],0)</f>
        <v>0</v>
      </c>
      <c r="AS34" s="18">
        <f>IF(InputAccountsReveived[[#This Row],[EOMonth]]=EOMONTH(FY03_M11,0),InputAccountsReveived[[#This Row],[Amount Invoiced]],0)</f>
        <v>0</v>
      </c>
      <c r="AT34" s="18">
        <f>IF(InputAccountsReveived[[#This Row],[EOMonth]]=EOMONTH(FY03_M12,0),InputAccountsReveived[[#This Row],[Amount Invoiced]],0)</f>
        <v>0</v>
      </c>
      <c r="AU34" s="18">
        <f>IF(InputAccountsReveived[[#This Row],[EOMonth]]=EOMONTH(FY04_M01,0),InputAccountsReveived[[#This Row],[Amount Invoiced]],0)</f>
        <v>0</v>
      </c>
      <c r="AV34" s="18">
        <f>IF(InputAccountsReveived[[#This Row],[EOMonth]]=EOMONTH(FY04_M02,0),InputAccountsReveived[[#This Row],[Amount Invoiced]],0)</f>
        <v>0</v>
      </c>
      <c r="AW34" s="18">
        <f>IF(InputAccountsReveived[[#This Row],[EOMonth]]=EOMONTH(FY04_M03,0),InputAccountsReveived[[#This Row],[Amount Invoiced]],0)</f>
        <v>0</v>
      </c>
      <c r="AX34" s="18">
        <f>IF(InputAccountsReveived[[#This Row],[EOMonth]]=EOMONTH(FY04_M04,0),InputAccountsReveived[[#This Row],[Amount Invoiced]],0)</f>
        <v>0</v>
      </c>
      <c r="AY34" s="18">
        <f>IF(InputAccountsReveived[[#This Row],[EOMonth]]=EOMONTH(FY04_M05,0),InputAccountsReveived[[#This Row],[Amount Invoiced]],0)</f>
        <v>0</v>
      </c>
      <c r="AZ34" s="18">
        <f>IF(InputAccountsReveived[[#This Row],[EOMonth]]=EOMONTH(FY04_M06,0),InputAccountsReveived[[#This Row],[Amount Invoiced]],0)</f>
        <v>0</v>
      </c>
      <c r="BA34" s="18">
        <f>IF(InputAccountsReveived[[#This Row],[EOMonth]]=EOMONTH(FY04_M07,0),InputAccountsReveived[[#This Row],[Amount Invoiced]],0)</f>
        <v>0</v>
      </c>
      <c r="BB34" s="18">
        <f>IF(InputAccountsReveived[[#This Row],[EOMonth]]=EOMONTH(FY04_M08,0),InputAccountsReveived[[#This Row],[Amount Invoiced]],0)</f>
        <v>0</v>
      </c>
      <c r="BC34" s="18">
        <f>IF(InputAccountsReveived[[#This Row],[EOMonth]]=EOMONTH(FY04_M09,0),InputAccountsReveived[[#This Row],[Amount Invoiced]],0)</f>
        <v>0</v>
      </c>
      <c r="BD34" s="18">
        <f>IF(InputAccountsReveived[[#This Row],[EOMonth]]=EOMONTH(FY04_M10,0),InputAccountsReveived[[#This Row],[Amount Invoiced]],0)</f>
        <v>0</v>
      </c>
      <c r="BE34" s="18">
        <f>IF(InputAccountsReveived[[#This Row],[EOMonth]]=EOMONTH(FY04_M11,0),InputAccountsReveived[[#This Row],[Amount Invoiced]],0)</f>
        <v>0</v>
      </c>
      <c r="BF34" s="18">
        <f>IF(InputAccountsReveived[[#This Row],[EOMonth]]=EOMONTH(FY04_M12,0),InputAccountsReveived[[#This Row],[Amount Invoiced]],0)</f>
        <v>0</v>
      </c>
      <c r="BG34" s="18">
        <f>IF(InputAccountsReveived[[#This Row],[EOMonth]]=EOMONTH(FY05_M01,0),InputAccountsReveived[[#This Row],[Amount Invoiced]],0)</f>
        <v>0</v>
      </c>
      <c r="BH34" s="18">
        <f>IF(InputAccountsReveived[[#This Row],[EOMonth]]=EOMONTH(FY05_M02,0),InputAccountsReveived[[#This Row],[Amount Invoiced]],0)</f>
        <v>0</v>
      </c>
      <c r="BI34" s="18">
        <f>IF(InputAccountsReveived[[#This Row],[EOMonth]]=EOMONTH(FY05_M03,0),InputAccountsReveived[[#This Row],[Amount Invoiced]],0)</f>
        <v>0</v>
      </c>
      <c r="BJ34" s="18">
        <f>IF(InputAccountsReveived[[#This Row],[EOMonth]]=EOMONTH(FY05_M04,0),InputAccountsReveived[[#This Row],[Amount Invoiced]],0)</f>
        <v>0</v>
      </c>
      <c r="BK34" s="18">
        <f>IF(InputAccountsReveived[[#This Row],[EOMonth]]=EOMONTH(FY05_M05,0),InputAccountsReveived[[#This Row],[Amount Invoiced]],0)</f>
        <v>0</v>
      </c>
      <c r="BL34" s="18">
        <f>IF(InputAccountsReveived[[#This Row],[EOMonth]]=EOMONTH(FY05_M06,0),InputAccountsReveived[[#This Row],[Amount Invoiced]],0)</f>
        <v>0</v>
      </c>
      <c r="BM34" s="18">
        <f>IF(InputAccountsReveived[[#This Row],[EOMonth]]=EOMONTH(FY05_M07,0),InputAccountsReveived[[#This Row],[Amount Invoiced]],0)</f>
        <v>0</v>
      </c>
      <c r="BN34" s="18">
        <f>IF(InputAccountsReveived[[#This Row],[EOMonth]]=EOMONTH(FY05_M08,0),InputAccountsReveived[[#This Row],[Amount Invoiced]],0)</f>
        <v>0</v>
      </c>
      <c r="BO34" s="18">
        <f>IF(InputAccountsReveived[[#This Row],[EOMonth]]=EOMONTH(FY05_M09,0),InputAccountsReveived[[#This Row],[Amount Invoiced]],0)</f>
        <v>0</v>
      </c>
      <c r="BP34" s="18">
        <f>IF(InputAccountsReveived[[#This Row],[EOMonth]]=EOMONTH(FY05_M10,0),InputAccountsReveived[[#This Row],[Amount Invoiced]],0)</f>
        <v>0</v>
      </c>
      <c r="BQ34" s="18">
        <f>IF(InputAccountsReveived[[#This Row],[EOMonth]]=EOMONTH(FY05_M11,0),InputAccountsReveived[[#This Row],[Amount Invoiced]],0)</f>
        <v>0</v>
      </c>
      <c r="BR34" s="18">
        <f>IF(InputAccountsReveived[[#This Row],[EOMonth]]=EOMONTH(FY05_M12,0),InputAccountsReveived[[#This Row],[Amount Invoiced]],0)</f>
        <v>0</v>
      </c>
    </row>
    <row r="35" spans="2:70" ht="16.5" thickTop="1" thickBot="1" x14ac:dyDescent="0.3">
      <c r="B35" s="68"/>
      <c r="C35" s="6"/>
      <c r="D35" s="68"/>
      <c r="E35" s="68"/>
      <c r="F35" s="11"/>
      <c r="G35" s="6"/>
      <c r="H35" s="69" t="str">
        <f>IF(ISBLANK(InputAccountsReveived[[#This Row],[Date Invoiced]]),"",EOMONTH(InputAccountsReveived[[#This Row],[Date Invoiced]],0))</f>
        <v/>
      </c>
      <c r="I35" s="68"/>
      <c r="K35" s="10">
        <f>IF(InputAccountsReveived[[#This Row],[EOMonth]]=EOMONTH(FY01_M01,0),InputAccountsReveived[[#This Row],[Amount Invoiced]],0)</f>
        <v>0</v>
      </c>
      <c r="L35" s="10">
        <f>IF(InputAccountsReveived[[#This Row],[EOMonth]]=EOMONTH(FY01_M02,0),InputAccountsReveived[[#This Row],[Amount Invoiced]],0)</f>
        <v>0</v>
      </c>
      <c r="M35" s="10">
        <f>IF(InputAccountsReveived[[#This Row],[EOMonth]]=EOMONTH(FY01_M03,0),InputAccountsReveived[[#This Row],[Amount Invoiced]],0)</f>
        <v>0</v>
      </c>
      <c r="N35" s="10">
        <f>IF(InputAccountsReveived[[#This Row],[EOMonth]]=EOMONTH(FY01_M04,0),InputAccountsReveived[[#This Row],[Amount Invoiced]],0)</f>
        <v>0</v>
      </c>
      <c r="O35" s="10">
        <f>IF(InputAccountsReveived[[#This Row],[EOMonth]]=EOMONTH(FY01_M05,0),InputAccountsReveived[[#This Row],[Amount Invoiced]],0)</f>
        <v>0</v>
      </c>
      <c r="P35" s="10">
        <f>IF(InputAccountsReveived[[#This Row],[EOMonth]]=EOMONTH(FY01_M06,0),InputAccountsReveived[[#This Row],[Amount Invoiced]],0)</f>
        <v>0</v>
      </c>
      <c r="Q35" s="10">
        <f>IF(InputAccountsReveived[[#This Row],[EOMonth]]=EOMONTH(FY01_M07,0),InputAccountsReveived[[#This Row],[Amount Invoiced]],0)</f>
        <v>0</v>
      </c>
      <c r="R35" s="10">
        <f>IF(InputAccountsReveived[[#This Row],[EOMonth]]=EOMONTH(FY01_M08,0),InputAccountsReveived[[#This Row],[Amount Invoiced]],0)</f>
        <v>0</v>
      </c>
      <c r="S35" s="10">
        <f>IF(InputAccountsReveived[[#This Row],[EOMonth]]=EOMONTH(FY01_M09,0),InputAccountsReveived[[#This Row],[Amount Invoiced]],0)</f>
        <v>0</v>
      </c>
      <c r="T35" s="10">
        <f>IF(InputAccountsReveived[[#This Row],[EOMonth]]=EOMONTH(FY01_M10,0),InputAccountsReveived[[#This Row],[Amount Invoiced]],0)</f>
        <v>0</v>
      </c>
      <c r="U35" s="10">
        <f>IF(InputAccountsReveived[[#This Row],[EOMonth]]=EOMONTH(FY01_M11,0),InputAccountsReveived[[#This Row],[Amount Invoiced]],0)</f>
        <v>0</v>
      </c>
      <c r="V35" s="10">
        <f>IF(InputAccountsReveived[[#This Row],[EOMonth]]=EOMONTH(FY01_M12,0),InputAccountsReveived[[#This Row],[Amount Invoiced]],0)</f>
        <v>0</v>
      </c>
      <c r="W35" s="18">
        <f>IF(InputAccountsReveived[[#This Row],[EOMonth]]=EOMONTH(FY02_M01,0),InputAccountsReveived[[#This Row],[Amount Invoiced]],0)</f>
        <v>0</v>
      </c>
      <c r="X35" s="18">
        <f>IF(InputAccountsReveived[[#This Row],[EOMonth]]=EOMONTH(FY02_M02,0),InputAccountsReveived[[#This Row],[Amount Invoiced]],0)</f>
        <v>0</v>
      </c>
      <c r="Y35" s="18">
        <f>IF(InputAccountsReveived[[#This Row],[EOMonth]]=EOMONTH(FY02_M03,0),InputAccountsReveived[[#This Row],[Amount Invoiced]],0)</f>
        <v>0</v>
      </c>
      <c r="Z35" s="18">
        <f>IF(InputAccountsReveived[[#This Row],[EOMonth]]=EOMONTH(FY02_M04,0),InputAccountsReveived[[#This Row],[Amount Invoiced]],0)</f>
        <v>0</v>
      </c>
      <c r="AA35" s="18">
        <f>IF(InputAccountsReveived[[#This Row],[EOMonth]]=EOMONTH(FY02_M05,0),InputAccountsReveived[[#This Row],[Amount Invoiced]],0)</f>
        <v>0</v>
      </c>
      <c r="AB35" s="18">
        <f>IF(InputAccountsReveived[[#This Row],[EOMonth]]=EOMONTH(FY02_M06,0),InputAccountsReveived[[#This Row],[Amount Invoiced]],0)</f>
        <v>0</v>
      </c>
      <c r="AC35" s="18">
        <f>IF(InputAccountsReveived[[#This Row],[EOMonth]]=EOMONTH(FY02_M07,0),InputAccountsReveived[[#This Row],[Amount Invoiced]],0)</f>
        <v>0</v>
      </c>
      <c r="AD35" s="18">
        <f>IF(InputAccountsReveived[[#This Row],[EOMonth]]=EOMONTH(FY02_M08,0),InputAccountsReveived[[#This Row],[Amount Invoiced]],0)</f>
        <v>0</v>
      </c>
      <c r="AE35" s="18">
        <f>IF(InputAccountsReveived[[#This Row],[EOMonth]]=EOMONTH(FY02_M09,0),InputAccountsReveived[[#This Row],[Amount Invoiced]],0)</f>
        <v>0</v>
      </c>
      <c r="AF35" s="18">
        <f>IF(InputAccountsReveived[[#This Row],[EOMonth]]=EOMONTH(FY02_M10,0),InputAccountsReveived[[#This Row],[Amount Invoiced]],0)</f>
        <v>0</v>
      </c>
      <c r="AG35" s="18">
        <f>IF(InputAccountsReveived[[#This Row],[EOMonth]]=EOMONTH(FY02_M11,0),InputAccountsReveived[[#This Row],[Amount Invoiced]],0)</f>
        <v>0</v>
      </c>
      <c r="AH35" s="18">
        <f>IF(InputAccountsReveived[[#This Row],[EOMonth]]=EOMONTH(FY02_M12,0),InputAccountsReveived[[#This Row],[Amount Invoiced]],0)</f>
        <v>0</v>
      </c>
      <c r="AI35" s="18">
        <f>IF(InputAccountsReveived[[#This Row],[EOMonth]]=EOMONTH(FY03_M01,0),InputAccountsReveived[[#This Row],[Amount Invoiced]],0)</f>
        <v>0</v>
      </c>
      <c r="AJ35" s="18">
        <f>IF(InputAccountsReveived[[#This Row],[EOMonth]]=EOMONTH(FY03_M02,0),InputAccountsReveived[[#This Row],[Amount Invoiced]],0)</f>
        <v>0</v>
      </c>
      <c r="AK35" s="18">
        <f>IF(InputAccountsReveived[[#This Row],[EOMonth]]=EOMONTH(FY03_M03,0),InputAccountsReveived[[#This Row],[Amount Invoiced]],0)</f>
        <v>0</v>
      </c>
      <c r="AL35" s="18">
        <f>IF(InputAccountsReveived[[#This Row],[EOMonth]]=EOMONTH(FY03_M04,0),InputAccountsReveived[[#This Row],[Amount Invoiced]],0)</f>
        <v>0</v>
      </c>
      <c r="AM35" s="18">
        <f>IF(InputAccountsReveived[[#This Row],[EOMonth]]=EOMONTH(FY03_M05,0),InputAccountsReveived[[#This Row],[Amount Invoiced]],0)</f>
        <v>0</v>
      </c>
      <c r="AN35" s="18">
        <f>IF(InputAccountsReveived[[#This Row],[EOMonth]]=EOMONTH(FY03_M06,0),InputAccountsReveived[[#This Row],[Amount Invoiced]],0)</f>
        <v>0</v>
      </c>
      <c r="AO35" s="18">
        <f>IF(InputAccountsReveived[[#This Row],[EOMonth]]=EOMONTH(FY03_M07,0),InputAccountsReveived[[#This Row],[Amount Invoiced]],0)</f>
        <v>0</v>
      </c>
      <c r="AP35" s="18">
        <f>IF(InputAccountsReveived[[#This Row],[EOMonth]]=EOMONTH(FY03_M08,0),InputAccountsReveived[[#This Row],[Amount Invoiced]],0)</f>
        <v>0</v>
      </c>
      <c r="AQ35" s="18">
        <f>IF(InputAccountsReveived[[#This Row],[EOMonth]]=EOMONTH(FY03_M09,0),InputAccountsReveived[[#This Row],[Amount Invoiced]],0)</f>
        <v>0</v>
      </c>
      <c r="AR35" s="18">
        <f>IF(InputAccountsReveived[[#This Row],[EOMonth]]=EOMONTH(FY03_M10,0),InputAccountsReveived[[#This Row],[Amount Invoiced]],0)</f>
        <v>0</v>
      </c>
      <c r="AS35" s="18">
        <f>IF(InputAccountsReveived[[#This Row],[EOMonth]]=EOMONTH(FY03_M11,0),InputAccountsReveived[[#This Row],[Amount Invoiced]],0)</f>
        <v>0</v>
      </c>
      <c r="AT35" s="18">
        <f>IF(InputAccountsReveived[[#This Row],[EOMonth]]=EOMONTH(FY03_M12,0),InputAccountsReveived[[#This Row],[Amount Invoiced]],0)</f>
        <v>0</v>
      </c>
      <c r="AU35" s="18">
        <f>IF(InputAccountsReveived[[#This Row],[EOMonth]]=EOMONTH(FY04_M01,0),InputAccountsReveived[[#This Row],[Amount Invoiced]],0)</f>
        <v>0</v>
      </c>
      <c r="AV35" s="18">
        <f>IF(InputAccountsReveived[[#This Row],[EOMonth]]=EOMONTH(FY04_M02,0),InputAccountsReveived[[#This Row],[Amount Invoiced]],0)</f>
        <v>0</v>
      </c>
      <c r="AW35" s="18">
        <f>IF(InputAccountsReveived[[#This Row],[EOMonth]]=EOMONTH(FY04_M03,0),InputAccountsReveived[[#This Row],[Amount Invoiced]],0)</f>
        <v>0</v>
      </c>
      <c r="AX35" s="18">
        <f>IF(InputAccountsReveived[[#This Row],[EOMonth]]=EOMONTH(FY04_M04,0),InputAccountsReveived[[#This Row],[Amount Invoiced]],0)</f>
        <v>0</v>
      </c>
      <c r="AY35" s="18">
        <f>IF(InputAccountsReveived[[#This Row],[EOMonth]]=EOMONTH(FY04_M05,0),InputAccountsReveived[[#This Row],[Amount Invoiced]],0)</f>
        <v>0</v>
      </c>
      <c r="AZ35" s="18">
        <f>IF(InputAccountsReveived[[#This Row],[EOMonth]]=EOMONTH(FY04_M06,0),InputAccountsReveived[[#This Row],[Amount Invoiced]],0)</f>
        <v>0</v>
      </c>
      <c r="BA35" s="18">
        <f>IF(InputAccountsReveived[[#This Row],[EOMonth]]=EOMONTH(FY04_M07,0),InputAccountsReveived[[#This Row],[Amount Invoiced]],0)</f>
        <v>0</v>
      </c>
      <c r="BB35" s="18">
        <f>IF(InputAccountsReveived[[#This Row],[EOMonth]]=EOMONTH(FY04_M08,0),InputAccountsReveived[[#This Row],[Amount Invoiced]],0)</f>
        <v>0</v>
      </c>
      <c r="BC35" s="18">
        <f>IF(InputAccountsReveived[[#This Row],[EOMonth]]=EOMONTH(FY04_M09,0),InputAccountsReveived[[#This Row],[Amount Invoiced]],0)</f>
        <v>0</v>
      </c>
      <c r="BD35" s="18">
        <f>IF(InputAccountsReveived[[#This Row],[EOMonth]]=EOMONTH(FY04_M10,0),InputAccountsReveived[[#This Row],[Amount Invoiced]],0)</f>
        <v>0</v>
      </c>
      <c r="BE35" s="18">
        <f>IF(InputAccountsReveived[[#This Row],[EOMonth]]=EOMONTH(FY04_M11,0),InputAccountsReveived[[#This Row],[Amount Invoiced]],0)</f>
        <v>0</v>
      </c>
      <c r="BF35" s="18">
        <f>IF(InputAccountsReveived[[#This Row],[EOMonth]]=EOMONTH(FY04_M12,0),InputAccountsReveived[[#This Row],[Amount Invoiced]],0)</f>
        <v>0</v>
      </c>
      <c r="BG35" s="18">
        <f>IF(InputAccountsReveived[[#This Row],[EOMonth]]=EOMONTH(FY05_M01,0),InputAccountsReveived[[#This Row],[Amount Invoiced]],0)</f>
        <v>0</v>
      </c>
      <c r="BH35" s="18">
        <f>IF(InputAccountsReveived[[#This Row],[EOMonth]]=EOMONTH(FY05_M02,0),InputAccountsReveived[[#This Row],[Amount Invoiced]],0)</f>
        <v>0</v>
      </c>
      <c r="BI35" s="18">
        <f>IF(InputAccountsReveived[[#This Row],[EOMonth]]=EOMONTH(FY05_M03,0),InputAccountsReveived[[#This Row],[Amount Invoiced]],0)</f>
        <v>0</v>
      </c>
      <c r="BJ35" s="18">
        <f>IF(InputAccountsReveived[[#This Row],[EOMonth]]=EOMONTH(FY05_M04,0),InputAccountsReveived[[#This Row],[Amount Invoiced]],0)</f>
        <v>0</v>
      </c>
      <c r="BK35" s="18">
        <f>IF(InputAccountsReveived[[#This Row],[EOMonth]]=EOMONTH(FY05_M05,0),InputAccountsReveived[[#This Row],[Amount Invoiced]],0)</f>
        <v>0</v>
      </c>
      <c r="BL35" s="18">
        <f>IF(InputAccountsReveived[[#This Row],[EOMonth]]=EOMONTH(FY05_M06,0),InputAccountsReveived[[#This Row],[Amount Invoiced]],0)</f>
        <v>0</v>
      </c>
      <c r="BM35" s="18">
        <f>IF(InputAccountsReveived[[#This Row],[EOMonth]]=EOMONTH(FY05_M07,0),InputAccountsReveived[[#This Row],[Amount Invoiced]],0)</f>
        <v>0</v>
      </c>
      <c r="BN35" s="18">
        <f>IF(InputAccountsReveived[[#This Row],[EOMonth]]=EOMONTH(FY05_M08,0),InputAccountsReveived[[#This Row],[Amount Invoiced]],0)</f>
        <v>0</v>
      </c>
      <c r="BO35" s="18">
        <f>IF(InputAccountsReveived[[#This Row],[EOMonth]]=EOMONTH(FY05_M09,0),InputAccountsReveived[[#This Row],[Amount Invoiced]],0)</f>
        <v>0</v>
      </c>
      <c r="BP35" s="18">
        <f>IF(InputAccountsReveived[[#This Row],[EOMonth]]=EOMONTH(FY05_M10,0),InputAccountsReveived[[#This Row],[Amount Invoiced]],0)</f>
        <v>0</v>
      </c>
      <c r="BQ35" s="18">
        <f>IF(InputAccountsReveived[[#This Row],[EOMonth]]=EOMONTH(FY05_M11,0),InputAccountsReveived[[#This Row],[Amount Invoiced]],0)</f>
        <v>0</v>
      </c>
      <c r="BR35" s="18">
        <f>IF(InputAccountsReveived[[#This Row],[EOMonth]]=EOMONTH(FY05_M12,0),InputAccountsReveived[[#This Row],[Amount Invoiced]],0)</f>
        <v>0</v>
      </c>
    </row>
    <row r="36" spans="2:70" ht="16.5" thickTop="1" thickBot="1" x14ac:dyDescent="0.3">
      <c r="B36" s="68"/>
      <c r="C36" s="6"/>
      <c r="D36" s="68"/>
      <c r="E36" s="68"/>
      <c r="F36" s="11"/>
      <c r="G36" s="6"/>
      <c r="H36" s="69" t="str">
        <f>IF(ISBLANK(InputAccountsReveived[[#This Row],[Date Invoiced]]),"",EOMONTH(InputAccountsReveived[[#This Row],[Date Invoiced]],0))</f>
        <v/>
      </c>
      <c r="I36" s="68"/>
      <c r="K36" s="10">
        <f>IF(InputAccountsReveived[[#This Row],[EOMonth]]=EOMONTH(FY01_M01,0),InputAccountsReveived[[#This Row],[Amount Invoiced]],0)</f>
        <v>0</v>
      </c>
      <c r="L36" s="10">
        <f>IF(InputAccountsReveived[[#This Row],[EOMonth]]=EOMONTH(FY01_M02,0),InputAccountsReveived[[#This Row],[Amount Invoiced]],0)</f>
        <v>0</v>
      </c>
      <c r="M36" s="10">
        <f>IF(InputAccountsReveived[[#This Row],[EOMonth]]=EOMONTH(FY01_M03,0),InputAccountsReveived[[#This Row],[Amount Invoiced]],0)</f>
        <v>0</v>
      </c>
      <c r="N36" s="10">
        <f>IF(InputAccountsReveived[[#This Row],[EOMonth]]=EOMONTH(FY01_M04,0),InputAccountsReveived[[#This Row],[Amount Invoiced]],0)</f>
        <v>0</v>
      </c>
      <c r="O36" s="10">
        <f>IF(InputAccountsReveived[[#This Row],[EOMonth]]=EOMONTH(FY01_M05,0),InputAccountsReveived[[#This Row],[Amount Invoiced]],0)</f>
        <v>0</v>
      </c>
      <c r="P36" s="10">
        <f>IF(InputAccountsReveived[[#This Row],[EOMonth]]=EOMONTH(FY01_M06,0),InputAccountsReveived[[#This Row],[Amount Invoiced]],0)</f>
        <v>0</v>
      </c>
      <c r="Q36" s="10">
        <f>IF(InputAccountsReveived[[#This Row],[EOMonth]]=EOMONTH(FY01_M07,0),InputAccountsReveived[[#This Row],[Amount Invoiced]],0)</f>
        <v>0</v>
      </c>
      <c r="R36" s="10">
        <f>IF(InputAccountsReveived[[#This Row],[EOMonth]]=EOMONTH(FY01_M08,0),InputAccountsReveived[[#This Row],[Amount Invoiced]],0)</f>
        <v>0</v>
      </c>
      <c r="S36" s="10">
        <f>IF(InputAccountsReveived[[#This Row],[EOMonth]]=EOMONTH(FY01_M09,0),InputAccountsReveived[[#This Row],[Amount Invoiced]],0)</f>
        <v>0</v>
      </c>
      <c r="T36" s="10">
        <f>IF(InputAccountsReveived[[#This Row],[EOMonth]]=EOMONTH(FY01_M10,0),InputAccountsReveived[[#This Row],[Amount Invoiced]],0)</f>
        <v>0</v>
      </c>
      <c r="U36" s="10">
        <f>IF(InputAccountsReveived[[#This Row],[EOMonth]]=EOMONTH(FY01_M11,0),InputAccountsReveived[[#This Row],[Amount Invoiced]],0)</f>
        <v>0</v>
      </c>
      <c r="V36" s="10">
        <f>IF(InputAccountsReveived[[#This Row],[EOMonth]]=EOMONTH(FY01_M12,0),InputAccountsReveived[[#This Row],[Amount Invoiced]],0)</f>
        <v>0</v>
      </c>
      <c r="W36" s="18">
        <f>IF(InputAccountsReveived[[#This Row],[EOMonth]]=EOMONTH(FY02_M01,0),InputAccountsReveived[[#This Row],[Amount Invoiced]],0)</f>
        <v>0</v>
      </c>
      <c r="X36" s="18">
        <f>IF(InputAccountsReveived[[#This Row],[EOMonth]]=EOMONTH(FY02_M02,0),InputAccountsReveived[[#This Row],[Amount Invoiced]],0)</f>
        <v>0</v>
      </c>
      <c r="Y36" s="18">
        <f>IF(InputAccountsReveived[[#This Row],[EOMonth]]=EOMONTH(FY02_M03,0),InputAccountsReveived[[#This Row],[Amount Invoiced]],0)</f>
        <v>0</v>
      </c>
      <c r="Z36" s="18">
        <f>IF(InputAccountsReveived[[#This Row],[EOMonth]]=EOMONTH(FY02_M04,0),InputAccountsReveived[[#This Row],[Amount Invoiced]],0)</f>
        <v>0</v>
      </c>
      <c r="AA36" s="18">
        <f>IF(InputAccountsReveived[[#This Row],[EOMonth]]=EOMONTH(FY02_M05,0),InputAccountsReveived[[#This Row],[Amount Invoiced]],0)</f>
        <v>0</v>
      </c>
      <c r="AB36" s="18">
        <f>IF(InputAccountsReveived[[#This Row],[EOMonth]]=EOMONTH(FY02_M06,0),InputAccountsReveived[[#This Row],[Amount Invoiced]],0)</f>
        <v>0</v>
      </c>
      <c r="AC36" s="18">
        <f>IF(InputAccountsReveived[[#This Row],[EOMonth]]=EOMONTH(FY02_M07,0),InputAccountsReveived[[#This Row],[Amount Invoiced]],0)</f>
        <v>0</v>
      </c>
      <c r="AD36" s="18">
        <f>IF(InputAccountsReveived[[#This Row],[EOMonth]]=EOMONTH(FY02_M08,0),InputAccountsReveived[[#This Row],[Amount Invoiced]],0)</f>
        <v>0</v>
      </c>
      <c r="AE36" s="18">
        <f>IF(InputAccountsReveived[[#This Row],[EOMonth]]=EOMONTH(FY02_M09,0),InputAccountsReveived[[#This Row],[Amount Invoiced]],0)</f>
        <v>0</v>
      </c>
      <c r="AF36" s="18">
        <f>IF(InputAccountsReveived[[#This Row],[EOMonth]]=EOMONTH(FY02_M10,0),InputAccountsReveived[[#This Row],[Amount Invoiced]],0)</f>
        <v>0</v>
      </c>
      <c r="AG36" s="18">
        <f>IF(InputAccountsReveived[[#This Row],[EOMonth]]=EOMONTH(FY02_M11,0),InputAccountsReveived[[#This Row],[Amount Invoiced]],0)</f>
        <v>0</v>
      </c>
      <c r="AH36" s="18">
        <f>IF(InputAccountsReveived[[#This Row],[EOMonth]]=EOMONTH(FY02_M12,0),InputAccountsReveived[[#This Row],[Amount Invoiced]],0)</f>
        <v>0</v>
      </c>
      <c r="AI36" s="18">
        <f>IF(InputAccountsReveived[[#This Row],[EOMonth]]=EOMONTH(FY03_M01,0),InputAccountsReveived[[#This Row],[Amount Invoiced]],0)</f>
        <v>0</v>
      </c>
      <c r="AJ36" s="18">
        <f>IF(InputAccountsReveived[[#This Row],[EOMonth]]=EOMONTH(FY03_M02,0),InputAccountsReveived[[#This Row],[Amount Invoiced]],0)</f>
        <v>0</v>
      </c>
      <c r="AK36" s="18">
        <f>IF(InputAccountsReveived[[#This Row],[EOMonth]]=EOMONTH(FY03_M03,0),InputAccountsReveived[[#This Row],[Amount Invoiced]],0)</f>
        <v>0</v>
      </c>
      <c r="AL36" s="18">
        <f>IF(InputAccountsReveived[[#This Row],[EOMonth]]=EOMONTH(FY03_M04,0),InputAccountsReveived[[#This Row],[Amount Invoiced]],0)</f>
        <v>0</v>
      </c>
      <c r="AM36" s="18">
        <f>IF(InputAccountsReveived[[#This Row],[EOMonth]]=EOMONTH(FY03_M05,0),InputAccountsReveived[[#This Row],[Amount Invoiced]],0)</f>
        <v>0</v>
      </c>
      <c r="AN36" s="18">
        <f>IF(InputAccountsReveived[[#This Row],[EOMonth]]=EOMONTH(FY03_M06,0),InputAccountsReveived[[#This Row],[Amount Invoiced]],0)</f>
        <v>0</v>
      </c>
      <c r="AO36" s="18">
        <f>IF(InputAccountsReveived[[#This Row],[EOMonth]]=EOMONTH(FY03_M07,0),InputAccountsReveived[[#This Row],[Amount Invoiced]],0)</f>
        <v>0</v>
      </c>
      <c r="AP36" s="18">
        <f>IF(InputAccountsReveived[[#This Row],[EOMonth]]=EOMONTH(FY03_M08,0),InputAccountsReveived[[#This Row],[Amount Invoiced]],0)</f>
        <v>0</v>
      </c>
      <c r="AQ36" s="18">
        <f>IF(InputAccountsReveived[[#This Row],[EOMonth]]=EOMONTH(FY03_M09,0),InputAccountsReveived[[#This Row],[Amount Invoiced]],0)</f>
        <v>0</v>
      </c>
      <c r="AR36" s="18">
        <f>IF(InputAccountsReveived[[#This Row],[EOMonth]]=EOMONTH(FY03_M10,0),InputAccountsReveived[[#This Row],[Amount Invoiced]],0)</f>
        <v>0</v>
      </c>
      <c r="AS36" s="18">
        <f>IF(InputAccountsReveived[[#This Row],[EOMonth]]=EOMONTH(FY03_M11,0),InputAccountsReveived[[#This Row],[Amount Invoiced]],0)</f>
        <v>0</v>
      </c>
      <c r="AT36" s="18">
        <f>IF(InputAccountsReveived[[#This Row],[EOMonth]]=EOMONTH(FY03_M12,0),InputAccountsReveived[[#This Row],[Amount Invoiced]],0)</f>
        <v>0</v>
      </c>
      <c r="AU36" s="18">
        <f>IF(InputAccountsReveived[[#This Row],[EOMonth]]=EOMONTH(FY04_M01,0),InputAccountsReveived[[#This Row],[Amount Invoiced]],0)</f>
        <v>0</v>
      </c>
      <c r="AV36" s="18">
        <f>IF(InputAccountsReveived[[#This Row],[EOMonth]]=EOMONTH(FY04_M02,0),InputAccountsReveived[[#This Row],[Amount Invoiced]],0)</f>
        <v>0</v>
      </c>
      <c r="AW36" s="18">
        <f>IF(InputAccountsReveived[[#This Row],[EOMonth]]=EOMONTH(FY04_M03,0),InputAccountsReveived[[#This Row],[Amount Invoiced]],0)</f>
        <v>0</v>
      </c>
      <c r="AX36" s="18">
        <f>IF(InputAccountsReveived[[#This Row],[EOMonth]]=EOMONTH(FY04_M04,0),InputAccountsReveived[[#This Row],[Amount Invoiced]],0)</f>
        <v>0</v>
      </c>
      <c r="AY36" s="18">
        <f>IF(InputAccountsReveived[[#This Row],[EOMonth]]=EOMONTH(FY04_M05,0),InputAccountsReveived[[#This Row],[Amount Invoiced]],0)</f>
        <v>0</v>
      </c>
      <c r="AZ36" s="18">
        <f>IF(InputAccountsReveived[[#This Row],[EOMonth]]=EOMONTH(FY04_M06,0),InputAccountsReveived[[#This Row],[Amount Invoiced]],0)</f>
        <v>0</v>
      </c>
      <c r="BA36" s="18">
        <f>IF(InputAccountsReveived[[#This Row],[EOMonth]]=EOMONTH(FY04_M07,0),InputAccountsReveived[[#This Row],[Amount Invoiced]],0)</f>
        <v>0</v>
      </c>
      <c r="BB36" s="18">
        <f>IF(InputAccountsReveived[[#This Row],[EOMonth]]=EOMONTH(FY04_M08,0),InputAccountsReveived[[#This Row],[Amount Invoiced]],0)</f>
        <v>0</v>
      </c>
      <c r="BC36" s="18">
        <f>IF(InputAccountsReveived[[#This Row],[EOMonth]]=EOMONTH(FY04_M09,0),InputAccountsReveived[[#This Row],[Amount Invoiced]],0)</f>
        <v>0</v>
      </c>
      <c r="BD36" s="18">
        <f>IF(InputAccountsReveived[[#This Row],[EOMonth]]=EOMONTH(FY04_M10,0),InputAccountsReveived[[#This Row],[Amount Invoiced]],0)</f>
        <v>0</v>
      </c>
      <c r="BE36" s="18">
        <f>IF(InputAccountsReveived[[#This Row],[EOMonth]]=EOMONTH(FY04_M11,0),InputAccountsReveived[[#This Row],[Amount Invoiced]],0)</f>
        <v>0</v>
      </c>
      <c r="BF36" s="18">
        <f>IF(InputAccountsReveived[[#This Row],[EOMonth]]=EOMONTH(FY04_M12,0),InputAccountsReveived[[#This Row],[Amount Invoiced]],0)</f>
        <v>0</v>
      </c>
      <c r="BG36" s="18">
        <f>IF(InputAccountsReveived[[#This Row],[EOMonth]]=EOMONTH(FY05_M01,0),InputAccountsReveived[[#This Row],[Amount Invoiced]],0)</f>
        <v>0</v>
      </c>
      <c r="BH36" s="18">
        <f>IF(InputAccountsReveived[[#This Row],[EOMonth]]=EOMONTH(FY05_M02,0),InputAccountsReveived[[#This Row],[Amount Invoiced]],0)</f>
        <v>0</v>
      </c>
      <c r="BI36" s="18">
        <f>IF(InputAccountsReveived[[#This Row],[EOMonth]]=EOMONTH(FY05_M03,0),InputAccountsReveived[[#This Row],[Amount Invoiced]],0)</f>
        <v>0</v>
      </c>
      <c r="BJ36" s="18">
        <f>IF(InputAccountsReveived[[#This Row],[EOMonth]]=EOMONTH(FY05_M04,0),InputAccountsReveived[[#This Row],[Amount Invoiced]],0)</f>
        <v>0</v>
      </c>
      <c r="BK36" s="18">
        <f>IF(InputAccountsReveived[[#This Row],[EOMonth]]=EOMONTH(FY05_M05,0),InputAccountsReveived[[#This Row],[Amount Invoiced]],0)</f>
        <v>0</v>
      </c>
      <c r="BL36" s="18">
        <f>IF(InputAccountsReveived[[#This Row],[EOMonth]]=EOMONTH(FY05_M06,0),InputAccountsReveived[[#This Row],[Amount Invoiced]],0)</f>
        <v>0</v>
      </c>
      <c r="BM36" s="18">
        <f>IF(InputAccountsReveived[[#This Row],[EOMonth]]=EOMONTH(FY05_M07,0),InputAccountsReveived[[#This Row],[Amount Invoiced]],0)</f>
        <v>0</v>
      </c>
      <c r="BN36" s="18">
        <f>IF(InputAccountsReveived[[#This Row],[EOMonth]]=EOMONTH(FY05_M08,0),InputAccountsReveived[[#This Row],[Amount Invoiced]],0)</f>
        <v>0</v>
      </c>
      <c r="BO36" s="18">
        <f>IF(InputAccountsReveived[[#This Row],[EOMonth]]=EOMONTH(FY05_M09,0),InputAccountsReveived[[#This Row],[Amount Invoiced]],0)</f>
        <v>0</v>
      </c>
      <c r="BP36" s="18">
        <f>IF(InputAccountsReveived[[#This Row],[EOMonth]]=EOMONTH(FY05_M10,0),InputAccountsReveived[[#This Row],[Amount Invoiced]],0)</f>
        <v>0</v>
      </c>
      <c r="BQ36" s="18">
        <f>IF(InputAccountsReveived[[#This Row],[EOMonth]]=EOMONTH(FY05_M11,0),InputAccountsReveived[[#This Row],[Amount Invoiced]],0)</f>
        <v>0</v>
      </c>
      <c r="BR36" s="18">
        <f>IF(InputAccountsReveived[[#This Row],[EOMonth]]=EOMONTH(FY05_M12,0),InputAccountsReveived[[#This Row],[Amount Invoiced]],0)</f>
        <v>0</v>
      </c>
    </row>
    <row r="37" spans="2:70" ht="16.5" thickTop="1" thickBot="1" x14ac:dyDescent="0.3">
      <c r="B37" s="68"/>
      <c r="C37" s="6"/>
      <c r="D37" s="68"/>
      <c r="E37" s="68"/>
      <c r="F37" s="11"/>
      <c r="G37" s="6"/>
      <c r="H37" s="69" t="str">
        <f>IF(ISBLANK(InputAccountsReveived[[#This Row],[Date Invoiced]]),"",EOMONTH(InputAccountsReveived[[#This Row],[Date Invoiced]],0))</f>
        <v/>
      </c>
      <c r="I37" s="68"/>
      <c r="K37" s="10">
        <f>IF(InputAccountsReveived[[#This Row],[EOMonth]]=EOMONTH(FY01_M01,0),InputAccountsReveived[[#This Row],[Amount Invoiced]],0)</f>
        <v>0</v>
      </c>
      <c r="L37" s="10">
        <f>IF(InputAccountsReveived[[#This Row],[EOMonth]]=EOMONTH(FY01_M02,0),InputAccountsReveived[[#This Row],[Amount Invoiced]],0)</f>
        <v>0</v>
      </c>
      <c r="M37" s="10">
        <f>IF(InputAccountsReveived[[#This Row],[EOMonth]]=EOMONTH(FY01_M03,0),InputAccountsReveived[[#This Row],[Amount Invoiced]],0)</f>
        <v>0</v>
      </c>
      <c r="N37" s="10">
        <f>IF(InputAccountsReveived[[#This Row],[EOMonth]]=EOMONTH(FY01_M04,0),InputAccountsReveived[[#This Row],[Amount Invoiced]],0)</f>
        <v>0</v>
      </c>
      <c r="O37" s="10">
        <f>IF(InputAccountsReveived[[#This Row],[EOMonth]]=EOMONTH(FY01_M05,0),InputAccountsReveived[[#This Row],[Amount Invoiced]],0)</f>
        <v>0</v>
      </c>
      <c r="P37" s="10">
        <f>IF(InputAccountsReveived[[#This Row],[EOMonth]]=EOMONTH(FY01_M06,0),InputAccountsReveived[[#This Row],[Amount Invoiced]],0)</f>
        <v>0</v>
      </c>
      <c r="Q37" s="10">
        <f>IF(InputAccountsReveived[[#This Row],[EOMonth]]=EOMONTH(FY01_M07,0),InputAccountsReveived[[#This Row],[Amount Invoiced]],0)</f>
        <v>0</v>
      </c>
      <c r="R37" s="10">
        <f>IF(InputAccountsReveived[[#This Row],[EOMonth]]=EOMONTH(FY01_M08,0),InputAccountsReveived[[#This Row],[Amount Invoiced]],0)</f>
        <v>0</v>
      </c>
      <c r="S37" s="10">
        <f>IF(InputAccountsReveived[[#This Row],[EOMonth]]=EOMONTH(FY01_M09,0),InputAccountsReveived[[#This Row],[Amount Invoiced]],0)</f>
        <v>0</v>
      </c>
      <c r="T37" s="10">
        <f>IF(InputAccountsReveived[[#This Row],[EOMonth]]=EOMONTH(FY01_M10,0),InputAccountsReveived[[#This Row],[Amount Invoiced]],0)</f>
        <v>0</v>
      </c>
      <c r="U37" s="10">
        <f>IF(InputAccountsReveived[[#This Row],[EOMonth]]=EOMONTH(FY01_M11,0),InputAccountsReveived[[#This Row],[Amount Invoiced]],0)</f>
        <v>0</v>
      </c>
      <c r="V37" s="10">
        <f>IF(InputAccountsReveived[[#This Row],[EOMonth]]=EOMONTH(FY01_M12,0),InputAccountsReveived[[#This Row],[Amount Invoiced]],0)</f>
        <v>0</v>
      </c>
      <c r="W37" s="18">
        <f>IF(InputAccountsReveived[[#This Row],[EOMonth]]=EOMONTH(FY02_M01,0),InputAccountsReveived[[#This Row],[Amount Invoiced]],0)</f>
        <v>0</v>
      </c>
      <c r="X37" s="18">
        <f>IF(InputAccountsReveived[[#This Row],[EOMonth]]=EOMONTH(FY02_M02,0),InputAccountsReveived[[#This Row],[Amount Invoiced]],0)</f>
        <v>0</v>
      </c>
      <c r="Y37" s="18">
        <f>IF(InputAccountsReveived[[#This Row],[EOMonth]]=EOMONTH(FY02_M03,0),InputAccountsReveived[[#This Row],[Amount Invoiced]],0)</f>
        <v>0</v>
      </c>
      <c r="Z37" s="18">
        <f>IF(InputAccountsReveived[[#This Row],[EOMonth]]=EOMONTH(FY02_M04,0),InputAccountsReveived[[#This Row],[Amount Invoiced]],0)</f>
        <v>0</v>
      </c>
      <c r="AA37" s="18">
        <f>IF(InputAccountsReveived[[#This Row],[EOMonth]]=EOMONTH(FY02_M05,0),InputAccountsReveived[[#This Row],[Amount Invoiced]],0)</f>
        <v>0</v>
      </c>
      <c r="AB37" s="18">
        <f>IF(InputAccountsReveived[[#This Row],[EOMonth]]=EOMONTH(FY02_M06,0),InputAccountsReveived[[#This Row],[Amount Invoiced]],0)</f>
        <v>0</v>
      </c>
      <c r="AC37" s="18">
        <f>IF(InputAccountsReveived[[#This Row],[EOMonth]]=EOMONTH(FY02_M07,0),InputAccountsReveived[[#This Row],[Amount Invoiced]],0)</f>
        <v>0</v>
      </c>
      <c r="AD37" s="18">
        <f>IF(InputAccountsReveived[[#This Row],[EOMonth]]=EOMONTH(FY02_M08,0),InputAccountsReveived[[#This Row],[Amount Invoiced]],0)</f>
        <v>0</v>
      </c>
      <c r="AE37" s="18">
        <f>IF(InputAccountsReveived[[#This Row],[EOMonth]]=EOMONTH(FY02_M09,0),InputAccountsReveived[[#This Row],[Amount Invoiced]],0)</f>
        <v>0</v>
      </c>
      <c r="AF37" s="18">
        <f>IF(InputAccountsReveived[[#This Row],[EOMonth]]=EOMONTH(FY02_M10,0),InputAccountsReveived[[#This Row],[Amount Invoiced]],0)</f>
        <v>0</v>
      </c>
      <c r="AG37" s="18">
        <f>IF(InputAccountsReveived[[#This Row],[EOMonth]]=EOMONTH(FY02_M11,0),InputAccountsReveived[[#This Row],[Amount Invoiced]],0)</f>
        <v>0</v>
      </c>
      <c r="AH37" s="18">
        <f>IF(InputAccountsReveived[[#This Row],[EOMonth]]=EOMONTH(FY02_M12,0),InputAccountsReveived[[#This Row],[Amount Invoiced]],0)</f>
        <v>0</v>
      </c>
      <c r="AI37" s="18">
        <f>IF(InputAccountsReveived[[#This Row],[EOMonth]]=EOMONTH(FY03_M01,0),InputAccountsReveived[[#This Row],[Amount Invoiced]],0)</f>
        <v>0</v>
      </c>
      <c r="AJ37" s="18">
        <f>IF(InputAccountsReveived[[#This Row],[EOMonth]]=EOMONTH(FY03_M02,0),InputAccountsReveived[[#This Row],[Amount Invoiced]],0)</f>
        <v>0</v>
      </c>
      <c r="AK37" s="18">
        <f>IF(InputAccountsReveived[[#This Row],[EOMonth]]=EOMONTH(FY03_M03,0),InputAccountsReveived[[#This Row],[Amount Invoiced]],0)</f>
        <v>0</v>
      </c>
      <c r="AL37" s="18">
        <f>IF(InputAccountsReveived[[#This Row],[EOMonth]]=EOMONTH(FY03_M04,0),InputAccountsReveived[[#This Row],[Amount Invoiced]],0)</f>
        <v>0</v>
      </c>
      <c r="AM37" s="18">
        <f>IF(InputAccountsReveived[[#This Row],[EOMonth]]=EOMONTH(FY03_M05,0),InputAccountsReveived[[#This Row],[Amount Invoiced]],0)</f>
        <v>0</v>
      </c>
      <c r="AN37" s="18">
        <f>IF(InputAccountsReveived[[#This Row],[EOMonth]]=EOMONTH(FY03_M06,0),InputAccountsReveived[[#This Row],[Amount Invoiced]],0)</f>
        <v>0</v>
      </c>
      <c r="AO37" s="18">
        <f>IF(InputAccountsReveived[[#This Row],[EOMonth]]=EOMONTH(FY03_M07,0),InputAccountsReveived[[#This Row],[Amount Invoiced]],0)</f>
        <v>0</v>
      </c>
      <c r="AP37" s="18">
        <f>IF(InputAccountsReveived[[#This Row],[EOMonth]]=EOMONTH(FY03_M08,0),InputAccountsReveived[[#This Row],[Amount Invoiced]],0)</f>
        <v>0</v>
      </c>
      <c r="AQ37" s="18">
        <f>IF(InputAccountsReveived[[#This Row],[EOMonth]]=EOMONTH(FY03_M09,0),InputAccountsReveived[[#This Row],[Amount Invoiced]],0)</f>
        <v>0</v>
      </c>
      <c r="AR37" s="18">
        <f>IF(InputAccountsReveived[[#This Row],[EOMonth]]=EOMONTH(FY03_M10,0),InputAccountsReveived[[#This Row],[Amount Invoiced]],0)</f>
        <v>0</v>
      </c>
      <c r="AS37" s="18">
        <f>IF(InputAccountsReveived[[#This Row],[EOMonth]]=EOMONTH(FY03_M11,0),InputAccountsReveived[[#This Row],[Amount Invoiced]],0)</f>
        <v>0</v>
      </c>
      <c r="AT37" s="18">
        <f>IF(InputAccountsReveived[[#This Row],[EOMonth]]=EOMONTH(FY03_M12,0),InputAccountsReveived[[#This Row],[Amount Invoiced]],0)</f>
        <v>0</v>
      </c>
      <c r="AU37" s="18">
        <f>IF(InputAccountsReveived[[#This Row],[EOMonth]]=EOMONTH(FY04_M01,0),InputAccountsReveived[[#This Row],[Amount Invoiced]],0)</f>
        <v>0</v>
      </c>
      <c r="AV37" s="18">
        <f>IF(InputAccountsReveived[[#This Row],[EOMonth]]=EOMONTH(FY04_M02,0),InputAccountsReveived[[#This Row],[Amount Invoiced]],0)</f>
        <v>0</v>
      </c>
      <c r="AW37" s="18">
        <f>IF(InputAccountsReveived[[#This Row],[EOMonth]]=EOMONTH(FY04_M03,0),InputAccountsReveived[[#This Row],[Amount Invoiced]],0)</f>
        <v>0</v>
      </c>
      <c r="AX37" s="18">
        <f>IF(InputAccountsReveived[[#This Row],[EOMonth]]=EOMONTH(FY04_M04,0),InputAccountsReveived[[#This Row],[Amount Invoiced]],0)</f>
        <v>0</v>
      </c>
      <c r="AY37" s="18">
        <f>IF(InputAccountsReveived[[#This Row],[EOMonth]]=EOMONTH(FY04_M05,0),InputAccountsReveived[[#This Row],[Amount Invoiced]],0)</f>
        <v>0</v>
      </c>
      <c r="AZ37" s="18">
        <f>IF(InputAccountsReveived[[#This Row],[EOMonth]]=EOMONTH(FY04_M06,0),InputAccountsReveived[[#This Row],[Amount Invoiced]],0)</f>
        <v>0</v>
      </c>
      <c r="BA37" s="18">
        <f>IF(InputAccountsReveived[[#This Row],[EOMonth]]=EOMONTH(FY04_M07,0),InputAccountsReveived[[#This Row],[Amount Invoiced]],0)</f>
        <v>0</v>
      </c>
      <c r="BB37" s="18">
        <f>IF(InputAccountsReveived[[#This Row],[EOMonth]]=EOMONTH(FY04_M08,0),InputAccountsReveived[[#This Row],[Amount Invoiced]],0)</f>
        <v>0</v>
      </c>
      <c r="BC37" s="18">
        <f>IF(InputAccountsReveived[[#This Row],[EOMonth]]=EOMONTH(FY04_M09,0),InputAccountsReveived[[#This Row],[Amount Invoiced]],0)</f>
        <v>0</v>
      </c>
      <c r="BD37" s="18">
        <f>IF(InputAccountsReveived[[#This Row],[EOMonth]]=EOMONTH(FY04_M10,0),InputAccountsReveived[[#This Row],[Amount Invoiced]],0)</f>
        <v>0</v>
      </c>
      <c r="BE37" s="18">
        <f>IF(InputAccountsReveived[[#This Row],[EOMonth]]=EOMONTH(FY04_M11,0),InputAccountsReveived[[#This Row],[Amount Invoiced]],0)</f>
        <v>0</v>
      </c>
      <c r="BF37" s="18">
        <f>IF(InputAccountsReveived[[#This Row],[EOMonth]]=EOMONTH(FY04_M12,0),InputAccountsReveived[[#This Row],[Amount Invoiced]],0)</f>
        <v>0</v>
      </c>
      <c r="BG37" s="18">
        <f>IF(InputAccountsReveived[[#This Row],[EOMonth]]=EOMONTH(FY05_M01,0),InputAccountsReveived[[#This Row],[Amount Invoiced]],0)</f>
        <v>0</v>
      </c>
      <c r="BH37" s="18">
        <f>IF(InputAccountsReveived[[#This Row],[EOMonth]]=EOMONTH(FY05_M02,0),InputAccountsReveived[[#This Row],[Amount Invoiced]],0)</f>
        <v>0</v>
      </c>
      <c r="BI37" s="18">
        <f>IF(InputAccountsReveived[[#This Row],[EOMonth]]=EOMONTH(FY05_M03,0),InputAccountsReveived[[#This Row],[Amount Invoiced]],0)</f>
        <v>0</v>
      </c>
      <c r="BJ37" s="18">
        <f>IF(InputAccountsReveived[[#This Row],[EOMonth]]=EOMONTH(FY05_M04,0),InputAccountsReveived[[#This Row],[Amount Invoiced]],0)</f>
        <v>0</v>
      </c>
      <c r="BK37" s="18">
        <f>IF(InputAccountsReveived[[#This Row],[EOMonth]]=EOMONTH(FY05_M05,0),InputAccountsReveived[[#This Row],[Amount Invoiced]],0)</f>
        <v>0</v>
      </c>
      <c r="BL37" s="18">
        <f>IF(InputAccountsReveived[[#This Row],[EOMonth]]=EOMONTH(FY05_M06,0),InputAccountsReveived[[#This Row],[Amount Invoiced]],0)</f>
        <v>0</v>
      </c>
      <c r="BM37" s="18">
        <f>IF(InputAccountsReveived[[#This Row],[EOMonth]]=EOMONTH(FY05_M07,0),InputAccountsReveived[[#This Row],[Amount Invoiced]],0)</f>
        <v>0</v>
      </c>
      <c r="BN37" s="18">
        <f>IF(InputAccountsReveived[[#This Row],[EOMonth]]=EOMONTH(FY05_M08,0),InputAccountsReveived[[#This Row],[Amount Invoiced]],0)</f>
        <v>0</v>
      </c>
      <c r="BO37" s="18">
        <f>IF(InputAccountsReveived[[#This Row],[EOMonth]]=EOMONTH(FY05_M09,0),InputAccountsReveived[[#This Row],[Amount Invoiced]],0)</f>
        <v>0</v>
      </c>
      <c r="BP37" s="18">
        <f>IF(InputAccountsReveived[[#This Row],[EOMonth]]=EOMONTH(FY05_M10,0),InputAccountsReveived[[#This Row],[Amount Invoiced]],0)</f>
        <v>0</v>
      </c>
      <c r="BQ37" s="18">
        <f>IF(InputAccountsReveived[[#This Row],[EOMonth]]=EOMONTH(FY05_M11,0),InputAccountsReveived[[#This Row],[Amount Invoiced]],0)</f>
        <v>0</v>
      </c>
      <c r="BR37" s="18">
        <f>IF(InputAccountsReveived[[#This Row],[EOMonth]]=EOMONTH(FY05_M12,0),InputAccountsReveived[[#This Row],[Amount Invoiced]],0)</f>
        <v>0</v>
      </c>
    </row>
    <row r="38" spans="2:70" ht="16.5" thickTop="1" thickBot="1" x14ac:dyDescent="0.3">
      <c r="B38" s="68"/>
      <c r="C38" s="6"/>
      <c r="D38" s="68"/>
      <c r="E38" s="68"/>
      <c r="F38" s="11"/>
      <c r="G38" s="6"/>
      <c r="H38" s="69" t="str">
        <f>IF(ISBLANK(InputAccountsReveived[[#This Row],[Date Invoiced]]),"",EOMONTH(InputAccountsReveived[[#This Row],[Date Invoiced]],0))</f>
        <v/>
      </c>
      <c r="I38" s="68"/>
      <c r="K38" s="10">
        <f>IF(InputAccountsReveived[[#This Row],[EOMonth]]=EOMONTH(FY01_M01,0),InputAccountsReveived[[#This Row],[Amount Invoiced]],0)</f>
        <v>0</v>
      </c>
      <c r="L38" s="10">
        <f>IF(InputAccountsReveived[[#This Row],[EOMonth]]=EOMONTH(FY01_M02,0),InputAccountsReveived[[#This Row],[Amount Invoiced]],0)</f>
        <v>0</v>
      </c>
      <c r="M38" s="10">
        <f>IF(InputAccountsReveived[[#This Row],[EOMonth]]=EOMONTH(FY01_M03,0),InputAccountsReveived[[#This Row],[Amount Invoiced]],0)</f>
        <v>0</v>
      </c>
      <c r="N38" s="10">
        <f>IF(InputAccountsReveived[[#This Row],[EOMonth]]=EOMONTH(FY01_M04,0),InputAccountsReveived[[#This Row],[Amount Invoiced]],0)</f>
        <v>0</v>
      </c>
      <c r="O38" s="10">
        <f>IF(InputAccountsReveived[[#This Row],[EOMonth]]=EOMONTH(FY01_M05,0),InputAccountsReveived[[#This Row],[Amount Invoiced]],0)</f>
        <v>0</v>
      </c>
      <c r="P38" s="10">
        <f>IF(InputAccountsReveived[[#This Row],[EOMonth]]=EOMONTH(FY01_M06,0),InputAccountsReveived[[#This Row],[Amount Invoiced]],0)</f>
        <v>0</v>
      </c>
      <c r="Q38" s="10">
        <f>IF(InputAccountsReveived[[#This Row],[EOMonth]]=EOMONTH(FY01_M07,0),InputAccountsReveived[[#This Row],[Amount Invoiced]],0)</f>
        <v>0</v>
      </c>
      <c r="R38" s="10">
        <f>IF(InputAccountsReveived[[#This Row],[EOMonth]]=EOMONTH(FY01_M08,0),InputAccountsReveived[[#This Row],[Amount Invoiced]],0)</f>
        <v>0</v>
      </c>
      <c r="S38" s="10">
        <f>IF(InputAccountsReveived[[#This Row],[EOMonth]]=EOMONTH(FY01_M09,0),InputAccountsReveived[[#This Row],[Amount Invoiced]],0)</f>
        <v>0</v>
      </c>
      <c r="T38" s="10">
        <f>IF(InputAccountsReveived[[#This Row],[EOMonth]]=EOMONTH(FY01_M10,0),InputAccountsReveived[[#This Row],[Amount Invoiced]],0)</f>
        <v>0</v>
      </c>
      <c r="U38" s="10">
        <f>IF(InputAccountsReveived[[#This Row],[EOMonth]]=EOMONTH(FY01_M11,0),InputAccountsReveived[[#This Row],[Amount Invoiced]],0)</f>
        <v>0</v>
      </c>
      <c r="V38" s="10">
        <f>IF(InputAccountsReveived[[#This Row],[EOMonth]]=EOMONTH(FY01_M12,0),InputAccountsReveived[[#This Row],[Amount Invoiced]],0)</f>
        <v>0</v>
      </c>
      <c r="W38" s="18">
        <f>IF(InputAccountsReveived[[#This Row],[EOMonth]]=EOMONTH(FY02_M01,0),InputAccountsReveived[[#This Row],[Amount Invoiced]],0)</f>
        <v>0</v>
      </c>
      <c r="X38" s="18">
        <f>IF(InputAccountsReveived[[#This Row],[EOMonth]]=EOMONTH(FY02_M02,0),InputAccountsReveived[[#This Row],[Amount Invoiced]],0)</f>
        <v>0</v>
      </c>
      <c r="Y38" s="18">
        <f>IF(InputAccountsReveived[[#This Row],[EOMonth]]=EOMONTH(FY02_M03,0),InputAccountsReveived[[#This Row],[Amount Invoiced]],0)</f>
        <v>0</v>
      </c>
      <c r="Z38" s="18">
        <f>IF(InputAccountsReveived[[#This Row],[EOMonth]]=EOMONTH(FY02_M04,0),InputAccountsReveived[[#This Row],[Amount Invoiced]],0)</f>
        <v>0</v>
      </c>
      <c r="AA38" s="18">
        <f>IF(InputAccountsReveived[[#This Row],[EOMonth]]=EOMONTH(FY02_M05,0),InputAccountsReveived[[#This Row],[Amount Invoiced]],0)</f>
        <v>0</v>
      </c>
      <c r="AB38" s="18">
        <f>IF(InputAccountsReveived[[#This Row],[EOMonth]]=EOMONTH(FY02_M06,0),InputAccountsReveived[[#This Row],[Amount Invoiced]],0)</f>
        <v>0</v>
      </c>
      <c r="AC38" s="18">
        <f>IF(InputAccountsReveived[[#This Row],[EOMonth]]=EOMONTH(FY02_M07,0),InputAccountsReveived[[#This Row],[Amount Invoiced]],0)</f>
        <v>0</v>
      </c>
      <c r="AD38" s="18">
        <f>IF(InputAccountsReveived[[#This Row],[EOMonth]]=EOMONTH(FY02_M08,0),InputAccountsReveived[[#This Row],[Amount Invoiced]],0)</f>
        <v>0</v>
      </c>
      <c r="AE38" s="18">
        <f>IF(InputAccountsReveived[[#This Row],[EOMonth]]=EOMONTH(FY02_M09,0),InputAccountsReveived[[#This Row],[Amount Invoiced]],0)</f>
        <v>0</v>
      </c>
      <c r="AF38" s="18">
        <f>IF(InputAccountsReveived[[#This Row],[EOMonth]]=EOMONTH(FY02_M10,0),InputAccountsReveived[[#This Row],[Amount Invoiced]],0)</f>
        <v>0</v>
      </c>
      <c r="AG38" s="18">
        <f>IF(InputAccountsReveived[[#This Row],[EOMonth]]=EOMONTH(FY02_M11,0),InputAccountsReveived[[#This Row],[Amount Invoiced]],0)</f>
        <v>0</v>
      </c>
      <c r="AH38" s="18">
        <f>IF(InputAccountsReveived[[#This Row],[EOMonth]]=EOMONTH(FY02_M12,0),InputAccountsReveived[[#This Row],[Amount Invoiced]],0)</f>
        <v>0</v>
      </c>
      <c r="AI38" s="18">
        <f>IF(InputAccountsReveived[[#This Row],[EOMonth]]=EOMONTH(FY03_M01,0),InputAccountsReveived[[#This Row],[Amount Invoiced]],0)</f>
        <v>0</v>
      </c>
      <c r="AJ38" s="18">
        <f>IF(InputAccountsReveived[[#This Row],[EOMonth]]=EOMONTH(FY03_M02,0),InputAccountsReveived[[#This Row],[Amount Invoiced]],0)</f>
        <v>0</v>
      </c>
      <c r="AK38" s="18">
        <f>IF(InputAccountsReveived[[#This Row],[EOMonth]]=EOMONTH(FY03_M03,0),InputAccountsReveived[[#This Row],[Amount Invoiced]],0)</f>
        <v>0</v>
      </c>
      <c r="AL38" s="18">
        <f>IF(InputAccountsReveived[[#This Row],[EOMonth]]=EOMONTH(FY03_M04,0),InputAccountsReveived[[#This Row],[Amount Invoiced]],0)</f>
        <v>0</v>
      </c>
      <c r="AM38" s="18">
        <f>IF(InputAccountsReveived[[#This Row],[EOMonth]]=EOMONTH(FY03_M05,0),InputAccountsReveived[[#This Row],[Amount Invoiced]],0)</f>
        <v>0</v>
      </c>
      <c r="AN38" s="18">
        <f>IF(InputAccountsReveived[[#This Row],[EOMonth]]=EOMONTH(FY03_M06,0),InputAccountsReveived[[#This Row],[Amount Invoiced]],0)</f>
        <v>0</v>
      </c>
      <c r="AO38" s="18">
        <f>IF(InputAccountsReveived[[#This Row],[EOMonth]]=EOMONTH(FY03_M07,0),InputAccountsReveived[[#This Row],[Amount Invoiced]],0)</f>
        <v>0</v>
      </c>
      <c r="AP38" s="18">
        <f>IF(InputAccountsReveived[[#This Row],[EOMonth]]=EOMONTH(FY03_M08,0),InputAccountsReveived[[#This Row],[Amount Invoiced]],0)</f>
        <v>0</v>
      </c>
      <c r="AQ38" s="18">
        <f>IF(InputAccountsReveived[[#This Row],[EOMonth]]=EOMONTH(FY03_M09,0),InputAccountsReveived[[#This Row],[Amount Invoiced]],0)</f>
        <v>0</v>
      </c>
      <c r="AR38" s="18">
        <f>IF(InputAccountsReveived[[#This Row],[EOMonth]]=EOMONTH(FY03_M10,0),InputAccountsReveived[[#This Row],[Amount Invoiced]],0)</f>
        <v>0</v>
      </c>
      <c r="AS38" s="18">
        <f>IF(InputAccountsReveived[[#This Row],[EOMonth]]=EOMONTH(FY03_M11,0),InputAccountsReveived[[#This Row],[Amount Invoiced]],0)</f>
        <v>0</v>
      </c>
      <c r="AT38" s="18">
        <f>IF(InputAccountsReveived[[#This Row],[EOMonth]]=EOMONTH(FY03_M12,0),InputAccountsReveived[[#This Row],[Amount Invoiced]],0)</f>
        <v>0</v>
      </c>
      <c r="AU38" s="18">
        <f>IF(InputAccountsReveived[[#This Row],[EOMonth]]=EOMONTH(FY04_M01,0),InputAccountsReveived[[#This Row],[Amount Invoiced]],0)</f>
        <v>0</v>
      </c>
      <c r="AV38" s="18">
        <f>IF(InputAccountsReveived[[#This Row],[EOMonth]]=EOMONTH(FY04_M02,0),InputAccountsReveived[[#This Row],[Amount Invoiced]],0)</f>
        <v>0</v>
      </c>
      <c r="AW38" s="18">
        <f>IF(InputAccountsReveived[[#This Row],[EOMonth]]=EOMONTH(FY04_M03,0),InputAccountsReveived[[#This Row],[Amount Invoiced]],0)</f>
        <v>0</v>
      </c>
      <c r="AX38" s="18">
        <f>IF(InputAccountsReveived[[#This Row],[EOMonth]]=EOMONTH(FY04_M04,0),InputAccountsReveived[[#This Row],[Amount Invoiced]],0)</f>
        <v>0</v>
      </c>
      <c r="AY38" s="18">
        <f>IF(InputAccountsReveived[[#This Row],[EOMonth]]=EOMONTH(FY04_M05,0),InputAccountsReveived[[#This Row],[Amount Invoiced]],0)</f>
        <v>0</v>
      </c>
      <c r="AZ38" s="18">
        <f>IF(InputAccountsReveived[[#This Row],[EOMonth]]=EOMONTH(FY04_M06,0),InputAccountsReveived[[#This Row],[Amount Invoiced]],0)</f>
        <v>0</v>
      </c>
      <c r="BA38" s="18">
        <f>IF(InputAccountsReveived[[#This Row],[EOMonth]]=EOMONTH(FY04_M07,0),InputAccountsReveived[[#This Row],[Amount Invoiced]],0)</f>
        <v>0</v>
      </c>
      <c r="BB38" s="18">
        <f>IF(InputAccountsReveived[[#This Row],[EOMonth]]=EOMONTH(FY04_M08,0),InputAccountsReveived[[#This Row],[Amount Invoiced]],0)</f>
        <v>0</v>
      </c>
      <c r="BC38" s="18">
        <f>IF(InputAccountsReveived[[#This Row],[EOMonth]]=EOMONTH(FY04_M09,0),InputAccountsReveived[[#This Row],[Amount Invoiced]],0)</f>
        <v>0</v>
      </c>
      <c r="BD38" s="18">
        <f>IF(InputAccountsReveived[[#This Row],[EOMonth]]=EOMONTH(FY04_M10,0),InputAccountsReveived[[#This Row],[Amount Invoiced]],0)</f>
        <v>0</v>
      </c>
      <c r="BE38" s="18">
        <f>IF(InputAccountsReveived[[#This Row],[EOMonth]]=EOMONTH(FY04_M11,0),InputAccountsReveived[[#This Row],[Amount Invoiced]],0)</f>
        <v>0</v>
      </c>
      <c r="BF38" s="18">
        <f>IF(InputAccountsReveived[[#This Row],[EOMonth]]=EOMONTH(FY04_M12,0),InputAccountsReveived[[#This Row],[Amount Invoiced]],0)</f>
        <v>0</v>
      </c>
      <c r="BG38" s="18">
        <f>IF(InputAccountsReveived[[#This Row],[EOMonth]]=EOMONTH(FY05_M01,0),InputAccountsReveived[[#This Row],[Amount Invoiced]],0)</f>
        <v>0</v>
      </c>
      <c r="BH38" s="18">
        <f>IF(InputAccountsReveived[[#This Row],[EOMonth]]=EOMONTH(FY05_M02,0),InputAccountsReveived[[#This Row],[Amount Invoiced]],0)</f>
        <v>0</v>
      </c>
      <c r="BI38" s="18">
        <f>IF(InputAccountsReveived[[#This Row],[EOMonth]]=EOMONTH(FY05_M03,0),InputAccountsReveived[[#This Row],[Amount Invoiced]],0)</f>
        <v>0</v>
      </c>
      <c r="BJ38" s="18">
        <f>IF(InputAccountsReveived[[#This Row],[EOMonth]]=EOMONTH(FY05_M04,0),InputAccountsReveived[[#This Row],[Amount Invoiced]],0)</f>
        <v>0</v>
      </c>
      <c r="BK38" s="18">
        <f>IF(InputAccountsReveived[[#This Row],[EOMonth]]=EOMONTH(FY05_M05,0),InputAccountsReveived[[#This Row],[Amount Invoiced]],0)</f>
        <v>0</v>
      </c>
      <c r="BL38" s="18">
        <f>IF(InputAccountsReveived[[#This Row],[EOMonth]]=EOMONTH(FY05_M06,0),InputAccountsReveived[[#This Row],[Amount Invoiced]],0)</f>
        <v>0</v>
      </c>
      <c r="BM38" s="18">
        <f>IF(InputAccountsReveived[[#This Row],[EOMonth]]=EOMONTH(FY05_M07,0),InputAccountsReveived[[#This Row],[Amount Invoiced]],0)</f>
        <v>0</v>
      </c>
      <c r="BN38" s="18">
        <f>IF(InputAccountsReveived[[#This Row],[EOMonth]]=EOMONTH(FY05_M08,0),InputAccountsReveived[[#This Row],[Amount Invoiced]],0)</f>
        <v>0</v>
      </c>
      <c r="BO38" s="18">
        <f>IF(InputAccountsReveived[[#This Row],[EOMonth]]=EOMONTH(FY05_M09,0),InputAccountsReveived[[#This Row],[Amount Invoiced]],0)</f>
        <v>0</v>
      </c>
      <c r="BP38" s="18">
        <f>IF(InputAccountsReveived[[#This Row],[EOMonth]]=EOMONTH(FY05_M10,0),InputAccountsReveived[[#This Row],[Amount Invoiced]],0)</f>
        <v>0</v>
      </c>
      <c r="BQ38" s="18">
        <f>IF(InputAccountsReveived[[#This Row],[EOMonth]]=EOMONTH(FY05_M11,0),InputAccountsReveived[[#This Row],[Amount Invoiced]],0)</f>
        <v>0</v>
      </c>
      <c r="BR38" s="18">
        <f>IF(InputAccountsReveived[[#This Row],[EOMonth]]=EOMONTH(FY05_M12,0),InputAccountsReveived[[#This Row],[Amount Invoiced]],0)</f>
        <v>0</v>
      </c>
    </row>
    <row r="39" spans="2:70" ht="16.5" thickTop="1" thickBot="1" x14ac:dyDescent="0.3">
      <c r="B39" s="68"/>
      <c r="C39" s="6"/>
      <c r="D39" s="68"/>
      <c r="E39" s="68"/>
      <c r="F39" s="11"/>
      <c r="G39" s="6"/>
      <c r="H39" s="69" t="str">
        <f>IF(ISBLANK(InputAccountsReveived[[#This Row],[Date Invoiced]]),"",EOMONTH(InputAccountsReveived[[#This Row],[Date Invoiced]],0))</f>
        <v/>
      </c>
      <c r="I39" s="68"/>
      <c r="K39" s="10">
        <f>IF(InputAccountsReveived[[#This Row],[EOMonth]]=EOMONTH(FY01_M01,0),InputAccountsReveived[[#This Row],[Amount Invoiced]],0)</f>
        <v>0</v>
      </c>
      <c r="L39" s="10">
        <f>IF(InputAccountsReveived[[#This Row],[EOMonth]]=EOMONTH(FY01_M02,0),InputAccountsReveived[[#This Row],[Amount Invoiced]],0)</f>
        <v>0</v>
      </c>
      <c r="M39" s="10">
        <f>IF(InputAccountsReveived[[#This Row],[EOMonth]]=EOMONTH(FY01_M03,0),InputAccountsReveived[[#This Row],[Amount Invoiced]],0)</f>
        <v>0</v>
      </c>
      <c r="N39" s="10">
        <f>IF(InputAccountsReveived[[#This Row],[EOMonth]]=EOMONTH(FY01_M04,0),InputAccountsReveived[[#This Row],[Amount Invoiced]],0)</f>
        <v>0</v>
      </c>
      <c r="O39" s="10">
        <f>IF(InputAccountsReveived[[#This Row],[EOMonth]]=EOMONTH(FY01_M05,0),InputAccountsReveived[[#This Row],[Amount Invoiced]],0)</f>
        <v>0</v>
      </c>
      <c r="P39" s="10">
        <f>IF(InputAccountsReveived[[#This Row],[EOMonth]]=EOMONTH(FY01_M06,0),InputAccountsReveived[[#This Row],[Amount Invoiced]],0)</f>
        <v>0</v>
      </c>
      <c r="Q39" s="10">
        <f>IF(InputAccountsReveived[[#This Row],[EOMonth]]=EOMONTH(FY01_M07,0),InputAccountsReveived[[#This Row],[Amount Invoiced]],0)</f>
        <v>0</v>
      </c>
      <c r="R39" s="10">
        <f>IF(InputAccountsReveived[[#This Row],[EOMonth]]=EOMONTH(FY01_M08,0),InputAccountsReveived[[#This Row],[Amount Invoiced]],0)</f>
        <v>0</v>
      </c>
      <c r="S39" s="10">
        <f>IF(InputAccountsReveived[[#This Row],[EOMonth]]=EOMONTH(FY01_M09,0),InputAccountsReveived[[#This Row],[Amount Invoiced]],0)</f>
        <v>0</v>
      </c>
      <c r="T39" s="10">
        <f>IF(InputAccountsReveived[[#This Row],[EOMonth]]=EOMONTH(FY01_M10,0),InputAccountsReveived[[#This Row],[Amount Invoiced]],0)</f>
        <v>0</v>
      </c>
      <c r="U39" s="10">
        <f>IF(InputAccountsReveived[[#This Row],[EOMonth]]=EOMONTH(FY01_M11,0),InputAccountsReveived[[#This Row],[Amount Invoiced]],0)</f>
        <v>0</v>
      </c>
      <c r="V39" s="10">
        <f>IF(InputAccountsReveived[[#This Row],[EOMonth]]=EOMONTH(FY01_M12,0),InputAccountsReveived[[#This Row],[Amount Invoiced]],0)</f>
        <v>0</v>
      </c>
      <c r="W39" s="18">
        <f>IF(InputAccountsReveived[[#This Row],[EOMonth]]=EOMONTH(FY02_M01,0),InputAccountsReveived[[#This Row],[Amount Invoiced]],0)</f>
        <v>0</v>
      </c>
      <c r="X39" s="18">
        <f>IF(InputAccountsReveived[[#This Row],[EOMonth]]=EOMONTH(FY02_M02,0),InputAccountsReveived[[#This Row],[Amount Invoiced]],0)</f>
        <v>0</v>
      </c>
      <c r="Y39" s="18">
        <f>IF(InputAccountsReveived[[#This Row],[EOMonth]]=EOMONTH(FY02_M03,0),InputAccountsReveived[[#This Row],[Amount Invoiced]],0)</f>
        <v>0</v>
      </c>
      <c r="Z39" s="18">
        <f>IF(InputAccountsReveived[[#This Row],[EOMonth]]=EOMONTH(FY02_M04,0),InputAccountsReveived[[#This Row],[Amount Invoiced]],0)</f>
        <v>0</v>
      </c>
      <c r="AA39" s="18">
        <f>IF(InputAccountsReveived[[#This Row],[EOMonth]]=EOMONTH(FY02_M05,0),InputAccountsReveived[[#This Row],[Amount Invoiced]],0)</f>
        <v>0</v>
      </c>
      <c r="AB39" s="18">
        <f>IF(InputAccountsReveived[[#This Row],[EOMonth]]=EOMONTH(FY02_M06,0),InputAccountsReveived[[#This Row],[Amount Invoiced]],0)</f>
        <v>0</v>
      </c>
      <c r="AC39" s="18">
        <f>IF(InputAccountsReveived[[#This Row],[EOMonth]]=EOMONTH(FY02_M07,0),InputAccountsReveived[[#This Row],[Amount Invoiced]],0)</f>
        <v>0</v>
      </c>
      <c r="AD39" s="18">
        <f>IF(InputAccountsReveived[[#This Row],[EOMonth]]=EOMONTH(FY02_M08,0),InputAccountsReveived[[#This Row],[Amount Invoiced]],0)</f>
        <v>0</v>
      </c>
      <c r="AE39" s="18">
        <f>IF(InputAccountsReveived[[#This Row],[EOMonth]]=EOMONTH(FY02_M09,0),InputAccountsReveived[[#This Row],[Amount Invoiced]],0)</f>
        <v>0</v>
      </c>
      <c r="AF39" s="18">
        <f>IF(InputAccountsReveived[[#This Row],[EOMonth]]=EOMONTH(FY02_M10,0),InputAccountsReveived[[#This Row],[Amount Invoiced]],0)</f>
        <v>0</v>
      </c>
      <c r="AG39" s="18">
        <f>IF(InputAccountsReveived[[#This Row],[EOMonth]]=EOMONTH(FY02_M11,0),InputAccountsReveived[[#This Row],[Amount Invoiced]],0)</f>
        <v>0</v>
      </c>
      <c r="AH39" s="18">
        <f>IF(InputAccountsReveived[[#This Row],[EOMonth]]=EOMONTH(FY02_M12,0),InputAccountsReveived[[#This Row],[Amount Invoiced]],0)</f>
        <v>0</v>
      </c>
      <c r="AI39" s="18">
        <f>IF(InputAccountsReveived[[#This Row],[EOMonth]]=EOMONTH(FY03_M01,0),InputAccountsReveived[[#This Row],[Amount Invoiced]],0)</f>
        <v>0</v>
      </c>
      <c r="AJ39" s="18">
        <f>IF(InputAccountsReveived[[#This Row],[EOMonth]]=EOMONTH(FY03_M02,0),InputAccountsReveived[[#This Row],[Amount Invoiced]],0)</f>
        <v>0</v>
      </c>
      <c r="AK39" s="18">
        <f>IF(InputAccountsReveived[[#This Row],[EOMonth]]=EOMONTH(FY03_M03,0),InputAccountsReveived[[#This Row],[Amount Invoiced]],0)</f>
        <v>0</v>
      </c>
      <c r="AL39" s="18">
        <f>IF(InputAccountsReveived[[#This Row],[EOMonth]]=EOMONTH(FY03_M04,0),InputAccountsReveived[[#This Row],[Amount Invoiced]],0)</f>
        <v>0</v>
      </c>
      <c r="AM39" s="18">
        <f>IF(InputAccountsReveived[[#This Row],[EOMonth]]=EOMONTH(FY03_M05,0),InputAccountsReveived[[#This Row],[Amount Invoiced]],0)</f>
        <v>0</v>
      </c>
      <c r="AN39" s="18">
        <f>IF(InputAccountsReveived[[#This Row],[EOMonth]]=EOMONTH(FY03_M06,0),InputAccountsReveived[[#This Row],[Amount Invoiced]],0)</f>
        <v>0</v>
      </c>
      <c r="AO39" s="18">
        <f>IF(InputAccountsReveived[[#This Row],[EOMonth]]=EOMONTH(FY03_M07,0),InputAccountsReveived[[#This Row],[Amount Invoiced]],0)</f>
        <v>0</v>
      </c>
      <c r="AP39" s="18">
        <f>IF(InputAccountsReveived[[#This Row],[EOMonth]]=EOMONTH(FY03_M08,0),InputAccountsReveived[[#This Row],[Amount Invoiced]],0)</f>
        <v>0</v>
      </c>
      <c r="AQ39" s="18">
        <f>IF(InputAccountsReveived[[#This Row],[EOMonth]]=EOMONTH(FY03_M09,0),InputAccountsReveived[[#This Row],[Amount Invoiced]],0)</f>
        <v>0</v>
      </c>
      <c r="AR39" s="18">
        <f>IF(InputAccountsReveived[[#This Row],[EOMonth]]=EOMONTH(FY03_M10,0),InputAccountsReveived[[#This Row],[Amount Invoiced]],0)</f>
        <v>0</v>
      </c>
      <c r="AS39" s="18">
        <f>IF(InputAccountsReveived[[#This Row],[EOMonth]]=EOMONTH(FY03_M11,0),InputAccountsReveived[[#This Row],[Amount Invoiced]],0)</f>
        <v>0</v>
      </c>
      <c r="AT39" s="18">
        <f>IF(InputAccountsReveived[[#This Row],[EOMonth]]=EOMONTH(FY03_M12,0),InputAccountsReveived[[#This Row],[Amount Invoiced]],0)</f>
        <v>0</v>
      </c>
      <c r="AU39" s="18">
        <f>IF(InputAccountsReveived[[#This Row],[EOMonth]]=EOMONTH(FY04_M01,0),InputAccountsReveived[[#This Row],[Amount Invoiced]],0)</f>
        <v>0</v>
      </c>
      <c r="AV39" s="18">
        <f>IF(InputAccountsReveived[[#This Row],[EOMonth]]=EOMONTH(FY04_M02,0),InputAccountsReveived[[#This Row],[Amount Invoiced]],0)</f>
        <v>0</v>
      </c>
      <c r="AW39" s="18">
        <f>IF(InputAccountsReveived[[#This Row],[EOMonth]]=EOMONTH(FY04_M03,0),InputAccountsReveived[[#This Row],[Amount Invoiced]],0)</f>
        <v>0</v>
      </c>
      <c r="AX39" s="18">
        <f>IF(InputAccountsReveived[[#This Row],[EOMonth]]=EOMONTH(FY04_M04,0),InputAccountsReveived[[#This Row],[Amount Invoiced]],0)</f>
        <v>0</v>
      </c>
      <c r="AY39" s="18">
        <f>IF(InputAccountsReveived[[#This Row],[EOMonth]]=EOMONTH(FY04_M05,0),InputAccountsReveived[[#This Row],[Amount Invoiced]],0)</f>
        <v>0</v>
      </c>
      <c r="AZ39" s="18">
        <f>IF(InputAccountsReveived[[#This Row],[EOMonth]]=EOMONTH(FY04_M06,0),InputAccountsReveived[[#This Row],[Amount Invoiced]],0)</f>
        <v>0</v>
      </c>
      <c r="BA39" s="18">
        <f>IF(InputAccountsReveived[[#This Row],[EOMonth]]=EOMONTH(FY04_M07,0),InputAccountsReveived[[#This Row],[Amount Invoiced]],0)</f>
        <v>0</v>
      </c>
      <c r="BB39" s="18">
        <f>IF(InputAccountsReveived[[#This Row],[EOMonth]]=EOMONTH(FY04_M08,0),InputAccountsReveived[[#This Row],[Amount Invoiced]],0)</f>
        <v>0</v>
      </c>
      <c r="BC39" s="18">
        <f>IF(InputAccountsReveived[[#This Row],[EOMonth]]=EOMONTH(FY04_M09,0),InputAccountsReveived[[#This Row],[Amount Invoiced]],0)</f>
        <v>0</v>
      </c>
      <c r="BD39" s="18">
        <f>IF(InputAccountsReveived[[#This Row],[EOMonth]]=EOMONTH(FY04_M10,0),InputAccountsReveived[[#This Row],[Amount Invoiced]],0)</f>
        <v>0</v>
      </c>
      <c r="BE39" s="18">
        <f>IF(InputAccountsReveived[[#This Row],[EOMonth]]=EOMONTH(FY04_M11,0),InputAccountsReveived[[#This Row],[Amount Invoiced]],0)</f>
        <v>0</v>
      </c>
      <c r="BF39" s="18">
        <f>IF(InputAccountsReveived[[#This Row],[EOMonth]]=EOMONTH(FY04_M12,0),InputAccountsReveived[[#This Row],[Amount Invoiced]],0)</f>
        <v>0</v>
      </c>
      <c r="BG39" s="18">
        <f>IF(InputAccountsReveived[[#This Row],[EOMonth]]=EOMONTH(FY05_M01,0),InputAccountsReveived[[#This Row],[Amount Invoiced]],0)</f>
        <v>0</v>
      </c>
      <c r="BH39" s="18">
        <f>IF(InputAccountsReveived[[#This Row],[EOMonth]]=EOMONTH(FY05_M02,0),InputAccountsReveived[[#This Row],[Amount Invoiced]],0)</f>
        <v>0</v>
      </c>
      <c r="BI39" s="18">
        <f>IF(InputAccountsReveived[[#This Row],[EOMonth]]=EOMONTH(FY05_M03,0),InputAccountsReveived[[#This Row],[Amount Invoiced]],0)</f>
        <v>0</v>
      </c>
      <c r="BJ39" s="18">
        <f>IF(InputAccountsReveived[[#This Row],[EOMonth]]=EOMONTH(FY05_M04,0),InputAccountsReveived[[#This Row],[Amount Invoiced]],0)</f>
        <v>0</v>
      </c>
      <c r="BK39" s="18">
        <f>IF(InputAccountsReveived[[#This Row],[EOMonth]]=EOMONTH(FY05_M05,0),InputAccountsReveived[[#This Row],[Amount Invoiced]],0)</f>
        <v>0</v>
      </c>
      <c r="BL39" s="18">
        <f>IF(InputAccountsReveived[[#This Row],[EOMonth]]=EOMONTH(FY05_M06,0),InputAccountsReveived[[#This Row],[Amount Invoiced]],0)</f>
        <v>0</v>
      </c>
      <c r="BM39" s="18">
        <f>IF(InputAccountsReveived[[#This Row],[EOMonth]]=EOMONTH(FY05_M07,0),InputAccountsReveived[[#This Row],[Amount Invoiced]],0)</f>
        <v>0</v>
      </c>
      <c r="BN39" s="18">
        <f>IF(InputAccountsReveived[[#This Row],[EOMonth]]=EOMONTH(FY05_M08,0),InputAccountsReveived[[#This Row],[Amount Invoiced]],0)</f>
        <v>0</v>
      </c>
      <c r="BO39" s="18">
        <f>IF(InputAccountsReveived[[#This Row],[EOMonth]]=EOMONTH(FY05_M09,0),InputAccountsReveived[[#This Row],[Amount Invoiced]],0)</f>
        <v>0</v>
      </c>
      <c r="BP39" s="18">
        <f>IF(InputAccountsReveived[[#This Row],[EOMonth]]=EOMONTH(FY05_M10,0),InputAccountsReveived[[#This Row],[Amount Invoiced]],0)</f>
        <v>0</v>
      </c>
      <c r="BQ39" s="18">
        <f>IF(InputAccountsReveived[[#This Row],[EOMonth]]=EOMONTH(FY05_M11,0),InputAccountsReveived[[#This Row],[Amount Invoiced]],0)</f>
        <v>0</v>
      </c>
      <c r="BR39" s="18">
        <f>IF(InputAccountsReveived[[#This Row],[EOMonth]]=EOMONTH(FY05_M12,0),InputAccountsReveived[[#This Row],[Amount Invoiced]],0)</f>
        <v>0</v>
      </c>
    </row>
    <row r="40" spans="2:70" ht="16.5" thickTop="1" thickBot="1" x14ac:dyDescent="0.3">
      <c r="B40" s="68"/>
      <c r="C40" s="6"/>
      <c r="D40" s="68"/>
      <c r="E40" s="68"/>
      <c r="F40" s="11"/>
      <c r="G40" s="6"/>
      <c r="H40" s="69" t="str">
        <f>IF(ISBLANK(InputAccountsReveived[[#This Row],[Date Invoiced]]),"",EOMONTH(InputAccountsReveived[[#This Row],[Date Invoiced]],0))</f>
        <v/>
      </c>
      <c r="I40" s="68"/>
      <c r="K40" s="10">
        <f>IF(InputAccountsReveived[[#This Row],[EOMonth]]=EOMONTH(FY01_M01,0),InputAccountsReveived[[#This Row],[Amount Invoiced]],0)</f>
        <v>0</v>
      </c>
      <c r="L40" s="10">
        <f>IF(InputAccountsReveived[[#This Row],[EOMonth]]=EOMONTH(FY01_M02,0),InputAccountsReveived[[#This Row],[Amount Invoiced]],0)</f>
        <v>0</v>
      </c>
      <c r="M40" s="10">
        <f>IF(InputAccountsReveived[[#This Row],[EOMonth]]=EOMONTH(FY01_M03,0),InputAccountsReveived[[#This Row],[Amount Invoiced]],0)</f>
        <v>0</v>
      </c>
      <c r="N40" s="10">
        <f>IF(InputAccountsReveived[[#This Row],[EOMonth]]=EOMONTH(FY01_M04,0),InputAccountsReveived[[#This Row],[Amount Invoiced]],0)</f>
        <v>0</v>
      </c>
      <c r="O40" s="10">
        <f>IF(InputAccountsReveived[[#This Row],[EOMonth]]=EOMONTH(FY01_M05,0),InputAccountsReveived[[#This Row],[Amount Invoiced]],0)</f>
        <v>0</v>
      </c>
      <c r="P40" s="10">
        <f>IF(InputAccountsReveived[[#This Row],[EOMonth]]=EOMONTH(FY01_M06,0),InputAccountsReveived[[#This Row],[Amount Invoiced]],0)</f>
        <v>0</v>
      </c>
      <c r="Q40" s="10">
        <f>IF(InputAccountsReveived[[#This Row],[EOMonth]]=EOMONTH(FY01_M07,0),InputAccountsReveived[[#This Row],[Amount Invoiced]],0)</f>
        <v>0</v>
      </c>
      <c r="R40" s="10">
        <f>IF(InputAccountsReveived[[#This Row],[EOMonth]]=EOMONTH(FY01_M08,0),InputAccountsReveived[[#This Row],[Amount Invoiced]],0)</f>
        <v>0</v>
      </c>
      <c r="S40" s="10">
        <f>IF(InputAccountsReveived[[#This Row],[EOMonth]]=EOMONTH(FY01_M09,0),InputAccountsReveived[[#This Row],[Amount Invoiced]],0)</f>
        <v>0</v>
      </c>
      <c r="T40" s="10">
        <f>IF(InputAccountsReveived[[#This Row],[EOMonth]]=EOMONTH(FY01_M10,0),InputAccountsReveived[[#This Row],[Amount Invoiced]],0)</f>
        <v>0</v>
      </c>
      <c r="U40" s="10">
        <f>IF(InputAccountsReveived[[#This Row],[EOMonth]]=EOMONTH(FY01_M11,0),InputAccountsReveived[[#This Row],[Amount Invoiced]],0)</f>
        <v>0</v>
      </c>
      <c r="V40" s="10">
        <f>IF(InputAccountsReveived[[#This Row],[EOMonth]]=EOMONTH(FY01_M12,0),InputAccountsReveived[[#This Row],[Amount Invoiced]],0)</f>
        <v>0</v>
      </c>
      <c r="W40" s="18">
        <f>IF(InputAccountsReveived[[#This Row],[EOMonth]]=EOMONTH(FY02_M01,0),InputAccountsReveived[[#This Row],[Amount Invoiced]],0)</f>
        <v>0</v>
      </c>
      <c r="X40" s="18">
        <f>IF(InputAccountsReveived[[#This Row],[EOMonth]]=EOMONTH(FY02_M02,0),InputAccountsReveived[[#This Row],[Amount Invoiced]],0)</f>
        <v>0</v>
      </c>
      <c r="Y40" s="18">
        <f>IF(InputAccountsReveived[[#This Row],[EOMonth]]=EOMONTH(FY02_M03,0),InputAccountsReveived[[#This Row],[Amount Invoiced]],0)</f>
        <v>0</v>
      </c>
      <c r="Z40" s="18">
        <f>IF(InputAccountsReveived[[#This Row],[EOMonth]]=EOMONTH(FY02_M04,0),InputAccountsReveived[[#This Row],[Amount Invoiced]],0)</f>
        <v>0</v>
      </c>
      <c r="AA40" s="18">
        <f>IF(InputAccountsReveived[[#This Row],[EOMonth]]=EOMONTH(FY02_M05,0),InputAccountsReveived[[#This Row],[Amount Invoiced]],0)</f>
        <v>0</v>
      </c>
      <c r="AB40" s="18">
        <f>IF(InputAccountsReveived[[#This Row],[EOMonth]]=EOMONTH(FY02_M06,0),InputAccountsReveived[[#This Row],[Amount Invoiced]],0)</f>
        <v>0</v>
      </c>
      <c r="AC40" s="18">
        <f>IF(InputAccountsReveived[[#This Row],[EOMonth]]=EOMONTH(FY02_M07,0),InputAccountsReveived[[#This Row],[Amount Invoiced]],0)</f>
        <v>0</v>
      </c>
      <c r="AD40" s="18">
        <f>IF(InputAccountsReveived[[#This Row],[EOMonth]]=EOMONTH(FY02_M08,0),InputAccountsReveived[[#This Row],[Amount Invoiced]],0)</f>
        <v>0</v>
      </c>
      <c r="AE40" s="18">
        <f>IF(InputAccountsReveived[[#This Row],[EOMonth]]=EOMONTH(FY02_M09,0),InputAccountsReveived[[#This Row],[Amount Invoiced]],0)</f>
        <v>0</v>
      </c>
      <c r="AF40" s="18">
        <f>IF(InputAccountsReveived[[#This Row],[EOMonth]]=EOMONTH(FY02_M10,0),InputAccountsReveived[[#This Row],[Amount Invoiced]],0)</f>
        <v>0</v>
      </c>
      <c r="AG40" s="18">
        <f>IF(InputAccountsReveived[[#This Row],[EOMonth]]=EOMONTH(FY02_M11,0),InputAccountsReveived[[#This Row],[Amount Invoiced]],0)</f>
        <v>0</v>
      </c>
      <c r="AH40" s="18">
        <f>IF(InputAccountsReveived[[#This Row],[EOMonth]]=EOMONTH(FY02_M12,0),InputAccountsReveived[[#This Row],[Amount Invoiced]],0)</f>
        <v>0</v>
      </c>
      <c r="AI40" s="18">
        <f>IF(InputAccountsReveived[[#This Row],[EOMonth]]=EOMONTH(FY03_M01,0),InputAccountsReveived[[#This Row],[Amount Invoiced]],0)</f>
        <v>0</v>
      </c>
      <c r="AJ40" s="18">
        <f>IF(InputAccountsReveived[[#This Row],[EOMonth]]=EOMONTH(FY03_M02,0),InputAccountsReveived[[#This Row],[Amount Invoiced]],0)</f>
        <v>0</v>
      </c>
      <c r="AK40" s="18">
        <f>IF(InputAccountsReveived[[#This Row],[EOMonth]]=EOMONTH(FY03_M03,0),InputAccountsReveived[[#This Row],[Amount Invoiced]],0)</f>
        <v>0</v>
      </c>
      <c r="AL40" s="18">
        <f>IF(InputAccountsReveived[[#This Row],[EOMonth]]=EOMONTH(FY03_M04,0),InputAccountsReveived[[#This Row],[Amount Invoiced]],0)</f>
        <v>0</v>
      </c>
      <c r="AM40" s="18">
        <f>IF(InputAccountsReveived[[#This Row],[EOMonth]]=EOMONTH(FY03_M05,0),InputAccountsReveived[[#This Row],[Amount Invoiced]],0)</f>
        <v>0</v>
      </c>
      <c r="AN40" s="18">
        <f>IF(InputAccountsReveived[[#This Row],[EOMonth]]=EOMONTH(FY03_M06,0),InputAccountsReveived[[#This Row],[Amount Invoiced]],0)</f>
        <v>0</v>
      </c>
      <c r="AO40" s="18">
        <f>IF(InputAccountsReveived[[#This Row],[EOMonth]]=EOMONTH(FY03_M07,0),InputAccountsReveived[[#This Row],[Amount Invoiced]],0)</f>
        <v>0</v>
      </c>
      <c r="AP40" s="18">
        <f>IF(InputAccountsReveived[[#This Row],[EOMonth]]=EOMONTH(FY03_M08,0),InputAccountsReveived[[#This Row],[Amount Invoiced]],0)</f>
        <v>0</v>
      </c>
      <c r="AQ40" s="18">
        <f>IF(InputAccountsReveived[[#This Row],[EOMonth]]=EOMONTH(FY03_M09,0),InputAccountsReveived[[#This Row],[Amount Invoiced]],0)</f>
        <v>0</v>
      </c>
      <c r="AR40" s="18">
        <f>IF(InputAccountsReveived[[#This Row],[EOMonth]]=EOMONTH(FY03_M10,0),InputAccountsReveived[[#This Row],[Amount Invoiced]],0)</f>
        <v>0</v>
      </c>
      <c r="AS40" s="18">
        <f>IF(InputAccountsReveived[[#This Row],[EOMonth]]=EOMONTH(FY03_M11,0),InputAccountsReveived[[#This Row],[Amount Invoiced]],0)</f>
        <v>0</v>
      </c>
      <c r="AT40" s="18">
        <f>IF(InputAccountsReveived[[#This Row],[EOMonth]]=EOMONTH(FY03_M12,0),InputAccountsReveived[[#This Row],[Amount Invoiced]],0)</f>
        <v>0</v>
      </c>
      <c r="AU40" s="18">
        <f>IF(InputAccountsReveived[[#This Row],[EOMonth]]=EOMONTH(FY04_M01,0),InputAccountsReveived[[#This Row],[Amount Invoiced]],0)</f>
        <v>0</v>
      </c>
      <c r="AV40" s="18">
        <f>IF(InputAccountsReveived[[#This Row],[EOMonth]]=EOMONTH(FY04_M02,0),InputAccountsReveived[[#This Row],[Amount Invoiced]],0)</f>
        <v>0</v>
      </c>
      <c r="AW40" s="18">
        <f>IF(InputAccountsReveived[[#This Row],[EOMonth]]=EOMONTH(FY04_M03,0),InputAccountsReveived[[#This Row],[Amount Invoiced]],0)</f>
        <v>0</v>
      </c>
      <c r="AX40" s="18">
        <f>IF(InputAccountsReveived[[#This Row],[EOMonth]]=EOMONTH(FY04_M04,0),InputAccountsReveived[[#This Row],[Amount Invoiced]],0)</f>
        <v>0</v>
      </c>
      <c r="AY40" s="18">
        <f>IF(InputAccountsReveived[[#This Row],[EOMonth]]=EOMONTH(FY04_M05,0),InputAccountsReveived[[#This Row],[Amount Invoiced]],0)</f>
        <v>0</v>
      </c>
      <c r="AZ40" s="18">
        <f>IF(InputAccountsReveived[[#This Row],[EOMonth]]=EOMONTH(FY04_M06,0),InputAccountsReveived[[#This Row],[Amount Invoiced]],0)</f>
        <v>0</v>
      </c>
      <c r="BA40" s="18">
        <f>IF(InputAccountsReveived[[#This Row],[EOMonth]]=EOMONTH(FY04_M07,0),InputAccountsReveived[[#This Row],[Amount Invoiced]],0)</f>
        <v>0</v>
      </c>
      <c r="BB40" s="18">
        <f>IF(InputAccountsReveived[[#This Row],[EOMonth]]=EOMONTH(FY04_M08,0),InputAccountsReveived[[#This Row],[Amount Invoiced]],0)</f>
        <v>0</v>
      </c>
      <c r="BC40" s="18">
        <f>IF(InputAccountsReveived[[#This Row],[EOMonth]]=EOMONTH(FY04_M09,0),InputAccountsReveived[[#This Row],[Amount Invoiced]],0)</f>
        <v>0</v>
      </c>
      <c r="BD40" s="18">
        <f>IF(InputAccountsReveived[[#This Row],[EOMonth]]=EOMONTH(FY04_M10,0),InputAccountsReveived[[#This Row],[Amount Invoiced]],0)</f>
        <v>0</v>
      </c>
      <c r="BE40" s="18">
        <f>IF(InputAccountsReveived[[#This Row],[EOMonth]]=EOMONTH(FY04_M11,0),InputAccountsReveived[[#This Row],[Amount Invoiced]],0)</f>
        <v>0</v>
      </c>
      <c r="BF40" s="18">
        <f>IF(InputAccountsReveived[[#This Row],[EOMonth]]=EOMONTH(FY04_M12,0),InputAccountsReveived[[#This Row],[Amount Invoiced]],0)</f>
        <v>0</v>
      </c>
      <c r="BG40" s="18">
        <f>IF(InputAccountsReveived[[#This Row],[EOMonth]]=EOMONTH(FY05_M01,0),InputAccountsReveived[[#This Row],[Amount Invoiced]],0)</f>
        <v>0</v>
      </c>
      <c r="BH40" s="18">
        <f>IF(InputAccountsReveived[[#This Row],[EOMonth]]=EOMONTH(FY05_M02,0),InputAccountsReveived[[#This Row],[Amount Invoiced]],0)</f>
        <v>0</v>
      </c>
      <c r="BI40" s="18">
        <f>IF(InputAccountsReveived[[#This Row],[EOMonth]]=EOMONTH(FY05_M03,0),InputAccountsReveived[[#This Row],[Amount Invoiced]],0)</f>
        <v>0</v>
      </c>
      <c r="BJ40" s="18">
        <f>IF(InputAccountsReveived[[#This Row],[EOMonth]]=EOMONTH(FY05_M04,0),InputAccountsReveived[[#This Row],[Amount Invoiced]],0)</f>
        <v>0</v>
      </c>
      <c r="BK40" s="18">
        <f>IF(InputAccountsReveived[[#This Row],[EOMonth]]=EOMONTH(FY05_M05,0),InputAccountsReveived[[#This Row],[Amount Invoiced]],0)</f>
        <v>0</v>
      </c>
      <c r="BL40" s="18">
        <f>IF(InputAccountsReveived[[#This Row],[EOMonth]]=EOMONTH(FY05_M06,0),InputAccountsReveived[[#This Row],[Amount Invoiced]],0)</f>
        <v>0</v>
      </c>
      <c r="BM40" s="18">
        <f>IF(InputAccountsReveived[[#This Row],[EOMonth]]=EOMONTH(FY05_M07,0),InputAccountsReveived[[#This Row],[Amount Invoiced]],0)</f>
        <v>0</v>
      </c>
      <c r="BN40" s="18">
        <f>IF(InputAccountsReveived[[#This Row],[EOMonth]]=EOMONTH(FY05_M08,0),InputAccountsReveived[[#This Row],[Amount Invoiced]],0)</f>
        <v>0</v>
      </c>
      <c r="BO40" s="18">
        <f>IF(InputAccountsReveived[[#This Row],[EOMonth]]=EOMONTH(FY05_M09,0),InputAccountsReveived[[#This Row],[Amount Invoiced]],0)</f>
        <v>0</v>
      </c>
      <c r="BP40" s="18">
        <f>IF(InputAccountsReveived[[#This Row],[EOMonth]]=EOMONTH(FY05_M10,0),InputAccountsReveived[[#This Row],[Amount Invoiced]],0)</f>
        <v>0</v>
      </c>
      <c r="BQ40" s="18">
        <f>IF(InputAccountsReveived[[#This Row],[EOMonth]]=EOMONTH(FY05_M11,0),InputAccountsReveived[[#This Row],[Amount Invoiced]],0)</f>
        <v>0</v>
      </c>
      <c r="BR40" s="18">
        <f>IF(InputAccountsReveived[[#This Row],[EOMonth]]=EOMONTH(FY05_M12,0),InputAccountsReveived[[#This Row],[Amount Invoiced]],0)</f>
        <v>0</v>
      </c>
    </row>
    <row r="41" spans="2:70" ht="16.5" thickTop="1" thickBot="1" x14ac:dyDescent="0.3">
      <c r="B41" s="68"/>
      <c r="C41" s="6"/>
      <c r="D41" s="68"/>
      <c r="E41" s="68"/>
      <c r="F41" s="11"/>
      <c r="G41" s="6"/>
      <c r="H41" s="69" t="str">
        <f>IF(ISBLANK(InputAccountsReveived[[#This Row],[Date Invoiced]]),"",EOMONTH(InputAccountsReveived[[#This Row],[Date Invoiced]],0))</f>
        <v/>
      </c>
      <c r="I41" s="68"/>
      <c r="K41" s="10">
        <f>IF(InputAccountsReveived[[#This Row],[EOMonth]]=EOMONTH(FY01_M01,0),InputAccountsReveived[[#This Row],[Amount Invoiced]],0)</f>
        <v>0</v>
      </c>
      <c r="L41" s="10">
        <f>IF(InputAccountsReveived[[#This Row],[EOMonth]]=EOMONTH(FY01_M02,0),InputAccountsReveived[[#This Row],[Amount Invoiced]],0)</f>
        <v>0</v>
      </c>
      <c r="M41" s="10">
        <f>IF(InputAccountsReveived[[#This Row],[EOMonth]]=EOMONTH(FY01_M03,0),InputAccountsReveived[[#This Row],[Amount Invoiced]],0)</f>
        <v>0</v>
      </c>
      <c r="N41" s="10">
        <f>IF(InputAccountsReveived[[#This Row],[EOMonth]]=EOMONTH(FY01_M04,0),InputAccountsReveived[[#This Row],[Amount Invoiced]],0)</f>
        <v>0</v>
      </c>
      <c r="O41" s="10">
        <f>IF(InputAccountsReveived[[#This Row],[EOMonth]]=EOMONTH(FY01_M05,0),InputAccountsReveived[[#This Row],[Amount Invoiced]],0)</f>
        <v>0</v>
      </c>
      <c r="P41" s="10">
        <f>IF(InputAccountsReveived[[#This Row],[EOMonth]]=EOMONTH(FY01_M06,0),InputAccountsReveived[[#This Row],[Amount Invoiced]],0)</f>
        <v>0</v>
      </c>
      <c r="Q41" s="10">
        <f>IF(InputAccountsReveived[[#This Row],[EOMonth]]=EOMONTH(FY01_M07,0),InputAccountsReveived[[#This Row],[Amount Invoiced]],0)</f>
        <v>0</v>
      </c>
      <c r="R41" s="10">
        <f>IF(InputAccountsReveived[[#This Row],[EOMonth]]=EOMONTH(FY01_M08,0),InputAccountsReveived[[#This Row],[Amount Invoiced]],0)</f>
        <v>0</v>
      </c>
      <c r="S41" s="10">
        <f>IF(InputAccountsReveived[[#This Row],[EOMonth]]=EOMONTH(FY01_M09,0),InputAccountsReveived[[#This Row],[Amount Invoiced]],0)</f>
        <v>0</v>
      </c>
      <c r="T41" s="10">
        <f>IF(InputAccountsReveived[[#This Row],[EOMonth]]=EOMONTH(FY01_M10,0),InputAccountsReveived[[#This Row],[Amount Invoiced]],0)</f>
        <v>0</v>
      </c>
      <c r="U41" s="10">
        <f>IF(InputAccountsReveived[[#This Row],[EOMonth]]=EOMONTH(FY01_M11,0),InputAccountsReveived[[#This Row],[Amount Invoiced]],0)</f>
        <v>0</v>
      </c>
      <c r="V41" s="10">
        <f>IF(InputAccountsReveived[[#This Row],[EOMonth]]=EOMONTH(FY01_M12,0),InputAccountsReveived[[#This Row],[Amount Invoiced]],0)</f>
        <v>0</v>
      </c>
      <c r="W41" s="18">
        <f>IF(InputAccountsReveived[[#This Row],[EOMonth]]=EOMONTH(FY02_M01,0),InputAccountsReveived[[#This Row],[Amount Invoiced]],0)</f>
        <v>0</v>
      </c>
      <c r="X41" s="18">
        <f>IF(InputAccountsReveived[[#This Row],[EOMonth]]=EOMONTH(FY02_M02,0),InputAccountsReveived[[#This Row],[Amount Invoiced]],0)</f>
        <v>0</v>
      </c>
      <c r="Y41" s="18">
        <f>IF(InputAccountsReveived[[#This Row],[EOMonth]]=EOMONTH(FY02_M03,0),InputAccountsReveived[[#This Row],[Amount Invoiced]],0)</f>
        <v>0</v>
      </c>
      <c r="Z41" s="18">
        <f>IF(InputAccountsReveived[[#This Row],[EOMonth]]=EOMONTH(FY02_M04,0),InputAccountsReveived[[#This Row],[Amount Invoiced]],0)</f>
        <v>0</v>
      </c>
      <c r="AA41" s="18">
        <f>IF(InputAccountsReveived[[#This Row],[EOMonth]]=EOMONTH(FY02_M05,0),InputAccountsReveived[[#This Row],[Amount Invoiced]],0)</f>
        <v>0</v>
      </c>
      <c r="AB41" s="18">
        <f>IF(InputAccountsReveived[[#This Row],[EOMonth]]=EOMONTH(FY02_M06,0),InputAccountsReveived[[#This Row],[Amount Invoiced]],0)</f>
        <v>0</v>
      </c>
      <c r="AC41" s="18">
        <f>IF(InputAccountsReveived[[#This Row],[EOMonth]]=EOMONTH(FY02_M07,0),InputAccountsReveived[[#This Row],[Amount Invoiced]],0)</f>
        <v>0</v>
      </c>
      <c r="AD41" s="18">
        <f>IF(InputAccountsReveived[[#This Row],[EOMonth]]=EOMONTH(FY02_M08,0),InputAccountsReveived[[#This Row],[Amount Invoiced]],0)</f>
        <v>0</v>
      </c>
      <c r="AE41" s="18">
        <f>IF(InputAccountsReveived[[#This Row],[EOMonth]]=EOMONTH(FY02_M09,0),InputAccountsReveived[[#This Row],[Amount Invoiced]],0)</f>
        <v>0</v>
      </c>
      <c r="AF41" s="18">
        <f>IF(InputAccountsReveived[[#This Row],[EOMonth]]=EOMONTH(FY02_M10,0),InputAccountsReveived[[#This Row],[Amount Invoiced]],0)</f>
        <v>0</v>
      </c>
      <c r="AG41" s="18">
        <f>IF(InputAccountsReveived[[#This Row],[EOMonth]]=EOMONTH(FY02_M11,0),InputAccountsReveived[[#This Row],[Amount Invoiced]],0)</f>
        <v>0</v>
      </c>
      <c r="AH41" s="18">
        <f>IF(InputAccountsReveived[[#This Row],[EOMonth]]=EOMONTH(FY02_M12,0),InputAccountsReveived[[#This Row],[Amount Invoiced]],0)</f>
        <v>0</v>
      </c>
      <c r="AI41" s="18">
        <f>IF(InputAccountsReveived[[#This Row],[EOMonth]]=EOMONTH(FY03_M01,0),InputAccountsReveived[[#This Row],[Amount Invoiced]],0)</f>
        <v>0</v>
      </c>
      <c r="AJ41" s="18">
        <f>IF(InputAccountsReveived[[#This Row],[EOMonth]]=EOMONTH(FY03_M02,0),InputAccountsReveived[[#This Row],[Amount Invoiced]],0)</f>
        <v>0</v>
      </c>
      <c r="AK41" s="18">
        <f>IF(InputAccountsReveived[[#This Row],[EOMonth]]=EOMONTH(FY03_M03,0),InputAccountsReveived[[#This Row],[Amount Invoiced]],0)</f>
        <v>0</v>
      </c>
      <c r="AL41" s="18">
        <f>IF(InputAccountsReveived[[#This Row],[EOMonth]]=EOMONTH(FY03_M04,0),InputAccountsReveived[[#This Row],[Amount Invoiced]],0)</f>
        <v>0</v>
      </c>
      <c r="AM41" s="18">
        <f>IF(InputAccountsReveived[[#This Row],[EOMonth]]=EOMONTH(FY03_M05,0),InputAccountsReveived[[#This Row],[Amount Invoiced]],0)</f>
        <v>0</v>
      </c>
      <c r="AN41" s="18">
        <f>IF(InputAccountsReveived[[#This Row],[EOMonth]]=EOMONTH(FY03_M06,0),InputAccountsReveived[[#This Row],[Amount Invoiced]],0)</f>
        <v>0</v>
      </c>
      <c r="AO41" s="18">
        <f>IF(InputAccountsReveived[[#This Row],[EOMonth]]=EOMONTH(FY03_M07,0),InputAccountsReveived[[#This Row],[Amount Invoiced]],0)</f>
        <v>0</v>
      </c>
      <c r="AP41" s="18">
        <f>IF(InputAccountsReveived[[#This Row],[EOMonth]]=EOMONTH(FY03_M08,0),InputAccountsReveived[[#This Row],[Amount Invoiced]],0)</f>
        <v>0</v>
      </c>
      <c r="AQ41" s="18">
        <f>IF(InputAccountsReveived[[#This Row],[EOMonth]]=EOMONTH(FY03_M09,0),InputAccountsReveived[[#This Row],[Amount Invoiced]],0)</f>
        <v>0</v>
      </c>
      <c r="AR41" s="18">
        <f>IF(InputAccountsReveived[[#This Row],[EOMonth]]=EOMONTH(FY03_M10,0),InputAccountsReveived[[#This Row],[Amount Invoiced]],0)</f>
        <v>0</v>
      </c>
      <c r="AS41" s="18">
        <f>IF(InputAccountsReveived[[#This Row],[EOMonth]]=EOMONTH(FY03_M11,0),InputAccountsReveived[[#This Row],[Amount Invoiced]],0)</f>
        <v>0</v>
      </c>
      <c r="AT41" s="18">
        <f>IF(InputAccountsReveived[[#This Row],[EOMonth]]=EOMONTH(FY03_M12,0),InputAccountsReveived[[#This Row],[Amount Invoiced]],0)</f>
        <v>0</v>
      </c>
      <c r="AU41" s="18">
        <f>IF(InputAccountsReveived[[#This Row],[EOMonth]]=EOMONTH(FY04_M01,0),InputAccountsReveived[[#This Row],[Amount Invoiced]],0)</f>
        <v>0</v>
      </c>
      <c r="AV41" s="18">
        <f>IF(InputAccountsReveived[[#This Row],[EOMonth]]=EOMONTH(FY04_M02,0),InputAccountsReveived[[#This Row],[Amount Invoiced]],0)</f>
        <v>0</v>
      </c>
      <c r="AW41" s="18">
        <f>IF(InputAccountsReveived[[#This Row],[EOMonth]]=EOMONTH(FY04_M03,0),InputAccountsReveived[[#This Row],[Amount Invoiced]],0)</f>
        <v>0</v>
      </c>
      <c r="AX41" s="18">
        <f>IF(InputAccountsReveived[[#This Row],[EOMonth]]=EOMONTH(FY04_M04,0),InputAccountsReveived[[#This Row],[Amount Invoiced]],0)</f>
        <v>0</v>
      </c>
      <c r="AY41" s="18">
        <f>IF(InputAccountsReveived[[#This Row],[EOMonth]]=EOMONTH(FY04_M05,0),InputAccountsReveived[[#This Row],[Amount Invoiced]],0)</f>
        <v>0</v>
      </c>
      <c r="AZ41" s="18">
        <f>IF(InputAccountsReveived[[#This Row],[EOMonth]]=EOMONTH(FY04_M06,0),InputAccountsReveived[[#This Row],[Amount Invoiced]],0)</f>
        <v>0</v>
      </c>
      <c r="BA41" s="18">
        <f>IF(InputAccountsReveived[[#This Row],[EOMonth]]=EOMONTH(FY04_M07,0),InputAccountsReveived[[#This Row],[Amount Invoiced]],0)</f>
        <v>0</v>
      </c>
      <c r="BB41" s="18">
        <f>IF(InputAccountsReveived[[#This Row],[EOMonth]]=EOMONTH(FY04_M08,0),InputAccountsReveived[[#This Row],[Amount Invoiced]],0)</f>
        <v>0</v>
      </c>
      <c r="BC41" s="18">
        <f>IF(InputAccountsReveived[[#This Row],[EOMonth]]=EOMONTH(FY04_M09,0),InputAccountsReveived[[#This Row],[Amount Invoiced]],0)</f>
        <v>0</v>
      </c>
      <c r="BD41" s="18">
        <f>IF(InputAccountsReveived[[#This Row],[EOMonth]]=EOMONTH(FY04_M10,0),InputAccountsReveived[[#This Row],[Amount Invoiced]],0)</f>
        <v>0</v>
      </c>
      <c r="BE41" s="18">
        <f>IF(InputAccountsReveived[[#This Row],[EOMonth]]=EOMONTH(FY04_M11,0),InputAccountsReveived[[#This Row],[Amount Invoiced]],0)</f>
        <v>0</v>
      </c>
      <c r="BF41" s="18">
        <f>IF(InputAccountsReveived[[#This Row],[EOMonth]]=EOMONTH(FY04_M12,0),InputAccountsReveived[[#This Row],[Amount Invoiced]],0)</f>
        <v>0</v>
      </c>
      <c r="BG41" s="18">
        <f>IF(InputAccountsReveived[[#This Row],[EOMonth]]=EOMONTH(FY05_M01,0),InputAccountsReveived[[#This Row],[Amount Invoiced]],0)</f>
        <v>0</v>
      </c>
      <c r="BH41" s="18">
        <f>IF(InputAccountsReveived[[#This Row],[EOMonth]]=EOMONTH(FY05_M02,0),InputAccountsReveived[[#This Row],[Amount Invoiced]],0)</f>
        <v>0</v>
      </c>
      <c r="BI41" s="18">
        <f>IF(InputAccountsReveived[[#This Row],[EOMonth]]=EOMONTH(FY05_M03,0),InputAccountsReveived[[#This Row],[Amount Invoiced]],0)</f>
        <v>0</v>
      </c>
      <c r="BJ41" s="18">
        <f>IF(InputAccountsReveived[[#This Row],[EOMonth]]=EOMONTH(FY05_M04,0),InputAccountsReveived[[#This Row],[Amount Invoiced]],0)</f>
        <v>0</v>
      </c>
      <c r="BK41" s="18">
        <f>IF(InputAccountsReveived[[#This Row],[EOMonth]]=EOMONTH(FY05_M05,0),InputAccountsReveived[[#This Row],[Amount Invoiced]],0)</f>
        <v>0</v>
      </c>
      <c r="BL41" s="18">
        <f>IF(InputAccountsReveived[[#This Row],[EOMonth]]=EOMONTH(FY05_M06,0),InputAccountsReveived[[#This Row],[Amount Invoiced]],0)</f>
        <v>0</v>
      </c>
      <c r="BM41" s="18">
        <f>IF(InputAccountsReveived[[#This Row],[EOMonth]]=EOMONTH(FY05_M07,0),InputAccountsReveived[[#This Row],[Amount Invoiced]],0)</f>
        <v>0</v>
      </c>
      <c r="BN41" s="18">
        <f>IF(InputAccountsReveived[[#This Row],[EOMonth]]=EOMONTH(FY05_M08,0),InputAccountsReveived[[#This Row],[Amount Invoiced]],0)</f>
        <v>0</v>
      </c>
      <c r="BO41" s="18">
        <f>IF(InputAccountsReveived[[#This Row],[EOMonth]]=EOMONTH(FY05_M09,0),InputAccountsReveived[[#This Row],[Amount Invoiced]],0)</f>
        <v>0</v>
      </c>
      <c r="BP41" s="18">
        <f>IF(InputAccountsReveived[[#This Row],[EOMonth]]=EOMONTH(FY05_M10,0),InputAccountsReveived[[#This Row],[Amount Invoiced]],0)</f>
        <v>0</v>
      </c>
      <c r="BQ41" s="18">
        <f>IF(InputAccountsReveived[[#This Row],[EOMonth]]=EOMONTH(FY05_M11,0),InputAccountsReveived[[#This Row],[Amount Invoiced]],0)</f>
        <v>0</v>
      </c>
      <c r="BR41" s="18">
        <f>IF(InputAccountsReveived[[#This Row],[EOMonth]]=EOMONTH(FY05_M12,0),InputAccountsReveived[[#This Row],[Amount Invoiced]],0)</f>
        <v>0</v>
      </c>
    </row>
    <row r="42" spans="2:70" ht="16.5" thickTop="1" thickBot="1" x14ac:dyDescent="0.3">
      <c r="B42" s="68"/>
      <c r="C42" s="6"/>
      <c r="D42" s="68"/>
      <c r="E42" s="68"/>
      <c r="F42" s="11"/>
      <c r="G42" s="6"/>
      <c r="H42" s="69" t="str">
        <f>IF(ISBLANK(InputAccountsReveived[[#This Row],[Date Invoiced]]),"",EOMONTH(InputAccountsReveived[[#This Row],[Date Invoiced]],0))</f>
        <v/>
      </c>
      <c r="I42" s="68"/>
      <c r="K42" s="10">
        <f>IF(InputAccountsReveived[[#This Row],[EOMonth]]=EOMONTH(FY01_M01,0),InputAccountsReveived[[#This Row],[Amount Invoiced]],0)</f>
        <v>0</v>
      </c>
      <c r="L42" s="10">
        <f>IF(InputAccountsReveived[[#This Row],[EOMonth]]=EOMONTH(FY01_M02,0),InputAccountsReveived[[#This Row],[Amount Invoiced]],0)</f>
        <v>0</v>
      </c>
      <c r="M42" s="10">
        <f>IF(InputAccountsReveived[[#This Row],[EOMonth]]=EOMONTH(FY01_M03,0),InputAccountsReveived[[#This Row],[Amount Invoiced]],0)</f>
        <v>0</v>
      </c>
      <c r="N42" s="10">
        <f>IF(InputAccountsReveived[[#This Row],[EOMonth]]=EOMONTH(FY01_M04,0),InputAccountsReveived[[#This Row],[Amount Invoiced]],0)</f>
        <v>0</v>
      </c>
      <c r="O42" s="10">
        <f>IF(InputAccountsReveived[[#This Row],[EOMonth]]=EOMONTH(FY01_M05,0),InputAccountsReveived[[#This Row],[Amount Invoiced]],0)</f>
        <v>0</v>
      </c>
      <c r="P42" s="10">
        <f>IF(InputAccountsReveived[[#This Row],[EOMonth]]=EOMONTH(FY01_M06,0),InputAccountsReveived[[#This Row],[Amount Invoiced]],0)</f>
        <v>0</v>
      </c>
      <c r="Q42" s="10">
        <f>IF(InputAccountsReveived[[#This Row],[EOMonth]]=EOMONTH(FY01_M07,0),InputAccountsReveived[[#This Row],[Amount Invoiced]],0)</f>
        <v>0</v>
      </c>
      <c r="R42" s="10">
        <f>IF(InputAccountsReveived[[#This Row],[EOMonth]]=EOMONTH(FY01_M08,0),InputAccountsReveived[[#This Row],[Amount Invoiced]],0)</f>
        <v>0</v>
      </c>
      <c r="S42" s="10">
        <f>IF(InputAccountsReveived[[#This Row],[EOMonth]]=EOMONTH(FY01_M09,0),InputAccountsReveived[[#This Row],[Amount Invoiced]],0)</f>
        <v>0</v>
      </c>
      <c r="T42" s="10">
        <f>IF(InputAccountsReveived[[#This Row],[EOMonth]]=EOMONTH(FY01_M10,0),InputAccountsReveived[[#This Row],[Amount Invoiced]],0)</f>
        <v>0</v>
      </c>
      <c r="U42" s="10">
        <f>IF(InputAccountsReveived[[#This Row],[EOMonth]]=EOMONTH(FY01_M11,0),InputAccountsReveived[[#This Row],[Amount Invoiced]],0)</f>
        <v>0</v>
      </c>
      <c r="V42" s="10">
        <f>IF(InputAccountsReveived[[#This Row],[EOMonth]]=EOMONTH(FY01_M12,0),InputAccountsReveived[[#This Row],[Amount Invoiced]],0)</f>
        <v>0</v>
      </c>
      <c r="W42" s="18">
        <f>IF(InputAccountsReveived[[#This Row],[EOMonth]]=EOMONTH(FY02_M01,0),InputAccountsReveived[[#This Row],[Amount Invoiced]],0)</f>
        <v>0</v>
      </c>
      <c r="X42" s="18">
        <f>IF(InputAccountsReveived[[#This Row],[EOMonth]]=EOMONTH(FY02_M02,0),InputAccountsReveived[[#This Row],[Amount Invoiced]],0)</f>
        <v>0</v>
      </c>
      <c r="Y42" s="18">
        <f>IF(InputAccountsReveived[[#This Row],[EOMonth]]=EOMONTH(FY02_M03,0),InputAccountsReveived[[#This Row],[Amount Invoiced]],0)</f>
        <v>0</v>
      </c>
      <c r="Z42" s="18">
        <f>IF(InputAccountsReveived[[#This Row],[EOMonth]]=EOMONTH(FY02_M04,0),InputAccountsReveived[[#This Row],[Amount Invoiced]],0)</f>
        <v>0</v>
      </c>
      <c r="AA42" s="18">
        <f>IF(InputAccountsReveived[[#This Row],[EOMonth]]=EOMONTH(FY02_M05,0),InputAccountsReveived[[#This Row],[Amount Invoiced]],0)</f>
        <v>0</v>
      </c>
      <c r="AB42" s="18">
        <f>IF(InputAccountsReveived[[#This Row],[EOMonth]]=EOMONTH(FY02_M06,0),InputAccountsReveived[[#This Row],[Amount Invoiced]],0)</f>
        <v>0</v>
      </c>
      <c r="AC42" s="18">
        <f>IF(InputAccountsReveived[[#This Row],[EOMonth]]=EOMONTH(FY02_M07,0),InputAccountsReveived[[#This Row],[Amount Invoiced]],0)</f>
        <v>0</v>
      </c>
      <c r="AD42" s="18">
        <f>IF(InputAccountsReveived[[#This Row],[EOMonth]]=EOMONTH(FY02_M08,0),InputAccountsReveived[[#This Row],[Amount Invoiced]],0)</f>
        <v>0</v>
      </c>
      <c r="AE42" s="18">
        <f>IF(InputAccountsReveived[[#This Row],[EOMonth]]=EOMONTH(FY02_M09,0),InputAccountsReveived[[#This Row],[Amount Invoiced]],0)</f>
        <v>0</v>
      </c>
      <c r="AF42" s="18">
        <f>IF(InputAccountsReveived[[#This Row],[EOMonth]]=EOMONTH(FY02_M10,0),InputAccountsReveived[[#This Row],[Amount Invoiced]],0)</f>
        <v>0</v>
      </c>
      <c r="AG42" s="18">
        <f>IF(InputAccountsReveived[[#This Row],[EOMonth]]=EOMONTH(FY02_M11,0),InputAccountsReveived[[#This Row],[Amount Invoiced]],0)</f>
        <v>0</v>
      </c>
      <c r="AH42" s="18">
        <f>IF(InputAccountsReveived[[#This Row],[EOMonth]]=EOMONTH(FY02_M12,0),InputAccountsReveived[[#This Row],[Amount Invoiced]],0)</f>
        <v>0</v>
      </c>
      <c r="AI42" s="18">
        <f>IF(InputAccountsReveived[[#This Row],[EOMonth]]=EOMONTH(FY03_M01,0),InputAccountsReveived[[#This Row],[Amount Invoiced]],0)</f>
        <v>0</v>
      </c>
      <c r="AJ42" s="18">
        <f>IF(InputAccountsReveived[[#This Row],[EOMonth]]=EOMONTH(FY03_M02,0),InputAccountsReveived[[#This Row],[Amount Invoiced]],0)</f>
        <v>0</v>
      </c>
      <c r="AK42" s="18">
        <f>IF(InputAccountsReveived[[#This Row],[EOMonth]]=EOMONTH(FY03_M03,0),InputAccountsReveived[[#This Row],[Amount Invoiced]],0)</f>
        <v>0</v>
      </c>
      <c r="AL42" s="18">
        <f>IF(InputAccountsReveived[[#This Row],[EOMonth]]=EOMONTH(FY03_M04,0),InputAccountsReveived[[#This Row],[Amount Invoiced]],0)</f>
        <v>0</v>
      </c>
      <c r="AM42" s="18">
        <f>IF(InputAccountsReveived[[#This Row],[EOMonth]]=EOMONTH(FY03_M05,0),InputAccountsReveived[[#This Row],[Amount Invoiced]],0)</f>
        <v>0</v>
      </c>
      <c r="AN42" s="18">
        <f>IF(InputAccountsReveived[[#This Row],[EOMonth]]=EOMONTH(FY03_M06,0),InputAccountsReveived[[#This Row],[Amount Invoiced]],0)</f>
        <v>0</v>
      </c>
      <c r="AO42" s="18">
        <f>IF(InputAccountsReveived[[#This Row],[EOMonth]]=EOMONTH(FY03_M07,0),InputAccountsReveived[[#This Row],[Amount Invoiced]],0)</f>
        <v>0</v>
      </c>
      <c r="AP42" s="18">
        <f>IF(InputAccountsReveived[[#This Row],[EOMonth]]=EOMONTH(FY03_M08,0),InputAccountsReveived[[#This Row],[Amount Invoiced]],0)</f>
        <v>0</v>
      </c>
      <c r="AQ42" s="18">
        <f>IF(InputAccountsReveived[[#This Row],[EOMonth]]=EOMONTH(FY03_M09,0),InputAccountsReveived[[#This Row],[Amount Invoiced]],0)</f>
        <v>0</v>
      </c>
      <c r="AR42" s="18">
        <f>IF(InputAccountsReveived[[#This Row],[EOMonth]]=EOMONTH(FY03_M10,0),InputAccountsReveived[[#This Row],[Amount Invoiced]],0)</f>
        <v>0</v>
      </c>
      <c r="AS42" s="18">
        <f>IF(InputAccountsReveived[[#This Row],[EOMonth]]=EOMONTH(FY03_M11,0),InputAccountsReveived[[#This Row],[Amount Invoiced]],0)</f>
        <v>0</v>
      </c>
      <c r="AT42" s="18">
        <f>IF(InputAccountsReveived[[#This Row],[EOMonth]]=EOMONTH(FY03_M12,0),InputAccountsReveived[[#This Row],[Amount Invoiced]],0)</f>
        <v>0</v>
      </c>
      <c r="AU42" s="18">
        <f>IF(InputAccountsReveived[[#This Row],[EOMonth]]=EOMONTH(FY04_M01,0),InputAccountsReveived[[#This Row],[Amount Invoiced]],0)</f>
        <v>0</v>
      </c>
      <c r="AV42" s="18">
        <f>IF(InputAccountsReveived[[#This Row],[EOMonth]]=EOMONTH(FY04_M02,0),InputAccountsReveived[[#This Row],[Amount Invoiced]],0)</f>
        <v>0</v>
      </c>
      <c r="AW42" s="18">
        <f>IF(InputAccountsReveived[[#This Row],[EOMonth]]=EOMONTH(FY04_M03,0),InputAccountsReveived[[#This Row],[Amount Invoiced]],0)</f>
        <v>0</v>
      </c>
      <c r="AX42" s="18">
        <f>IF(InputAccountsReveived[[#This Row],[EOMonth]]=EOMONTH(FY04_M04,0),InputAccountsReveived[[#This Row],[Amount Invoiced]],0)</f>
        <v>0</v>
      </c>
      <c r="AY42" s="18">
        <f>IF(InputAccountsReveived[[#This Row],[EOMonth]]=EOMONTH(FY04_M05,0),InputAccountsReveived[[#This Row],[Amount Invoiced]],0)</f>
        <v>0</v>
      </c>
      <c r="AZ42" s="18">
        <f>IF(InputAccountsReveived[[#This Row],[EOMonth]]=EOMONTH(FY04_M06,0),InputAccountsReveived[[#This Row],[Amount Invoiced]],0)</f>
        <v>0</v>
      </c>
      <c r="BA42" s="18">
        <f>IF(InputAccountsReveived[[#This Row],[EOMonth]]=EOMONTH(FY04_M07,0),InputAccountsReveived[[#This Row],[Amount Invoiced]],0)</f>
        <v>0</v>
      </c>
      <c r="BB42" s="18">
        <f>IF(InputAccountsReveived[[#This Row],[EOMonth]]=EOMONTH(FY04_M08,0),InputAccountsReveived[[#This Row],[Amount Invoiced]],0)</f>
        <v>0</v>
      </c>
      <c r="BC42" s="18">
        <f>IF(InputAccountsReveived[[#This Row],[EOMonth]]=EOMONTH(FY04_M09,0),InputAccountsReveived[[#This Row],[Amount Invoiced]],0)</f>
        <v>0</v>
      </c>
      <c r="BD42" s="18">
        <f>IF(InputAccountsReveived[[#This Row],[EOMonth]]=EOMONTH(FY04_M10,0),InputAccountsReveived[[#This Row],[Amount Invoiced]],0)</f>
        <v>0</v>
      </c>
      <c r="BE42" s="18">
        <f>IF(InputAccountsReveived[[#This Row],[EOMonth]]=EOMONTH(FY04_M11,0),InputAccountsReveived[[#This Row],[Amount Invoiced]],0)</f>
        <v>0</v>
      </c>
      <c r="BF42" s="18">
        <f>IF(InputAccountsReveived[[#This Row],[EOMonth]]=EOMONTH(FY04_M12,0),InputAccountsReveived[[#This Row],[Amount Invoiced]],0)</f>
        <v>0</v>
      </c>
      <c r="BG42" s="18">
        <f>IF(InputAccountsReveived[[#This Row],[EOMonth]]=EOMONTH(FY05_M01,0),InputAccountsReveived[[#This Row],[Amount Invoiced]],0)</f>
        <v>0</v>
      </c>
      <c r="BH42" s="18">
        <f>IF(InputAccountsReveived[[#This Row],[EOMonth]]=EOMONTH(FY05_M02,0),InputAccountsReveived[[#This Row],[Amount Invoiced]],0)</f>
        <v>0</v>
      </c>
      <c r="BI42" s="18">
        <f>IF(InputAccountsReveived[[#This Row],[EOMonth]]=EOMONTH(FY05_M03,0),InputAccountsReveived[[#This Row],[Amount Invoiced]],0)</f>
        <v>0</v>
      </c>
      <c r="BJ42" s="18">
        <f>IF(InputAccountsReveived[[#This Row],[EOMonth]]=EOMONTH(FY05_M04,0),InputAccountsReveived[[#This Row],[Amount Invoiced]],0)</f>
        <v>0</v>
      </c>
      <c r="BK42" s="18">
        <f>IF(InputAccountsReveived[[#This Row],[EOMonth]]=EOMONTH(FY05_M05,0),InputAccountsReveived[[#This Row],[Amount Invoiced]],0)</f>
        <v>0</v>
      </c>
      <c r="BL42" s="18">
        <f>IF(InputAccountsReveived[[#This Row],[EOMonth]]=EOMONTH(FY05_M06,0),InputAccountsReveived[[#This Row],[Amount Invoiced]],0)</f>
        <v>0</v>
      </c>
      <c r="BM42" s="18">
        <f>IF(InputAccountsReveived[[#This Row],[EOMonth]]=EOMONTH(FY05_M07,0),InputAccountsReveived[[#This Row],[Amount Invoiced]],0)</f>
        <v>0</v>
      </c>
      <c r="BN42" s="18">
        <f>IF(InputAccountsReveived[[#This Row],[EOMonth]]=EOMONTH(FY05_M08,0),InputAccountsReveived[[#This Row],[Amount Invoiced]],0)</f>
        <v>0</v>
      </c>
      <c r="BO42" s="18">
        <f>IF(InputAccountsReveived[[#This Row],[EOMonth]]=EOMONTH(FY05_M09,0),InputAccountsReveived[[#This Row],[Amount Invoiced]],0)</f>
        <v>0</v>
      </c>
      <c r="BP42" s="18">
        <f>IF(InputAccountsReveived[[#This Row],[EOMonth]]=EOMONTH(FY05_M10,0),InputAccountsReveived[[#This Row],[Amount Invoiced]],0)</f>
        <v>0</v>
      </c>
      <c r="BQ42" s="18">
        <f>IF(InputAccountsReveived[[#This Row],[EOMonth]]=EOMONTH(FY05_M11,0),InputAccountsReveived[[#This Row],[Amount Invoiced]],0)</f>
        <v>0</v>
      </c>
      <c r="BR42" s="18">
        <f>IF(InputAccountsReveived[[#This Row],[EOMonth]]=EOMONTH(FY05_M12,0),InputAccountsReveived[[#This Row],[Amount Invoiced]],0)</f>
        <v>0</v>
      </c>
    </row>
    <row r="43" spans="2:70" ht="16.5" thickTop="1" thickBot="1" x14ac:dyDescent="0.3">
      <c r="B43" s="68"/>
      <c r="C43" s="6"/>
      <c r="D43" s="68"/>
      <c r="E43" s="68"/>
      <c r="F43" s="11"/>
      <c r="G43" s="6"/>
      <c r="H43" s="69" t="str">
        <f>IF(ISBLANK(InputAccountsReveived[[#This Row],[Date Invoiced]]),"",EOMONTH(InputAccountsReveived[[#This Row],[Date Invoiced]],0))</f>
        <v/>
      </c>
      <c r="I43" s="68"/>
      <c r="K43" s="10">
        <f>IF(InputAccountsReveived[[#This Row],[EOMonth]]=EOMONTH(FY01_M01,0),InputAccountsReveived[[#This Row],[Amount Invoiced]],0)</f>
        <v>0</v>
      </c>
      <c r="L43" s="10">
        <f>IF(InputAccountsReveived[[#This Row],[EOMonth]]=EOMONTH(FY01_M02,0),InputAccountsReveived[[#This Row],[Amount Invoiced]],0)</f>
        <v>0</v>
      </c>
      <c r="M43" s="10">
        <f>IF(InputAccountsReveived[[#This Row],[EOMonth]]=EOMONTH(FY01_M03,0),InputAccountsReveived[[#This Row],[Amount Invoiced]],0)</f>
        <v>0</v>
      </c>
      <c r="N43" s="10">
        <f>IF(InputAccountsReveived[[#This Row],[EOMonth]]=EOMONTH(FY01_M04,0),InputAccountsReveived[[#This Row],[Amount Invoiced]],0)</f>
        <v>0</v>
      </c>
      <c r="O43" s="10">
        <f>IF(InputAccountsReveived[[#This Row],[EOMonth]]=EOMONTH(FY01_M05,0),InputAccountsReveived[[#This Row],[Amount Invoiced]],0)</f>
        <v>0</v>
      </c>
      <c r="P43" s="10">
        <f>IF(InputAccountsReveived[[#This Row],[EOMonth]]=EOMONTH(FY01_M06,0),InputAccountsReveived[[#This Row],[Amount Invoiced]],0)</f>
        <v>0</v>
      </c>
      <c r="Q43" s="10">
        <f>IF(InputAccountsReveived[[#This Row],[EOMonth]]=EOMONTH(FY01_M07,0),InputAccountsReveived[[#This Row],[Amount Invoiced]],0)</f>
        <v>0</v>
      </c>
      <c r="R43" s="10">
        <f>IF(InputAccountsReveived[[#This Row],[EOMonth]]=EOMONTH(FY01_M08,0),InputAccountsReveived[[#This Row],[Amount Invoiced]],0)</f>
        <v>0</v>
      </c>
      <c r="S43" s="10">
        <f>IF(InputAccountsReveived[[#This Row],[EOMonth]]=EOMONTH(FY01_M09,0),InputAccountsReveived[[#This Row],[Amount Invoiced]],0)</f>
        <v>0</v>
      </c>
      <c r="T43" s="10">
        <f>IF(InputAccountsReveived[[#This Row],[EOMonth]]=EOMONTH(FY01_M10,0),InputAccountsReveived[[#This Row],[Amount Invoiced]],0)</f>
        <v>0</v>
      </c>
      <c r="U43" s="10">
        <f>IF(InputAccountsReveived[[#This Row],[EOMonth]]=EOMONTH(FY01_M11,0),InputAccountsReveived[[#This Row],[Amount Invoiced]],0)</f>
        <v>0</v>
      </c>
      <c r="V43" s="10">
        <f>IF(InputAccountsReveived[[#This Row],[EOMonth]]=EOMONTH(FY01_M12,0),InputAccountsReveived[[#This Row],[Amount Invoiced]],0)</f>
        <v>0</v>
      </c>
      <c r="W43" s="18">
        <f>IF(InputAccountsReveived[[#This Row],[EOMonth]]=EOMONTH(FY02_M01,0),InputAccountsReveived[[#This Row],[Amount Invoiced]],0)</f>
        <v>0</v>
      </c>
      <c r="X43" s="18">
        <f>IF(InputAccountsReveived[[#This Row],[EOMonth]]=EOMONTH(FY02_M02,0),InputAccountsReveived[[#This Row],[Amount Invoiced]],0)</f>
        <v>0</v>
      </c>
      <c r="Y43" s="18">
        <f>IF(InputAccountsReveived[[#This Row],[EOMonth]]=EOMONTH(FY02_M03,0),InputAccountsReveived[[#This Row],[Amount Invoiced]],0)</f>
        <v>0</v>
      </c>
      <c r="Z43" s="18">
        <f>IF(InputAccountsReveived[[#This Row],[EOMonth]]=EOMONTH(FY02_M04,0),InputAccountsReveived[[#This Row],[Amount Invoiced]],0)</f>
        <v>0</v>
      </c>
      <c r="AA43" s="18">
        <f>IF(InputAccountsReveived[[#This Row],[EOMonth]]=EOMONTH(FY02_M05,0),InputAccountsReveived[[#This Row],[Amount Invoiced]],0)</f>
        <v>0</v>
      </c>
      <c r="AB43" s="18">
        <f>IF(InputAccountsReveived[[#This Row],[EOMonth]]=EOMONTH(FY02_M06,0),InputAccountsReveived[[#This Row],[Amount Invoiced]],0)</f>
        <v>0</v>
      </c>
      <c r="AC43" s="18">
        <f>IF(InputAccountsReveived[[#This Row],[EOMonth]]=EOMONTH(FY02_M07,0),InputAccountsReveived[[#This Row],[Amount Invoiced]],0)</f>
        <v>0</v>
      </c>
      <c r="AD43" s="18">
        <f>IF(InputAccountsReveived[[#This Row],[EOMonth]]=EOMONTH(FY02_M08,0),InputAccountsReveived[[#This Row],[Amount Invoiced]],0)</f>
        <v>0</v>
      </c>
      <c r="AE43" s="18">
        <f>IF(InputAccountsReveived[[#This Row],[EOMonth]]=EOMONTH(FY02_M09,0),InputAccountsReveived[[#This Row],[Amount Invoiced]],0)</f>
        <v>0</v>
      </c>
      <c r="AF43" s="18">
        <f>IF(InputAccountsReveived[[#This Row],[EOMonth]]=EOMONTH(FY02_M10,0),InputAccountsReveived[[#This Row],[Amount Invoiced]],0)</f>
        <v>0</v>
      </c>
      <c r="AG43" s="18">
        <f>IF(InputAccountsReveived[[#This Row],[EOMonth]]=EOMONTH(FY02_M11,0),InputAccountsReveived[[#This Row],[Amount Invoiced]],0)</f>
        <v>0</v>
      </c>
      <c r="AH43" s="18">
        <f>IF(InputAccountsReveived[[#This Row],[EOMonth]]=EOMONTH(FY02_M12,0),InputAccountsReveived[[#This Row],[Amount Invoiced]],0)</f>
        <v>0</v>
      </c>
      <c r="AI43" s="18">
        <f>IF(InputAccountsReveived[[#This Row],[EOMonth]]=EOMONTH(FY03_M01,0),InputAccountsReveived[[#This Row],[Amount Invoiced]],0)</f>
        <v>0</v>
      </c>
      <c r="AJ43" s="18">
        <f>IF(InputAccountsReveived[[#This Row],[EOMonth]]=EOMONTH(FY03_M02,0),InputAccountsReveived[[#This Row],[Amount Invoiced]],0)</f>
        <v>0</v>
      </c>
      <c r="AK43" s="18">
        <f>IF(InputAccountsReveived[[#This Row],[EOMonth]]=EOMONTH(FY03_M03,0),InputAccountsReveived[[#This Row],[Amount Invoiced]],0)</f>
        <v>0</v>
      </c>
      <c r="AL43" s="18">
        <f>IF(InputAccountsReveived[[#This Row],[EOMonth]]=EOMONTH(FY03_M04,0),InputAccountsReveived[[#This Row],[Amount Invoiced]],0)</f>
        <v>0</v>
      </c>
      <c r="AM43" s="18">
        <f>IF(InputAccountsReveived[[#This Row],[EOMonth]]=EOMONTH(FY03_M05,0),InputAccountsReveived[[#This Row],[Amount Invoiced]],0)</f>
        <v>0</v>
      </c>
      <c r="AN43" s="18">
        <f>IF(InputAccountsReveived[[#This Row],[EOMonth]]=EOMONTH(FY03_M06,0),InputAccountsReveived[[#This Row],[Amount Invoiced]],0)</f>
        <v>0</v>
      </c>
      <c r="AO43" s="18">
        <f>IF(InputAccountsReveived[[#This Row],[EOMonth]]=EOMONTH(FY03_M07,0),InputAccountsReveived[[#This Row],[Amount Invoiced]],0)</f>
        <v>0</v>
      </c>
      <c r="AP43" s="18">
        <f>IF(InputAccountsReveived[[#This Row],[EOMonth]]=EOMONTH(FY03_M08,0),InputAccountsReveived[[#This Row],[Amount Invoiced]],0)</f>
        <v>0</v>
      </c>
      <c r="AQ43" s="18">
        <f>IF(InputAccountsReveived[[#This Row],[EOMonth]]=EOMONTH(FY03_M09,0),InputAccountsReveived[[#This Row],[Amount Invoiced]],0)</f>
        <v>0</v>
      </c>
      <c r="AR43" s="18">
        <f>IF(InputAccountsReveived[[#This Row],[EOMonth]]=EOMONTH(FY03_M10,0),InputAccountsReveived[[#This Row],[Amount Invoiced]],0)</f>
        <v>0</v>
      </c>
      <c r="AS43" s="18">
        <f>IF(InputAccountsReveived[[#This Row],[EOMonth]]=EOMONTH(FY03_M11,0),InputAccountsReveived[[#This Row],[Amount Invoiced]],0)</f>
        <v>0</v>
      </c>
      <c r="AT43" s="18">
        <f>IF(InputAccountsReveived[[#This Row],[EOMonth]]=EOMONTH(FY03_M12,0),InputAccountsReveived[[#This Row],[Amount Invoiced]],0)</f>
        <v>0</v>
      </c>
      <c r="AU43" s="18">
        <f>IF(InputAccountsReveived[[#This Row],[EOMonth]]=EOMONTH(FY04_M01,0),InputAccountsReveived[[#This Row],[Amount Invoiced]],0)</f>
        <v>0</v>
      </c>
      <c r="AV43" s="18">
        <f>IF(InputAccountsReveived[[#This Row],[EOMonth]]=EOMONTH(FY04_M02,0),InputAccountsReveived[[#This Row],[Amount Invoiced]],0)</f>
        <v>0</v>
      </c>
      <c r="AW43" s="18">
        <f>IF(InputAccountsReveived[[#This Row],[EOMonth]]=EOMONTH(FY04_M03,0),InputAccountsReveived[[#This Row],[Amount Invoiced]],0)</f>
        <v>0</v>
      </c>
      <c r="AX43" s="18">
        <f>IF(InputAccountsReveived[[#This Row],[EOMonth]]=EOMONTH(FY04_M04,0),InputAccountsReveived[[#This Row],[Amount Invoiced]],0)</f>
        <v>0</v>
      </c>
      <c r="AY43" s="18">
        <f>IF(InputAccountsReveived[[#This Row],[EOMonth]]=EOMONTH(FY04_M05,0),InputAccountsReveived[[#This Row],[Amount Invoiced]],0)</f>
        <v>0</v>
      </c>
      <c r="AZ43" s="18">
        <f>IF(InputAccountsReveived[[#This Row],[EOMonth]]=EOMONTH(FY04_M06,0),InputAccountsReveived[[#This Row],[Amount Invoiced]],0)</f>
        <v>0</v>
      </c>
      <c r="BA43" s="18">
        <f>IF(InputAccountsReveived[[#This Row],[EOMonth]]=EOMONTH(FY04_M07,0),InputAccountsReveived[[#This Row],[Amount Invoiced]],0)</f>
        <v>0</v>
      </c>
      <c r="BB43" s="18">
        <f>IF(InputAccountsReveived[[#This Row],[EOMonth]]=EOMONTH(FY04_M08,0),InputAccountsReveived[[#This Row],[Amount Invoiced]],0)</f>
        <v>0</v>
      </c>
      <c r="BC43" s="18">
        <f>IF(InputAccountsReveived[[#This Row],[EOMonth]]=EOMONTH(FY04_M09,0),InputAccountsReveived[[#This Row],[Amount Invoiced]],0)</f>
        <v>0</v>
      </c>
      <c r="BD43" s="18">
        <f>IF(InputAccountsReveived[[#This Row],[EOMonth]]=EOMONTH(FY04_M10,0),InputAccountsReveived[[#This Row],[Amount Invoiced]],0)</f>
        <v>0</v>
      </c>
      <c r="BE43" s="18">
        <f>IF(InputAccountsReveived[[#This Row],[EOMonth]]=EOMONTH(FY04_M11,0),InputAccountsReveived[[#This Row],[Amount Invoiced]],0)</f>
        <v>0</v>
      </c>
      <c r="BF43" s="18">
        <f>IF(InputAccountsReveived[[#This Row],[EOMonth]]=EOMONTH(FY04_M12,0),InputAccountsReveived[[#This Row],[Amount Invoiced]],0)</f>
        <v>0</v>
      </c>
      <c r="BG43" s="18">
        <f>IF(InputAccountsReveived[[#This Row],[EOMonth]]=EOMONTH(FY05_M01,0),InputAccountsReveived[[#This Row],[Amount Invoiced]],0)</f>
        <v>0</v>
      </c>
      <c r="BH43" s="18">
        <f>IF(InputAccountsReveived[[#This Row],[EOMonth]]=EOMONTH(FY05_M02,0),InputAccountsReveived[[#This Row],[Amount Invoiced]],0)</f>
        <v>0</v>
      </c>
      <c r="BI43" s="18">
        <f>IF(InputAccountsReveived[[#This Row],[EOMonth]]=EOMONTH(FY05_M03,0),InputAccountsReveived[[#This Row],[Amount Invoiced]],0)</f>
        <v>0</v>
      </c>
      <c r="BJ43" s="18">
        <f>IF(InputAccountsReveived[[#This Row],[EOMonth]]=EOMONTH(FY05_M04,0),InputAccountsReveived[[#This Row],[Amount Invoiced]],0)</f>
        <v>0</v>
      </c>
      <c r="BK43" s="18">
        <f>IF(InputAccountsReveived[[#This Row],[EOMonth]]=EOMONTH(FY05_M05,0),InputAccountsReveived[[#This Row],[Amount Invoiced]],0)</f>
        <v>0</v>
      </c>
      <c r="BL43" s="18">
        <f>IF(InputAccountsReveived[[#This Row],[EOMonth]]=EOMONTH(FY05_M06,0),InputAccountsReveived[[#This Row],[Amount Invoiced]],0)</f>
        <v>0</v>
      </c>
      <c r="BM43" s="18">
        <f>IF(InputAccountsReveived[[#This Row],[EOMonth]]=EOMONTH(FY05_M07,0),InputAccountsReveived[[#This Row],[Amount Invoiced]],0)</f>
        <v>0</v>
      </c>
      <c r="BN43" s="18">
        <f>IF(InputAccountsReveived[[#This Row],[EOMonth]]=EOMONTH(FY05_M08,0),InputAccountsReveived[[#This Row],[Amount Invoiced]],0)</f>
        <v>0</v>
      </c>
      <c r="BO43" s="18">
        <f>IF(InputAccountsReveived[[#This Row],[EOMonth]]=EOMONTH(FY05_M09,0),InputAccountsReveived[[#This Row],[Amount Invoiced]],0)</f>
        <v>0</v>
      </c>
      <c r="BP43" s="18">
        <f>IF(InputAccountsReveived[[#This Row],[EOMonth]]=EOMONTH(FY05_M10,0),InputAccountsReveived[[#This Row],[Amount Invoiced]],0)</f>
        <v>0</v>
      </c>
      <c r="BQ43" s="18">
        <f>IF(InputAccountsReveived[[#This Row],[EOMonth]]=EOMONTH(FY05_M11,0),InputAccountsReveived[[#This Row],[Amount Invoiced]],0)</f>
        <v>0</v>
      </c>
      <c r="BR43" s="18">
        <f>IF(InputAccountsReveived[[#This Row],[EOMonth]]=EOMONTH(FY05_M12,0),InputAccountsReveived[[#This Row],[Amount Invoiced]],0)</f>
        <v>0</v>
      </c>
    </row>
    <row r="44" spans="2:70" ht="16.5" thickTop="1" thickBot="1" x14ac:dyDescent="0.3">
      <c r="B44" s="68"/>
      <c r="C44" s="6"/>
      <c r="D44" s="68"/>
      <c r="E44" s="68"/>
      <c r="F44" s="11"/>
      <c r="G44" s="6"/>
      <c r="H44" s="69" t="str">
        <f>IF(ISBLANK(InputAccountsReveived[[#This Row],[Date Invoiced]]),"",EOMONTH(InputAccountsReveived[[#This Row],[Date Invoiced]],0))</f>
        <v/>
      </c>
      <c r="I44" s="68"/>
      <c r="K44" s="10">
        <f>IF(InputAccountsReveived[[#This Row],[EOMonth]]=EOMONTH(FY01_M01,0),InputAccountsReveived[[#This Row],[Amount Invoiced]],0)</f>
        <v>0</v>
      </c>
      <c r="L44" s="10">
        <f>IF(InputAccountsReveived[[#This Row],[EOMonth]]=EOMONTH(FY01_M02,0),InputAccountsReveived[[#This Row],[Amount Invoiced]],0)</f>
        <v>0</v>
      </c>
      <c r="M44" s="10">
        <f>IF(InputAccountsReveived[[#This Row],[EOMonth]]=EOMONTH(FY01_M03,0),InputAccountsReveived[[#This Row],[Amount Invoiced]],0)</f>
        <v>0</v>
      </c>
      <c r="N44" s="10">
        <f>IF(InputAccountsReveived[[#This Row],[EOMonth]]=EOMONTH(FY01_M04,0),InputAccountsReveived[[#This Row],[Amount Invoiced]],0)</f>
        <v>0</v>
      </c>
      <c r="O44" s="10">
        <f>IF(InputAccountsReveived[[#This Row],[EOMonth]]=EOMONTH(FY01_M05,0),InputAccountsReveived[[#This Row],[Amount Invoiced]],0)</f>
        <v>0</v>
      </c>
      <c r="P44" s="10">
        <f>IF(InputAccountsReveived[[#This Row],[EOMonth]]=EOMONTH(FY01_M06,0),InputAccountsReveived[[#This Row],[Amount Invoiced]],0)</f>
        <v>0</v>
      </c>
      <c r="Q44" s="10">
        <f>IF(InputAccountsReveived[[#This Row],[EOMonth]]=EOMONTH(FY01_M07,0),InputAccountsReveived[[#This Row],[Amount Invoiced]],0)</f>
        <v>0</v>
      </c>
      <c r="R44" s="10">
        <f>IF(InputAccountsReveived[[#This Row],[EOMonth]]=EOMONTH(FY01_M08,0),InputAccountsReveived[[#This Row],[Amount Invoiced]],0)</f>
        <v>0</v>
      </c>
      <c r="S44" s="10">
        <f>IF(InputAccountsReveived[[#This Row],[EOMonth]]=EOMONTH(FY01_M09,0),InputAccountsReveived[[#This Row],[Amount Invoiced]],0)</f>
        <v>0</v>
      </c>
      <c r="T44" s="10">
        <f>IF(InputAccountsReveived[[#This Row],[EOMonth]]=EOMONTH(FY01_M10,0),InputAccountsReveived[[#This Row],[Amount Invoiced]],0)</f>
        <v>0</v>
      </c>
      <c r="U44" s="10">
        <f>IF(InputAccountsReveived[[#This Row],[EOMonth]]=EOMONTH(FY01_M11,0),InputAccountsReveived[[#This Row],[Amount Invoiced]],0)</f>
        <v>0</v>
      </c>
      <c r="V44" s="10">
        <f>IF(InputAccountsReveived[[#This Row],[EOMonth]]=EOMONTH(FY01_M12,0),InputAccountsReveived[[#This Row],[Amount Invoiced]],0)</f>
        <v>0</v>
      </c>
      <c r="W44" s="18">
        <f>IF(InputAccountsReveived[[#This Row],[EOMonth]]=EOMONTH(FY02_M01,0),InputAccountsReveived[[#This Row],[Amount Invoiced]],0)</f>
        <v>0</v>
      </c>
      <c r="X44" s="18">
        <f>IF(InputAccountsReveived[[#This Row],[EOMonth]]=EOMONTH(FY02_M02,0),InputAccountsReveived[[#This Row],[Amount Invoiced]],0)</f>
        <v>0</v>
      </c>
      <c r="Y44" s="18">
        <f>IF(InputAccountsReveived[[#This Row],[EOMonth]]=EOMONTH(FY02_M03,0),InputAccountsReveived[[#This Row],[Amount Invoiced]],0)</f>
        <v>0</v>
      </c>
      <c r="Z44" s="18">
        <f>IF(InputAccountsReveived[[#This Row],[EOMonth]]=EOMONTH(FY02_M04,0),InputAccountsReveived[[#This Row],[Amount Invoiced]],0)</f>
        <v>0</v>
      </c>
      <c r="AA44" s="18">
        <f>IF(InputAccountsReveived[[#This Row],[EOMonth]]=EOMONTH(FY02_M05,0),InputAccountsReveived[[#This Row],[Amount Invoiced]],0)</f>
        <v>0</v>
      </c>
      <c r="AB44" s="18">
        <f>IF(InputAccountsReveived[[#This Row],[EOMonth]]=EOMONTH(FY02_M06,0),InputAccountsReveived[[#This Row],[Amount Invoiced]],0)</f>
        <v>0</v>
      </c>
      <c r="AC44" s="18">
        <f>IF(InputAccountsReveived[[#This Row],[EOMonth]]=EOMONTH(FY02_M07,0),InputAccountsReveived[[#This Row],[Amount Invoiced]],0)</f>
        <v>0</v>
      </c>
      <c r="AD44" s="18">
        <f>IF(InputAccountsReveived[[#This Row],[EOMonth]]=EOMONTH(FY02_M08,0),InputAccountsReveived[[#This Row],[Amount Invoiced]],0)</f>
        <v>0</v>
      </c>
      <c r="AE44" s="18">
        <f>IF(InputAccountsReveived[[#This Row],[EOMonth]]=EOMONTH(FY02_M09,0),InputAccountsReveived[[#This Row],[Amount Invoiced]],0)</f>
        <v>0</v>
      </c>
      <c r="AF44" s="18">
        <f>IF(InputAccountsReveived[[#This Row],[EOMonth]]=EOMONTH(FY02_M10,0),InputAccountsReveived[[#This Row],[Amount Invoiced]],0)</f>
        <v>0</v>
      </c>
      <c r="AG44" s="18">
        <f>IF(InputAccountsReveived[[#This Row],[EOMonth]]=EOMONTH(FY02_M11,0),InputAccountsReveived[[#This Row],[Amount Invoiced]],0)</f>
        <v>0</v>
      </c>
      <c r="AH44" s="18">
        <f>IF(InputAccountsReveived[[#This Row],[EOMonth]]=EOMONTH(FY02_M12,0),InputAccountsReveived[[#This Row],[Amount Invoiced]],0)</f>
        <v>0</v>
      </c>
      <c r="AI44" s="18">
        <f>IF(InputAccountsReveived[[#This Row],[EOMonth]]=EOMONTH(FY03_M01,0),InputAccountsReveived[[#This Row],[Amount Invoiced]],0)</f>
        <v>0</v>
      </c>
      <c r="AJ44" s="18">
        <f>IF(InputAccountsReveived[[#This Row],[EOMonth]]=EOMONTH(FY03_M02,0),InputAccountsReveived[[#This Row],[Amount Invoiced]],0)</f>
        <v>0</v>
      </c>
      <c r="AK44" s="18">
        <f>IF(InputAccountsReveived[[#This Row],[EOMonth]]=EOMONTH(FY03_M03,0),InputAccountsReveived[[#This Row],[Amount Invoiced]],0)</f>
        <v>0</v>
      </c>
      <c r="AL44" s="18">
        <f>IF(InputAccountsReveived[[#This Row],[EOMonth]]=EOMONTH(FY03_M04,0),InputAccountsReveived[[#This Row],[Amount Invoiced]],0)</f>
        <v>0</v>
      </c>
      <c r="AM44" s="18">
        <f>IF(InputAccountsReveived[[#This Row],[EOMonth]]=EOMONTH(FY03_M05,0),InputAccountsReveived[[#This Row],[Amount Invoiced]],0)</f>
        <v>0</v>
      </c>
      <c r="AN44" s="18">
        <f>IF(InputAccountsReveived[[#This Row],[EOMonth]]=EOMONTH(FY03_M06,0),InputAccountsReveived[[#This Row],[Amount Invoiced]],0)</f>
        <v>0</v>
      </c>
      <c r="AO44" s="18">
        <f>IF(InputAccountsReveived[[#This Row],[EOMonth]]=EOMONTH(FY03_M07,0),InputAccountsReveived[[#This Row],[Amount Invoiced]],0)</f>
        <v>0</v>
      </c>
      <c r="AP44" s="18">
        <f>IF(InputAccountsReveived[[#This Row],[EOMonth]]=EOMONTH(FY03_M08,0),InputAccountsReveived[[#This Row],[Amount Invoiced]],0)</f>
        <v>0</v>
      </c>
      <c r="AQ44" s="18">
        <f>IF(InputAccountsReveived[[#This Row],[EOMonth]]=EOMONTH(FY03_M09,0),InputAccountsReveived[[#This Row],[Amount Invoiced]],0)</f>
        <v>0</v>
      </c>
      <c r="AR44" s="18">
        <f>IF(InputAccountsReveived[[#This Row],[EOMonth]]=EOMONTH(FY03_M10,0),InputAccountsReveived[[#This Row],[Amount Invoiced]],0)</f>
        <v>0</v>
      </c>
      <c r="AS44" s="18">
        <f>IF(InputAccountsReveived[[#This Row],[EOMonth]]=EOMONTH(FY03_M11,0),InputAccountsReveived[[#This Row],[Amount Invoiced]],0)</f>
        <v>0</v>
      </c>
      <c r="AT44" s="18">
        <f>IF(InputAccountsReveived[[#This Row],[EOMonth]]=EOMONTH(FY03_M12,0),InputAccountsReveived[[#This Row],[Amount Invoiced]],0)</f>
        <v>0</v>
      </c>
      <c r="AU44" s="18">
        <f>IF(InputAccountsReveived[[#This Row],[EOMonth]]=EOMONTH(FY04_M01,0),InputAccountsReveived[[#This Row],[Amount Invoiced]],0)</f>
        <v>0</v>
      </c>
      <c r="AV44" s="18">
        <f>IF(InputAccountsReveived[[#This Row],[EOMonth]]=EOMONTH(FY04_M02,0),InputAccountsReveived[[#This Row],[Amount Invoiced]],0)</f>
        <v>0</v>
      </c>
      <c r="AW44" s="18">
        <f>IF(InputAccountsReveived[[#This Row],[EOMonth]]=EOMONTH(FY04_M03,0),InputAccountsReveived[[#This Row],[Amount Invoiced]],0)</f>
        <v>0</v>
      </c>
      <c r="AX44" s="18">
        <f>IF(InputAccountsReveived[[#This Row],[EOMonth]]=EOMONTH(FY04_M04,0),InputAccountsReveived[[#This Row],[Amount Invoiced]],0)</f>
        <v>0</v>
      </c>
      <c r="AY44" s="18">
        <f>IF(InputAccountsReveived[[#This Row],[EOMonth]]=EOMONTH(FY04_M05,0),InputAccountsReveived[[#This Row],[Amount Invoiced]],0)</f>
        <v>0</v>
      </c>
      <c r="AZ44" s="18">
        <f>IF(InputAccountsReveived[[#This Row],[EOMonth]]=EOMONTH(FY04_M06,0),InputAccountsReveived[[#This Row],[Amount Invoiced]],0)</f>
        <v>0</v>
      </c>
      <c r="BA44" s="18">
        <f>IF(InputAccountsReveived[[#This Row],[EOMonth]]=EOMONTH(FY04_M07,0),InputAccountsReveived[[#This Row],[Amount Invoiced]],0)</f>
        <v>0</v>
      </c>
      <c r="BB44" s="18">
        <f>IF(InputAccountsReveived[[#This Row],[EOMonth]]=EOMONTH(FY04_M08,0),InputAccountsReveived[[#This Row],[Amount Invoiced]],0)</f>
        <v>0</v>
      </c>
      <c r="BC44" s="18">
        <f>IF(InputAccountsReveived[[#This Row],[EOMonth]]=EOMONTH(FY04_M09,0),InputAccountsReveived[[#This Row],[Amount Invoiced]],0)</f>
        <v>0</v>
      </c>
      <c r="BD44" s="18">
        <f>IF(InputAccountsReveived[[#This Row],[EOMonth]]=EOMONTH(FY04_M10,0),InputAccountsReveived[[#This Row],[Amount Invoiced]],0)</f>
        <v>0</v>
      </c>
      <c r="BE44" s="18">
        <f>IF(InputAccountsReveived[[#This Row],[EOMonth]]=EOMONTH(FY04_M11,0),InputAccountsReveived[[#This Row],[Amount Invoiced]],0)</f>
        <v>0</v>
      </c>
      <c r="BF44" s="18">
        <f>IF(InputAccountsReveived[[#This Row],[EOMonth]]=EOMONTH(FY04_M12,0),InputAccountsReveived[[#This Row],[Amount Invoiced]],0)</f>
        <v>0</v>
      </c>
      <c r="BG44" s="18">
        <f>IF(InputAccountsReveived[[#This Row],[EOMonth]]=EOMONTH(FY05_M01,0),InputAccountsReveived[[#This Row],[Amount Invoiced]],0)</f>
        <v>0</v>
      </c>
      <c r="BH44" s="18">
        <f>IF(InputAccountsReveived[[#This Row],[EOMonth]]=EOMONTH(FY05_M02,0),InputAccountsReveived[[#This Row],[Amount Invoiced]],0)</f>
        <v>0</v>
      </c>
      <c r="BI44" s="18">
        <f>IF(InputAccountsReveived[[#This Row],[EOMonth]]=EOMONTH(FY05_M03,0),InputAccountsReveived[[#This Row],[Amount Invoiced]],0)</f>
        <v>0</v>
      </c>
      <c r="BJ44" s="18">
        <f>IF(InputAccountsReveived[[#This Row],[EOMonth]]=EOMONTH(FY05_M04,0),InputAccountsReveived[[#This Row],[Amount Invoiced]],0)</f>
        <v>0</v>
      </c>
      <c r="BK44" s="18">
        <f>IF(InputAccountsReveived[[#This Row],[EOMonth]]=EOMONTH(FY05_M05,0),InputAccountsReveived[[#This Row],[Amount Invoiced]],0)</f>
        <v>0</v>
      </c>
      <c r="BL44" s="18">
        <f>IF(InputAccountsReveived[[#This Row],[EOMonth]]=EOMONTH(FY05_M06,0),InputAccountsReveived[[#This Row],[Amount Invoiced]],0)</f>
        <v>0</v>
      </c>
      <c r="BM44" s="18">
        <f>IF(InputAccountsReveived[[#This Row],[EOMonth]]=EOMONTH(FY05_M07,0),InputAccountsReveived[[#This Row],[Amount Invoiced]],0)</f>
        <v>0</v>
      </c>
      <c r="BN44" s="18">
        <f>IF(InputAccountsReveived[[#This Row],[EOMonth]]=EOMONTH(FY05_M08,0),InputAccountsReveived[[#This Row],[Amount Invoiced]],0)</f>
        <v>0</v>
      </c>
      <c r="BO44" s="18">
        <f>IF(InputAccountsReveived[[#This Row],[EOMonth]]=EOMONTH(FY05_M09,0),InputAccountsReveived[[#This Row],[Amount Invoiced]],0)</f>
        <v>0</v>
      </c>
      <c r="BP44" s="18">
        <f>IF(InputAccountsReveived[[#This Row],[EOMonth]]=EOMONTH(FY05_M10,0),InputAccountsReveived[[#This Row],[Amount Invoiced]],0)</f>
        <v>0</v>
      </c>
      <c r="BQ44" s="18">
        <f>IF(InputAccountsReveived[[#This Row],[EOMonth]]=EOMONTH(FY05_M11,0),InputAccountsReveived[[#This Row],[Amount Invoiced]],0)</f>
        <v>0</v>
      </c>
      <c r="BR44" s="18">
        <f>IF(InputAccountsReveived[[#This Row],[EOMonth]]=EOMONTH(FY05_M12,0),InputAccountsReveived[[#This Row],[Amount Invoiced]],0)</f>
        <v>0</v>
      </c>
    </row>
    <row r="45" spans="2:70" ht="16.5" thickTop="1" thickBot="1" x14ac:dyDescent="0.3">
      <c r="B45" s="68"/>
      <c r="C45" s="6"/>
      <c r="D45" s="68"/>
      <c r="E45" s="68"/>
      <c r="F45" s="11"/>
      <c r="G45" s="6"/>
      <c r="H45" s="69" t="str">
        <f>IF(ISBLANK(InputAccountsReveived[[#This Row],[Date Invoiced]]),"",EOMONTH(InputAccountsReveived[[#This Row],[Date Invoiced]],0))</f>
        <v/>
      </c>
      <c r="I45" s="68"/>
      <c r="K45" s="10">
        <f>IF(InputAccountsReveived[[#This Row],[EOMonth]]=EOMONTH(FY01_M01,0),InputAccountsReveived[[#This Row],[Amount Invoiced]],0)</f>
        <v>0</v>
      </c>
      <c r="L45" s="10">
        <f>IF(InputAccountsReveived[[#This Row],[EOMonth]]=EOMONTH(FY01_M02,0),InputAccountsReveived[[#This Row],[Amount Invoiced]],0)</f>
        <v>0</v>
      </c>
      <c r="M45" s="10">
        <f>IF(InputAccountsReveived[[#This Row],[EOMonth]]=EOMONTH(FY01_M03,0),InputAccountsReveived[[#This Row],[Amount Invoiced]],0)</f>
        <v>0</v>
      </c>
      <c r="N45" s="10">
        <f>IF(InputAccountsReveived[[#This Row],[EOMonth]]=EOMONTH(FY01_M04,0),InputAccountsReveived[[#This Row],[Amount Invoiced]],0)</f>
        <v>0</v>
      </c>
      <c r="O45" s="10">
        <f>IF(InputAccountsReveived[[#This Row],[EOMonth]]=EOMONTH(FY01_M05,0),InputAccountsReveived[[#This Row],[Amount Invoiced]],0)</f>
        <v>0</v>
      </c>
      <c r="P45" s="10">
        <f>IF(InputAccountsReveived[[#This Row],[EOMonth]]=EOMONTH(FY01_M06,0),InputAccountsReveived[[#This Row],[Amount Invoiced]],0)</f>
        <v>0</v>
      </c>
      <c r="Q45" s="10">
        <f>IF(InputAccountsReveived[[#This Row],[EOMonth]]=EOMONTH(FY01_M07,0),InputAccountsReveived[[#This Row],[Amount Invoiced]],0)</f>
        <v>0</v>
      </c>
      <c r="R45" s="10">
        <f>IF(InputAccountsReveived[[#This Row],[EOMonth]]=EOMONTH(FY01_M08,0),InputAccountsReveived[[#This Row],[Amount Invoiced]],0)</f>
        <v>0</v>
      </c>
      <c r="S45" s="10">
        <f>IF(InputAccountsReveived[[#This Row],[EOMonth]]=EOMONTH(FY01_M09,0),InputAccountsReveived[[#This Row],[Amount Invoiced]],0)</f>
        <v>0</v>
      </c>
      <c r="T45" s="10">
        <f>IF(InputAccountsReveived[[#This Row],[EOMonth]]=EOMONTH(FY01_M10,0),InputAccountsReveived[[#This Row],[Amount Invoiced]],0)</f>
        <v>0</v>
      </c>
      <c r="U45" s="10">
        <f>IF(InputAccountsReveived[[#This Row],[EOMonth]]=EOMONTH(FY01_M11,0),InputAccountsReveived[[#This Row],[Amount Invoiced]],0)</f>
        <v>0</v>
      </c>
      <c r="V45" s="10">
        <f>IF(InputAccountsReveived[[#This Row],[EOMonth]]=EOMONTH(FY01_M12,0),InputAccountsReveived[[#This Row],[Amount Invoiced]],0)</f>
        <v>0</v>
      </c>
      <c r="W45" s="18">
        <f>IF(InputAccountsReveived[[#This Row],[EOMonth]]=EOMONTH(FY02_M01,0),InputAccountsReveived[[#This Row],[Amount Invoiced]],0)</f>
        <v>0</v>
      </c>
      <c r="X45" s="18">
        <f>IF(InputAccountsReveived[[#This Row],[EOMonth]]=EOMONTH(FY02_M02,0),InputAccountsReveived[[#This Row],[Amount Invoiced]],0)</f>
        <v>0</v>
      </c>
      <c r="Y45" s="18">
        <f>IF(InputAccountsReveived[[#This Row],[EOMonth]]=EOMONTH(FY02_M03,0),InputAccountsReveived[[#This Row],[Amount Invoiced]],0)</f>
        <v>0</v>
      </c>
      <c r="Z45" s="18">
        <f>IF(InputAccountsReveived[[#This Row],[EOMonth]]=EOMONTH(FY02_M04,0),InputAccountsReveived[[#This Row],[Amount Invoiced]],0)</f>
        <v>0</v>
      </c>
      <c r="AA45" s="18">
        <f>IF(InputAccountsReveived[[#This Row],[EOMonth]]=EOMONTH(FY02_M05,0),InputAccountsReveived[[#This Row],[Amount Invoiced]],0)</f>
        <v>0</v>
      </c>
      <c r="AB45" s="18">
        <f>IF(InputAccountsReveived[[#This Row],[EOMonth]]=EOMONTH(FY02_M06,0),InputAccountsReveived[[#This Row],[Amount Invoiced]],0)</f>
        <v>0</v>
      </c>
      <c r="AC45" s="18">
        <f>IF(InputAccountsReveived[[#This Row],[EOMonth]]=EOMONTH(FY02_M07,0),InputAccountsReveived[[#This Row],[Amount Invoiced]],0)</f>
        <v>0</v>
      </c>
      <c r="AD45" s="18">
        <f>IF(InputAccountsReveived[[#This Row],[EOMonth]]=EOMONTH(FY02_M08,0),InputAccountsReveived[[#This Row],[Amount Invoiced]],0)</f>
        <v>0</v>
      </c>
      <c r="AE45" s="18">
        <f>IF(InputAccountsReveived[[#This Row],[EOMonth]]=EOMONTH(FY02_M09,0),InputAccountsReveived[[#This Row],[Amount Invoiced]],0)</f>
        <v>0</v>
      </c>
      <c r="AF45" s="18">
        <f>IF(InputAccountsReveived[[#This Row],[EOMonth]]=EOMONTH(FY02_M10,0),InputAccountsReveived[[#This Row],[Amount Invoiced]],0)</f>
        <v>0</v>
      </c>
      <c r="AG45" s="18">
        <f>IF(InputAccountsReveived[[#This Row],[EOMonth]]=EOMONTH(FY02_M11,0),InputAccountsReveived[[#This Row],[Amount Invoiced]],0)</f>
        <v>0</v>
      </c>
      <c r="AH45" s="18">
        <f>IF(InputAccountsReveived[[#This Row],[EOMonth]]=EOMONTH(FY02_M12,0),InputAccountsReveived[[#This Row],[Amount Invoiced]],0)</f>
        <v>0</v>
      </c>
      <c r="AI45" s="18">
        <f>IF(InputAccountsReveived[[#This Row],[EOMonth]]=EOMONTH(FY03_M01,0),InputAccountsReveived[[#This Row],[Amount Invoiced]],0)</f>
        <v>0</v>
      </c>
      <c r="AJ45" s="18">
        <f>IF(InputAccountsReveived[[#This Row],[EOMonth]]=EOMONTH(FY03_M02,0),InputAccountsReveived[[#This Row],[Amount Invoiced]],0)</f>
        <v>0</v>
      </c>
      <c r="AK45" s="18">
        <f>IF(InputAccountsReveived[[#This Row],[EOMonth]]=EOMONTH(FY03_M03,0),InputAccountsReveived[[#This Row],[Amount Invoiced]],0)</f>
        <v>0</v>
      </c>
      <c r="AL45" s="18">
        <f>IF(InputAccountsReveived[[#This Row],[EOMonth]]=EOMONTH(FY03_M04,0),InputAccountsReveived[[#This Row],[Amount Invoiced]],0)</f>
        <v>0</v>
      </c>
      <c r="AM45" s="18">
        <f>IF(InputAccountsReveived[[#This Row],[EOMonth]]=EOMONTH(FY03_M05,0),InputAccountsReveived[[#This Row],[Amount Invoiced]],0)</f>
        <v>0</v>
      </c>
      <c r="AN45" s="18">
        <f>IF(InputAccountsReveived[[#This Row],[EOMonth]]=EOMONTH(FY03_M06,0),InputAccountsReveived[[#This Row],[Amount Invoiced]],0)</f>
        <v>0</v>
      </c>
      <c r="AO45" s="18">
        <f>IF(InputAccountsReveived[[#This Row],[EOMonth]]=EOMONTH(FY03_M07,0),InputAccountsReveived[[#This Row],[Amount Invoiced]],0)</f>
        <v>0</v>
      </c>
      <c r="AP45" s="18">
        <f>IF(InputAccountsReveived[[#This Row],[EOMonth]]=EOMONTH(FY03_M08,0),InputAccountsReveived[[#This Row],[Amount Invoiced]],0)</f>
        <v>0</v>
      </c>
      <c r="AQ45" s="18">
        <f>IF(InputAccountsReveived[[#This Row],[EOMonth]]=EOMONTH(FY03_M09,0),InputAccountsReveived[[#This Row],[Amount Invoiced]],0)</f>
        <v>0</v>
      </c>
      <c r="AR45" s="18">
        <f>IF(InputAccountsReveived[[#This Row],[EOMonth]]=EOMONTH(FY03_M10,0),InputAccountsReveived[[#This Row],[Amount Invoiced]],0)</f>
        <v>0</v>
      </c>
      <c r="AS45" s="18">
        <f>IF(InputAccountsReveived[[#This Row],[EOMonth]]=EOMONTH(FY03_M11,0),InputAccountsReveived[[#This Row],[Amount Invoiced]],0)</f>
        <v>0</v>
      </c>
      <c r="AT45" s="18">
        <f>IF(InputAccountsReveived[[#This Row],[EOMonth]]=EOMONTH(FY03_M12,0),InputAccountsReveived[[#This Row],[Amount Invoiced]],0)</f>
        <v>0</v>
      </c>
      <c r="AU45" s="18">
        <f>IF(InputAccountsReveived[[#This Row],[EOMonth]]=EOMONTH(FY04_M01,0),InputAccountsReveived[[#This Row],[Amount Invoiced]],0)</f>
        <v>0</v>
      </c>
      <c r="AV45" s="18">
        <f>IF(InputAccountsReveived[[#This Row],[EOMonth]]=EOMONTH(FY04_M02,0),InputAccountsReveived[[#This Row],[Amount Invoiced]],0)</f>
        <v>0</v>
      </c>
      <c r="AW45" s="18">
        <f>IF(InputAccountsReveived[[#This Row],[EOMonth]]=EOMONTH(FY04_M03,0),InputAccountsReveived[[#This Row],[Amount Invoiced]],0)</f>
        <v>0</v>
      </c>
      <c r="AX45" s="18">
        <f>IF(InputAccountsReveived[[#This Row],[EOMonth]]=EOMONTH(FY04_M04,0),InputAccountsReveived[[#This Row],[Amount Invoiced]],0)</f>
        <v>0</v>
      </c>
      <c r="AY45" s="18">
        <f>IF(InputAccountsReveived[[#This Row],[EOMonth]]=EOMONTH(FY04_M05,0),InputAccountsReveived[[#This Row],[Amount Invoiced]],0)</f>
        <v>0</v>
      </c>
      <c r="AZ45" s="18">
        <f>IF(InputAccountsReveived[[#This Row],[EOMonth]]=EOMONTH(FY04_M06,0),InputAccountsReveived[[#This Row],[Amount Invoiced]],0)</f>
        <v>0</v>
      </c>
      <c r="BA45" s="18">
        <f>IF(InputAccountsReveived[[#This Row],[EOMonth]]=EOMONTH(FY04_M07,0),InputAccountsReveived[[#This Row],[Amount Invoiced]],0)</f>
        <v>0</v>
      </c>
      <c r="BB45" s="18">
        <f>IF(InputAccountsReveived[[#This Row],[EOMonth]]=EOMONTH(FY04_M08,0),InputAccountsReveived[[#This Row],[Amount Invoiced]],0)</f>
        <v>0</v>
      </c>
      <c r="BC45" s="18">
        <f>IF(InputAccountsReveived[[#This Row],[EOMonth]]=EOMONTH(FY04_M09,0),InputAccountsReveived[[#This Row],[Amount Invoiced]],0)</f>
        <v>0</v>
      </c>
      <c r="BD45" s="18">
        <f>IF(InputAccountsReveived[[#This Row],[EOMonth]]=EOMONTH(FY04_M10,0),InputAccountsReveived[[#This Row],[Amount Invoiced]],0)</f>
        <v>0</v>
      </c>
      <c r="BE45" s="18">
        <f>IF(InputAccountsReveived[[#This Row],[EOMonth]]=EOMONTH(FY04_M11,0),InputAccountsReveived[[#This Row],[Amount Invoiced]],0)</f>
        <v>0</v>
      </c>
      <c r="BF45" s="18">
        <f>IF(InputAccountsReveived[[#This Row],[EOMonth]]=EOMONTH(FY04_M12,0),InputAccountsReveived[[#This Row],[Amount Invoiced]],0)</f>
        <v>0</v>
      </c>
      <c r="BG45" s="18">
        <f>IF(InputAccountsReveived[[#This Row],[EOMonth]]=EOMONTH(FY05_M01,0),InputAccountsReveived[[#This Row],[Amount Invoiced]],0)</f>
        <v>0</v>
      </c>
      <c r="BH45" s="18">
        <f>IF(InputAccountsReveived[[#This Row],[EOMonth]]=EOMONTH(FY05_M02,0),InputAccountsReveived[[#This Row],[Amount Invoiced]],0)</f>
        <v>0</v>
      </c>
      <c r="BI45" s="18">
        <f>IF(InputAccountsReveived[[#This Row],[EOMonth]]=EOMONTH(FY05_M03,0),InputAccountsReveived[[#This Row],[Amount Invoiced]],0)</f>
        <v>0</v>
      </c>
      <c r="BJ45" s="18">
        <f>IF(InputAccountsReveived[[#This Row],[EOMonth]]=EOMONTH(FY05_M04,0),InputAccountsReveived[[#This Row],[Amount Invoiced]],0)</f>
        <v>0</v>
      </c>
      <c r="BK45" s="18">
        <f>IF(InputAccountsReveived[[#This Row],[EOMonth]]=EOMONTH(FY05_M05,0),InputAccountsReveived[[#This Row],[Amount Invoiced]],0)</f>
        <v>0</v>
      </c>
      <c r="BL45" s="18">
        <f>IF(InputAccountsReveived[[#This Row],[EOMonth]]=EOMONTH(FY05_M06,0),InputAccountsReveived[[#This Row],[Amount Invoiced]],0)</f>
        <v>0</v>
      </c>
      <c r="BM45" s="18">
        <f>IF(InputAccountsReveived[[#This Row],[EOMonth]]=EOMONTH(FY05_M07,0),InputAccountsReveived[[#This Row],[Amount Invoiced]],0)</f>
        <v>0</v>
      </c>
      <c r="BN45" s="18">
        <f>IF(InputAccountsReveived[[#This Row],[EOMonth]]=EOMONTH(FY05_M08,0),InputAccountsReveived[[#This Row],[Amount Invoiced]],0)</f>
        <v>0</v>
      </c>
      <c r="BO45" s="18">
        <f>IF(InputAccountsReveived[[#This Row],[EOMonth]]=EOMONTH(FY05_M09,0),InputAccountsReveived[[#This Row],[Amount Invoiced]],0)</f>
        <v>0</v>
      </c>
      <c r="BP45" s="18">
        <f>IF(InputAccountsReveived[[#This Row],[EOMonth]]=EOMONTH(FY05_M10,0),InputAccountsReveived[[#This Row],[Amount Invoiced]],0)</f>
        <v>0</v>
      </c>
      <c r="BQ45" s="18">
        <f>IF(InputAccountsReveived[[#This Row],[EOMonth]]=EOMONTH(FY05_M11,0),InputAccountsReveived[[#This Row],[Amount Invoiced]],0)</f>
        <v>0</v>
      </c>
      <c r="BR45" s="18">
        <f>IF(InputAccountsReveived[[#This Row],[EOMonth]]=EOMONTH(FY05_M12,0),InputAccountsReveived[[#This Row],[Amount Invoiced]],0)</f>
        <v>0</v>
      </c>
    </row>
    <row r="46" spans="2:70" ht="16.5" thickTop="1" thickBot="1" x14ac:dyDescent="0.3">
      <c r="B46" s="68"/>
      <c r="C46" s="6"/>
      <c r="D46" s="68"/>
      <c r="E46" s="68"/>
      <c r="F46" s="11"/>
      <c r="G46" s="6"/>
      <c r="H46" s="69" t="str">
        <f>IF(ISBLANK(InputAccountsReveived[[#This Row],[Date Invoiced]]),"",EOMONTH(InputAccountsReveived[[#This Row],[Date Invoiced]],0))</f>
        <v/>
      </c>
      <c r="I46" s="68"/>
      <c r="K46" s="10">
        <f>IF(InputAccountsReveived[[#This Row],[EOMonth]]=EOMONTH(FY01_M01,0),InputAccountsReveived[[#This Row],[Amount Invoiced]],0)</f>
        <v>0</v>
      </c>
      <c r="L46" s="10">
        <f>IF(InputAccountsReveived[[#This Row],[EOMonth]]=EOMONTH(FY01_M02,0),InputAccountsReveived[[#This Row],[Amount Invoiced]],0)</f>
        <v>0</v>
      </c>
      <c r="M46" s="10">
        <f>IF(InputAccountsReveived[[#This Row],[EOMonth]]=EOMONTH(FY01_M03,0),InputAccountsReveived[[#This Row],[Amount Invoiced]],0)</f>
        <v>0</v>
      </c>
      <c r="N46" s="10">
        <f>IF(InputAccountsReveived[[#This Row],[EOMonth]]=EOMONTH(FY01_M04,0),InputAccountsReveived[[#This Row],[Amount Invoiced]],0)</f>
        <v>0</v>
      </c>
      <c r="O46" s="10">
        <f>IF(InputAccountsReveived[[#This Row],[EOMonth]]=EOMONTH(FY01_M05,0),InputAccountsReveived[[#This Row],[Amount Invoiced]],0)</f>
        <v>0</v>
      </c>
      <c r="P46" s="10">
        <f>IF(InputAccountsReveived[[#This Row],[EOMonth]]=EOMONTH(FY01_M06,0),InputAccountsReveived[[#This Row],[Amount Invoiced]],0)</f>
        <v>0</v>
      </c>
      <c r="Q46" s="10">
        <f>IF(InputAccountsReveived[[#This Row],[EOMonth]]=EOMONTH(FY01_M07,0),InputAccountsReveived[[#This Row],[Amount Invoiced]],0)</f>
        <v>0</v>
      </c>
      <c r="R46" s="10">
        <f>IF(InputAccountsReveived[[#This Row],[EOMonth]]=EOMONTH(FY01_M08,0),InputAccountsReveived[[#This Row],[Amount Invoiced]],0)</f>
        <v>0</v>
      </c>
      <c r="S46" s="10">
        <f>IF(InputAccountsReveived[[#This Row],[EOMonth]]=EOMONTH(FY01_M09,0),InputAccountsReveived[[#This Row],[Amount Invoiced]],0)</f>
        <v>0</v>
      </c>
      <c r="T46" s="10">
        <f>IF(InputAccountsReveived[[#This Row],[EOMonth]]=EOMONTH(FY01_M10,0),InputAccountsReveived[[#This Row],[Amount Invoiced]],0)</f>
        <v>0</v>
      </c>
      <c r="U46" s="10">
        <f>IF(InputAccountsReveived[[#This Row],[EOMonth]]=EOMONTH(FY01_M11,0),InputAccountsReveived[[#This Row],[Amount Invoiced]],0)</f>
        <v>0</v>
      </c>
      <c r="V46" s="10">
        <f>IF(InputAccountsReveived[[#This Row],[EOMonth]]=EOMONTH(FY01_M12,0),InputAccountsReveived[[#This Row],[Amount Invoiced]],0)</f>
        <v>0</v>
      </c>
      <c r="W46" s="18">
        <f>IF(InputAccountsReveived[[#This Row],[EOMonth]]=EOMONTH(FY02_M01,0),InputAccountsReveived[[#This Row],[Amount Invoiced]],0)</f>
        <v>0</v>
      </c>
      <c r="X46" s="18">
        <f>IF(InputAccountsReveived[[#This Row],[EOMonth]]=EOMONTH(FY02_M02,0),InputAccountsReveived[[#This Row],[Amount Invoiced]],0)</f>
        <v>0</v>
      </c>
      <c r="Y46" s="18">
        <f>IF(InputAccountsReveived[[#This Row],[EOMonth]]=EOMONTH(FY02_M03,0),InputAccountsReveived[[#This Row],[Amount Invoiced]],0)</f>
        <v>0</v>
      </c>
      <c r="Z46" s="18">
        <f>IF(InputAccountsReveived[[#This Row],[EOMonth]]=EOMONTH(FY02_M04,0),InputAccountsReveived[[#This Row],[Amount Invoiced]],0)</f>
        <v>0</v>
      </c>
      <c r="AA46" s="18">
        <f>IF(InputAccountsReveived[[#This Row],[EOMonth]]=EOMONTH(FY02_M05,0),InputAccountsReveived[[#This Row],[Amount Invoiced]],0)</f>
        <v>0</v>
      </c>
      <c r="AB46" s="18">
        <f>IF(InputAccountsReveived[[#This Row],[EOMonth]]=EOMONTH(FY02_M06,0),InputAccountsReveived[[#This Row],[Amount Invoiced]],0)</f>
        <v>0</v>
      </c>
      <c r="AC46" s="18">
        <f>IF(InputAccountsReveived[[#This Row],[EOMonth]]=EOMONTH(FY02_M07,0),InputAccountsReveived[[#This Row],[Amount Invoiced]],0)</f>
        <v>0</v>
      </c>
      <c r="AD46" s="18">
        <f>IF(InputAccountsReveived[[#This Row],[EOMonth]]=EOMONTH(FY02_M08,0),InputAccountsReveived[[#This Row],[Amount Invoiced]],0)</f>
        <v>0</v>
      </c>
      <c r="AE46" s="18">
        <f>IF(InputAccountsReveived[[#This Row],[EOMonth]]=EOMONTH(FY02_M09,0),InputAccountsReveived[[#This Row],[Amount Invoiced]],0)</f>
        <v>0</v>
      </c>
      <c r="AF46" s="18">
        <f>IF(InputAccountsReveived[[#This Row],[EOMonth]]=EOMONTH(FY02_M10,0),InputAccountsReveived[[#This Row],[Amount Invoiced]],0)</f>
        <v>0</v>
      </c>
      <c r="AG46" s="18">
        <f>IF(InputAccountsReveived[[#This Row],[EOMonth]]=EOMONTH(FY02_M11,0),InputAccountsReveived[[#This Row],[Amount Invoiced]],0)</f>
        <v>0</v>
      </c>
      <c r="AH46" s="18">
        <f>IF(InputAccountsReveived[[#This Row],[EOMonth]]=EOMONTH(FY02_M12,0),InputAccountsReveived[[#This Row],[Amount Invoiced]],0)</f>
        <v>0</v>
      </c>
      <c r="AI46" s="18">
        <f>IF(InputAccountsReveived[[#This Row],[EOMonth]]=EOMONTH(FY03_M01,0),InputAccountsReveived[[#This Row],[Amount Invoiced]],0)</f>
        <v>0</v>
      </c>
      <c r="AJ46" s="18">
        <f>IF(InputAccountsReveived[[#This Row],[EOMonth]]=EOMONTH(FY03_M02,0),InputAccountsReveived[[#This Row],[Amount Invoiced]],0)</f>
        <v>0</v>
      </c>
      <c r="AK46" s="18">
        <f>IF(InputAccountsReveived[[#This Row],[EOMonth]]=EOMONTH(FY03_M03,0),InputAccountsReveived[[#This Row],[Amount Invoiced]],0)</f>
        <v>0</v>
      </c>
      <c r="AL46" s="18">
        <f>IF(InputAccountsReveived[[#This Row],[EOMonth]]=EOMONTH(FY03_M04,0),InputAccountsReveived[[#This Row],[Amount Invoiced]],0)</f>
        <v>0</v>
      </c>
      <c r="AM46" s="18">
        <f>IF(InputAccountsReveived[[#This Row],[EOMonth]]=EOMONTH(FY03_M05,0),InputAccountsReveived[[#This Row],[Amount Invoiced]],0)</f>
        <v>0</v>
      </c>
      <c r="AN46" s="18">
        <f>IF(InputAccountsReveived[[#This Row],[EOMonth]]=EOMONTH(FY03_M06,0),InputAccountsReveived[[#This Row],[Amount Invoiced]],0)</f>
        <v>0</v>
      </c>
      <c r="AO46" s="18">
        <f>IF(InputAccountsReveived[[#This Row],[EOMonth]]=EOMONTH(FY03_M07,0),InputAccountsReveived[[#This Row],[Amount Invoiced]],0)</f>
        <v>0</v>
      </c>
      <c r="AP46" s="18">
        <f>IF(InputAccountsReveived[[#This Row],[EOMonth]]=EOMONTH(FY03_M08,0),InputAccountsReveived[[#This Row],[Amount Invoiced]],0)</f>
        <v>0</v>
      </c>
      <c r="AQ46" s="18">
        <f>IF(InputAccountsReveived[[#This Row],[EOMonth]]=EOMONTH(FY03_M09,0),InputAccountsReveived[[#This Row],[Amount Invoiced]],0)</f>
        <v>0</v>
      </c>
      <c r="AR46" s="18">
        <f>IF(InputAccountsReveived[[#This Row],[EOMonth]]=EOMONTH(FY03_M10,0),InputAccountsReveived[[#This Row],[Amount Invoiced]],0)</f>
        <v>0</v>
      </c>
      <c r="AS46" s="18">
        <f>IF(InputAccountsReveived[[#This Row],[EOMonth]]=EOMONTH(FY03_M11,0),InputAccountsReveived[[#This Row],[Amount Invoiced]],0)</f>
        <v>0</v>
      </c>
      <c r="AT46" s="18">
        <f>IF(InputAccountsReveived[[#This Row],[EOMonth]]=EOMONTH(FY03_M12,0),InputAccountsReveived[[#This Row],[Amount Invoiced]],0)</f>
        <v>0</v>
      </c>
      <c r="AU46" s="18">
        <f>IF(InputAccountsReveived[[#This Row],[EOMonth]]=EOMONTH(FY04_M01,0),InputAccountsReveived[[#This Row],[Amount Invoiced]],0)</f>
        <v>0</v>
      </c>
      <c r="AV46" s="18">
        <f>IF(InputAccountsReveived[[#This Row],[EOMonth]]=EOMONTH(FY04_M02,0),InputAccountsReveived[[#This Row],[Amount Invoiced]],0)</f>
        <v>0</v>
      </c>
      <c r="AW46" s="18">
        <f>IF(InputAccountsReveived[[#This Row],[EOMonth]]=EOMONTH(FY04_M03,0),InputAccountsReveived[[#This Row],[Amount Invoiced]],0)</f>
        <v>0</v>
      </c>
      <c r="AX46" s="18">
        <f>IF(InputAccountsReveived[[#This Row],[EOMonth]]=EOMONTH(FY04_M04,0),InputAccountsReveived[[#This Row],[Amount Invoiced]],0)</f>
        <v>0</v>
      </c>
      <c r="AY46" s="18">
        <f>IF(InputAccountsReveived[[#This Row],[EOMonth]]=EOMONTH(FY04_M05,0),InputAccountsReveived[[#This Row],[Amount Invoiced]],0)</f>
        <v>0</v>
      </c>
      <c r="AZ46" s="18">
        <f>IF(InputAccountsReveived[[#This Row],[EOMonth]]=EOMONTH(FY04_M06,0),InputAccountsReveived[[#This Row],[Amount Invoiced]],0)</f>
        <v>0</v>
      </c>
      <c r="BA46" s="18">
        <f>IF(InputAccountsReveived[[#This Row],[EOMonth]]=EOMONTH(FY04_M07,0),InputAccountsReveived[[#This Row],[Amount Invoiced]],0)</f>
        <v>0</v>
      </c>
      <c r="BB46" s="18">
        <f>IF(InputAccountsReveived[[#This Row],[EOMonth]]=EOMONTH(FY04_M08,0),InputAccountsReveived[[#This Row],[Amount Invoiced]],0)</f>
        <v>0</v>
      </c>
      <c r="BC46" s="18">
        <f>IF(InputAccountsReveived[[#This Row],[EOMonth]]=EOMONTH(FY04_M09,0),InputAccountsReveived[[#This Row],[Amount Invoiced]],0)</f>
        <v>0</v>
      </c>
      <c r="BD46" s="18">
        <f>IF(InputAccountsReveived[[#This Row],[EOMonth]]=EOMONTH(FY04_M10,0),InputAccountsReveived[[#This Row],[Amount Invoiced]],0)</f>
        <v>0</v>
      </c>
      <c r="BE46" s="18">
        <f>IF(InputAccountsReveived[[#This Row],[EOMonth]]=EOMONTH(FY04_M11,0),InputAccountsReveived[[#This Row],[Amount Invoiced]],0)</f>
        <v>0</v>
      </c>
      <c r="BF46" s="18">
        <f>IF(InputAccountsReveived[[#This Row],[EOMonth]]=EOMONTH(FY04_M12,0),InputAccountsReveived[[#This Row],[Amount Invoiced]],0)</f>
        <v>0</v>
      </c>
      <c r="BG46" s="18">
        <f>IF(InputAccountsReveived[[#This Row],[EOMonth]]=EOMONTH(FY05_M01,0),InputAccountsReveived[[#This Row],[Amount Invoiced]],0)</f>
        <v>0</v>
      </c>
      <c r="BH46" s="18">
        <f>IF(InputAccountsReveived[[#This Row],[EOMonth]]=EOMONTH(FY05_M02,0),InputAccountsReveived[[#This Row],[Amount Invoiced]],0)</f>
        <v>0</v>
      </c>
      <c r="BI46" s="18">
        <f>IF(InputAccountsReveived[[#This Row],[EOMonth]]=EOMONTH(FY05_M03,0),InputAccountsReveived[[#This Row],[Amount Invoiced]],0)</f>
        <v>0</v>
      </c>
      <c r="BJ46" s="18">
        <f>IF(InputAccountsReveived[[#This Row],[EOMonth]]=EOMONTH(FY05_M04,0),InputAccountsReveived[[#This Row],[Amount Invoiced]],0)</f>
        <v>0</v>
      </c>
      <c r="BK46" s="18">
        <f>IF(InputAccountsReveived[[#This Row],[EOMonth]]=EOMONTH(FY05_M05,0),InputAccountsReveived[[#This Row],[Amount Invoiced]],0)</f>
        <v>0</v>
      </c>
      <c r="BL46" s="18">
        <f>IF(InputAccountsReveived[[#This Row],[EOMonth]]=EOMONTH(FY05_M06,0),InputAccountsReveived[[#This Row],[Amount Invoiced]],0)</f>
        <v>0</v>
      </c>
      <c r="BM46" s="18">
        <f>IF(InputAccountsReveived[[#This Row],[EOMonth]]=EOMONTH(FY05_M07,0),InputAccountsReveived[[#This Row],[Amount Invoiced]],0)</f>
        <v>0</v>
      </c>
      <c r="BN46" s="18">
        <f>IF(InputAccountsReveived[[#This Row],[EOMonth]]=EOMONTH(FY05_M08,0),InputAccountsReveived[[#This Row],[Amount Invoiced]],0)</f>
        <v>0</v>
      </c>
      <c r="BO46" s="18">
        <f>IF(InputAccountsReveived[[#This Row],[EOMonth]]=EOMONTH(FY05_M09,0),InputAccountsReveived[[#This Row],[Amount Invoiced]],0)</f>
        <v>0</v>
      </c>
      <c r="BP46" s="18">
        <f>IF(InputAccountsReveived[[#This Row],[EOMonth]]=EOMONTH(FY05_M10,0),InputAccountsReveived[[#This Row],[Amount Invoiced]],0)</f>
        <v>0</v>
      </c>
      <c r="BQ46" s="18">
        <f>IF(InputAccountsReveived[[#This Row],[EOMonth]]=EOMONTH(FY05_M11,0),InputAccountsReveived[[#This Row],[Amount Invoiced]],0)</f>
        <v>0</v>
      </c>
      <c r="BR46" s="18">
        <f>IF(InputAccountsReveived[[#This Row],[EOMonth]]=EOMONTH(FY05_M12,0),InputAccountsReveived[[#This Row],[Amount Invoiced]],0)</f>
        <v>0</v>
      </c>
    </row>
    <row r="47" spans="2:70" ht="16.5" thickTop="1" thickBot="1" x14ac:dyDescent="0.3">
      <c r="B47" s="68"/>
      <c r="C47" s="6"/>
      <c r="D47" s="68"/>
      <c r="E47" s="68"/>
      <c r="F47" s="11"/>
      <c r="G47" s="6"/>
      <c r="H47" s="69" t="str">
        <f>IF(ISBLANK(InputAccountsReveived[[#This Row],[Date Invoiced]]),"",EOMONTH(InputAccountsReveived[[#This Row],[Date Invoiced]],0))</f>
        <v/>
      </c>
      <c r="I47" s="68"/>
      <c r="K47" s="10">
        <f>IF(InputAccountsReveived[[#This Row],[EOMonth]]=EOMONTH(FY01_M01,0),InputAccountsReveived[[#This Row],[Amount Invoiced]],0)</f>
        <v>0</v>
      </c>
      <c r="L47" s="10">
        <f>IF(InputAccountsReveived[[#This Row],[EOMonth]]=EOMONTH(FY01_M02,0),InputAccountsReveived[[#This Row],[Amount Invoiced]],0)</f>
        <v>0</v>
      </c>
      <c r="M47" s="10">
        <f>IF(InputAccountsReveived[[#This Row],[EOMonth]]=EOMONTH(FY01_M03,0),InputAccountsReveived[[#This Row],[Amount Invoiced]],0)</f>
        <v>0</v>
      </c>
      <c r="N47" s="10">
        <f>IF(InputAccountsReveived[[#This Row],[EOMonth]]=EOMONTH(FY01_M04,0),InputAccountsReveived[[#This Row],[Amount Invoiced]],0)</f>
        <v>0</v>
      </c>
      <c r="O47" s="10">
        <f>IF(InputAccountsReveived[[#This Row],[EOMonth]]=EOMONTH(FY01_M05,0),InputAccountsReveived[[#This Row],[Amount Invoiced]],0)</f>
        <v>0</v>
      </c>
      <c r="P47" s="10">
        <f>IF(InputAccountsReveived[[#This Row],[EOMonth]]=EOMONTH(FY01_M06,0),InputAccountsReveived[[#This Row],[Amount Invoiced]],0)</f>
        <v>0</v>
      </c>
      <c r="Q47" s="10">
        <f>IF(InputAccountsReveived[[#This Row],[EOMonth]]=EOMONTH(FY01_M07,0),InputAccountsReveived[[#This Row],[Amount Invoiced]],0)</f>
        <v>0</v>
      </c>
      <c r="R47" s="10">
        <f>IF(InputAccountsReveived[[#This Row],[EOMonth]]=EOMONTH(FY01_M08,0),InputAccountsReveived[[#This Row],[Amount Invoiced]],0)</f>
        <v>0</v>
      </c>
      <c r="S47" s="10">
        <f>IF(InputAccountsReveived[[#This Row],[EOMonth]]=EOMONTH(FY01_M09,0),InputAccountsReveived[[#This Row],[Amount Invoiced]],0)</f>
        <v>0</v>
      </c>
      <c r="T47" s="10">
        <f>IF(InputAccountsReveived[[#This Row],[EOMonth]]=EOMONTH(FY01_M10,0),InputAccountsReveived[[#This Row],[Amount Invoiced]],0)</f>
        <v>0</v>
      </c>
      <c r="U47" s="10">
        <f>IF(InputAccountsReveived[[#This Row],[EOMonth]]=EOMONTH(FY01_M11,0),InputAccountsReveived[[#This Row],[Amount Invoiced]],0)</f>
        <v>0</v>
      </c>
      <c r="V47" s="10">
        <f>IF(InputAccountsReveived[[#This Row],[EOMonth]]=EOMONTH(FY01_M12,0),InputAccountsReveived[[#This Row],[Amount Invoiced]],0)</f>
        <v>0</v>
      </c>
      <c r="W47" s="18">
        <f>IF(InputAccountsReveived[[#This Row],[EOMonth]]=EOMONTH(FY02_M01,0),InputAccountsReveived[[#This Row],[Amount Invoiced]],0)</f>
        <v>0</v>
      </c>
      <c r="X47" s="18">
        <f>IF(InputAccountsReveived[[#This Row],[EOMonth]]=EOMONTH(FY02_M02,0),InputAccountsReveived[[#This Row],[Amount Invoiced]],0)</f>
        <v>0</v>
      </c>
      <c r="Y47" s="18">
        <f>IF(InputAccountsReveived[[#This Row],[EOMonth]]=EOMONTH(FY02_M03,0),InputAccountsReveived[[#This Row],[Amount Invoiced]],0)</f>
        <v>0</v>
      </c>
      <c r="Z47" s="18">
        <f>IF(InputAccountsReveived[[#This Row],[EOMonth]]=EOMONTH(FY02_M04,0),InputAccountsReveived[[#This Row],[Amount Invoiced]],0)</f>
        <v>0</v>
      </c>
      <c r="AA47" s="18">
        <f>IF(InputAccountsReveived[[#This Row],[EOMonth]]=EOMONTH(FY02_M05,0),InputAccountsReveived[[#This Row],[Amount Invoiced]],0)</f>
        <v>0</v>
      </c>
      <c r="AB47" s="18">
        <f>IF(InputAccountsReveived[[#This Row],[EOMonth]]=EOMONTH(FY02_M06,0),InputAccountsReveived[[#This Row],[Amount Invoiced]],0)</f>
        <v>0</v>
      </c>
      <c r="AC47" s="18">
        <f>IF(InputAccountsReveived[[#This Row],[EOMonth]]=EOMONTH(FY02_M07,0),InputAccountsReveived[[#This Row],[Amount Invoiced]],0)</f>
        <v>0</v>
      </c>
      <c r="AD47" s="18">
        <f>IF(InputAccountsReveived[[#This Row],[EOMonth]]=EOMONTH(FY02_M08,0),InputAccountsReveived[[#This Row],[Amount Invoiced]],0)</f>
        <v>0</v>
      </c>
      <c r="AE47" s="18">
        <f>IF(InputAccountsReveived[[#This Row],[EOMonth]]=EOMONTH(FY02_M09,0),InputAccountsReveived[[#This Row],[Amount Invoiced]],0)</f>
        <v>0</v>
      </c>
      <c r="AF47" s="18">
        <f>IF(InputAccountsReveived[[#This Row],[EOMonth]]=EOMONTH(FY02_M10,0),InputAccountsReveived[[#This Row],[Amount Invoiced]],0)</f>
        <v>0</v>
      </c>
      <c r="AG47" s="18">
        <f>IF(InputAccountsReveived[[#This Row],[EOMonth]]=EOMONTH(FY02_M11,0),InputAccountsReveived[[#This Row],[Amount Invoiced]],0)</f>
        <v>0</v>
      </c>
      <c r="AH47" s="18">
        <f>IF(InputAccountsReveived[[#This Row],[EOMonth]]=EOMONTH(FY02_M12,0),InputAccountsReveived[[#This Row],[Amount Invoiced]],0)</f>
        <v>0</v>
      </c>
      <c r="AI47" s="18">
        <f>IF(InputAccountsReveived[[#This Row],[EOMonth]]=EOMONTH(FY03_M01,0),InputAccountsReveived[[#This Row],[Amount Invoiced]],0)</f>
        <v>0</v>
      </c>
      <c r="AJ47" s="18">
        <f>IF(InputAccountsReveived[[#This Row],[EOMonth]]=EOMONTH(FY03_M02,0),InputAccountsReveived[[#This Row],[Amount Invoiced]],0)</f>
        <v>0</v>
      </c>
      <c r="AK47" s="18">
        <f>IF(InputAccountsReveived[[#This Row],[EOMonth]]=EOMONTH(FY03_M03,0),InputAccountsReveived[[#This Row],[Amount Invoiced]],0)</f>
        <v>0</v>
      </c>
      <c r="AL47" s="18">
        <f>IF(InputAccountsReveived[[#This Row],[EOMonth]]=EOMONTH(FY03_M04,0),InputAccountsReveived[[#This Row],[Amount Invoiced]],0)</f>
        <v>0</v>
      </c>
      <c r="AM47" s="18">
        <f>IF(InputAccountsReveived[[#This Row],[EOMonth]]=EOMONTH(FY03_M05,0),InputAccountsReveived[[#This Row],[Amount Invoiced]],0)</f>
        <v>0</v>
      </c>
      <c r="AN47" s="18">
        <f>IF(InputAccountsReveived[[#This Row],[EOMonth]]=EOMONTH(FY03_M06,0),InputAccountsReveived[[#This Row],[Amount Invoiced]],0)</f>
        <v>0</v>
      </c>
      <c r="AO47" s="18">
        <f>IF(InputAccountsReveived[[#This Row],[EOMonth]]=EOMONTH(FY03_M07,0),InputAccountsReveived[[#This Row],[Amount Invoiced]],0)</f>
        <v>0</v>
      </c>
      <c r="AP47" s="18">
        <f>IF(InputAccountsReveived[[#This Row],[EOMonth]]=EOMONTH(FY03_M08,0),InputAccountsReveived[[#This Row],[Amount Invoiced]],0)</f>
        <v>0</v>
      </c>
      <c r="AQ47" s="18">
        <f>IF(InputAccountsReveived[[#This Row],[EOMonth]]=EOMONTH(FY03_M09,0),InputAccountsReveived[[#This Row],[Amount Invoiced]],0)</f>
        <v>0</v>
      </c>
      <c r="AR47" s="18">
        <f>IF(InputAccountsReveived[[#This Row],[EOMonth]]=EOMONTH(FY03_M10,0),InputAccountsReveived[[#This Row],[Amount Invoiced]],0)</f>
        <v>0</v>
      </c>
      <c r="AS47" s="18">
        <f>IF(InputAccountsReveived[[#This Row],[EOMonth]]=EOMONTH(FY03_M11,0),InputAccountsReveived[[#This Row],[Amount Invoiced]],0)</f>
        <v>0</v>
      </c>
      <c r="AT47" s="18">
        <f>IF(InputAccountsReveived[[#This Row],[EOMonth]]=EOMONTH(FY03_M12,0),InputAccountsReveived[[#This Row],[Amount Invoiced]],0)</f>
        <v>0</v>
      </c>
      <c r="AU47" s="18">
        <f>IF(InputAccountsReveived[[#This Row],[EOMonth]]=EOMONTH(FY04_M01,0),InputAccountsReveived[[#This Row],[Amount Invoiced]],0)</f>
        <v>0</v>
      </c>
      <c r="AV47" s="18">
        <f>IF(InputAccountsReveived[[#This Row],[EOMonth]]=EOMONTH(FY04_M02,0),InputAccountsReveived[[#This Row],[Amount Invoiced]],0)</f>
        <v>0</v>
      </c>
      <c r="AW47" s="18">
        <f>IF(InputAccountsReveived[[#This Row],[EOMonth]]=EOMONTH(FY04_M03,0),InputAccountsReveived[[#This Row],[Amount Invoiced]],0)</f>
        <v>0</v>
      </c>
      <c r="AX47" s="18">
        <f>IF(InputAccountsReveived[[#This Row],[EOMonth]]=EOMONTH(FY04_M04,0),InputAccountsReveived[[#This Row],[Amount Invoiced]],0)</f>
        <v>0</v>
      </c>
      <c r="AY47" s="18">
        <f>IF(InputAccountsReveived[[#This Row],[EOMonth]]=EOMONTH(FY04_M05,0),InputAccountsReveived[[#This Row],[Amount Invoiced]],0)</f>
        <v>0</v>
      </c>
      <c r="AZ47" s="18">
        <f>IF(InputAccountsReveived[[#This Row],[EOMonth]]=EOMONTH(FY04_M06,0),InputAccountsReveived[[#This Row],[Amount Invoiced]],0)</f>
        <v>0</v>
      </c>
      <c r="BA47" s="18">
        <f>IF(InputAccountsReveived[[#This Row],[EOMonth]]=EOMONTH(FY04_M07,0),InputAccountsReveived[[#This Row],[Amount Invoiced]],0)</f>
        <v>0</v>
      </c>
      <c r="BB47" s="18">
        <f>IF(InputAccountsReveived[[#This Row],[EOMonth]]=EOMONTH(FY04_M08,0),InputAccountsReveived[[#This Row],[Amount Invoiced]],0)</f>
        <v>0</v>
      </c>
      <c r="BC47" s="18">
        <f>IF(InputAccountsReveived[[#This Row],[EOMonth]]=EOMONTH(FY04_M09,0),InputAccountsReveived[[#This Row],[Amount Invoiced]],0)</f>
        <v>0</v>
      </c>
      <c r="BD47" s="18">
        <f>IF(InputAccountsReveived[[#This Row],[EOMonth]]=EOMONTH(FY04_M10,0),InputAccountsReveived[[#This Row],[Amount Invoiced]],0)</f>
        <v>0</v>
      </c>
      <c r="BE47" s="18">
        <f>IF(InputAccountsReveived[[#This Row],[EOMonth]]=EOMONTH(FY04_M11,0),InputAccountsReveived[[#This Row],[Amount Invoiced]],0)</f>
        <v>0</v>
      </c>
      <c r="BF47" s="18">
        <f>IF(InputAccountsReveived[[#This Row],[EOMonth]]=EOMONTH(FY04_M12,0),InputAccountsReveived[[#This Row],[Amount Invoiced]],0)</f>
        <v>0</v>
      </c>
      <c r="BG47" s="18">
        <f>IF(InputAccountsReveived[[#This Row],[EOMonth]]=EOMONTH(FY05_M01,0),InputAccountsReveived[[#This Row],[Amount Invoiced]],0)</f>
        <v>0</v>
      </c>
      <c r="BH47" s="18">
        <f>IF(InputAccountsReveived[[#This Row],[EOMonth]]=EOMONTH(FY05_M02,0),InputAccountsReveived[[#This Row],[Amount Invoiced]],0)</f>
        <v>0</v>
      </c>
      <c r="BI47" s="18">
        <f>IF(InputAccountsReveived[[#This Row],[EOMonth]]=EOMONTH(FY05_M03,0),InputAccountsReveived[[#This Row],[Amount Invoiced]],0)</f>
        <v>0</v>
      </c>
      <c r="BJ47" s="18">
        <f>IF(InputAccountsReveived[[#This Row],[EOMonth]]=EOMONTH(FY05_M04,0),InputAccountsReveived[[#This Row],[Amount Invoiced]],0)</f>
        <v>0</v>
      </c>
      <c r="BK47" s="18">
        <f>IF(InputAccountsReveived[[#This Row],[EOMonth]]=EOMONTH(FY05_M05,0),InputAccountsReveived[[#This Row],[Amount Invoiced]],0)</f>
        <v>0</v>
      </c>
      <c r="BL47" s="18">
        <f>IF(InputAccountsReveived[[#This Row],[EOMonth]]=EOMONTH(FY05_M06,0),InputAccountsReveived[[#This Row],[Amount Invoiced]],0)</f>
        <v>0</v>
      </c>
      <c r="BM47" s="18">
        <f>IF(InputAccountsReveived[[#This Row],[EOMonth]]=EOMONTH(FY05_M07,0),InputAccountsReveived[[#This Row],[Amount Invoiced]],0)</f>
        <v>0</v>
      </c>
      <c r="BN47" s="18">
        <f>IF(InputAccountsReveived[[#This Row],[EOMonth]]=EOMONTH(FY05_M08,0),InputAccountsReveived[[#This Row],[Amount Invoiced]],0)</f>
        <v>0</v>
      </c>
      <c r="BO47" s="18">
        <f>IF(InputAccountsReveived[[#This Row],[EOMonth]]=EOMONTH(FY05_M09,0),InputAccountsReveived[[#This Row],[Amount Invoiced]],0)</f>
        <v>0</v>
      </c>
      <c r="BP47" s="18">
        <f>IF(InputAccountsReveived[[#This Row],[EOMonth]]=EOMONTH(FY05_M10,0),InputAccountsReveived[[#This Row],[Amount Invoiced]],0)</f>
        <v>0</v>
      </c>
      <c r="BQ47" s="18">
        <f>IF(InputAccountsReveived[[#This Row],[EOMonth]]=EOMONTH(FY05_M11,0),InputAccountsReveived[[#This Row],[Amount Invoiced]],0)</f>
        <v>0</v>
      </c>
      <c r="BR47" s="18">
        <f>IF(InputAccountsReveived[[#This Row],[EOMonth]]=EOMONTH(FY05_M12,0),InputAccountsReveived[[#This Row],[Amount Invoiced]],0)</f>
        <v>0</v>
      </c>
    </row>
    <row r="48" spans="2:70" ht="16.5" thickTop="1" thickBot="1" x14ac:dyDescent="0.3">
      <c r="B48" s="68"/>
      <c r="C48" s="6"/>
      <c r="D48" s="68"/>
      <c r="E48" s="68"/>
      <c r="F48" s="11"/>
      <c r="G48" s="6"/>
      <c r="H48" s="69" t="str">
        <f>IF(ISBLANK(InputAccountsReveived[[#This Row],[Date Invoiced]]),"",EOMONTH(InputAccountsReveived[[#This Row],[Date Invoiced]],0))</f>
        <v/>
      </c>
      <c r="I48" s="68"/>
      <c r="K48" s="10">
        <f>IF(InputAccountsReveived[[#This Row],[EOMonth]]=EOMONTH(FY01_M01,0),InputAccountsReveived[[#This Row],[Amount Invoiced]],0)</f>
        <v>0</v>
      </c>
      <c r="L48" s="10">
        <f>IF(InputAccountsReveived[[#This Row],[EOMonth]]=EOMONTH(FY01_M02,0),InputAccountsReveived[[#This Row],[Amount Invoiced]],0)</f>
        <v>0</v>
      </c>
      <c r="M48" s="10">
        <f>IF(InputAccountsReveived[[#This Row],[EOMonth]]=EOMONTH(FY01_M03,0),InputAccountsReveived[[#This Row],[Amount Invoiced]],0)</f>
        <v>0</v>
      </c>
      <c r="N48" s="10">
        <f>IF(InputAccountsReveived[[#This Row],[EOMonth]]=EOMONTH(FY01_M04,0),InputAccountsReveived[[#This Row],[Amount Invoiced]],0)</f>
        <v>0</v>
      </c>
      <c r="O48" s="10">
        <f>IF(InputAccountsReveived[[#This Row],[EOMonth]]=EOMONTH(FY01_M05,0),InputAccountsReveived[[#This Row],[Amount Invoiced]],0)</f>
        <v>0</v>
      </c>
      <c r="P48" s="10">
        <f>IF(InputAccountsReveived[[#This Row],[EOMonth]]=EOMONTH(FY01_M06,0),InputAccountsReveived[[#This Row],[Amount Invoiced]],0)</f>
        <v>0</v>
      </c>
      <c r="Q48" s="10">
        <f>IF(InputAccountsReveived[[#This Row],[EOMonth]]=EOMONTH(FY01_M07,0),InputAccountsReveived[[#This Row],[Amount Invoiced]],0)</f>
        <v>0</v>
      </c>
      <c r="R48" s="10">
        <f>IF(InputAccountsReveived[[#This Row],[EOMonth]]=EOMONTH(FY01_M08,0),InputAccountsReveived[[#This Row],[Amount Invoiced]],0)</f>
        <v>0</v>
      </c>
      <c r="S48" s="10">
        <f>IF(InputAccountsReveived[[#This Row],[EOMonth]]=EOMONTH(FY01_M09,0),InputAccountsReveived[[#This Row],[Amount Invoiced]],0)</f>
        <v>0</v>
      </c>
      <c r="T48" s="10">
        <f>IF(InputAccountsReveived[[#This Row],[EOMonth]]=EOMONTH(FY01_M10,0),InputAccountsReveived[[#This Row],[Amount Invoiced]],0)</f>
        <v>0</v>
      </c>
      <c r="U48" s="10">
        <f>IF(InputAccountsReveived[[#This Row],[EOMonth]]=EOMONTH(FY01_M11,0),InputAccountsReveived[[#This Row],[Amount Invoiced]],0)</f>
        <v>0</v>
      </c>
      <c r="V48" s="10">
        <f>IF(InputAccountsReveived[[#This Row],[EOMonth]]=EOMONTH(FY01_M12,0),InputAccountsReveived[[#This Row],[Amount Invoiced]],0)</f>
        <v>0</v>
      </c>
      <c r="W48" s="18">
        <f>IF(InputAccountsReveived[[#This Row],[EOMonth]]=EOMONTH(FY02_M01,0),InputAccountsReveived[[#This Row],[Amount Invoiced]],0)</f>
        <v>0</v>
      </c>
      <c r="X48" s="18">
        <f>IF(InputAccountsReveived[[#This Row],[EOMonth]]=EOMONTH(FY02_M02,0),InputAccountsReveived[[#This Row],[Amount Invoiced]],0)</f>
        <v>0</v>
      </c>
      <c r="Y48" s="18">
        <f>IF(InputAccountsReveived[[#This Row],[EOMonth]]=EOMONTH(FY02_M03,0),InputAccountsReveived[[#This Row],[Amount Invoiced]],0)</f>
        <v>0</v>
      </c>
      <c r="Z48" s="18">
        <f>IF(InputAccountsReveived[[#This Row],[EOMonth]]=EOMONTH(FY02_M04,0),InputAccountsReveived[[#This Row],[Amount Invoiced]],0)</f>
        <v>0</v>
      </c>
      <c r="AA48" s="18">
        <f>IF(InputAccountsReveived[[#This Row],[EOMonth]]=EOMONTH(FY02_M05,0),InputAccountsReveived[[#This Row],[Amount Invoiced]],0)</f>
        <v>0</v>
      </c>
      <c r="AB48" s="18">
        <f>IF(InputAccountsReveived[[#This Row],[EOMonth]]=EOMONTH(FY02_M06,0),InputAccountsReveived[[#This Row],[Amount Invoiced]],0)</f>
        <v>0</v>
      </c>
      <c r="AC48" s="18">
        <f>IF(InputAccountsReveived[[#This Row],[EOMonth]]=EOMONTH(FY02_M07,0),InputAccountsReveived[[#This Row],[Amount Invoiced]],0)</f>
        <v>0</v>
      </c>
      <c r="AD48" s="18">
        <f>IF(InputAccountsReveived[[#This Row],[EOMonth]]=EOMONTH(FY02_M08,0),InputAccountsReveived[[#This Row],[Amount Invoiced]],0)</f>
        <v>0</v>
      </c>
      <c r="AE48" s="18">
        <f>IF(InputAccountsReveived[[#This Row],[EOMonth]]=EOMONTH(FY02_M09,0),InputAccountsReveived[[#This Row],[Amount Invoiced]],0)</f>
        <v>0</v>
      </c>
      <c r="AF48" s="18">
        <f>IF(InputAccountsReveived[[#This Row],[EOMonth]]=EOMONTH(FY02_M10,0),InputAccountsReveived[[#This Row],[Amount Invoiced]],0)</f>
        <v>0</v>
      </c>
      <c r="AG48" s="18">
        <f>IF(InputAccountsReveived[[#This Row],[EOMonth]]=EOMONTH(FY02_M11,0),InputAccountsReveived[[#This Row],[Amount Invoiced]],0)</f>
        <v>0</v>
      </c>
      <c r="AH48" s="18">
        <f>IF(InputAccountsReveived[[#This Row],[EOMonth]]=EOMONTH(FY02_M12,0),InputAccountsReveived[[#This Row],[Amount Invoiced]],0)</f>
        <v>0</v>
      </c>
      <c r="AI48" s="18">
        <f>IF(InputAccountsReveived[[#This Row],[EOMonth]]=EOMONTH(FY03_M01,0),InputAccountsReveived[[#This Row],[Amount Invoiced]],0)</f>
        <v>0</v>
      </c>
      <c r="AJ48" s="18">
        <f>IF(InputAccountsReveived[[#This Row],[EOMonth]]=EOMONTH(FY03_M02,0),InputAccountsReveived[[#This Row],[Amount Invoiced]],0)</f>
        <v>0</v>
      </c>
      <c r="AK48" s="18">
        <f>IF(InputAccountsReveived[[#This Row],[EOMonth]]=EOMONTH(FY03_M03,0),InputAccountsReveived[[#This Row],[Amount Invoiced]],0)</f>
        <v>0</v>
      </c>
      <c r="AL48" s="18">
        <f>IF(InputAccountsReveived[[#This Row],[EOMonth]]=EOMONTH(FY03_M04,0),InputAccountsReveived[[#This Row],[Amount Invoiced]],0)</f>
        <v>0</v>
      </c>
      <c r="AM48" s="18">
        <f>IF(InputAccountsReveived[[#This Row],[EOMonth]]=EOMONTH(FY03_M05,0),InputAccountsReveived[[#This Row],[Amount Invoiced]],0)</f>
        <v>0</v>
      </c>
      <c r="AN48" s="18">
        <f>IF(InputAccountsReveived[[#This Row],[EOMonth]]=EOMONTH(FY03_M06,0),InputAccountsReveived[[#This Row],[Amount Invoiced]],0)</f>
        <v>0</v>
      </c>
      <c r="AO48" s="18">
        <f>IF(InputAccountsReveived[[#This Row],[EOMonth]]=EOMONTH(FY03_M07,0),InputAccountsReveived[[#This Row],[Amount Invoiced]],0)</f>
        <v>0</v>
      </c>
      <c r="AP48" s="18">
        <f>IF(InputAccountsReveived[[#This Row],[EOMonth]]=EOMONTH(FY03_M08,0),InputAccountsReveived[[#This Row],[Amount Invoiced]],0)</f>
        <v>0</v>
      </c>
      <c r="AQ48" s="18">
        <f>IF(InputAccountsReveived[[#This Row],[EOMonth]]=EOMONTH(FY03_M09,0),InputAccountsReveived[[#This Row],[Amount Invoiced]],0)</f>
        <v>0</v>
      </c>
      <c r="AR48" s="18">
        <f>IF(InputAccountsReveived[[#This Row],[EOMonth]]=EOMONTH(FY03_M10,0),InputAccountsReveived[[#This Row],[Amount Invoiced]],0)</f>
        <v>0</v>
      </c>
      <c r="AS48" s="18">
        <f>IF(InputAccountsReveived[[#This Row],[EOMonth]]=EOMONTH(FY03_M11,0),InputAccountsReveived[[#This Row],[Amount Invoiced]],0)</f>
        <v>0</v>
      </c>
      <c r="AT48" s="18">
        <f>IF(InputAccountsReveived[[#This Row],[EOMonth]]=EOMONTH(FY03_M12,0),InputAccountsReveived[[#This Row],[Amount Invoiced]],0)</f>
        <v>0</v>
      </c>
      <c r="AU48" s="18">
        <f>IF(InputAccountsReveived[[#This Row],[EOMonth]]=EOMONTH(FY04_M01,0),InputAccountsReveived[[#This Row],[Amount Invoiced]],0)</f>
        <v>0</v>
      </c>
      <c r="AV48" s="18">
        <f>IF(InputAccountsReveived[[#This Row],[EOMonth]]=EOMONTH(FY04_M02,0),InputAccountsReveived[[#This Row],[Amount Invoiced]],0)</f>
        <v>0</v>
      </c>
      <c r="AW48" s="18">
        <f>IF(InputAccountsReveived[[#This Row],[EOMonth]]=EOMONTH(FY04_M03,0),InputAccountsReveived[[#This Row],[Amount Invoiced]],0)</f>
        <v>0</v>
      </c>
      <c r="AX48" s="18">
        <f>IF(InputAccountsReveived[[#This Row],[EOMonth]]=EOMONTH(FY04_M04,0),InputAccountsReveived[[#This Row],[Amount Invoiced]],0)</f>
        <v>0</v>
      </c>
      <c r="AY48" s="18">
        <f>IF(InputAccountsReveived[[#This Row],[EOMonth]]=EOMONTH(FY04_M05,0),InputAccountsReveived[[#This Row],[Amount Invoiced]],0)</f>
        <v>0</v>
      </c>
      <c r="AZ48" s="18">
        <f>IF(InputAccountsReveived[[#This Row],[EOMonth]]=EOMONTH(FY04_M06,0),InputAccountsReveived[[#This Row],[Amount Invoiced]],0)</f>
        <v>0</v>
      </c>
      <c r="BA48" s="18">
        <f>IF(InputAccountsReveived[[#This Row],[EOMonth]]=EOMONTH(FY04_M07,0),InputAccountsReveived[[#This Row],[Amount Invoiced]],0)</f>
        <v>0</v>
      </c>
      <c r="BB48" s="18">
        <f>IF(InputAccountsReveived[[#This Row],[EOMonth]]=EOMONTH(FY04_M08,0),InputAccountsReveived[[#This Row],[Amount Invoiced]],0)</f>
        <v>0</v>
      </c>
      <c r="BC48" s="18">
        <f>IF(InputAccountsReveived[[#This Row],[EOMonth]]=EOMONTH(FY04_M09,0),InputAccountsReveived[[#This Row],[Amount Invoiced]],0)</f>
        <v>0</v>
      </c>
      <c r="BD48" s="18">
        <f>IF(InputAccountsReveived[[#This Row],[EOMonth]]=EOMONTH(FY04_M10,0),InputAccountsReveived[[#This Row],[Amount Invoiced]],0)</f>
        <v>0</v>
      </c>
      <c r="BE48" s="18">
        <f>IF(InputAccountsReveived[[#This Row],[EOMonth]]=EOMONTH(FY04_M11,0),InputAccountsReveived[[#This Row],[Amount Invoiced]],0)</f>
        <v>0</v>
      </c>
      <c r="BF48" s="18">
        <f>IF(InputAccountsReveived[[#This Row],[EOMonth]]=EOMONTH(FY04_M12,0),InputAccountsReveived[[#This Row],[Amount Invoiced]],0)</f>
        <v>0</v>
      </c>
      <c r="BG48" s="18">
        <f>IF(InputAccountsReveived[[#This Row],[EOMonth]]=EOMONTH(FY05_M01,0),InputAccountsReveived[[#This Row],[Amount Invoiced]],0)</f>
        <v>0</v>
      </c>
      <c r="BH48" s="18">
        <f>IF(InputAccountsReveived[[#This Row],[EOMonth]]=EOMONTH(FY05_M02,0),InputAccountsReveived[[#This Row],[Amount Invoiced]],0)</f>
        <v>0</v>
      </c>
      <c r="BI48" s="18">
        <f>IF(InputAccountsReveived[[#This Row],[EOMonth]]=EOMONTH(FY05_M03,0),InputAccountsReveived[[#This Row],[Amount Invoiced]],0)</f>
        <v>0</v>
      </c>
      <c r="BJ48" s="18">
        <f>IF(InputAccountsReveived[[#This Row],[EOMonth]]=EOMONTH(FY05_M04,0),InputAccountsReveived[[#This Row],[Amount Invoiced]],0)</f>
        <v>0</v>
      </c>
      <c r="BK48" s="18">
        <f>IF(InputAccountsReveived[[#This Row],[EOMonth]]=EOMONTH(FY05_M05,0),InputAccountsReveived[[#This Row],[Amount Invoiced]],0)</f>
        <v>0</v>
      </c>
      <c r="BL48" s="18">
        <f>IF(InputAccountsReveived[[#This Row],[EOMonth]]=EOMONTH(FY05_M06,0),InputAccountsReveived[[#This Row],[Amount Invoiced]],0)</f>
        <v>0</v>
      </c>
      <c r="BM48" s="18">
        <f>IF(InputAccountsReveived[[#This Row],[EOMonth]]=EOMONTH(FY05_M07,0),InputAccountsReveived[[#This Row],[Amount Invoiced]],0)</f>
        <v>0</v>
      </c>
      <c r="BN48" s="18">
        <f>IF(InputAccountsReveived[[#This Row],[EOMonth]]=EOMONTH(FY05_M08,0),InputAccountsReveived[[#This Row],[Amount Invoiced]],0)</f>
        <v>0</v>
      </c>
      <c r="BO48" s="18">
        <f>IF(InputAccountsReveived[[#This Row],[EOMonth]]=EOMONTH(FY05_M09,0),InputAccountsReveived[[#This Row],[Amount Invoiced]],0)</f>
        <v>0</v>
      </c>
      <c r="BP48" s="18">
        <f>IF(InputAccountsReveived[[#This Row],[EOMonth]]=EOMONTH(FY05_M10,0),InputAccountsReveived[[#This Row],[Amount Invoiced]],0)</f>
        <v>0</v>
      </c>
      <c r="BQ48" s="18">
        <f>IF(InputAccountsReveived[[#This Row],[EOMonth]]=EOMONTH(FY05_M11,0),InputAccountsReveived[[#This Row],[Amount Invoiced]],0)</f>
        <v>0</v>
      </c>
      <c r="BR48" s="18">
        <f>IF(InputAccountsReveived[[#This Row],[EOMonth]]=EOMONTH(FY05_M12,0),InputAccountsReveived[[#This Row],[Amount Invoiced]],0)</f>
        <v>0</v>
      </c>
    </row>
    <row r="49" spans="2:70" ht="16.5" thickTop="1" thickBot="1" x14ac:dyDescent="0.3">
      <c r="B49" s="68"/>
      <c r="C49" s="6"/>
      <c r="D49" s="68"/>
      <c r="E49" s="68"/>
      <c r="F49" s="11"/>
      <c r="G49" s="6"/>
      <c r="H49" s="69" t="str">
        <f>IF(ISBLANK(InputAccountsReveived[[#This Row],[Date Invoiced]]),"",EOMONTH(InputAccountsReveived[[#This Row],[Date Invoiced]],0))</f>
        <v/>
      </c>
      <c r="I49" s="68"/>
      <c r="K49" s="10">
        <f>IF(InputAccountsReveived[[#This Row],[EOMonth]]=EOMONTH(FY01_M01,0),InputAccountsReveived[[#This Row],[Amount Invoiced]],0)</f>
        <v>0</v>
      </c>
      <c r="L49" s="10">
        <f>IF(InputAccountsReveived[[#This Row],[EOMonth]]=EOMONTH(FY01_M02,0),InputAccountsReveived[[#This Row],[Amount Invoiced]],0)</f>
        <v>0</v>
      </c>
      <c r="M49" s="10">
        <f>IF(InputAccountsReveived[[#This Row],[EOMonth]]=EOMONTH(FY01_M03,0),InputAccountsReveived[[#This Row],[Amount Invoiced]],0)</f>
        <v>0</v>
      </c>
      <c r="N49" s="10">
        <f>IF(InputAccountsReveived[[#This Row],[EOMonth]]=EOMONTH(FY01_M04,0),InputAccountsReveived[[#This Row],[Amount Invoiced]],0)</f>
        <v>0</v>
      </c>
      <c r="O49" s="10">
        <f>IF(InputAccountsReveived[[#This Row],[EOMonth]]=EOMONTH(FY01_M05,0),InputAccountsReveived[[#This Row],[Amount Invoiced]],0)</f>
        <v>0</v>
      </c>
      <c r="P49" s="10">
        <f>IF(InputAccountsReveived[[#This Row],[EOMonth]]=EOMONTH(FY01_M06,0),InputAccountsReveived[[#This Row],[Amount Invoiced]],0)</f>
        <v>0</v>
      </c>
      <c r="Q49" s="10">
        <f>IF(InputAccountsReveived[[#This Row],[EOMonth]]=EOMONTH(FY01_M07,0),InputAccountsReveived[[#This Row],[Amount Invoiced]],0)</f>
        <v>0</v>
      </c>
      <c r="R49" s="10">
        <f>IF(InputAccountsReveived[[#This Row],[EOMonth]]=EOMONTH(FY01_M08,0),InputAccountsReveived[[#This Row],[Amount Invoiced]],0)</f>
        <v>0</v>
      </c>
      <c r="S49" s="10">
        <f>IF(InputAccountsReveived[[#This Row],[EOMonth]]=EOMONTH(FY01_M09,0),InputAccountsReveived[[#This Row],[Amount Invoiced]],0)</f>
        <v>0</v>
      </c>
      <c r="T49" s="10">
        <f>IF(InputAccountsReveived[[#This Row],[EOMonth]]=EOMONTH(FY01_M10,0),InputAccountsReveived[[#This Row],[Amount Invoiced]],0)</f>
        <v>0</v>
      </c>
      <c r="U49" s="10">
        <f>IF(InputAccountsReveived[[#This Row],[EOMonth]]=EOMONTH(FY01_M11,0),InputAccountsReveived[[#This Row],[Amount Invoiced]],0)</f>
        <v>0</v>
      </c>
      <c r="V49" s="10">
        <f>IF(InputAccountsReveived[[#This Row],[EOMonth]]=EOMONTH(FY01_M12,0),InputAccountsReveived[[#This Row],[Amount Invoiced]],0)</f>
        <v>0</v>
      </c>
      <c r="W49" s="18">
        <f>IF(InputAccountsReveived[[#This Row],[EOMonth]]=EOMONTH(FY02_M01,0),InputAccountsReveived[[#This Row],[Amount Invoiced]],0)</f>
        <v>0</v>
      </c>
      <c r="X49" s="18">
        <f>IF(InputAccountsReveived[[#This Row],[EOMonth]]=EOMONTH(FY02_M02,0),InputAccountsReveived[[#This Row],[Amount Invoiced]],0)</f>
        <v>0</v>
      </c>
      <c r="Y49" s="18">
        <f>IF(InputAccountsReveived[[#This Row],[EOMonth]]=EOMONTH(FY02_M03,0),InputAccountsReveived[[#This Row],[Amount Invoiced]],0)</f>
        <v>0</v>
      </c>
      <c r="Z49" s="18">
        <f>IF(InputAccountsReveived[[#This Row],[EOMonth]]=EOMONTH(FY02_M04,0),InputAccountsReveived[[#This Row],[Amount Invoiced]],0)</f>
        <v>0</v>
      </c>
      <c r="AA49" s="18">
        <f>IF(InputAccountsReveived[[#This Row],[EOMonth]]=EOMONTH(FY02_M05,0),InputAccountsReveived[[#This Row],[Amount Invoiced]],0)</f>
        <v>0</v>
      </c>
      <c r="AB49" s="18">
        <f>IF(InputAccountsReveived[[#This Row],[EOMonth]]=EOMONTH(FY02_M06,0),InputAccountsReveived[[#This Row],[Amount Invoiced]],0)</f>
        <v>0</v>
      </c>
      <c r="AC49" s="18">
        <f>IF(InputAccountsReveived[[#This Row],[EOMonth]]=EOMONTH(FY02_M07,0),InputAccountsReveived[[#This Row],[Amount Invoiced]],0)</f>
        <v>0</v>
      </c>
      <c r="AD49" s="18">
        <f>IF(InputAccountsReveived[[#This Row],[EOMonth]]=EOMONTH(FY02_M08,0),InputAccountsReveived[[#This Row],[Amount Invoiced]],0)</f>
        <v>0</v>
      </c>
      <c r="AE49" s="18">
        <f>IF(InputAccountsReveived[[#This Row],[EOMonth]]=EOMONTH(FY02_M09,0),InputAccountsReveived[[#This Row],[Amount Invoiced]],0)</f>
        <v>0</v>
      </c>
      <c r="AF49" s="18">
        <f>IF(InputAccountsReveived[[#This Row],[EOMonth]]=EOMONTH(FY02_M10,0),InputAccountsReveived[[#This Row],[Amount Invoiced]],0)</f>
        <v>0</v>
      </c>
      <c r="AG49" s="18">
        <f>IF(InputAccountsReveived[[#This Row],[EOMonth]]=EOMONTH(FY02_M11,0),InputAccountsReveived[[#This Row],[Amount Invoiced]],0)</f>
        <v>0</v>
      </c>
      <c r="AH49" s="18">
        <f>IF(InputAccountsReveived[[#This Row],[EOMonth]]=EOMONTH(FY02_M12,0),InputAccountsReveived[[#This Row],[Amount Invoiced]],0)</f>
        <v>0</v>
      </c>
      <c r="AI49" s="18">
        <f>IF(InputAccountsReveived[[#This Row],[EOMonth]]=EOMONTH(FY03_M01,0),InputAccountsReveived[[#This Row],[Amount Invoiced]],0)</f>
        <v>0</v>
      </c>
      <c r="AJ49" s="18">
        <f>IF(InputAccountsReveived[[#This Row],[EOMonth]]=EOMONTH(FY03_M02,0),InputAccountsReveived[[#This Row],[Amount Invoiced]],0)</f>
        <v>0</v>
      </c>
      <c r="AK49" s="18">
        <f>IF(InputAccountsReveived[[#This Row],[EOMonth]]=EOMONTH(FY03_M03,0),InputAccountsReveived[[#This Row],[Amount Invoiced]],0)</f>
        <v>0</v>
      </c>
      <c r="AL49" s="18">
        <f>IF(InputAccountsReveived[[#This Row],[EOMonth]]=EOMONTH(FY03_M04,0),InputAccountsReveived[[#This Row],[Amount Invoiced]],0)</f>
        <v>0</v>
      </c>
      <c r="AM49" s="18">
        <f>IF(InputAccountsReveived[[#This Row],[EOMonth]]=EOMONTH(FY03_M05,0),InputAccountsReveived[[#This Row],[Amount Invoiced]],0)</f>
        <v>0</v>
      </c>
      <c r="AN49" s="18">
        <f>IF(InputAccountsReveived[[#This Row],[EOMonth]]=EOMONTH(FY03_M06,0),InputAccountsReveived[[#This Row],[Amount Invoiced]],0)</f>
        <v>0</v>
      </c>
      <c r="AO49" s="18">
        <f>IF(InputAccountsReveived[[#This Row],[EOMonth]]=EOMONTH(FY03_M07,0),InputAccountsReveived[[#This Row],[Amount Invoiced]],0)</f>
        <v>0</v>
      </c>
      <c r="AP49" s="18">
        <f>IF(InputAccountsReveived[[#This Row],[EOMonth]]=EOMONTH(FY03_M08,0),InputAccountsReveived[[#This Row],[Amount Invoiced]],0)</f>
        <v>0</v>
      </c>
      <c r="AQ49" s="18">
        <f>IF(InputAccountsReveived[[#This Row],[EOMonth]]=EOMONTH(FY03_M09,0),InputAccountsReveived[[#This Row],[Amount Invoiced]],0)</f>
        <v>0</v>
      </c>
      <c r="AR49" s="18">
        <f>IF(InputAccountsReveived[[#This Row],[EOMonth]]=EOMONTH(FY03_M10,0),InputAccountsReveived[[#This Row],[Amount Invoiced]],0)</f>
        <v>0</v>
      </c>
      <c r="AS49" s="18">
        <f>IF(InputAccountsReveived[[#This Row],[EOMonth]]=EOMONTH(FY03_M11,0),InputAccountsReveived[[#This Row],[Amount Invoiced]],0)</f>
        <v>0</v>
      </c>
      <c r="AT49" s="18">
        <f>IF(InputAccountsReveived[[#This Row],[EOMonth]]=EOMONTH(FY03_M12,0),InputAccountsReveived[[#This Row],[Amount Invoiced]],0)</f>
        <v>0</v>
      </c>
      <c r="AU49" s="18">
        <f>IF(InputAccountsReveived[[#This Row],[EOMonth]]=EOMONTH(FY04_M01,0),InputAccountsReveived[[#This Row],[Amount Invoiced]],0)</f>
        <v>0</v>
      </c>
      <c r="AV49" s="18">
        <f>IF(InputAccountsReveived[[#This Row],[EOMonth]]=EOMONTH(FY04_M02,0),InputAccountsReveived[[#This Row],[Amount Invoiced]],0)</f>
        <v>0</v>
      </c>
      <c r="AW49" s="18">
        <f>IF(InputAccountsReveived[[#This Row],[EOMonth]]=EOMONTH(FY04_M03,0),InputAccountsReveived[[#This Row],[Amount Invoiced]],0)</f>
        <v>0</v>
      </c>
      <c r="AX49" s="18">
        <f>IF(InputAccountsReveived[[#This Row],[EOMonth]]=EOMONTH(FY04_M04,0),InputAccountsReveived[[#This Row],[Amount Invoiced]],0)</f>
        <v>0</v>
      </c>
      <c r="AY49" s="18">
        <f>IF(InputAccountsReveived[[#This Row],[EOMonth]]=EOMONTH(FY04_M05,0),InputAccountsReveived[[#This Row],[Amount Invoiced]],0)</f>
        <v>0</v>
      </c>
      <c r="AZ49" s="18">
        <f>IF(InputAccountsReveived[[#This Row],[EOMonth]]=EOMONTH(FY04_M06,0),InputAccountsReveived[[#This Row],[Amount Invoiced]],0)</f>
        <v>0</v>
      </c>
      <c r="BA49" s="18">
        <f>IF(InputAccountsReveived[[#This Row],[EOMonth]]=EOMONTH(FY04_M07,0),InputAccountsReveived[[#This Row],[Amount Invoiced]],0)</f>
        <v>0</v>
      </c>
      <c r="BB49" s="18">
        <f>IF(InputAccountsReveived[[#This Row],[EOMonth]]=EOMONTH(FY04_M08,0),InputAccountsReveived[[#This Row],[Amount Invoiced]],0)</f>
        <v>0</v>
      </c>
      <c r="BC49" s="18">
        <f>IF(InputAccountsReveived[[#This Row],[EOMonth]]=EOMONTH(FY04_M09,0),InputAccountsReveived[[#This Row],[Amount Invoiced]],0)</f>
        <v>0</v>
      </c>
      <c r="BD49" s="18">
        <f>IF(InputAccountsReveived[[#This Row],[EOMonth]]=EOMONTH(FY04_M10,0),InputAccountsReveived[[#This Row],[Amount Invoiced]],0)</f>
        <v>0</v>
      </c>
      <c r="BE49" s="18">
        <f>IF(InputAccountsReveived[[#This Row],[EOMonth]]=EOMONTH(FY04_M11,0),InputAccountsReveived[[#This Row],[Amount Invoiced]],0)</f>
        <v>0</v>
      </c>
      <c r="BF49" s="18">
        <f>IF(InputAccountsReveived[[#This Row],[EOMonth]]=EOMONTH(FY04_M12,0),InputAccountsReveived[[#This Row],[Amount Invoiced]],0)</f>
        <v>0</v>
      </c>
      <c r="BG49" s="18">
        <f>IF(InputAccountsReveived[[#This Row],[EOMonth]]=EOMONTH(FY05_M01,0),InputAccountsReveived[[#This Row],[Amount Invoiced]],0)</f>
        <v>0</v>
      </c>
      <c r="BH49" s="18">
        <f>IF(InputAccountsReveived[[#This Row],[EOMonth]]=EOMONTH(FY05_M02,0),InputAccountsReveived[[#This Row],[Amount Invoiced]],0)</f>
        <v>0</v>
      </c>
      <c r="BI49" s="18">
        <f>IF(InputAccountsReveived[[#This Row],[EOMonth]]=EOMONTH(FY05_M03,0),InputAccountsReveived[[#This Row],[Amount Invoiced]],0)</f>
        <v>0</v>
      </c>
      <c r="BJ49" s="18">
        <f>IF(InputAccountsReveived[[#This Row],[EOMonth]]=EOMONTH(FY05_M04,0),InputAccountsReveived[[#This Row],[Amount Invoiced]],0)</f>
        <v>0</v>
      </c>
      <c r="BK49" s="18">
        <f>IF(InputAccountsReveived[[#This Row],[EOMonth]]=EOMONTH(FY05_M05,0),InputAccountsReveived[[#This Row],[Amount Invoiced]],0)</f>
        <v>0</v>
      </c>
      <c r="BL49" s="18">
        <f>IF(InputAccountsReveived[[#This Row],[EOMonth]]=EOMONTH(FY05_M06,0),InputAccountsReveived[[#This Row],[Amount Invoiced]],0)</f>
        <v>0</v>
      </c>
      <c r="BM49" s="18">
        <f>IF(InputAccountsReveived[[#This Row],[EOMonth]]=EOMONTH(FY05_M07,0),InputAccountsReveived[[#This Row],[Amount Invoiced]],0)</f>
        <v>0</v>
      </c>
      <c r="BN49" s="18">
        <f>IF(InputAccountsReveived[[#This Row],[EOMonth]]=EOMONTH(FY05_M08,0),InputAccountsReveived[[#This Row],[Amount Invoiced]],0)</f>
        <v>0</v>
      </c>
      <c r="BO49" s="18">
        <f>IF(InputAccountsReveived[[#This Row],[EOMonth]]=EOMONTH(FY05_M09,0),InputAccountsReveived[[#This Row],[Amount Invoiced]],0)</f>
        <v>0</v>
      </c>
      <c r="BP49" s="18">
        <f>IF(InputAccountsReveived[[#This Row],[EOMonth]]=EOMONTH(FY05_M10,0),InputAccountsReveived[[#This Row],[Amount Invoiced]],0)</f>
        <v>0</v>
      </c>
      <c r="BQ49" s="18">
        <f>IF(InputAccountsReveived[[#This Row],[EOMonth]]=EOMONTH(FY05_M11,0),InputAccountsReveived[[#This Row],[Amount Invoiced]],0)</f>
        <v>0</v>
      </c>
      <c r="BR49" s="18">
        <f>IF(InputAccountsReveived[[#This Row],[EOMonth]]=EOMONTH(FY05_M12,0),InputAccountsReveived[[#This Row],[Amount Invoiced]],0)</f>
        <v>0</v>
      </c>
    </row>
    <row r="50" spans="2:70" ht="16.5" thickTop="1" thickBot="1" x14ac:dyDescent="0.3">
      <c r="B50" s="68"/>
      <c r="C50" s="6"/>
      <c r="D50" s="68"/>
      <c r="E50" s="68"/>
      <c r="F50" s="11"/>
      <c r="G50" s="6"/>
      <c r="H50" s="69" t="str">
        <f>IF(ISBLANK(InputAccountsReveived[[#This Row],[Date Invoiced]]),"",EOMONTH(InputAccountsReveived[[#This Row],[Date Invoiced]],0))</f>
        <v/>
      </c>
      <c r="I50" s="68"/>
      <c r="K50" s="10">
        <f>IF(InputAccountsReveived[[#This Row],[EOMonth]]=EOMONTH(FY01_M01,0),InputAccountsReveived[[#This Row],[Amount Invoiced]],0)</f>
        <v>0</v>
      </c>
      <c r="L50" s="10">
        <f>IF(InputAccountsReveived[[#This Row],[EOMonth]]=EOMONTH(FY01_M02,0),InputAccountsReveived[[#This Row],[Amount Invoiced]],0)</f>
        <v>0</v>
      </c>
      <c r="M50" s="10">
        <f>IF(InputAccountsReveived[[#This Row],[EOMonth]]=EOMONTH(FY01_M03,0),InputAccountsReveived[[#This Row],[Amount Invoiced]],0)</f>
        <v>0</v>
      </c>
      <c r="N50" s="10">
        <f>IF(InputAccountsReveived[[#This Row],[EOMonth]]=EOMONTH(FY01_M04,0),InputAccountsReveived[[#This Row],[Amount Invoiced]],0)</f>
        <v>0</v>
      </c>
      <c r="O50" s="10">
        <f>IF(InputAccountsReveived[[#This Row],[EOMonth]]=EOMONTH(FY01_M05,0),InputAccountsReveived[[#This Row],[Amount Invoiced]],0)</f>
        <v>0</v>
      </c>
      <c r="P50" s="10">
        <f>IF(InputAccountsReveived[[#This Row],[EOMonth]]=EOMONTH(FY01_M06,0),InputAccountsReveived[[#This Row],[Amount Invoiced]],0)</f>
        <v>0</v>
      </c>
      <c r="Q50" s="10">
        <f>IF(InputAccountsReveived[[#This Row],[EOMonth]]=EOMONTH(FY01_M07,0),InputAccountsReveived[[#This Row],[Amount Invoiced]],0)</f>
        <v>0</v>
      </c>
      <c r="R50" s="10">
        <f>IF(InputAccountsReveived[[#This Row],[EOMonth]]=EOMONTH(FY01_M08,0),InputAccountsReveived[[#This Row],[Amount Invoiced]],0)</f>
        <v>0</v>
      </c>
      <c r="S50" s="10">
        <f>IF(InputAccountsReveived[[#This Row],[EOMonth]]=EOMONTH(FY01_M09,0),InputAccountsReveived[[#This Row],[Amount Invoiced]],0)</f>
        <v>0</v>
      </c>
      <c r="T50" s="10">
        <f>IF(InputAccountsReveived[[#This Row],[EOMonth]]=EOMONTH(FY01_M10,0),InputAccountsReveived[[#This Row],[Amount Invoiced]],0)</f>
        <v>0</v>
      </c>
      <c r="U50" s="10">
        <f>IF(InputAccountsReveived[[#This Row],[EOMonth]]=EOMONTH(FY01_M11,0),InputAccountsReveived[[#This Row],[Amount Invoiced]],0)</f>
        <v>0</v>
      </c>
      <c r="V50" s="10">
        <f>IF(InputAccountsReveived[[#This Row],[EOMonth]]=EOMONTH(FY01_M12,0),InputAccountsReveived[[#This Row],[Amount Invoiced]],0)</f>
        <v>0</v>
      </c>
      <c r="W50" s="18">
        <f>IF(InputAccountsReveived[[#This Row],[EOMonth]]=EOMONTH(FY02_M01,0),InputAccountsReveived[[#This Row],[Amount Invoiced]],0)</f>
        <v>0</v>
      </c>
      <c r="X50" s="18">
        <f>IF(InputAccountsReveived[[#This Row],[EOMonth]]=EOMONTH(FY02_M02,0),InputAccountsReveived[[#This Row],[Amount Invoiced]],0)</f>
        <v>0</v>
      </c>
      <c r="Y50" s="18">
        <f>IF(InputAccountsReveived[[#This Row],[EOMonth]]=EOMONTH(FY02_M03,0),InputAccountsReveived[[#This Row],[Amount Invoiced]],0)</f>
        <v>0</v>
      </c>
      <c r="Z50" s="18">
        <f>IF(InputAccountsReveived[[#This Row],[EOMonth]]=EOMONTH(FY02_M04,0),InputAccountsReveived[[#This Row],[Amount Invoiced]],0)</f>
        <v>0</v>
      </c>
      <c r="AA50" s="18">
        <f>IF(InputAccountsReveived[[#This Row],[EOMonth]]=EOMONTH(FY02_M05,0),InputAccountsReveived[[#This Row],[Amount Invoiced]],0)</f>
        <v>0</v>
      </c>
      <c r="AB50" s="18">
        <f>IF(InputAccountsReveived[[#This Row],[EOMonth]]=EOMONTH(FY02_M06,0),InputAccountsReveived[[#This Row],[Amount Invoiced]],0)</f>
        <v>0</v>
      </c>
      <c r="AC50" s="18">
        <f>IF(InputAccountsReveived[[#This Row],[EOMonth]]=EOMONTH(FY02_M07,0),InputAccountsReveived[[#This Row],[Amount Invoiced]],0)</f>
        <v>0</v>
      </c>
      <c r="AD50" s="18">
        <f>IF(InputAccountsReveived[[#This Row],[EOMonth]]=EOMONTH(FY02_M08,0),InputAccountsReveived[[#This Row],[Amount Invoiced]],0)</f>
        <v>0</v>
      </c>
      <c r="AE50" s="18">
        <f>IF(InputAccountsReveived[[#This Row],[EOMonth]]=EOMONTH(FY02_M09,0),InputAccountsReveived[[#This Row],[Amount Invoiced]],0)</f>
        <v>0</v>
      </c>
      <c r="AF50" s="18">
        <f>IF(InputAccountsReveived[[#This Row],[EOMonth]]=EOMONTH(FY02_M10,0),InputAccountsReveived[[#This Row],[Amount Invoiced]],0)</f>
        <v>0</v>
      </c>
      <c r="AG50" s="18">
        <f>IF(InputAccountsReveived[[#This Row],[EOMonth]]=EOMONTH(FY02_M11,0),InputAccountsReveived[[#This Row],[Amount Invoiced]],0)</f>
        <v>0</v>
      </c>
      <c r="AH50" s="18">
        <f>IF(InputAccountsReveived[[#This Row],[EOMonth]]=EOMONTH(FY02_M12,0),InputAccountsReveived[[#This Row],[Amount Invoiced]],0)</f>
        <v>0</v>
      </c>
      <c r="AI50" s="18">
        <f>IF(InputAccountsReveived[[#This Row],[EOMonth]]=EOMONTH(FY03_M01,0),InputAccountsReveived[[#This Row],[Amount Invoiced]],0)</f>
        <v>0</v>
      </c>
      <c r="AJ50" s="18">
        <f>IF(InputAccountsReveived[[#This Row],[EOMonth]]=EOMONTH(FY03_M02,0),InputAccountsReveived[[#This Row],[Amount Invoiced]],0)</f>
        <v>0</v>
      </c>
      <c r="AK50" s="18">
        <f>IF(InputAccountsReveived[[#This Row],[EOMonth]]=EOMONTH(FY03_M03,0),InputAccountsReveived[[#This Row],[Amount Invoiced]],0)</f>
        <v>0</v>
      </c>
      <c r="AL50" s="18">
        <f>IF(InputAccountsReveived[[#This Row],[EOMonth]]=EOMONTH(FY03_M04,0),InputAccountsReveived[[#This Row],[Amount Invoiced]],0)</f>
        <v>0</v>
      </c>
      <c r="AM50" s="18">
        <f>IF(InputAccountsReveived[[#This Row],[EOMonth]]=EOMONTH(FY03_M05,0),InputAccountsReveived[[#This Row],[Amount Invoiced]],0)</f>
        <v>0</v>
      </c>
      <c r="AN50" s="18">
        <f>IF(InputAccountsReveived[[#This Row],[EOMonth]]=EOMONTH(FY03_M06,0),InputAccountsReveived[[#This Row],[Amount Invoiced]],0)</f>
        <v>0</v>
      </c>
      <c r="AO50" s="18">
        <f>IF(InputAccountsReveived[[#This Row],[EOMonth]]=EOMONTH(FY03_M07,0),InputAccountsReveived[[#This Row],[Amount Invoiced]],0)</f>
        <v>0</v>
      </c>
      <c r="AP50" s="18">
        <f>IF(InputAccountsReveived[[#This Row],[EOMonth]]=EOMONTH(FY03_M08,0),InputAccountsReveived[[#This Row],[Amount Invoiced]],0)</f>
        <v>0</v>
      </c>
      <c r="AQ50" s="18">
        <f>IF(InputAccountsReveived[[#This Row],[EOMonth]]=EOMONTH(FY03_M09,0),InputAccountsReveived[[#This Row],[Amount Invoiced]],0)</f>
        <v>0</v>
      </c>
      <c r="AR50" s="18">
        <f>IF(InputAccountsReveived[[#This Row],[EOMonth]]=EOMONTH(FY03_M10,0),InputAccountsReveived[[#This Row],[Amount Invoiced]],0)</f>
        <v>0</v>
      </c>
      <c r="AS50" s="18">
        <f>IF(InputAccountsReveived[[#This Row],[EOMonth]]=EOMONTH(FY03_M11,0),InputAccountsReveived[[#This Row],[Amount Invoiced]],0)</f>
        <v>0</v>
      </c>
      <c r="AT50" s="18">
        <f>IF(InputAccountsReveived[[#This Row],[EOMonth]]=EOMONTH(FY03_M12,0),InputAccountsReveived[[#This Row],[Amount Invoiced]],0)</f>
        <v>0</v>
      </c>
      <c r="AU50" s="18">
        <f>IF(InputAccountsReveived[[#This Row],[EOMonth]]=EOMONTH(FY04_M01,0),InputAccountsReveived[[#This Row],[Amount Invoiced]],0)</f>
        <v>0</v>
      </c>
      <c r="AV50" s="18">
        <f>IF(InputAccountsReveived[[#This Row],[EOMonth]]=EOMONTH(FY04_M02,0),InputAccountsReveived[[#This Row],[Amount Invoiced]],0)</f>
        <v>0</v>
      </c>
      <c r="AW50" s="18">
        <f>IF(InputAccountsReveived[[#This Row],[EOMonth]]=EOMONTH(FY04_M03,0),InputAccountsReveived[[#This Row],[Amount Invoiced]],0)</f>
        <v>0</v>
      </c>
      <c r="AX50" s="18">
        <f>IF(InputAccountsReveived[[#This Row],[EOMonth]]=EOMONTH(FY04_M04,0),InputAccountsReveived[[#This Row],[Amount Invoiced]],0)</f>
        <v>0</v>
      </c>
      <c r="AY50" s="18">
        <f>IF(InputAccountsReveived[[#This Row],[EOMonth]]=EOMONTH(FY04_M05,0),InputAccountsReveived[[#This Row],[Amount Invoiced]],0)</f>
        <v>0</v>
      </c>
      <c r="AZ50" s="18">
        <f>IF(InputAccountsReveived[[#This Row],[EOMonth]]=EOMONTH(FY04_M06,0),InputAccountsReveived[[#This Row],[Amount Invoiced]],0)</f>
        <v>0</v>
      </c>
      <c r="BA50" s="18">
        <f>IF(InputAccountsReveived[[#This Row],[EOMonth]]=EOMONTH(FY04_M07,0),InputAccountsReveived[[#This Row],[Amount Invoiced]],0)</f>
        <v>0</v>
      </c>
      <c r="BB50" s="18">
        <f>IF(InputAccountsReveived[[#This Row],[EOMonth]]=EOMONTH(FY04_M08,0),InputAccountsReveived[[#This Row],[Amount Invoiced]],0)</f>
        <v>0</v>
      </c>
      <c r="BC50" s="18">
        <f>IF(InputAccountsReveived[[#This Row],[EOMonth]]=EOMONTH(FY04_M09,0),InputAccountsReveived[[#This Row],[Amount Invoiced]],0)</f>
        <v>0</v>
      </c>
      <c r="BD50" s="18">
        <f>IF(InputAccountsReveived[[#This Row],[EOMonth]]=EOMONTH(FY04_M10,0),InputAccountsReveived[[#This Row],[Amount Invoiced]],0)</f>
        <v>0</v>
      </c>
      <c r="BE50" s="18">
        <f>IF(InputAccountsReveived[[#This Row],[EOMonth]]=EOMONTH(FY04_M11,0),InputAccountsReveived[[#This Row],[Amount Invoiced]],0)</f>
        <v>0</v>
      </c>
      <c r="BF50" s="18">
        <f>IF(InputAccountsReveived[[#This Row],[EOMonth]]=EOMONTH(FY04_M12,0),InputAccountsReveived[[#This Row],[Amount Invoiced]],0)</f>
        <v>0</v>
      </c>
      <c r="BG50" s="18">
        <f>IF(InputAccountsReveived[[#This Row],[EOMonth]]=EOMONTH(FY05_M01,0),InputAccountsReveived[[#This Row],[Amount Invoiced]],0)</f>
        <v>0</v>
      </c>
      <c r="BH50" s="18">
        <f>IF(InputAccountsReveived[[#This Row],[EOMonth]]=EOMONTH(FY05_M02,0),InputAccountsReveived[[#This Row],[Amount Invoiced]],0)</f>
        <v>0</v>
      </c>
      <c r="BI50" s="18">
        <f>IF(InputAccountsReveived[[#This Row],[EOMonth]]=EOMONTH(FY05_M03,0),InputAccountsReveived[[#This Row],[Amount Invoiced]],0)</f>
        <v>0</v>
      </c>
      <c r="BJ50" s="18">
        <f>IF(InputAccountsReveived[[#This Row],[EOMonth]]=EOMONTH(FY05_M04,0),InputAccountsReveived[[#This Row],[Amount Invoiced]],0)</f>
        <v>0</v>
      </c>
      <c r="BK50" s="18">
        <f>IF(InputAccountsReveived[[#This Row],[EOMonth]]=EOMONTH(FY05_M05,0),InputAccountsReveived[[#This Row],[Amount Invoiced]],0)</f>
        <v>0</v>
      </c>
      <c r="BL50" s="18">
        <f>IF(InputAccountsReveived[[#This Row],[EOMonth]]=EOMONTH(FY05_M06,0),InputAccountsReveived[[#This Row],[Amount Invoiced]],0)</f>
        <v>0</v>
      </c>
      <c r="BM50" s="18">
        <f>IF(InputAccountsReveived[[#This Row],[EOMonth]]=EOMONTH(FY05_M07,0),InputAccountsReveived[[#This Row],[Amount Invoiced]],0)</f>
        <v>0</v>
      </c>
      <c r="BN50" s="18">
        <f>IF(InputAccountsReveived[[#This Row],[EOMonth]]=EOMONTH(FY05_M08,0),InputAccountsReveived[[#This Row],[Amount Invoiced]],0)</f>
        <v>0</v>
      </c>
      <c r="BO50" s="18">
        <f>IF(InputAccountsReveived[[#This Row],[EOMonth]]=EOMONTH(FY05_M09,0),InputAccountsReveived[[#This Row],[Amount Invoiced]],0)</f>
        <v>0</v>
      </c>
      <c r="BP50" s="18">
        <f>IF(InputAccountsReveived[[#This Row],[EOMonth]]=EOMONTH(FY05_M10,0),InputAccountsReveived[[#This Row],[Amount Invoiced]],0)</f>
        <v>0</v>
      </c>
      <c r="BQ50" s="18">
        <f>IF(InputAccountsReveived[[#This Row],[EOMonth]]=EOMONTH(FY05_M11,0),InputAccountsReveived[[#This Row],[Amount Invoiced]],0)</f>
        <v>0</v>
      </c>
      <c r="BR50" s="18">
        <f>IF(InputAccountsReveived[[#This Row],[EOMonth]]=EOMONTH(FY05_M12,0),InputAccountsReveived[[#This Row],[Amount Invoiced]],0)</f>
        <v>0</v>
      </c>
    </row>
    <row r="51" spans="2:70" ht="16.5" thickTop="1" thickBot="1" x14ac:dyDescent="0.3">
      <c r="B51" s="68"/>
      <c r="C51" s="6"/>
      <c r="D51" s="68"/>
      <c r="E51" s="68"/>
      <c r="F51" s="11"/>
      <c r="G51" s="6"/>
      <c r="H51" s="69" t="str">
        <f>IF(ISBLANK(InputAccountsReveived[[#This Row],[Date Invoiced]]),"",EOMONTH(InputAccountsReveived[[#This Row],[Date Invoiced]],0))</f>
        <v/>
      </c>
      <c r="I51" s="68"/>
      <c r="K51" s="10">
        <f>IF(InputAccountsReveived[[#This Row],[EOMonth]]=EOMONTH(FY01_M01,0),InputAccountsReveived[[#This Row],[Amount Invoiced]],0)</f>
        <v>0</v>
      </c>
      <c r="L51" s="10">
        <f>IF(InputAccountsReveived[[#This Row],[EOMonth]]=EOMONTH(FY01_M02,0),InputAccountsReveived[[#This Row],[Amount Invoiced]],0)</f>
        <v>0</v>
      </c>
      <c r="M51" s="10">
        <f>IF(InputAccountsReveived[[#This Row],[EOMonth]]=EOMONTH(FY01_M03,0),InputAccountsReveived[[#This Row],[Amount Invoiced]],0)</f>
        <v>0</v>
      </c>
      <c r="N51" s="10">
        <f>IF(InputAccountsReveived[[#This Row],[EOMonth]]=EOMONTH(FY01_M04,0),InputAccountsReveived[[#This Row],[Amount Invoiced]],0)</f>
        <v>0</v>
      </c>
      <c r="O51" s="10">
        <f>IF(InputAccountsReveived[[#This Row],[EOMonth]]=EOMONTH(FY01_M05,0),InputAccountsReveived[[#This Row],[Amount Invoiced]],0)</f>
        <v>0</v>
      </c>
      <c r="P51" s="10">
        <f>IF(InputAccountsReveived[[#This Row],[EOMonth]]=EOMONTH(FY01_M06,0),InputAccountsReveived[[#This Row],[Amount Invoiced]],0)</f>
        <v>0</v>
      </c>
      <c r="Q51" s="10">
        <f>IF(InputAccountsReveived[[#This Row],[EOMonth]]=EOMONTH(FY01_M07,0),InputAccountsReveived[[#This Row],[Amount Invoiced]],0)</f>
        <v>0</v>
      </c>
      <c r="R51" s="10">
        <f>IF(InputAccountsReveived[[#This Row],[EOMonth]]=EOMONTH(FY01_M08,0),InputAccountsReveived[[#This Row],[Amount Invoiced]],0)</f>
        <v>0</v>
      </c>
      <c r="S51" s="10">
        <f>IF(InputAccountsReveived[[#This Row],[EOMonth]]=EOMONTH(FY01_M09,0),InputAccountsReveived[[#This Row],[Amount Invoiced]],0)</f>
        <v>0</v>
      </c>
      <c r="T51" s="10">
        <f>IF(InputAccountsReveived[[#This Row],[EOMonth]]=EOMONTH(FY01_M10,0),InputAccountsReveived[[#This Row],[Amount Invoiced]],0)</f>
        <v>0</v>
      </c>
      <c r="U51" s="10">
        <f>IF(InputAccountsReveived[[#This Row],[EOMonth]]=EOMONTH(FY01_M11,0),InputAccountsReveived[[#This Row],[Amount Invoiced]],0)</f>
        <v>0</v>
      </c>
      <c r="V51" s="10">
        <f>IF(InputAccountsReveived[[#This Row],[EOMonth]]=EOMONTH(FY01_M12,0),InputAccountsReveived[[#This Row],[Amount Invoiced]],0)</f>
        <v>0</v>
      </c>
      <c r="W51" s="18">
        <f>IF(InputAccountsReveived[[#This Row],[EOMonth]]=EOMONTH(FY02_M01,0),InputAccountsReveived[[#This Row],[Amount Invoiced]],0)</f>
        <v>0</v>
      </c>
      <c r="X51" s="18">
        <f>IF(InputAccountsReveived[[#This Row],[EOMonth]]=EOMONTH(FY02_M02,0),InputAccountsReveived[[#This Row],[Amount Invoiced]],0)</f>
        <v>0</v>
      </c>
      <c r="Y51" s="18">
        <f>IF(InputAccountsReveived[[#This Row],[EOMonth]]=EOMONTH(FY02_M03,0),InputAccountsReveived[[#This Row],[Amount Invoiced]],0)</f>
        <v>0</v>
      </c>
      <c r="Z51" s="18">
        <f>IF(InputAccountsReveived[[#This Row],[EOMonth]]=EOMONTH(FY02_M04,0),InputAccountsReveived[[#This Row],[Amount Invoiced]],0)</f>
        <v>0</v>
      </c>
      <c r="AA51" s="18">
        <f>IF(InputAccountsReveived[[#This Row],[EOMonth]]=EOMONTH(FY02_M05,0),InputAccountsReveived[[#This Row],[Amount Invoiced]],0)</f>
        <v>0</v>
      </c>
      <c r="AB51" s="18">
        <f>IF(InputAccountsReveived[[#This Row],[EOMonth]]=EOMONTH(FY02_M06,0),InputAccountsReveived[[#This Row],[Amount Invoiced]],0)</f>
        <v>0</v>
      </c>
      <c r="AC51" s="18">
        <f>IF(InputAccountsReveived[[#This Row],[EOMonth]]=EOMONTH(FY02_M07,0),InputAccountsReveived[[#This Row],[Amount Invoiced]],0)</f>
        <v>0</v>
      </c>
      <c r="AD51" s="18">
        <f>IF(InputAccountsReveived[[#This Row],[EOMonth]]=EOMONTH(FY02_M08,0),InputAccountsReveived[[#This Row],[Amount Invoiced]],0)</f>
        <v>0</v>
      </c>
      <c r="AE51" s="18">
        <f>IF(InputAccountsReveived[[#This Row],[EOMonth]]=EOMONTH(FY02_M09,0),InputAccountsReveived[[#This Row],[Amount Invoiced]],0)</f>
        <v>0</v>
      </c>
      <c r="AF51" s="18">
        <f>IF(InputAccountsReveived[[#This Row],[EOMonth]]=EOMONTH(FY02_M10,0),InputAccountsReveived[[#This Row],[Amount Invoiced]],0)</f>
        <v>0</v>
      </c>
      <c r="AG51" s="18">
        <f>IF(InputAccountsReveived[[#This Row],[EOMonth]]=EOMONTH(FY02_M11,0),InputAccountsReveived[[#This Row],[Amount Invoiced]],0)</f>
        <v>0</v>
      </c>
      <c r="AH51" s="18">
        <f>IF(InputAccountsReveived[[#This Row],[EOMonth]]=EOMONTH(FY02_M12,0),InputAccountsReveived[[#This Row],[Amount Invoiced]],0)</f>
        <v>0</v>
      </c>
      <c r="AI51" s="18">
        <f>IF(InputAccountsReveived[[#This Row],[EOMonth]]=EOMONTH(FY03_M01,0),InputAccountsReveived[[#This Row],[Amount Invoiced]],0)</f>
        <v>0</v>
      </c>
      <c r="AJ51" s="18">
        <f>IF(InputAccountsReveived[[#This Row],[EOMonth]]=EOMONTH(FY03_M02,0),InputAccountsReveived[[#This Row],[Amount Invoiced]],0)</f>
        <v>0</v>
      </c>
      <c r="AK51" s="18">
        <f>IF(InputAccountsReveived[[#This Row],[EOMonth]]=EOMONTH(FY03_M03,0),InputAccountsReveived[[#This Row],[Amount Invoiced]],0)</f>
        <v>0</v>
      </c>
      <c r="AL51" s="18">
        <f>IF(InputAccountsReveived[[#This Row],[EOMonth]]=EOMONTH(FY03_M04,0),InputAccountsReveived[[#This Row],[Amount Invoiced]],0)</f>
        <v>0</v>
      </c>
      <c r="AM51" s="18">
        <f>IF(InputAccountsReveived[[#This Row],[EOMonth]]=EOMONTH(FY03_M05,0),InputAccountsReveived[[#This Row],[Amount Invoiced]],0)</f>
        <v>0</v>
      </c>
      <c r="AN51" s="18">
        <f>IF(InputAccountsReveived[[#This Row],[EOMonth]]=EOMONTH(FY03_M06,0),InputAccountsReveived[[#This Row],[Amount Invoiced]],0)</f>
        <v>0</v>
      </c>
      <c r="AO51" s="18">
        <f>IF(InputAccountsReveived[[#This Row],[EOMonth]]=EOMONTH(FY03_M07,0),InputAccountsReveived[[#This Row],[Amount Invoiced]],0)</f>
        <v>0</v>
      </c>
      <c r="AP51" s="18">
        <f>IF(InputAccountsReveived[[#This Row],[EOMonth]]=EOMONTH(FY03_M08,0),InputAccountsReveived[[#This Row],[Amount Invoiced]],0)</f>
        <v>0</v>
      </c>
      <c r="AQ51" s="18">
        <f>IF(InputAccountsReveived[[#This Row],[EOMonth]]=EOMONTH(FY03_M09,0),InputAccountsReveived[[#This Row],[Amount Invoiced]],0)</f>
        <v>0</v>
      </c>
      <c r="AR51" s="18">
        <f>IF(InputAccountsReveived[[#This Row],[EOMonth]]=EOMONTH(FY03_M10,0),InputAccountsReveived[[#This Row],[Amount Invoiced]],0)</f>
        <v>0</v>
      </c>
      <c r="AS51" s="18">
        <f>IF(InputAccountsReveived[[#This Row],[EOMonth]]=EOMONTH(FY03_M11,0),InputAccountsReveived[[#This Row],[Amount Invoiced]],0)</f>
        <v>0</v>
      </c>
      <c r="AT51" s="18">
        <f>IF(InputAccountsReveived[[#This Row],[EOMonth]]=EOMONTH(FY03_M12,0),InputAccountsReveived[[#This Row],[Amount Invoiced]],0)</f>
        <v>0</v>
      </c>
      <c r="AU51" s="18">
        <f>IF(InputAccountsReveived[[#This Row],[EOMonth]]=EOMONTH(FY04_M01,0),InputAccountsReveived[[#This Row],[Amount Invoiced]],0)</f>
        <v>0</v>
      </c>
      <c r="AV51" s="18">
        <f>IF(InputAccountsReveived[[#This Row],[EOMonth]]=EOMONTH(FY04_M02,0),InputAccountsReveived[[#This Row],[Amount Invoiced]],0)</f>
        <v>0</v>
      </c>
      <c r="AW51" s="18">
        <f>IF(InputAccountsReveived[[#This Row],[EOMonth]]=EOMONTH(FY04_M03,0),InputAccountsReveived[[#This Row],[Amount Invoiced]],0)</f>
        <v>0</v>
      </c>
      <c r="AX51" s="18">
        <f>IF(InputAccountsReveived[[#This Row],[EOMonth]]=EOMONTH(FY04_M04,0),InputAccountsReveived[[#This Row],[Amount Invoiced]],0)</f>
        <v>0</v>
      </c>
      <c r="AY51" s="18">
        <f>IF(InputAccountsReveived[[#This Row],[EOMonth]]=EOMONTH(FY04_M05,0),InputAccountsReveived[[#This Row],[Amount Invoiced]],0)</f>
        <v>0</v>
      </c>
      <c r="AZ51" s="18">
        <f>IF(InputAccountsReveived[[#This Row],[EOMonth]]=EOMONTH(FY04_M06,0),InputAccountsReveived[[#This Row],[Amount Invoiced]],0)</f>
        <v>0</v>
      </c>
      <c r="BA51" s="18">
        <f>IF(InputAccountsReveived[[#This Row],[EOMonth]]=EOMONTH(FY04_M07,0),InputAccountsReveived[[#This Row],[Amount Invoiced]],0)</f>
        <v>0</v>
      </c>
      <c r="BB51" s="18">
        <f>IF(InputAccountsReveived[[#This Row],[EOMonth]]=EOMONTH(FY04_M08,0),InputAccountsReveived[[#This Row],[Amount Invoiced]],0)</f>
        <v>0</v>
      </c>
      <c r="BC51" s="18">
        <f>IF(InputAccountsReveived[[#This Row],[EOMonth]]=EOMONTH(FY04_M09,0),InputAccountsReveived[[#This Row],[Amount Invoiced]],0)</f>
        <v>0</v>
      </c>
      <c r="BD51" s="18">
        <f>IF(InputAccountsReveived[[#This Row],[EOMonth]]=EOMONTH(FY04_M10,0),InputAccountsReveived[[#This Row],[Amount Invoiced]],0)</f>
        <v>0</v>
      </c>
      <c r="BE51" s="18">
        <f>IF(InputAccountsReveived[[#This Row],[EOMonth]]=EOMONTH(FY04_M11,0),InputAccountsReveived[[#This Row],[Amount Invoiced]],0)</f>
        <v>0</v>
      </c>
      <c r="BF51" s="18">
        <f>IF(InputAccountsReveived[[#This Row],[EOMonth]]=EOMONTH(FY04_M12,0),InputAccountsReveived[[#This Row],[Amount Invoiced]],0)</f>
        <v>0</v>
      </c>
      <c r="BG51" s="18">
        <f>IF(InputAccountsReveived[[#This Row],[EOMonth]]=EOMONTH(FY05_M01,0),InputAccountsReveived[[#This Row],[Amount Invoiced]],0)</f>
        <v>0</v>
      </c>
      <c r="BH51" s="18">
        <f>IF(InputAccountsReveived[[#This Row],[EOMonth]]=EOMONTH(FY05_M02,0),InputAccountsReveived[[#This Row],[Amount Invoiced]],0)</f>
        <v>0</v>
      </c>
      <c r="BI51" s="18">
        <f>IF(InputAccountsReveived[[#This Row],[EOMonth]]=EOMONTH(FY05_M03,0),InputAccountsReveived[[#This Row],[Amount Invoiced]],0)</f>
        <v>0</v>
      </c>
      <c r="BJ51" s="18">
        <f>IF(InputAccountsReveived[[#This Row],[EOMonth]]=EOMONTH(FY05_M04,0),InputAccountsReveived[[#This Row],[Amount Invoiced]],0)</f>
        <v>0</v>
      </c>
      <c r="BK51" s="18">
        <f>IF(InputAccountsReveived[[#This Row],[EOMonth]]=EOMONTH(FY05_M05,0),InputAccountsReveived[[#This Row],[Amount Invoiced]],0)</f>
        <v>0</v>
      </c>
      <c r="BL51" s="18">
        <f>IF(InputAccountsReveived[[#This Row],[EOMonth]]=EOMONTH(FY05_M06,0),InputAccountsReveived[[#This Row],[Amount Invoiced]],0)</f>
        <v>0</v>
      </c>
      <c r="BM51" s="18">
        <f>IF(InputAccountsReveived[[#This Row],[EOMonth]]=EOMONTH(FY05_M07,0),InputAccountsReveived[[#This Row],[Amount Invoiced]],0)</f>
        <v>0</v>
      </c>
      <c r="BN51" s="18">
        <f>IF(InputAccountsReveived[[#This Row],[EOMonth]]=EOMONTH(FY05_M08,0),InputAccountsReveived[[#This Row],[Amount Invoiced]],0)</f>
        <v>0</v>
      </c>
      <c r="BO51" s="18">
        <f>IF(InputAccountsReveived[[#This Row],[EOMonth]]=EOMONTH(FY05_M09,0),InputAccountsReveived[[#This Row],[Amount Invoiced]],0)</f>
        <v>0</v>
      </c>
      <c r="BP51" s="18">
        <f>IF(InputAccountsReveived[[#This Row],[EOMonth]]=EOMONTH(FY05_M10,0),InputAccountsReveived[[#This Row],[Amount Invoiced]],0)</f>
        <v>0</v>
      </c>
      <c r="BQ51" s="18">
        <f>IF(InputAccountsReveived[[#This Row],[EOMonth]]=EOMONTH(FY05_M11,0),InputAccountsReveived[[#This Row],[Amount Invoiced]],0)</f>
        <v>0</v>
      </c>
      <c r="BR51" s="18">
        <f>IF(InputAccountsReveived[[#This Row],[EOMonth]]=EOMONTH(FY05_M12,0),InputAccountsReveived[[#This Row],[Amount Invoiced]],0)</f>
        <v>0</v>
      </c>
    </row>
    <row r="52" spans="2:70" ht="16.5" thickTop="1" thickBot="1" x14ac:dyDescent="0.3">
      <c r="B52" s="68"/>
      <c r="C52" s="6"/>
      <c r="D52" s="68"/>
      <c r="E52" s="68"/>
      <c r="F52" s="11"/>
      <c r="G52" s="6"/>
      <c r="H52" s="69" t="str">
        <f>IF(ISBLANK(InputAccountsReveived[[#This Row],[Date Invoiced]]),"",EOMONTH(InputAccountsReveived[[#This Row],[Date Invoiced]],0))</f>
        <v/>
      </c>
      <c r="I52" s="68"/>
      <c r="K52" s="10">
        <f>IF(InputAccountsReveived[[#This Row],[EOMonth]]=EOMONTH(FY01_M01,0),InputAccountsReveived[[#This Row],[Amount Invoiced]],0)</f>
        <v>0</v>
      </c>
      <c r="L52" s="10">
        <f>IF(InputAccountsReveived[[#This Row],[EOMonth]]=EOMONTH(FY01_M02,0),InputAccountsReveived[[#This Row],[Amount Invoiced]],0)</f>
        <v>0</v>
      </c>
      <c r="M52" s="10">
        <f>IF(InputAccountsReveived[[#This Row],[EOMonth]]=EOMONTH(FY01_M03,0),InputAccountsReveived[[#This Row],[Amount Invoiced]],0)</f>
        <v>0</v>
      </c>
      <c r="N52" s="10">
        <f>IF(InputAccountsReveived[[#This Row],[EOMonth]]=EOMONTH(FY01_M04,0),InputAccountsReveived[[#This Row],[Amount Invoiced]],0)</f>
        <v>0</v>
      </c>
      <c r="O52" s="10">
        <f>IF(InputAccountsReveived[[#This Row],[EOMonth]]=EOMONTH(FY01_M05,0),InputAccountsReveived[[#This Row],[Amount Invoiced]],0)</f>
        <v>0</v>
      </c>
      <c r="P52" s="10">
        <f>IF(InputAccountsReveived[[#This Row],[EOMonth]]=EOMONTH(FY01_M06,0),InputAccountsReveived[[#This Row],[Amount Invoiced]],0)</f>
        <v>0</v>
      </c>
      <c r="Q52" s="10">
        <f>IF(InputAccountsReveived[[#This Row],[EOMonth]]=EOMONTH(FY01_M07,0),InputAccountsReveived[[#This Row],[Amount Invoiced]],0)</f>
        <v>0</v>
      </c>
      <c r="R52" s="10">
        <f>IF(InputAccountsReveived[[#This Row],[EOMonth]]=EOMONTH(FY01_M08,0),InputAccountsReveived[[#This Row],[Amount Invoiced]],0)</f>
        <v>0</v>
      </c>
      <c r="S52" s="10">
        <f>IF(InputAccountsReveived[[#This Row],[EOMonth]]=EOMONTH(FY01_M09,0),InputAccountsReveived[[#This Row],[Amount Invoiced]],0)</f>
        <v>0</v>
      </c>
      <c r="T52" s="10">
        <f>IF(InputAccountsReveived[[#This Row],[EOMonth]]=EOMONTH(FY01_M10,0),InputAccountsReveived[[#This Row],[Amount Invoiced]],0)</f>
        <v>0</v>
      </c>
      <c r="U52" s="10">
        <f>IF(InputAccountsReveived[[#This Row],[EOMonth]]=EOMONTH(FY01_M11,0),InputAccountsReveived[[#This Row],[Amount Invoiced]],0)</f>
        <v>0</v>
      </c>
      <c r="V52" s="10">
        <f>IF(InputAccountsReveived[[#This Row],[EOMonth]]=EOMONTH(FY01_M12,0),InputAccountsReveived[[#This Row],[Amount Invoiced]],0)</f>
        <v>0</v>
      </c>
      <c r="W52" s="18">
        <f>IF(InputAccountsReveived[[#This Row],[EOMonth]]=EOMONTH(FY02_M01,0),InputAccountsReveived[[#This Row],[Amount Invoiced]],0)</f>
        <v>0</v>
      </c>
      <c r="X52" s="18">
        <f>IF(InputAccountsReveived[[#This Row],[EOMonth]]=EOMONTH(FY02_M02,0),InputAccountsReveived[[#This Row],[Amount Invoiced]],0)</f>
        <v>0</v>
      </c>
      <c r="Y52" s="18">
        <f>IF(InputAccountsReveived[[#This Row],[EOMonth]]=EOMONTH(FY02_M03,0),InputAccountsReveived[[#This Row],[Amount Invoiced]],0)</f>
        <v>0</v>
      </c>
      <c r="Z52" s="18">
        <f>IF(InputAccountsReveived[[#This Row],[EOMonth]]=EOMONTH(FY02_M04,0),InputAccountsReveived[[#This Row],[Amount Invoiced]],0)</f>
        <v>0</v>
      </c>
      <c r="AA52" s="18">
        <f>IF(InputAccountsReveived[[#This Row],[EOMonth]]=EOMONTH(FY02_M05,0),InputAccountsReveived[[#This Row],[Amount Invoiced]],0)</f>
        <v>0</v>
      </c>
      <c r="AB52" s="18">
        <f>IF(InputAccountsReveived[[#This Row],[EOMonth]]=EOMONTH(FY02_M06,0),InputAccountsReveived[[#This Row],[Amount Invoiced]],0)</f>
        <v>0</v>
      </c>
      <c r="AC52" s="18">
        <f>IF(InputAccountsReveived[[#This Row],[EOMonth]]=EOMONTH(FY02_M07,0),InputAccountsReveived[[#This Row],[Amount Invoiced]],0)</f>
        <v>0</v>
      </c>
      <c r="AD52" s="18">
        <f>IF(InputAccountsReveived[[#This Row],[EOMonth]]=EOMONTH(FY02_M08,0),InputAccountsReveived[[#This Row],[Amount Invoiced]],0)</f>
        <v>0</v>
      </c>
      <c r="AE52" s="18">
        <f>IF(InputAccountsReveived[[#This Row],[EOMonth]]=EOMONTH(FY02_M09,0),InputAccountsReveived[[#This Row],[Amount Invoiced]],0)</f>
        <v>0</v>
      </c>
      <c r="AF52" s="18">
        <f>IF(InputAccountsReveived[[#This Row],[EOMonth]]=EOMONTH(FY02_M10,0),InputAccountsReveived[[#This Row],[Amount Invoiced]],0)</f>
        <v>0</v>
      </c>
      <c r="AG52" s="18">
        <f>IF(InputAccountsReveived[[#This Row],[EOMonth]]=EOMONTH(FY02_M11,0),InputAccountsReveived[[#This Row],[Amount Invoiced]],0)</f>
        <v>0</v>
      </c>
      <c r="AH52" s="18">
        <f>IF(InputAccountsReveived[[#This Row],[EOMonth]]=EOMONTH(FY02_M12,0),InputAccountsReveived[[#This Row],[Amount Invoiced]],0)</f>
        <v>0</v>
      </c>
      <c r="AI52" s="18">
        <f>IF(InputAccountsReveived[[#This Row],[EOMonth]]=EOMONTH(FY03_M01,0),InputAccountsReveived[[#This Row],[Amount Invoiced]],0)</f>
        <v>0</v>
      </c>
      <c r="AJ52" s="18">
        <f>IF(InputAccountsReveived[[#This Row],[EOMonth]]=EOMONTH(FY03_M02,0),InputAccountsReveived[[#This Row],[Amount Invoiced]],0)</f>
        <v>0</v>
      </c>
      <c r="AK52" s="18">
        <f>IF(InputAccountsReveived[[#This Row],[EOMonth]]=EOMONTH(FY03_M03,0),InputAccountsReveived[[#This Row],[Amount Invoiced]],0)</f>
        <v>0</v>
      </c>
      <c r="AL52" s="18">
        <f>IF(InputAccountsReveived[[#This Row],[EOMonth]]=EOMONTH(FY03_M04,0),InputAccountsReveived[[#This Row],[Amount Invoiced]],0)</f>
        <v>0</v>
      </c>
      <c r="AM52" s="18">
        <f>IF(InputAccountsReveived[[#This Row],[EOMonth]]=EOMONTH(FY03_M05,0),InputAccountsReveived[[#This Row],[Amount Invoiced]],0)</f>
        <v>0</v>
      </c>
      <c r="AN52" s="18">
        <f>IF(InputAccountsReveived[[#This Row],[EOMonth]]=EOMONTH(FY03_M06,0),InputAccountsReveived[[#This Row],[Amount Invoiced]],0)</f>
        <v>0</v>
      </c>
      <c r="AO52" s="18">
        <f>IF(InputAccountsReveived[[#This Row],[EOMonth]]=EOMONTH(FY03_M07,0),InputAccountsReveived[[#This Row],[Amount Invoiced]],0)</f>
        <v>0</v>
      </c>
      <c r="AP52" s="18">
        <f>IF(InputAccountsReveived[[#This Row],[EOMonth]]=EOMONTH(FY03_M08,0),InputAccountsReveived[[#This Row],[Amount Invoiced]],0)</f>
        <v>0</v>
      </c>
      <c r="AQ52" s="18">
        <f>IF(InputAccountsReveived[[#This Row],[EOMonth]]=EOMONTH(FY03_M09,0),InputAccountsReveived[[#This Row],[Amount Invoiced]],0)</f>
        <v>0</v>
      </c>
      <c r="AR52" s="18">
        <f>IF(InputAccountsReveived[[#This Row],[EOMonth]]=EOMONTH(FY03_M10,0),InputAccountsReveived[[#This Row],[Amount Invoiced]],0)</f>
        <v>0</v>
      </c>
      <c r="AS52" s="18">
        <f>IF(InputAccountsReveived[[#This Row],[EOMonth]]=EOMONTH(FY03_M11,0),InputAccountsReveived[[#This Row],[Amount Invoiced]],0)</f>
        <v>0</v>
      </c>
      <c r="AT52" s="18">
        <f>IF(InputAccountsReveived[[#This Row],[EOMonth]]=EOMONTH(FY03_M12,0),InputAccountsReveived[[#This Row],[Amount Invoiced]],0)</f>
        <v>0</v>
      </c>
      <c r="AU52" s="18">
        <f>IF(InputAccountsReveived[[#This Row],[EOMonth]]=EOMONTH(FY04_M01,0),InputAccountsReveived[[#This Row],[Amount Invoiced]],0)</f>
        <v>0</v>
      </c>
      <c r="AV52" s="18">
        <f>IF(InputAccountsReveived[[#This Row],[EOMonth]]=EOMONTH(FY04_M02,0),InputAccountsReveived[[#This Row],[Amount Invoiced]],0)</f>
        <v>0</v>
      </c>
      <c r="AW52" s="18">
        <f>IF(InputAccountsReveived[[#This Row],[EOMonth]]=EOMONTH(FY04_M03,0),InputAccountsReveived[[#This Row],[Amount Invoiced]],0)</f>
        <v>0</v>
      </c>
      <c r="AX52" s="18">
        <f>IF(InputAccountsReveived[[#This Row],[EOMonth]]=EOMONTH(FY04_M04,0),InputAccountsReveived[[#This Row],[Amount Invoiced]],0)</f>
        <v>0</v>
      </c>
      <c r="AY52" s="18">
        <f>IF(InputAccountsReveived[[#This Row],[EOMonth]]=EOMONTH(FY04_M05,0),InputAccountsReveived[[#This Row],[Amount Invoiced]],0)</f>
        <v>0</v>
      </c>
      <c r="AZ52" s="18">
        <f>IF(InputAccountsReveived[[#This Row],[EOMonth]]=EOMONTH(FY04_M06,0),InputAccountsReveived[[#This Row],[Amount Invoiced]],0)</f>
        <v>0</v>
      </c>
      <c r="BA52" s="18">
        <f>IF(InputAccountsReveived[[#This Row],[EOMonth]]=EOMONTH(FY04_M07,0),InputAccountsReveived[[#This Row],[Amount Invoiced]],0)</f>
        <v>0</v>
      </c>
      <c r="BB52" s="18">
        <f>IF(InputAccountsReveived[[#This Row],[EOMonth]]=EOMONTH(FY04_M08,0),InputAccountsReveived[[#This Row],[Amount Invoiced]],0)</f>
        <v>0</v>
      </c>
      <c r="BC52" s="18">
        <f>IF(InputAccountsReveived[[#This Row],[EOMonth]]=EOMONTH(FY04_M09,0),InputAccountsReveived[[#This Row],[Amount Invoiced]],0)</f>
        <v>0</v>
      </c>
      <c r="BD52" s="18">
        <f>IF(InputAccountsReveived[[#This Row],[EOMonth]]=EOMONTH(FY04_M10,0),InputAccountsReveived[[#This Row],[Amount Invoiced]],0)</f>
        <v>0</v>
      </c>
      <c r="BE52" s="18">
        <f>IF(InputAccountsReveived[[#This Row],[EOMonth]]=EOMONTH(FY04_M11,0),InputAccountsReveived[[#This Row],[Amount Invoiced]],0)</f>
        <v>0</v>
      </c>
      <c r="BF52" s="18">
        <f>IF(InputAccountsReveived[[#This Row],[EOMonth]]=EOMONTH(FY04_M12,0),InputAccountsReveived[[#This Row],[Amount Invoiced]],0)</f>
        <v>0</v>
      </c>
      <c r="BG52" s="18">
        <f>IF(InputAccountsReveived[[#This Row],[EOMonth]]=EOMONTH(FY05_M01,0),InputAccountsReveived[[#This Row],[Amount Invoiced]],0)</f>
        <v>0</v>
      </c>
      <c r="BH52" s="18">
        <f>IF(InputAccountsReveived[[#This Row],[EOMonth]]=EOMONTH(FY05_M02,0),InputAccountsReveived[[#This Row],[Amount Invoiced]],0)</f>
        <v>0</v>
      </c>
      <c r="BI52" s="18">
        <f>IF(InputAccountsReveived[[#This Row],[EOMonth]]=EOMONTH(FY05_M03,0),InputAccountsReveived[[#This Row],[Amount Invoiced]],0)</f>
        <v>0</v>
      </c>
      <c r="BJ52" s="18">
        <f>IF(InputAccountsReveived[[#This Row],[EOMonth]]=EOMONTH(FY05_M04,0),InputAccountsReveived[[#This Row],[Amount Invoiced]],0)</f>
        <v>0</v>
      </c>
      <c r="BK52" s="18">
        <f>IF(InputAccountsReveived[[#This Row],[EOMonth]]=EOMONTH(FY05_M05,0),InputAccountsReveived[[#This Row],[Amount Invoiced]],0)</f>
        <v>0</v>
      </c>
      <c r="BL52" s="18">
        <f>IF(InputAccountsReveived[[#This Row],[EOMonth]]=EOMONTH(FY05_M06,0),InputAccountsReveived[[#This Row],[Amount Invoiced]],0)</f>
        <v>0</v>
      </c>
      <c r="BM52" s="18">
        <f>IF(InputAccountsReveived[[#This Row],[EOMonth]]=EOMONTH(FY05_M07,0),InputAccountsReveived[[#This Row],[Amount Invoiced]],0)</f>
        <v>0</v>
      </c>
      <c r="BN52" s="18">
        <f>IF(InputAccountsReveived[[#This Row],[EOMonth]]=EOMONTH(FY05_M08,0),InputAccountsReveived[[#This Row],[Amount Invoiced]],0)</f>
        <v>0</v>
      </c>
      <c r="BO52" s="18">
        <f>IF(InputAccountsReveived[[#This Row],[EOMonth]]=EOMONTH(FY05_M09,0),InputAccountsReveived[[#This Row],[Amount Invoiced]],0)</f>
        <v>0</v>
      </c>
      <c r="BP52" s="18">
        <f>IF(InputAccountsReveived[[#This Row],[EOMonth]]=EOMONTH(FY05_M10,0),InputAccountsReveived[[#This Row],[Amount Invoiced]],0)</f>
        <v>0</v>
      </c>
      <c r="BQ52" s="18">
        <f>IF(InputAccountsReveived[[#This Row],[EOMonth]]=EOMONTH(FY05_M11,0),InputAccountsReveived[[#This Row],[Amount Invoiced]],0)</f>
        <v>0</v>
      </c>
      <c r="BR52" s="18">
        <f>IF(InputAccountsReveived[[#This Row],[EOMonth]]=EOMONTH(FY05_M12,0),InputAccountsReveived[[#This Row],[Amount Invoiced]],0)</f>
        <v>0</v>
      </c>
    </row>
    <row r="53" spans="2:70" ht="16.5" thickTop="1" thickBot="1" x14ac:dyDescent="0.3">
      <c r="B53" s="68"/>
      <c r="C53" s="6"/>
      <c r="D53" s="68"/>
      <c r="E53" s="68"/>
      <c r="F53" s="11"/>
      <c r="G53" s="6"/>
      <c r="H53" s="69" t="str">
        <f>IF(ISBLANK(InputAccountsReveived[[#This Row],[Date Invoiced]]),"",EOMONTH(InputAccountsReveived[[#This Row],[Date Invoiced]],0))</f>
        <v/>
      </c>
      <c r="I53" s="68"/>
      <c r="K53" s="10">
        <f>IF(InputAccountsReveived[[#This Row],[EOMonth]]=EOMONTH(FY01_M01,0),InputAccountsReveived[[#This Row],[Amount Invoiced]],0)</f>
        <v>0</v>
      </c>
      <c r="L53" s="10">
        <f>IF(InputAccountsReveived[[#This Row],[EOMonth]]=EOMONTH(FY01_M02,0),InputAccountsReveived[[#This Row],[Amount Invoiced]],0)</f>
        <v>0</v>
      </c>
      <c r="M53" s="10">
        <f>IF(InputAccountsReveived[[#This Row],[EOMonth]]=EOMONTH(FY01_M03,0),InputAccountsReveived[[#This Row],[Amount Invoiced]],0)</f>
        <v>0</v>
      </c>
      <c r="N53" s="10">
        <f>IF(InputAccountsReveived[[#This Row],[EOMonth]]=EOMONTH(FY01_M04,0),InputAccountsReveived[[#This Row],[Amount Invoiced]],0)</f>
        <v>0</v>
      </c>
      <c r="O53" s="10">
        <f>IF(InputAccountsReveived[[#This Row],[EOMonth]]=EOMONTH(FY01_M05,0),InputAccountsReveived[[#This Row],[Amount Invoiced]],0)</f>
        <v>0</v>
      </c>
      <c r="P53" s="10">
        <f>IF(InputAccountsReveived[[#This Row],[EOMonth]]=EOMONTH(FY01_M06,0),InputAccountsReveived[[#This Row],[Amount Invoiced]],0)</f>
        <v>0</v>
      </c>
      <c r="Q53" s="10">
        <f>IF(InputAccountsReveived[[#This Row],[EOMonth]]=EOMONTH(FY01_M07,0),InputAccountsReveived[[#This Row],[Amount Invoiced]],0)</f>
        <v>0</v>
      </c>
      <c r="R53" s="10">
        <f>IF(InputAccountsReveived[[#This Row],[EOMonth]]=EOMONTH(FY01_M08,0),InputAccountsReveived[[#This Row],[Amount Invoiced]],0)</f>
        <v>0</v>
      </c>
      <c r="S53" s="10">
        <f>IF(InputAccountsReveived[[#This Row],[EOMonth]]=EOMONTH(FY01_M09,0),InputAccountsReveived[[#This Row],[Amount Invoiced]],0)</f>
        <v>0</v>
      </c>
      <c r="T53" s="10">
        <f>IF(InputAccountsReveived[[#This Row],[EOMonth]]=EOMONTH(FY01_M10,0),InputAccountsReveived[[#This Row],[Amount Invoiced]],0)</f>
        <v>0</v>
      </c>
      <c r="U53" s="10">
        <f>IF(InputAccountsReveived[[#This Row],[EOMonth]]=EOMONTH(FY01_M11,0),InputAccountsReveived[[#This Row],[Amount Invoiced]],0)</f>
        <v>0</v>
      </c>
      <c r="V53" s="10">
        <f>IF(InputAccountsReveived[[#This Row],[EOMonth]]=EOMONTH(FY01_M12,0),InputAccountsReveived[[#This Row],[Amount Invoiced]],0)</f>
        <v>0</v>
      </c>
      <c r="W53" s="18">
        <f>IF(InputAccountsReveived[[#This Row],[EOMonth]]=EOMONTH(FY02_M01,0),InputAccountsReveived[[#This Row],[Amount Invoiced]],0)</f>
        <v>0</v>
      </c>
      <c r="X53" s="18">
        <f>IF(InputAccountsReveived[[#This Row],[EOMonth]]=EOMONTH(FY02_M02,0),InputAccountsReveived[[#This Row],[Amount Invoiced]],0)</f>
        <v>0</v>
      </c>
      <c r="Y53" s="18">
        <f>IF(InputAccountsReveived[[#This Row],[EOMonth]]=EOMONTH(FY02_M03,0),InputAccountsReveived[[#This Row],[Amount Invoiced]],0)</f>
        <v>0</v>
      </c>
      <c r="Z53" s="18">
        <f>IF(InputAccountsReveived[[#This Row],[EOMonth]]=EOMONTH(FY02_M04,0),InputAccountsReveived[[#This Row],[Amount Invoiced]],0)</f>
        <v>0</v>
      </c>
      <c r="AA53" s="18">
        <f>IF(InputAccountsReveived[[#This Row],[EOMonth]]=EOMONTH(FY02_M05,0),InputAccountsReveived[[#This Row],[Amount Invoiced]],0)</f>
        <v>0</v>
      </c>
      <c r="AB53" s="18">
        <f>IF(InputAccountsReveived[[#This Row],[EOMonth]]=EOMONTH(FY02_M06,0),InputAccountsReveived[[#This Row],[Amount Invoiced]],0)</f>
        <v>0</v>
      </c>
      <c r="AC53" s="18">
        <f>IF(InputAccountsReveived[[#This Row],[EOMonth]]=EOMONTH(FY02_M07,0),InputAccountsReveived[[#This Row],[Amount Invoiced]],0)</f>
        <v>0</v>
      </c>
      <c r="AD53" s="18">
        <f>IF(InputAccountsReveived[[#This Row],[EOMonth]]=EOMONTH(FY02_M08,0),InputAccountsReveived[[#This Row],[Amount Invoiced]],0)</f>
        <v>0</v>
      </c>
      <c r="AE53" s="18">
        <f>IF(InputAccountsReveived[[#This Row],[EOMonth]]=EOMONTH(FY02_M09,0),InputAccountsReveived[[#This Row],[Amount Invoiced]],0)</f>
        <v>0</v>
      </c>
      <c r="AF53" s="18">
        <f>IF(InputAccountsReveived[[#This Row],[EOMonth]]=EOMONTH(FY02_M10,0),InputAccountsReveived[[#This Row],[Amount Invoiced]],0)</f>
        <v>0</v>
      </c>
      <c r="AG53" s="18">
        <f>IF(InputAccountsReveived[[#This Row],[EOMonth]]=EOMONTH(FY02_M11,0),InputAccountsReveived[[#This Row],[Amount Invoiced]],0)</f>
        <v>0</v>
      </c>
      <c r="AH53" s="18">
        <f>IF(InputAccountsReveived[[#This Row],[EOMonth]]=EOMONTH(FY02_M12,0),InputAccountsReveived[[#This Row],[Amount Invoiced]],0)</f>
        <v>0</v>
      </c>
      <c r="AI53" s="18">
        <f>IF(InputAccountsReveived[[#This Row],[EOMonth]]=EOMONTH(FY03_M01,0),InputAccountsReveived[[#This Row],[Amount Invoiced]],0)</f>
        <v>0</v>
      </c>
      <c r="AJ53" s="18">
        <f>IF(InputAccountsReveived[[#This Row],[EOMonth]]=EOMONTH(FY03_M02,0),InputAccountsReveived[[#This Row],[Amount Invoiced]],0)</f>
        <v>0</v>
      </c>
      <c r="AK53" s="18">
        <f>IF(InputAccountsReveived[[#This Row],[EOMonth]]=EOMONTH(FY03_M03,0),InputAccountsReveived[[#This Row],[Amount Invoiced]],0)</f>
        <v>0</v>
      </c>
      <c r="AL53" s="18">
        <f>IF(InputAccountsReveived[[#This Row],[EOMonth]]=EOMONTH(FY03_M04,0),InputAccountsReveived[[#This Row],[Amount Invoiced]],0)</f>
        <v>0</v>
      </c>
      <c r="AM53" s="18">
        <f>IF(InputAccountsReveived[[#This Row],[EOMonth]]=EOMONTH(FY03_M05,0),InputAccountsReveived[[#This Row],[Amount Invoiced]],0)</f>
        <v>0</v>
      </c>
      <c r="AN53" s="18">
        <f>IF(InputAccountsReveived[[#This Row],[EOMonth]]=EOMONTH(FY03_M06,0),InputAccountsReveived[[#This Row],[Amount Invoiced]],0)</f>
        <v>0</v>
      </c>
      <c r="AO53" s="18">
        <f>IF(InputAccountsReveived[[#This Row],[EOMonth]]=EOMONTH(FY03_M07,0),InputAccountsReveived[[#This Row],[Amount Invoiced]],0)</f>
        <v>0</v>
      </c>
      <c r="AP53" s="18">
        <f>IF(InputAccountsReveived[[#This Row],[EOMonth]]=EOMONTH(FY03_M08,0),InputAccountsReveived[[#This Row],[Amount Invoiced]],0)</f>
        <v>0</v>
      </c>
      <c r="AQ53" s="18">
        <f>IF(InputAccountsReveived[[#This Row],[EOMonth]]=EOMONTH(FY03_M09,0),InputAccountsReveived[[#This Row],[Amount Invoiced]],0)</f>
        <v>0</v>
      </c>
      <c r="AR53" s="18">
        <f>IF(InputAccountsReveived[[#This Row],[EOMonth]]=EOMONTH(FY03_M10,0),InputAccountsReveived[[#This Row],[Amount Invoiced]],0)</f>
        <v>0</v>
      </c>
      <c r="AS53" s="18">
        <f>IF(InputAccountsReveived[[#This Row],[EOMonth]]=EOMONTH(FY03_M11,0),InputAccountsReveived[[#This Row],[Amount Invoiced]],0)</f>
        <v>0</v>
      </c>
      <c r="AT53" s="18">
        <f>IF(InputAccountsReveived[[#This Row],[EOMonth]]=EOMONTH(FY03_M12,0),InputAccountsReveived[[#This Row],[Amount Invoiced]],0)</f>
        <v>0</v>
      </c>
      <c r="AU53" s="18">
        <f>IF(InputAccountsReveived[[#This Row],[EOMonth]]=EOMONTH(FY04_M01,0),InputAccountsReveived[[#This Row],[Amount Invoiced]],0)</f>
        <v>0</v>
      </c>
      <c r="AV53" s="18">
        <f>IF(InputAccountsReveived[[#This Row],[EOMonth]]=EOMONTH(FY04_M02,0),InputAccountsReveived[[#This Row],[Amount Invoiced]],0)</f>
        <v>0</v>
      </c>
      <c r="AW53" s="18">
        <f>IF(InputAccountsReveived[[#This Row],[EOMonth]]=EOMONTH(FY04_M03,0),InputAccountsReveived[[#This Row],[Amount Invoiced]],0)</f>
        <v>0</v>
      </c>
      <c r="AX53" s="18">
        <f>IF(InputAccountsReveived[[#This Row],[EOMonth]]=EOMONTH(FY04_M04,0),InputAccountsReveived[[#This Row],[Amount Invoiced]],0)</f>
        <v>0</v>
      </c>
      <c r="AY53" s="18">
        <f>IF(InputAccountsReveived[[#This Row],[EOMonth]]=EOMONTH(FY04_M05,0),InputAccountsReveived[[#This Row],[Amount Invoiced]],0)</f>
        <v>0</v>
      </c>
      <c r="AZ53" s="18">
        <f>IF(InputAccountsReveived[[#This Row],[EOMonth]]=EOMONTH(FY04_M06,0),InputAccountsReveived[[#This Row],[Amount Invoiced]],0)</f>
        <v>0</v>
      </c>
      <c r="BA53" s="18">
        <f>IF(InputAccountsReveived[[#This Row],[EOMonth]]=EOMONTH(FY04_M07,0),InputAccountsReveived[[#This Row],[Amount Invoiced]],0)</f>
        <v>0</v>
      </c>
      <c r="BB53" s="18">
        <f>IF(InputAccountsReveived[[#This Row],[EOMonth]]=EOMONTH(FY04_M08,0),InputAccountsReveived[[#This Row],[Amount Invoiced]],0)</f>
        <v>0</v>
      </c>
      <c r="BC53" s="18">
        <f>IF(InputAccountsReveived[[#This Row],[EOMonth]]=EOMONTH(FY04_M09,0),InputAccountsReveived[[#This Row],[Amount Invoiced]],0)</f>
        <v>0</v>
      </c>
      <c r="BD53" s="18">
        <f>IF(InputAccountsReveived[[#This Row],[EOMonth]]=EOMONTH(FY04_M10,0),InputAccountsReveived[[#This Row],[Amount Invoiced]],0)</f>
        <v>0</v>
      </c>
      <c r="BE53" s="18">
        <f>IF(InputAccountsReveived[[#This Row],[EOMonth]]=EOMONTH(FY04_M11,0),InputAccountsReveived[[#This Row],[Amount Invoiced]],0)</f>
        <v>0</v>
      </c>
      <c r="BF53" s="18">
        <f>IF(InputAccountsReveived[[#This Row],[EOMonth]]=EOMONTH(FY04_M12,0),InputAccountsReveived[[#This Row],[Amount Invoiced]],0)</f>
        <v>0</v>
      </c>
      <c r="BG53" s="18">
        <f>IF(InputAccountsReveived[[#This Row],[EOMonth]]=EOMONTH(FY05_M01,0),InputAccountsReveived[[#This Row],[Amount Invoiced]],0)</f>
        <v>0</v>
      </c>
      <c r="BH53" s="18">
        <f>IF(InputAccountsReveived[[#This Row],[EOMonth]]=EOMONTH(FY05_M02,0),InputAccountsReveived[[#This Row],[Amount Invoiced]],0)</f>
        <v>0</v>
      </c>
      <c r="BI53" s="18">
        <f>IF(InputAccountsReveived[[#This Row],[EOMonth]]=EOMONTH(FY05_M03,0),InputAccountsReveived[[#This Row],[Amount Invoiced]],0)</f>
        <v>0</v>
      </c>
      <c r="BJ53" s="18">
        <f>IF(InputAccountsReveived[[#This Row],[EOMonth]]=EOMONTH(FY05_M04,0),InputAccountsReveived[[#This Row],[Amount Invoiced]],0)</f>
        <v>0</v>
      </c>
      <c r="BK53" s="18">
        <f>IF(InputAccountsReveived[[#This Row],[EOMonth]]=EOMONTH(FY05_M05,0),InputAccountsReveived[[#This Row],[Amount Invoiced]],0)</f>
        <v>0</v>
      </c>
      <c r="BL53" s="18">
        <f>IF(InputAccountsReveived[[#This Row],[EOMonth]]=EOMONTH(FY05_M06,0),InputAccountsReveived[[#This Row],[Amount Invoiced]],0)</f>
        <v>0</v>
      </c>
      <c r="BM53" s="18">
        <f>IF(InputAccountsReveived[[#This Row],[EOMonth]]=EOMONTH(FY05_M07,0),InputAccountsReveived[[#This Row],[Amount Invoiced]],0)</f>
        <v>0</v>
      </c>
      <c r="BN53" s="18">
        <f>IF(InputAccountsReveived[[#This Row],[EOMonth]]=EOMONTH(FY05_M08,0),InputAccountsReveived[[#This Row],[Amount Invoiced]],0)</f>
        <v>0</v>
      </c>
      <c r="BO53" s="18">
        <f>IF(InputAccountsReveived[[#This Row],[EOMonth]]=EOMONTH(FY05_M09,0),InputAccountsReveived[[#This Row],[Amount Invoiced]],0)</f>
        <v>0</v>
      </c>
      <c r="BP53" s="18">
        <f>IF(InputAccountsReveived[[#This Row],[EOMonth]]=EOMONTH(FY05_M10,0),InputAccountsReveived[[#This Row],[Amount Invoiced]],0)</f>
        <v>0</v>
      </c>
      <c r="BQ53" s="18">
        <f>IF(InputAccountsReveived[[#This Row],[EOMonth]]=EOMONTH(FY05_M11,0),InputAccountsReveived[[#This Row],[Amount Invoiced]],0)</f>
        <v>0</v>
      </c>
      <c r="BR53" s="18">
        <f>IF(InputAccountsReveived[[#This Row],[EOMonth]]=EOMONTH(FY05_M12,0),InputAccountsReveived[[#This Row],[Amount Invoiced]],0)</f>
        <v>0</v>
      </c>
    </row>
    <row r="54" spans="2:70" ht="16.5" thickTop="1" thickBot="1" x14ac:dyDescent="0.3">
      <c r="B54" s="68"/>
      <c r="C54" s="6"/>
      <c r="D54" s="68"/>
      <c r="E54" s="68"/>
      <c r="F54" s="11"/>
      <c r="G54" s="6"/>
      <c r="H54" s="69" t="str">
        <f>IF(ISBLANK(InputAccountsReveived[[#This Row],[Date Invoiced]]),"",EOMONTH(InputAccountsReveived[[#This Row],[Date Invoiced]],0))</f>
        <v/>
      </c>
      <c r="I54" s="68"/>
      <c r="K54" s="10">
        <f>IF(InputAccountsReveived[[#This Row],[EOMonth]]=EOMONTH(FY01_M01,0),InputAccountsReveived[[#This Row],[Amount Invoiced]],0)</f>
        <v>0</v>
      </c>
      <c r="L54" s="10">
        <f>IF(InputAccountsReveived[[#This Row],[EOMonth]]=EOMONTH(FY01_M02,0),InputAccountsReveived[[#This Row],[Amount Invoiced]],0)</f>
        <v>0</v>
      </c>
      <c r="M54" s="10">
        <f>IF(InputAccountsReveived[[#This Row],[EOMonth]]=EOMONTH(FY01_M03,0),InputAccountsReveived[[#This Row],[Amount Invoiced]],0)</f>
        <v>0</v>
      </c>
      <c r="N54" s="10">
        <f>IF(InputAccountsReveived[[#This Row],[EOMonth]]=EOMONTH(FY01_M04,0),InputAccountsReveived[[#This Row],[Amount Invoiced]],0)</f>
        <v>0</v>
      </c>
      <c r="O54" s="10">
        <f>IF(InputAccountsReveived[[#This Row],[EOMonth]]=EOMONTH(FY01_M05,0),InputAccountsReveived[[#This Row],[Amount Invoiced]],0)</f>
        <v>0</v>
      </c>
      <c r="P54" s="10">
        <f>IF(InputAccountsReveived[[#This Row],[EOMonth]]=EOMONTH(FY01_M06,0),InputAccountsReveived[[#This Row],[Amount Invoiced]],0)</f>
        <v>0</v>
      </c>
      <c r="Q54" s="10">
        <f>IF(InputAccountsReveived[[#This Row],[EOMonth]]=EOMONTH(FY01_M07,0),InputAccountsReveived[[#This Row],[Amount Invoiced]],0)</f>
        <v>0</v>
      </c>
      <c r="R54" s="10">
        <f>IF(InputAccountsReveived[[#This Row],[EOMonth]]=EOMONTH(FY01_M08,0),InputAccountsReveived[[#This Row],[Amount Invoiced]],0)</f>
        <v>0</v>
      </c>
      <c r="S54" s="10">
        <f>IF(InputAccountsReveived[[#This Row],[EOMonth]]=EOMONTH(FY01_M09,0),InputAccountsReveived[[#This Row],[Amount Invoiced]],0)</f>
        <v>0</v>
      </c>
      <c r="T54" s="10">
        <f>IF(InputAccountsReveived[[#This Row],[EOMonth]]=EOMONTH(FY01_M10,0),InputAccountsReveived[[#This Row],[Amount Invoiced]],0)</f>
        <v>0</v>
      </c>
      <c r="U54" s="10">
        <f>IF(InputAccountsReveived[[#This Row],[EOMonth]]=EOMONTH(FY01_M11,0),InputAccountsReveived[[#This Row],[Amount Invoiced]],0)</f>
        <v>0</v>
      </c>
      <c r="V54" s="10">
        <f>IF(InputAccountsReveived[[#This Row],[EOMonth]]=EOMONTH(FY01_M12,0),InputAccountsReveived[[#This Row],[Amount Invoiced]],0)</f>
        <v>0</v>
      </c>
      <c r="W54" s="18">
        <f>IF(InputAccountsReveived[[#This Row],[EOMonth]]=EOMONTH(FY02_M01,0),InputAccountsReveived[[#This Row],[Amount Invoiced]],0)</f>
        <v>0</v>
      </c>
      <c r="X54" s="18">
        <f>IF(InputAccountsReveived[[#This Row],[EOMonth]]=EOMONTH(FY02_M02,0),InputAccountsReveived[[#This Row],[Amount Invoiced]],0)</f>
        <v>0</v>
      </c>
      <c r="Y54" s="18">
        <f>IF(InputAccountsReveived[[#This Row],[EOMonth]]=EOMONTH(FY02_M03,0),InputAccountsReveived[[#This Row],[Amount Invoiced]],0)</f>
        <v>0</v>
      </c>
      <c r="Z54" s="18">
        <f>IF(InputAccountsReveived[[#This Row],[EOMonth]]=EOMONTH(FY02_M04,0),InputAccountsReveived[[#This Row],[Amount Invoiced]],0)</f>
        <v>0</v>
      </c>
      <c r="AA54" s="18">
        <f>IF(InputAccountsReveived[[#This Row],[EOMonth]]=EOMONTH(FY02_M05,0),InputAccountsReveived[[#This Row],[Amount Invoiced]],0)</f>
        <v>0</v>
      </c>
      <c r="AB54" s="18">
        <f>IF(InputAccountsReveived[[#This Row],[EOMonth]]=EOMONTH(FY02_M06,0),InputAccountsReveived[[#This Row],[Amount Invoiced]],0)</f>
        <v>0</v>
      </c>
      <c r="AC54" s="18">
        <f>IF(InputAccountsReveived[[#This Row],[EOMonth]]=EOMONTH(FY02_M07,0),InputAccountsReveived[[#This Row],[Amount Invoiced]],0)</f>
        <v>0</v>
      </c>
      <c r="AD54" s="18">
        <f>IF(InputAccountsReveived[[#This Row],[EOMonth]]=EOMONTH(FY02_M08,0),InputAccountsReveived[[#This Row],[Amount Invoiced]],0)</f>
        <v>0</v>
      </c>
      <c r="AE54" s="18">
        <f>IF(InputAccountsReveived[[#This Row],[EOMonth]]=EOMONTH(FY02_M09,0),InputAccountsReveived[[#This Row],[Amount Invoiced]],0)</f>
        <v>0</v>
      </c>
      <c r="AF54" s="18">
        <f>IF(InputAccountsReveived[[#This Row],[EOMonth]]=EOMONTH(FY02_M10,0),InputAccountsReveived[[#This Row],[Amount Invoiced]],0)</f>
        <v>0</v>
      </c>
      <c r="AG54" s="18">
        <f>IF(InputAccountsReveived[[#This Row],[EOMonth]]=EOMONTH(FY02_M11,0),InputAccountsReveived[[#This Row],[Amount Invoiced]],0)</f>
        <v>0</v>
      </c>
      <c r="AH54" s="18">
        <f>IF(InputAccountsReveived[[#This Row],[EOMonth]]=EOMONTH(FY02_M12,0),InputAccountsReveived[[#This Row],[Amount Invoiced]],0)</f>
        <v>0</v>
      </c>
      <c r="AI54" s="18">
        <f>IF(InputAccountsReveived[[#This Row],[EOMonth]]=EOMONTH(FY03_M01,0),InputAccountsReveived[[#This Row],[Amount Invoiced]],0)</f>
        <v>0</v>
      </c>
      <c r="AJ54" s="18">
        <f>IF(InputAccountsReveived[[#This Row],[EOMonth]]=EOMONTH(FY03_M02,0),InputAccountsReveived[[#This Row],[Amount Invoiced]],0)</f>
        <v>0</v>
      </c>
      <c r="AK54" s="18">
        <f>IF(InputAccountsReveived[[#This Row],[EOMonth]]=EOMONTH(FY03_M03,0),InputAccountsReveived[[#This Row],[Amount Invoiced]],0)</f>
        <v>0</v>
      </c>
      <c r="AL54" s="18">
        <f>IF(InputAccountsReveived[[#This Row],[EOMonth]]=EOMONTH(FY03_M04,0),InputAccountsReveived[[#This Row],[Amount Invoiced]],0)</f>
        <v>0</v>
      </c>
      <c r="AM54" s="18">
        <f>IF(InputAccountsReveived[[#This Row],[EOMonth]]=EOMONTH(FY03_M05,0),InputAccountsReveived[[#This Row],[Amount Invoiced]],0)</f>
        <v>0</v>
      </c>
      <c r="AN54" s="18">
        <f>IF(InputAccountsReveived[[#This Row],[EOMonth]]=EOMONTH(FY03_M06,0),InputAccountsReveived[[#This Row],[Amount Invoiced]],0)</f>
        <v>0</v>
      </c>
      <c r="AO54" s="18">
        <f>IF(InputAccountsReveived[[#This Row],[EOMonth]]=EOMONTH(FY03_M07,0),InputAccountsReveived[[#This Row],[Amount Invoiced]],0)</f>
        <v>0</v>
      </c>
      <c r="AP54" s="18">
        <f>IF(InputAccountsReveived[[#This Row],[EOMonth]]=EOMONTH(FY03_M08,0),InputAccountsReveived[[#This Row],[Amount Invoiced]],0)</f>
        <v>0</v>
      </c>
      <c r="AQ54" s="18">
        <f>IF(InputAccountsReveived[[#This Row],[EOMonth]]=EOMONTH(FY03_M09,0),InputAccountsReveived[[#This Row],[Amount Invoiced]],0)</f>
        <v>0</v>
      </c>
      <c r="AR54" s="18">
        <f>IF(InputAccountsReveived[[#This Row],[EOMonth]]=EOMONTH(FY03_M10,0),InputAccountsReveived[[#This Row],[Amount Invoiced]],0)</f>
        <v>0</v>
      </c>
      <c r="AS54" s="18">
        <f>IF(InputAccountsReveived[[#This Row],[EOMonth]]=EOMONTH(FY03_M11,0),InputAccountsReveived[[#This Row],[Amount Invoiced]],0)</f>
        <v>0</v>
      </c>
      <c r="AT54" s="18">
        <f>IF(InputAccountsReveived[[#This Row],[EOMonth]]=EOMONTH(FY03_M12,0),InputAccountsReveived[[#This Row],[Amount Invoiced]],0)</f>
        <v>0</v>
      </c>
      <c r="AU54" s="18">
        <f>IF(InputAccountsReveived[[#This Row],[EOMonth]]=EOMONTH(FY04_M01,0),InputAccountsReveived[[#This Row],[Amount Invoiced]],0)</f>
        <v>0</v>
      </c>
      <c r="AV54" s="18">
        <f>IF(InputAccountsReveived[[#This Row],[EOMonth]]=EOMONTH(FY04_M02,0),InputAccountsReveived[[#This Row],[Amount Invoiced]],0)</f>
        <v>0</v>
      </c>
      <c r="AW54" s="18">
        <f>IF(InputAccountsReveived[[#This Row],[EOMonth]]=EOMONTH(FY04_M03,0),InputAccountsReveived[[#This Row],[Amount Invoiced]],0)</f>
        <v>0</v>
      </c>
      <c r="AX54" s="18">
        <f>IF(InputAccountsReveived[[#This Row],[EOMonth]]=EOMONTH(FY04_M04,0),InputAccountsReveived[[#This Row],[Amount Invoiced]],0)</f>
        <v>0</v>
      </c>
      <c r="AY54" s="18">
        <f>IF(InputAccountsReveived[[#This Row],[EOMonth]]=EOMONTH(FY04_M05,0),InputAccountsReveived[[#This Row],[Amount Invoiced]],0)</f>
        <v>0</v>
      </c>
      <c r="AZ54" s="18">
        <f>IF(InputAccountsReveived[[#This Row],[EOMonth]]=EOMONTH(FY04_M06,0),InputAccountsReveived[[#This Row],[Amount Invoiced]],0)</f>
        <v>0</v>
      </c>
      <c r="BA54" s="18">
        <f>IF(InputAccountsReveived[[#This Row],[EOMonth]]=EOMONTH(FY04_M07,0),InputAccountsReveived[[#This Row],[Amount Invoiced]],0)</f>
        <v>0</v>
      </c>
      <c r="BB54" s="18">
        <f>IF(InputAccountsReveived[[#This Row],[EOMonth]]=EOMONTH(FY04_M08,0),InputAccountsReveived[[#This Row],[Amount Invoiced]],0)</f>
        <v>0</v>
      </c>
      <c r="BC54" s="18">
        <f>IF(InputAccountsReveived[[#This Row],[EOMonth]]=EOMONTH(FY04_M09,0),InputAccountsReveived[[#This Row],[Amount Invoiced]],0)</f>
        <v>0</v>
      </c>
      <c r="BD54" s="18">
        <f>IF(InputAccountsReveived[[#This Row],[EOMonth]]=EOMONTH(FY04_M10,0),InputAccountsReveived[[#This Row],[Amount Invoiced]],0)</f>
        <v>0</v>
      </c>
      <c r="BE54" s="18">
        <f>IF(InputAccountsReveived[[#This Row],[EOMonth]]=EOMONTH(FY04_M11,0),InputAccountsReveived[[#This Row],[Amount Invoiced]],0)</f>
        <v>0</v>
      </c>
      <c r="BF54" s="18">
        <f>IF(InputAccountsReveived[[#This Row],[EOMonth]]=EOMONTH(FY04_M12,0),InputAccountsReveived[[#This Row],[Amount Invoiced]],0)</f>
        <v>0</v>
      </c>
      <c r="BG54" s="18">
        <f>IF(InputAccountsReveived[[#This Row],[EOMonth]]=EOMONTH(FY05_M01,0),InputAccountsReveived[[#This Row],[Amount Invoiced]],0)</f>
        <v>0</v>
      </c>
      <c r="BH54" s="18">
        <f>IF(InputAccountsReveived[[#This Row],[EOMonth]]=EOMONTH(FY05_M02,0),InputAccountsReveived[[#This Row],[Amount Invoiced]],0)</f>
        <v>0</v>
      </c>
      <c r="BI54" s="18">
        <f>IF(InputAccountsReveived[[#This Row],[EOMonth]]=EOMONTH(FY05_M03,0),InputAccountsReveived[[#This Row],[Amount Invoiced]],0)</f>
        <v>0</v>
      </c>
      <c r="BJ54" s="18">
        <f>IF(InputAccountsReveived[[#This Row],[EOMonth]]=EOMONTH(FY05_M04,0),InputAccountsReveived[[#This Row],[Amount Invoiced]],0)</f>
        <v>0</v>
      </c>
      <c r="BK54" s="18">
        <f>IF(InputAccountsReveived[[#This Row],[EOMonth]]=EOMONTH(FY05_M05,0),InputAccountsReveived[[#This Row],[Amount Invoiced]],0)</f>
        <v>0</v>
      </c>
      <c r="BL54" s="18">
        <f>IF(InputAccountsReveived[[#This Row],[EOMonth]]=EOMONTH(FY05_M06,0),InputAccountsReveived[[#This Row],[Amount Invoiced]],0)</f>
        <v>0</v>
      </c>
      <c r="BM54" s="18">
        <f>IF(InputAccountsReveived[[#This Row],[EOMonth]]=EOMONTH(FY05_M07,0),InputAccountsReveived[[#This Row],[Amount Invoiced]],0)</f>
        <v>0</v>
      </c>
      <c r="BN54" s="18">
        <f>IF(InputAccountsReveived[[#This Row],[EOMonth]]=EOMONTH(FY05_M08,0),InputAccountsReveived[[#This Row],[Amount Invoiced]],0)</f>
        <v>0</v>
      </c>
      <c r="BO54" s="18">
        <f>IF(InputAccountsReveived[[#This Row],[EOMonth]]=EOMONTH(FY05_M09,0),InputAccountsReveived[[#This Row],[Amount Invoiced]],0)</f>
        <v>0</v>
      </c>
      <c r="BP54" s="18">
        <f>IF(InputAccountsReveived[[#This Row],[EOMonth]]=EOMONTH(FY05_M10,0),InputAccountsReveived[[#This Row],[Amount Invoiced]],0)</f>
        <v>0</v>
      </c>
      <c r="BQ54" s="18">
        <f>IF(InputAccountsReveived[[#This Row],[EOMonth]]=EOMONTH(FY05_M11,0),InputAccountsReveived[[#This Row],[Amount Invoiced]],0)</f>
        <v>0</v>
      </c>
      <c r="BR54" s="18">
        <f>IF(InputAccountsReveived[[#This Row],[EOMonth]]=EOMONTH(FY05_M12,0),InputAccountsReveived[[#This Row],[Amount Invoiced]],0)</f>
        <v>0</v>
      </c>
    </row>
    <row r="55" spans="2:70" ht="16.5" thickTop="1" thickBot="1" x14ac:dyDescent="0.3">
      <c r="B55" s="68"/>
      <c r="C55" s="6"/>
      <c r="D55" s="68"/>
      <c r="E55" s="68"/>
      <c r="F55" s="11"/>
      <c r="G55" s="6"/>
      <c r="H55" s="69" t="str">
        <f>IF(ISBLANK(InputAccountsReveived[[#This Row],[Date Invoiced]]),"",EOMONTH(InputAccountsReveived[[#This Row],[Date Invoiced]],0))</f>
        <v/>
      </c>
      <c r="I55" s="68"/>
      <c r="K55" s="10">
        <f>IF(InputAccountsReveived[[#This Row],[EOMonth]]=EOMONTH(FY01_M01,0),InputAccountsReveived[[#This Row],[Amount Invoiced]],0)</f>
        <v>0</v>
      </c>
      <c r="L55" s="10">
        <f>IF(InputAccountsReveived[[#This Row],[EOMonth]]=EOMONTH(FY01_M02,0),InputAccountsReveived[[#This Row],[Amount Invoiced]],0)</f>
        <v>0</v>
      </c>
      <c r="M55" s="10">
        <f>IF(InputAccountsReveived[[#This Row],[EOMonth]]=EOMONTH(FY01_M03,0),InputAccountsReveived[[#This Row],[Amount Invoiced]],0)</f>
        <v>0</v>
      </c>
      <c r="N55" s="10">
        <f>IF(InputAccountsReveived[[#This Row],[EOMonth]]=EOMONTH(FY01_M04,0),InputAccountsReveived[[#This Row],[Amount Invoiced]],0)</f>
        <v>0</v>
      </c>
      <c r="O55" s="10">
        <f>IF(InputAccountsReveived[[#This Row],[EOMonth]]=EOMONTH(FY01_M05,0),InputAccountsReveived[[#This Row],[Amount Invoiced]],0)</f>
        <v>0</v>
      </c>
      <c r="P55" s="10">
        <f>IF(InputAccountsReveived[[#This Row],[EOMonth]]=EOMONTH(FY01_M06,0),InputAccountsReveived[[#This Row],[Amount Invoiced]],0)</f>
        <v>0</v>
      </c>
      <c r="Q55" s="10">
        <f>IF(InputAccountsReveived[[#This Row],[EOMonth]]=EOMONTH(FY01_M07,0),InputAccountsReveived[[#This Row],[Amount Invoiced]],0)</f>
        <v>0</v>
      </c>
      <c r="R55" s="10">
        <f>IF(InputAccountsReveived[[#This Row],[EOMonth]]=EOMONTH(FY01_M08,0),InputAccountsReveived[[#This Row],[Amount Invoiced]],0)</f>
        <v>0</v>
      </c>
      <c r="S55" s="10">
        <f>IF(InputAccountsReveived[[#This Row],[EOMonth]]=EOMONTH(FY01_M09,0),InputAccountsReveived[[#This Row],[Amount Invoiced]],0)</f>
        <v>0</v>
      </c>
      <c r="T55" s="10">
        <f>IF(InputAccountsReveived[[#This Row],[EOMonth]]=EOMONTH(FY01_M10,0),InputAccountsReveived[[#This Row],[Amount Invoiced]],0)</f>
        <v>0</v>
      </c>
      <c r="U55" s="10">
        <f>IF(InputAccountsReveived[[#This Row],[EOMonth]]=EOMONTH(FY01_M11,0),InputAccountsReveived[[#This Row],[Amount Invoiced]],0)</f>
        <v>0</v>
      </c>
      <c r="V55" s="10">
        <f>IF(InputAccountsReveived[[#This Row],[EOMonth]]=EOMONTH(FY01_M12,0),InputAccountsReveived[[#This Row],[Amount Invoiced]],0)</f>
        <v>0</v>
      </c>
      <c r="W55" s="18">
        <f>IF(InputAccountsReveived[[#This Row],[EOMonth]]=EOMONTH(FY02_M01,0),InputAccountsReveived[[#This Row],[Amount Invoiced]],0)</f>
        <v>0</v>
      </c>
      <c r="X55" s="18">
        <f>IF(InputAccountsReveived[[#This Row],[EOMonth]]=EOMONTH(FY02_M02,0),InputAccountsReveived[[#This Row],[Amount Invoiced]],0)</f>
        <v>0</v>
      </c>
      <c r="Y55" s="18">
        <f>IF(InputAccountsReveived[[#This Row],[EOMonth]]=EOMONTH(FY02_M03,0),InputAccountsReveived[[#This Row],[Amount Invoiced]],0)</f>
        <v>0</v>
      </c>
      <c r="Z55" s="18">
        <f>IF(InputAccountsReveived[[#This Row],[EOMonth]]=EOMONTH(FY02_M04,0),InputAccountsReveived[[#This Row],[Amount Invoiced]],0)</f>
        <v>0</v>
      </c>
      <c r="AA55" s="18">
        <f>IF(InputAccountsReveived[[#This Row],[EOMonth]]=EOMONTH(FY02_M05,0),InputAccountsReveived[[#This Row],[Amount Invoiced]],0)</f>
        <v>0</v>
      </c>
      <c r="AB55" s="18">
        <f>IF(InputAccountsReveived[[#This Row],[EOMonth]]=EOMONTH(FY02_M06,0),InputAccountsReveived[[#This Row],[Amount Invoiced]],0)</f>
        <v>0</v>
      </c>
      <c r="AC55" s="18">
        <f>IF(InputAccountsReveived[[#This Row],[EOMonth]]=EOMONTH(FY02_M07,0),InputAccountsReveived[[#This Row],[Amount Invoiced]],0)</f>
        <v>0</v>
      </c>
      <c r="AD55" s="18">
        <f>IF(InputAccountsReveived[[#This Row],[EOMonth]]=EOMONTH(FY02_M08,0),InputAccountsReveived[[#This Row],[Amount Invoiced]],0)</f>
        <v>0</v>
      </c>
      <c r="AE55" s="18">
        <f>IF(InputAccountsReveived[[#This Row],[EOMonth]]=EOMONTH(FY02_M09,0),InputAccountsReveived[[#This Row],[Amount Invoiced]],0)</f>
        <v>0</v>
      </c>
      <c r="AF55" s="18">
        <f>IF(InputAccountsReveived[[#This Row],[EOMonth]]=EOMONTH(FY02_M10,0),InputAccountsReveived[[#This Row],[Amount Invoiced]],0)</f>
        <v>0</v>
      </c>
      <c r="AG55" s="18">
        <f>IF(InputAccountsReveived[[#This Row],[EOMonth]]=EOMONTH(FY02_M11,0),InputAccountsReveived[[#This Row],[Amount Invoiced]],0)</f>
        <v>0</v>
      </c>
      <c r="AH55" s="18">
        <f>IF(InputAccountsReveived[[#This Row],[EOMonth]]=EOMONTH(FY02_M12,0),InputAccountsReveived[[#This Row],[Amount Invoiced]],0)</f>
        <v>0</v>
      </c>
      <c r="AI55" s="18">
        <f>IF(InputAccountsReveived[[#This Row],[EOMonth]]=EOMONTH(FY03_M01,0),InputAccountsReveived[[#This Row],[Amount Invoiced]],0)</f>
        <v>0</v>
      </c>
      <c r="AJ55" s="18">
        <f>IF(InputAccountsReveived[[#This Row],[EOMonth]]=EOMONTH(FY03_M02,0),InputAccountsReveived[[#This Row],[Amount Invoiced]],0)</f>
        <v>0</v>
      </c>
      <c r="AK55" s="18">
        <f>IF(InputAccountsReveived[[#This Row],[EOMonth]]=EOMONTH(FY03_M03,0),InputAccountsReveived[[#This Row],[Amount Invoiced]],0)</f>
        <v>0</v>
      </c>
      <c r="AL55" s="18">
        <f>IF(InputAccountsReveived[[#This Row],[EOMonth]]=EOMONTH(FY03_M04,0),InputAccountsReveived[[#This Row],[Amount Invoiced]],0)</f>
        <v>0</v>
      </c>
      <c r="AM55" s="18">
        <f>IF(InputAccountsReveived[[#This Row],[EOMonth]]=EOMONTH(FY03_M05,0),InputAccountsReveived[[#This Row],[Amount Invoiced]],0)</f>
        <v>0</v>
      </c>
      <c r="AN55" s="18">
        <f>IF(InputAccountsReveived[[#This Row],[EOMonth]]=EOMONTH(FY03_M06,0),InputAccountsReveived[[#This Row],[Amount Invoiced]],0)</f>
        <v>0</v>
      </c>
      <c r="AO55" s="18">
        <f>IF(InputAccountsReveived[[#This Row],[EOMonth]]=EOMONTH(FY03_M07,0),InputAccountsReveived[[#This Row],[Amount Invoiced]],0)</f>
        <v>0</v>
      </c>
      <c r="AP55" s="18">
        <f>IF(InputAccountsReveived[[#This Row],[EOMonth]]=EOMONTH(FY03_M08,0),InputAccountsReveived[[#This Row],[Amount Invoiced]],0)</f>
        <v>0</v>
      </c>
      <c r="AQ55" s="18">
        <f>IF(InputAccountsReveived[[#This Row],[EOMonth]]=EOMONTH(FY03_M09,0),InputAccountsReveived[[#This Row],[Amount Invoiced]],0)</f>
        <v>0</v>
      </c>
      <c r="AR55" s="18">
        <f>IF(InputAccountsReveived[[#This Row],[EOMonth]]=EOMONTH(FY03_M10,0),InputAccountsReveived[[#This Row],[Amount Invoiced]],0)</f>
        <v>0</v>
      </c>
      <c r="AS55" s="18">
        <f>IF(InputAccountsReveived[[#This Row],[EOMonth]]=EOMONTH(FY03_M11,0),InputAccountsReveived[[#This Row],[Amount Invoiced]],0)</f>
        <v>0</v>
      </c>
      <c r="AT55" s="18">
        <f>IF(InputAccountsReveived[[#This Row],[EOMonth]]=EOMONTH(FY03_M12,0),InputAccountsReveived[[#This Row],[Amount Invoiced]],0)</f>
        <v>0</v>
      </c>
      <c r="AU55" s="18">
        <f>IF(InputAccountsReveived[[#This Row],[EOMonth]]=EOMONTH(FY04_M01,0),InputAccountsReveived[[#This Row],[Amount Invoiced]],0)</f>
        <v>0</v>
      </c>
      <c r="AV55" s="18">
        <f>IF(InputAccountsReveived[[#This Row],[EOMonth]]=EOMONTH(FY04_M02,0),InputAccountsReveived[[#This Row],[Amount Invoiced]],0)</f>
        <v>0</v>
      </c>
      <c r="AW55" s="18">
        <f>IF(InputAccountsReveived[[#This Row],[EOMonth]]=EOMONTH(FY04_M03,0),InputAccountsReveived[[#This Row],[Amount Invoiced]],0)</f>
        <v>0</v>
      </c>
      <c r="AX55" s="18">
        <f>IF(InputAccountsReveived[[#This Row],[EOMonth]]=EOMONTH(FY04_M04,0),InputAccountsReveived[[#This Row],[Amount Invoiced]],0)</f>
        <v>0</v>
      </c>
      <c r="AY55" s="18">
        <f>IF(InputAccountsReveived[[#This Row],[EOMonth]]=EOMONTH(FY04_M05,0),InputAccountsReveived[[#This Row],[Amount Invoiced]],0)</f>
        <v>0</v>
      </c>
      <c r="AZ55" s="18">
        <f>IF(InputAccountsReveived[[#This Row],[EOMonth]]=EOMONTH(FY04_M06,0),InputAccountsReveived[[#This Row],[Amount Invoiced]],0)</f>
        <v>0</v>
      </c>
      <c r="BA55" s="18">
        <f>IF(InputAccountsReveived[[#This Row],[EOMonth]]=EOMONTH(FY04_M07,0),InputAccountsReveived[[#This Row],[Amount Invoiced]],0)</f>
        <v>0</v>
      </c>
      <c r="BB55" s="18">
        <f>IF(InputAccountsReveived[[#This Row],[EOMonth]]=EOMONTH(FY04_M08,0),InputAccountsReveived[[#This Row],[Amount Invoiced]],0)</f>
        <v>0</v>
      </c>
      <c r="BC55" s="18">
        <f>IF(InputAccountsReveived[[#This Row],[EOMonth]]=EOMONTH(FY04_M09,0),InputAccountsReveived[[#This Row],[Amount Invoiced]],0)</f>
        <v>0</v>
      </c>
      <c r="BD55" s="18">
        <f>IF(InputAccountsReveived[[#This Row],[EOMonth]]=EOMONTH(FY04_M10,0),InputAccountsReveived[[#This Row],[Amount Invoiced]],0)</f>
        <v>0</v>
      </c>
      <c r="BE55" s="18">
        <f>IF(InputAccountsReveived[[#This Row],[EOMonth]]=EOMONTH(FY04_M11,0),InputAccountsReveived[[#This Row],[Amount Invoiced]],0)</f>
        <v>0</v>
      </c>
      <c r="BF55" s="18">
        <f>IF(InputAccountsReveived[[#This Row],[EOMonth]]=EOMONTH(FY04_M12,0),InputAccountsReveived[[#This Row],[Amount Invoiced]],0)</f>
        <v>0</v>
      </c>
      <c r="BG55" s="18">
        <f>IF(InputAccountsReveived[[#This Row],[EOMonth]]=EOMONTH(FY05_M01,0),InputAccountsReveived[[#This Row],[Amount Invoiced]],0)</f>
        <v>0</v>
      </c>
      <c r="BH55" s="18">
        <f>IF(InputAccountsReveived[[#This Row],[EOMonth]]=EOMONTH(FY05_M02,0),InputAccountsReveived[[#This Row],[Amount Invoiced]],0)</f>
        <v>0</v>
      </c>
      <c r="BI55" s="18">
        <f>IF(InputAccountsReveived[[#This Row],[EOMonth]]=EOMONTH(FY05_M03,0),InputAccountsReveived[[#This Row],[Amount Invoiced]],0)</f>
        <v>0</v>
      </c>
      <c r="BJ55" s="18">
        <f>IF(InputAccountsReveived[[#This Row],[EOMonth]]=EOMONTH(FY05_M04,0),InputAccountsReveived[[#This Row],[Amount Invoiced]],0)</f>
        <v>0</v>
      </c>
      <c r="BK55" s="18">
        <f>IF(InputAccountsReveived[[#This Row],[EOMonth]]=EOMONTH(FY05_M05,0),InputAccountsReveived[[#This Row],[Amount Invoiced]],0)</f>
        <v>0</v>
      </c>
      <c r="BL55" s="18">
        <f>IF(InputAccountsReveived[[#This Row],[EOMonth]]=EOMONTH(FY05_M06,0),InputAccountsReveived[[#This Row],[Amount Invoiced]],0)</f>
        <v>0</v>
      </c>
      <c r="BM55" s="18">
        <f>IF(InputAccountsReveived[[#This Row],[EOMonth]]=EOMONTH(FY05_M07,0),InputAccountsReveived[[#This Row],[Amount Invoiced]],0)</f>
        <v>0</v>
      </c>
      <c r="BN55" s="18">
        <f>IF(InputAccountsReveived[[#This Row],[EOMonth]]=EOMONTH(FY05_M08,0),InputAccountsReveived[[#This Row],[Amount Invoiced]],0)</f>
        <v>0</v>
      </c>
      <c r="BO55" s="18">
        <f>IF(InputAccountsReveived[[#This Row],[EOMonth]]=EOMONTH(FY05_M09,0),InputAccountsReveived[[#This Row],[Amount Invoiced]],0)</f>
        <v>0</v>
      </c>
      <c r="BP55" s="18">
        <f>IF(InputAccountsReveived[[#This Row],[EOMonth]]=EOMONTH(FY05_M10,0),InputAccountsReveived[[#This Row],[Amount Invoiced]],0)</f>
        <v>0</v>
      </c>
      <c r="BQ55" s="18">
        <f>IF(InputAccountsReveived[[#This Row],[EOMonth]]=EOMONTH(FY05_M11,0),InputAccountsReveived[[#This Row],[Amount Invoiced]],0)</f>
        <v>0</v>
      </c>
      <c r="BR55" s="18">
        <f>IF(InputAccountsReveived[[#This Row],[EOMonth]]=EOMONTH(FY05_M12,0),InputAccountsReveived[[#This Row],[Amount Invoiced]],0)</f>
        <v>0</v>
      </c>
    </row>
    <row r="56" spans="2:70" ht="16.5" thickTop="1" thickBot="1" x14ac:dyDescent="0.3">
      <c r="B56" s="68"/>
      <c r="C56" s="6"/>
      <c r="D56" s="68"/>
      <c r="E56" s="68"/>
      <c r="F56" s="11"/>
      <c r="G56" s="6"/>
      <c r="H56" s="69" t="str">
        <f>IF(ISBLANK(InputAccountsReveived[[#This Row],[Date Invoiced]]),"",EOMONTH(InputAccountsReveived[[#This Row],[Date Invoiced]],0))</f>
        <v/>
      </c>
      <c r="I56" s="68"/>
      <c r="K56" s="10">
        <f>IF(InputAccountsReveived[[#This Row],[EOMonth]]=EOMONTH(FY01_M01,0),InputAccountsReveived[[#This Row],[Amount Invoiced]],0)</f>
        <v>0</v>
      </c>
      <c r="L56" s="10">
        <f>IF(InputAccountsReveived[[#This Row],[EOMonth]]=EOMONTH(FY01_M02,0),InputAccountsReveived[[#This Row],[Amount Invoiced]],0)</f>
        <v>0</v>
      </c>
      <c r="M56" s="10">
        <f>IF(InputAccountsReveived[[#This Row],[EOMonth]]=EOMONTH(FY01_M03,0),InputAccountsReveived[[#This Row],[Amount Invoiced]],0)</f>
        <v>0</v>
      </c>
      <c r="N56" s="10">
        <f>IF(InputAccountsReveived[[#This Row],[EOMonth]]=EOMONTH(FY01_M04,0),InputAccountsReveived[[#This Row],[Amount Invoiced]],0)</f>
        <v>0</v>
      </c>
      <c r="O56" s="10">
        <f>IF(InputAccountsReveived[[#This Row],[EOMonth]]=EOMONTH(FY01_M05,0),InputAccountsReveived[[#This Row],[Amount Invoiced]],0)</f>
        <v>0</v>
      </c>
      <c r="P56" s="10">
        <f>IF(InputAccountsReveived[[#This Row],[EOMonth]]=EOMONTH(FY01_M06,0),InputAccountsReveived[[#This Row],[Amount Invoiced]],0)</f>
        <v>0</v>
      </c>
      <c r="Q56" s="10">
        <f>IF(InputAccountsReveived[[#This Row],[EOMonth]]=EOMONTH(FY01_M07,0),InputAccountsReveived[[#This Row],[Amount Invoiced]],0)</f>
        <v>0</v>
      </c>
      <c r="R56" s="10">
        <f>IF(InputAccountsReveived[[#This Row],[EOMonth]]=EOMONTH(FY01_M08,0),InputAccountsReveived[[#This Row],[Amount Invoiced]],0)</f>
        <v>0</v>
      </c>
      <c r="S56" s="10">
        <f>IF(InputAccountsReveived[[#This Row],[EOMonth]]=EOMONTH(FY01_M09,0),InputAccountsReveived[[#This Row],[Amount Invoiced]],0)</f>
        <v>0</v>
      </c>
      <c r="T56" s="10">
        <f>IF(InputAccountsReveived[[#This Row],[EOMonth]]=EOMONTH(FY01_M10,0),InputAccountsReveived[[#This Row],[Amount Invoiced]],0)</f>
        <v>0</v>
      </c>
      <c r="U56" s="10">
        <f>IF(InputAccountsReveived[[#This Row],[EOMonth]]=EOMONTH(FY01_M11,0),InputAccountsReveived[[#This Row],[Amount Invoiced]],0)</f>
        <v>0</v>
      </c>
      <c r="V56" s="10">
        <f>IF(InputAccountsReveived[[#This Row],[EOMonth]]=EOMONTH(FY01_M12,0),InputAccountsReveived[[#This Row],[Amount Invoiced]],0)</f>
        <v>0</v>
      </c>
      <c r="W56" s="18">
        <f>IF(InputAccountsReveived[[#This Row],[EOMonth]]=EOMONTH(FY02_M01,0),InputAccountsReveived[[#This Row],[Amount Invoiced]],0)</f>
        <v>0</v>
      </c>
      <c r="X56" s="18">
        <f>IF(InputAccountsReveived[[#This Row],[EOMonth]]=EOMONTH(FY02_M02,0),InputAccountsReveived[[#This Row],[Amount Invoiced]],0)</f>
        <v>0</v>
      </c>
      <c r="Y56" s="18">
        <f>IF(InputAccountsReveived[[#This Row],[EOMonth]]=EOMONTH(FY02_M03,0),InputAccountsReveived[[#This Row],[Amount Invoiced]],0)</f>
        <v>0</v>
      </c>
      <c r="Z56" s="18">
        <f>IF(InputAccountsReveived[[#This Row],[EOMonth]]=EOMONTH(FY02_M04,0),InputAccountsReveived[[#This Row],[Amount Invoiced]],0)</f>
        <v>0</v>
      </c>
      <c r="AA56" s="18">
        <f>IF(InputAccountsReveived[[#This Row],[EOMonth]]=EOMONTH(FY02_M05,0),InputAccountsReveived[[#This Row],[Amount Invoiced]],0)</f>
        <v>0</v>
      </c>
      <c r="AB56" s="18">
        <f>IF(InputAccountsReveived[[#This Row],[EOMonth]]=EOMONTH(FY02_M06,0),InputAccountsReveived[[#This Row],[Amount Invoiced]],0)</f>
        <v>0</v>
      </c>
      <c r="AC56" s="18">
        <f>IF(InputAccountsReveived[[#This Row],[EOMonth]]=EOMONTH(FY02_M07,0),InputAccountsReveived[[#This Row],[Amount Invoiced]],0)</f>
        <v>0</v>
      </c>
      <c r="AD56" s="18">
        <f>IF(InputAccountsReveived[[#This Row],[EOMonth]]=EOMONTH(FY02_M08,0),InputAccountsReveived[[#This Row],[Amount Invoiced]],0)</f>
        <v>0</v>
      </c>
      <c r="AE56" s="18">
        <f>IF(InputAccountsReveived[[#This Row],[EOMonth]]=EOMONTH(FY02_M09,0),InputAccountsReveived[[#This Row],[Amount Invoiced]],0)</f>
        <v>0</v>
      </c>
      <c r="AF56" s="18">
        <f>IF(InputAccountsReveived[[#This Row],[EOMonth]]=EOMONTH(FY02_M10,0),InputAccountsReveived[[#This Row],[Amount Invoiced]],0)</f>
        <v>0</v>
      </c>
      <c r="AG56" s="18">
        <f>IF(InputAccountsReveived[[#This Row],[EOMonth]]=EOMONTH(FY02_M11,0),InputAccountsReveived[[#This Row],[Amount Invoiced]],0)</f>
        <v>0</v>
      </c>
      <c r="AH56" s="18">
        <f>IF(InputAccountsReveived[[#This Row],[EOMonth]]=EOMONTH(FY02_M12,0),InputAccountsReveived[[#This Row],[Amount Invoiced]],0)</f>
        <v>0</v>
      </c>
      <c r="AI56" s="18">
        <f>IF(InputAccountsReveived[[#This Row],[EOMonth]]=EOMONTH(FY03_M01,0),InputAccountsReveived[[#This Row],[Amount Invoiced]],0)</f>
        <v>0</v>
      </c>
      <c r="AJ56" s="18">
        <f>IF(InputAccountsReveived[[#This Row],[EOMonth]]=EOMONTH(FY03_M02,0),InputAccountsReveived[[#This Row],[Amount Invoiced]],0)</f>
        <v>0</v>
      </c>
      <c r="AK56" s="18">
        <f>IF(InputAccountsReveived[[#This Row],[EOMonth]]=EOMONTH(FY03_M03,0),InputAccountsReveived[[#This Row],[Amount Invoiced]],0)</f>
        <v>0</v>
      </c>
      <c r="AL56" s="18">
        <f>IF(InputAccountsReveived[[#This Row],[EOMonth]]=EOMONTH(FY03_M04,0),InputAccountsReveived[[#This Row],[Amount Invoiced]],0)</f>
        <v>0</v>
      </c>
      <c r="AM56" s="18">
        <f>IF(InputAccountsReveived[[#This Row],[EOMonth]]=EOMONTH(FY03_M05,0),InputAccountsReveived[[#This Row],[Amount Invoiced]],0)</f>
        <v>0</v>
      </c>
      <c r="AN56" s="18">
        <f>IF(InputAccountsReveived[[#This Row],[EOMonth]]=EOMONTH(FY03_M06,0),InputAccountsReveived[[#This Row],[Amount Invoiced]],0)</f>
        <v>0</v>
      </c>
      <c r="AO56" s="18">
        <f>IF(InputAccountsReveived[[#This Row],[EOMonth]]=EOMONTH(FY03_M07,0),InputAccountsReveived[[#This Row],[Amount Invoiced]],0)</f>
        <v>0</v>
      </c>
      <c r="AP56" s="18">
        <f>IF(InputAccountsReveived[[#This Row],[EOMonth]]=EOMONTH(FY03_M08,0),InputAccountsReveived[[#This Row],[Amount Invoiced]],0)</f>
        <v>0</v>
      </c>
      <c r="AQ56" s="18">
        <f>IF(InputAccountsReveived[[#This Row],[EOMonth]]=EOMONTH(FY03_M09,0),InputAccountsReveived[[#This Row],[Amount Invoiced]],0)</f>
        <v>0</v>
      </c>
      <c r="AR56" s="18">
        <f>IF(InputAccountsReveived[[#This Row],[EOMonth]]=EOMONTH(FY03_M10,0),InputAccountsReveived[[#This Row],[Amount Invoiced]],0)</f>
        <v>0</v>
      </c>
      <c r="AS56" s="18">
        <f>IF(InputAccountsReveived[[#This Row],[EOMonth]]=EOMONTH(FY03_M11,0),InputAccountsReveived[[#This Row],[Amount Invoiced]],0)</f>
        <v>0</v>
      </c>
      <c r="AT56" s="18">
        <f>IF(InputAccountsReveived[[#This Row],[EOMonth]]=EOMONTH(FY03_M12,0),InputAccountsReveived[[#This Row],[Amount Invoiced]],0)</f>
        <v>0</v>
      </c>
      <c r="AU56" s="18">
        <f>IF(InputAccountsReveived[[#This Row],[EOMonth]]=EOMONTH(FY04_M01,0),InputAccountsReveived[[#This Row],[Amount Invoiced]],0)</f>
        <v>0</v>
      </c>
      <c r="AV56" s="18">
        <f>IF(InputAccountsReveived[[#This Row],[EOMonth]]=EOMONTH(FY04_M02,0),InputAccountsReveived[[#This Row],[Amount Invoiced]],0)</f>
        <v>0</v>
      </c>
      <c r="AW56" s="18">
        <f>IF(InputAccountsReveived[[#This Row],[EOMonth]]=EOMONTH(FY04_M03,0),InputAccountsReveived[[#This Row],[Amount Invoiced]],0)</f>
        <v>0</v>
      </c>
      <c r="AX56" s="18">
        <f>IF(InputAccountsReveived[[#This Row],[EOMonth]]=EOMONTH(FY04_M04,0),InputAccountsReveived[[#This Row],[Amount Invoiced]],0)</f>
        <v>0</v>
      </c>
      <c r="AY56" s="18">
        <f>IF(InputAccountsReveived[[#This Row],[EOMonth]]=EOMONTH(FY04_M05,0),InputAccountsReveived[[#This Row],[Amount Invoiced]],0)</f>
        <v>0</v>
      </c>
      <c r="AZ56" s="18">
        <f>IF(InputAccountsReveived[[#This Row],[EOMonth]]=EOMONTH(FY04_M06,0),InputAccountsReveived[[#This Row],[Amount Invoiced]],0)</f>
        <v>0</v>
      </c>
      <c r="BA56" s="18">
        <f>IF(InputAccountsReveived[[#This Row],[EOMonth]]=EOMONTH(FY04_M07,0),InputAccountsReveived[[#This Row],[Amount Invoiced]],0)</f>
        <v>0</v>
      </c>
      <c r="BB56" s="18">
        <f>IF(InputAccountsReveived[[#This Row],[EOMonth]]=EOMONTH(FY04_M08,0),InputAccountsReveived[[#This Row],[Amount Invoiced]],0)</f>
        <v>0</v>
      </c>
      <c r="BC56" s="18">
        <f>IF(InputAccountsReveived[[#This Row],[EOMonth]]=EOMONTH(FY04_M09,0),InputAccountsReveived[[#This Row],[Amount Invoiced]],0)</f>
        <v>0</v>
      </c>
      <c r="BD56" s="18">
        <f>IF(InputAccountsReveived[[#This Row],[EOMonth]]=EOMONTH(FY04_M10,0),InputAccountsReveived[[#This Row],[Amount Invoiced]],0)</f>
        <v>0</v>
      </c>
      <c r="BE56" s="18">
        <f>IF(InputAccountsReveived[[#This Row],[EOMonth]]=EOMONTH(FY04_M11,0),InputAccountsReveived[[#This Row],[Amount Invoiced]],0)</f>
        <v>0</v>
      </c>
      <c r="BF56" s="18">
        <f>IF(InputAccountsReveived[[#This Row],[EOMonth]]=EOMONTH(FY04_M12,0),InputAccountsReveived[[#This Row],[Amount Invoiced]],0)</f>
        <v>0</v>
      </c>
      <c r="BG56" s="18">
        <f>IF(InputAccountsReveived[[#This Row],[EOMonth]]=EOMONTH(FY05_M01,0),InputAccountsReveived[[#This Row],[Amount Invoiced]],0)</f>
        <v>0</v>
      </c>
      <c r="BH56" s="18">
        <f>IF(InputAccountsReveived[[#This Row],[EOMonth]]=EOMONTH(FY05_M02,0),InputAccountsReveived[[#This Row],[Amount Invoiced]],0)</f>
        <v>0</v>
      </c>
      <c r="BI56" s="18">
        <f>IF(InputAccountsReveived[[#This Row],[EOMonth]]=EOMONTH(FY05_M03,0),InputAccountsReveived[[#This Row],[Amount Invoiced]],0)</f>
        <v>0</v>
      </c>
      <c r="BJ56" s="18">
        <f>IF(InputAccountsReveived[[#This Row],[EOMonth]]=EOMONTH(FY05_M04,0),InputAccountsReveived[[#This Row],[Amount Invoiced]],0)</f>
        <v>0</v>
      </c>
      <c r="BK56" s="18">
        <f>IF(InputAccountsReveived[[#This Row],[EOMonth]]=EOMONTH(FY05_M05,0),InputAccountsReveived[[#This Row],[Amount Invoiced]],0)</f>
        <v>0</v>
      </c>
      <c r="BL56" s="18">
        <f>IF(InputAccountsReveived[[#This Row],[EOMonth]]=EOMONTH(FY05_M06,0),InputAccountsReveived[[#This Row],[Amount Invoiced]],0)</f>
        <v>0</v>
      </c>
      <c r="BM56" s="18">
        <f>IF(InputAccountsReveived[[#This Row],[EOMonth]]=EOMONTH(FY05_M07,0),InputAccountsReveived[[#This Row],[Amount Invoiced]],0)</f>
        <v>0</v>
      </c>
      <c r="BN56" s="18">
        <f>IF(InputAccountsReveived[[#This Row],[EOMonth]]=EOMONTH(FY05_M08,0),InputAccountsReveived[[#This Row],[Amount Invoiced]],0)</f>
        <v>0</v>
      </c>
      <c r="BO56" s="18">
        <f>IF(InputAccountsReveived[[#This Row],[EOMonth]]=EOMONTH(FY05_M09,0),InputAccountsReveived[[#This Row],[Amount Invoiced]],0)</f>
        <v>0</v>
      </c>
      <c r="BP56" s="18">
        <f>IF(InputAccountsReveived[[#This Row],[EOMonth]]=EOMONTH(FY05_M10,0),InputAccountsReveived[[#This Row],[Amount Invoiced]],0)</f>
        <v>0</v>
      </c>
      <c r="BQ56" s="18">
        <f>IF(InputAccountsReveived[[#This Row],[EOMonth]]=EOMONTH(FY05_M11,0),InputAccountsReveived[[#This Row],[Amount Invoiced]],0)</f>
        <v>0</v>
      </c>
      <c r="BR56" s="18">
        <f>IF(InputAccountsReveived[[#This Row],[EOMonth]]=EOMONTH(FY05_M12,0),InputAccountsReveived[[#This Row],[Amount Invoiced]],0)</f>
        <v>0</v>
      </c>
    </row>
    <row r="57" spans="2:70" ht="16.5" thickTop="1" thickBot="1" x14ac:dyDescent="0.3">
      <c r="B57" s="68"/>
      <c r="C57" s="6"/>
      <c r="D57" s="68"/>
      <c r="E57" s="68"/>
      <c r="F57" s="11"/>
      <c r="G57" s="6"/>
      <c r="H57" s="69" t="str">
        <f>IF(ISBLANK(InputAccountsReveived[[#This Row],[Date Invoiced]]),"",EOMONTH(InputAccountsReveived[[#This Row],[Date Invoiced]],0))</f>
        <v/>
      </c>
      <c r="I57" s="68"/>
      <c r="K57" s="10">
        <f>IF(InputAccountsReveived[[#This Row],[EOMonth]]=EOMONTH(FY01_M01,0),InputAccountsReveived[[#This Row],[Amount Invoiced]],0)</f>
        <v>0</v>
      </c>
      <c r="L57" s="10">
        <f>IF(InputAccountsReveived[[#This Row],[EOMonth]]=EOMONTH(FY01_M02,0),InputAccountsReveived[[#This Row],[Amount Invoiced]],0)</f>
        <v>0</v>
      </c>
      <c r="M57" s="10">
        <f>IF(InputAccountsReveived[[#This Row],[EOMonth]]=EOMONTH(FY01_M03,0),InputAccountsReveived[[#This Row],[Amount Invoiced]],0)</f>
        <v>0</v>
      </c>
      <c r="N57" s="10">
        <f>IF(InputAccountsReveived[[#This Row],[EOMonth]]=EOMONTH(FY01_M04,0),InputAccountsReveived[[#This Row],[Amount Invoiced]],0)</f>
        <v>0</v>
      </c>
      <c r="O57" s="10">
        <f>IF(InputAccountsReveived[[#This Row],[EOMonth]]=EOMONTH(FY01_M05,0),InputAccountsReveived[[#This Row],[Amount Invoiced]],0)</f>
        <v>0</v>
      </c>
      <c r="P57" s="10">
        <f>IF(InputAccountsReveived[[#This Row],[EOMonth]]=EOMONTH(FY01_M06,0),InputAccountsReveived[[#This Row],[Amount Invoiced]],0)</f>
        <v>0</v>
      </c>
      <c r="Q57" s="10">
        <f>IF(InputAccountsReveived[[#This Row],[EOMonth]]=EOMONTH(FY01_M07,0),InputAccountsReveived[[#This Row],[Amount Invoiced]],0)</f>
        <v>0</v>
      </c>
      <c r="R57" s="10">
        <f>IF(InputAccountsReveived[[#This Row],[EOMonth]]=EOMONTH(FY01_M08,0),InputAccountsReveived[[#This Row],[Amount Invoiced]],0)</f>
        <v>0</v>
      </c>
      <c r="S57" s="10">
        <f>IF(InputAccountsReveived[[#This Row],[EOMonth]]=EOMONTH(FY01_M09,0),InputAccountsReveived[[#This Row],[Amount Invoiced]],0)</f>
        <v>0</v>
      </c>
      <c r="T57" s="10">
        <f>IF(InputAccountsReveived[[#This Row],[EOMonth]]=EOMONTH(FY01_M10,0),InputAccountsReveived[[#This Row],[Amount Invoiced]],0)</f>
        <v>0</v>
      </c>
      <c r="U57" s="10">
        <f>IF(InputAccountsReveived[[#This Row],[EOMonth]]=EOMONTH(FY01_M11,0),InputAccountsReveived[[#This Row],[Amount Invoiced]],0)</f>
        <v>0</v>
      </c>
      <c r="V57" s="10">
        <f>IF(InputAccountsReveived[[#This Row],[EOMonth]]=EOMONTH(FY01_M12,0),InputAccountsReveived[[#This Row],[Amount Invoiced]],0)</f>
        <v>0</v>
      </c>
      <c r="W57" s="18">
        <f>IF(InputAccountsReveived[[#This Row],[EOMonth]]=EOMONTH(FY02_M01,0),InputAccountsReveived[[#This Row],[Amount Invoiced]],0)</f>
        <v>0</v>
      </c>
      <c r="X57" s="18">
        <f>IF(InputAccountsReveived[[#This Row],[EOMonth]]=EOMONTH(FY02_M02,0),InputAccountsReveived[[#This Row],[Amount Invoiced]],0)</f>
        <v>0</v>
      </c>
      <c r="Y57" s="18">
        <f>IF(InputAccountsReveived[[#This Row],[EOMonth]]=EOMONTH(FY02_M03,0),InputAccountsReveived[[#This Row],[Amount Invoiced]],0)</f>
        <v>0</v>
      </c>
      <c r="Z57" s="18">
        <f>IF(InputAccountsReveived[[#This Row],[EOMonth]]=EOMONTH(FY02_M04,0),InputAccountsReveived[[#This Row],[Amount Invoiced]],0)</f>
        <v>0</v>
      </c>
      <c r="AA57" s="18">
        <f>IF(InputAccountsReveived[[#This Row],[EOMonth]]=EOMONTH(FY02_M05,0),InputAccountsReveived[[#This Row],[Amount Invoiced]],0)</f>
        <v>0</v>
      </c>
      <c r="AB57" s="18">
        <f>IF(InputAccountsReveived[[#This Row],[EOMonth]]=EOMONTH(FY02_M06,0),InputAccountsReveived[[#This Row],[Amount Invoiced]],0)</f>
        <v>0</v>
      </c>
      <c r="AC57" s="18">
        <f>IF(InputAccountsReveived[[#This Row],[EOMonth]]=EOMONTH(FY02_M07,0),InputAccountsReveived[[#This Row],[Amount Invoiced]],0)</f>
        <v>0</v>
      </c>
      <c r="AD57" s="18">
        <f>IF(InputAccountsReveived[[#This Row],[EOMonth]]=EOMONTH(FY02_M08,0),InputAccountsReveived[[#This Row],[Amount Invoiced]],0)</f>
        <v>0</v>
      </c>
      <c r="AE57" s="18">
        <f>IF(InputAccountsReveived[[#This Row],[EOMonth]]=EOMONTH(FY02_M09,0),InputAccountsReveived[[#This Row],[Amount Invoiced]],0)</f>
        <v>0</v>
      </c>
      <c r="AF57" s="18">
        <f>IF(InputAccountsReveived[[#This Row],[EOMonth]]=EOMONTH(FY02_M10,0),InputAccountsReveived[[#This Row],[Amount Invoiced]],0)</f>
        <v>0</v>
      </c>
      <c r="AG57" s="18">
        <f>IF(InputAccountsReveived[[#This Row],[EOMonth]]=EOMONTH(FY02_M11,0),InputAccountsReveived[[#This Row],[Amount Invoiced]],0)</f>
        <v>0</v>
      </c>
      <c r="AH57" s="18">
        <f>IF(InputAccountsReveived[[#This Row],[EOMonth]]=EOMONTH(FY02_M12,0),InputAccountsReveived[[#This Row],[Amount Invoiced]],0)</f>
        <v>0</v>
      </c>
      <c r="AI57" s="18">
        <f>IF(InputAccountsReveived[[#This Row],[EOMonth]]=EOMONTH(FY03_M01,0),InputAccountsReveived[[#This Row],[Amount Invoiced]],0)</f>
        <v>0</v>
      </c>
      <c r="AJ57" s="18">
        <f>IF(InputAccountsReveived[[#This Row],[EOMonth]]=EOMONTH(FY03_M02,0),InputAccountsReveived[[#This Row],[Amount Invoiced]],0)</f>
        <v>0</v>
      </c>
      <c r="AK57" s="18">
        <f>IF(InputAccountsReveived[[#This Row],[EOMonth]]=EOMONTH(FY03_M03,0),InputAccountsReveived[[#This Row],[Amount Invoiced]],0)</f>
        <v>0</v>
      </c>
      <c r="AL57" s="18">
        <f>IF(InputAccountsReveived[[#This Row],[EOMonth]]=EOMONTH(FY03_M04,0),InputAccountsReveived[[#This Row],[Amount Invoiced]],0)</f>
        <v>0</v>
      </c>
      <c r="AM57" s="18">
        <f>IF(InputAccountsReveived[[#This Row],[EOMonth]]=EOMONTH(FY03_M05,0),InputAccountsReveived[[#This Row],[Amount Invoiced]],0)</f>
        <v>0</v>
      </c>
      <c r="AN57" s="18">
        <f>IF(InputAccountsReveived[[#This Row],[EOMonth]]=EOMONTH(FY03_M06,0),InputAccountsReveived[[#This Row],[Amount Invoiced]],0)</f>
        <v>0</v>
      </c>
      <c r="AO57" s="18">
        <f>IF(InputAccountsReveived[[#This Row],[EOMonth]]=EOMONTH(FY03_M07,0),InputAccountsReveived[[#This Row],[Amount Invoiced]],0)</f>
        <v>0</v>
      </c>
      <c r="AP57" s="18">
        <f>IF(InputAccountsReveived[[#This Row],[EOMonth]]=EOMONTH(FY03_M08,0),InputAccountsReveived[[#This Row],[Amount Invoiced]],0)</f>
        <v>0</v>
      </c>
      <c r="AQ57" s="18">
        <f>IF(InputAccountsReveived[[#This Row],[EOMonth]]=EOMONTH(FY03_M09,0),InputAccountsReveived[[#This Row],[Amount Invoiced]],0)</f>
        <v>0</v>
      </c>
      <c r="AR57" s="18">
        <f>IF(InputAccountsReveived[[#This Row],[EOMonth]]=EOMONTH(FY03_M10,0),InputAccountsReveived[[#This Row],[Amount Invoiced]],0)</f>
        <v>0</v>
      </c>
      <c r="AS57" s="18">
        <f>IF(InputAccountsReveived[[#This Row],[EOMonth]]=EOMONTH(FY03_M11,0),InputAccountsReveived[[#This Row],[Amount Invoiced]],0)</f>
        <v>0</v>
      </c>
      <c r="AT57" s="18">
        <f>IF(InputAccountsReveived[[#This Row],[EOMonth]]=EOMONTH(FY03_M12,0),InputAccountsReveived[[#This Row],[Amount Invoiced]],0)</f>
        <v>0</v>
      </c>
      <c r="AU57" s="18">
        <f>IF(InputAccountsReveived[[#This Row],[EOMonth]]=EOMONTH(FY04_M01,0),InputAccountsReveived[[#This Row],[Amount Invoiced]],0)</f>
        <v>0</v>
      </c>
      <c r="AV57" s="18">
        <f>IF(InputAccountsReveived[[#This Row],[EOMonth]]=EOMONTH(FY04_M02,0),InputAccountsReveived[[#This Row],[Amount Invoiced]],0)</f>
        <v>0</v>
      </c>
      <c r="AW57" s="18">
        <f>IF(InputAccountsReveived[[#This Row],[EOMonth]]=EOMONTH(FY04_M03,0),InputAccountsReveived[[#This Row],[Amount Invoiced]],0)</f>
        <v>0</v>
      </c>
      <c r="AX57" s="18">
        <f>IF(InputAccountsReveived[[#This Row],[EOMonth]]=EOMONTH(FY04_M04,0),InputAccountsReveived[[#This Row],[Amount Invoiced]],0)</f>
        <v>0</v>
      </c>
      <c r="AY57" s="18">
        <f>IF(InputAccountsReveived[[#This Row],[EOMonth]]=EOMONTH(FY04_M05,0),InputAccountsReveived[[#This Row],[Amount Invoiced]],0)</f>
        <v>0</v>
      </c>
      <c r="AZ57" s="18">
        <f>IF(InputAccountsReveived[[#This Row],[EOMonth]]=EOMONTH(FY04_M06,0),InputAccountsReveived[[#This Row],[Amount Invoiced]],0)</f>
        <v>0</v>
      </c>
      <c r="BA57" s="18">
        <f>IF(InputAccountsReveived[[#This Row],[EOMonth]]=EOMONTH(FY04_M07,0),InputAccountsReveived[[#This Row],[Amount Invoiced]],0)</f>
        <v>0</v>
      </c>
      <c r="BB57" s="18">
        <f>IF(InputAccountsReveived[[#This Row],[EOMonth]]=EOMONTH(FY04_M08,0),InputAccountsReveived[[#This Row],[Amount Invoiced]],0)</f>
        <v>0</v>
      </c>
      <c r="BC57" s="18">
        <f>IF(InputAccountsReveived[[#This Row],[EOMonth]]=EOMONTH(FY04_M09,0),InputAccountsReveived[[#This Row],[Amount Invoiced]],0)</f>
        <v>0</v>
      </c>
      <c r="BD57" s="18">
        <f>IF(InputAccountsReveived[[#This Row],[EOMonth]]=EOMONTH(FY04_M10,0),InputAccountsReveived[[#This Row],[Amount Invoiced]],0)</f>
        <v>0</v>
      </c>
      <c r="BE57" s="18">
        <f>IF(InputAccountsReveived[[#This Row],[EOMonth]]=EOMONTH(FY04_M11,0),InputAccountsReveived[[#This Row],[Amount Invoiced]],0)</f>
        <v>0</v>
      </c>
      <c r="BF57" s="18">
        <f>IF(InputAccountsReveived[[#This Row],[EOMonth]]=EOMONTH(FY04_M12,0),InputAccountsReveived[[#This Row],[Amount Invoiced]],0)</f>
        <v>0</v>
      </c>
      <c r="BG57" s="18">
        <f>IF(InputAccountsReveived[[#This Row],[EOMonth]]=EOMONTH(FY05_M01,0),InputAccountsReveived[[#This Row],[Amount Invoiced]],0)</f>
        <v>0</v>
      </c>
      <c r="BH57" s="18">
        <f>IF(InputAccountsReveived[[#This Row],[EOMonth]]=EOMONTH(FY05_M02,0),InputAccountsReveived[[#This Row],[Amount Invoiced]],0)</f>
        <v>0</v>
      </c>
      <c r="BI57" s="18">
        <f>IF(InputAccountsReveived[[#This Row],[EOMonth]]=EOMONTH(FY05_M03,0),InputAccountsReveived[[#This Row],[Amount Invoiced]],0)</f>
        <v>0</v>
      </c>
      <c r="BJ57" s="18">
        <f>IF(InputAccountsReveived[[#This Row],[EOMonth]]=EOMONTH(FY05_M04,0),InputAccountsReveived[[#This Row],[Amount Invoiced]],0)</f>
        <v>0</v>
      </c>
      <c r="BK57" s="18">
        <f>IF(InputAccountsReveived[[#This Row],[EOMonth]]=EOMONTH(FY05_M05,0),InputAccountsReveived[[#This Row],[Amount Invoiced]],0)</f>
        <v>0</v>
      </c>
      <c r="BL57" s="18">
        <f>IF(InputAccountsReveived[[#This Row],[EOMonth]]=EOMONTH(FY05_M06,0),InputAccountsReveived[[#This Row],[Amount Invoiced]],0)</f>
        <v>0</v>
      </c>
      <c r="BM57" s="18">
        <f>IF(InputAccountsReveived[[#This Row],[EOMonth]]=EOMONTH(FY05_M07,0),InputAccountsReveived[[#This Row],[Amount Invoiced]],0)</f>
        <v>0</v>
      </c>
      <c r="BN57" s="18">
        <f>IF(InputAccountsReveived[[#This Row],[EOMonth]]=EOMONTH(FY05_M08,0),InputAccountsReveived[[#This Row],[Amount Invoiced]],0)</f>
        <v>0</v>
      </c>
      <c r="BO57" s="18">
        <f>IF(InputAccountsReveived[[#This Row],[EOMonth]]=EOMONTH(FY05_M09,0),InputAccountsReveived[[#This Row],[Amount Invoiced]],0)</f>
        <v>0</v>
      </c>
      <c r="BP57" s="18">
        <f>IF(InputAccountsReveived[[#This Row],[EOMonth]]=EOMONTH(FY05_M10,0),InputAccountsReveived[[#This Row],[Amount Invoiced]],0)</f>
        <v>0</v>
      </c>
      <c r="BQ57" s="18">
        <f>IF(InputAccountsReveived[[#This Row],[EOMonth]]=EOMONTH(FY05_M11,0),InputAccountsReveived[[#This Row],[Amount Invoiced]],0)</f>
        <v>0</v>
      </c>
      <c r="BR57" s="18">
        <f>IF(InputAccountsReveived[[#This Row],[EOMonth]]=EOMONTH(FY05_M12,0),InputAccountsReveived[[#This Row],[Amount Invoiced]],0)</f>
        <v>0</v>
      </c>
    </row>
    <row r="58" spans="2:70" ht="16.5" thickTop="1" thickBot="1" x14ac:dyDescent="0.3">
      <c r="B58" s="68"/>
      <c r="C58" s="6"/>
      <c r="D58" s="68"/>
      <c r="E58" s="68"/>
      <c r="F58" s="11"/>
      <c r="G58" s="6"/>
      <c r="H58" s="69" t="str">
        <f>IF(ISBLANK(InputAccountsReveived[[#This Row],[Date Invoiced]]),"",EOMONTH(InputAccountsReveived[[#This Row],[Date Invoiced]],0))</f>
        <v/>
      </c>
      <c r="I58" s="68"/>
      <c r="K58" s="10">
        <f>IF(InputAccountsReveived[[#This Row],[EOMonth]]=EOMONTH(FY01_M01,0),InputAccountsReveived[[#This Row],[Amount Invoiced]],0)</f>
        <v>0</v>
      </c>
      <c r="L58" s="10">
        <f>IF(InputAccountsReveived[[#This Row],[EOMonth]]=EOMONTH(FY01_M02,0),InputAccountsReveived[[#This Row],[Amount Invoiced]],0)</f>
        <v>0</v>
      </c>
      <c r="M58" s="10">
        <f>IF(InputAccountsReveived[[#This Row],[EOMonth]]=EOMONTH(FY01_M03,0),InputAccountsReveived[[#This Row],[Amount Invoiced]],0)</f>
        <v>0</v>
      </c>
      <c r="N58" s="10">
        <f>IF(InputAccountsReveived[[#This Row],[EOMonth]]=EOMONTH(FY01_M04,0),InputAccountsReveived[[#This Row],[Amount Invoiced]],0)</f>
        <v>0</v>
      </c>
      <c r="O58" s="10">
        <f>IF(InputAccountsReveived[[#This Row],[EOMonth]]=EOMONTH(FY01_M05,0),InputAccountsReveived[[#This Row],[Amount Invoiced]],0)</f>
        <v>0</v>
      </c>
      <c r="P58" s="10">
        <f>IF(InputAccountsReveived[[#This Row],[EOMonth]]=EOMONTH(FY01_M06,0),InputAccountsReveived[[#This Row],[Amount Invoiced]],0)</f>
        <v>0</v>
      </c>
      <c r="Q58" s="10">
        <f>IF(InputAccountsReveived[[#This Row],[EOMonth]]=EOMONTH(FY01_M07,0),InputAccountsReveived[[#This Row],[Amount Invoiced]],0)</f>
        <v>0</v>
      </c>
      <c r="R58" s="10">
        <f>IF(InputAccountsReveived[[#This Row],[EOMonth]]=EOMONTH(FY01_M08,0),InputAccountsReveived[[#This Row],[Amount Invoiced]],0)</f>
        <v>0</v>
      </c>
      <c r="S58" s="10">
        <f>IF(InputAccountsReveived[[#This Row],[EOMonth]]=EOMONTH(FY01_M09,0),InputAccountsReveived[[#This Row],[Amount Invoiced]],0)</f>
        <v>0</v>
      </c>
      <c r="T58" s="10">
        <f>IF(InputAccountsReveived[[#This Row],[EOMonth]]=EOMONTH(FY01_M10,0),InputAccountsReveived[[#This Row],[Amount Invoiced]],0)</f>
        <v>0</v>
      </c>
      <c r="U58" s="10">
        <f>IF(InputAccountsReveived[[#This Row],[EOMonth]]=EOMONTH(FY01_M11,0),InputAccountsReveived[[#This Row],[Amount Invoiced]],0)</f>
        <v>0</v>
      </c>
      <c r="V58" s="10">
        <f>IF(InputAccountsReveived[[#This Row],[EOMonth]]=EOMONTH(FY01_M12,0),InputAccountsReveived[[#This Row],[Amount Invoiced]],0)</f>
        <v>0</v>
      </c>
      <c r="W58" s="18">
        <f>IF(InputAccountsReveived[[#This Row],[EOMonth]]=EOMONTH(FY02_M01,0),InputAccountsReveived[[#This Row],[Amount Invoiced]],0)</f>
        <v>0</v>
      </c>
      <c r="X58" s="18">
        <f>IF(InputAccountsReveived[[#This Row],[EOMonth]]=EOMONTH(FY02_M02,0),InputAccountsReveived[[#This Row],[Amount Invoiced]],0)</f>
        <v>0</v>
      </c>
      <c r="Y58" s="18">
        <f>IF(InputAccountsReveived[[#This Row],[EOMonth]]=EOMONTH(FY02_M03,0),InputAccountsReveived[[#This Row],[Amount Invoiced]],0)</f>
        <v>0</v>
      </c>
      <c r="Z58" s="18">
        <f>IF(InputAccountsReveived[[#This Row],[EOMonth]]=EOMONTH(FY02_M04,0),InputAccountsReveived[[#This Row],[Amount Invoiced]],0)</f>
        <v>0</v>
      </c>
      <c r="AA58" s="18">
        <f>IF(InputAccountsReveived[[#This Row],[EOMonth]]=EOMONTH(FY02_M05,0),InputAccountsReveived[[#This Row],[Amount Invoiced]],0)</f>
        <v>0</v>
      </c>
      <c r="AB58" s="18">
        <f>IF(InputAccountsReveived[[#This Row],[EOMonth]]=EOMONTH(FY02_M06,0),InputAccountsReveived[[#This Row],[Amount Invoiced]],0)</f>
        <v>0</v>
      </c>
      <c r="AC58" s="18">
        <f>IF(InputAccountsReveived[[#This Row],[EOMonth]]=EOMONTH(FY02_M07,0),InputAccountsReveived[[#This Row],[Amount Invoiced]],0)</f>
        <v>0</v>
      </c>
      <c r="AD58" s="18">
        <f>IF(InputAccountsReveived[[#This Row],[EOMonth]]=EOMONTH(FY02_M08,0),InputAccountsReveived[[#This Row],[Amount Invoiced]],0)</f>
        <v>0</v>
      </c>
      <c r="AE58" s="18">
        <f>IF(InputAccountsReveived[[#This Row],[EOMonth]]=EOMONTH(FY02_M09,0),InputAccountsReveived[[#This Row],[Amount Invoiced]],0)</f>
        <v>0</v>
      </c>
      <c r="AF58" s="18">
        <f>IF(InputAccountsReveived[[#This Row],[EOMonth]]=EOMONTH(FY02_M10,0),InputAccountsReveived[[#This Row],[Amount Invoiced]],0)</f>
        <v>0</v>
      </c>
      <c r="AG58" s="18">
        <f>IF(InputAccountsReveived[[#This Row],[EOMonth]]=EOMONTH(FY02_M11,0),InputAccountsReveived[[#This Row],[Amount Invoiced]],0)</f>
        <v>0</v>
      </c>
      <c r="AH58" s="18">
        <f>IF(InputAccountsReveived[[#This Row],[EOMonth]]=EOMONTH(FY02_M12,0),InputAccountsReveived[[#This Row],[Amount Invoiced]],0)</f>
        <v>0</v>
      </c>
      <c r="AI58" s="18">
        <f>IF(InputAccountsReveived[[#This Row],[EOMonth]]=EOMONTH(FY03_M01,0),InputAccountsReveived[[#This Row],[Amount Invoiced]],0)</f>
        <v>0</v>
      </c>
      <c r="AJ58" s="18">
        <f>IF(InputAccountsReveived[[#This Row],[EOMonth]]=EOMONTH(FY03_M02,0),InputAccountsReveived[[#This Row],[Amount Invoiced]],0)</f>
        <v>0</v>
      </c>
      <c r="AK58" s="18">
        <f>IF(InputAccountsReveived[[#This Row],[EOMonth]]=EOMONTH(FY03_M03,0),InputAccountsReveived[[#This Row],[Amount Invoiced]],0)</f>
        <v>0</v>
      </c>
      <c r="AL58" s="18">
        <f>IF(InputAccountsReveived[[#This Row],[EOMonth]]=EOMONTH(FY03_M04,0),InputAccountsReveived[[#This Row],[Amount Invoiced]],0)</f>
        <v>0</v>
      </c>
      <c r="AM58" s="18">
        <f>IF(InputAccountsReveived[[#This Row],[EOMonth]]=EOMONTH(FY03_M05,0),InputAccountsReveived[[#This Row],[Amount Invoiced]],0)</f>
        <v>0</v>
      </c>
      <c r="AN58" s="18">
        <f>IF(InputAccountsReveived[[#This Row],[EOMonth]]=EOMONTH(FY03_M06,0),InputAccountsReveived[[#This Row],[Amount Invoiced]],0)</f>
        <v>0</v>
      </c>
      <c r="AO58" s="18">
        <f>IF(InputAccountsReveived[[#This Row],[EOMonth]]=EOMONTH(FY03_M07,0),InputAccountsReveived[[#This Row],[Amount Invoiced]],0)</f>
        <v>0</v>
      </c>
      <c r="AP58" s="18">
        <f>IF(InputAccountsReveived[[#This Row],[EOMonth]]=EOMONTH(FY03_M08,0),InputAccountsReveived[[#This Row],[Amount Invoiced]],0)</f>
        <v>0</v>
      </c>
      <c r="AQ58" s="18">
        <f>IF(InputAccountsReveived[[#This Row],[EOMonth]]=EOMONTH(FY03_M09,0),InputAccountsReveived[[#This Row],[Amount Invoiced]],0)</f>
        <v>0</v>
      </c>
      <c r="AR58" s="18">
        <f>IF(InputAccountsReveived[[#This Row],[EOMonth]]=EOMONTH(FY03_M10,0),InputAccountsReveived[[#This Row],[Amount Invoiced]],0)</f>
        <v>0</v>
      </c>
      <c r="AS58" s="18">
        <f>IF(InputAccountsReveived[[#This Row],[EOMonth]]=EOMONTH(FY03_M11,0),InputAccountsReveived[[#This Row],[Amount Invoiced]],0)</f>
        <v>0</v>
      </c>
      <c r="AT58" s="18">
        <f>IF(InputAccountsReveived[[#This Row],[EOMonth]]=EOMONTH(FY03_M12,0),InputAccountsReveived[[#This Row],[Amount Invoiced]],0)</f>
        <v>0</v>
      </c>
      <c r="AU58" s="18">
        <f>IF(InputAccountsReveived[[#This Row],[EOMonth]]=EOMONTH(FY04_M01,0),InputAccountsReveived[[#This Row],[Amount Invoiced]],0)</f>
        <v>0</v>
      </c>
      <c r="AV58" s="18">
        <f>IF(InputAccountsReveived[[#This Row],[EOMonth]]=EOMONTH(FY04_M02,0),InputAccountsReveived[[#This Row],[Amount Invoiced]],0)</f>
        <v>0</v>
      </c>
      <c r="AW58" s="18">
        <f>IF(InputAccountsReveived[[#This Row],[EOMonth]]=EOMONTH(FY04_M03,0),InputAccountsReveived[[#This Row],[Amount Invoiced]],0)</f>
        <v>0</v>
      </c>
      <c r="AX58" s="18">
        <f>IF(InputAccountsReveived[[#This Row],[EOMonth]]=EOMONTH(FY04_M04,0),InputAccountsReveived[[#This Row],[Amount Invoiced]],0)</f>
        <v>0</v>
      </c>
      <c r="AY58" s="18">
        <f>IF(InputAccountsReveived[[#This Row],[EOMonth]]=EOMONTH(FY04_M05,0),InputAccountsReveived[[#This Row],[Amount Invoiced]],0)</f>
        <v>0</v>
      </c>
      <c r="AZ58" s="18">
        <f>IF(InputAccountsReveived[[#This Row],[EOMonth]]=EOMONTH(FY04_M06,0),InputAccountsReveived[[#This Row],[Amount Invoiced]],0)</f>
        <v>0</v>
      </c>
      <c r="BA58" s="18">
        <f>IF(InputAccountsReveived[[#This Row],[EOMonth]]=EOMONTH(FY04_M07,0),InputAccountsReveived[[#This Row],[Amount Invoiced]],0)</f>
        <v>0</v>
      </c>
      <c r="BB58" s="18">
        <f>IF(InputAccountsReveived[[#This Row],[EOMonth]]=EOMONTH(FY04_M08,0),InputAccountsReveived[[#This Row],[Amount Invoiced]],0)</f>
        <v>0</v>
      </c>
      <c r="BC58" s="18">
        <f>IF(InputAccountsReveived[[#This Row],[EOMonth]]=EOMONTH(FY04_M09,0),InputAccountsReveived[[#This Row],[Amount Invoiced]],0)</f>
        <v>0</v>
      </c>
      <c r="BD58" s="18">
        <f>IF(InputAccountsReveived[[#This Row],[EOMonth]]=EOMONTH(FY04_M10,0),InputAccountsReveived[[#This Row],[Amount Invoiced]],0)</f>
        <v>0</v>
      </c>
      <c r="BE58" s="18">
        <f>IF(InputAccountsReveived[[#This Row],[EOMonth]]=EOMONTH(FY04_M11,0),InputAccountsReveived[[#This Row],[Amount Invoiced]],0)</f>
        <v>0</v>
      </c>
      <c r="BF58" s="18">
        <f>IF(InputAccountsReveived[[#This Row],[EOMonth]]=EOMONTH(FY04_M12,0),InputAccountsReveived[[#This Row],[Amount Invoiced]],0)</f>
        <v>0</v>
      </c>
      <c r="BG58" s="18">
        <f>IF(InputAccountsReveived[[#This Row],[EOMonth]]=EOMONTH(FY05_M01,0),InputAccountsReveived[[#This Row],[Amount Invoiced]],0)</f>
        <v>0</v>
      </c>
      <c r="BH58" s="18">
        <f>IF(InputAccountsReveived[[#This Row],[EOMonth]]=EOMONTH(FY05_M02,0),InputAccountsReveived[[#This Row],[Amount Invoiced]],0)</f>
        <v>0</v>
      </c>
      <c r="BI58" s="18">
        <f>IF(InputAccountsReveived[[#This Row],[EOMonth]]=EOMONTH(FY05_M03,0),InputAccountsReveived[[#This Row],[Amount Invoiced]],0)</f>
        <v>0</v>
      </c>
      <c r="BJ58" s="18">
        <f>IF(InputAccountsReveived[[#This Row],[EOMonth]]=EOMONTH(FY05_M04,0),InputAccountsReveived[[#This Row],[Amount Invoiced]],0)</f>
        <v>0</v>
      </c>
      <c r="BK58" s="18">
        <f>IF(InputAccountsReveived[[#This Row],[EOMonth]]=EOMONTH(FY05_M05,0),InputAccountsReveived[[#This Row],[Amount Invoiced]],0)</f>
        <v>0</v>
      </c>
      <c r="BL58" s="18">
        <f>IF(InputAccountsReveived[[#This Row],[EOMonth]]=EOMONTH(FY05_M06,0),InputAccountsReveived[[#This Row],[Amount Invoiced]],0)</f>
        <v>0</v>
      </c>
      <c r="BM58" s="18">
        <f>IF(InputAccountsReveived[[#This Row],[EOMonth]]=EOMONTH(FY05_M07,0),InputAccountsReveived[[#This Row],[Amount Invoiced]],0)</f>
        <v>0</v>
      </c>
      <c r="BN58" s="18">
        <f>IF(InputAccountsReveived[[#This Row],[EOMonth]]=EOMONTH(FY05_M08,0),InputAccountsReveived[[#This Row],[Amount Invoiced]],0)</f>
        <v>0</v>
      </c>
      <c r="BO58" s="18">
        <f>IF(InputAccountsReveived[[#This Row],[EOMonth]]=EOMONTH(FY05_M09,0),InputAccountsReveived[[#This Row],[Amount Invoiced]],0)</f>
        <v>0</v>
      </c>
      <c r="BP58" s="18">
        <f>IF(InputAccountsReveived[[#This Row],[EOMonth]]=EOMONTH(FY05_M10,0),InputAccountsReveived[[#This Row],[Amount Invoiced]],0)</f>
        <v>0</v>
      </c>
      <c r="BQ58" s="18">
        <f>IF(InputAccountsReveived[[#This Row],[EOMonth]]=EOMONTH(FY05_M11,0),InputAccountsReveived[[#This Row],[Amount Invoiced]],0)</f>
        <v>0</v>
      </c>
      <c r="BR58" s="18">
        <f>IF(InputAccountsReveived[[#This Row],[EOMonth]]=EOMONTH(FY05_M12,0),InputAccountsReveived[[#This Row],[Amount Invoiced]],0)</f>
        <v>0</v>
      </c>
    </row>
    <row r="59" spans="2:70" ht="16.5" thickTop="1" thickBot="1" x14ac:dyDescent="0.3">
      <c r="B59" s="68"/>
      <c r="C59" s="6"/>
      <c r="D59" s="68"/>
      <c r="E59" s="68"/>
      <c r="F59" s="11"/>
      <c r="G59" s="6"/>
      <c r="H59" s="69" t="str">
        <f>IF(ISBLANK(InputAccountsReveived[[#This Row],[Date Invoiced]]),"",EOMONTH(InputAccountsReveived[[#This Row],[Date Invoiced]],0))</f>
        <v/>
      </c>
      <c r="I59" s="68"/>
      <c r="K59" s="10">
        <f>IF(InputAccountsReveived[[#This Row],[EOMonth]]=EOMONTH(FY01_M01,0),InputAccountsReveived[[#This Row],[Amount Invoiced]],0)</f>
        <v>0</v>
      </c>
      <c r="L59" s="10">
        <f>IF(InputAccountsReveived[[#This Row],[EOMonth]]=EOMONTH(FY01_M02,0),InputAccountsReveived[[#This Row],[Amount Invoiced]],0)</f>
        <v>0</v>
      </c>
      <c r="M59" s="10">
        <f>IF(InputAccountsReveived[[#This Row],[EOMonth]]=EOMONTH(FY01_M03,0),InputAccountsReveived[[#This Row],[Amount Invoiced]],0)</f>
        <v>0</v>
      </c>
      <c r="N59" s="10">
        <f>IF(InputAccountsReveived[[#This Row],[EOMonth]]=EOMONTH(FY01_M04,0),InputAccountsReveived[[#This Row],[Amount Invoiced]],0)</f>
        <v>0</v>
      </c>
      <c r="O59" s="10">
        <f>IF(InputAccountsReveived[[#This Row],[EOMonth]]=EOMONTH(FY01_M05,0),InputAccountsReveived[[#This Row],[Amount Invoiced]],0)</f>
        <v>0</v>
      </c>
      <c r="P59" s="10">
        <f>IF(InputAccountsReveived[[#This Row],[EOMonth]]=EOMONTH(FY01_M06,0),InputAccountsReveived[[#This Row],[Amount Invoiced]],0)</f>
        <v>0</v>
      </c>
      <c r="Q59" s="10">
        <f>IF(InputAccountsReveived[[#This Row],[EOMonth]]=EOMONTH(FY01_M07,0),InputAccountsReveived[[#This Row],[Amount Invoiced]],0)</f>
        <v>0</v>
      </c>
      <c r="R59" s="10">
        <f>IF(InputAccountsReveived[[#This Row],[EOMonth]]=EOMONTH(FY01_M08,0),InputAccountsReveived[[#This Row],[Amount Invoiced]],0)</f>
        <v>0</v>
      </c>
      <c r="S59" s="10">
        <f>IF(InputAccountsReveived[[#This Row],[EOMonth]]=EOMONTH(FY01_M09,0),InputAccountsReveived[[#This Row],[Amount Invoiced]],0)</f>
        <v>0</v>
      </c>
      <c r="T59" s="10">
        <f>IF(InputAccountsReveived[[#This Row],[EOMonth]]=EOMONTH(FY01_M10,0),InputAccountsReveived[[#This Row],[Amount Invoiced]],0)</f>
        <v>0</v>
      </c>
      <c r="U59" s="10">
        <f>IF(InputAccountsReveived[[#This Row],[EOMonth]]=EOMONTH(FY01_M11,0),InputAccountsReveived[[#This Row],[Amount Invoiced]],0)</f>
        <v>0</v>
      </c>
      <c r="V59" s="10">
        <f>IF(InputAccountsReveived[[#This Row],[EOMonth]]=EOMONTH(FY01_M12,0),InputAccountsReveived[[#This Row],[Amount Invoiced]],0)</f>
        <v>0</v>
      </c>
      <c r="W59" s="18">
        <f>IF(InputAccountsReveived[[#This Row],[EOMonth]]=EOMONTH(FY02_M01,0),InputAccountsReveived[[#This Row],[Amount Invoiced]],0)</f>
        <v>0</v>
      </c>
      <c r="X59" s="18">
        <f>IF(InputAccountsReveived[[#This Row],[EOMonth]]=EOMONTH(FY02_M02,0),InputAccountsReveived[[#This Row],[Amount Invoiced]],0)</f>
        <v>0</v>
      </c>
      <c r="Y59" s="18">
        <f>IF(InputAccountsReveived[[#This Row],[EOMonth]]=EOMONTH(FY02_M03,0),InputAccountsReveived[[#This Row],[Amount Invoiced]],0)</f>
        <v>0</v>
      </c>
      <c r="Z59" s="18">
        <f>IF(InputAccountsReveived[[#This Row],[EOMonth]]=EOMONTH(FY02_M04,0),InputAccountsReveived[[#This Row],[Amount Invoiced]],0)</f>
        <v>0</v>
      </c>
      <c r="AA59" s="18">
        <f>IF(InputAccountsReveived[[#This Row],[EOMonth]]=EOMONTH(FY02_M05,0),InputAccountsReveived[[#This Row],[Amount Invoiced]],0)</f>
        <v>0</v>
      </c>
      <c r="AB59" s="18">
        <f>IF(InputAccountsReveived[[#This Row],[EOMonth]]=EOMONTH(FY02_M06,0),InputAccountsReveived[[#This Row],[Amount Invoiced]],0)</f>
        <v>0</v>
      </c>
      <c r="AC59" s="18">
        <f>IF(InputAccountsReveived[[#This Row],[EOMonth]]=EOMONTH(FY02_M07,0),InputAccountsReveived[[#This Row],[Amount Invoiced]],0)</f>
        <v>0</v>
      </c>
      <c r="AD59" s="18">
        <f>IF(InputAccountsReveived[[#This Row],[EOMonth]]=EOMONTH(FY02_M08,0),InputAccountsReveived[[#This Row],[Amount Invoiced]],0)</f>
        <v>0</v>
      </c>
      <c r="AE59" s="18">
        <f>IF(InputAccountsReveived[[#This Row],[EOMonth]]=EOMONTH(FY02_M09,0),InputAccountsReveived[[#This Row],[Amount Invoiced]],0)</f>
        <v>0</v>
      </c>
      <c r="AF59" s="18">
        <f>IF(InputAccountsReveived[[#This Row],[EOMonth]]=EOMONTH(FY02_M10,0),InputAccountsReveived[[#This Row],[Amount Invoiced]],0)</f>
        <v>0</v>
      </c>
      <c r="AG59" s="18">
        <f>IF(InputAccountsReveived[[#This Row],[EOMonth]]=EOMONTH(FY02_M11,0),InputAccountsReveived[[#This Row],[Amount Invoiced]],0)</f>
        <v>0</v>
      </c>
      <c r="AH59" s="18">
        <f>IF(InputAccountsReveived[[#This Row],[EOMonth]]=EOMONTH(FY02_M12,0),InputAccountsReveived[[#This Row],[Amount Invoiced]],0)</f>
        <v>0</v>
      </c>
      <c r="AI59" s="18">
        <f>IF(InputAccountsReveived[[#This Row],[EOMonth]]=EOMONTH(FY03_M01,0),InputAccountsReveived[[#This Row],[Amount Invoiced]],0)</f>
        <v>0</v>
      </c>
      <c r="AJ59" s="18">
        <f>IF(InputAccountsReveived[[#This Row],[EOMonth]]=EOMONTH(FY03_M02,0),InputAccountsReveived[[#This Row],[Amount Invoiced]],0)</f>
        <v>0</v>
      </c>
      <c r="AK59" s="18">
        <f>IF(InputAccountsReveived[[#This Row],[EOMonth]]=EOMONTH(FY03_M03,0),InputAccountsReveived[[#This Row],[Amount Invoiced]],0)</f>
        <v>0</v>
      </c>
      <c r="AL59" s="18">
        <f>IF(InputAccountsReveived[[#This Row],[EOMonth]]=EOMONTH(FY03_M04,0),InputAccountsReveived[[#This Row],[Amount Invoiced]],0)</f>
        <v>0</v>
      </c>
      <c r="AM59" s="18">
        <f>IF(InputAccountsReveived[[#This Row],[EOMonth]]=EOMONTH(FY03_M05,0),InputAccountsReveived[[#This Row],[Amount Invoiced]],0)</f>
        <v>0</v>
      </c>
      <c r="AN59" s="18">
        <f>IF(InputAccountsReveived[[#This Row],[EOMonth]]=EOMONTH(FY03_M06,0),InputAccountsReveived[[#This Row],[Amount Invoiced]],0)</f>
        <v>0</v>
      </c>
      <c r="AO59" s="18">
        <f>IF(InputAccountsReveived[[#This Row],[EOMonth]]=EOMONTH(FY03_M07,0),InputAccountsReveived[[#This Row],[Amount Invoiced]],0)</f>
        <v>0</v>
      </c>
      <c r="AP59" s="18">
        <f>IF(InputAccountsReveived[[#This Row],[EOMonth]]=EOMONTH(FY03_M08,0),InputAccountsReveived[[#This Row],[Amount Invoiced]],0)</f>
        <v>0</v>
      </c>
      <c r="AQ59" s="18">
        <f>IF(InputAccountsReveived[[#This Row],[EOMonth]]=EOMONTH(FY03_M09,0),InputAccountsReveived[[#This Row],[Amount Invoiced]],0)</f>
        <v>0</v>
      </c>
      <c r="AR59" s="18">
        <f>IF(InputAccountsReveived[[#This Row],[EOMonth]]=EOMONTH(FY03_M10,0),InputAccountsReveived[[#This Row],[Amount Invoiced]],0)</f>
        <v>0</v>
      </c>
      <c r="AS59" s="18">
        <f>IF(InputAccountsReveived[[#This Row],[EOMonth]]=EOMONTH(FY03_M11,0),InputAccountsReveived[[#This Row],[Amount Invoiced]],0)</f>
        <v>0</v>
      </c>
      <c r="AT59" s="18">
        <f>IF(InputAccountsReveived[[#This Row],[EOMonth]]=EOMONTH(FY03_M12,0),InputAccountsReveived[[#This Row],[Amount Invoiced]],0)</f>
        <v>0</v>
      </c>
      <c r="AU59" s="18">
        <f>IF(InputAccountsReveived[[#This Row],[EOMonth]]=EOMONTH(FY04_M01,0),InputAccountsReveived[[#This Row],[Amount Invoiced]],0)</f>
        <v>0</v>
      </c>
      <c r="AV59" s="18">
        <f>IF(InputAccountsReveived[[#This Row],[EOMonth]]=EOMONTH(FY04_M02,0),InputAccountsReveived[[#This Row],[Amount Invoiced]],0)</f>
        <v>0</v>
      </c>
      <c r="AW59" s="18">
        <f>IF(InputAccountsReveived[[#This Row],[EOMonth]]=EOMONTH(FY04_M03,0),InputAccountsReveived[[#This Row],[Amount Invoiced]],0)</f>
        <v>0</v>
      </c>
      <c r="AX59" s="18">
        <f>IF(InputAccountsReveived[[#This Row],[EOMonth]]=EOMONTH(FY04_M04,0),InputAccountsReveived[[#This Row],[Amount Invoiced]],0)</f>
        <v>0</v>
      </c>
      <c r="AY59" s="18">
        <f>IF(InputAccountsReveived[[#This Row],[EOMonth]]=EOMONTH(FY04_M05,0),InputAccountsReveived[[#This Row],[Amount Invoiced]],0)</f>
        <v>0</v>
      </c>
      <c r="AZ59" s="18">
        <f>IF(InputAccountsReveived[[#This Row],[EOMonth]]=EOMONTH(FY04_M06,0),InputAccountsReveived[[#This Row],[Amount Invoiced]],0)</f>
        <v>0</v>
      </c>
      <c r="BA59" s="18">
        <f>IF(InputAccountsReveived[[#This Row],[EOMonth]]=EOMONTH(FY04_M07,0),InputAccountsReveived[[#This Row],[Amount Invoiced]],0)</f>
        <v>0</v>
      </c>
      <c r="BB59" s="18">
        <f>IF(InputAccountsReveived[[#This Row],[EOMonth]]=EOMONTH(FY04_M08,0),InputAccountsReveived[[#This Row],[Amount Invoiced]],0)</f>
        <v>0</v>
      </c>
      <c r="BC59" s="18">
        <f>IF(InputAccountsReveived[[#This Row],[EOMonth]]=EOMONTH(FY04_M09,0),InputAccountsReveived[[#This Row],[Amount Invoiced]],0)</f>
        <v>0</v>
      </c>
      <c r="BD59" s="18">
        <f>IF(InputAccountsReveived[[#This Row],[EOMonth]]=EOMONTH(FY04_M10,0),InputAccountsReveived[[#This Row],[Amount Invoiced]],0)</f>
        <v>0</v>
      </c>
      <c r="BE59" s="18">
        <f>IF(InputAccountsReveived[[#This Row],[EOMonth]]=EOMONTH(FY04_M11,0),InputAccountsReveived[[#This Row],[Amount Invoiced]],0)</f>
        <v>0</v>
      </c>
      <c r="BF59" s="18">
        <f>IF(InputAccountsReveived[[#This Row],[EOMonth]]=EOMONTH(FY04_M12,0),InputAccountsReveived[[#This Row],[Amount Invoiced]],0)</f>
        <v>0</v>
      </c>
      <c r="BG59" s="18">
        <f>IF(InputAccountsReveived[[#This Row],[EOMonth]]=EOMONTH(FY05_M01,0),InputAccountsReveived[[#This Row],[Amount Invoiced]],0)</f>
        <v>0</v>
      </c>
      <c r="BH59" s="18">
        <f>IF(InputAccountsReveived[[#This Row],[EOMonth]]=EOMONTH(FY05_M02,0),InputAccountsReveived[[#This Row],[Amount Invoiced]],0)</f>
        <v>0</v>
      </c>
      <c r="BI59" s="18">
        <f>IF(InputAccountsReveived[[#This Row],[EOMonth]]=EOMONTH(FY05_M03,0),InputAccountsReveived[[#This Row],[Amount Invoiced]],0)</f>
        <v>0</v>
      </c>
      <c r="BJ59" s="18">
        <f>IF(InputAccountsReveived[[#This Row],[EOMonth]]=EOMONTH(FY05_M04,0),InputAccountsReveived[[#This Row],[Amount Invoiced]],0)</f>
        <v>0</v>
      </c>
      <c r="BK59" s="18">
        <f>IF(InputAccountsReveived[[#This Row],[EOMonth]]=EOMONTH(FY05_M05,0),InputAccountsReveived[[#This Row],[Amount Invoiced]],0)</f>
        <v>0</v>
      </c>
      <c r="BL59" s="18">
        <f>IF(InputAccountsReveived[[#This Row],[EOMonth]]=EOMONTH(FY05_M06,0),InputAccountsReveived[[#This Row],[Amount Invoiced]],0)</f>
        <v>0</v>
      </c>
      <c r="BM59" s="18">
        <f>IF(InputAccountsReveived[[#This Row],[EOMonth]]=EOMONTH(FY05_M07,0),InputAccountsReveived[[#This Row],[Amount Invoiced]],0)</f>
        <v>0</v>
      </c>
      <c r="BN59" s="18">
        <f>IF(InputAccountsReveived[[#This Row],[EOMonth]]=EOMONTH(FY05_M08,0),InputAccountsReveived[[#This Row],[Amount Invoiced]],0)</f>
        <v>0</v>
      </c>
      <c r="BO59" s="18">
        <f>IF(InputAccountsReveived[[#This Row],[EOMonth]]=EOMONTH(FY05_M09,0),InputAccountsReveived[[#This Row],[Amount Invoiced]],0)</f>
        <v>0</v>
      </c>
      <c r="BP59" s="18">
        <f>IF(InputAccountsReveived[[#This Row],[EOMonth]]=EOMONTH(FY05_M10,0),InputAccountsReveived[[#This Row],[Amount Invoiced]],0)</f>
        <v>0</v>
      </c>
      <c r="BQ59" s="18">
        <f>IF(InputAccountsReveived[[#This Row],[EOMonth]]=EOMONTH(FY05_M11,0),InputAccountsReveived[[#This Row],[Amount Invoiced]],0)</f>
        <v>0</v>
      </c>
      <c r="BR59" s="18">
        <f>IF(InputAccountsReveived[[#This Row],[EOMonth]]=EOMONTH(FY05_M12,0),InputAccountsReveived[[#This Row],[Amount Invoiced]],0)</f>
        <v>0</v>
      </c>
    </row>
    <row r="60" spans="2:70" ht="16.5" thickTop="1" thickBot="1" x14ac:dyDescent="0.3">
      <c r="B60" s="68"/>
      <c r="C60" s="6"/>
      <c r="D60" s="68"/>
      <c r="E60" s="68"/>
      <c r="F60" s="11"/>
      <c r="G60" s="58"/>
      <c r="H60" s="69" t="str">
        <f>IF(ISBLANK(InputAccountsReveived[[#This Row],[Date Invoiced]]),"",EOMONTH(InputAccountsReveived[[#This Row],[Date Invoiced]],0))</f>
        <v/>
      </c>
      <c r="I60" s="68"/>
      <c r="K60" s="10">
        <f>IF(InputAccountsReveived[[#This Row],[EOMonth]]=EOMONTH(FY01_M01,0),InputAccountsReveived[[#This Row],[Amount Invoiced]],0)</f>
        <v>0</v>
      </c>
      <c r="L60" s="10">
        <f>IF(InputAccountsReveived[[#This Row],[EOMonth]]=EOMONTH(FY01_M02,0),InputAccountsReveived[[#This Row],[Amount Invoiced]],0)</f>
        <v>0</v>
      </c>
      <c r="M60" s="10">
        <f>IF(InputAccountsReveived[[#This Row],[EOMonth]]=EOMONTH(FY01_M03,0),InputAccountsReveived[[#This Row],[Amount Invoiced]],0)</f>
        <v>0</v>
      </c>
      <c r="N60" s="10">
        <f>IF(InputAccountsReveived[[#This Row],[EOMonth]]=EOMONTH(FY01_M04,0),InputAccountsReveived[[#This Row],[Amount Invoiced]],0)</f>
        <v>0</v>
      </c>
      <c r="O60" s="10">
        <f>IF(InputAccountsReveived[[#This Row],[EOMonth]]=EOMONTH(FY01_M05,0),InputAccountsReveived[[#This Row],[Amount Invoiced]],0)</f>
        <v>0</v>
      </c>
      <c r="P60" s="10">
        <f>IF(InputAccountsReveived[[#This Row],[EOMonth]]=EOMONTH(FY01_M06,0),InputAccountsReveived[[#This Row],[Amount Invoiced]],0)</f>
        <v>0</v>
      </c>
      <c r="Q60" s="10">
        <f>IF(InputAccountsReveived[[#This Row],[EOMonth]]=EOMONTH(FY01_M07,0),InputAccountsReveived[[#This Row],[Amount Invoiced]],0)</f>
        <v>0</v>
      </c>
      <c r="R60" s="10">
        <f>IF(InputAccountsReveived[[#This Row],[EOMonth]]=EOMONTH(FY01_M08,0),InputAccountsReveived[[#This Row],[Amount Invoiced]],0)</f>
        <v>0</v>
      </c>
      <c r="S60" s="10">
        <f>IF(InputAccountsReveived[[#This Row],[EOMonth]]=EOMONTH(FY01_M09,0),InputAccountsReveived[[#This Row],[Amount Invoiced]],0)</f>
        <v>0</v>
      </c>
      <c r="T60" s="10">
        <f>IF(InputAccountsReveived[[#This Row],[EOMonth]]=EOMONTH(FY01_M10,0),InputAccountsReveived[[#This Row],[Amount Invoiced]],0)</f>
        <v>0</v>
      </c>
      <c r="U60" s="10">
        <f>IF(InputAccountsReveived[[#This Row],[EOMonth]]=EOMONTH(FY01_M11,0),InputAccountsReveived[[#This Row],[Amount Invoiced]],0)</f>
        <v>0</v>
      </c>
      <c r="V60" s="10">
        <f>IF(InputAccountsReveived[[#This Row],[EOMonth]]=EOMONTH(FY01_M12,0),InputAccountsReveived[[#This Row],[Amount Invoiced]],0)</f>
        <v>0</v>
      </c>
      <c r="W60" s="18">
        <f>IF(InputAccountsReveived[[#This Row],[EOMonth]]=EOMONTH(FY02_M01,0),InputAccountsReveived[[#This Row],[Amount Invoiced]],0)</f>
        <v>0</v>
      </c>
      <c r="X60" s="18">
        <f>IF(InputAccountsReveived[[#This Row],[EOMonth]]=EOMONTH(FY02_M02,0),InputAccountsReveived[[#This Row],[Amount Invoiced]],0)</f>
        <v>0</v>
      </c>
      <c r="Y60" s="18">
        <f>IF(InputAccountsReveived[[#This Row],[EOMonth]]=EOMONTH(FY02_M03,0),InputAccountsReveived[[#This Row],[Amount Invoiced]],0)</f>
        <v>0</v>
      </c>
      <c r="Z60" s="18">
        <f>IF(InputAccountsReveived[[#This Row],[EOMonth]]=EOMONTH(FY02_M04,0),InputAccountsReveived[[#This Row],[Amount Invoiced]],0)</f>
        <v>0</v>
      </c>
      <c r="AA60" s="18">
        <f>IF(InputAccountsReveived[[#This Row],[EOMonth]]=EOMONTH(FY02_M05,0),InputAccountsReveived[[#This Row],[Amount Invoiced]],0)</f>
        <v>0</v>
      </c>
      <c r="AB60" s="18">
        <f>IF(InputAccountsReveived[[#This Row],[EOMonth]]=EOMONTH(FY02_M06,0),InputAccountsReveived[[#This Row],[Amount Invoiced]],0)</f>
        <v>0</v>
      </c>
      <c r="AC60" s="18">
        <f>IF(InputAccountsReveived[[#This Row],[EOMonth]]=EOMONTH(FY02_M07,0),InputAccountsReveived[[#This Row],[Amount Invoiced]],0)</f>
        <v>0</v>
      </c>
      <c r="AD60" s="18">
        <f>IF(InputAccountsReveived[[#This Row],[EOMonth]]=EOMONTH(FY02_M08,0),InputAccountsReveived[[#This Row],[Amount Invoiced]],0)</f>
        <v>0</v>
      </c>
      <c r="AE60" s="18">
        <f>IF(InputAccountsReveived[[#This Row],[EOMonth]]=EOMONTH(FY02_M09,0),InputAccountsReveived[[#This Row],[Amount Invoiced]],0)</f>
        <v>0</v>
      </c>
      <c r="AF60" s="18">
        <f>IF(InputAccountsReveived[[#This Row],[EOMonth]]=EOMONTH(FY02_M10,0),InputAccountsReveived[[#This Row],[Amount Invoiced]],0)</f>
        <v>0</v>
      </c>
      <c r="AG60" s="18">
        <f>IF(InputAccountsReveived[[#This Row],[EOMonth]]=EOMONTH(FY02_M11,0),InputAccountsReveived[[#This Row],[Amount Invoiced]],0)</f>
        <v>0</v>
      </c>
      <c r="AH60" s="18">
        <f>IF(InputAccountsReveived[[#This Row],[EOMonth]]=EOMONTH(FY02_M12,0),InputAccountsReveived[[#This Row],[Amount Invoiced]],0)</f>
        <v>0</v>
      </c>
      <c r="AI60" s="18">
        <f>IF(InputAccountsReveived[[#This Row],[EOMonth]]=EOMONTH(FY03_M01,0),InputAccountsReveived[[#This Row],[Amount Invoiced]],0)</f>
        <v>0</v>
      </c>
      <c r="AJ60" s="18">
        <f>IF(InputAccountsReveived[[#This Row],[EOMonth]]=EOMONTH(FY03_M02,0),InputAccountsReveived[[#This Row],[Amount Invoiced]],0)</f>
        <v>0</v>
      </c>
      <c r="AK60" s="18">
        <f>IF(InputAccountsReveived[[#This Row],[EOMonth]]=EOMONTH(FY03_M03,0),InputAccountsReveived[[#This Row],[Amount Invoiced]],0)</f>
        <v>0</v>
      </c>
      <c r="AL60" s="18">
        <f>IF(InputAccountsReveived[[#This Row],[EOMonth]]=EOMONTH(FY03_M04,0),InputAccountsReveived[[#This Row],[Amount Invoiced]],0)</f>
        <v>0</v>
      </c>
      <c r="AM60" s="18">
        <f>IF(InputAccountsReveived[[#This Row],[EOMonth]]=EOMONTH(FY03_M05,0),InputAccountsReveived[[#This Row],[Amount Invoiced]],0)</f>
        <v>0</v>
      </c>
      <c r="AN60" s="18">
        <f>IF(InputAccountsReveived[[#This Row],[EOMonth]]=EOMONTH(FY03_M06,0),InputAccountsReveived[[#This Row],[Amount Invoiced]],0)</f>
        <v>0</v>
      </c>
      <c r="AO60" s="18">
        <f>IF(InputAccountsReveived[[#This Row],[EOMonth]]=EOMONTH(FY03_M07,0),InputAccountsReveived[[#This Row],[Amount Invoiced]],0)</f>
        <v>0</v>
      </c>
      <c r="AP60" s="18">
        <f>IF(InputAccountsReveived[[#This Row],[EOMonth]]=EOMONTH(FY03_M08,0),InputAccountsReveived[[#This Row],[Amount Invoiced]],0)</f>
        <v>0</v>
      </c>
      <c r="AQ60" s="18">
        <f>IF(InputAccountsReveived[[#This Row],[EOMonth]]=EOMONTH(FY03_M09,0),InputAccountsReveived[[#This Row],[Amount Invoiced]],0)</f>
        <v>0</v>
      </c>
      <c r="AR60" s="18">
        <f>IF(InputAccountsReveived[[#This Row],[EOMonth]]=EOMONTH(FY03_M10,0),InputAccountsReveived[[#This Row],[Amount Invoiced]],0)</f>
        <v>0</v>
      </c>
      <c r="AS60" s="18">
        <f>IF(InputAccountsReveived[[#This Row],[EOMonth]]=EOMONTH(FY03_M11,0),InputAccountsReveived[[#This Row],[Amount Invoiced]],0)</f>
        <v>0</v>
      </c>
      <c r="AT60" s="18">
        <f>IF(InputAccountsReveived[[#This Row],[EOMonth]]=EOMONTH(FY03_M12,0),InputAccountsReveived[[#This Row],[Amount Invoiced]],0)</f>
        <v>0</v>
      </c>
      <c r="AU60" s="18">
        <f>IF(InputAccountsReveived[[#This Row],[EOMonth]]=EOMONTH(FY04_M01,0),InputAccountsReveived[[#This Row],[Amount Invoiced]],0)</f>
        <v>0</v>
      </c>
      <c r="AV60" s="18">
        <f>IF(InputAccountsReveived[[#This Row],[EOMonth]]=EOMONTH(FY04_M02,0),InputAccountsReveived[[#This Row],[Amount Invoiced]],0)</f>
        <v>0</v>
      </c>
      <c r="AW60" s="18">
        <f>IF(InputAccountsReveived[[#This Row],[EOMonth]]=EOMONTH(FY04_M03,0),InputAccountsReveived[[#This Row],[Amount Invoiced]],0)</f>
        <v>0</v>
      </c>
      <c r="AX60" s="18">
        <f>IF(InputAccountsReveived[[#This Row],[EOMonth]]=EOMONTH(FY04_M04,0),InputAccountsReveived[[#This Row],[Amount Invoiced]],0)</f>
        <v>0</v>
      </c>
      <c r="AY60" s="18">
        <f>IF(InputAccountsReveived[[#This Row],[EOMonth]]=EOMONTH(FY04_M05,0),InputAccountsReveived[[#This Row],[Amount Invoiced]],0)</f>
        <v>0</v>
      </c>
      <c r="AZ60" s="18">
        <f>IF(InputAccountsReveived[[#This Row],[EOMonth]]=EOMONTH(FY04_M06,0),InputAccountsReveived[[#This Row],[Amount Invoiced]],0)</f>
        <v>0</v>
      </c>
      <c r="BA60" s="18">
        <f>IF(InputAccountsReveived[[#This Row],[EOMonth]]=EOMONTH(FY04_M07,0),InputAccountsReveived[[#This Row],[Amount Invoiced]],0)</f>
        <v>0</v>
      </c>
      <c r="BB60" s="18">
        <f>IF(InputAccountsReveived[[#This Row],[EOMonth]]=EOMONTH(FY04_M08,0),InputAccountsReveived[[#This Row],[Amount Invoiced]],0)</f>
        <v>0</v>
      </c>
      <c r="BC60" s="18">
        <f>IF(InputAccountsReveived[[#This Row],[EOMonth]]=EOMONTH(FY04_M09,0),InputAccountsReveived[[#This Row],[Amount Invoiced]],0)</f>
        <v>0</v>
      </c>
      <c r="BD60" s="18">
        <f>IF(InputAccountsReveived[[#This Row],[EOMonth]]=EOMONTH(FY04_M10,0),InputAccountsReveived[[#This Row],[Amount Invoiced]],0)</f>
        <v>0</v>
      </c>
      <c r="BE60" s="18">
        <f>IF(InputAccountsReveived[[#This Row],[EOMonth]]=EOMONTH(FY04_M11,0),InputAccountsReveived[[#This Row],[Amount Invoiced]],0)</f>
        <v>0</v>
      </c>
      <c r="BF60" s="18">
        <f>IF(InputAccountsReveived[[#This Row],[EOMonth]]=EOMONTH(FY04_M12,0),InputAccountsReveived[[#This Row],[Amount Invoiced]],0)</f>
        <v>0</v>
      </c>
      <c r="BG60" s="18">
        <f>IF(InputAccountsReveived[[#This Row],[EOMonth]]=EOMONTH(FY05_M01,0),InputAccountsReveived[[#This Row],[Amount Invoiced]],0)</f>
        <v>0</v>
      </c>
      <c r="BH60" s="18">
        <f>IF(InputAccountsReveived[[#This Row],[EOMonth]]=EOMONTH(FY05_M02,0),InputAccountsReveived[[#This Row],[Amount Invoiced]],0)</f>
        <v>0</v>
      </c>
      <c r="BI60" s="18">
        <f>IF(InputAccountsReveived[[#This Row],[EOMonth]]=EOMONTH(FY05_M03,0),InputAccountsReveived[[#This Row],[Amount Invoiced]],0)</f>
        <v>0</v>
      </c>
      <c r="BJ60" s="18">
        <f>IF(InputAccountsReveived[[#This Row],[EOMonth]]=EOMONTH(FY05_M04,0),InputAccountsReveived[[#This Row],[Amount Invoiced]],0)</f>
        <v>0</v>
      </c>
      <c r="BK60" s="18">
        <f>IF(InputAccountsReveived[[#This Row],[EOMonth]]=EOMONTH(FY05_M05,0),InputAccountsReveived[[#This Row],[Amount Invoiced]],0)</f>
        <v>0</v>
      </c>
      <c r="BL60" s="18">
        <f>IF(InputAccountsReveived[[#This Row],[EOMonth]]=EOMONTH(FY05_M06,0),InputAccountsReveived[[#This Row],[Amount Invoiced]],0)</f>
        <v>0</v>
      </c>
      <c r="BM60" s="18">
        <f>IF(InputAccountsReveived[[#This Row],[EOMonth]]=EOMONTH(FY05_M07,0),InputAccountsReveived[[#This Row],[Amount Invoiced]],0)</f>
        <v>0</v>
      </c>
      <c r="BN60" s="18">
        <f>IF(InputAccountsReveived[[#This Row],[EOMonth]]=EOMONTH(FY05_M08,0),InputAccountsReveived[[#This Row],[Amount Invoiced]],0)</f>
        <v>0</v>
      </c>
      <c r="BO60" s="18">
        <f>IF(InputAccountsReveived[[#This Row],[EOMonth]]=EOMONTH(FY05_M09,0),InputAccountsReveived[[#This Row],[Amount Invoiced]],0)</f>
        <v>0</v>
      </c>
      <c r="BP60" s="18">
        <f>IF(InputAccountsReveived[[#This Row],[EOMonth]]=EOMONTH(FY05_M10,0),InputAccountsReveived[[#This Row],[Amount Invoiced]],0)</f>
        <v>0</v>
      </c>
      <c r="BQ60" s="18">
        <f>IF(InputAccountsReveived[[#This Row],[EOMonth]]=EOMONTH(FY05_M11,0),InputAccountsReveived[[#This Row],[Amount Invoiced]],0)</f>
        <v>0</v>
      </c>
      <c r="BR60" s="18">
        <f>IF(InputAccountsReveived[[#This Row],[EOMonth]]=EOMONTH(FY05_M12,0),InputAccountsReveived[[#This Row],[Amount Invoiced]],0)</f>
        <v>0</v>
      </c>
    </row>
    <row r="61" spans="2:70" ht="16.5" thickTop="1" thickBot="1" x14ac:dyDescent="0.3">
      <c r="B61" s="68"/>
      <c r="C61" s="6"/>
      <c r="D61" s="68"/>
      <c r="E61" s="68"/>
      <c r="F61" s="11"/>
      <c r="G61" s="58"/>
      <c r="H61" s="69" t="str">
        <f>IF(ISBLANK(InputAccountsReveived[[#This Row],[Date Invoiced]]),"",EOMONTH(InputAccountsReveived[[#This Row],[Date Invoiced]],0))</f>
        <v/>
      </c>
      <c r="I61" s="68"/>
      <c r="K61" s="10">
        <f>IF(InputAccountsReveived[[#This Row],[EOMonth]]=EOMONTH(FY01_M01,0),InputAccountsReveived[[#This Row],[Amount Invoiced]],0)</f>
        <v>0</v>
      </c>
      <c r="L61" s="10">
        <f>IF(InputAccountsReveived[[#This Row],[EOMonth]]=EOMONTH(FY01_M02,0),InputAccountsReveived[[#This Row],[Amount Invoiced]],0)</f>
        <v>0</v>
      </c>
      <c r="M61" s="10">
        <f>IF(InputAccountsReveived[[#This Row],[EOMonth]]=EOMONTH(FY01_M03,0),InputAccountsReveived[[#This Row],[Amount Invoiced]],0)</f>
        <v>0</v>
      </c>
      <c r="N61" s="10">
        <f>IF(InputAccountsReveived[[#This Row],[EOMonth]]=EOMONTH(FY01_M04,0),InputAccountsReveived[[#This Row],[Amount Invoiced]],0)</f>
        <v>0</v>
      </c>
      <c r="O61" s="10">
        <f>IF(InputAccountsReveived[[#This Row],[EOMonth]]=EOMONTH(FY01_M05,0),InputAccountsReveived[[#This Row],[Amount Invoiced]],0)</f>
        <v>0</v>
      </c>
      <c r="P61" s="10">
        <f>IF(InputAccountsReveived[[#This Row],[EOMonth]]=EOMONTH(FY01_M06,0),InputAccountsReveived[[#This Row],[Amount Invoiced]],0)</f>
        <v>0</v>
      </c>
      <c r="Q61" s="10">
        <f>IF(InputAccountsReveived[[#This Row],[EOMonth]]=EOMONTH(FY01_M07,0),InputAccountsReveived[[#This Row],[Amount Invoiced]],0)</f>
        <v>0</v>
      </c>
      <c r="R61" s="10">
        <f>IF(InputAccountsReveived[[#This Row],[EOMonth]]=EOMONTH(FY01_M08,0),InputAccountsReveived[[#This Row],[Amount Invoiced]],0)</f>
        <v>0</v>
      </c>
      <c r="S61" s="10">
        <f>IF(InputAccountsReveived[[#This Row],[EOMonth]]=EOMONTH(FY01_M09,0),InputAccountsReveived[[#This Row],[Amount Invoiced]],0)</f>
        <v>0</v>
      </c>
      <c r="T61" s="10">
        <f>IF(InputAccountsReveived[[#This Row],[EOMonth]]=EOMONTH(FY01_M10,0),InputAccountsReveived[[#This Row],[Amount Invoiced]],0)</f>
        <v>0</v>
      </c>
      <c r="U61" s="10">
        <f>IF(InputAccountsReveived[[#This Row],[EOMonth]]=EOMONTH(FY01_M11,0),InputAccountsReveived[[#This Row],[Amount Invoiced]],0)</f>
        <v>0</v>
      </c>
      <c r="V61" s="10">
        <f>IF(InputAccountsReveived[[#This Row],[EOMonth]]=EOMONTH(FY01_M12,0),InputAccountsReveived[[#This Row],[Amount Invoiced]],0)</f>
        <v>0</v>
      </c>
      <c r="W61" s="18">
        <f>IF(InputAccountsReveived[[#This Row],[EOMonth]]=EOMONTH(FY02_M01,0),InputAccountsReveived[[#This Row],[Amount Invoiced]],0)</f>
        <v>0</v>
      </c>
      <c r="X61" s="18">
        <f>IF(InputAccountsReveived[[#This Row],[EOMonth]]=EOMONTH(FY02_M02,0),InputAccountsReveived[[#This Row],[Amount Invoiced]],0)</f>
        <v>0</v>
      </c>
      <c r="Y61" s="18">
        <f>IF(InputAccountsReveived[[#This Row],[EOMonth]]=EOMONTH(FY02_M03,0),InputAccountsReveived[[#This Row],[Amount Invoiced]],0)</f>
        <v>0</v>
      </c>
      <c r="Z61" s="18">
        <f>IF(InputAccountsReveived[[#This Row],[EOMonth]]=EOMONTH(FY02_M04,0),InputAccountsReveived[[#This Row],[Amount Invoiced]],0)</f>
        <v>0</v>
      </c>
      <c r="AA61" s="18">
        <f>IF(InputAccountsReveived[[#This Row],[EOMonth]]=EOMONTH(FY02_M05,0),InputAccountsReveived[[#This Row],[Amount Invoiced]],0)</f>
        <v>0</v>
      </c>
      <c r="AB61" s="18">
        <f>IF(InputAccountsReveived[[#This Row],[EOMonth]]=EOMONTH(FY02_M06,0),InputAccountsReveived[[#This Row],[Amount Invoiced]],0)</f>
        <v>0</v>
      </c>
      <c r="AC61" s="18">
        <f>IF(InputAccountsReveived[[#This Row],[EOMonth]]=EOMONTH(FY02_M07,0),InputAccountsReveived[[#This Row],[Amount Invoiced]],0)</f>
        <v>0</v>
      </c>
      <c r="AD61" s="18">
        <f>IF(InputAccountsReveived[[#This Row],[EOMonth]]=EOMONTH(FY02_M08,0),InputAccountsReveived[[#This Row],[Amount Invoiced]],0)</f>
        <v>0</v>
      </c>
      <c r="AE61" s="18">
        <f>IF(InputAccountsReveived[[#This Row],[EOMonth]]=EOMONTH(FY02_M09,0),InputAccountsReveived[[#This Row],[Amount Invoiced]],0)</f>
        <v>0</v>
      </c>
      <c r="AF61" s="18">
        <f>IF(InputAccountsReveived[[#This Row],[EOMonth]]=EOMONTH(FY02_M10,0),InputAccountsReveived[[#This Row],[Amount Invoiced]],0)</f>
        <v>0</v>
      </c>
      <c r="AG61" s="18">
        <f>IF(InputAccountsReveived[[#This Row],[EOMonth]]=EOMONTH(FY02_M11,0),InputAccountsReveived[[#This Row],[Amount Invoiced]],0)</f>
        <v>0</v>
      </c>
      <c r="AH61" s="18">
        <f>IF(InputAccountsReveived[[#This Row],[EOMonth]]=EOMONTH(FY02_M12,0),InputAccountsReveived[[#This Row],[Amount Invoiced]],0)</f>
        <v>0</v>
      </c>
      <c r="AI61" s="18">
        <f>IF(InputAccountsReveived[[#This Row],[EOMonth]]=EOMONTH(FY03_M01,0),InputAccountsReveived[[#This Row],[Amount Invoiced]],0)</f>
        <v>0</v>
      </c>
      <c r="AJ61" s="18">
        <f>IF(InputAccountsReveived[[#This Row],[EOMonth]]=EOMONTH(FY03_M02,0),InputAccountsReveived[[#This Row],[Amount Invoiced]],0)</f>
        <v>0</v>
      </c>
      <c r="AK61" s="18">
        <f>IF(InputAccountsReveived[[#This Row],[EOMonth]]=EOMONTH(FY03_M03,0),InputAccountsReveived[[#This Row],[Amount Invoiced]],0)</f>
        <v>0</v>
      </c>
      <c r="AL61" s="18">
        <f>IF(InputAccountsReveived[[#This Row],[EOMonth]]=EOMONTH(FY03_M04,0),InputAccountsReveived[[#This Row],[Amount Invoiced]],0)</f>
        <v>0</v>
      </c>
      <c r="AM61" s="18">
        <f>IF(InputAccountsReveived[[#This Row],[EOMonth]]=EOMONTH(FY03_M05,0),InputAccountsReveived[[#This Row],[Amount Invoiced]],0)</f>
        <v>0</v>
      </c>
      <c r="AN61" s="18">
        <f>IF(InputAccountsReveived[[#This Row],[EOMonth]]=EOMONTH(FY03_M06,0),InputAccountsReveived[[#This Row],[Amount Invoiced]],0)</f>
        <v>0</v>
      </c>
      <c r="AO61" s="18">
        <f>IF(InputAccountsReveived[[#This Row],[EOMonth]]=EOMONTH(FY03_M07,0),InputAccountsReveived[[#This Row],[Amount Invoiced]],0)</f>
        <v>0</v>
      </c>
      <c r="AP61" s="18">
        <f>IF(InputAccountsReveived[[#This Row],[EOMonth]]=EOMONTH(FY03_M08,0),InputAccountsReveived[[#This Row],[Amount Invoiced]],0)</f>
        <v>0</v>
      </c>
      <c r="AQ61" s="18">
        <f>IF(InputAccountsReveived[[#This Row],[EOMonth]]=EOMONTH(FY03_M09,0),InputAccountsReveived[[#This Row],[Amount Invoiced]],0)</f>
        <v>0</v>
      </c>
      <c r="AR61" s="18">
        <f>IF(InputAccountsReveived[[#This Row],[EOMonth]]=EOMONTH(FY03_M10,0),InputAccountsReveived[[#This Row],[Amount Invoiced]],0)</f>
        <v>0</v>
      </c>
      <c r="AS61" s="18">
        <f>IF(InputAccountsReveived[[#This Row],[EOMonth]]=EOMONTH(FY03_M11,0),InputAccountsReveived[[#This Row],[Amount Invoiced]],0)</f>
        <v>0</v>
      </c>
      <c r="AT61" s="18">
        <f>IF(InputAccountsReveived[[#This Row],[EOMonth]]=EOMONTH(FY03_M12,0),InputAccountsReveived[[#This Row],[Amount Invoiced]],0)</f>
        <v>0</v>
      </c>
      <c r="AU61" s="18">
        <f>IF(InputAccountsReveived[[#This Row],[EOMonth]]=EOMONTH(FY04_M01,0),InputAccountsReveived[[#This Row],[Amount Invoiced]],0)</f>
        <v>0</v>
      </c>
      <c r="AV61" s="18">
        <f>IF(InputAccountsReveived[[#This Row],[EOMonth]]=EOMONTH(FY04_M02,0),InputAccountsReveived[[#This Row],[Amount Invoiced]],0)</f>
        <v>0</v>
      </c>
      <c r="AW61" s="18">
        <f>IF(InputAccountsReveived[[#This Row],[EOMonth]]=EOMONTH(FY04_M03,0),InputAccountsReveived[[#This Row],[Amount Invoiced]],0)</f>
        <v>0</v>
      </c>
      <c r="AX61" s="18">
        <f>IF(InputAccountsReveived[[#This Row],[EOMonth]]=EOMONTH(FY04_M04,0),InputAccountsReveived[[#This Row],[Amount Invoiced]],0)</f>
        <v>0</v>
      </c>
      <c r="AY61" s="18">
        <f>IF(InputAccountsReveived[[#This Row],[EOMonth]]=EOMONTH(FY04_M05,0),InputAccountsReveived[[#This Row],[Amount Invoiced]],0)</f>
        <v>0</v>
      </c>
      <c r="AZ61" s="18">
        <f>IF(InputAccountsReveived[[#This Row],[EOMonth]]=EOMONTH(FY04_M06,0),InputAccountsReveived[[#This Row],[Amount Invoiced]],0)</f>
        <v>0</v>
      </c>
      <c r="BA61" s="18">
        <f>IF(InputAccountsReveived[[#This Row],[EOMonth]]=EOMONTH(FY04_M07,0),InputAccountsReveived[[#This Row],[Amount Invoiced]],0)</f>
        <v>0</v>
      </c>
      <c r="BB61" s="18">
        <f>IF(InputAccountsReveived[[#This Row],[EOMonth]]=EOMONTH(FY04_M08,0),InputAccountsReveived[[#This Row],[Amount Invoiced]],0)</f>
        <v>0</v>
      </c>
      <c r="BC61" s="18">
        <f>IF(InputAccountsReveived[[#This Row],[EOMonth]]=EOMONTH(FY04_M09,0),InputAccountsReveived[[#This Row],[Amount Invoiced]],0)</f>
        <v>0</v>
      </c>
      <c r="BD61" s="18">
        <f>IF(InputAccountsReveived[[#This Row],[EOMonth]]=EOMONTH(FY04_M10,0),InputAccountsReveived[[#This Row],[Amount Invoiced]],0)</f>
        <v>0</v>
      </c>
      <c r="BE61" s="18">
        <f>IF(InputAccountsReveived[[#This Row],[EOMonth]]=EOMONTH(FY04_M11,0),InputAccountsReveived[[#This Row],[Amount Invoiced]],0)</f>
        <v>0</v>
      </c>
      <c r="BF61" s="18">
        <f>IF(InputAccountsReveived[[#This Row],[EOMonth]]=EOMONTH(FY04_M12,0),InputAccountsReveived[[#This Row],[Amount Invoiced]],0)</f>
        <v>0</v>
      </c>
      <c r="BG61" s="18">
        <f>IF(InputAccountsReveived[[#This Row],[EOMonth]]=EOMONTH(FY05_M01,0),InputAccountsReveived[[#This Row],[Amount Invoiced]],0)</f>
        <v>0</v>
      </c>
      <c r="BH61" s="18">
        <f>IF(InputAccountsReveived[[#This Row],[EOMonth]]=EOMONTH(FY05_M02,0),InputAccountsReveived[[#This Row],[Amount Invoiced]],0)</f>
        <v>0</v>
      </c>
      <c r="BI61" s="18">
        <f>IF(InputAccountsReveived[[#This Row],[EOMonth]]=EOMONTH(FY05_M03,0),InputAccountsReveived[[#This Row],[Amount Invoiced]],0)</f>
        <v>0</v>
      </c>
      <c r="BJ61" s="18">
        <f>IF(InputAccountsReveived[[#This Row],[EOMonth]]=EOMONTH(FY05_M04,0),InputAccountsReveived[[#This Row],[Amount Invoiced]],0)</f>
        <v>0</v>
      </c>
      <c r="BK61" s="18">
        <f>IF(InputAccountsReveived[[#This Row],[EOMonth]]=EOMONTH(FY05_M05,0),InputAccountsReveived[[#This Row],[Amount Invoiced]],0)</f>
        <v>0</v>
      </c>
      <c r="BL61" s="18">
        <f>IF(InputAccountsReveived[[#This Row],[EOMonth]]=EOMONTH(FY05_M06,0),InputAccountsReveived[[#This Row],[Amount Invoiced]],0)</f>
        <v>0</v>
      </c>
      <c r="BM61" s="18">
        <f>IF(InputAccountsReveived[[#This Row],[EOMonth]]=EOMONTH(FY05_M07,0),InputAccountsReveived[[#This Row],[Amount Invoiced]],0)</f>
        <v>0</v>
      </c>
      <c r="BN61" s="18">
        <f>IF(InputAccountsReveived[[#This Row],[EOMonth]]=EOMONTH(FY05_M08,0),InputAccountsReveived[[#This Row],[Amount Invoiced]],0)</f>
        <v>0</v>
      </c>
      <c r="BO61" s="18">
        <f>IF(InputAccountsReveived[[#This Row],[EOMonth]]=EOMONTH(FY05_M09,0),InputAccountsReveived[[#This Row],[Amount Invoiced]],0)</f>
        <v>0</v>
      </c>
      <c r="BP61" s="18">
        <f>IF(InputAccountsReveived[[#This Row],[EOMonth]]=EOMONTH(FY05_M10,0),InputAccountsReveived[[#This Row],[Amount Invoiced]],0)</f>
        <v>0</v>
      </c>
      <c r="BQ61" s="18">
        <f>IF(InputAccountsReveived[[#This Row],[EOMonth]]=EOMONTH(FY05_M11,0),InputAccountsReveived[[#This Row],[Amount Invoiced]],0)</f>
        <v>0</v>
      </c>
      <c r="BR61" s="18">
        <f>IF(InputAccountsReveived[[#This Row],[EOMonth]]=EOMONTH(FY05_M12,0),InputAccountsReveived[[#This Row],[Amount Invoiced]],0)</f>
        <v>0</v>
      </c>
    </row>
    <row r="62" spans="2:70" ht="16.5" thickTop="1" thickBot="1" x14ac:dyDescent="0.3">
      <c r="B62" s="68"/>
      <c r="C62" s="6"/>
      <c r="D62" s="68"/>
      <c r="E62" s="68"/>
      <c r="F62" s="11"/>
      <c r="G62" s="58"/>
      <c r="H62" s="69" t="str">
        <f>IF(ISBLANK(InputAccountsReveived[[#This Row],[Date Invoiced]]),"",EOMONTH(InputAccountsReveived[[#This Row],[Date Invoiced]],0))</f>
        <v/>
      </c>
      <c r="I62" s="68"/>
      <c r="K62" s="10">
        <f>IF(InputAccountsReveived[[#This Row],[EOMonth]]=EOMONTH(FY01_M01,0),InputAccountsReveived[[#This Row],[Amount Invoiced]],0)</f>
        <v>0</v>
      </c>
      <c r="L62" s="10">
        <f>IF(InputAccountsReveived[[#This Row],[EOMonth]]=EOMONTH(FY01_M02,0),InputAccountsReveived[[#This Row],[Amount Invoiced]],0)</f>
        <v>0</v>
      </c>
      <c r="M62" s="10">
        <f>IF(InputAccountsReveived[[#This Row],[EOMonth]]=EOMONTH(FY01_M03,0),InputAccountsReveived[[#This Row],[Amount Invoiced]],0)</f>
        <v>0</v>
      </c>
      <c r="N62" s="10">
        <f>IF(InputAccountsReveived[[#This Row],[EOMonth]]=EOMONTH(FY01_M04,0),InputAccountsReveived[[#This Row],[Amount Invoiced]],0)</f>
        <v>0</v>
      </c>
      <c r="O62" s="10">
        <f>IF(InputAccountsReveived[[#This Row],[EOMonth]]=EOMONTH(FY01_M05,0),InputAccountsReveived[[#This Row],[Amount Invoiced]],0)</f>
        <v>0</v>
      </c>
      <c r="P62" s="10">
        <f>IF(InputAccountsReveived[[#This Row],[EOMonth]]=EOMONTH(FY01_M06,0),InputAccountsReveived[[#This Row],[Amount Invoiced]],0)</f>
        <v>0</v>
      </c>
      <c r="Q62" s="10">
        <f>IF(InputAccountsReveived[[#This Row],[EOMonth]]=EOMONTH(FY01_M07,0),InputAccountsReveived[[#This Row],[Amount Invoiced]],0)</f>
        <v>0</v>
      </c>
      <c r="R62" s="10">
        <f>IF(InputAccountsReveived[[#This Row],[EOMonth]]=EOMONTH(FY01_M08,0),InputAccountsReveived[[#This Row],[Amount Invoiced]],0)</f>
        <v>0</v>
      </c>
      <c r="S62" s="10">
        <f>IF(InputAccountsReveived[[#This Row],[EOMonth]]=EOMONTH(FY01_M09,0),InputAccountsReveived[[#This Row],[Amount Invoiced]],0)</f>
        <v>0</v>
      </c>
      <c r="T62" s="10">
        <f>IF(InputAccountsReveived[[#This Row],[EOMonth]]=EOMONTH(FY01_M10,0),InputAccountsReveived[[#This Row],[Amount Invoiced]],0)</f>
        <v>0</v>
      </c>
      <c r="U62" s="10">
        <f>IF(InputAccountsReveived[[#This Row],[EOMonth]]=EOMONTH(FY01_M11,0),InputAccountsReveived[[#This Row],[Amount Invoiced]],0)</f>
        <v>0</v>
      </c>
      <c r="V62" s="10">
        <f>IF(InputAccountsReveived[[#This Row],[EOMonth]]=EOMONTH(FY01_M12,0),InputAccountsReveived[[#This Row],[Amount Invoiced]],0)</f>
        <v>0</v>
      </c>
      <c r="W62" s="18">
        <f>IF(InputAccountsReveived[[#This Row],[EOMonth]]=EOMONTH(FY02_M01,0),InputAccountsReveived[[#This Row],[Amount Invoiced]],0)</f>
        <v>0</v>
      </c>
      <c r="X62" s="18">
        <f>IF(InputAccountsReveived[[#This Row],[EOMonth]]=EOMONTH(FY02_M02,0),InputAccountsReveived[[#This Row],[Amount Invoiced]],0)</f>
        <v>0</v>
      </c>
      <c r="Y62" s="18">
        <f>IF(InputAccountsReveived[[#This Row],[EOMonth]]=EOMONTH(FY02_M03,0),InputAccountsReveived[[#This Row],[Amount Invoiced]],0)</f>
        <v>0</v>
      </c>
      <c r="Z62" s="18">
        <f>IF(InputAccountsReveived[[#This Row],[EOMonth]]=EOMONTH(FY02_M04,0),InputAccountsReveived[[#This Row],[Amount Invoiced]],0)</f>
        <v>0</v>
      </c>
      <c r="AA62" s="18">
        <f>IF(InputAccountsReveived[[#This Row],[EOMonth]]=EOMONTH(FY02_M05,0),InputAccountsReveived[[#This Row],[Amount Invoiced]],0)</f>
        <v>0</v>
      </c>
      <c r="AB62" s="18">
        <f>IF(InputAccountsReveived[[#This Row],[EOMonth]]=EOMONTH(FY02_M06,0),InputAccountsReveived[[#This Row],[Amount Invoiced]],0)</f>
        <v>0</v>
      </c>
      <c r="AC62" s="18">
        <f>IF(InputAccountsReveived[[#This Row],[EOMonth]]=EOMONTH(FY02_M07,0),InputAccountsReveived[[#This Row],[Amount Invoiced]],0)</f>
        <v>0</v>
      </c>
      <c r="AD62" s="18">
        <f>IF(InputAccountsReveived[[#This Row],[EOMonth]]=EOMONTH(FY02_M08,0),InputAccountsReveived[[#This Row],[Amount Invoiced]],0)</f>
        <v>0</v>
      </c>
      <c r="AE62" s="18">
        <f>IF(InputAccountsReveived[[#This Row],[EOMonth]]=EOMONTH(FY02_M09,0),InputAccountsReveived[[#This Row],[Amount Invoiced]],0)</f>
        <v>0</v>
      </c>
      <c r="AF62" s="18">
        <f>IF(InputAccountsReveived[[#This Row],[EOMonth]]=EOMONTH(FY02_M10,0),InputAccountsReveived[[#This Row],[Amount Invoiced]],0)</f>
        <v>0</v>
      </c>
      <c r="AG62" s="18">
        <f>IF(InputAccountsReveived[[#This Row],[EOMonth]]=EOMONTH(FY02_M11,0),InputAccountsReveived[[#This Row],[Amount Invoiced]],0)</f>
        <v>0</v>
      </c>
      <c r="AH62" s="18">
        <f>IF(InputAccountsReveived[[#This Row],[EOMonth]]=EOMONTH(FY02_M12,0),InputAccountsReveived[[#This Row],[Amount Invoiced]],0)</f>
        <v>0</v>
      </c>
      <c r="AI62" s="18">
        <f>IF(InputAccountsReveived[[#This Row],[EOMonth]]=EOMONTH(FY03_M01,0),InputAccountsReveived[[#This Row],[Amount Invoiced]],0)</f>
        <v>0</v>
      </c>
      <c r="AJ62" s="18">
        <f>IF(InputAccountsReveived[[#This Row],[EOMonth]]=EOMONTH(FY03_M02,0),InputAccountsReveived[[#This Row],[Amount Invoiced]],0)</f>
        <v>0</v>
      </c>
      <c r="AK62" s="18">
        <f>IF(InputAccountsReveived[[#This Row],[EOMonth]]=EOMONTH(FY03_M03,0),InputAccountsReveived[[#This Row],[Amount Invoiced]],0)</f>
        <v>0</v>
      </c>
      <c r="AL62" s="18">
        <f>IF(InputAccountsReveived[[#This Row],[EOMonth]]=EOMONTH(FY03_M04,0),InputAccountsReveived[[#This Row],[Amount Invoiced]],0)</f>
        <v>0</v>
      </c>
      <c r="AM62" s="18">
        <f>IF(InputAccountsReveived[[#This Row],[EOMonth]]=EOMONTH(FY03_M05,0),InputAccountsReveived[[#This Row],[Amount Invoiced]],0)</f>
        <v>0</v>
      </c>
      <c r="AN62" s="18">
        <f>IF(InputAccountsReveived[[#This Row],[EOMonth]]=EOMONTH(FY03_M06,0),InputAccountsReveived[[#This Row],[Amount Invoiced]],0)</f>
        <v>0</v>
      </c>
      <c r="AO62" s="18">
        <f>IF(InputAccountsReveived[[#This Row],[EOMonth]]=EOMONTH(FY03_M07,0),InputAccountsReveived[[#This Row],[Amount Invoiced]],0)</f>
        <v>0</v>
      </c>
      <c r="AP62" s="18">
        <f>IF(InputAccountsReveived[[#This Row],[EOMonth]]=EOMONTH(FY03_M08,0),InputAccountsReveived[[#This Row],[Amount Invoiced]],0)</f>
        <v>0</v>
      </c>
      <c r="AQ62" s="18">
        <f>IF(InputAccountsReveived[[#This Row],[EOMonth]]=EOMONTH(FY03_M09,0),InputAccountsReveived[[#This Row],[Amount Invoiced]],0)</f>
        <v>0</v>
      </c>
      <c r="AR62" s="18">
        <f>IF(InputAccountsReveived[[#This Row],[EOMonth]]=EOMONTH(FY03_M10,0),InputAccountsReveived[[#This Row],[Amount Invoiced]],0)</f>
        <v>0</v>
      </c>
      <c r="AS62" s="18">
        <f>IF(InputAccountsReveived[[#This Row],[EOMonth]]=EOMONTH(FY03_M11,0),InputAccountsReveived[[#This Row],[Amount Invoiced]],0)</f>
        <v>0</v>
      </c>
      <c r="AT62" s="18">
        <f>IF(InputAccountsReveived[[#This Row],[EOMonth]]=EOMONTH(FY03_M12,0),InputAccountsReveived[[#This Row],[Amount Invoiced]],0)</f>
        <v>0</v>
      </c>
      <c r="AU62" s="18">
        <f>IF(InputAccountsReveived[[#This Row],[EOMonth]]=EOMONTH(FY04_M01,0),InputAccountsReveived[[#This Row],[Amount Invoiced]],0)</f>
        <v>0</v>
      </c>
      <c r="AV62" s="18">
        <f>IF(InputAccountsReveived[[#This Row],[EOMonth]]=EOMONTH(FY04_M02,0),InputAccountsReveived[[#This Row],[Amount Invoiced]],0)</f>
        <v>0</v>
      </c>
      <c r="AW62" s="18">
        <f>IF(InputAccountsReveived[[#This Row],[EOMonth]]=EOMONTH(FY04_M03,0),InputAccountsReveived[[#This Row],[Amount Invoiced]],0)</f>
        <v>0</v>
      </c>
      <c r="AX62" s="18">
        <f>IF(InputAccountsReveived[[#This Row],[EOMonth]]=EOMONTH(FY04_M04,0),InputAccountsReveived[[#This Row],[Amount Invoiced]],0)</f>
        <v>0</v>
      </c>
      <c r="AY62" s="18">
        <f>IF(InputAccountsReveived[[#This Row],[EOMonth]]=EOMONTH(FY04_M05,0),InputAccountsReveived[[#This Row],[Amount Invoiced]],0)</f>
        <v>0</v>
      </c>
      <c r="AZ62" s="18">
        <f>IF(InputAccountsReveived[[#This Row],[EOMonth]]=EOMONTH(FY04_M06,0),InputAccountsReveived[[#This Row],[Amount Invoiced]],0)</f>
        <v>0</v>
      </c>
      <c r="BA62" s="18">
        <f>IF(InputAccountsReveived[[#This Row],[EOMonth]]=EOMONTH(FY04_M07,0),InputAccountsReveived[[#This Row],[Amount Invoiced]],0)</f>
        <v>0</v>
      </c>
      <c r="BB62" s="18">
        <f>IF(InputAccountsReveived[[#This Row],[EOMonth]]=EOMONTH(FY04_M08,0),InputAccountsReveived[[#This Row],[Amount Invoiced]],0)</f>
        <v>0</v>
      </c>
      <c r="BC62" s="18">
        <f>IF(InputAccountsReveived[[#This Row],[EOMonth]]=EOMONTH(FY04_M09,0),InputAccountsReveived[[#This Row],[Amount Invoiced]],0)</f>
        <v>0</v>
      </c>
      <c r="BD62" s="18">
        <f>IF(InputAccountsReveived[[#This Row],[EOMonth]]=EOMONTH(FY04_M10,0),InputAccountsReveived[[#This Row],[Amount Invoiced]],0)</f>
        <v>0</v>
      </c>
      <c r="BE62" s="18">
        <f>IF(InputAccountsReveived[[#This Row],[EOMonth]]=EOMONTH(FY04_M11,0),InputAccountsReveived[[#This Row],[Amount Invoiced]],0)</f>
        <v>0</v>
      </c>
      <c r="BF62" s="18">
        <f>IF(InputAccountsReveived[[#This Row],[EOMonth]]=EOMONTH(FY04_M12,0),InputAccountsReveived[[#This Row],[Amount Invoiced]],0)</f>
        <v>0</v>
      </c>
      <c r="BG62" s="18">
        <f>IF(InputAccountsReveived[[#This Row],[EOMonth]]=EOMONTH(FY05_M01,0),InputAccountsReveived[[#This Row],[Amount Invoiced]],0)</f>
        <v>0</v>
      </c>
      <c r="BH62" s="18">
        <f>IF(InputAccountsReveived[[#This Row],[EOMonth]]=EOMONTH(FY05_M02,0),InputAccountsReveived[[#This Row],[Amount Invoiced]],0)</f>
        <v>0</v>
      </c>
      <c r="BI62" s="18">
        <f>IF(InputAccountsReveived[[#This Row],[EOMonth]]=EOMONTH(FY05_M03,0),InputAccountsReveived[[#This Row],[Amount Invoiced]],0)</f>
        <v>0</v>
      </c>
      <c r="BJ62" s="18">
        <f>IF(InputAccountsReveived[[#This Row],[EOMonth]]=EOMONTH(FY05_M04,0),InputAccountsReveived[[#This Row],[Amount Invoiced]],0)</f>
        <v>0</v>
      </c>
      <c r="BK62" s="18">
        <f>IF(InputAccountsReveived[[#This Row],[EOMonth]]=EOMONTH(FY05_M05,0),InputAccountsReveived[[#This Row],[Amount Invoiced]],0)</f>
        <v>0</v>
      </c>
      <c r="BL62" s="18">
        <f>IF(InputAccountsReveived[[#This Row],[EOMonth]]=EOMONTH(FY05_M06,0),InputAccountsReveived[[#This Row],[Amount Invoiced]],0)</f>
        <v>0</v>
      </c>
      <c r="BM62" s="18">
        <f>IF(InputAccountsReveived[[#This Row],[EOMonth]]=EOMONTH(FY05_M07,0),InputAccountsReveived[[#This Row],[Amount Invoiced]],0)</f>
        <v>0</v>
      </c>
      <c r="BN62" s="18">
        <f>IF(InputAccountsReveived[[#This Row],[EOMonth]]=EOMONTH(FY05_M08,0),InputAccountsReveived[[#This Row],[Amount Invoiced]],0)</f>
        <v>0</v>
      </c>
      <c r="BO62" s="18">
        <f>IF(InputAccountsReveived[[#This Row],[EOMonth]]=EOMONTH(FY05_M09,0),InputAccountsReveived[[#This Row],[Amount Invoiced]],0)</f>
        <v>0</v>
      </c>
      <c r="BP62" s="18">
        <f>IF(InputAccountsReveived[[#This Row],[EOMonth]]=EOMONTH(FY05_M10,0),InputAccountsReveived[[#This Row],[Amount Invoiced]],0)</f>
        <v>0</v>
      </c>
      <c r="BQ62" s="18">
        <f>IF(InputAccountsReveived[[#This Row],[EOMonth]]=EOMONTH(FY05_M11,0),InputAccountsReveived[[#This Row],[Amount Invoiced]],0)</f>
        <v>0</v>
      </c>
      <c r="BR62" s="18">
        <f>IF(InputAccountsReveived[[#This Row],[EOMonth]]=EOMONTH(FY05_M12,0),InputAccountsReveived[[#This Row],[Amount Invoiced]],0)</f>
        <v>0</v>
      </c>
    </row>
    <row r="63" spans="2:70" ht="16.5" thickTop="1" thickBot="1" x14ac:dyDescent="0.3">
      <c r="B63" s="68"/>
      <c r="C63" s="6"/>
      <c r="D63" s="68"/>
      <c r="E63" s="68"/>
      <c r="F63" s="11"/>
      <c r="G63" s="58"/>
      <c r="H63" s="69" t="str">
        <f>IF(ISBLANK(InputAccountsReveived[[#This Row],[Date Invoiced]]),"",EOMONTH(InputAccountsReveived[[#This Row],[Date Invoiced]],0))</f>
        <v/>
      </c>
      <c r="I63" s="68"/>
      <c r="K63" s="10">
        <f>IF(InputAccountsReveived[[#This Row],[EOMonth]]=EOMONTH(FY01_M01,0),InputAccountsReveived[[#This Row],[Amount Invoiced]],0)</f>
        <v>0</v>
      </c>
      <c r="L63" s="10">
        <f>IF(InputAccountsReveived[[#This Row],[EOMonth]]=EOMONTH(FY01_M02,0),InputAccountsReveived[[#This Row],[Amount Invoiced]],0)</f>
        <v>0</v>
      </c>
      <c r="M63" s="10">
        <f>IF(InputAccountsReveived[[#This Row],[EOMonth]]=EOMONTH(FY01_M03,0),InputAccountsReveived[[#This Row],[Amount Invoiced]],0)</f>
        <v>0</v>
      </c>
      <c r="N63" s="10">
        <f>IF(InputAccountsReveived[[#This Row],[EOMonth]]=EOMONTH(FY01_M04,0),InputAccountsReveived[[#This Row],[Amount Invoiced]],0)</f>
        <v>0</v>
      </c>
      <c r="O63" s="10">
        <f>IF(InputAccountsReveived[[#This Row],[EOMonth]]=EOMONTH(FY01_M05,0),InputAccountsReveived[[#This Row],[Amount Invoiced]],0)</f>
        <v>0</v>
      </c>
      <c r="P63" s="10">
        <f>IF(InputAccountsReveived[[#This Row],[EOMonth]]=EOMONTH(FY01_M06,0),InputAccountsReveived[[#This Row],[Amount Invoiced]],0)</f>
        <v>0</v>
      </c>
      <c r="Q63" s="10">
        <f>IF(InputAccountsReveived[[#This Row],[EOMonth]]=EOMONTH(FY01_M07,0),InputAccountsReveived[[#This Row],[Amount Invoiced]],0)</f>
        <v>0</v>
      </c>
      <c r="R63" s="10">
        <f>IF(InputAccountsReveived[[#This Row],[EOMonth]]=EOMONTH(FY01_M08,0),InputAccountsReveived[[#This Row],[Amount Invoiced]],0)</f>
        <v>0</v>
      </c>
      <c r="S63" s="10">
        <f>IF(InputAccountsReveived[[#This Row],[EOMonth]]=EOMONTH(FY01_M09,0),InputAccountsReveived[[#This Row],[Amount Invoiced]],0)</f>
        <v>0</v>
      </c>
      <c r="T63" s="10">
        <f>IF(InputAccountsReveived[[#This Row],[EOMonth]]=EOMONTH(FY01_M10,0),InputAccountsReveived[[#This Row],[Amount Invoiced]],0)</f>
        <v>0</v>
      </c>
      <c r="U63" s="10">
        <f>IF(InputAccountsReveived[[#This Row],[EOMonth]]=EOMONTH(FY01_M11,0),InputAccountsReveived[[#This Row],[Amount Invoiced]],0)</f>
        <v>0</v>
      </c>
      <c r="V63" s="10">
        <f>IF(InputAccountsReveived[[#This Row],[EOMonth]]=EOMONTH(FY01_M12,0),InputAccountsReveived[[#This Row],[Amount Invoiced]],0)</f>
        <v>0</v>
      </c>
      <c r="W63" s="18">
        <f>IF(InputAccountsReveived[[#This Row],[EOMonth]]=EOMONTH(FY02_M01,0),InputAccountsReveived[[#This Row],[Amount Invoiced]],0)</f>
        <v>0</v>
      </c>
      <c r="X63" s="18">
        <f>IF(InputAccountsReveived[[#This Row],[EOMonth]]=EOMONTH(FY02_M02,0),InputAccountsReveived[[#This Row],[Amount Invoiced]],0)</f>
        <v>0</v>
      </c>
      <c r="Y63" s="18">
        <f>IF(InputAccountsReveived[[#This Row],[EOMonth]]=EOMONTH(FY02_M03,0),InputAccountsReveived[[#This Row],[Amount Invoiced]],0)</f>
        <v>0</v>
      </c>
      <c r="Z63" s="18">
        <f>IF(InputAccountsReveived[[#This Row],[EOMonth]]=EOMONTH(FY02_M04,0),InputAccountsReveived[[#This Row],[Amount Invoiced]],0)</f>
        <v>0</v>
      </c>
      <c r="AA63" s="18">
        <f>IF(InputAccountsReveived[[#This Row],[EOMonth]]=EOMONTH(FY02_M05,0),InputAccountsReveived[[#This Row],[Amount Invoiced]],0)</f>
        <v>0</v>
      </c>
      <c r="AB63" s="18">
        <f>IF(InputAccountsReveived[[#This Row],[EOMonth]]=EOMONTH(FY02_M06,0),InputAccountsReveived[[#This Row],[Amount Invoiced]],0)</f>
        <v>0</v>
      </c>
      <c r="AC63" s="18">
        <f>IF(InputAccountsReveived[[#This Row],[EOMonth]]=EOMONTH(FY02_M07,0),InputAccountsReveived[[#This Row],[Amount Invoiced]],0)</f>
        <v>0</v>
      </c>
      <c r="AD63" s="18">
        <f>IF(InputAccountsReveived[[#This Row],[EOMonth]]=EOMONTH(FY02_M08,0),InputAccountsReveived[[#This Row],[Amount Invoiced]],0)</f>
        <v>0</v>
      </c>
      <c r="AE63" s="18">
        <f>IF(InputAccountsReveived[[#This Row],[EOMonth]]=EOMONTH(FY02_M09,0),InputAccountsReveived[[#This Row],[Amount Invoiced]],0)</f>
        <v>0</v>
      </c>
      <c r="AF63" s="18">
        <f>IF(InputAccountsReveived[[#This Row],[EOMonth]]=EOMONTH(FY02_M10,0),InputAccountsReveived[[#This Row],[Amount Invoiced]],0)</f>
        <v>0</v>
      </c>
      <c r="AG63" s="18">
        <f>IF(InputAccountsReveived[[#This Row],[EOMonth]]=EOMONTH(FY02_M11,0),InputAccountsReveived[[#This Row],[Amount Invoiced]],0)</f>
        <v>0</v>
      </c>
      <c r="AH63" s="18">
        <f>IF(InputAccountsReveived[[#This Row],[EOMonth]]=EOMONTH(FY02_M12,0),InputAccountsReveived[[#This Row],[Amount Invoiced]],0)</f>
        <v>0</v>
      </c>
      <c r="AI63" s="18">
        <f>IF(InputAccountsReveived[[#This Row],[EOMonth]]=EOMONTH(FY03_M01,0),InputAccountsReveived[[#This Row],[Amount Invoiced]],0)</f>
        <v>0</v>
      </c>
      <c r="AJ63" s="18">
        <f>IF(InputAccountsReveived[[#This Row],[EOMonth]]=EOMONTH(FY03_M02,0),InputAccountsReveived[[#This Row],[Amount Invoiced]],0)</f>
        <v>0</v>
      </c>
      <c r="AK63" s="18">
        <f>IF(InputAccountsReveived[[#This Row],[EOMonth]]=EOMONTH(FY03_M03,0),InputAccountsReveived[[#This Row],[Amount Invoiced]],0)</f>
        <v>0</v>
      </c>
      <c r="AL63" s="18">
        <f>IF(InputAccountsReveived[[#This Row],[EOMonth]]=EOMONTH(FY03_M04,0),InputAccountsReveived[[#This Row],[Amount Invoiced]],0)</f>
        <v>0</v>
      </c>
      <c r="AM63" s="18">
        <f>IF(InputAccountsReveived[[#This Row],[EOMonth]]=EOMONTH(FY03_M05,0),InputAccountsReveived[[#This Row],[Amount Invoiced]],0)</f>
        <v>0</v>
      </c>
      <c r="AN63" s="18">
        <f>IF(InputAccountsReveived[[#This Row],[EOMonth]]=EOMONTH(FY03_M06,0),InputAccountsReveived[[#This Row],[Amount Invoiced]],0)</f>
        <v>0</v>
      </c>
      <c r="AO63" s="18">
        <f>IF(InputAccountsReveived[[#This Row],[EOMonth]]=EOMONTH(FY03_M07,0),InputAccountsReveived[[#This Row],[Amount Invoiced]],0)</f>
        <v>0</v>
      </c>
      <c r="AP63" s="18">
        <f>IF(InputAccountsReveived[[#This Row],[EOMonth]]=EOMONTH(FY03_M08,0),InputAccountsReveived[[#This Row],[Amount Invoiced]],0)</f>
        <v>0</v>
      </c>
      <c r="AQ63" s="18">
        <f>IF(InputAccountsReveived[[#This Row],[EOMonth]]=EOMONTH(FY03_M09,0),InputAccountsReveived[[#This Row],[Amount Invoiced]],0)</f>
        <v>0</v>
      </c>
      <c r="AR63" s="18">
        <f>IF(InputAccountsReveived[[#This Row],[EOMonth]]=EOMONTH(FY03_M10,0),InputAccountsReveived[[#This Row],[Amount Invoiced]],0)</f>
        <v>0</v>
      </c>
      <c r="AS63" s="18">
        <f>IF(InputAccountsReveived[[#This Row],[EOMonth]]=EOMONTH(FY03_M11,0),InputAccountsReveived[[#This Row],[Amount Invoiced]],0)</f>
        <v>0</v>
      </c>
      <c r="AT63" s="18">
        <f>IF(InputAccountsReveived[[#This Row],[EOMonth]]=EOMONTH(FY03_M12,0),InputAccountsReveived[[#This Row],[Amount Invoiced]],0)</f>
        <v>0</v>
      </c>
      <c r="AU63" s="18">
        <f>IF(InputAccountsReveived[[#This Row],[EOMonth]]=EOMONTH(FY04_M01,0),InputAccountsReveived[[#This Row],[Amount Invoiced]],0)</f>
        <v>0</v>
      </c>
      <c r="AV63" s="18">
        <f>IF(InputAccountsReveived[[#This Row],[EOMonth]]=EOMONTH(FY04_M02,0),InputAccountsReveived[[#This Row],[Amount Invoiced]],0)</f>
        <v>0</v>
      </c>
      <c r="AW63" s="18">
        <f>IF(InputAccountsReveived[[#This Row],[EOMonth]]=EOMONTH(FY04_M03,0),InputAccountsReveived[[#This Row],[Amount Invoiced]],0)</f>
        <v>0</v>
      </c>
      <c r="AX63" s="18">
        <f>IF(InputAccountsReveived[[#This Row],[EOMonth]]=EOMONTH(FY04_M04,0),InputAccountsReveived[[#This Row],[Amount Invoiced]],0)</f>
        <v>0</v>
      </c>
      <c r="AY63" s="18">
        <f>IF(InputAccountsReveived[[#This Row],[EOMonth]]=EOMONTH(FY04_M05,0),InputAccountsReveived[[#This Row],[Amount Invoiced]],0)</f>
        <v>0</v>
      </c>
      <c r="AZ63" s="18">
        <f>IF(InputAccountsReveived[[#This Row],[EOMonth]]=EOMONTH(FY04_M06,0),InputAccountsReveived[[#This Row],[Amount Invoiced]],0)</f>
        <v>0</v>
      </c>
      <c r="BA63" s="18">
        <f>IF(InputAccountsReveived[[#This Row],[EOMonth]]=EOMONTH(FY04_M07,0),InputAccountsReveived[[#This Row],[Amount Invoiced]],0)</f>
        <v>0</v>
      </c>
      <c r="BB63" s="18">
        <f>IF(InputAccountsReveived[[#This Row],[EOMonth]]=EOMONTH(FY04_M08,0),InputAccountsReveived[[#This Row],[Amount Invoiced]],0)</f>
        <v>0</v>
      </c>
      <c r="BC63" s="18">
        <f>IF(InputAccountsReveived[[#This Row],[EOMonth]]=EOMONTH(FY04_M09,0),InputAccountsReveived[[#This Row],[Amount Invoiced]],0)</f>
        <v>0</v>
      </c>
      <c r="BD63" s="18">
        <f>IF(InputAccountsReveived[[#This Row],[EOMonth]]=EOMONTH(FY04_M10,0),InputAccountsReveived[[#This Row],[Amount Invoiced]],0)</f>
        <v>0</v>
      </c>
      <c r="BE63" s="18">
        <f>IF(InputAccountsReveived[[#This Row],[EOMonth]]=EOMONTH(FY04_M11,0),InputAccountsReveived[[#This Row],[Amount Invoiced]],0)</f>
        <v>0</v>
      </c>
      <c r="BF63" s="18">
        <f>IF(InputAccountsReveived[[#This Row],[EOMonth]]=EOMONTH(FY04_M12,0),InputAccountsReveived[[#This Row],[Amount Invoiced]],0)</f>
        <v>0</v>
      </c>
      <c r="BG63" s="18">
        <f>IF(InputAccountsReveived[[#This Row],[EOMonth]]=EOMONTH(FY05_M01,0),InputAccountsReveived[[#This Row],[Amount Invoiced]],0)</f>
        <v>0</v>
      </c>
      <c r="BH63" s="18">
        <f>IF(InputAccountsReveived[[#This Row],[EOMonth]]=EOMONTH(FY05_M02,0),InputAccountsReveived[[#This Row],[Amount Invoiced]],0)</f>
        <v>0</v>
      </c>
      <c r="BI63" s="18">
        <f>IF(InputAccountsReveived[[#This Row],[EOMonth]]=EOMONTH(FY05_M03,0),InputAccountsReveived[[#This Row],[Amount Invoiced]],0)</f>
        <v>0</v>
      </c>
      <c r="BJ63" s="18">
        <f>IF(InputAccountsReveived[[#This Row],[EOMonth]]=EOMONTH(FY05_M04,0),InputAccountsReveived[[#This Row],[Amount Invoiced]],0)</f>
        <v>0</v>
      </c>
      <c r="BK63" s="18">
        <f>IF(InputAccountsReveived[[#This Row],[EOMonth]]=EOMONTH(FY05_M05,0),InputAccountsReveived[[#This Row],[Amount Invoiced]],0)</f>
        <v>0</v>
      </c>
      <c r="BL63" s="18">
        <f>IF(InputAccountsReveived[[#This Row],[EOMonth]]=EOMONTH(FY05_M06,0),InputAccountsReveived[[#This Row],[Amount Invoiced]],0)</f>
        <v>0</v>
      </c>
      <c r="BM63" s="18">
        <f>IF(InputAccountsReveived[[#This Row],[EOMonth]]=EOMONTH(FY05_M07,0),InputAccountsReveived[[#This Row],[Amount Invoiced]],0)</f>
        <v>0</v>
      </c>
      <c r="BN63" s="18">
        <f>IF(InputAccountsReveived[[#This Row],[EOMonth]]=EOMONTH(FY05_M08,0),InputAccountsReveived[[#This Row],[Amount Invoiced]],0)</f>
        <v>0</v>
      </c>
      <c r="BO63" s="18">
        <f>IF(InputAccountsReveived[[#This Row],[EOMonth]]=EOMONTH(FY05_M09,0),InputAccountsReveived[[#This Row],[Amount Invoiced]],0)</f>
        <v>0</v>
      </c>
      <c r="BP63" s="18">
        <f>IF(InputAccountsReveived[[#This Row],[EOMonth]]=EOMONTH(FY05_M10,0),InputAccountsReveived[[#This Row],[Amount Invoiced]],0)</f>
        <v>0</v>
      </c>
      <c r="BQ63" s="18">
        <f>IF(InputAccountsReveived[[#This Row],[EOMonth]]=EOMONTH(FY05_M11,0),InputAccountsReveived[[#This Row],[Amount Invoiced]],0)</f>
        <v>0</v>
      </c>
      <c r="BR63" s="18">
        <f>IF(InputAccountsReveived[[#This Row],[EOMonth]]=EOMONTH(FY05_M12,0),InputAccountsReveived[[#This Row],[Amount Invoiced]],0)</f>
        <v>0</v>
      </c>
    </row>
    <row r="64" spans="2:70" ht="16.5" thickTop="1" thickBot="1" x14ac:dyDescent="0.3">
      <c r="B64" s="68"/>
      <c r="C64" s="6"/>
      <c r="D64" s="68"/>
      <c r="E64" s="68"/>
      <c r="F64" s="11"/>
      <c r="G64" s="6"/>
      <c r="H64" s="69" t="str">
        <f>IF(ISBLANK(InputAccountsReveived[[#This Row],[Date Invoiced]]),"",EOMONTH(InputAccountsReveived[[#This Row],[Date Invoiced]],0))</f>
        <v/>
      </c>
      <c r="I64" s="68"/>
      <c r="K64" s="10">
        <f>IF(InputAccountsReveived[[#This Row],[EOMonth]]=EOMONTH(FY01_M01,0),InputAccountsReveived[[#This Row],[Amount Invoiced]],0)</f>
        <v>0</v>
      </c>
      <c r="L64" s="10">
        <f>IF(InputAccountsReveived[[#This Row],[EOMonth]]=EOMONTH(FY01_M02,0),InputAccountsReveived[[#This Row],[Amount Invoiced]],0)</f>
        <v>0</v>
      </c>
      <c r="M64" s="10">
        <f>IF(InputAccountsReveived[[#This Row],[EOMonth]]=EOMONTH(FY01_M03,0),InputAccountsReveived[[#This Row],[Amount Invoiced]],0)</f>
        <v>0</v>
      </c>
      <c r="N64" s="10">
        <f>IF(InputAccountsReveived[[#This Row],[EOMonth]]=EOMONTH(FY01_M04,0),InputAccountsReveived[[#This Row],[Amount Invoiced]],0)</f>
        <v>0</v>
      </c>
      <c r="O64" s="10">
        <f>IF(InputAccountsReveived[[#This Row],[EOMonth]]=EOMONTH(FY01_M05,0),InputAccountsReveived[[#This Row],[Amount Invoiced]],0)</f>
        <v>0</v>
      </c>
      <c r="P64" s="10">
        <f>IF(InputAccountsReveived[[#This Row],[EOMonth]]=EOMONTH(FY01_M06,0),InputAccountsReveived[[#This Row],[Amount Invoiced]],0)</f>
        <v>0</v>
      </c>
      <c r="Q64" s="10">
        <f>IF(InputAccountsReveived[[#This Row],[EOMonth]]=EOMONTH(FY01_M07,0),InputAccountsReveived[[#This Row],[Amount Invoiced]],0)</f>
        <v>0</v>
      </c>
      <c r="R64" s="10">
        <f>IF(InputAccountsReveived[[#This Row],[EOMonth]]=EOMONTH(FY01_M08,0),InputAccountsReveived[[#This Row],[Amount Invoiced]],0)</f>
        <v>0</v>
      </c>
      <c r="S64" s="10">
        <f>IF(InputAccountsReveived[[#This Row],[EOMonth]]=EOMONTH(FY01_M09,0),InputAccountsReveived[[#This Row],[Amount Invoiced]],0)</f>
        <v>0</v>
      </c>
      <c r="T64" s="10">
        <f>IF(InputAccountsReveived[[#This Row],[EOMonth]]=EOMONTH(FY01_M10,0),InputAccountsReveived[[#This Row],[Amount Invoiced]],0)</f>
        <v>0</v>
      </c>
      <c r="U64" s="10">
        <f>IF(InputAccountsReveived[[#This Row],[EOMonth]]=EOMONTH(FY01_M11,0),InputAccountsReveived[[#This Row],[Amount Invoiced]],0)</f>
        <v>0</v>
      </c>
      <c r="V64" s="10">
        <f>IF(InputAccountsReveived[[#This Row],[EOMonth]]=EOMONTH(FY01_M12,0),InputAccountsReveived[[#This Row],[Amount Invoiced]],0)</f>
        <v>0</v>
      </c>
      <c r="W64" s="18">
        <f>IF(InputAccountsReveived[[#This Row],[EOMonth]]=EOMONTH(FY02_M01,0),InputAccountsReveived[[#This Row],[Amount Invoiced]],0)</f>
        <v>0</v>
      </c>
      <c r="X64" s="18">
        <f>IF(InputAccountsReveived[[#This Row],[EOMonth]]=EOMONTH(FY02_M02,0),InputAccountsReveived[[#This Row],[Amount Invoiced]],0)</f>
        <v>0</v>
      </c>
      <c r="Y64" s="18">
        <f>IF(InputAccountsReveived[[#This Row],[EOMonth]]=EOMONTH(FY02_M03,0),InputAccountsReveived[[#This Row],[Amount Invoiced]],0)</f>
        <v>0</v>
      </c>
      <c r="Z64" s="18">
        <f>IF(InputAccountsReveived[[#This Row],[EOMonth]]=EOMONTH(FY02_M04,0),InputAccountsReveived[[#This Row],[Amount Invoiced]],0)</f>
        <v>0</v>
      </c>
      <c r="AA64" s="18">
        <f>IF(InputAccountsReveived[[#This Row],[EOMonth]]=EOMONTH(FY02_M05,0),InputAccountsReveived[[#This Row],[Amount Invoiced]],0)</f>
        <v>0</v>
      </c>
      <c r="AB64" s="18">
        <f>IF(InputAccountsReveived[[#This Row],[EOMonth]]=EOMONTH(FY02_M06,0),InputAccountsReveived[[#This Row],[Amount Invoiced]],0)</f>
        <v>0</v>
      </c>
      <c r="AC64" s="18">
        <f>IF(InputAccountsReveived[[#This Row],[EOMonth]]=EOMONTH(FY02_M07,0),InputAccountsReveived[[#This Row],[Amount Invoiced]],0)</f>
        <v>0</v>
      </c>
      <c r="AD64" s="18">
        <f>IF(InputAccountsReveived[[#This Row],[EOMonth]]=EOMONTH(FY02_M08,0),InputAccountsReveived[[#This Row],[Amount Invoiced]],0)</f>
        <v>0</v>
      </c>
      <c r="AE64" s="18">
        <f>IF(InputAccountsReveived[[#This Row],[EOMonth]]=EOMONTH(FY02_M09,0),InputAccountsReveived[[#This Row],[Amount Invoiced]],0)</f>
        <v>0</v>
      </c>
      <c r="AF64" s="18">
        <f>IF(InputAccountsReveived[[#This Row],[EOMonth]]=EOMONTH(FY02_M10,0),InputAccountsReveived[[#This Row],[Amount Invoiced]],0)</f>
        <v>0</v>
      </c>
      <c r="AG64" s="18">
        <f>IF(InputAccountsReveived[[#This Row],[EOMonth]]=EOMONTH(FY02_M11,0),InputAccountsReveived[[#This Row],[Amount Invoiced]],0)</f>
        <v>0</v>
      </c>
      <c r="AH64" s="18">
        <f>IF(InputAccountsReveived[[#This Row],[EOMonth]]=EOMONTH(FY02_M12,0),InputAccountsReveived[[#This Row],[Amount Invoiced]],0)</f>
        <v>0</v>
      </c>
      <c r="AI64" s="18">
        <f>IF(InputAccountsReveived[[#This Row],[EOMonth]]=EOMONTH(FY03_M01,0),InputAccountsReveived[[#This Row],[Amount Invoiced]],0)</f>
        <v>0</v>
      </c>
      <c r="AJ64" s="18">
        <f>IF(InputAccountsReveived[[#This Row],[EOMonth]]=EOMONTH(FY03_M02,0),InputAccountsReveived[[#This Row],[Amount Invoiced]],0)</f>
        <v>0</v>
      </c>
      <c r="AK64" s="18">
        <f>IF(InputAccountsReveived[[#This Row],[EOMonth]]=EOMONTH(FY03_M03,0),InputAccountsReveived[[#This Row],[Amount Invoiced]],0)</f>
        <v>0</v>
      </c>
      <c r="AL64" s="18">
        <f>IF(InputAccountsReveived[[#This Row],[EOMonth]]=EOMONTH(FY03_M04,0),InputAccountsReveived[[#This Row],[Amount Invoiced]],0)</f>
        <v>0</v>
      </c>
      <c r="AM64" s="18">
        <f>IF(InputAccountsReveived[[#This Row],[EOMonth]]=EOMONTH(FY03_M05,0),InputAccountsReveived[[#This Row],[Amount Invoiced]],0)</f>
        <v>0</v>
      </c>
      <c r="AN64" s="18">
        <f>IF(InputAccountsReveived[[#This Row],[EOMonth]]=EOMONTH(FY03_M06,0),InputAccountsReveived[[#This Row],[Amount Invoiced]],0)</f>
        <v>0</v>
      </c>
      <c r="AO64" s="18">
        <f>IF(InputAccountsReveived[[#This Row],[EOMonth]]=EOMONTH(FY03_M07,0),InputAccountsReveived[[#This Row],[Amount Invoiced]],0)</f>
        <v>0</v>
      </c>
      <c r="AP64" s="18">
        <f>IF(InputAccountsReveived[[#This Row],[EOMonth]]=EOMONTH(FY03_M08,0),InputAccountsReveived[[#This Row],[Amount Invoiced]],0)</f>
        <v>0</v>
      </c>
      <c r="AQ64" s="18">
        <f>IF(InputAccountsReveived[[#This Row],[EOMonth]]=EOMONTH(FY03_M09,0),InputAccountsReveived[[#This Row],[Amount Invoiced]],0)</f>
        <v>0</v>
      </c>
      <c r="AR64" s="18">
        <f>IF(InputAccountsReveived[[#This Row],[EOMonth]]=EOMONTH(FY03_M10,0),InputAccountsReveived[[#This Row],[Amount Invoiced]],0)</f>
        <v>0</v>
      </c>
      <c r="AS64" s="18">
        <f>IF(InputAccountsReveived[[#This Row],[EOMonth]]=EOMONTH(FY03_M11,0),InputAccountsReveived[[#This Row],[Amount Invoiced]],0)</f>
        <v>0</v>
      </c>
      <c r="AT64" s="18">
        <f>IF(InputAccountsReveived[[#This Row],[EOMonth]]=EOMONTH(FY03_M12,0),InputAccountsReveived[[#This Row],[Amount Invoiced]],0)</f>
        <v>0</v>
      </c>
      <c r="AU64" s="18">
        <f>IF(InputAccountsReveived[[#This Row],[EOMonth]]=EOMONTH(FY04_M01,0),InputAccountsReveived[[#This Row],[Amount Invoiced]],0)</f>
        <v>0</v>
      </c>
      <c r="AV64" s="18">
        <f>IF(InputAccountsReveived[[#This Row],[EOMonth]]=EOMONTH(FY04_M02,0),InputAccountsReveived[[#This Row],[Amount Invoiced]],0)</f>
        <v>0</v>
      </c>
      <c r="AW64" s="18">
        <f>IF(InputAccountsReveived[[#This Row],[EOMonth]]=EOMONTH(FY04_M03,0),InputAccountsReveived[[#This Row],[Amount Invoiced]],0)</f>
        <v>0</v>
      </c>
      <c r="AX64" s="18">
        <f>IF(InputAccountsReveived[[#This Row],[EOMonth]]=EOMONTH(FY04_M04,0),InputAccountsReveived[[#This Row],[Amount Invoiced]],0)</f>
        <v>0</v>
      </c>
      <c r="AY64" s="18">
        <f>IF(InputAccountsReveived[[#This Row],[EOMonth]]=EOMONTH(FY04_M05,0),InputAccountsReveived[[#This Row],[Amount Invoiced]],0)</f>
        <v>0</v>
      </c>
      <c r="AZ64" s="18">
        <f>IF(InputAccountsReveived[[#This Row],[EOMonth]]=EOMONTH(FY04_M06,0),InputAccountsReveived[[#This Row],[Amount Invoiced]],0)</f>
        <v>0</v>
      </c>
      <c r="BA64" s="18">
        <f>IF(InputAccountsReveived[[#This Row],[EOMonth]]=EOMONTH(FY04_M07,0),InputAccountsReveived[[#This Row],[Amount Invoiced]],0)</f>
        <v>0</v>
      </c>
      <c r="BB64" s="18">
        <f>IF(InputAccountsReveived[[#This Row],[EOMonth]]=EOMONTH(FY04_M08,0),InputAccountsReveived[[#This Row],[Amount Invoiced]],0)</f>
        <v>0</v>
      </c>
      <c r="BC64" s="18">
        <f>IF(InputAccountsReveived[[#This Row],[EOMonth]]=EOMONTH(FY04_M09,0),InputAccountsReveived[[#This Row],[Amount Invoiced]],0)</f>
        <v>0</v>
      </c>
      <c r="BD64" s="18">
        <f>IF(InputAccountsReveived[[#This Row],[EOMonth]]=EOMONTH(FY04_M10,0),InputAccountsReveived[[#This Row],[Amount Invoiced]],0)</f>
        <v>0</v>
      </c>
      <c r="BE64" s="18">
        <f>IF(InputAccountsReveived[[#This Row],[EOMonth]]=EOMONTH(FY04_M11,0),InputAccountsReveived[[#This Row],[Amount Invoiced]],0)</f>
        <v>0</v>
      </c>
      <c r="BF64" s="18">
        <f>IF(InputAccountsReveived[[#This Row],[EOMonth]]=EOMONTH(FY04_M12,0),InputAccountsReveived[[#This Row],[Amount Invoiced]],0)</f>
        <v>0</v>
      </c>
      <c r="BG64" s="18">
        <f>IF(InputAccountsReveived[[#This Row],[EOMonth]]=EOMONTH(FY05_M01,0),InputAccountsReveived[[#This Row],[Amount Invoiced]],0)</f>
        <v>0</v>
      </c>
      <c r="BH64" s="18">
        <f>IF(InputAccountsReveived[[#This Row],[EOMonth]]=EOMONTH(FY05_M02,0),InputAccountsReveived[[#This Row],[Amount Invoiced]],0)</f>
        <v>0</v>
      </c>
      <c r="BI64" s="18">
        <f>IF(InputAccountsReveived[[#This Row],[EOMonth]]=EOMONTH(FY05_M03,0),InputAccountsReveived[[#This Row],[Amount Invoiced]],0)</f>
        <v>0</v>
      </c>
      <c r="BJ64" s="18">
        <f>IF(InputAccountsReveived[[#This Row],[EOMonth]]=EOMONTH(FY05_M04,0),InputAccountsReveived[[#This Row],[Amount Invoiced]],0)</f>
        <v>0</v>
      </c>
      <c r="BK64" s="18">
        <f>IF(InputAccountsReveived[[#This Row],[EOMonth]]=EOMONTH(FY05_M05,0),InputAccountsReveived[[#This Row],[Amount Invoiced]],0)</f>
        <v>0</v>
      </c>
      <c r="BL64" s="18">
        <f>IF(InputAccountsReveived[[#This Row],[EOMonth]]=EOMONTH(FY05_M06,0),InputAccountsReveived[[#This Row],[Amount Invoiced]],0)</f>
        <v>0</v>
      </c>
      <c r="BM64" s="18">
        <f>IF(InputAccountsReveived[[#This Row],[EOMonth]]=EOMONTH(FY05_M07,0),InputAccountsReveived[[#This Row],[Amount Invoiced]],0)</f>
        <v>0</v>
      </c>
      <c r="BN64" s="18">
        <f>IF(InputAccountsReveived[[#This Row],[EOMonth]]=EOMONTH(FY05_M08,0),InputAccountsReveived[[#This Row],[Amount Invoiced]],0)</f>
        <v>0</v>
      </c>
      <c r="BO64" s="18">
        <f>IF(InputAccountsReveived[[#This Row],[EOMonth]]=EOMONTH(FY05_M09,0),InputAccountsReveived[[#This Row],[Amount Invoiced]],0)</f>
        <v>0</v>
      </c>
      <c r="BP64" s="18">
        <f>IF(InputAccountsReveived[[#This Row],[EOMonth]]=EOMONTH(FY05_M10,0),InputAccountsReveived[[#This Row],[Amount Invoiced]],0)</f>
        <v>0</v>
      </c>
      <c r="BQ64" s="18">
        <f>IF(InputAccountsReveived[[#This Row],[EOMonth]]=EOMONTH(FY05_M11,0),InputAccountsReveived[[#This Row],[Amount Invoiced]],0)</f>
        <v>0</v>
      </c>
      <c r="BR64" s="18">
        <f>IF(InputAccountsReveived[[#This Row],[EOMonth]]=EOMONTH(FY05_M12,0),InputAccountsReveived[[#This Row],[Amount Invoiced]],0)</f>
        <v>0</v>
      </c>
    </row>
    <row r="65" spans="2:70" ht="16.5" thickTop="1" thickBot="1" x14ac:dyDescent="0.3">
      <c r="B65" s="68"/>
      <c r="C65" s="6"/>
      <c r="D65" s="68"/>
      <c r="E65" s="68"/>
      <c r="F65" s="11"/>
      <c r="G65" s="6"/>
      <c r="H65" s="69" t="str">
        <f>IF(ISBLANK(InputAccountsReveived[[#This Row],[Date Invoiced]]),"",EOMONTH(InputAccountsReveived[[#This Row],[Date Invoiced]],0))</f>
        <v/>
      </c>
      <c r="I65" s="68"/>
      <c r="K65" s="10">
        <f>IF(InputAccountsReveived[[#This Row],[EOMonth]]=EOMONTH(FY01_M01,0),InputAccountsReveived[[#This Row],[Amount Invoiced]],0)</f>
        <v>0</v>
      </c>
      <c r="L65" s="10">
        <f>IF(InputAccountsReveived[[#This Row],[EOMonth]]=EOMONTH(FY01_M02,0),InputAccountsReveived[[#This Row],[Amount Invoiced]],0)</f>
        <v>0</v>
      </c>
      <c r="M65" s="10">
        <f>IF(InputAccountsReveived[[#This Row],[EOMonth]]=EOMONTH(FY01_M03,0),InputAccountsReveived[[#This Row],[Amount Invoiced]],0)</f>
        <v>0</v>
      </c>
      <c r="N65" s="10">
        <f>IF(InputAccountsReveived[[#This Row],[EOMonth]]=EOMONTH(FY01_M04,0),InputAccountsReveived[[#This Row],[Amount Invoiced]],0)</f>
        <v>0</v>
      </c>
      <c r="O65" s="10">
        <f>IF(InputAccountsReveived[[#This Row],[EOMonth]]=EOMONTH(FY01_M05,0),InputAccountsReveived[[#This Row],[Amount Invoiced]],0)</f>
        <v>0</v>
      </c>
      <c r="P65" s="10">
        <f>IF(InputAccountsReveived[[#This Row],[EOMonth]]=EOMONTH(FY01_M06,0),InputAccountsReveived[[#This Row],[Amount Invoiced]],0)</f>
        <v>0</v>
      </c>
      <c r="Q65" s="10">
        <f>IF(InputAccountsReveived[[#This Row],[EOMonth]]=EOMONTH(FY01_M07,0),InputAccountsReveived[[#This Row],[Amount Invoiced]],0)</f>
        <v>0</v>
      </c>
      <c r="R65" s="10">
        <f>IF(InputAccountsReveived[[#This Row],[EOMonth]]=EOMONTH(FY01_M08,0),InputAccountsReveived[[#This Row],[Amount Invoiced]],0)</f>
        <v>0</v>
      </c>
      <c r="S65" s="10">
        <f>IF(InputAccountsReveived[[#This Row],[EOMonth]]=EOMONTH(FY01_M09,0),InputAccountsReveived[[#This Row],[Amount Invoiced]],0)</f>
        <v>0</v>
      </c>
      <c r="T65" s="10">
        <f>IF(InputAccountsReveived[[#This Row],[EOMonth]]=EOMONTH(FY01_M10,0),InputAccountsReveived[[#This Row],[Amount Invoiced]],0)</f>
        <v>0</v>
      </c>
      <c r="U65" s="10">
        <f>IF(InputAccountsReveived[[#This Row],[EOMonth]]=EOMONTH(FY01_M11,0),InputAccountsReveived[[#This Row],[Amount Invoiced]],0)</f>
        <v>0</v>
      </c>
      <c r="V65" s="10">
        <f>IF(InputAccountsReveived[[#This Row],[EOMonth]]=EOMONTH(FY01_M12,0),InputAccountsReveived[[#This Row],[Amount Invoiced]],0)</f>
        <v>0</v>
      </c>
      <c r="W65" s="18">
        <f>IF(InputAccountsReveived[[#This Row],[EOMonth]]=EOMONTH(FY02_M01,0),InputAccountsReveived[[#This Row],[Amount Invoiced]],0)</f>
        <v>0</v>
      </c>
      <c r="X65" s="18">
        <f>IF(InputAccountsReveived[[#This Row],[EOMonth]]=EOMONTH(FY02_M02,0),InputAccountsReveived[[#This Row],[Amount Invoiced]],0)</f>
        <v>0</v>
      </c>
      <c r="Y65" s="18">
        <f>IF(InputAccountsReveived[[#This Row],[EOMonth]]=EOMONTH(FY02_M03,0),InputAccountsReveived[[#This Row],[Amount Invoiced]],0)</f>
        <v>0</v>
      </c>
      <c r="Z65" s="18">
        <f>IF(InputAccountsReveived[[#This Row],[EOMonth]]=EOMONTH(FY02_M04,0),InputAccountsReveived[[#This Row],[Amount Invoiced]],0)</f>
        <v>0</v>
      </c>
      <c r="AA65" s="18">
        <f>IF(InputAccountsReveived[[#This Row],[EOMonth]]=EOMONTH(FY02_M05,0),InputAccountsReveived[[#This Row],[Amount Invoiced]],0)</f>
        <v>0</v>
      </c>
      <c r="AB65" s="18">
        <f>IF(InputAccountsReveived[[#This Row],[EOMonth]]=EOMONTH(FY02_M06,0),InputAccountsReveived[[#This Row],[Amount Invoiced]],0)</f>
        <v>0</v>
      </c>
      <c r="AC65" s="18">
        <f>IF(InputAccountsReveived[[#This Row],[EOMonth]]=EOMONTH(FY02_M07,0),InputAccountsReveived[[#This Row],[Amount Invoiced]],0)</f>
        <v>0</v>
      </c>
      <c r="AD65" s="18">
        <f>IF(InputAccountsReveived[[#This Row],[EOMonth]]=EOMONTH(FY02_M08,0),InputAccountsReveived[[#This Row],[Amount Invoiced]],0)</f>
        <v>0</v>
      </c>
      <c r="AE65" s="18">
        <f>IF(InputAccountsReveived[[#This Row],[EOMonth]]=EOMONTH(FY02_M09,0),InputAccountsReveived[[#This Row],[Amount Invoiced]],0)</f>
        <v>0</v>
      </c>
      <c r="AF65" s="18">
        <f>IF(InputAccountsReveived[[#This Row],[EOMonth]]=EOMONTH(FY02_M10,0),InputAccountsReveived[[#This Row],[Amount Invoiced]],0)</f>
        <v>0</v>
      </c>
      <c r="AG65" s="18">
        <f>IF(InputAccountsReveived[[#This Row],[EOMonth]]=EOMONTH(FY02_M11,0),InputAccountsReveived[[#This Row],[Amount Invoiced]],0)</f>
        <v>0</v>
      </c>
      <c r="AH65" s="18">
        <f>IF(InputAccountsReveived[[#This Row],[EOMonth]]=EOMONTH(FY02_M12,0),InputAccountsReveived[[#This Row],[Amount Invoiced]],0)</f>
        <v>0</v>
      </c>
      <c r="AI65" s="18">
        <f>IF(InputAccountsReveived[[#This Row],[EOMonth]]=EOMONTH(FY03_M01,0),InputAccountsReveived[[#This Row],[Amount Invoiced]],0)</f>
        <v>0</v>
      </c>
      <c r="AJ65" s="18">
        <f>IF(InputAccountsReveived[[#This Row],[EOMonth]]=EOMONTH(FY03_M02,0),InputAccountsReveived[[#This Row],[Amount Invoiced]],0)</f>
        <v>0</v>
      </c>
      <c r="AK65" s="18">
        <f>IF(InputAccountsReveived[[#This Row],[EOMonth]]=EOMONTH(FY03_M03,0),InputAccountsReveived[[#This Row],[Amount Invoiced]],0)</f>
        <v>0</v>
      </c>
      <c r="AL65" s="18">
        <f>IF(InputAccountsReveived[[#This Row],[EOMonth]]=EOMONTH(FY03_M04,0),InputAccountsReveived[[#This Row],[Amount Invoiced]],0)</f>
        <v>0</v>
      </c>
      <c r="AM65" s="18">
        <f>IF(InputAccountsReveived[[#This Row],[EOMonth]]=EOMONTH(FY03_M05,0),InputAccountsReveived[[#This Row],[Amount Invoiced]],0)</f>
        <v>0</v>
      </c>
      <c r="AN65" s="18">
        <f>IF(InputAccountsReveived[[#This Row],[EOMonth]]=EOMONTH(FY03_M06,0),InputAccountsReveived[[#This Row],[Amount Invoiced]],0)</f>
        <v>0</v>
      </c>
      <c r="AO65" s="18">
        <f>IF(InputAccountsReveived[[#This Row],[EOMonth]]=EOMONTH(FY03_M07,0),InputAccountsReveived[[#This Row],[Amount Invoiced]],0)</f>
        <v>0</v>
      </c>
      <c r="AP65" s="18">
        <f>IF(InputAccountsReveived[[#This Row],[EOMonth]]=EOMONTH(FY03_M08,0),InputAccountsReveived[[#This Row],[Amount Invoiced]],0)</f>
        <v>0</v>
      </c>
      <c r="AQ65" s="18">
        <f>IF(InputAccountsReveived[[#This Row],[EOMonth]]=EOMONTH(FY03_M09,0),InputAccountsReveived[[#This Row],[Amount Invoiced]],0)</f>
        <v>0</v>
      </c>
      <c r="AR65" s="18">
        <f>IF(InputAccountsReveived[[#This Row],[EOMonth]]=EOMONTH(FY03_M10,0),InputAccountsReveived[[#This Row],[Amount Invoiced]],0)</f>
        <v>0</v>
      </c>
      <c r="AS65" s="18">
        <f>IF(InputAccountsReveived[[#This Row],[EOMonth]]=EOMONTH(FY03_M11,0),InputAccountsReveived[[#This Row],[Amount Invoiced]],0)</f>
        <v>0</v>
      </c>
      <c r="AT65" s="18">
        <f>IF(InputAccountsReveived[[#This Row],[EOMonth]]=EOMONTH(FY03_M12,0),InputAccountsReveived[[#This Row],[Amount Invoiced]],0)</f>
        <v>0</v>
      </c>
      <c r="AU65" s="18">
        <f>IF(InputAccountsReveived[[#This Row],[EOMonth]]=EOMONTH(FY04_M01,0),InputAccountsReveived[[#This Row],[Amount Invoiced]],0)</f>
        <v>0</v>
      </c>
      <c r="AV65" s="18">
        <f>IF(InputAccountsReveived[[#This Row],[EOMonth]]=EOMONTH(FY04_M02,0),InputAccountsReveived[[#This Row],[Amount Invoiced]],0)</f>
        <v>0</v>
      </c>
      <c r="AW65" s="18">
        <f>IF(InputAccountsReveived[[#This Row],[EOMonth]]=EOMONTH(FY04_M03,0),InputAccountsReveived[[#This Row],[Amount Invoiced]],0)</f>
        <v>0</v>
      </c>
      <c r="AX65" s="18">
        <f>IF(InputAccountsReveived[[#This Row],[EOMonth]]=EOMONTH(FY04_M04,0),InputAccountsReveived[[#This Row],[Amount Invoiced]],0)</f>
        <v>0</v>
      </c>
      <c r="AY65" s="18">
        <f>IF(InputAccountsReveived[[#This Row],[EOMonth]]=EOMONTH(FY04_M05,0),InputAccountsReveived[[#This Row],[Amount Invoiced]],0)</f>
        <v>0</v>
      </c>
      <c r="AZ65" s="18">
        <f>IF(InputAccountsReveived[[#This Row],[EOMonth]]=EOMONTH(FY04_M06,0),InputAccountsReveived[[#This Row],[Amount Invoiced]],0)</f>
        <v>0</v>
      </c>
      <c r="BA65" s="18">
        <f>IF(InputAccountsReveived[[#This Row],[EOMonth]]=EOMONTH(FY04_M07,0),InputAccountsReveived[[#This Row],[Amount Invoiced]],0)</f>
        <v>0</v>
      </c>
      <c r="BB65" s="18">
        <f>IF(InputAccountsReveived[[#This Row],[EOMonth]]=EOMONTH(FY04_M08,0),InputAccountsReveived[[#This Row],[Amount Invoiced]],0)</f>
        <v>0</v>
      </c>
      <c r="BC65" s="18">
        <f>IF(InputAccountsReveived[[#This Row],[EOMonth]]=EOMONTH(FY04_M09,0),InputAccountsReveived[[#This Row],[Amount Invoiced]],0)</f>
        <v>0</v>
      </c>
      <c r="BD65" s="18">
        <f>IF(InputAccountsReveived[[#This Row],[EOMonth]]=EOMONTH(FY04_M10,0),InputAccountsReveived[[#This Row],[Amount Invoiced]],0)</f>
        <v>0</v>
      </c>
      <c r="BE65" s="18">
        <f>IF(InputAccountsReveived[[#This Row],[EOMonth]]=EOMONTH(FY04_M11,0),InputAccountsReveived[[#This Row],[Amount Invoiced]],0)</f>
        <v>0</v>
      </c>
      <c r="BF65" s="18">
        <f>IF(InputAccountsReveived[[#This Row],[EOMonth]]=EOMONTH(FY04_M12,0),InputAccountsReveived[[#This Row],[Amount Invoiced]],0)</f>
        <v>0</v>
      </c>
      <c r="BG65" s="18">
        <f>IF(InputAccountsReveived[[#This Row],[EOMonth]]=EOMONTH(FY05_M01,0),InputAccountsReveived[[#This Row],[Amount Invoiced]],0)</f>
        <v>0</v>
      </c>
      <c r="BH65" s="18">
        <f>IF(InputAccountsReveived[[#This Row],[EOMonth]]=EOMONTH(FY05_M02,0),InputAccountsReveived[[#This Row],[Amount Invoiced]],0)</f>
        <v>0</v>
      </c>
      <c r="BI65" s="18">
        <f>IF(InputAccountsReveived[[#This Row],[EOMonth]]=EOMONTH(FY05_M03,0),InputAccountsReveived[[#This Row],[Amount Invoiced]],0)</f>
        <v>0</v>
      </c>
      <c r="BJ65" s="18">
        <f>IF(InputAccountsReveived[[#This Row],[EOMonth]]=EOMONTH(FY05_M04,0),InputAccountsReveived[[#This Row],[Amount Invoiced]],0)</f>
        <v>0</v>
      </c>
      <c r="BK65" s="18">
        <f>IF(InputAccountsReveived[[#This Row],[EOMonth]]=EOMONTH(FY05_M05,0),InputAccountsReveived[[#This Row],[Amount Invoiced]],0)</f>
        <v>0</v>
      </c>
      <c r="BL65" s="18">
        <f>IF(InputAccountsReveived[[#This Row],[EOMonth]]=EOMONTH(FY05_M06,0),InputAccountsReveived[[#This Row],[Amount Invoiced]],0)</f>
        <v>0</v>
      </c>
      <c r="BM65" s="18">
        <f>IF(InputAccountsReveived[[#This Row],[EOMonth]]=EOMONTH(FY05_M07,0),InputAccountsReveived[[#This Row],[Amount Invoiced]],0)</f>
        <v>0</v>
      </c>
      <c r="BN65" s="18">
        <f>IF(InputAccountsReveived[[#This Row],[EOMonth]]=EOMONTH(FY05_M08,0),InputAccountsReveived[[#This Row],[Amount Invoiced]],0)</f>
        <v>0</v>
      </c>
      <c r="BO65" s="18">
        <f>IF(InputAccountsReveived[[#This Row],[EOMonth]]=EOMONTH(FY05_M09,0),InputAccountsReveived[[#This Row],[Amount Invoiced]],0)</f>
        <v>0</v>
      </c>
      <c r="BP65" s="18">
        <f>IF(InputAccountsReveived[[#This Row],[EOMonth]]=EOMONTH(FY05_M10,0),InputAccountsReveived[[#This Row],[Amount Invoiced]],0)</f>
        <v>0</v>
      </c>
      <c r="BQ65" s="18">
        <f>IF(InputAccountsReveived[[#This Row],[EOMonth]]=EOMONTH(FY05_M11,0),InputAccountsReveived[[#This Row],[Amount Invoiced]],0)</f>
        <v>0</v>
      </c>
      <c r="BR65" s="18">
        <f>IF(InputAccountsReveived[[#This Row],[EOMonth]]=EOMONTH(FY05_M12,0),InputAccountsReveived[[#This Row],[Amount Invoiced]],0)</f>
        <v>0</v>
      </c>
    </row>
    <row r="66" spans="2:70" ht="16.5" thickTop="1" thickBot="1" x14ac:dyDescent="0.3">
      <c r="B66" s="68"/>
      <c r="C66" s="6"/>
      <c r="D66" s="68"/>
      <c r="E66" s="68"/>
      <c r="F66" s="11"/>
      <c r="G66" s="6"/>
      <c r="H66" s="69" t="str">
        <f>IF(ISBLANK(InputAccountsReveived[[#This Row],[Date Invoiced]]),"",EOMONTH(InputAccountsReveived[[#This Row],[Date Invoiced]],0))</f>
        <v/>
      </c>
      <c r="I66" s="68"/>
      <c r="K66" s="10">
        <f>IF(InputAccountsReveived[[#This Row],[EOMonth]]=EOMONTH(FY01_M01,0),InputAccountsReveived[[#This Row],[Amount Invoiced]],0)</f>
        <v>0</v>
      </c>
      <c r="L66" s="10">
        <f>IF(InputAccountsReveived[[#This Row],[EOMonth]]=EOMONTH(FY01_M02,0),InputAccountsReveived[[#This Row],[Amount Invoiced]],0)</f>
        <v>0</v>
      </c>
      <c r="M66" s="10">
        <f>IF(InputAccountsReveived[[#This Row],[EOMonth]]=EOMONTH(FY01_M03,0),InputAccountsReveived[[#This Row],[Amount Invoiced]],0)</f>
        <v>0</v>
      </c>
      <c r="N66" s="10">
        <f>IF(InputAccountsReveived[[#This Row],[EOMonth]]=EOMONTH(FY01_M04,0),InputAccountsReveived[[#This Row],[Amount Invoiced]],0)</f>
        <v>0</v>
      </c>
      <c r="O66" s="10">
        <f>IF(InputAccountsReveived[[#This Row],[EOMonth]]=EOMONTH(FY01_M05,0),InputAccountsReveived[[#This Row],[Amount Invoiced]],0)</f>
        <v>0</v>
      </c>
      <c r="P66" s="10">
        <f>IF(InputAccountsReveived[[#This Row],[EOMonth]]=EOMONTH(FY01_M06,0),InputAccountsReveived[[#This Row],[Amount Invoiced]],0)</f>
        <v>0</v>
      </c>
      <c r="Q66" s="10">
        <f>IF(InputAccountsReveived[[#This Row],[EOMonth]]=EOMONTH(FY01_M07,0),InputAccountsReveived[[#This Row],[Amount Invoiced]],0)</f>
        <v>0</v>
      </c>
      <c r="R66" s="10">
        <f>IF(InputAccountsReveived[[#This Row],[EOMonth]]=EOMONTH(FY01_M08,0),InputAccountsReveived[[#This Row],[Amount Invoiced]],0)</f>
        <v>0</v>
      </c>
      <c r="S66" s="10">
        <f>IF(InputAccountsReveived[[#This Row],[EOMonth]]=EOMONTH(FY01_M09,0),InputAccountsReveived[[#This Row],[Amount Invoiced]],0)</f>
        <v>0</v>
      </c>
      <c r="T66" s="10">
        <f>IF(InputAccountsReveived[[#This Row],[EOMonth]]=EOMONTH(FY01_M10,0),InputAccountsReveived[[#This Row],[Amount Invoiced]],0)</f>
        <v>0</v>
      </c>
      <c r="U66" s="10">
        <f>IF(InputAccountsReveived[[#This Row],[EOMonth]]=EOMONTH(FY01_M11,0),InputAccountsReveived[[#This Row],[Amount Invoiced]],0)</f>
        <v>0</v>
      </c>
      <c r="V66" s="10">
        <f>IF(InputAccountsReveived[[#This Row],[EOMonth]]=EOMONTH(FY01_M12,0),InputAccountsReveived[[#This Row],[Amount Invoiced]],0)</f>
        <v>0</v>
      </c>
      <c r="W66" s="18">
        <f>IF(InputAccountsReveived[[#This Row],[EOMonth]]=EOMONTH(FY02_M01,0),InputAccountsReveived[[#This Row],[Amount Invoiced]],0)</f>
        <v>0</v>
      </c>
      <c r="X66" s="18">
        <f>IF(InputAccountsReveived[[#This Row],[EOMonth]]=EOMONTH(FY02_M02,0),InputAccountsReveived[[#This Row],[Amount Invoiced]],0)</f>
        <v>0</v>
      </c>
      <c r="Y66" s="18">
        <f>IF(InputAccountsReveived[[#This Row],[EOMonth]]=EOMONTH(FY02_M03,0),InputAccountsReveived[[#This Row],[Amount Invoiced]],0)</f>
        <v>0</v>
      </c>
      <c r="Z66" s="18">
        <f>IF(InputAccountsReveived[[#This Row],[EOMonth]]=EOMONTH(FY02_M04,0),InputAccountsReveived[[#This Row],[Amount Invoiced]],0)</f>
        <v>0</v>
      </c>
      <c r="AA66" s="18">
        <f>IF(InputAccountsReveived[[#This Row],[EOMonth]]=EOMONTH(FY02_M05,0),InputAccountsReveived[[#This Row],[Amount Invoiced]],0)</f>
        <v>0</v>
      </c>
      <c r="AB66" s="18">
        <f>IF(InputAccountsReveived[[#This Row],[EOMonth]]=EOMONTH(FY02_M06,0),InputAccountsReveived[[#This Row],[Amount Invoiced]],0)</f>
        <v>0</v>
      </c>
      <c r="AC66" s="18">
        <f>IF(InputAccountsReveived[[#This Row],[EOMonth]]=EOMONTH(FY02_M07,0),InputAccountsReveived[[#This Row],[Amount Invoiced]],0)</f>
        <v>0</v>
      </c>
      <c r="AD66" s="18">
        <f>IF(InputAccountsReveived[[#This Row],[EOMonth]]=EOMONTH(FY02_M08,0),InputAccountsReveived[[#This Row],[Amount Invoiced]],0)</f>
        <v>0</v>
      </c>
      <c r="AE66" s="18">
        <f>IF(InputAccountsReveived[[#This Row],[EOMonth]]=EOMONTH(FY02_M09,0),InputAccountsReveived[[#This Row],[Amount Invoiced]],0)</f>
        <v>0</v>
      </c>
      <c r="AF66" s="18">
        <f>IF(InputAccountsReveived[[#This Row],[EOMonth]]=EOMONTH(FY02_M10,0),InputAccountsReveived[[#This Row],[Amount Invoiced]],0)</f>
        <v>0</v>
      </c>
      <c r="AG66" s="18">
        <f>IF(InputAccountsReveived[[#This Row],[EOMonth]]=EOMONTH(FY02_M11,0),InputAccountsReveived[[#This Row],[Amount Invoiced]],0)</f>
        <v>0</v>
      </c>
      <c r="AH66" s="18">
        <f>IF(InputAccountsReveived[[#This Row],[EOMonth]]=EOMONTH(FY02_M12,0),InputAccountsReveived[[#This Row],[Amount Invoiced]],0)</f>
        <v>0</v>
      </c>
      <c r="AI66" s="18">
        <f>IF(InputAccountsReveived[[#This Row],[EOMonth]]=EOMONTH(FY03_M01,0),InputAccountsReveived[[#This Row],[Amount Invoiced]],0)</f>
        <v>0</v>
      </c>
      <c r="AJ66" s="18">
        <f>IF(InputAccountsReveived[[#This Row],[EOMonth]]=EOMONTH(FY03_M02,0),InputAccountsReveived[[#This Row],[Amount Invoiced]],0)</f>
        <v>0</v>
      </c>
      <c r="AK66" s="18">
        <f>IF(InputAccountsReveived[[#This Row],[EOMonth]]=EOMONTH(FY03_M03,0),InputAccountsReveived[[#This Row],[Amount Invoiced]],0)</f>
        <v>0</v>
      </c>
      <c r="AL66" s="18">
        <f>IF(InputAccountsReveived[[#This Row],[EOMonth]]=EOMONTH(FY03_M04,0),InputAccountsReveived[[#This Row],[Amount Invoiced]],0)</f>
        <v>0</v>
      </c>
      <c r="AM66" s="18">
        <f>IF(InputAccountsReveived[[#This Row],[EOMonth]]=EOMONTH(FY03_M05,0),InputAccountsReveived[[#This Row],[Amount Invoiced]],0)</f>
        <v>0</v>
      </c>
      <c r="AN66" s="18">
        <f>IF(InputAccountsReveived[[#This Row],[EOMonth]]=EOMONTH(FY03_M06,0),InputAccountsReveived[[#This Row],[Amount Invoiced]],0)</f>
        <v>0</v>
      </c>
      <c r="AO66" s="18">
        <f>IF(InputAccountsReveived[[#This Row],[EOMonth]]=EOMONTH(FY03_M07,0),InputAccountsReveived[[#This Row],[Amount Invoiced]],0)</f>
        <v>0</v>
      </c>
      <c r="AP66" s="18">
        <f>IF(InputAccountsReveived[[#This Row],[EOMonth]]=EOMONTH(FY03_M08,0),InputAccountsReveived[[#This Row],[Amount Invoiced]],0)</f>
        <v>0</v>
      </c>
      <c r="AQ66" s="18">
        <f>IF(InputAccountsReveived[[#This Row],[EOMonth]]=EOMONTH(FY03_M09,0),InputAccountsReveived[[#This Row],[Amount Invoiced]],0)</f>
        <v>0</v>
      </c>
      <c r="AR66" s="18">
        <f>IF(InputAccountsReveived[[#This Row],[EOMonth]]=EOMONTH(FY03_M10,0),InputAccountsReveived[[#This Row],[Amount Invoiced]],0)</f>
        <v>0</v>
      </c>
      <c r="AS66" s="18">
        <f>IF(InputAccountsReveived[[#This Row],[EOMonth]]=EOMONTH(FY03_M11,0),InputAccountsReveived[[#This Row],[Amount Invoiced]],0)</f>
        <v>0</v>
      </c>
      <c r="AT66" s="18">
        <f>IF(InputAccountsReveived[[#This Row],[EOMonth]]=EOMONTH(FY03_M12,0),InputAccountsReveived[[#This Row],[Amount Invoiced]],0)</f>
        <v>0</v>
      </c>
      <c r="AU66" s="18">
        <f>IF(InputAccountsReveived[[#This Row],[EOMonth]]=EOMONTH(FY04_M01,0),InputAccountsReveived[[#This Row],[Amount Invoiced]],0)</f>
        <v>0</v>
      </c>
      <c r="AV66" s="18">
        <f>IF(InputAccountsReveived[[#This Row],[EOMonth]]=EOMONTH(FY04_M02,0),InputAccountsReveived[[#This Row],[Amount Invoiced]],0)</f>
        <v>0</v>
      </c>
      <c r="AW66" s="18">
        <f>IF(InputAccountsReveived[[#This Row],[EOMonth]]=EOMONTH(FY04_M03,0),InputAccountsReveived[[#This Row],[Amount Invoiced]],0)</f>
        <v>0</v>
      </c>
      <c r="AX66" s="18">
        <f>IF(InputAccountsReveived[[#This Row],[EOMonth]]=EOMONTH(FY04_M04,0),InputAccountsReveived[[#This Row],[Amount Invoiced]],0)</f>
        <v>0</v>
      </c>
      <c r="AY66" s="18">
        <f>IF(InputAccountsReveived[[#This Row],[EOMonth]]=EOMONTH(FY04_M05,0),InputAccountsReveived[[#This Row],[Amount Invoiced]],0)</f>
        <v>0</v>
      </c>
      <c r="AZ66" s="18">
        <f>IF(InputAccountsReveived[[#This Row],[EOMonth]]=EOMONTH(FY04_M06,0),InputAccountsReveived[[#This Row],[Amount Invoiced]],0)</f>
        <v>0</v>
      </c>
      <c r="BA66" s="18">
        <f>IF(InputAccountsReveived[[#This Row],[EOMonth]]=EOMONTH(FY04_M07,0),InputAccountsReveived[[#This Row],[Amount Invoiced]],0)</f>
        <v>0</v>
      </c>
      <c r="BB66" s="18">
        <f>IF(InputAccountsReveived[[#This Row],[EOMonth]]=EOMONTH(FY04_M08,0),InputAccountsReveived[[#This Row],[Amount Invoiced]],0)</f>
        <v>0</v>
      </c>
      <c r="BC66" s="18">
        <f>IF(InputAccountsReveived[[#This Row],[EOMonth]]=EOMONTH(FY04_M09,0),InputAccountsReveived[[#This Row],[Amount Invoiced]],0)</f>
        <v>0</v>
      </c>
      <c r="BD66" s="18">
        <f>IF(InputAccountsReveived[[#This Row],[EOMonth]]=EOMONTH(FY04_M10,0),InputAccountsReveived[[#This Row],[Amount Invoiced]],0)</f>
        <v>0</v>
      </c>
      <c r="BE66" s="18">
        <f>IF(InputAccountsReveived[[#This Row],[EOMonth]]=EOMONTH(FY04_M11,0),InputAccountsReveived[[#This Row],[Amount Invoiced]],0)</f>
        <v>0</v>
      </c>
      <c r="BF66" s="18">
        <f>IF(InputAccountsReveived[[#This Row],[EOMonth]]=EOMONTH(FY04_M12,0),InputAccountsReveived[[#This Row],[Amount Invoiced]],0)</f>
        <v>0</v>
      </c>
      <c r="BG66" s="18">
        <f>IF(InputAccountsReveived[[#This Row],[EOMonth]]=EOMONTH(FY05_M01,0),InputAccountsReveived[[#This Row],[Amount Invoiced]],0)</f>
        <v>0</v>
      </c>
      <c r="BH66" s="18">
        <f>IF(InputAccountsReveived[[#This Row],[EOMonth]]=EOMONTH(FY05_M02,0),InputAccountsReveived[[#This Row],[Amount Invoiced]],0)</f>
        <v>0</v>
      </c>
      <c r="BI66" s="18">
        <f>IF(InputAccountsReveived[[#This Row],[EOMonth]]=EOMONTH(FY05_M03,0),InputAccountsReveived[[#This Row],[Amount Invoiced]],0)</f>
        <v>0</v>
      </c>
      <c r="BJ66" s="18">
        <f>IF(InputAccountsReveived[[#This Row],[EOMonth]]=EOMONTH(FY05_M04,0),InputAccountsReveived[[#This Row],[Amount Invoiced]],0)</f>
        <v>0</v>
      </c>
      <c r="BK66" s="18">
        <f>IF(InputAccountsReveived[[#This Row],[EOMonth]]=EOMONTH(FY05_M05,0),InputAccountsReveived[[#This Row],[Amount Invoiced]],0)</f>
        <v>0</v>
      </c>
      <c r="BL66" s="18">
        <f>IF(InputAccountsReveived[[#This Row],[EOMonth]]=EOMONTH(FY05_M06,0),InputAccountsReveived[[#This Row],[Amount Invoiced]],0)</f>
        <v>0</v>
      </c>
      <c r="BM66" s="18">
        <f>IF(InputAccountsReveived[[#This Row],[EOMonth]]=EOMONTH(FY05_M07,0),InputAccountsReveived[[#This Row],[Amount Invoiced]],0)</f>
        <v>0</v>
      </c>
      <c r="BN66" s="18">
        <f>IF(InputAccountsReveived[[#This Row],[EOMonth]]=EOMONTH(FY05_M08,0),InputAccountsReveived[[#This Row],[Amount Invoiced]],0)</f>
        <v>0</v>
      </c>
      <c r="BO66" s="18">
        <f>IF(InputAccountsReveived[[#This Row],[EOMonth]]=EOMONTH(FY05_M09,0),InputAccountsReveived[[#This Row],[Amount Invoiced]],0)</f>
        <v>0</v>
      </c>
      <c r="BP66" s="18">
        <f>IF(InputAccountsReveived[[#This Row],[EOMonth]]=EOMONTH(FY05_M10,0),InputAccountsReveived[[#This Row],[Amount Invoiced]],0)</f>
        <v>0</v>
      </c>
      <c r="BQ66" s="18">
        <f>IF(InputAccountsReveived[[#This Row],[EOMonth]]=EOMONTH(FY05_M11,0),InputAccountsReveived[[#This Row],[Amount Invoiced]],0)</f>
        <v>0</v>
      </c>
      <c r="BR66" s="18">
        <f>IF(InputAccountsReveived[[#This Row],[EOMonth]]=EOMONTH(FY05_M12,0),InputAccountsReveived[[#This Row],[Amount Invoiced]],0)</f>
        <v>0</v>
      </c>
    </row>
    <row r="67" spans="2:70" ht="16.5" thickTop="1" thickBot="1" x14ac:dyDescent="0.3">
      <c r="B67" s="68"/>
      <c r="C67" s="6"/>
      <c r="D67" s="68"/>
      <c r="E67" s="68"/>
      <c r="F67" s="11"/>
      <c r="G67" s="6"/>
      <c r="H67" s="69" t="str">
        <f>IF(ISBLANK(InputAccountsReveived[[#This Row],[Date Invoiced]]),"",EOMONTH(InputAccountsReveived[[#This Row],[Date Invoiced]],0))</f>
        <v/>
      </c>
      <c r="I67" s="68"/>
      <c r="K67" s="10">
        <f>IF(InputAccountsReveived[[#This Row],[EOMonth]]=EOMONTH(FY01_M01,0),InputAccountsReveived[[#This Row],[Amount Invoiced]],0)</f>
        <v>0</v>
      </c>
      <c r="L67" s="10">
        <f>IF(InputAccountsReveived[[#This Row],[EOMonth]]=EOMONTH(FY01_M02,0),InputAccountsReveived[[#This Row],[Amount Invoiced]],0)</f>
        <v>0</v>
      </c>
      <c r="M67" s="10">
        <f>IF(InputAccountsReveived[[#This Row],[EOMonth]]=EOMONTH(FY01_M03,0),InputAccountsReveived[[#This Row],[Amount Invoiced]],0)</f>
        <v>0</v>
      </c>
      <c r="N67" s="10">
        <f>IF(InputAccountsReveived[[#This Row],[EOMonth]]=EOMONTH(FY01_M04,0),InputAccountsReveived[[#This Row],[Amount Invoiced]],0)</f>
        <v>0</v>
      </c>
      <c r="O67" s="10">
        <f>IF(InputAccountsReveived[[#This Row],[EOMonth]]=EOMONTH(FY01_M05,0),InputAccountsReveived[[#This Row],[Amount Invoiced]],0)</f>
        <v>0</v>
      </c>
      <c r="P67" s="10">
        <f>IF(InputAccountsReveived[[#This Row],[EOMonth]]=EOMONTH(FY01_M06,0),InputAccountsReveived[[#This Row],[Amount Invoiced]],0)</f>
        <v>0</v>
      </c>
      <c r="Q67" s="10">
        <f>IF(InputAccountsReveived[[#This Row],[EOMonth]]=EOMONTH(FY01_M07,0),InputAccountsReveived[[#This Row],[Amount Invoiced]],0)</f>
        <v>0</v>
      </c>
      <c r="R67" s="10">
        <f>IF(InputAccountsReveived[[#This Row],[EOMonth]]=EOMONTH(FY01_M08,0),InputAccountsReveived[[#This Row],[Amount Invoiced]],0)</f>
        <v>0</v>
      </c>
      <c r="S67" s="10">
        <f>IF(InputAccountsReveived[[#This Row],[EOMonth]]=EOMONTH(FY01_M09,0),InputAccountsReveived[[#This Row],[Amount Invoiced]],0)</f>
        <v>0</v>
      </c>
      <c r="T67" s="10">
        <f>IF(InputAccountsReveived[[#This Row],[EOMonth]]=EOMONTH(FY01_M10,0),InputAccountsReveived[[#This Row],[Amount Invoiced]],0)</f>
        <v>0</v>
      </c>
      <c r="U67" s="10">
        <f>IF(InputAccountsReveived[[#This Row],[EOMonth]]=EOMONTH(FY01_M11,0),InputAccountsReveived[[#This Row],[Amount Invoiced]],0)</f>
        <v>0</v>
      </c>
      <c r="V67" s="10">
        <f>IF(InputAccountsReveived[[#This Row],[EOMonth]]=EOMONTH(FY01_M12,0),InputAccountsReveived[[#This Row],[Amount Invoiced]],0)</f>
        <v>0</v>
      </c>
      <c r="W67" s="18">
        <f>IF(InputAccountsReveived[[#This Row],[EOMonth]]=EOMONTH(FY02_M01,0),InputAccountsReveived[[#This Row],[Amount Invoiced]],0)</f>
        <v>0</v>
      </c>
      <c r="X67" s="18">
        <f>IF(InputAccountsReveived[[#This Row],[EOMonth]]=EOMONTH(FY02_M02,0),InputAccountsReveived[[#This Row],[Amount Invoiced]],0)</f>
        <v>0</v>
      </c>
      <c r="Y67" s="18">
        <f>IF(InputAccountsReveived[[#This Row],[EOMonth]]=EOMONTH(FY02_M03,0),InputAccountsReveived[[#This Row],[Amount Invoiced]],0)</f>
        <v>0</v>
      </c>
      <c r="Z67" s="18">
        <f>IF(InputAccountsReveived[[#This Row],[EOMonth]]=EOMONTH(FY02_M04,0),InputAccountsReveived[[#This Row],[Amount Invoiced]],0)</f>
        <v>0</v>
      </c>
      <c r="AA67" s="18">
        <f>IF(InputAccountsReveived[[#This Row],[EOMonth]]=EOMONTH(FY02_M05,0),InputAccountsReveived[[#This Row],[Amount Invoiced]],0)</f>
        <v>0</v>
      </c>
      <c r="AB67" s="18">
        <f>IF(InputAccountsReveived[[#This Row],[EOMonth]]=EOMONTH(FY02_M06,0),InputAccountsReveived[[#This Row],[Amount Invoiced]],0)</f>
        <v>0</v>
      </c>
      <c r="AC67" s="18">
        <f>IF(InputAccountsReveived[[#This Row],[EOMonth]]=EOMONTH(FY02_M07,0),InputAccountsReveived[[#This Row],[Amount Invoiced]],0)</f>
        <v>0</v>
      </c>
      <c r="AD67" s="18">
        <f>IF(InputAccountsReveived[[#This Row],[EOMonth]]=EOMONTH(FY02_M08,0),InputAccountsReveived[[#This Row],[Amount Invoiced]],0)</f>
        <v>0</v>
      </c>
      <c r="AE67" s="18">
        <f>IF(InputAccountsReveived[[#This Row],[EOMonth]]=EOMONTH(FY02_M09,0),InputAccountsReveived[[#This Row],[Amount Invoiced]],0)</f>
        <v>0</v>
      </c>
      <c r="AF67" s="18">
        <f>IF(InputAccountsReveived[[#This Row],[EOMonth]]=EOMONTH(FY02_M10,0),InputAccountsReveived[[#This Row],[Amount Invoiced]],0)</f>
        <v>0</v>
      </c>
      <c r="AG67" s="18">
        <f>IF(InputAccountsReveived[[#This Row],[EOMonth]]=EOMONTH(FY02_M11,0),InputAccountsReveived[[#This Row],[Amount Invoiced]],0)</f>
        <v>0</v>
      </c>
      <c r="AH67" s="18">
        <f>IF(InputAccountsReveived[[#This Row],[EOMonth]]=EOMONTH(FY02_M12,0),InputAccountsReveived[[#This Row],[Amount Invoiced]],0)</f>
        <v>0</v>
      </c>
      <c r="AI67" s="18">
        <f>IF(InputAccountsReveived[[#This Row],[EOMonth]]=EOMONTH(FY03_M01,0),InputAccountsReveived[[#This Row],[Amount Invoiced]],0)</f>
        <v>0</v>
      </c>
      <c r="AJ67" s="18">
        <f>IF(InputAccountsReveived[[#This Row],[EOMonth]]=EOMONTH(FY03_M02,0),InputAccountsReveived[[#This Row],[Amount Invoiced]],0)</f>
        <v>0</v>
      </c>
      <c r="AK67" s="18">
        <f>IF(InputAccountsReveived[[#This Row],[EOMonth]]=EOMONTH(FY03_M03,0),InputAccountsReveived[[#This Row],[Amount Invoiced]],0)</f>
        <v>0</v>
      </c>
      <c r="AL67" s="18">
        <f>IF(InputAccountsReveived[[#This Row],[EOMonth]]=EOMONTH(FY03_M04,0),InputAccountsReveived[[#This Row],[Amount Invoiced]],0)</f>
        <v>0</v>
      </c>
      <c r="AM67" s="18">
        <f>IF(InputAccountsReveived[[#This Row],[EOMonth]]=EOMONTH(FY03_M05,0),InputAccountsReveived[[#This Row],[Amount Invoiced]],0)</f>
        <v>0</v>
      </c>
      <c r="AN67" s="18">
        <f>IF(InputAccountsReveived[[#This Row],[EOMonth]]=EOMONTH(FY03_M06,0),InputAccountsReveived[[#This Row],[Amount Invoiced]],0)</f>
        <v>0</v>
      </c>
      <c r="AO67" s="18">
        <f>IF(InputAccountsReveived[[#This Row],[EOMonth]]=EOMONTH(FY03_M07,0),InputAccountsReveived[[#This Row],[Amount Invoiced]],0)</f>
        <v>0</v>
      </c>
      <c r="AP67" s="18">
        <f>IF(InputAccountsReveived[[#This Row],[EOMonth]]=EOMONTH(FY03_M08,0),InputAccountsReveived[[#This Row],[Amount Invoiced]],0)</f>
        <v>0</v>
      </c>
      <c r="AQ67" s="18">
        <f>IF(InputAccountsReveived[[#This Row],[EOMonth]]=EOMONTH(FY03_M09,0),InputAccountsReveived[[#This Row],[Amount Invoiced]],0)</f>
        <v>0</v>
      </c>
      <c r="AR67" s="18">
        <f>IF(InputAccountsReveived[[#This Row],[EOMonth]]=EOMONTH(FY03_M10,0),InputAccountsReveived[[#This Row],[Amount Invoiced]],0)</f>
        <v>0</v>
      </c>
      <c r="AS67" s="18">
        <f>IF(InputAccountsReveived[[#This Row],[EOMonth]]=EOMONTH(FY03_M11,0),InputAccountsReveived[[#This Row],[Amount Invoiced]],0)</f>
        <v>0</v>
      </c>
      <c r="AT67" s="18">
        <f>IF(InputAccountsReveived[[#This Row],[EOMonth]]=EOMONTH(FY03_M12,0),InputAccountsReveived[[#This Row],[Amount Invoiced]],0)</f>
        <v>0</v>
      </c>
      <c r="AU67" s="18">
        <f>IF(InputAccountsReveived[[#This Row],[EOMonth]]=EOMONTH(FY04_M01,0),InputAccountsReveived[[#This Row],[Amount Invoiced]],0)</f>
        <v>0</v>
      </c>
      <c r="AV67" s="18">
        <f>IF(InputAccountsReveived[[#This Row],[EOMonth]]=EOMONTH(FY04_M02,0),InputAccountsReveived[[#This Row],[Amount Invoiced]],0)</f>
        <v>0</v>
      </c>
      <c r="AW67" s="18">
        <f>IF(InputAccountsReveived[[#This Row],[EOMonth]]=EOMONTH(FY04_M03,0),InputAccountsReveived[[#This Row],[Amount Invoiced]],0)</f>
        <v>0</v>
      </c>
      <c r="AX67" s="18">
        <f>IF(InputAccountsReveived[[#This Row],[EOMonth]]=EOMONTH(FY04_M04,0),InputAccountsReveived[[#This Row],[Amount Invoiced]],0)</f>
        <v>0</v>
      </c>
      <c r="AY67" s="18">
        <f>IF(InputAccountsReveived[[#This Row],[EOMonth]]=EOMONTH(FY04_M05,0),InputAccountsReveived[[#This Row],[Amount Invoiced]],0)</f>
        <v>0</v>
      </c>
      <c r="AZ67" s="18">
        <f>IF(InputAccountsReveived[[#This Row],[EOMonth]]=EOMONTH(FY04_M06,0),InputAccountsReveived[[#This Row],[Amount Invoiced]],0)</f>
        <v>0</v>
      </c>
      <c r="BA67" s="18">
        <f>IF(InputAccountsReveived[[#This Row],[EOMonth]]=EOMONTH(FY04_M07,0),InputAccountsReveived[[#This Row],[Amount Invoiced]],0)</f>
        <v>0</v>
      </c>
      <c r="BB67" s="18">
        <f>IF(InputAccountsReveived[[#This Row],[EOMonth]]=EOMONTH(FY04_M08,0),InputAccountsReveived[[#This Row],[Amount Invoiced]],0)</f>
        <v>0</v>
      </c>
      <c r="BC67" s="18">
        <f>IF(InputAccountsReveived[[#This Row],[EOMonth]]=EOMONTH(FY04_M09,0),InputAccountsReveived[[#This Row],[Amount Invoiced]],0)</f>
        <v>0</v>
      </c>
      <c r="BD67" s="18">
        <f>IF(InputAccountsReveived[[#This Row],[EOMonth]]=EOMONTH(FY04_M10,0),InputAccountsReveived[[#This Row],[Amount Invoiced]],0)</f>
        <v>0</v>
      </c>
      <c r="BE67" s="18">
        <f>IF(InputAccountsReveived[[#This Row],[EOMonth]]=EOMONTH(FY04_M11,0),InputAccountsReveived[[#This Row],[Amount Invoiced]],0)</f>
        <v>0</v>
      </c>
      <c r="BF67" s="18">
        <f>IF(InputAccountsReveived[[#This Row],[EOMonth]]=EOMONTH(FY04_M12,0),InputAccountsReveived[[#This Row],[Amount Invoiced]],0)</f>
        <v>0</v>
      </c>
      <c r="BG67" s="18">
        <f>IF(InputAccountsReveived[[#This Row],[EOMonth]]=EOMONTH(FY05_M01,0),InputAccountsReveived[[#This Row],[Amount Invoiced]],0)</f>
        <v>0</v>
      </c>
      <c r="BH67" s="18">
        <f>IF(InputAccountsReveived[[#This Row],[EOMonth]]=EOMONTH(FY05_M02,0),InputAccountsReveived[[#This Row],[Amount Invoiced]],0)</f>
        <v>0</v>
      </c>
      <c r="BI67" s="18">
        <f>IF(InputAccountsReveived[[#This Row],[EOMonth]]=EOMONTH(FY05_M03,0),InputAccountsReveived[[#This Row],[Amount Invoiced]],0)</f>
        <v>0</v>
      </c>
      <c r="BJ67" s="18">
        <f>IF(InputAccountsReveived[[#This Row],[EOMonth]]=EOMONTH(FY05_M04,0),InputAccountsReveived[[#This Row],[Amount Invoiced]],0)</f>
        <v>0</v>
      </c>
      <c r="BK67" s="18">
        <f>IF(InputAccountsReveived[[#This Row],[EOMonth]]=EOMONTH(FY05_M05,0),InputAccountsReveived[[#This Row],[Amount Invoiced]],0)</f>
        <v>0</v>
      </c>
      <c r="BL67" s="18">
        <f>IF(InputAccountsReveived[[#This Row],[EOMonth]]=EOMONTH(FY05_M06,0),InputAccountsReveived[[#This Row],[Amount Invoiced]],0)</f>
        <v>0</v>
      </c>
      <c r="BM67" s="18">
        <f>IF(InputAccountsReveived[[#This Row],[EOMonth]]=EOMONTH(FY05_M07,0),InputAccountsReveived[[#This Row],[Amount Invoiced]],0)</f>
        <v>0</v>
      </c>
      <c r="BN67" s="18">
        <f>IF(InputAccountsReveived[[#This Row],[EOMonth]]=EOMONTH(FY05_M08,0),InputAccountsReveived[[#This Row],[Amount Invoiced]],0)</f>
        <v>0</v>
      </c>
      <c r="BO67" s="18">
        <f>IF(InputAccountsReveived[[#This Row],[EOMonth]]=EOMONTH(FY05_M09,0),InputAccountsReveived[[#This Row],[Amount Invoiced]],0)</f>
        <v>0</v>
      </c>
      <c r="BP67" s="18">
        <f>IF(InputAccountsReveived[[#This Row],[EOMonth]]=EOMONTH(FY05_M10,0),InputAccountsReveived[[#This Row],[Amount Invoiced]],0)</f>
        <v>0</v>
      </c>
      <c r="BQ67" s="18">
        <f>IF(InputAccountsReveived[[#This Row],[EOMonth]]=EOMONTH(FY05_M11,0),InputAccountsReveived[[#This Row],[Amount Invoiced]],0)</f>
        <v>0</v>
      </c>
      <c r="BR67" s="18">
        <f>IF(InputAccountsReveived[[#This Row],[EOMonth]]=EOMONTH(FY05_M12,0),InputAccountsReveived[[#This Row],[Amount Invoiced]],0)</f>
        <v>0</v>
      </c>
    </row>
    <row r="68" spans="2:70" ht="16.5" thickTop="1" thickBot="1" x14ac:dyDescent="0.3">
      <c r="B68" s="68"/>
      <c r="C68" s="6"/>
      <c r="D68" s="68"/>
      <c r="E68" s="68"/>
      <c r="F68" s="11"/>
      <c r="G68" s="6"/>
      <c r="H68" s="69" t="str">
        <f>IF(ISBLANK(InputAccountsReveived[[#This Row],[Date Invoiced]]),"",EOMONTH(InputAccountsReveived[[#This Row],[Date Invoiced]],0))</f>
        <v/>
      </c>
      <c r="I68" s="68"/>
      <c r="K68" s="10">
        <f>IF(InputAccountsReveived[[#This Row],[EOMonth]]=EOMONTH(FY01_M01,0),InputAccountsReveived[[#This Row],[Amount Invoiced]],0)</f>
        <v>0</v>
      </c>
      <c r="L68" s="10">
        <f>IF(InputAccountsReveived[[#This Row],[EOMonth]]=EOMONTH(FY01_M02,0),InputAccountsReveived[[#This Row],[Amount Invoiced]],0)</f>
        <v>0</v>
      </c>
      <c r="M68" s="10">
        <f>IF(InputAccountsReveived[[#This Row],[EOMonth]]=EOMONTH(FY01_M03,0),InputAccountsReveived[[#This Row],[Amount Invoiced]],0)</f>
        <v>0</v>
      </c>
      <c r="N68" s="10">
        <f>IF(InputAccountsReveived[[#This Row],[EOMonth]]=EOMONTH(FY01_M04,0),InputAccountsReveived[[#This Row],[Amount Invoiced]],0)</f>
        <v>0</v>
      </c>
      <c r="O68" s="10">
        <f>IF(InputAccountsReveived[[#This Row],[EOMonth]]=EOMONTH(FY01_M05,0),InputAccountsReveived[[#This Row],[Amount Invoiced]],0)</f>
        <v>0</v>
      </c>
      <c r="P68" s="10">
        <f>IF(InputAccountsReveived[[#This Row],[EOMonth]]=EOMONTH(FY01_M06,0),InputAccountsReveived[[#This Row],[Amount Invoiced]],0)</f>
        <v>0</v>
      </c>
      <c r="Q68" s="10">
        <f>IF(InputAccountsReveived[[#This Row],[EOMonth]]=EOMONTH(FY01_M07,0),InputAccountsReveived[[#This Row],[Amount Invoiced]],0)</f>
        <v>0</v>
      </c>
      <c r="R68" s="10">
        <f>IF(InputAccountsReveived[[#This Row],[EOMonth]]=EOMONTH(FY01_M08,0),InputAccountsReveived[[#This Row],[Amount Invoiced]],0)</f>
        <v>0</v>
      </c>
      <c r="S68" s="10">
        <f>IF(InputAccountsReveived[[#This Row],[EOMonth]]=EOMONTH(FY01_M09,0),InputAccountsReveived[[#This Row],[Amount Invoiced]],0)</f>
        <v>0</v>
      </c>
      <c r="T68" s="10">
        <f>IF(InputAccountsReveived[[#This Row],[EOMonth]]=EOMONTH(FY01_M10,0),InputAccountsReveived[[#This Row],[Amount Invoiced]],0)</f>
        <v>0</v>
      </c>
      <c r="U68" s="10">
        <f>IF(InputAccountsReveived[[#This Row],[EOMonth]]=EOMONTH(FY01_M11,0),InputAccountsReveived[[#This Row],[Amount Invoiced]],0)</f>
        <v>0</v>
      </c>
      <c r="V68" s="10">
        <f>IF(InputAccountsReveived[[#This Row],[EOMonth]]=EOMONTH(FY01_M12,0),InputAccountsReveived[[#This Row],[Amount Invoiced]],0)</f>
        <v>0</v>
      </c>
      <c r="W68" s="18">
        <f>IF(InputAccountsReveived[[#This Row],[EOMonth]]=EOMONTH(FY02_M01,0),InputAccountsReveived[[#This Row],[Amount Invoiced]],0)</f>
        <v>0</v>
      </c>
      <c r="X68" s="18">
        <f>IF(InputAccountsReveived[[#This Row],[EOMonth]]=EOMONTH(FY02_M02,0),InputAccountsReveived[[#This Row],[Amount Invoiced]],0)</f>
        <v>0</v>
      </c>
      <c r="Y68" s="18">
        <f>IF(InputAccountsReveived[[#This Row],[EOMonth]]=EOMONTH(FY02_M03,0),InputAccountsReveived[[#This Row],[Amount Invoiced]],0)</f>
        <v>0</v>
      </c>
      <c r="Z68" s="18">
        <f>IF(InputAccountsReveived[[#This Row],[EOMonth]]=EOMONTH(FY02_M04,0),InputAccountsReveived[[#This Row],[Amount Invoiced]],0)</f>
        <v>0</v>
      </c>
      <c r="AA68" s="18">
        <f>IF(InputAccountsReveived[[#This Row],[EOMonth]]=EOMONTH(FY02_M05,0),InputAccountsReveived[[#This Row],[Amount Invoiced]],0)</f>
        <v>0</v>
      </c>
      <c r="AB68" s="18">
        <f>IF(InputAccountsReveived[[#This Row],[EOMonth]]=EOMONTH(FY02_M06,0),InputAccountsReveived[[#This Row],[Amount Invoiced]],0)</f>
        <v>0</v>
      </c>
      <c r="AC68" s="18">
        <f>IF(InputAccountsReveived[[#This Row],[EOMonth]]=EOMONTH(FY02_M07,0),InputAccountsReveived[[#This Row],[Amount Invoiced]],0)</f>
        <v>0</v>
      </c>
      <c r="AD68" s="18">
        <f>IF(InputAccountsReveived[[#This Row],[EOMonth]]=EOMONTH(FY02_M08,0),InputAccountsReveived[[#This Row],[Amount Invoiced]],0)</f>
        <v>0</v>
      </c>
      <c r="AE68" s="18">
        <f>IF(InputAccountsReveived[[#This Row],[EOMonth]]=EOMONTH(FY02_M09,0),InputAccountsReveived[[#This Row],[Amount Invoiced]],0)</f>
        <v>0</v>
      </c>
      <c r="AF68" s="18">
        <f>IF(InputAccountsReveived[[#This Row],[EOMonth]]=EOMONTH(FY02_M10,0),InputAccountsReveived[[#This Row],[Amount Invoiced]],0)</f>
        <v>0</v>
      </c>
      <c r="AG68" s="18">
        <f>IF(InputAccountsReveived[[#This Row],[EOMonth]]=EOMONTH(FY02_M11,0),InputAccountsReveived[[#This Row],[Amount Invoiced]],0)</f>
        <v>0</v>
      </c>
      <c r="AH68" s="18">
        <f>IF(InputAccountsReveived[[#This Row],[EOMonth]]=EOMONTH(FY02_M12,0),InputAccountsReveived[[#This Row],[Amount Invoiced]],0)</f>
        <v>0</v>
      </c>
      <c r="AI68" s="18">
        <f>IF(InputAccountsReveived[[#This Row],[EOMonth]]=EOMONTH(FY03_M01,0),InputAccountsReveived[[#This Row],[Amount Invoiced]],0)</f>
        <v>0</v>
      </c>
      <c r="AJ68" s="18">
        <f>IF(InputAccountsReveived[[#This Row],[EOMonth]]=EOMONTH(FY03_M02,0),InputAccountsReveived[[#This Row],[Amount Invoiced]],0)</f>
        <v>0</v>
      </c>
      <c r="AK68" s="18">
        <f>IF(InputAccountsReveived[[#This Row],[EOMonth]]=EOMONTH(FY03_M03,0),InputAccountsReveived[[#This Row],[Amount Invoiced]],0)</f>
        <v>0</v>
      </c>
      <c r="AL68" s="18">
        <f>IF(InputAccountsReveived[[#This Row],[EOMonth]]=EOMONTH(FY03_M04,0),InputAccountsReveived[[#This Row],[Amount Invoiced]],0)</f>
        <v>0</v>
      </c>
      <c r="AM68" s="18">
        <f>IF(InputAccountsReveived[[#This Row],[EOMonth]]=EOMONTH(FY03_M05,0),InputAccountsReveived[[#This Row],[Amount Invoiced]],0)</f>
        <v>0</v>
      </c>
      <c r="AN68" s="18">
        <f>IF(InputAccountsReveived[[#This Row],[EOMonth]]=EOMONTH(FY03_M06,0),InputAccountsReveived[[#This Row],[Amount Invoiced]],0)</f>
        <v>0</v>
      </c>
      <c r="AO68" s="18">
        <f>IF(InputAccountsReveived[[#This Row],[EOMonth]]=EOMONTH(FY03_M07,0),InputAccountsReveived[[#This Row],[Amount Invoiced]],0)</f>
        <v>0</v>
      </c>
      <c r="AP68" s="18">
        <f>IF(InputAccountsReveived[[#This Row],[EOMonth]]=EOMONTH(FY03_M08,0),InputAccountsReveived[[#This Row],[Amount Invoiced]],0)</f>
        <v>0</v>
      </c>
      <c r="AQ68" s="18">
        <f>IF(InputAccountsReveived[[#This Row],[EOMonth]]=EOMONTH(FY03_M09,0),InputAccountsReveived[[#This Row],[Amount Invoiced]],0)</f>
        <v>0</v>
      </c>
      <c r="AR68" s="18">
        <f>IF(InputAccountsReveived[[#This Row],[EOMonth]]=EOMONTH(FY03_M10,0),InputAccountsReveived[[#This Row],[Amount Invoiced]],0)</f>
        <v>0</v>
      </c>
      <c r="AS68" s="18">
        <f>IF(InputAccountsReveived[[#This Row],[EOMonth]]=EOMONTH(FY03_M11,0),InputAccountsReveived[[#This Row],[Amount Invoiced]],0)</f>
        <v>0</v>
      </c>
      <c r="AT68" s="18">
        <f>IF(InputAccountsReveived[[#This Row],[EOMonth]]=EOMONTH(FY03_M12,0),InputAccountsReveived[[#This Row],[Amount Invoiced]],0)</f>
        <v>0</v>
      </c>
      <c r="AU68" s="18">
        <f>IF(InputAccountsReveived[[#This Row],[EOMonth]]=EOMONTH(FY04_M01,0),InputAccountsReveived[[#This Row],[Amount Invoiced]],0)</f>
        <v>0</v>
      </c>
      <c r="AV68" s="18">
        <f>IF(InputAccountsReveived[[#This Row],[EOMonth]]=EOMONTH(FY04_M02,0),InputAccountsReveived[[#This Row],[Amount Invoiced]],0)</f>
        <v>0</v>
      </c>
      <c r="AW68" s="18">
        <f>IF(InputAccountsReveived[[#This Row],[EOMonth]]=EOMONTH(FY04_M03,0),InputAccountsReveived[[#This Row],[Amount Invoiced]],0)</f>
        <v>0</v>
      </c>
      <c r="AX68" s="18">
        <f>IF(InputAccountsReveived[[#This Row],[EOMonth]]=EOMONTH(FY04_M04,0),InputAccountsReveived[[#This Row],[Amount Invoiced]],0)</f>
        <v>0</v>
      </c>
      <c r="AY68" s="18">
        <f>IF(InputAccountsReveived[[#This Row],[EOMonth]]=EOMONTH(FY04_M05,0),InputAccountsReveived[[#This Row],[Amount Invoiced]],0)</f>
        <v>0</v>
      </c>
      <c r="AZ68" s="18">
        <f>IF(InputAccountsReveived[[#This Row],[EOMonth]]=EOMONTH(FY04_M06,0),InputAccountsReveived[[#This Row],[Amount Invoiced]],0)</f>
        <v>0</v>
      </c>
      <c r="BA68" s="18">
        <f>IF(InputAccountsReveived[[#This Row],[EOMonth]]=EOMONTH(FY04_M07,0),InputAccountsReveived[[#This Row],[Amount Invoiced]],0)</f>
        <v>0</v>
      </c>
      <c r="BB68" s="18">
        <f>IF(InputAccountsReveived[[#This Row],[EOMonth]]=EOMONTH(FY04_M08,0),InputAccountsReveived[[#This Row],[Amount Invoiced]],0)</f>
        <v>0</v>
      </c>
      <c r="BC68" s="18">
        <f>IF(InputAccountsReveived[[#This Row],[EOMonth]]=EOMONTH(FY04_M09,0),InputAccountsReveived[[#This Row],[Amount Invoiced]],0)</f>
        <v>0</v>
      </c>
      <c r="BD68" s="18">
        <f>IF(InputAccountsReveived[[#This Row],[EOMonth]]=EOMONTH(FY04_M10,0),InputAccountsReveived[[#This Row],[Amount Invoiced]],0)</f>
        <v>0</v>
      </c>
      <c r="BE68" s="18">
        <f>IF(InputAccountsReveived[[#This Row],[EOMonth]]=EOMONTH(FY04_M11,0),InputAccountsReveived[[#This Row],[Amount Invoiced]],0)</f>
        <v>0</v>
      </c>
      <c r="BF68" s="18">
        <f>IF(InputAccountsReveived[[#This Row],[EOMonth]]=EOMONTH(FY04_M12,0),InputAccountsReveived[[#This Row],[Amount Invoiced]],0)</f>
        <v>0</v>
      </c>
      <c r="BG68" s="18">
        <f>IF(InputAccountsReveived[[#This Row],[EOMonth]]=EOMONTH(FY05_M01,0),InputAccountsReveived[[#This Row],[Amount Invoiced]],0)</f>
        <v>0</v>
      </c>
      <c r="BH68" s="18">
        <f>IF(InputAccountsReveived[[#This Row],[EOMonth]]=EOMONTH(FY05_M02,0),InputAccountsReveived[[#This Row],[Amount Invoiced]],0)</f>
        <v>0</v>
      </c>
      <c r="BI68" s="18">
        <f>IF(InputAccountsReveived[[#This Row],[EOMonth]]=EOMONTH(FY05_M03,0),InputAccountsReveived[[#This Row],[Amount Invoiced]],0)</f>
        <v>0</v>
      </c>
      <c r="BJ68" s="18">
        <f>IF(InputAccountsReveived[[#This Row],[EOMonth]]=EOMONTH(FY05_M04,0),InputAccountsReveived[[#This Row],[Amount Invoiced]],0)</f>
        <v>0</v>
      </c>
      <c r="BK68" s="18">
        <f>IF(InputAccountsReveived[[#This Row],[EOMonth]]=EOMONTH(FY05_M05,0),InputAccountsReveived[[#This Row],[Amount Invoiced]],0)</f>
        <v>0</v>
      </c>
      <c r="BL68" s="18">
        <f>IF(InputAccountsReveived[[#This Row],[EOMonth]]=EOMONTH(FY05_M06,0),InputAccountsReveived[[#This Row],[Amount Invoiced]],0)</f>
        <v>0</v>
      </c>
      <c r="BM68" s="18">
        <f>IF(InputAccountsReveived[[#This Row],[EOMonth]]=EOMONTH(FY05_M07,0),InputAccountsReveived[[#This Row],[Amount Invoiced]],0)</f>
        <v>0</v>
      </c>
      <c r="BN68" s="18">
        <f>IF(InputAccountsReveived[[#This Row],[EOMonth]]=EOMONTH(FY05_M08,0),InputAccountsReveived[[#This Row],[Amount Invoiced]],0)</f>
        <v>0</v>
      </c>
      <c r="BO68" s="18">
        <f>IF(InputAccountsReveived[[#This Row],[EOMonth]]=EOMONTH(FY05_M09,0),InputAccountsReveived[[#This Row],[Amount Invoiced]],0)</f>
        <v>0</v>
      </c>
      <c r="BP68" s="18">
        <f>IF(InputAccountsReveived[[#This Row],[EOMonth]]=EOMONTH(FY05_M10,0),InputAccountsReveived[[#This Row],[Amount Invoiced]],0)</f>
        <v>0</v>
      </c>
      <c r="BQ68" s="18">
        <f>IF(InputAccountsReveived[[#This Row],[EOMonth]]=EOMONTH(FY05_M11,0),InputAccountsReveived[[#This Row],[Amount Invoiced]],0)</f>
        <v>0</v>
      </c>
      <c r="BR68" s="18">
        <f>IF(InputAccountsReveived[[#This Row],[EOMonth]]=EOMONTH(FY05_M12,0),InputAccountsReveived[[#This Row],[Amount Invoiced]],0)</f>
        <v>0</v>
      </c>
    </row>
    <row r="69" spans="2:70" ht="16.5" thickTop="1" thickBot="1" x14ac:dyDescent="0.3">
      <c r="B69" s="68"/>
      <c r="C69" s="6"/>
      <c r="D69" s="68"/>
      <c r="E69" s="68"/>
      <c r="F69" s="11"/>
      <c r="G69" s="6"/>
      <c r="H69" s="69" t="str">
        <f>IF(ISBLANK(InputAccountsReveived[[#This Row],[Date Invoiced]]),"",EOMONTH(InputAccountsReveived[[#This Row],[Date Invoiced]],0))</f>
        <v/>
      </c>
      <c r="I69" s="69"/>
      <c r="K69" s="10">
        <f>IF(InputAccountsReveived[[#This Row],[EOMonth]]=EOMONTH(FY01_M01,0),InputAccountsReveived[[#This Row],[Amount Invoiced]],0)</f>
        <v>0</v>
      </c>
      <c r="L69" s="10">
        <f>IF(InputAccountsReveived[[#This Row],[EOMonth]]=EOMONTH(FY01_M02,0),InputAccountsReveived[[#This Row],[Amount Invoiced]],0)</f>
        <v>0</v>
      </c>
      <c r="M69" s="10">
        <f>IF(InputAccountsReveived[[#This Row],[EOMonth]]=EOMONTH(FY01_M03,0),InputAccountsReveived[[#This Row],[Amount Invoiced]],0)</f>
        <v>0</v>
      </c>
      <c r="N69" s="10">
        <f>IF(InputAccountsReveived[[#This Row],[EOMonth]]=EOMONTH(FY01_M04,0),InputAccountsReveived[[#This Row],[Amount Invoiced]],0)</f>
        <v>0</v>
      </c>
      <c r="O69" s="10">
        <f>IF(InputAccountsReveived[[#This Row],[EOMonth]]=EOMONTH(FY01_M05,0),InputAccountsReveived[[#This Row],[Amount Invoiced]],0)</f>
        <v>0</v>
      </c>
      <c r="P69" s="10">
        <f>IF(InputAccountsReveived[[#This Row],[EOMonth]]=EOMONTH(FY01_M06,0),InputAccountsReveived[[#This Row],[Amount Invoiced]],0)</f>
        <v>0</v>
      </c>
      <c r="Q69" s="10">
        <f>IF(InputAccountsReveived[[#This Row],[EOMonth]]=EOMONTH(FY01_M07,0),InputAccountsReveived[[#This Row],[Amount Invoiced]],0)</f>
        <v>0</v>
      </c>
      <c r="R69" s="10">
        <f>IF(InputAccountsReveived[[#This Row],[EOMonth]]=EOMONTH(FY01_M08,0),InputAccountsReveived[[#This Row],[Amount Invoiced]],0)</f>
        <v>0</v>
      </c>
      <c r="S69" s="10">
        <f>IF(InputAccountsReveived[[#This Row],[EOMonth]]=EOMONTH(FY01_M09,0),InputAccountsReveived[[#This Row],[Amount Invoiced]],0)</f>
        <v>0</v>
      </c>
      <c r="T69" s="10">
        <f>IF(InputAccountsReveived[[#This Row],[EOMonth]]=EOMONTH(FY01_M10,0),InputAccountsReveived[[#This Row],[Amount Invoiced]],0)</f>
        <v>0</v>
      </c>
      <c r="U69" s="10">
        <f>IF(InputAccountsReveived[[#This Row],[EOMonth]]=EOMONTH(FY01_M11,0),InputAccountsReveived[[#This Row],[Amount Invoiced]],0)</f>
        <v>0</v>
      </c>
      <c r="V69" s="10">
        <f>IF(InputAccountsReveived[[#This Row],[EOMonth]]=EOMONTH(FY01_M12,0),InputAccountsReveived[[#This Row],[Amount Invoiced]],0)</f>
        <v>0</v>
      </c>
      <c r="W69" s="18">
        <f>IF(InputAccountsReveived[[#This Row],[EOMonth]]=EOMONTH(FY02_M01,0),InputAccountsReveived[[#This Row],[Amount Invoiced]],0)</f>
        <v>0</v>
      </c>
      <c r="X69" s="18">
        <f>IF(InputAccountsReveived[[#This Row],[EOMonth]]=EOMONTH(FY02_M02,0),InputAccountsReveived[[#This Row],[Amount Invoiced]],0)</f>
        <v>0</v>
      </c>
      <c r="Y69" s="18">
        <f>IF(InputAccountsReveived[[#This Row],[EOMonth]]=EOMONTH(FY02_M03,0),InputAccountsReveived[[#This Row],[Amount Invoiced]],0)</f>
        <v>0</v>
      </c>
      <c r="Z69" s="18">
        <f>IF(InputAccountsReveived[[#This Row],[EOMonth]]=EOMONTH(FY02_M04,0),InputAccountsReveived[[#This Row],[Amount Invoiced]],0)</f>
        <v>0</v>
      </c>
      <c r="AA69" s="18">
        <f>IF(InputAccountsReveived[[#This Row],[EOMonth]]=EOMONTH(FY02_M05,0),InputAccountsReveived[[#This Row],[Amount Invoiced]],0)</f>
        <v>0</v>
      </c>
      <c r="AB69" s="18">
        <f>IF(InputAccountsReveived[[#This Row],[EOMonth]]=EOMONTH(FY02_M06,0),InputAccountsReveived[[#This Row],[Amount Invoiced]],0)</f>
        <v>0</v>
      </c>
      <c r="AC69" s="18">
        <f>IF(InputAccountsReveived[[#This Row],[EOMonth]]=EOMONTH(FY02_M07,0),InputAccountsReveived[[#This Row],[Amount Invoiced]],0)</f>
        <v>0</v>
      </c>
      <c r="AD69" s="18">
        <f>IF(InputAccountsReveived[[#This Row],[EOMonth]]=EOMONTH(FY02_M08,0),InputAccountsReveived[[#This Row],[Amount Invoiced]],0)</f>
        <v>0</v>
      </c>
      <c r="AE69" s="18">
        <f>IF(InputAccountsReveived[[#This Row],[EOMonth]]=EOMONTH(FY02_M09,0),InputAccountsReveived[[#This Row],[Amount Invoiced]],0)</f>
        <v>0</v>
      </c>
      <c r="AF69" s="18">
        <f>IF(InputAccountsReveived[[#This Row],[EOMonth]]=EOMONTH(FY02_M10,0),InputAccountsReveived[[#This Row],[Amount Invoiced]],0)</f>
        <v>0</v>
      </c>
      <c r="AG69" s="18">
        <f>IF(InputAccountsReveived[[#This Row],[EOMonth]]=EOMONTH(FY02_M11,0),InputAccountsReveived[[#This Row],[Amount Invoiced]],0)</f>
        <v>0</v>
      </c>
      <c r="AH69" s="18">
        <f>IF(InputAccountsReveived[[#This Row],[EOMonth]]=EOMONTH(FY02_M12,0),InputAccountsReveived[[#This Row],[Amount Invoiced]],0)</f>
        <v>0</v>
      </c>
      <c r="AI69" s="18">
        <f>IF(InputAccountsReveived[[#This Row],[EOMonth]]=EOMONTH(FY03_M01,0),InputAccountsReveived[[#This Row],[Amount Invoiced]],0)</f>
        <v>0</v>
      </c>
      <c r="AJ69" s="18">
        <f>IF(InputAccountsReveived[[#This Row],[EOMonth]]=EOMONTH(FY03_M02,0),InputAccountsReveived[[#This Row],[Amount Invoiced]],0)</f>
        <v>0</v>
      </c>
      <c r="AK69" s="18">
        <f>IF(InputAccountsReveived[[#This Row],[EOMonth]]=EOMONTH(FY03_M03,0),InputAccountsReveived[[#This Row],[Amount Invoiced]],0)</f>
        <v>0</v>
      </c>
      <c r="AL69" s="18">
        <f>IF(InputAccountsReveived[[#This Row],[EOMonth]]=EOMONTH(FY03_M04,0),InputAccountsReveived[[#This Row],[Amount Invoiced]],0)</f>
        <v>0</v>
      </c>
      <c r="AM69" s="18">
        <f>IF(InputAccountsReveived[[#This Row],[EOMonth]]=EOMONTH(FY03_M05,0),InputAccountsReveived[[#This Row],[Amount Invoiced]],0)</f>
        <v>0</v>
      </c>
      <c r="AN69" s="18">
        <f>IF(InputAccountsReveived[[#This Row],[EOMonth]]=EOMONTH(FY03_M06,0),InputAccountsReveived[[#This Row],[Amount Invoiced]],0)</f>
        <v>0</v>
      </c>
      <c r="AO69" s="18">
        <f>IF(InputAccountsReveived[[#This Row],[EOMonth]]=EOMONTH(FY03_M07,0),InputAccountsReveived[[#This Row],[Amount Invoiced]],0)</f>
        <v>0</v>
      </c>
      <c r="AP69" s="18">
        <f>IF(InputAccountsReveived[[#This Row],[EOMonth]]=EOMONTH(FY03_M08,0),InputAccountsReveived[[#This Row],[Amount Invoiced]],0)</f>
        <v>0</v>
      </c>
      <c r="AQ69" s="18">
        <f>IF(InputAccountsReveived[[#This Row],[EOMonth]]=EOMONTH(FY03_M09,0),InputAccountsReveived[[#This Row],[Amount Invoiced]],0)</f>
        <v>0</v>
      </c>
      <c r="AR69" s="18">
        <f>IF(InputAccountsReveived[[#This Row],[EOMonth]]=EOMONTH(FY03_M10,0),InputAccountsReveived[[#This Row],[Amount Invoiced]],0)</f>
        <v>0</v>
      </c>
      <c r="AS69" s="18">
        <f>IF(InputAccountsReveived[[#This Row],[EOMonth]]=EOMONTH(FY03_M11,0),InputAccountsReveived[[#This Row],[Amount Invoiced]],0)</f>
        <v>0</v>
      </c>
      <c r="AT69" s="18">
        <f>IF(InputAccountsReveived[[#This Row],[EOMonth]]=EOMONTH(FY03_M12,0),InputAccountsReveived[[#This Row],[Amount Invoiced]],0)</f>
        <v>0</v>
      </c>
      <c r="AU69" s="18">
        <f>IF(InputAccountsReveived[[#This Row],[EOMonth]]=EOMONTH(FY04_M01,0),InputAccountsReveived[[#This Row],[Amount Invoiced]],0)</f>
        <v>0</v>
      </c>
      <c r="AV69" s="18">
        <f>IF(InputAccountsReveived[[#This Row],[EOMonth]]=EOMONTH(FY04_M02,0),InputAccountsReveived[[#This Row],[Amount Invoiced]],0)</f>
        <v>0</v>
      </c>
      <c r="AW69" s="18">
        <f>IF(InputAccountsReveived[[#This Row],[EOMonth]]=EOMONTH(FY04_M03,0),InputAccountsReveived[[#This Row],[Amount Invoiced]],0)</f>
        <v>0</v>
      </c>
      <c r="AX69" s="18">
        <f>IF(InputAccountsReveived[[#This Row],[EOMonth]]=EOMONTH(FY04_M04,0),InputAccountsReveived[[#This Row],[Amount Invoiced]],0)</f>
        <v>0</v>
      </c>
      <c r="AY69" s="18">
        <f>IF(InputAccountsReveived[[#This Row],[EOMonth]]=EOMONTH(FY04_M05,0),InputAccountsReveived[[#This Row],[Amount Invoiced]],0)</f>
        <v>0</v>
      </c>
      <c r="AZ69" s="18">
        <f>IF(InputAccountsReveived[[#This Row],[EOMonth]]=EOMONTH(FY04_M06,0),InputAccountsReveived[[#This Row],[Amount Invoiced]],0)</f>
        <v>0</v>
      </c>
      <c r="BA69" s="18">
        <f>IF(InputAccountsReveived[[#This Row],[EOMonth]]=EOMONTH(FY04_M07,0),InputAccountsReveived[[#This Row],[Amount Invoiced]],0)</f>
        <v>0</v>
      </c>
      <c r="BB69" s="18">
        <f>IF(InputAccountsReveived[[#This Row],[EOMonth]]=EOMONTH(FY04_M08,0),InputAccountsReveived[[#This Row],[Amount Invoiced]],0)</f>
        <v>0</v>
      </c>
      <c r="BC69" s="18">
        <f>IF(InputAccountsReveived[[#This Row],[EOMonth]]=EOMONTH(FY04_M09,0),InputAccountsReveived[[#This Row],[Amount Invoiced]],0)</f>
        <v>0</v>
      </c>
      <c r="BD69" s="18">
        <f>IF(InputAccountsReveived[[#This Row],[EOMonth]]=EOMONTH(FY04_M10,0),InputAccountsReveived[[#This Row],[Amount Invoiced]],0)</f>
        <v>0</v>
      </c>
      <c r="BE69" s="18">
        <f>IF(InputAccountsReveived[[#This Row],[EOMonth]]=EOMONTH(FY04_M11,0),InputAccountsReveived[[#This Row],[Amount Invoiced]],0)</f>
        <v>0</v>
      </c>
      <c r="BF69" s="18">
        <f>IF(InputAccountsReveived[[#This Row],[EOMonth]]=EOMONTH(FY04_M12,0),InputAccountsReveived[[#This Row],[Amount Invoiced]],0)</f>
        <v>0</v>
      </c>
      <c r="BG69" s="18">
        <f>IF(InputAccountsReveived[[#This Row],[EOMonth]]=EOMONTH(FY05_M01,0),InputAccountsReveived[[#This Row],[Amount Invoiced]],0)</f>
        <v>0</v>
      </c>
      <c r="BH69" s="18">
        <f>IF(InputAccountsReveived[[#This Row],[EOMonth]]=EOMONTH(FY05_M02,0),InputAccountsReveived[[#This Row],[Amount Invoiced]],0)</f>
        <v>0</v>
      </c>
      <c r="BI69" s="18">
        <f>IF(InputAccountsReveived[[#This Row],[EOMonth]]=EOMONTH(FY05_M03,0),InputAccountsReveived[[#This Row],[Amount Invoiced]],0)</f>
        <v>0</v>
      </c>
      <c r="BJ69" s="18">
        <f>IF(InputAccountsReveived[[#This Row],[EOMonth]]=EOMONTH(FY05_M04,0),InputAccountsReveived[[#This Row],[Amount Invoiced]],0)</f>
        <v>0</v>
      </c>
      <c r="BK69" s="18">
        <f>IF(InputAccountsReveived[[#This Row],[EOMonth]]=EOMONTH(FY05_M05,0),InputAccountsReveived[[#This Row],[Amount Invoiced]],0)</f>
        <v>0</v>
      </c>
      <c r="BL69" s="18">
        <f>IF(InputAccountsReveived[[#This Row],[EOMonth]]=EOMONTH(FY05_M06,0),InputAccountsReveived[[#This Row],[Amount Invoiced]],0)</f>
        <v>0</v>
      </c>
      <c r="BM69" s="18">
        <f>IF(InputAccountsReveived[[#This Row],[EOMonth]]=EOMONTH(FY05_M07,0),InputAccountsReveived[[#This Row],[Amount Invoiced]],0)</f>
        <v>0</v>
      </c>
      <c r="BN69" s="18">
        <f>IF(InputAccountsReveived[[#This Row],[EOMonth]]=EOMONTH(FY05_M08,0),InputAccountsReveived[[#This Row],[Amount Invoiced]],0)</f>
        <v>0</v>
      </c>
      <c r="BO69" s="18">
        <f>IF(InputAccountsReveived[[#This Row],[EOMonth]]=EOMONTH(FY05_M09,0),InputAccountsReveived[[#This Row],[Amount Invoiced]],0)</f>
        <v>0</v>
      </c>
      <c r="BP69" s="18">
        <f>IF(InputAccountsReveived[[#This Row],[EOMonth]]=EOMONTH(FY05_M10,0),InputAccountsReveived[[#This Row],[Amount Invoiced]],0)</f>
        <v>0</v>
      </c>
      <c r="BQ69" s="18">
        <f>IF(InputAccountsReveived[[#This Row],[EOMonth]]=EOMONTH(FY05_M11,0),InputAccountsReveived[[#This Row],[Amount Invoiced]],0)</f>
        <v>0</v>
      </c>
      <c r="BR69" s="18">
        <f>IF(InputAccountsReveived[[#This Row],[EOMonth]]=EOMONTH(FY05_M12,0),InputAccountsReveived[[#This Row],[Amount Invoiced]],0)</f>
        <v>0</v>
      </c>
    </row>
    <row r="70" spans="2:70" ht="16.5" thickTop="1" thickBot="1" x14ac:dyDescent="0.3">
      <c r="B70" s="68"/>
      <c r="C70" s="6"/>
      <c r="D70" s="68"/>
      <c r="E70" s="68"/>
      <c r="F70" s="11"/>
      <c r="G70" s="6"/>
      <c r="H70" s="69" t="str">
        <f>IF(ISBLANK(InputAccountsReveived[[#This Row],[Date Invoiced]]),"",EOMONTH(InputAccountsReveived[[#This Row],[Date Invoiced]],0))</f>
        <v/>
      </c>
      <c r="I70" s="69"/>
      <c r="K70" s="10">
        <f>IF(InputAccountsReveived[[#This Row],[EOMonth]]=EOMONTH(FY01_M01,0),InputAccountsReveived[[#This Row],[Amount Invoiced]],0)</f>
        <v>0</v>
      </c>
      <c r="L70" s="10">
        <f>IF(InputAccountsReveived[[#This Row],[EOMonth]]=EOMONTH(FY01_M02,0),InputAccountsReveived[[#This Row],[Amount Invoiced]],0)</f>
        <v>0</v>
      </c>
      <c r="M70" s="10">
        <f>IF(InputAccountsReveived[[#This Row],[EOMonth]]=EOMONTH(FY01_M03,0),InputAccountsReveived[[#This Row],[Amount Invoiced]],0)</f>
        <v>0</v>
      </c>
      <c r="N70" s="10">
        <f>IF(InputAccountsReveived[[#This Row],[EOMonth]]=EOMONTH(FY01_M04,0),InputAccountsReveived[[#This Row],[Amount Invoiced]],0)</f>
        <v>0</v>
      </c>
      <c r="O70" s="10">
        <f>IF(InputAccountsReveived[[#This Row],[EOMonth]]=EOMONTH(FY01_M05,0),InputAccountsReveived[[#This Row],[Amount Invoiced]],0)</f>
        <v>0</v>
      </c>
      <c r="P70" s="10">
        <f>IF(InputAccountsReveived[[#This Row],[EOMonth]]=EOMONTH(FY01_M06,0),InputAccountsReveived[[#This Row],[Amount Invoiced]],0)</f>
        <v>0</v>
      </c>
      <c r="Q70" s="10">
        <f>IF(InputAccountsReveived[[#This Row],[EOMonth]]=EOMONTH(FY01_M07,0),InputAccountsReveived[[#This Row],[Amount Invoiced]],0)</f>
        <v>0</v>
      </c>
      <c r="R70" s="10">
        <f>IF(InputAccountsReveived[[#This Row],[EOMonth]]=EOMONTH(FY01_M08,0),InputAccountsReveived[[#This Row],[Amount Invoiced]],0)</f>
        <v>0</v>
      </c>
      <c r="S70" s="10">
        <f>IF(InputAccountsReveived[[#This Row],[EOMonth]]=EOMONTH(FY01_M09,0),InputAccountsReveived[[#This Row],[Amount Invoiced]],0)</f>
        <v>0</v>
      </c>
      <c r="T70" s="10">
        <f>IF(InputAccountsReveived[[#This Row],[EOMonth]]=EOMONTH(FY01_M10,0),InputAccountsReveived[[#This Row],[Amount Invoiced]],0)</f>
        <v>0</v>
      </c>
      <c r="U70" s="10">
        <f>IF(InputAccountsReveived[[#This Row],[EOMonth]]=EOMONTH(FY01_M11,0),InputAccountsReveived[[#This Row],[Amount Invoiced]],0)</f>
        <v>0</v>
      </c>
      <c r="V70" s="10">
        <f>IF(InputAccountsReveived[[#This Row],[EOMonth]]=EOMONTH(FY01_M12,0),InputAccountsReveived[[#This Row],[Amount Invoiced]],0)</f>
        <v>0</v>
      </c>
      <c r="W70" s="18">
        <f>IF(InputAccountsReveived[[#This Row],[EOMonth]]=EOMONTH(FY02_M01,0),InputAccountsReveived[[#This Row],[Amount Invoiced]],0)</f>
        <v>0</v>
      </c>
      <c r="X70" s="18">
        <f>IF(InputAccountsReveived[[#This Row],[EOMonth]]=EOMONTH(FY02_M02,0),InputAccountsReveived[[#This Row],[Amount Invoiced]],0)</f>
        <v>0</v>
      </c>
      <c r="Y70" s="18">
        <f>IF(InputAccountsReveived[[#This Row],[EOMonth]]=EOMONTH(FY02_M03,0),InputAccountsReveived[[#This Row],[Amount Invoiced]],0)</f>
        <v>0</v>
      </c>
      <c r="Z70" s="18">
        <f>IF(InputAccountsReveived[[#This Row],[EOMonth]]=EOMONTH(FY02_M04,0),InputAccountsReveived[[#This Row],[Amount Invoiced]],0)</f>
        <v>0</v>
      </c>
      <c r="AA70" s="18">
        <f>IF(InputAccountsReveived[[#This Row],[EOMonth]]=EOMONTH(FY02_M05,0),InputAccountsReveived[[#This Row],[Amount Invoiced]],0)</f>
        <v>0</v>
      </c>
      <c r="AB70" s="18">
        <f>IF(InputAccountsReveived[[#This Row],[EOMonth]]=EOMONTH(FY02_M06,0),InputAccountsReveived[[#This Row],[Amount Invoiced]],0)</f>
        <v>0</v>
      </c>
      <c r="AC70" s="18">
        <f>IF(InputAccountsReveived[[#This Row],[EOMonth]]=EOMONTH(FY02_M07,0),InputAccountsReveived[[#This Row],[Amount Invoiced]],0)</f>
        <v>0</v>
      </c>
      <c r="AD70" s="18">
        <f>IF(InputAccountsReveived[[#This Row],[EOMonth]]=EOMONTH(FY02_M08,0),InputAccountsReveived[[#This Row],[Amount Invoiced]],0)</f>
        <v>0</v>
      </c>
      <c r="AE70" s="18">
        <f>IF(InputAccountsReveived[[#This Row],[EOMonth]]=EOMONTH(FY02_M09,0),InputAccountsReveived[[#This Row],[Amount Invoiced]],0)</f>
        <v>0</v>
      </c>
      <c r="AF70" s="18">
        <f>IF(InputAccountsReveived[[#This Row],[EOMonth]]=EOMONTH(FY02_M10,0),InputAccountsReveived[[#This Row],[Amount Invoiced]],0)</f>
        <v>0</v>
      </c>
      <c r="AG70" s="18">
        <f>IF(InputAccountsReveived[[#This Row],[EOMonth]]=EOMONTH(FY02_M11,0),InputAccountsReveived[[#This Row],[Amount Invoiced]],0)</f>
        <v>0</v>
      </c>
      <c r="AH70" s="18">
        <f>IF(InputAccountsReveived[[#This Row],[EOMonth]]=EOMONTH(FY02_M12,0),InputAccountsReveived[[#This Row],[Amount Invoiced]],0)</f>
        <v>0</v>
      </c>
      <c r="AI70" s="18">
        <f>IF(InputAccountsReveived[[#This Row],[EOMonth]]=EOMONTH(FY03_M01,0),InputAccountsReveived[[#This Row],[Amount Invoiced]],0)</f>
        <v>0</v>
      </c>
      <c r="AJ70" s="18">
        <f>IF(InputAccountsReveived[[#This Row],[EOMonth]]=EOMONTH(FY03_M02,0),InputAccountsReveived[[#This Row],[Amount Invoiced]],0)</f>
        <v>0</v>
      </c>
      <c r="AK70" s="18">
        <f>IF(InputAccountsReveived[[#This Row],[EOMonth]]=EOMONTH(FY03_M03,0),InputAccountsReveived[[#This Row],[Amount Invoiced]],0)</f>
        <v>0</v>
      </c>
      <c r="AL70" s="18">
        <f>IF(InputAccountsReveived[[#This Row],[EOMonth]]=EOMONTH(FY03_M04,0),InputAccountsReveived[[#This Row],[Amount Invoiced]],0)</f>
        <v>0</v>
      </c>
      <c r="AM70" s="18">
        <f>IF(InputAccountsReveived[[#This Row],[EOMonth]]=EOMONTH(FY03_M05,0),InputAccountsReveived[[#This Row],[Amount Invoiced]],0)</f>
        <v>0</v>
      </c>
      <c r="AN70" s="18">
        <f>IF(InputAccountsReveived[[#This Row],[EOMonth]]=EOMONTH(FY03_M06,0),InputAccountsReveived[[#This Row],[Amount Invoiced]],0)</f>
        <v>0</v>
      </c>
      <c r="AO70" s="18">
        <f>IF(InputAccountsReveived[[#This Row],[EOMonth]]=EOMONTH(FY03_M07,0),InputAccountsReveived[[#This Row],[Amount Invoiced]],0)</f>
        <v>0</v>
      </c>
      <c r="AP70" s="18">
        <f>IF(InputAccountsReveived[[#This Row],[EOMonth]]=EOMONTH(FY03_M08,0),InputAccountsReveived[[#This Row],[Amount Invoiced]],0)</f>
        <v>0</v>
      </c>
      <c r="AQ70" s="18">
        <f>IF(InputAccountsReveived[[#This Row],[EOMonth]]=EOMONTH(FY03_M09,0),InputAccountsReveived[[#This Row],[Amount Invoiced]],0)</f>
        <v>0</v>
      </c>
      <c r="AR70" s="18">
        <f>IF(InputAccountsReveived[[#This Row],[EOMonth]]=EOMONTH(FY03_M10,0),InputAccountsReveived[[#This Row],[Amount Invoiced]],0)</f>
        <v>0</v>
      </c>
      <c r="AS70" s="18">
        <f>IF(InputAccountsReveived[[#This Row],[EOMonth]]=EOMONTH(FY03_M11,0),InputAccountsReveived[[#This Row],[Amount Invoiced]],0)</f>
        <v>0</v>
      </c>
      <c r="AT70" s="18">
        <f>IF(InputAccountsReveived[[#This Row],[EOMonth]]=EOMONTH(FY03_M12,0),InputAccountsReveived[[#This Row],[Amount Invoiced]],0)</f>
        <v>0</v>
      </c>
      <c r="AU70" s="18">
        <f>IF(InputAccountsReveived[[#This Row],[EOMonth]]=EOMONTH(FY04_M01,0),InputAccountsReveived[[#This Row],[Amount Invoiced]],0)</f>
        <v>0</v>
      </c>
      <c r="AV70" s="18">
        <f>IF(InputAccountsReveived[[#This Row],[EOMonth]]=EOMONTH(FY04_M02,0),InputAccountsReveived[[#This Row],[Amount Invoiced]],0)</f>
        <v>0</v>
      </c>
      <c r="AW70" s="18">
        <f>IF(InputAccountsReveived[[#This Row],[EOMonth]]=EOMONTH(FY04_M03,0),InputAccountsReveived[[#This Row],[Amount Invoiced]],0)</f>
        <v>0</v>
      </c>
      <c r="AX70" s="18">
        <f>IF(InputAccountsReveived[[#This Row],[EOMonth]]=EOMONTH(FY04_M04,0),InputAccountsReveived[[#This Row],[Amount Invoiced]],0)</f>
        <v>0</v>
      </c>
      <c r="AY70" s="18">
        <f>IF(InputAccountsReveived[[#This Row],[EOMonth]]=EOMONTH(FY04_M05,0),InputAccountsReveived[[#This Row],[Amount Invoiced]],0)</f>
        <v>0</v>
      </c>
      <c r="AZ70" s="18">
        <f>IF(InputAccountsReveived[[#This Row],[EOMonth]]=EOMONTH(FY04_M06,0),InputAccountsReveived[[#This Row],[Amount Invoiced]],0)</f>
        <v>0</v>
      </c>
      <c r="BA70" s="18">
        <f>IF(InputAccountsReveived[[#This Row],[EOMonth]]=EOMONTH(FY04_M07,0),InputAccountsReveived[[#This Row],[Amount Invoiced]],0)</f>
        <v>0</v>
      </c>
      <c r="BB70" s="18">
        <f>IF(InputAccountsReveived[[#This Row],[EOMonth]]=EOMONTH(FY04_M08,0),InputAccountsReveived[[#This Row],[Amount Invoiced]],0)</f>
        <v>0</v>
      </c>
      <c r="BC70" s="18">
        <f>IF(InputAccountsReveived[[#This Row],[EOMonth]]=EOMONTH(FY04_M09,0),InputAccountsReveived[[#This Row],[Amount Invoiced]],0)</f>
        <v>0</v>
      </c>
      <c r="BD70" s="18">
        <f>IF(InputAccountsReveived[[#This Row],[EOMonth]]=EOMONTH(FY04_M10,0),InputAccountsReveived[[#This Row],[Amount Invoiced]],0)</f>
        <v>0</v>
      </c>
      <c r="BE70" s="18">
        <f>IF(InputAccountsReveived[[#This Row],[EOMonth]]=EOMONTH(FY04_M11,0),InputAccountsReveived[[#This Row],[Amount Invoiced]],0)</f>
        <v>0</v>
      </c>
      <c r="BF70" s="18">
        <f>IF(InputAccountsReveived[[#This Row],[EOMonth]]=EOMONTH(FY04_M12,0),InputAccountsReveived[[#This Row],[Amount Invoiced]],0)</f>
        <v>0</v>
      </c>
      <c r="BG70" s="18">
        <f>IF(InputAccountsReveived[[#This Row],[EOMonth]]=EOMONTH(FY05_M01,0),InputAccountsReveived[[#This Row],[Amount Invoiced]],0)</f>
        <v>0</v>
      </c>
      <c r="BH70" s="18">
        <f>IF(InputAccountsReveived[[#This Row],[EOMonth]]=EOMONTH(FY05_M02,0),InputAccountsReveived[[#This Row],[Amount Invoiced]],0)</f>
        <v>0</v>
      </c>
      <c r="BI70" s="18">
        <f>IF(InputAccountsReveived[[#This Row],[EOMonth]]=EOMONTH(FY05_M03,0),InputAccountsReveived[[#This Row],[Amount Invoiced]],0)</f>
        <v>0</v>
      </c>
      <c r="BJ70" s="18">
        <f>IF(InputAccountsReveived[[#This Row],[EOMonth]]=EOMONTH(FY05_M04,0),InputAccountsReveived[[#This Row],[Amount Invoiced]],0)</f>
        <v>0</v>
      </c>
      <c r="BK70" s="18">
        <f>IF(InputAccountsReveived[[#This Row],[EOMonth]]=EOMONTH(FY05_M05,0),InputAccountsReveived[[#This Row],[Amount Invoiced]],0)</f>
        <v>0</v>
      </c>
      <c r="BL70" s="18">
        <f>IF(InputAccountsReveived[[#This Row],[EOMonth]]=EOMONTH(FY05_M06,0),InputAccountsReveived[[#This Row],[Amount Invoiced]],0)</f>
        <v>0</v>
      </c>
      <c r="BM70" s="18">
        <f>IF(InputAccountsReveived[[#This Row],[EOMonth]]=EOMONTH(FY05_M07,0),InputAccountsReveived[[#This Row],[Amount Invoiced]],0)</f>
        <v>0</v>
      </c>
      <c r="BN70" s="18">
        <f>IF(InputAccountsReveived[[#This Row],[EOMonth]]=EOMONTH(FY05_M08,0),InputAccountsReveived[[#This Row],[Amount Invoiced]],0)</f>
        <v>0</v>
      </c>
      <c r="BO70" s="18">
        <f>IF(InputAccountsReveived[[#This Row],[EOMonth]]=EOMONTH(FY05_M09,0),InputAccountsReveived[[#This Row],[Amount Invoiced]],0)</f>
        <v>0</v>
      </c>
      <c r="BP70" s="18">
        <f>IF(InputAccountsReveived[[#This Row],[EOMonth]]=EOMONTH(FY05_M10,0),InputAccountsReveived[[#This Row],[Amount Invoiced]],0)</f>
        <v>0</v>
      </c>
      <c r="BQ70" s="18">
        <f>IF(InputAccountsReveived[[#This Row],[EOMonth]]=EOMONTH(FY05_M11,0),InputAccountsReveived[[#This Row],[Amount Invoiced]],0)</f>
        <v>0</v>
      </c>
      <c r="BR70" s="18">
        <f>IF(InputAccountsReveived[[#This Row],[EOMonth]]=EOMONTH(FY05_M12,0),InputAccountsReveived[[#This Row],[Amount Invoiced]],0)</f>
        <v>0</v>
      </c>
    </row>
    <row r="71" spans="2:70" ht="16.5" thickTop="1" thickBot="1" x14ac:dyDescent="0.3">
      <c r="B71" s="68"/>
      <c r="C71" s="6"/>
      <c r="D71" s="68"/>
      <c r="E71" s="68"/>
      <c r="F71" s="11"/>
      <c r="G71" s="6"/>
      <c r="H71" s="69" t="str">
        <f>IF(ISBLANK(InputAccountsReveived[[#This Row],[Date Invoiced]]),"",EOMONTH(InputAccountsReveived[[#This Row],[Date Invoiced]],0))</f>
        <v/>
      </c>
      <c r="I71" s="69"/>
      <c r="K71" s="10">
        <f>IF(InputAccountsReveived[[#This Row],[EOMonth]]=EOMONTH(FY01_M01,0),InputAccountsReveived[[#This Row],[Amount Invoiced]],0)</f>
        <v>0</v>
      </c>
      <c r="L71" s="10">
        <f>IF(InputAccountsReveived[[#This Row],[EOMonth]]=EOMONTH(FY01_M02,0),InputAccountsReveived[[#This Row],[Amount Invoiced]],0)</f>
        <v>0</v>
      </c>
      <c r="M71" s="10">
        <f>IF(InputAccountsReveived[[#This Row],[EOMonth]]=EOMONTH(FY01_M03,0),InputAccountsReveived[[#This Row],[Amount Invoiced]],0)</f>
        <v>0</v>
      </c>
      <c r="N71" s="10">
        <f>IF(InputAccountsReveived[[#This Row],[EOMonth]]=EOMONTH(FY01_M04,0),InputAccountsReveived[[#This Row],[Amount Invoiced]],0)</f>
        <v>0</v>
      </c>
      <c r="O71" s="10">
        <f>IF(InputAccountsReveived[[#This Row],[EOMonth]]=EOMONTH(FY01_M05,0),InputAccountsReveived[[#This Row],[Amount Invoiced]],0)</f>
        <v>0</v>
      </c>
      <c r="P71" s="10">
        <f>IF(InputAccountsReveived[[#This Row],[EOMonth]]=EOMONTH(FY01_M06,0),InputAccountsReveived[[#This Row],[Amount Invoiced]],0)</f>
        <v>0</v>
      </c>
      <c r="Q71" s="10">
        <f>IF(InputAccountsReveived[[#This Row],[EOMonth]]=EOMONTH(FY01_M07,0),InputAccountsReveived[[#This Row],[Amount Invoiced]],0)</f>
        <v>0</v>
      </c>
      <c r="R71" s="10">
        <f>IF(InputAccountsReveived[[#This Row],[EOMonth]]=EOMONTH(FY01_M08,0),InputAccountsReveived[[#This Row],[Amount Invoiced]],0)</f>
        <v>0</v>
      </c>
      <c r="S71" s="10">
        <f>IF(InputAccountsReveived[[#This Row],[EOMonth]]=EOMONTH(FY01_M09,0),InputAccountsReveived[[#This Row],[Amount Invoiced]],0)</f>
        <v>0</v>
      </c>
      <c r="T71" s="10">
        <f>IF(InputAccountsReveived[[#This Row],[EOMonth]]=EOMONTH(FY01_M10,0),InputAccountsReveived[[#This Row],[Amount Invoiced]],0)</f>
        <v>0</v>
      </c>
      <c r="U71" s="10">
        <f>IF(InputAccountsReveived[[#This Row],[EOMonth]]=EOMONTH(FY01_M11,0),InputAccountsReveived[[#This Row],[Amount Invoiced]],0)</f>
        <v>0</v>
      </c>
      <c r="V71" s="10">
        <f>IF(InputAccountsReveived[[#This Row],[EOMonth]]=EOMONTH(FY01_M12,0),InputAccountsReveived[[#This Row],[Amount Invoiced]],0)</f>
        <v>0</v>
      </c>
      <c r="W71" s="18">
        <f>IF(InputAccountsReveived[[#This Row],[EOMonth]]=EOMONTH(FY02_M01,0),InputAccountsReveived[[#This Row],[Amount Invoiced]],0)</f>
        <v>0</v>
      </c>
      <c r="X71" s="18">
        <f>IF(InputAccountsReveived[[#This Row],[EOMonth]]=EOMONTH(FY02_M02,0),InputAccountsReveived[[#This Row],[Amount Invoiced]],0)</f>
        <v>0</v>
      </c>
      <c r="Y71" s="18">
        <f>IF(InputAccountsReveived[[#This Row],[EOMonth]]=EOMONTH(FY02_M03,0),InputAccountsReveived[[#This Row],[Amount Invoiced]],0)</f>
        <v>0</v>
      </c>
      <c r="Z71" s="18">
        <f>IF(InputAccountsReveived[[#This Row],[EOMonth]]=EOMONTH(FY02_M04,0),InputAccountsReveived[[#This Row],[Amount Invoiced]],0)</f>
        <v>0</v>
      </c>
      <c r="AA71" s="18">
        <f>IF(InputAccountsReveived[[#This Row],[EOMonth]]=EOMONTH(FY02_M05,0),InputAccountsReveived[[#This Row],[Amount Invoiced]],0)</f>
        <v>0</v>
      </c>
      <c r="AB71" s="18">
        <f>IF(InputAccountsReveived[[#This Row],[EOMonth]]=EOMONTH(FY02_M06,0),InputAccountsReveived[[#This Row],[Amount Invoiced]],0)</f>
        <v>0</v>
      </c>
      <c r="AC71" s="18">
        <f>IF(InputAccountsReveived[[#This Row],[EOMonth]]=EOMONTH(FY02_M07,0),InputAccountsReveived[[#This Row],[Amount Invoiced]],0)</f>
        <v>0</v>
      </c>
      <c r="AD71" s="18">
        <f>IF(InputAccountsReveived[[#This Row],[EOMonth]]=EOMONTH(FY02_M08,0),InputAccountsReveived[[#This Row],[Amount Invoiced]],0)</f>
        <v>0</v>
      </c>
      <c r="AE71" s="18">
        <f>IF(InputAccountsReveived[[#This Row],[EOMonth]]=EOMONTH(FY02_M09,0),InputAccountsReveived[[#This Row],[Amount Invoiced]],0)</f>
        <v>0</v>
      </c>
      <c r="AF71" s="18">
        <f>IF(InputAccountsReveived[[#This Row],[EOMonth]]=EOMONTH(FY02_M10,0),InputAccountsReveived[[#This Row],[Amount Invoiced]],0)</f>
        <v>0</v>
      </c>
      <c r="AG71" s="18">
        <f>IF(InputAccountsReveived[[#This Row],[EOMonth]]=EOMONTH(FY02_M11,0),InputAccountsReveived[[#This Row],[Amount Invoiced]],0)</f>
        <v>0</v>
      </c>
      <c r="AH71" s="18">
        <f>IF(InputAccountsReveived[[#This Row],[EOMonth]]=EOMONTH(FY02_M12,0),InputAccountsReveived[[#This Row],[Amount Invoiced]],0)</f>
        <v>0</v>
      </c>
      <c r="AI71" s="18">
        <f>IF(InputAccountsReveived[[#This Row],[EOMonth]]=EOMONTH(FY03_M01,0),InputAccountsReveived[[#This Row],[Amount Invoiced]],0)</f>
        <v>0</v>
      </c>
      <c r="AJ71" s="18">
        <f>IF(InputAccountsReveived[[#This Row],[EOMonth]]=EOMONTH(FY03_M02,0),InputAccountsReveived[[#This Row],[Amount Invoiced]],0)</f>
        <v>0</v>
      </c>
      <c r="AK71" s="18">
        <f>IF(InputAccountsReveived[[#This Row],[EOMonth]]=EOMONTH(FY03_M03,0),InputAccountsReveived[[#This Row],[Amount Invoiced]],0)</f>
        <v>0</v>
      </c>
      <c r="AL71" s="18">
        <f>IF(InputAccountsReveived[[#This Row],[EOMonth]]=EOMONTH(FY03_M04,0),InputAccountsReveived[[#This Row],[Amount Invoiced]],0)</f>
        <v>0</v>
      </c>
      <c r="AM71" s="18">
        <f>IF(InputAccountsReveived[[#This Row],[EOMonth]]=EOMONTH(FY03_M05,0),InputAccountsReveived[[#This Row],[Amount Invoiced]],0)</f>
        <v>0</v>
      </c>
      <c r="AN71" s="18">
        <f>IF(InputAccountsReveived[[#This Row],[EOMonth]]=EOMONTH(FY03_M06,0),InputAccountsReveived[[#This Row],[Amount Invoiced]],0)</f>
        <v>0</v>
      </c>
      <c r="AO71" s="18">
        <f>IF(InputAccountsReveived[[#This Row],[EOMonth]]=EOMONTH(FY03_M07,0),InputAccountsReveived[[#This Row],[Amount Invoiced]],0)</f>
        <v>0</v>
      </c>
      <c r="AP71" s="18">
        <f>IF(InputAccountsReveived[[#This Row],[EOMonth]]=EOMONTH(FY03_M08,0),InputAccountsReveived[[#This Row],[Amount Invoiced]],0)</f>
        <v>0</v>
      </c>
      <c r="AQ71" s="18">
        <f>IF(InputAccountsReveived[[#This Row],[EOMonth]]=EOMONTH(FY03_M09,0),InputAccountsReveived[[#This Row],[Amount Invoiced]],0)</f>
        <v>0</v>
      </c>
      <c r="AR71" s="18">
        <f>IF(InputAccountsReveived[[#This Row],[EOMonth]]=EOMONTH(FY03_M10,0),InputAccountsReveived[[#This Row],[Amount Invoiced]],0)</f>
        <v>0</v>
      </c>
      <c r="AS71" s="18">
        <f>IF(InputAccountsReveived[[#This Row],[EOMonth]]=EOMONTH(FY03_M11,0),InputAccountsReveived[[#This Row],[Amount Invoiced]],0)</f>
        <v>0</v>
      </c>
      <c r="AT71" s="18">
        <f>IF(InputAccountsReveived[[#This Row],[EOMonth]]=EOMONTH(FY03_M12,0),InputAccountsReveived[[#This Row],[Amount Invoiced]],0)</f>
        <v>0</v>
      </c>
      <c r="AU71" s="18">
        <f>IF(InputAccountsReveived[[#This Row],[EOMonth]]=EOMONTH(FY04_M01,0),InputAccountsReveived[[#This Row],[Amount Invoiced]],0)</f>
        <v>0</v>
      </c>
      <c r="AV71" s="18">
        <f>IF(InputAccountsReveived[[#This Row],[EOMonth]]=EOMONTH(FY04_M02,0),InputAccountsReveived[[#This Row],[Amount Invoiced]],0)</f>
        <v>0</v>
      </c>
      <c r="AW71" s="18">
        <f>IF(InputAccountsReveived[[#This Row],[EOMonth]]=EOMONTH(FY04_M03,0),InputAccountsReveived[[#This Row],[Amount Invoiced]],0)</f>
        <v>0</v>
      </c>
      <c r="AX71" s="18">
        <f>IF(InputAccountsReveived[[#This Row],[EOMonth]]=EOMONTH(FY04_M04,0),InputAccountsReveived[[#This Row],[Amount Invoiced]],0)</f>
        <v>0</v>
      </c>
      <c r="AY71" s="18">
        <f>IF(InputAccountsReveived[[#This Row],[EOMonth]]=EOMONTH(FY04_M05,0),InputAccountsReveived[[#This Row],[Amount Invoiced]],0)</f>
        <v>0</v>
      </c>
      <c r="AZ71" s="18">
        <f>IF(InputAccountsReveived[[#This Row],[EOMonth]]=EOMONTH(FY04_M06,0),InputAccountsReveived[[#This Row],[Amount Invoiced]],0)</f>
        <v>0</v>
      </c>
      <c r="BA71" s="18">
        <f>IF(InputAccountsReveived[[#This Row],[EOMonth]]=EOMONTH(FY04_M07,0),InputAccountsReveived[[#This Row],[Amount Invoiced]],0)</f>
        <v>0</v>
      </c>
      <c r="BB71" s="18">
        <f>IF(InputAccountsReveived[[#This Row],[EOMonth]]=EOMONTH(FY04_M08,0),InputAccountsReveived[[#This Row],[Amount Invoiced]],0)</f>
        <v>0</v>
      </c>
      <c r="BC71" s="18">
        <f>IF(InputAccountsReveived[[#This Row],[EOMonth]]=EOMONTH(FY04_M09,0),InputAccountsReveived[[#This Row],[Amount Invoiced]],0)</f>
        <v>0</v>
      </c>
      <c r="BD71" s="18">
        <f>IF(InputAccountsReveived[[#This Row],[EOMonth]]=EOMONTH(FY04_M10,0),InputAccountsReveived[[#This Row],[Amount Invoiced]],0)</f>
        <v>0</v>
      </c>
      <c r="BE71" s="18">
        <f>IF(InputAccountsReveived[[#This Row],[EOMonth]]=EOMONTH(FY04_M11,0),InputAccountsReveived[[#This Row],[Amount Invoiced]],0)</f>
        <v>0</v>
      </c>
      <c r="BF71" s="18">
        <f>IF(InputAccountsReveived[[#This Row],[EOMonth]]=EOMONTH(FY04_M12,0),InputAccountsReveived[[#This Row],[Amount Invoiced]],0)</f>
        <v>0</v>
      </c>
      <c r="BG71" s="18">
        <f>IF(InputAccountsReveived[[#This Row],[EOMonth]]=EOMONTH(FY05_M01,0),InputAccountsReveived[[#This Row],[Amount Invoiced]],0)</f>
        <v>0</v>
      </c>
      <c r="BH71" s="18">
        <f>IF(InputAccountsReveived[[#This Row],[EOMonth]]=EOMONTH(FY05_M02,0),InputAccountsReveived[[#This Row],[Amount Invoiced]],0)</f>
        <v>0</v>
      </c>
      <c r="BI71" s="18">
        <f>IF(InputAccountsReveived[[#This Row],[EOMonth]]=EOMONTH(FY05_M03,0),InputAccountsReveived[[#This Row],[Amount Invoiced]],0)</f>
        <v>0</v>
      </c>
      <c r="BJ71" s="18">
        <f>IF(InputAccountsReveived[[#This Row],[EOMonth]]=EOMONTH(FY05_M04,0),InputAccountsReveived[[#This Row],[Amount Invoiced]],0)</f>
        <v>0</v>
      </c>
      <c r="BK71" s="18">
        <f>IF(InputAccountsReveived[[#This Row],[EOMonth]]=EOMONTH(FY05_M05,0),InputAccountsReveived[[#This Row],[Amount Invoiced]],0)</f>
        <v>0</v>
      </c>
      <c r="BL71" s="18">
        <f>IF(InputAccountsReveived[[#This Row],[EOMonth]]=EOMONTH(FY05_M06,0),InputAccountsReveived[[#This Row],[Amount Invoiced]],0)</f>
        <v>0</v>
      </c>
      <c r="BM71" s="18">
        <f>IF(InputAccountsReveived[[#This Row],[EOMonth]]=EOMONTH(FY05_M07,0),InputAccountsReveived[[#This Row],[Amount Invoiced]],0)</f>
        <v>0</v>
      </c>
      <c r="BN71" s="18">
        <f>IF(InputAccountsReveived[[#This Row],[EOMonth]]=EOMONTH(FY05_M08,0),InputAccountsReveived[[#This Row],[Amount Invoiced]],0)</f>
        <v>0</v>
      </c>
      <c r="BO71" s="18">
        <f>IF(InputAccountsReveived[[#This Row],[EOMonth]]=EOMONTH(FY05_M09,0),InputAccountsReveived[[#This Row],[Amount Invoiced]],0)</f>
        <v>0</v>
      </c>
      <c r="BP71" s="18">
        <f>IF(InputAccountsReveived[[#This Row],[EOMonth]]=EOMONTH(FY05_M10,0),InputAccountsReveived[[#This Row],[Amount Invoiced]],0)</f>
        <v>0</v>
      </c>
      <c r="BQ71" s="18">
        <f>IF(InputAccountsReveived[[#This Row],[EOMonth]]=EOMONTH(FY05_M11,0),InputAccountsReveived[[#This Row],[Amount Invoiced]],0)</f>
        <v>0</v>
      </c>
      <c r="BR71" s="18">
        <f>IF(InputAccountsReveived[[#This Row],[EOMonth]]=EOMONTH(FY05_M12,0),InputAccountsReveived[[#This Row],[Amount Invoiced]],0)</f>
        <v>0</v>
      </c>
    </row>
    <row r="72" spans="2:70" ht="16.5" thickTop="1" thickBot="1" x14ac:dyDescent="0.3">
      <c r="B72" s="68"/>
      <c r="C72" s="6"/>
      <c r="D72" s="68"/>
      <c r="E72" s="68"/>
      <c r="F72" s="11"/>
      <c r="G72" s="6"/>
      <c r="H72" s="69" t="str">
        <f>IF(ISBLANK(InputAccountsReveived[[#This Row],[Date Invoiced]]),"",EOMONTH(InputAccountsReveived[[#This Row],[Date Invoiced]],0))</f>
        <v/>
      </c>
      <c r="I72" s="69"/>
      <c r="K72" s="10">
        <f>IF(InputAccountsReveived[[#This Row],[EOMonth]]=EOMONTH(FY01_M01,0),InputAccountsReveived[[#This Row],[Amount Invoiced]],0)</f>
        <v>0</v>
      </c>
      <c r="L72" s="10">
        <f>IF(InputAccountsReveived[[#This Row],[EOMonth]]=EOMONTH(FY01_M02,0),InputAccountsReveived[[#This Row],[Amount Invoiced]],0)</f>
        <v>0</v>
      </c>
      <c r="M72" s="10">
        <f>IF(InputAccountsReveived[[#This Row],[EOMonth]]=EOMONTH(FY01_M03,0),InputAccountsReveived[[#This Row],[Amount Invoiced]],0)</f>
        <v>0</v>
      </c>
      <c r="N72" s="10">
        <f>IF(InputAccountsReveived[[#This Row],[EOMonth]]=EOMONTH(FY01_M04,0),InputAccountsReveived[[#This Row],[Amount Invoiced]],0)</f>
        <v>0</v>
      </c>
      <c r="O72" s="10">
        <f>IF(InputAccountsReveived[[#This Row],[EOMonth]]=EOMONTH(FY01_M05,0),InputAccountsReveived[[#This Row],[Amount Invoiced]],0)</f>
        <v>0</v>
      </c>
      <c r="P72" s="10">
        <f>IF(InputAccountsReveived[[#This Row],[EOMonth]]=EOMONTH(FY01_M06,0),InputAccountsReveived[[#This Row],[Amount Invoiced]],0)</f>
        <v>0</v>
      </c>
      <c r="Q72" s="10">
        <f>IF(InputAccountsReveived[[#This Row],[EOMonth]]=EOMONTH(FY01_M07,0),InputAccountsReveived[[#This Row],[Amount Invoiced]],0)</f>
        <v>0</v>
      </c>
      <c r="R72" s="10">
        <f>IF(InputAccountsReveived[[#This Row],[EOMonth]]=EOMONTH(FY01_M08,0),InputAccountsReveived[[#This Row],[Amount Invoiced]],0)</f>
        <v>0</v>
      </c>
      <c r="S72" s="10">
        <f>IF(InputAccountsReveived[[#This Row],[EOMonth]]=EOMONTH(FY01_M09,0),InputAccountsReveived[[#This Row],[Amount Invoiced]],0)</f>
        <v>0</v>
      </c>
      <c r="T72" s="10">
        <f>IF(InputAccountsReveived[[#This Row],[EOMonth]]=EOMONTH(FY01_M10,0),InputAccountsReveived[[#This Row],[Amount Invoiced]],0)</f>
        <v>0</v>
      </c>
      <c r="U72" s="10">
        <f>IF(InputAccountsReveived[[#This Row],[EOMonth]]=EOMONTH(FY01_M11,0),InputAccountsReveived[[#This Row],[Amount Invoiced]],0)</f>
        <v>0</v>
      </c>
      <c r="V72" s="10">
        <f>IF(InputAccountsReveived[[#This Row],[EOMonth]]=EOMONTH(FY01_M12,0),InputAccountsReveived[[#This Row],[Amount Invoiced]],0)</f>
        <v>0</v>
      </c>
      <c r="W72" s="18">
        <f>IF(InputAccountsReveived[[#This Row],[EOMonth]]=EOMONTH(FY02_M01,0),InputAccountsReveived[[#This Row],[Amount Invoiced]],0)</f>
        <v>0</v>
      </c>
      <c r="X72" s="18">
        <f>IF(InputAccountsReveived[[#This Row],[EOMonth]]=EOMONTH(FY02_M02,0),InputAccountsReveived[[#This Row],[Amount Invoiced]],0)</f>
        <v>0</v>
      </c>
      <c r="Y72" s="18">
        <f>IF(InputAccountsReveived[[#This Row],[EOMonth]]=EOMONTH(FY02_M03,0),InputAccountsReveived[[#This Row],[Amount Invoiced]],0)</f>
        <v>0</v>
      </c>
      <c r="Z72" s="18">
        <f>IF(InputAccountsReveived[[#This Row],[EOMonth]]=EOMONTH(FY02_M04,0),InputAccountsReveived[[#This Row],[Amount Invoiced]],0)</f>
        <v>0</v>
      </c>
      <c r="AA72" s="18">
        <f>IF(InputAccountsReveived[[#This Row],[EOMonth]]=EOMONTH(FY02_M05,0),InputAccountsReveived[[#This Row],[Amount Invoiced]],0)</f>
        <v>0</v>
      </c>
      <c r="AB72" s="18">
        <f>IF(InputAccountsReveived[[#This Row],[EOMonth]]=EOMONTH(FY02_M06,0),InputAccountsReveived[[#This Row],[Amount Invoiced]],0)</f>
        <v>0</v>
      </c>
      <c r="AC72" s="18">
        <f>IF(InputAccountsReveived[[#This Row],[EOMonth]]=EOMONTH(FY02_M07,0),InputAccountsReveived[[#This Row],[Amount Invoiced]],0)</f>
        <v>0</v>
      </c>
      <c r="AD72" s="18">
        <f>IF(InputAccountsReveived[[#This Row],[EOMonth]]=EOMONTH(FY02_M08,0),InputAccountsReveived[[#This Row],[Amount Invoiced]],0)</f>
        <v>0</v>
      </c>
      <c r="AE72" s="18">
        <f>IF(InputAccountsReveived[[#This Row],[EOMonth]]=EOMONTH(FY02_M09,0),InputAccountsReveived[[#This Row],[Amount Invoiced]],0)</f>
        <v>0</v>
      </c>
      <c r="AF72" s="18">
        <f>IF(InputAccountsReveived[[#This Row],[EOMonth]]=EOMONTH(FY02_M10,0),InputAccountsReveived[[#This Row],[Amount Invoiced]],0)</f>
        <v>0</v>
      </c>
      <c r="AG72" s="18">
        <f>IF(InputAccountsReveived[[#This Row],[EOMonth]]=EOMONTH(FY02_M11,0),InputAccountsReveived[[#This Row],[Amount Invoiced]],0)</f>
        <v>0</v>
      </c>
      <c r="AH72" s="18">
        <f>IF(InputAccountsReveived[[#This Row],[EOMonth]]=EOMONTH(FY02_M12,0),InputAccountsReveived[[#This Row],[Amount Invoiced]],0)</f>
        <v>0</v>
      </c>
      <c r="AI72" s="18">
        <f>IF(InputAccountsReveived[[#This Row],[EOMonth]]=EOMONTH(FY03_M01,0),InputAccountsReveived[[#This Row],[Amount Invoiced]],0)</f>
        <v>0</v>
      </c>
      <c r="AJ72" s="18">
        <f>IF(InputAccountsReveived[[#This Row],[EOMonth]]=EOMONTH(FY03_M02,0),InputAccountsReveived[[#This Row],[Amount Invoiced]],0)</f>
        <v>0</v>
      </c>
      <c r="AK72" s="18">
        <f>IF(InputAccountsReveived[[#This Row],[EOMonth]]=EOMONTH(FY03_M03,0),InputAccountsReveived[[#This Row],[Amount Invoiced]],0)</f>
        <v>0</v>
      </c>
      <c r="AL72" s="18">
        <f>IF(InputAccountsReveived[[#This Row],[EOMonth]]=EOMONTH(FY03_M04,0),InputAccountsReveived[[#This Row],[Amount Invoiced]],0)</f>
        <v>0</v>
      </c>
      <c r="AM72" s="18">
        <f>IF(InputAccountsReveived[[#This Row],[EOMonth]]=EOMONTH(FY03_M05,0),InputAccountsReveived[[#This Row],[Amount Invoiced]],0)</f>
        <v>0</v>
      </c>
      <c r="AN72" s="18">
        <f>IF(InputAccountsReveived[[#This Row],[EOMonth]]=EOMONTH(FY03_M06,0),InputAccountsReveived[[#This Row],[Amount Invoiced]],0)</f>
        <v>0</v>
      </c>
      <c r="AO72" s="18">
        <f>IF(InputAccountsReveived[[#This Row],[EOMonth]]=EOMONTH(FY03_M07,0),InputAccountsReveived[[#This Row],[Amount Invoiced]],0)</f>
        <v>0</v>
      </c>
      <c r="AP72" s="18">
        <f>IF(InputAccountsReveived[[#This Row],[EOMonth]]=EOMONTH(FY03_M08,0),InputAccountsReveived[[#This Row],[Amount Invoiced]],0)</f>
        <v>0</v>
      </c>
      <c r="AQ72" s="18">
        <f>IF(InputAccountsReveived[[#This Row],[EOMonth]]=EOMONTH(FY03_M09,0),InputAccountsReveived[[#This Row],[Amount Invoiced]],0)</f>
        <v>0</v>
      </c>
      <c r="AR72" s="18">
        <f>IF(InputAccountsReveived[[#This Row],[EOMonth]]=EOMONTH(FY03_M10,0),InputAccountsReveived[[#This Row],[Amount Invoiced]],0)</f>
        <v>0</v>
      </c>
      <c r="AS72" s="18">
        <f>IF(InputAccountsReveived[[#This Row],[EOMonth]]=EOMONTH(FY03_M11,0),InputAccountsReveived[[#This Row],[Amount Invoiced]],0)</f>
        <v>0</v>
      </c>
      <c r="AT72" s="18">
        <f>IF(InputAccountsReveived[[#This Row],[EOMonth]]=EOMONTH(FY03_M12,0),InputAccountsReveived[[#This Row],[Amount Invoiced]],0)</f>
        <v>0</v>
      </c>
      <c r="AU72" s="18">
        <f>IF(InputAccountsReveived[[#This Row],[EOMonth]]=EOMONTH(FY04_M01,0),InputAccountsReveived[[#This Row],[Amount Invoiced]],0)</f>
        <v>0</v>
      </c>
      <c r="AV72" s="18">
        <f>IF(InputAccountsReveived[[#This Row],[EOMonth]]=EOMONTH(FY04_M02,0),InputAccountsReveived[[#This Row],[Amount Invoiced]],0)</f>
        <v>0</v>
      </c>
      <c r="AW72" s="18">
        <f>IF(InputAccountsReveived[[#This Row],[EOMonth]]=EOMONTH(FY04_M03,0),InputAccountsReveived[[#This Row],[Amount Invoiced]],0)</f>
        <v>0</v>
      </c>
      <c r="AX72" s="18">
        <f>IF(InputAccountsReveived[[#This Row],[EOMonth]]=EOMONTH(FY04_M04,0),InputAccountsReveived[[#This Row],[Amount Invoiced]],0)</f>
        <v>0</v>
      </c>
      <c r="AY72" s="18">
        <f>IF(InputAccountsReveived[[#This Row],[EOMonth]]=EOMONTH(FY04_M05,0),InputAccountsReveived[[#This Row],[Amount Invoiced]],0)</f>
        <v>0</v>
      </c>
      <c r="AZ72" s="18">
        <f>IF(InputAccountsReveived[[#This Row],[EOMonth]]=EOMONTH(FY04_M06,0),InputAccountsReveived[[#This Row],[Amount Invoiced]],0)</f>
        <v>0</v>
      </c>
      <c r="BA72" s="18">
        <f>IF(InputAccountsReveived[[#This Row],[EOMonth]]=EOMONTH(FY04_M07,0),InputAccountsReveived[[#This Row],[Amount Invoiced]],0)</f>
        <v>0</v>
      </c>
      <c r="BB72" s="18">
        <f>IF(InputAccountsReveived[[#This Row],[EOMonth]]=EOMONTH(FY04_M08,0),InputAccountsReveived[[#This Row],[Amount Invoiced]],0)</f>
        <v>0</v>
      </c>
      <c r="BC72" s="18">
        <f>IF(InputAccountsReveived[[#This Row],[EOMonth]]=EOMONTH(FY04_M09,0),InputAccountsReveived[[#This Row],[Amount Invoiced]],0)</f>
        <v>0</v>
      </c>
      <c r="BD72" s="18">
        <f>IF(InputAccountsReveived[[#This Row],[EOMonth]]=EOMONTH(FY04_M10,0),InputAccountsReveived[[#This Row],[Amount Invoiced]],0)</f>
        <v>0</v>
      </c>
      <c r="BE72" s="18">
        <f>IF(InputAccountsReveived[[#This Row],[EOMonth]]=EOMONTH(FY04_M11,0),InputAccountsReveived[[#This Row],[Amount Invoiced]],0)</f>
        <v>0</v>
      </c>
      <c r="BF72" s="18">
        <f>IF(InputAccountsReveived[[#This Row],[EOMonth]]=EOMONTH(FY04_M12,0),InputAccountsReveived[[#This Row],[Amount Invoiced]],0)</f>
        <v>0</v>
      </c>
      <c r="BG72" s="18">
        <f>IF(InputAccountsReveived[[#This Row],[EOMonth]]=EOMONTH(FY05_M01,0),InputAccountsReveived[[#This Row],[Amount Invoiced]],0)</f>
        <v>0</v>
      </c>
      <c r="BH72" s="18">
        <f>IF(InputAccountsReveived[[#This Row],[EOMonth]]=EOMONTH(FY05_M02,0),InputAccountsReveived[[#This Row],[Amount Invoiced]],0)</f>
        <v>0</v>
      </c>
      <c r="BI72" s="18">
        <f>IF(InputAccountsReveived[[#This Row],[EOMonth]]=EOMONTH(FY05_M03,0),InputAccountsReveived[[#This Row],[Amount Invoiced]],0)</f>
        <v>0</v>
      </c>
      <c r="BJ72" s="18">
        <f>IF(InputAccountsReveived[[#This Row],[EOMonth]]=EOMONTH(FY05_M04,0),InputAccountsReveived[[#This Row],[Amount Invoiced]],0)</f>
        <v>0</v>
      </c>
      <c r="BK72" s="18">
        <f>IF(InputAccountsReveived[[#This Row],[EOMonth]]=EOMONTH(FY05_M05,0),InputAccountsReveived[[#This Row],[Amount Invoiced]],0)</f>
        <v>0</v>
      </c>
      <c r="BL72" s="18">
        <f>IF(InputAccountsReveived[[#This Row],[EOMonth]]=EOMONTH(FY05_M06,0),InputAccountsReveived[[#This Row],[Amount Invoiced]],0)</f>
        <v>0</v>
      </c>
      <c r="BM72" s="18">
        <f>IF(InputAccountsReveived[[#This Row],[EOMonth]]=EOMONTH(FY05_M07,0),InputAccountsReveived[[#This Row],[Amount Invoiced]],0)</f>
        <v>0</v>
      </c>
      <c r="BN72" s="18">
        <f>IF(InputAccountsReveived[[#This Row],[EOMonth]]=EOMONTH(FY05_M08,0),InputAccountsReveived[[#This Row],[Amount Invoiced]],0)</f>
        <v>0</v>
      </c>
      <c r="BO72" s="18">
        <f>IF(InputAccountsReveived[[#This Row],[EOMonth]]=EOMONTH(FY05_M09,0),InputAccountsReveived[[#This Row],[Amount Invoiced]],0)</f>
        <v>0</v>
      </c>
      <c r="BP72" s="18">
        <f>IF(InputAccountsReveived[[#This Row],[EOMonth]]=EOMONTH(FY05_M10,0),InputAccountsReveived[[#This Row],[Amount Invoiced]],0)</f>
        <v>0</v>
      </c>
      <c r="BQ72" s="18">
        <f>IF(InputAccountsReveived[[#This Row],[EOMonth]]=EOMONTH(FY05_M11,0),InputAccountsReveived[[#This Row],[Amount Invoiced]],0)</f>
        <v>0</v>
      </c>
      <c r="BR72" s="18">
        <f>IF(InputAccountsReveived[[#This Row],[EOMonth]]=EOMONTH(FY05_M12,0),InputAccountsReveived[[#This Row],[Amount Invoiced]],0)</f>
        <v>0</v>
      </c>
    </row>
    <row r="73" spans="2:70" ht="16.5" thickTop="1" thickBot="1" x14ac:dyDescent="0.3">
      <c r="B73" s="68"/>
      <c r="C73" s="6"/>
      <c r="D73" s="68"/>
      <c r="E73" s="68"/>
      <c r="F73" s="11"/>
      <c r="G73" s="6"/>
      <c r="H73" s="69" t="str">
        <f>IF(ISBLANK(InputAccountsReveived[[#This Row],[Date Invoiced]]),"",EOMONTH(InputAccountsReveived[[#This Row],[Date Invoiced]],0))</f>
        <v/>
      </c>
      <c r="I73" s="69"/>
      <c r="K73" s="10">
        <f>IF(InputAccountsReveived[[#This Row],[EOMonth]]=EOMONTH(FY01_M01,0),InputAccountsReveived[[#This Row],[Amount Invoiced]],0)</f>
        <v>0</v>
      </c>
      <c r="L73" s="10">
        <f>IF(InputAccountsReveived[[#This Row],[EOMonth]]=EOMONTH(FY01_M02,0),InputAccountsReveived[[#This Row],[Amount Invoiced]],0)</f>
        <v>0</v>
      </c>
      <c r="M73" s="10">
        <f>IF(InputAccountsReveived[[#This Row],[EOMonth]]=EOMONTH(FY01_M03,0),InputAccountsReveived[[#This Row],[Amount Invoiced]],0)</f>
        <v>0</v>
      </c>
      <c r="N73" s="10">
        <f>IF(InputAccountsReveived[[#This Row],[EOMonth]]=EOMONTH(FY01_M04,0),InputAccountsReveived[[#This Row],[Amount Invoiced]],0)</f>
        <v>0</v>
      </c>
      <c r="O73" s="10">
        <f>IF(InputAccountsReveived[[#This Row],[EOMonth]]=EOMONTH(FY01_M05,0),InputAccountsReveived[[#This Row],[Amount Invoiced]],0)</f>
        <v>0</v>
      </c>
      <c r="P73" s="10">
        <f>IF(InputAccountsReveived[[#This Row],[EOMonth]]=EOMONTH(FY01_M06,0),InputAccountsReveived[[#This Row],[Amount Invoiced]],0)</f>
        <v>0</v>
      </c>
      <c r="Q73" s="10">
        <f>IF(InputAccountsReveived[[#This Row],[EOMonth]]=EOMONTH(FY01_M07,0),InputAccountsReveived[[#This Row],[Amount Invoiced]],0)</f>
        <v>0</v>
      </c>
      <c r="R73" s="10">
        <f>IF(InputAccountsReveived[[#This Row],[EOMonth]]=EOMONTH(FY01_M08,0),InputAccountsReveived[[#This Row],[Amount Invoiced]],0)</f>
        <v>0</v>
      </c>
      <c r="S73" s="10">
        <f>IF(InputAccountsReveived[[#This Row],[EOMonth]]=EOMONTH(FY01_M09,0),InputAccountsReveived[[#This Row],[Amount Invoiced]],0)</f>
        <v>0</v>
      </c>
      <c r="T73" s="10">
        <f>IF(InputAccountsReveived[[#This Row],[EOMonth]]=EOMONTH(FY01_M10,0),InputAccountsReveived[[#This Row],[Amount Invoiced]],0)</f>
        <v>0</v>
      </c>
      <c r="U73" s="10">
        <f>IF(InputAccountsReveived[[#This Row],[EOMonth]]=EOMONTH(FY01_M11,0),InputAccountsReveived[[#This Row],[Amount Invoiced]],0)</f>
        <v>0</v>
      </c>
      <c r="V73" s="10">
        <f>IF(InputAccountsReveived[[#This Row],[EOMonth]]=EOMONTH(FY01_M12,0),InputAccountsReveived[[#This Row],[Amount Invoiced]],0)</f>
        <v>0</v>
      </c>
      <c r="W73" s="18">
        <f>IF(InputAccountsReveived[[#This Row],[EOMonth]]=EOMONTH(FY02_M01,0),InputAccountsReveived[[#This Row],[Amount Invoiced]],0)</f>
        <v>0</v>
      </c>
      <c r="X73" s="18">
        <f>IF(InputAccountsReveived[[#This Row],[EOMonth]]=EOMONTH(FY02_M02,0),InputAccountsReveived[[#This Row],[Amount Invoiced]],0)</f>
        <v>0</v>
      </c>
      <c r="Y73" s="18">
        <f>IF(InputAccountsReveived[[#This Row],[EOMonth]]=EOMONTH(FY02_M03,0),InputAccountsReveived[[#This Row],[Amount Invoiced]],0)</f>
        <v>0</v>
      </c>
      <c r="Z73" s="18">
        <f>IF(InputAccountsReveived[[#This Row],[EOMonth]]=EOMONTH(FY02_M04,0),InputAccountsReveived[[#This Row],[Amount Invoiced]],0)</f>
        <v>0</v>
      </c>
      <c r="AA73" s="18">
        <f>IF(InputAccountsReveived[[#This Row],[EOMonth]]=EOMONTH(FY02_M05,0),InputAccountsReveived[[#This Row],[Amount Invoiced]],0)</f>
        <v>0</v>
      </c>
      <c r="AB73" s="18">
        <f>IF(InputAccountsReveived[[#This Row],[EOMonth]]=EOMONTH(FY02_M06,0),InputAccountsReveived[[#This Row],[Amount Invoiced]],0)</f>
        <v>0</v>
      </c>
      <c r="AC73" s="18">
        <f>IF(InputAccountsReveived[[#This Row],[EOMonth]]=EOMONTH(FY02_M07,0),InputAccountsReveived[[#This Row],[Amount Invoiced]],0)</f>
        <v>0</v>
      </c>
      <c r="AD73" s="18">
        <f>IF(InputAccountsReveived[[#This Row],[EOMonth]]=EOMONTH(FY02_M08,0),InputAccountsReveived[[#This Row],[Amount Invoiced]],0)</f>
        <v>0</v>
      </c>
      <c r="AE73" s="18">
        <f>IF(InputAccountsReveived[[#This Row],[EOMonth]]=EOMONTH(FY02_M09,0),InputAccountsReveived[[#This Row],[Amount Invoiced]],0)</f>
        <v>0</v>
      </c>
      <c r="AF73" s="18">
        <f>IF(InputAccountsReveived[[#This Row],[EOMonth]]=EOMONTH(FY02_M10,0),InputAccountsReveived[[#This Row],[Amount Invoiced]],0)</f>
        <v>0</v>
      </c>
      <c r="AG73" s="18">
        <f>IF(InputAccountsReveived[[#This Row],[EOMonth]]=EOMONTH(FY02_M11,0),InputAccountsReveived[[#This Row],[Amount Invoiced]],0)</f>
        <v>0</v>
      </c>
      <c r="AH73" s="18">
        <f>IF(InputAccountsReveived[[#This Row],[EOMonth]]=EOMONTH(FY02_M12,0),InputAccountsReveived[[#This Row],[Amount Invoiced]],0)</f>
        <v>0</v>
      </c>
      <c r="AI73" s="18">
        <f>IF(InputAccountsReveived[[#This Row],[EOMonth]]=EOMONTH(FY03_M01,0),InputAccountsReveived[[#This Row],[Amount Invoiced]],0)</f>
        <v>0</v>
      </c>
      <c r="AJ73" s="18">
        <f>IF(InputAccountsReveived[[#This Row],[EOMonth]]=EOMONTH(FY03_M02,0),InputAccountsReveived[[#This Row],[Amount Invoiced]],0)</f>
        <v>0</v>
      </c>
      <c r="AK73" s="18">
        <f>IF(InputAccountsReveived[[#This Row],[EOMonth]]=EOMONTH(FY03_M03,0),InputAccountsReveived[[#This Row],[Amount Invoiced]],0)</f>
        <v>0</v>
      </c>
      <c r="AL73" s="18">
        <f>IF(InputAccountsReveived[[#This Row],[EOMonth]]=EOMONTH(FY03_M04,0),InputAccountsReveived[[#This Row],[Amount Invoiced]],0)</f>
        <v>0</v>
      </c>
      <c r="AM73" s="18">
        <f>IF(InputAccountsReveived[[#This Row],[EOMonth]]=EOMONTH(FY03_M05,0),InputAccountsReveived[[#This Row],[Amount Invoiced]],0)</f>
        <v>0</v>
      </c>
      <c r="AN73" s="18">
        <f>IF(InputAccountsReveived[[#This Row],[EOMonth]]=EOMONTH(FY03_M06,0),InputAccountsReveived[[#This Row],[Amount Invoiced]],0)</f>
        <v>0</v>
      </c>
      <c r="AO73" s="18">
        <f>IF(InputAccountsReveived[[#This Row],[EOMonth]]=EOMONTH(FY03_M07,0),InputAccountsReveived[[#This Row],[Amount Invoiced]],0)</f>
        <v>0</v>
      </c>
      <c r="AP73" s="18">
        <f>IF(InputAccountsReveived[[#This Row],[EOMonth]]=EOMONTH(FY03_M08,0),InputAccountsReveived[[#This Row],[Amount Invoiced]],0)</f>
        <v>0</v>
      </c>
      <c r="AQ73" s="18">
        <f>IF(InputAccountsReveived[[#This Row],[EOMonth]]=EOMONTH(FY03_M09,0),InputAccountsReveived[[#This Row],[Amount Invoiced]],0)</f>
        <v>0</v>
      </c>
      <c r="AR73" s="18">
        <f>IF(InputAccountsReveived[[#This Row],[EOMonth]]=EOMONTH(FY03_M10,0),InputAccountsReveived[[#This Row],[Amount Invoiced]],0)</f>
        <v>0</v>
      </c>
      <c r="AS73" s="18">
        <f>IF(InputAccountsReveived[[#This Row],[EOMonth]]=EOMONTH(FY03_M11,0),InputAccountsReveived[[#This Row],[Amount Invoiced]],0)</f>
        <v>0</v>
      </c>
      <c r="AT73" s="18">
        <f>IF(InputAccountsReveived[[#This Row],[EOMonth]]=EOMONTH(FY03_M12,0),InputAccountsReveived[[#This Row],[Amount Invoiced]],0)</f>
        <v>0</v>
      </c>
      <c r="AU73" s="18">
        <f>IF(InputAccountsReveived[[#This Row],[EOMonth]]=EOMONTH(FY04_M01,0),InputAccountsReveived[[#This Row],[Amount Invoiced]],0)</f>
        <v>0</v>
      </c>
      <c r="AV73" s="18">
        <f>IF(InputAccountsReveived[[#This Row],[EOMonth]]=EOMONTH(FY04_M02,0),InputAccountsReveived[[#This Row],[Amount Invoiced]],0)</f>
        <v>0</v>
      </c>
      <c r="AW73" s="18">
        <f>IF(InputAccountsReveived[[#This Row],[EOMonth]]=EOMONTH(FY04_M03,0),InputAccountsReveived[[#This Row],[Amount Invoiced]],0)</f>
        <v>0</v>
      </c>
      <c r="AX73" s="18">
        <f>IF(InputAccountsReveived[[#This Row],[EOMonth]]=EOMONTH(FY04_M04,0),InputAccountsReveived[[#This Row],[Amount Invoiced]],0)</f>
        <v>0</v>
      </c>
      <c r="AY73" s="18">
        <f>IF(InputAccountsReveived[[#This Row],[EOMonth]]=EOMONTH(FY04_M05,0),InputAccountsReveived[[#This Row],[Amount Invoiced]],0)</f>
        <v>0</v>
      </c>
      <c r="AZ73" s="18">
        <f>IF(InputAccountsReveived[[#This Row],[EOMonth]]=EOMONTH(FY04_M06,0),InputAccountsReveived[[#This Row],[Amount Invoiced]],0)</f>
        <v>0</v>
      </c>
      <c r="BA73" s="18">
        <f>IF(InputAccountsReveived[[#This Row],[EOMonth]]=EOMONTH(FY04_M07,0),InputAccountsReveived[[#This Row],[Amount Invoiced]],0)</f>
        <v>0</v>
      </c>
      <c r="BB73" s="18">
        <f>IF(InputAccountsReveived[[#This Row],[EOMonth]]=EOMONTH(FY04_M08,0),InputAccountsReveived[[#This Row],[Amount Invoiced]],0)</f>
        <v>0</v>
      </c>
      <c r="BC73" s="18">
        <f>IF(InputAccountsReveived[[#This Row],[EOMonth]]=EOMONTH(FY04_M09,0),InputAccountsReveived[[#This Row],[Amount Invoiced]],0)</f>
        <v>0</v>
      </c>
      <c r="BD73" s="18">
        <f>IF(InputAccountsReveived[[#This Row],[EOMonth]]=EOMONTH(FY04_M10,0),InputAccountsReveived[[#This Row],[Amount Invoiced]],0)</f>
        <v>0</v>
      </c>
      <c r="BE73" s="18">
        <f>IF(InputAccountsReveived[[#This Row],[EOMonth]]=EOMONTH(FY04_M11,0),InputAccountsReveived[[#This Row],[Amount Invoiced]],0)</f>
        <v>0</v>
      </c>
      <c r="BF73" s="18">
        <f>IF(InputAccountsReveived[[#This Row],[EOMonth]]=EOMONTH(FY04_M12,0),InputAccountsReveived[[#This Row],[Amount Invoiced]],0)</f>
        <v>0</v>
      </c>
      <c r="BG73" s="18">
        <f>IF(InputAccountsReveived[[#This Row],[EOMonth]]=EOMONTH(FY05_M01,0),InputAccountsReveived[[#This Row],[Amount Invoiced]],0)</f>
        <v>0</v>
      </c>
      <c r="BH73" s="18">
        <f>IF(InputAccountsReveived[[#This Row],[EOMonth]]=EOMONTH(FY05_M02,0),InputAccountsReveived[[#This Row],[Amount Invoiced]],0)</f>
        <v>0</v>
      </c>
      <c r="BI73" s="18">
        <f>IF(InputAccountsReveived[[#This Row],[EOMonth]]=EOMONTH(FY05_M03,0),InputAccountsReveived[[#This Row],[Amount Invoiced]],0)</f>
        <v>0</v>
      </c>
      <c r="BJ73" s="18">
        <f>IF(InputAccountsReveived[[#This Row],[EOMonth]]=EOMONTH(FY05_M04,0),InputAccountsReveived[[#This Row],[Amount Invoiced]],0)</f>
        <v>0</v>
      </c>
      <c r="BK73" s="18">
        <f>IF(InputAccountsReveived[[#This Row],[EOMonth]]=EOMONTH(FY05_M05,0),InputAccountsReveived[[#This Row],[Amount Invoiced]],0)</f>
        <v>0</v>
      </c>
      <c r="BL73" s="18">
        <f>IF(InputAccountsReveived[[#This Row],[EOMonth]]=EOMONTH(FY05_M06,0),InputAccountsReveived[[#This Row],[Amount Invoiced]],0)</f>
        <v>0</v>
      </c>
      <c r="BM73" s="18">
        <f>IF(InputAccountsReveived[[#This Row],[EOMonth]]=EOMONTH(FY05_M07,0),InputAccountsReveived[[#This Row],[Amount Invoiced]],0)</f>
        <v>0</v>
      </c>
      <c r="BN73" s="18">
        <f>IF(InputAccountsReveived[[#This Row],[EOMonth]]=EOMONTH(FY05_M08,0),InputAccountsReveived[[#This Row],[Amount Invoiced]],0)</f>
        <v>0</v>
      </c>
      <c r="BO73" s="18">
        <f>IF(InputAccountsReveived[[#This Row],[EOMonth]]=EOMONTH(FY05_M09,0),InputAccountsReveived[[#This Row],[Amount Invoiced]],0)</f>
        <v>0</v>
      </c>
      <c r="BP73" s="18">
        <f>IF(InputAccountsReveived[[#This Row],[EOMonth]]=EOMONTH(FY05_M10,0),InputAccountsReveived[[#This Row],[Amount Invoiced]],0)</f>
        <v>0</v>
      </c>
      <c r="BQ73" s="18">
        <f>IF(InputAccountsReveived[[#This Row],[EOMonth]]=EOMONTH(FY05_M11,0),InputAccountsReveived[[#This Row],[Amount Invoiced]],0)</f>
        <v>0</v>
      </c>
      <c r="BR73" s="18">
        <f>IF(InputAccountsReveived[[#This Row],[EOMonth]]=EOMONTH(FY05_M12,0),InputAccountsReveived[[#This Row],[Amount Invoiced]],0)</f>
        <v>0</v>
      </c>
    </row>
    <row r="74" spans="2:70" ht="16.5" thickTop="1" thickBot="1" x14ac:dyDescent="0.3">
      <c r="B74" s="68"/>
      <c r="C74" s="6"/>
      <c r="D74" s="68"/>
      <c r="E74" s="68"/>
      <c r="F74" s="11"/>
      <c r="G74" s="6"/>
      <c r="H74" s="69" t="str">
        <f>IF(ISBLANK(InputAccountsReveived[[#This Row],[Date Invoiced]]),"",EOMONTH(InputAccountsReveived[[#This Row],[Date Invoiced]],0))</f>
        <v/>
      </c>
      <c r="I74" s="69"/>
      <c r="K74" s="10">
        <f>IF(InputAccountsReveived[[#This Row],[EOMonth]]=EOMONTH(FY01_M01,0),InputAccountsReveived[[#This Row],[Amount Invoiced]],0)</f>
        <v>0</v>
      </c>
      <c r="L74" s="10">
        <f>IF(InputAccountsReveived[[#This Row],[EOMonth]]=EOMONTH(FY01_M02,0),InputAccountsReveived[[#This Row],[Amount Invoiced]],0)</f>
        <v>0</v>
      </c>
      <c r="M74" s="10">
        <f>IF(InputAccountsReveived[[#This Row],[EOMonth]]=EOMONTH(FY01_M03,0),InputAccountsReveived[[#This Row],[Amount Invoiced]],0)</f>
        <v>0</v>
      </c>
      <c r="N74" s="10">
        <f>IF(InputAccountsReveived[[#This Row],[EOMonth]]=EOMONTH(FY01_M04,0),InputAccountsReveived[[#This Row],[Amount Invoiced]],0)</f>
        <v>0</v>
      </c>
      <c r="O74" s="10">
        <f>IF(InputAccountsReveived[[#This Row],[EOMonth]]=EOMONTH(FY01_M05,0),InputAccountsReveived[[#This Row],[Amount Invoiced]],0)</f>
        <v>0</v>
      </c>
      <c r="P74" s="10">
        <f>IF(InputAccountsReveived[[#This Row],[EOMonth]]=EOMONTH(FY01_M06,0),InputAccountsReveived[[#This Row],[Amount Invoiced]],0)</f>
        <v>0</v>
      </c>
      <c r="Q74" s="10">
        <f>IF(InputAccountsReveived[[#This Row],[EOMonth]]=EOMONTH(FY01_M07,0),InputAccountsReveived[[#This Row],[Amount Invoiced]],0)</f>
        <v>0</v>
      </c>
      <c r="R74" s="10">
        <f>IF(InputAccountsReveived[[#This Row],[EOMonth]]=EOMONTH(FY01_M08,0),InputAccountsReveived[[#This Row],[Amount Invoiced]],0)</f>
        <v>0</v>
      </c>
      <c r="S74" s="10">
        <f>IF(InputAccountsReveived[[#This Row],[EOMonth]]=EOMONTH(FY01_M09,0),InputAccountsReveived[[#This Row],[Amount Invoiced]],0)</f>
        <v>0</v>
      </c>
      <c r="T74" s="10">
        <f>IF(InputAccountsReveived[[#This Row],[EOMonth]]=EOMONTH(FY01_M10,0),InputAccountsReveived[[#This Row],[Amount Invoiced]],0)</f>
        <v>0</v>
      </c>
      <c r="U74" s="10">
        <f>IF(InputAccountsReveived[[#This Row],[EOMonth]]=EOMONTH(FY01_M11,0),InputAccountsReveived[[#This Row],[Amount Invoiced]],0)</f>
        <v>0</v>
      </c>
      <c r="V74" s="10">
        <f>IF(InputAccountsReveived[[#This Row],[EOMonth]]=EOMONTH(FY01_M12,0),InputAccountsReveived[[#This Row],[Amount Invoiced]],0)</f>
        <v>0</v>
      </c>
      <c r="W74" s="18">
        <f>IF(InputAccountsReveived[[#This Row],[EOMonth]]=EOMONTH(FY02_M01,0),InputAccountsReveived[[#This Row],[Amount Invoiced]],0)</f>
        <v>0</v>
      </c>
      <c r="X74" s="18">
        <f>IF(InputAccountsReveived[[#This Row],[EOMonth]]=EOMONTH(FY02_M02,0),InputAccountsReveived[[#This Row],[Amount Invoiced]],0)</f>
        <v>0</v>
      </c>
      <c r="Y74" s="18">
        <f>IF(InputAccountsReveived[[#This Row],[EOMonth]]=EOMONTH(FY02_M03,0),InputAccountsReveived[[#This Row],[Amount Invoiced]],0)</f>
        <v>0</v>
      </c>
      <c r="Z74" s="18">
        <f>IF(InputAccountsReveived[[#This Row],[EOMonth]]=EOMONTH(FY02_M04,0),InputAccountsReveived[[#This Row],[Amount Invoiced]],0)</f>
        <v>0</v>
      </c>
      <c r="AA74" s="18">
        <f>IF(InputAccountsReveived[[#This Row],[EOMonth]]=EOMONTH(FY02_M05,0),InputAccountsReveived[[#This Row],[Amount Invoiced]],0)</f>
        <v>0</v>
      </c>
      <c r="AB74" s="18">
        <f>IF(InputAccountsReveived[[#This Row],[EOMonth]]=EOMONTH(FY02_M06,0),InputAccountsReveived[[#This Row],[Amount Invoiced]],0)</f>
        <v>0</v>
      </c>
      <c r="AC74" s="18">
        <f>IF(InputAccountsReveived[[#This Row],[EOMonth]]=EOMONTH(FY02_M07,0),InputAccountsReveived[[#This Row],[Amount Invoiced]],0)</f>
        <v>0</v>
      </c>
      <c r="AD74" s="18">
        <f>IF(InputAccountsReveived[[#This Row],[EOMonth]]=EOMONTH(FY02_M08,0),InputAccountsReveived[[#This Row],[Amount Invoiced]],0)</f>
        <v>0</v>
      </c>
      <c r="AE74" s="18">
        <f>IF(InputAccountsReveived[[#This Row],[EOMonth]]=EOMONTH(FY02_M09,0),InputAccountsReveived[[#This Row],[Amount Invoiced]],0)</f>
        <v>0</v>
      </c>
      <c r="AF74" s="18">
        <f>IF(InputAccountsReveived[[#This Row],[EOMonth]]=EOMONTH(FY02_M10,0),InputAccountsReveived[[#This Row],[Amount Invoiced]],0)</f>
        <v>0</v>
      </c>
      <c r="AG74" s="18">
        <f>IF(InputAccountsReveived[[#This Row],[EOMonth]]=EOMONTH(FY02_M11,0),InputAccountsReveived[[#This Row],[Amount Invoiced]],0)</f>
        <v>0</v>
      </c>
      <c r="AH74" s="18">
        <f>IF(InputAccountsReveived[[#This Row],[EOMonth]]=EOMONTH(FY02_M12,0),InputAccountsReveived[[#This Row],[Amount Invoiced]],0)</f>
        <v>0</v>
      </c>
      <c r="AI74" s="18">
        <f>IF(InputAccountsReveived[[#This Row],[EOMonth]]=EOMONTH(FY03_M01,0),InputAccountsReveived[[#This Row],[Amount Invoiced]],0)</f>
        <v>0</v>
      </c>
      <c r="AJ74" s="18">
        <f>IF(InputAccountsReveived[[#This Row],[EOMonth]]=EOMONTH(FY03_M02,0),InputAccountsReveived[[#This Row],[Amount Invoiced]],0)</f>
        <v>0</v>
      </c>
      <c r="AK74" s="18">
        <f>IF(InputAccountsReveived[[#This Row],[EOMonth]]=EOMONTH(FY03_M03,0),InputAccountsReveived[[#This Row],[Amount Invoiced]],0)</f>
        <v>0</v>
      </c>
      <c r="AL74" s="18">
        <f>IF(InputAccountsReveived[[#This Row],[EOMonth]]=EOMONTH(FY03_M04,0),InputAccountsReveived[[#This Row],[Amount Invoiced]],0)</f>
        <v>0</v>
      </c>
      <c r="AM74" s="18">
        <f>IF(InputAccountsReveived[[#This Row],[EOMonth]]=EOMONTH(FY03_M05,0),InputAccountsReveived[[#This Row],[Amount Invoiced]],0)</f>
        <v>0</v>
      </c>
      <c r="AN74" s="18">
        <f>IF(InputAccountsReveived[[#This Row],[EOMonth]]=EOMONTH(FY03_M06,0),InputAccountsReveived[[#This Row],[Amount Invoiced]],0)</f>
        <v>0</v>
      </c>
      <c r="AO74" s="18">
        <f>IF(InputAccountsReveived[[#This Row],[EOMonth]]=EOMONTH(FY03_M07,0),InputAccountsReveived[[#This Row],[Amount Invoiced]],0)</f>
        <v>0</v>
      </c>
      <c r="AP74" s="18">
        <f>IF(InputAccountsReveived[[#This Row],[EOMonth]]=EOMONTH(FY03_M08,0),InputAccountsReveived[[#This Row],[Amount Invoiced]],0)</f>
        <v>0</v>
      </c>
      <c r="AQ74" s="18">
        <f>IF(InputAccountsReveived[[#This Row],[EOMonth]]=EOMONTH(FY03_M09,0),InputAccountsReveived[[#This Row],[Amount Invoiced]],0)</f>
        <v>0</v>
      </c>
      <c r="AR74" s="18">
        <f>IF(InputAccountsReveived[[#This Row],[EOMonth]]=EOMONTH(FY03_M10,0),InputAccountsReveived[[#This Row],[Amount Invoiced]],0)</f>
        <v>0</v>
      </c>
      <c r="AS74" s="18">
        <f>IF(InputAccountsReveived[[#This Row],[EOMonth]]=EOMONTH(FY03_M11,0),InputAccountsReveived[[#This Row],[Amount Invoiced]],0)</f>
        <v>0</v>
      </c>
      <c r="AT74" s="18">
        <f>IF(InputAccountsReveived[[#This Row],[EOMonth]]=EOMONTH(FY03_M12,0),InputAccountsReveived[[#This Row],[Amount Invoiced]],0)</f>
        <v>0</v>
      </c>
      <c r="AU74" s="18">
        <f>IF(InputAccountsReveived[[#This Row],[EOMonth]]=EOMONTH(FY04_M01,0),InputAccountsReveived[[#This Row],[Amount Invoiced]],0)</f>
        <v>0</v>
      </c>
      <c r="AV74" s="18">
        <f>IF(InputAccountsReveived[[#This Row],[EOMonth]]=EOMONTH(FY04_M02,0),InputAccountsReveived[[#This Row],[Amount Invoiced]],0)</f>
        <v>0</v>
      </c>
      <c r="AW74" s="18">
        <f>IF(InputAccountsReveived[[#This Row],[EOMonth]]=EOMONTH(FY04_M03,0),InputAccountsReveived[[#This Row],[Amount Invoiced]],0)</f>
        <v>0</v>
      </c>
      <c r="AX74" s="18">
        <f>IF(InputAccountsReveived[[#This Row],[EOMonth]]=EOMONTH(FY04_M04,0),InputAccountsReveived[[#This Row],[Amount Invoiced]],0)</f>
        <v>0</v>
      </c>
      <c r="AY74" s="18">
        <f>IF(InputAccountsReveived[[#This Row],[EOMonth]]=EOMONTH(FY04_M05,0),InputAccountsReveived[[#This Row],[Amount Invoiced]],0)</f>
        <v>0</v>
      </c>
      <c r="AZ74" s="18">
        <f>IF(InputAccountsReveived[[#This Row],[EOMonth]]=EOMONTH(FY04_M06,0),InputAccountsReveived[[#This Row],[Amount Invoiced]],0)</f>
        <v>0</v>
      </c>
      <c r="BA74" s="18">
        <f>IF(InputAccountsReveived[[#This Row],[EOMonth]]=EOMONTH(FY04_M07,0),InputAccountsReveived[[#This Row],[Amount Invoiced]],0)</f>
        <v>0</v>
      </c>
      <c r="BB74" s="18">
        <f>IF(InputAccountsReveived[[#This Row],[EOMonth]]=EOMONTH(FY04_M08,0),InputAccountsReveived[[#This Row],[Amount Invoiced]],0)</f>
        <v>0</v>
      </c>
      <c r="BC74" s="18">
        <f>IF(InputAccountsReveived[[#This Row],[EOMonth]]=EOMONTH(FY04_M09,0),InputAccountsReveived[[#This Row],[Amount Invoiced]],0)</f>
        <v>0</v>
      </c>
      <c r="BD74" s="18">
        <f>IF(InputAccountsReveived[[#This Row],[EOMonth]]=EOMONTH(FY04_M10,0),InputAccountsReveived[[#This Row],[Amount Invoiced]],0)</f>
        <v>0</v>
      </c>
      <c r="BE74" s="18">
        <f>IF(InputAccountsReveived[[#This Row],[EOMonth]]=EOMONTH(FY04_M11,0),InputAccountsReveived[[#This Row],[Amount Invoiced]],0)</f>
        <v>0</v>
      </c>
      <c r="BF74" s="18">
        <f>IF(InputAccountsReveived[[#This Row],[EOMonth]]=EOMONTH(FY04_M12,0),InputAccountsReveived[[#This Row],[Amount Invoiced]],0)</f>
        <v>0</v>
      </c>
      <c r="BG74" s="18">
        <f>IF(InputAccountsReveived[[#This Row],[EOMonth]]=EOMONTH(FY05_M01,0),InputAccountsReveived[[#This Row],[Amount Invoiced]],0)</f>
        <v>0</v>
      </c>
      <c r="BH74" s="18">
        <f>IF(InputAccountsReveived[[#This Row],[EOMonth]]=EOMONTH(FY05_M02,0),InputAccountsReveived[[#This Row],[Amount Invoiced]],0)</f>
        <v>0</v>
      </c>
      <c r="BI74" s="18">
        <f>IF(InputAccountsReveived[[#This Row],[EOMonth]]=EOMONTH(FY05_M03,0),InputAccountsReveived[[#This Row],[Amount Invoiced]],0)</f>
        <v>0</v>
      </c>
      <c r="BJ74" s="18">
        <f>IF(InputAccountsReveived[[#This Row],[EOMonth]]=EOMONTH(FY05_M04,0),InputAccountsReveived[[#This Row],[Amount Invoiced]],0)</f>
        <v>0</v>
      </c>
      <c r="BK74" s="18">
        <f>IF(InputAccountsReveived[[#This Row],[EOMonth]]=EOMONTH(FY05_M05,0),InputAccountsReveived[[#This Row],[Amount Invoiced]],0)</f>
        <v>0</v>
      </c>
      <c r="BL74" s="18">
        <f>IF(InputAccountsReveived[[#This Row],[EOMonth]]=EOMONTH(FY05_M06,0),InputAccountsReveived[[#This Row],[Amount Invoiced]],0)</f>
        <v>0</v>
      </c>
      <c r="BM74" s="18">
        <f>IF(InputAccountsReveived[[#This Row],[EOMonth]]=EOMONTH(FY05_M07,0),InputAccountsReveived[[#This Row],[Amount Invoiced]],0)</f>
        <v>0</v>
      </c>
      <c r="BN74" s="18">
        <f>IF(InputAccountsReveived[[#This Row],[EOMonth]]=EOMONTH(FY05_M08,0),InputAccountsReveived[[#This Row],[Amount Invoiced]],0)</f>
        <v>0</v>
      </c>
      <c r="BO74" s="18">
        <f>IF(InputAccountsReveived[[#This Row],[EOMonth]]=EOMONTH(FY05_M09,0),InputAccountsReveived[[#This Row],[Amount Invoiced]],0)</f>
        <v>0</v>
      </c>
      <c r="BP74" s="18">
        <f>IF(InputAccountsReveived[[#This Row],[EOMonth]]=EOMONTH(FY05_M10,0),InputAccountsReveived[[#This Row],[Amount Invoiced]],0)</f>
        <v>0</v>
      </c>
      <c r="BQ74" s="18">
        <f>IF(InputAccountsReveived[[#This Row],[EOMonth]]=EOMONTH(FY05_M11,0),InputAccountsReveived[[#This Row],[Amount Invoiced]],0)</f>
        <v>0</v>
      </c>
      <c r="BR74" s="18">
        <f>IF(InputAccountsReveived[[#This Row],[EOMonth]]=EOMONTH(FY05_M12,0),InputAccountsReveived[[#This Row],[Amount Invoiced]],0)</f>
        <v>0</v>
      </c>
    </row>
    <row r="75" spans="2:70" ht="16.5" thickTop="1" thickBot="1" x14ac:dyDescent="0.3">
      <c r="B75" s="68"/>
      <c r="C75" s="6"/>
      <c r="D75" s="68"/>
      <c r="E75" s="68"/>
      <c r="F75" s="11"/>
      <c r="G75" s="6"/>
      <c r="H75" s="69" t="str">
        <f>IF(ISBLANK(InputAccountsReveived[[#This Row],[Date Invoiced]]),"",EOMONTH(InputAccountsReveived[[#This Row],[Date Invoiced]],0))</f>
        <v/>
      </c>
      <c r="I75" s="69"/>
      <c r="K75" s="10">
        <f>IF(InputAccountsReveived[[#This Row],[EOMonth]]=EOMONTH(FY01_M01,0),InputAccountsReveived[[#This Row],[Amount Invoiced]],0)</f>
        <v>0</v>
      </c>
      <c r="L75" s="10">
        <f>IF(InputAccountsReveived[[#This Row],[EOMonth]]=EOMONTH(FY01_M02,0),InputAccountsReveived[[#This Row],[Amount Invoiced]],0)</f>
        <v>0</v>
      </c>
      <c r="M75" s="10">
        <f>IF(InputAccountsReveived[[#This Row],[EOMonth]]=EOMONTH(FY01_M03,0),InputAccountsReveived[[#This Row],[Amount Invoiced]],0)</f>
        <v>0</v>
      </c>
      <c r="N75" s="10">
        <f>IF(InputAccountsReveived[[#This Row],[EOMonth]]=EOMONTH(FY01_M04,0),InputAccountsReveived[[#This Row],[Amount Invoiced]],0)</f>
        <v>0</v>
      </c>
      <c r="O75" s="10">
        <f>IF(InputAccountsReveived[[#This Row],[EOMonth]]=EOMONTH(FY01_M05,0),InputAccountsReveived[[#This Row],[Amount Invoiced]],0)</f>
        <v>0</v>
      </c>
      <c r="P75" s="10">
        <f>IF(InputAccountsReveived[[#This Row],[EOMonth]]=EOMONTH(FY01_M06,0),InputAccountsReveived[[#This Row],[Amount Invoiced]],0)</f>
        <v>0</v>
      </c>
      <c r="Q75" s="10">
        <f>IF(InputAccountsReveived[[#This Row],[EOMonth]]=EOMONTH(FY01_M07,0),InputAccountsReveived[[#This Row],[Amount Invoiced]],0)</f>
        <v>0</v>
      </c>
      <c r="R75" s="10">
        <f>IF(InputAccountsReveived[[#This Row],[EOMonth]]=EOMONTH(FY01_M08,0),InputAccountsReveived[[#This Row],[Amount Invoiced]],0)</f>
        <v>0</v>
      </c>
      <c r="S75" s="10">
        <f>IF(InputAccountsReveived[[#This Row],[EOMonth]]=EOMONTH(FY01_M09,0),InputAccountsReveived[[#This Row],[Amount Invoiced]],0)</f>
        <v>0</v>
      </c>
      <c r="T75" s="10">
        <f>IF(InputAccountsReveived[[#This Row],[EOMonth]]=EOMONTH(FY01_M10,0),InputAccountsReveived[[#This Row],[Amount Invoiced]],0)</f>
        <v>0</v>
      </c>
      <c r="U75" s="10">
        <f>IF(InputAccountsReveived[[#This Row],[EOMonth]]=EOMONTH(FY01_M11,0),InputAccountsReveived[[#This Row],[Amount Invoiced]],0)</f>
        <v>0</v>
      </c>
      <c r="V75" s="10">
        <f>IF(InputAccountsReveived[[#This Row],[EOMonth]]=EOMONTH(FY01_M12,0),InputAccountsReveived[[#This Row],[Amount Invoiced]],0)</f>
        <v>0</v>
      </c>
      <c r="W75" s="18">
        <f>IF(InputAccountsReveived[[#This Row],[EOMonth]]=EOMONTH(FY02_M01,0),InputAccountsReveived[[#This Row],[Amount Invoiced]],0)</f>
        <v>0</v>
      </c>
      <c r="X75" s="18">
        <f>IF(InputAccountsReveived[[#This Row],[EOMonth]]=EOMONTH(FY02_M02,0),InputAccountsReveived[[#This Row],[Amount Invoiced]],0)</f>
        <v>0</v>
      </c>
      <c r="Y75" s="18">
        <f>IF(InputAccountsReveived[[#This Row],[EOMonth]]=EOMONTH(FY02_M03,0),InputAccountsReveived[[#This Row],[Amount Invoiced]],0)</f>
        <v>0</v>
      </c>
      <c r="Z75" s="18">
        <f>IF(InputAccountsReveived[[#This Row],[EOMonth]]=EOMONTH(FY02_M04,0),InputAccountsReveived[[#This Row],[Amount Invoiced]],0)</f>
        <v>0</v>
      </c>
      <c r="AA75" s="18">
        <f>IF(InputAccountsReveived[[#This Row],[EOMonth]]=EOMONTH(FY02_M05,0),InputAccountsReveived[[#This Row],[Amount Invoiced]],0)</f>
        <v>0</v>
      </c>
      <c r="AB75" s="18">
        <f>IF(InputAccountsReveived[[#This Row],[EOMonth]]=EOMONTH(FY02_M06,0),InputAccountsReveived[[#This Row],[Amount Invoiced]],0)</f>
        <v>0</v>
      </c>
      <c r="AC75" s="18">
        <f>IF(InputAccountsReveived[[#This Row],[EOMonth]]=EOMONTH(FY02_M07,0),InputAccountsReveived[[#This Row],[Amount Invoiced]],0)</f>
        <v>0</v>
      </c>
      <c r="AD75" s="18">
        <f>IF(InputAccountsReveived[[#This Row],[EOMonth]]=EOMONTH(FY02_M08,0),InputAccountsReveived[[#This Row],[Amount Invoiced]],0)</f>
        <v>0</v>
      </c>
      <c r="AE75" s="18">
        <f>IF(InputAccountsReveived[[#This Row],[EOMonth]]=EOMONTH(FY02_M09,0),InputAccountsReveived[[#This Row],[Amount Invoiced]],0)</f>
        <v>0</v>
      </c>
      <c r="AF75" s="18">
        <f>IF(InputAccountsReveived[[#This Row],[EOMonth]]=EOMONTH(FY02_M10,0),InputAccountsReveived[[#This Row],[Amount Invoiced]],0)</f>
        <v>0</v>
      </c>
      <c r="AG75" s="18">
        <f>IF(InputAccountsReveived[[#This Row],[EOMonth]]=EOMONTH(FY02_M11,0),InputAccountsReveived[[#This Row],[Amount Invoiced]],0)</f>
        <v>0</v>
      </c>
      <c r="AH75" s="18">
        <f>IF(InputAccountsReveived[[#This Row],[EOMonth]]=EOMONTH(FY02_M12,0),InputAccountsReveived[[#This Row],[Amount Invoiced]],0)</f>
        <v>0</v>
      </c>
      <c r="AI75" s="18">
        <f>IF(InputAccountsReveived[[#This Row],[EOMonth]]=EOMONTH(FY03_M01,0),InputAccountsReveived[[#This Row],[Amount Invoiced]],0)</f>
        <v>0</v>
      </c>
      <c r="AJ75" s="18">
        <f>IF(InputAccountsReveived[[#This Row],[EOMonth]]=EOMONTH(FY03_M02,0),InputAccountsReveived[[#This Row],[Amount Invoiced]],0)</f>
        <v>0</v>
      </c>
      <c r="AK75" s="18">
        <f>IF(InputAccountsReveived[[#This Row],[EOMonth]]=EOMONTH(FY03_M03,0),InputAccountsReveived[[#This Row],[Amount Invoiced]],0)</f>
        <v>0</v>
      </c>
      <c r="AL75" s="18">
        <f>IF(InputAccountsReveived[[#This Row],[EOMonth]]=EOMONTH(FY03_M04,0),InputAccountsReveived[[#This Row],[Amount Invoiced]],0)</f>
        <v>0</v>
      </c>
      <c r="AM75" s="18">
        <f>IF(InputAccountsReveived[[#This Row],[EOMonth]]=EOMONTH(FY03_M05,0),InputAccountsReveived[[#This Row],[Amount Invoiced]],0)</f>
        <v>0</v>
      </c>
      <c r="AN75" s="18">
        <f>IF(InputAccountsReveived[[#This Row],[EOMonth]]=EOMONTH(FY03_M06,0),InputAccountsReveived[[#This Row],[Amount Invoiced]],0)</f>
        <v>0</v>
      </c>
      <c r="AO75" s="18">
        <f>IF(InputAccountsReveived[[#This Row],[EOMonth]]=EOMONTH(FY03_M07,0),InputAccountsReveived[[#This Row],[Amount Invoiced]],0)</f>
        <v>0</v>
      </c>
      <c r="AP75" s="18">
        <f>IF(InputAccountsReveived[[#This Row],[EOMonth]]=EOMONTH(FY03_M08,0),InputAccountsReveived[[#This Row],[Amount Invoiced]],0)</f>
        <v>0</v>
      </c>
      <c r="AQ75" s="18">
        <f>IF(InputAccountsReveived[[#This Row],[EOMonth]]=EOMONTH(FY03_M09,0),InputAccountsReveived[[#This Row],[Amount Invoiced]],0)</f>
        <v>0</v>
      </c>
      <c r="AR75" s="18">
        <f>IF(InputAccountsReveived[[#This Row],[EOMonth]]=EOMONTH(FY03_M10,0),InputAccountsReveived[[#This Row],[Amount Invoiced]],0)</f>
        <v>0</v>
      </c>
      <c r="AS75" s="18">
        <f>IF(InputAccountsReveived[[#This Row],[EOMonth]]=EOMONTH(FY03_M11,0),InputAccountsReveived[[#This Row],[Amount Invoiced]],0)</f>
        <v>0</v>
      </c>
      <c r="AT75" s="18">
        <f>IF(InputAccountsReveived[[#This Row],[EOMonth]]=EOMONTH(FY03_M12,0),InputAccountsReveived[[#This Row],[Amount Invoiced]],0)</f>
        <v>0</v>
      </c>
      <c r="AU75" s="18">
        <f>IF(InputAccountsReveived[[#This Row],[EOMonth]]=EOMONTH(FY04_M01,0),InputAccountsReveived[[#This Row],[Amount Invoiced]],0)</f>
        <v>0</v>
      </c>
      <c r="AV75" s="18">
        <f>IF(InputAccountsReveived[[#This Row],[EOMonth]]=EOMONTH(FY04_M02,0),InputAccountsReveived[[#This Row],[Amount Invoiced]],0)</f>
        <v>0</v>
      </c>
      <c r="AW75" s="18">
        <f>IF(InputAccountsReveived[[#This Row],[EOMonth]]=EOMONTH(FY04_M03,0),InputAccountsReveived[[#This Row],[Amount Invoiced]],0)</f>
        <v>0</v>
      </c>
      <c r="AX75" s="18">
        <f>IF(InputAccountsReveived[[#This Row],[EOMonth]]=EOMONTH(FY04_M04,0),InputAccountsReveived[[#This Row],[Amount Invoiced]],0)</f>
        <v>0</v>
      </c>
      <c r="AY75" s="18">
        <f>IF(InputAccountsReveived[[#This Row],[EOMonth]]=EOMONTH(FY04_M05,0),InputAccountsReveived[[#This Row],[Amount Invoiced]],0)</f>
        <v>0</v>
      </c>
      <c r="AZ75" s="18">
        <f>IF(InputAccountsReveived[[#This Row],[EOMonth]]=EOMONTH(FY04_M06,0),InputAccountsReveived[[#This Row],[Amount Invoiced]],0)</f>
        <v>0</v>
      </c>
      <c r="BA75" s="18">
        <f>IF(InputAccountsReveived[[#This Row],[EOMonth]]=EOMONTH(FY04_M07,0),InputAccountsReveived[[#This Row],[Amount Invoiced]],0)</f>
        <v>0</v>
      </c>
      <c r="BB75" s="18">
        <f>IF(InputAccountsReveived[[#This Row],[EOMonth]]=EOMONTH(FY04_M08,0),InputAccountsReveived[[#This Row],[Amount Invoiced]],0)</f>
        <v>0</v>
      </c>
      <c r="BC75" s="18">
        <f>IF(InputAccountsReveived[[#This Row],[EOMonth]]=EOMONTH(FY04_M09,0),InputAccountsReveived[[#This Row],[Amount Invoiced]],0)</f>
        <v>0</v>
      </c>
      <c r="BD75" s="18">
        <f>IF(InputAccountsReveived[[#This Row],[EOMonth]]=EOMONTH(FY04_M10,0),InputAccountsReveived[[#This Row],[Amount Invoiced]],0)</f>
        <v>0</v>
      </c>
      <c r="BE75" s="18">
        <f>IF(InputAccountsReveived[[#This Row],[EOMonth]]=EOMONTH(FY04_M11,0),InputAccountsReveived[[#This Row],[Amount Invoiced]],0)</f>
        <v>0</v>
      </c>
      <c r="BF75" s="18">
        <f>IF(InputAccountsReveived[[#This Row],[EOMonth]]=EOMONTH(FY04_M12,0),InputAccountsReveived[[#This Row],[Amount Invoiced]],0)</f>
        <v>0</v>
      </c>
      <c r="BG75" s="18">
        <f>IF(InputAccountsReveived[[#This Row],[EOMonth]]=EOMONTH(FY05_M01,0),InputAccountsReveived[[#This Row],[Amount Invoiced]],0)</f>
        <v>0</v>
      </c>
      <c r="BH75" s="18">
        <f>IF(InputAccountsReveived[[#This Row],[EOMonth]]=EOMONTH(FY05_M02,0),InputAccountsReveived[[#This Row],[Amount Invoiced]],0)</f>
        <v>0</v>
      </c>
      <c r="BI75" s="18">
        <f>IF(InputAccountsReveived[[#This Row],[EOMonth]]=EOMONTH(FY05_M03,0),InputAccountsReveived[[#This Row],[Amount Invoiced]],0)</f>
        <v>0</v>
      </c>
      <c r="BJ75" s="18">
        <f>IF(InputAccountsReveived[[#This Row],[EOMonth]]=EOMONTH(FY05_M04,0),InputAccountsReveived[[#This Row],[Amount Invoiced]],0)</f>
        <v>0</v>
      </c>
      <c r="BK75" s="18">
        <f>IF(InputAccountsReveived[[#This Row],[EOMonth]]=EOMONTH(FY05_M05,0),InputAccountsReveived[[#This Row],[Amount Invoiced]],0)</f>
        <v>0</v>
      </c>
      <c r="BL75" s="18">
        <f>IF(InputAccountsReveived[[#This Row],[EOMonth]]=EOMONTH(FY05_M06,0),InputAccountsReveived[[#This Row],[Amount Invoiced]],0)</f>
        <v>0</v>
      </c>
      <c r="BM75" s="18">
        <f>IF(InputAccountsReveived[[#This Row],[EOMonth]]=EOMONTH(FY05_M07,0),InputAccountsReveived[[#This Row],[Amount Invoiced]],0)</f>
        <v>0</v>
      </c>
      <c r="BN75" s="18">
        <f>IF(InputAccountsReveived[[#This Row],[EOMonth]]=EOMONTH(FY05_M08,0),InputAccountsReveived[[#This Row],[Amount Invoiced]],0)</f>
        <v>0</v>
      </c>
      <c r="BO75" s="18">
        <f>IF(InputAccountsReveived[[#This Row],[EOMonth]]=EOMONTH(FY05_M09,0),InputAccountsReveived[[#This Row],[Amount Invoiced]],0)</f>
        <v>0</v>
      </c>
      <c r="BP75" s="18">
        <f>IF(InputAccountsReveived[[#This Row],[EOMonth]]=EOMONTH(FY05_M10,0),InputAccountsReveived[[#This Row],[Amount Invoiced]],0)</f>
        <v>0</v>
      </c>
      <c r="BQ75" s="18">
        <f>IF(InputAccountsReveived[[#This Row],[EOMonth]]=EOMONTH(FY05_M11,0),InputAccountsReveived[[#This Row],[Amount Invoiced]],0)</f>
        <v>0</v>
      </c>
      <c r="BR75" s="18">
        <f>IF(InputAccountsReveived[[#This Row],[EOMonth]]=EOMONTH(FY05_M12,0),InputAccountsReveived[[#This Row],[Amount Invoiced]],0)</f>
        <v>0</v>
      </c>
    </row>
    <row r="76" spans="2:70" ht="16.5" thickTop="1" thickBot="1" x14ac:dyDescent="0.3">
      <c r="B76" s="68"/>
      <c r="C76" s="6"/>
      <c r="D76" s="68"/>
      <c r="E76" s="68"/>
      <c r="F76" s="11"/>
      <c r="G76" s="6"/>
      <c r="H76" s="69" t="str">
        <f>IF(ISBLANK(InputAccountsReveived[[#This Row],[Date Invoiced]]),"",EOMONTH(InputAccountsReveived[[#This Row],[Date Invoiced]],0))</f>
        <v/>
      </c>
      <c r="I76" s="69"/>
      <c r="K76" s="10">
        <f>IF(InputAccountsReveived[[#This Row],[EOMonth]]=EOMONTH(FY01_M01,0),InputAccountsReveived[[#This Row],[Amount Invoiced]],0)</f>
        <v>0</v>
      </c>
      <c r="L76" s="10">
        <f>IF(InputAccountsReveived[[#This Row],[EOMonth]]=EOMONTH(FY01_M02,0),InputAccountsReveived[[#This Row],[Amount Invoiced]],0)</f>
        <v>0</v>
      </c>
      <c r="M76" s="10">
        <f>IF(InputAccountsReveived[[#This Row],[EOMonth]]=EOMONTH(FY01_M03,0),InputAccountsReveived[[#This Row],[Amount Invoiced]],0)</f>
        <v>0</v>
      </c>
      <c r="N76" s="10">
        <f>IF(InputAccountsReveived[[#This Row],[EOMonth]]=EOMONTH(FY01_M04,0),InputAccountsReveived[[#This Row],[Amount Invoiced]],0)</f>
        <v>0</v>
      </c>
      <c r="O76" s="10">
        <f>IF(InputAccountsReveived[[#This Row],[EOMonth]]=EOMONTH(FY01_M05,0),InputAccountsReveived[[#This Row],[Amount Invoiced]],0)</f>
        <v>0</v>
      </c>
      <c r="P76" s="10">
        <f>IF(InputAccountsReveived[[#This Row],[EOMonth]]=EOMONTH(FY01_M06,0),InputAccountsReveived[[#This Row],[Amount Invoiced]],0)</f>
        <v>0</v>
      </c>
      <c r="Q76" s="10">
        <f>IF(InputAccountsReveived[[#This Row],[EOMonth]]=EOMONTH(FY01_M07,0),InputAccountsReveived[[#This Row],[Amount Invoiced]],0)</f>
        <v>0</v>
      </c>
      <c r="R76" s="10">
        <f>IF(InputAccountsReveived[[#This Row],[EOMonth]]=EOMONTH(FY01_M08,0),InputAccountsReveived[[#This Row],[Amount Invoiced]],0)</f>
        <v>0</v>
      </c>
      <c r="S76" s="10">
        <f>IF(InputAccountsReveived[[#This Row],[EOMonth]]=EOMONTH(FY01_M09,0),InputAccountsReveived[[#This Row],[Amount Invoiced]],0)</f>
        <v>0</v>
      </c>
      <c r="T76" s="10">
        <f>IF(InputAccountsReveived[[#This Row],[EOMonth]]=EOMONTH(FY01_M10,0),InputAccountsReveived[[#This Row],[Amount Invoiced]],0)</f>
        <v>0</v>
      </c>
      <c r="U76" s="10">
        <f>IF(InputAccountsReveived[[#This Row],[EOMonth]]=EOMONTH(FY01_M11,0),InputAccountsReveived[[#This Row],[Amount Invoiced]],0)</f>
        <v>0</v>
      </c>
      <c r="V76" s="10">
        <f>IF(InputAccountsReveived[[#This Row],[EOMonth]]=EOMONTH(FY01_M12,0),InputAccountsReveived[[#This Row],[Amount Invoiced]],0)</f>
        <v>0</v>
      </c>
      <c r="W76" s="18">
        <f>IF(InputAccountsReveived[[#This Row],[EOMonth]]=EOMONTH(FY02_M01,0),InputAccountsReveived[[#This Row],[Amount Invoiced]],0)</f>
        <v>0</v>
      </c>
      <c r="X76" s="18">
        <f>IF(InputAccountsReveived[[#This Row],[EOMonth]]=EOMONTH(FY02_M02,0),InputAccountsReveived[[#This Row],[Amount Invoiced]],0)</f>
        <v>0</v>
      </c>
      <c r="Y76" s="18">
        <f>IF(InputAccountsReveived[[#This Row],[EOMonth]]=EOMONTH(FY02_M03,0),InputAccountsReveived[[#This Row],[Amount Invoiced]],0)</f>
        <v>0</v>
      </c>
      <c r="Z76" s="18">
        <f>IF(InputAccountsReveived[[#This Row],[EOMonth]]=EOMONTH(FY02_M04,0),InputAccountsReveived[[#This Row],[Amount Invoiced]],0)</f>
        <v>0</v>
      </c>
      <c r="AA76" s="18">
        <f>IF(InputAccountsReveived[[#This Row],[EOMonth]]=EOMONTH(FY02_M05,0),InputAccountsReveived[[#This Row],[Amount Invoiced]],0)</f>
        <v>0</v>
      </c>
      <c r="AB76" s="18">
        <f>IF(InputAccountsReveived[[#This Row],[EOMonth]]=EOMONTH(FY02_M06,0),InputAccountsReveived[[#This Row],[Amount Invoiced]],0)</f>
        <v>0</v>
      </c>
      <c r="AC76" s="18">
        <f>IF(InputAccountsReveived[[#This Row],[EOMonth]]=EOMONTH(FY02_M07,0),InputAccountsReveived[[#This Row],[Amount Invoiced]],0)</f>
        <v>0</v>
      </c>
      <c r="AD76" s="18">
        <f>IF(InputAccountsReveived[[#This Row],[EOMonth]]=EOMONTH(FY02_M08,0),InputAccountsReveived[[#This Row],[Amount Invoiced]],0)</f>
        <v>0</v>
      </c>
      <c r="AE76" s="18">
        <f>IF(InputAccountsReveived[[#This Row],[EOMonth]]=EOMONTH(FY02_M09,0),InputAccountsReveived[[#This Row],[Amount Invoiced]],0)</f>
        <v>0</v>
      </c>
      <c r="AF76" s="18">
        <f>IF(InputAccountsReveived[[#This Row],[EOMonth]]=EOMONTH(FY02_M10,0),InputAccountsReveived[[#This Row],[Amount Invoiced]],0)</f>
        <v>0</v>
      </c>
      <c r="AG76" s="18">
        <f>IF(InputAccountsReveived[[#This Row],[EOMonth]]=EOMONTH(FY02_M11,0),InputAccountsReveived[[#This Row],[Amount Invoiced]],0)</f>
        <v>0</v>
      </c>
      <c r="AH76" s="18">
        <f>IF(InputAccountsReveived[[#This Row],[EOMonth]]=EOMONTH(FY02_M12,0),InputAccountsReveived[[#This Row],[Amount Invoiced]],0)</f>
        <v>0</v>
      </c>
      <c r="AI76" s="18">
        <f>IF(InputAccountsReveived[[#This Row],[EOMonth]]=EOMONTH(FY03_M01,0),InputAccountsReveived[[#This Row],[Amount Invoiced]],0)</f>
        <v>0</v>
      </c>
      <c r="AJ76" s="18">
        <f>IF(InputAccountsReveived[[#This Row],[EOMonth]]=EOMONTH(FY03_M02,0),InputAccountsReveived[[#This Row],[Amount Invoiced]],0)</f>
        <v>0</v>
      </c>
      <c r="AK76" s="18">
        <f>IF(InputAccountsReveived[[#This Row],[EOMonth]]=EOMONTH(FY03_M03,0),InputAccountsReveived[[#This Row],[Amount Invoiced]],0)</f>
        <v>0</v>
      </c>
      <c r="AL76" s="18">
        <f>IF(InputAccountsReveived[[#This Row],[EOMonth]]=EOMONTH(FY03_M04,0),InputAccountsReveived[[#This Row],[Amount Invoiced]],0)</f>
        <v>0</v>
      </c>
      <c r="AM76" s="18">
        <f>IF(InputAccountsReveived[[#This Row],[EOMonth]]=EOMONTH(FY03_M05,0),InputAccountsReveived[[#This Row],[Amount Invoiced]],0)</f>
        <v>0</v>
      </c>
      <c r="AN76" s="18">
        <f>IF(InputAccountsReveived[[#This Row],[EOMonth]]=EOMONTH(FY03_M06,0),InputAccountsReveived[[#This Row],[Amount Invoiced]],0)</f>
        <v>0</v>
      </c>
      <c r="AO76" s="18">
        <f>IF(InputAccountsReveived[[#This Row],[EOMonth]]=EOMONTH(FY03_M07,0),InputAccountsReveived[[#This Row],[Amount Invoiced]],0)</f>
        <v>0</v>
      </c>
      <c r="AP76" s="18">
        <f>IF(InputAccountsReveived[[#This Row],[EOMonth]]=EOMONTH(FY03_M08,0),InputAccountsReveived[[#This Row],[Amount Invoiced]],0)</f>
        <v>0</v>
      </c>
      <c r="AQ76" s="18">
        <f>IF(InputAccountsReveived[[#This Row],[EOMonth]]=EOMONTH(FY03_M09,0),InputAccountsReveived[[#This Row],[Amount Invoiced]],0)</f>
        <v>0</v>
      </c>
      <c r="AR76" s="18">
        <f>IF(InputAccountsReveived[[#This Row],[EOMonth]]=EOMONTH(FY03_M10,0),InputAccountsReveived[[#This Row],[Amount Invoiced]],0)</f>
        <v>0</v>
      </c>
      <c r="AS76" s="18">
        <f>IF(InputAccountsReveived[[#This Row],[EOMonth]]=EOMONTH(FY03_M11,0),InputAccountsReveived[[#This Row],[Amount Invoiced]],0)</f>
        <v>0</v>
      </c>
      <c r="AT76" s="18">
        <f>IF(InputAccountsReveived[[#This Row],[EOMonth]]=EOMONTH(FY03_M12,0),InputAccountsReveived[[#This Row],[Amount Invoiced]],0)</f>
        <v>0</v>
      </c>
      <c r="AU76" s="18">
        <f>IF(InputAccountsReveived[[#This Row],[EOMonth]]=EOMONTH(FY04_M01,0),InputAccountsReveived[[#This Row],[Amount Invoiced]],0)</f>
        <v>0</v>
      </c>
      <c r="AV76" s="18">
        <f>IF(InputAccountsReveived[[#This Row],[EOMonth]]=EOMONTH(FY04_M02,0),InputAccountsReveived[[#This Row],[Amount Invoiced]],0)</f>
        <v>0</v>
      </c>
      <c r="AW76" s="18">
        <f>IF(InputAccountsReveived[[#This Row],[EOMonth]]=EOMONTH(FY04_M03,0),InputAccountsReveived[[#This Row],[Amount Invoiced]],0)</f>
        <v>0</v>
      </c>
      <c r="AX76" s="18">
        <f>IF(InputAccountsReveived[[#This Row],[EOMonth]]=EOMONTH(FY04_M04,0),InputAccountsReveived[[#This Row],[Amount Invoiced]],0)</f>
        <v>0</v>
      </c>
      <c r="AY76" s="18">
        <f>IF(InputAccountsReveived[[#This Row],[EOMonth]]=EOMONTH(FY04_M05,0),InputAccountsReveived[[#This Row],[Amount Invoiced]],0)</f>
        <v>0</v>
      </c>
      <c r="AZ76" s="18">
        <f>IF(InputAccountsReveived[[#This Row],[EOMonth]]=EOMONTH(FY04_M06,0),InputAccountsReveived[[#This Row],[Amount Invoiced]],0)</f>
        <v>0</v>
      </c>
      <c r="BA76" s="18">
        <f>IF(InputAccountsReveived[[#This Row],[EOMonth]]=EOMONTH(FY04_M07,0),InputAccountsReveived[[#This Row],[Amount Invoiced]],0)</f>
        <v>0</v>
      </c>
      <c r="BB76" s="18">
        <f>IF(InputAccountsReveived[[#This Row],[EOMonth]]=EOMONTH(FY04_M08,0),InputAccountsReveived[[#This Row],[Amount Invoiced]],0)</f>
        <v>0</v>
      </c>
      <c r="BC76" s="18">
        <f>IF(InputAccountsReveived[[#This Row],[EOMonth]]=EOMONTH(FY04_M09,0),InputAccountsReveived[[#This Row],[Amount Invoiced]],0)</f>
        <v>0</v>
      </c>
      <c r="BD76" s="18">
        <f>IF(InputAccountsReveived[[#This Row],[EOMonth]]=EOMONTH(FY04_M10,0),InputAccountsReveived[[#This Row],[Amount Invoiced]],0)</f>
        <v>0</v>
      </c>
      <c r="BE76" s="18">
        <f>IF(InputAccountsReveived[[#This Row],[EOMonth]]=EOMONTH(FY04_M11,0),InputAccountsReveived[[#This Row],[Amount Invoiced]],0)</f>
        <v>0</v>
      </c>
      <c r="BF76" s="18">
        <f>IF(InputAccountsReveived[[#This Row],[EOMonth]]=EOMONTH(FY04_M12,0),InputAccountsReveived[[#This Row],[Amount Invoiced]],0)</f>
        <v>0</v>
      </c>
      <c r="BG76" s="18">
        <f>IF(InputAccountsReveived[[#This Row],[EOMonth]]=EOMONTH(FY05_M01,0),InputAccountsReveived[[#This Row],[Amount Invoiced]],0)</f>
        <v>0</v>
      </c>
      <c r="BH76" s="18">
        <f>IF(InputAccountsReveived[[#This Row],[EOMonth]]=EOMONTH(FY05_M02,0),InputAccountsReveived[[#This Row],[Amount Invoiced]],0)</f>
        <v>0</v>
      </c>
      <c r="BI76" s="18">
        <f>IF(InputAccountsReveived[[#This Row],[EOMonth]]=EOMONTH(FY05_M03,0),InputAccountsReveived[[#This Row],[Amount Invoiced]],0)</f>
        <v>0</v>
      </c>
      <c r="BJ76" s="18">
        <f>IF(InputAccountsReveived[[#This Row],[EOMonth]]=EOMONTH(FY05_M04,0),InputAccountsReveived[[#This Row],[Amount Invoiced]],0)</f>
        <v>0</v>
      </c>
      <c r="BK76" s="18">
        <f>IF(InputAccountsReveived[[#This Row],[EOMonth]]=EOMONTH(FY05_M05,0),InputAccountsReveived[[#This Row],[Amount Invoiced]],0)</f>
        <v>0</v>
      </c>
      <c r="BL76" s="18">
        <f>IF(InputAccountsReveived[[#This Row],[EOMonth]]=EOMONTH(FY05_M06,0),InputAccountsReveived[[#This Row],[Amount Invoiced]],0)</f>
        <v>0</v>
      </c>
      <c r="BM76" s="18">
        <f>IF(InputAccountsReveived[[#This Row],[EOMonth]]=EOMONTH(FY05_M07,0),InputAccountsReveived[[#This Row],[Amount Invoiced]],0)</f>
        <v>0</v>
      </c>
      <c r="BN76" s="18">
        <f>IF(InputAccountsReveived[[#This Row],[EOMonth]]=EOMONTH(FY05_M08,0),InputAccountsReveived[[#This Row],[Amount Invoiced]],0)</f>
        <v>0</v>
      </c>
      <c r="BO76" s="18">
        <f>IF(InputAccountsReveived[[#This Row],[EOMonth]]=EOMONTH(FY05_M09,0),InputAccountsReveived[[#This Row],[Amount Invoiced]],0)</f>
        <v>0</v>
      </c>
      <c r="BP76" s="18">
        <f>IF(InputAccountsReveived[[#This Row],[EOMonth]]=EOMONTH(FY05_M10,0),InputAccountsReveived[[#This Row],[Amount Invoiced]],0)</f>
        <v>0</v>
      </c>
      <c r="BQ76" s="18">
        <f>IF(InputAccountsReveived[[#This Row],[EOMonth]]=EOMONTH(FY05_M11,0),InputAccountsReveived[[#This Row],[Amount Invoiced]],0)</f>
        <v>0</v>
      </c>
      <c r="BR76" s="18">
        <f>IF(InputAccountsReveived[[#This Row],[EOMonth]]=EOMONTH(FY05_M12,0),InputAccountsReveived[[#This Row],[Amount Invoiced]],0)</f>
        <v>0</v>
      </c>
    </row>
    <row r="77" spans="2:70" ht="16.5" thickTop="1" thickBot="1" x14ac:dyDescent="0.3">
      <c r="B77" s="68"/>
      <c r="C77" s="6"/>
      <c r="D77" s="68"/>
      <c r="E77" s="68"/>
      <c r="F77" s="11"/>
      <c r="G77" s="6"/>
      <c r="H77" s="69" t="str">
        <f>IF(ISBLANK(InputAccountsReveived[[#This Row],[Date Invoiced]]),"",EOMONTH(InputAccountsReveived[[#This Row],[Date Invoiced]],0))</f>
        <v/>
      </c>
      <c r="I77" s="69"/>
      <c r="K77" s="10">
        <f>IF(InputAccountsReveived[[#This Row],[EOMonth]]=EOMONTH(FY01_M01,0),InputAccountsReveived[[#This Row],[Amount Invoiced]],0)</f>
        <v>0</v>
      </c>
      <c r="L77" s="10">
        <f>IF(InputAccountsReveived[[#This Row],[EOMonth]]=EOMONTH(FY01_M02,0),InputAccountsReveived[[#This Row],[Amount Invoiced]],0)</f>
        <v>0</v>
      </c>
      <c r="M77" s="10">
        <f>IF(InputAccountsReveived[[#This Row],[EOMonth]]=EOMONTH(FY01_M03,0),InputAccountsReveived[[#This Row],[Amount Invoiced]],0)</f>
        <v>0</v>
      </c>
      <c r="N77" s="10">
        <f>IF(InputAccountsReveived[[#This Row],[EOMonth]]=EOMONTH(FY01_M04,0),InputAccountsReveived[[#This Row],[Amount Invoiced]],0)</f>
        <v>0</v>
      </c>
      <c r="O77" s="10">
        <f>IF(InputAccountsReveived[[#This Row],[EOMonth]]=EOMONTH(FY01_M05,0),InputAccountsReveived[[#This Row],[Amount Invoiced]],0)</f>
        <v>0</v>
      </c>
      <c r="P77" s="10">
        <f>IF(InputAccountsReveived[[#This Row],[EOMonth]]=EOMONTH(FY01_M06,0),InputAccountsReveived[[#This Row],[Amount Invoiced]],0)</f>
        <v>0</v>
      </c>
      <c r="Q77" s="10">
        <f>IF(InputAccountsReveived[[#This Row],[EOMonth]]=EOMONTH(FY01_M07,0),InputAccountsReveived[[#This Row],[Amount Invoiced]],0)</f>
        <v>0</v>
      </c>
      <c r="R77" s="10">
        <f>IF(InputAccountsReveived[[#This Row],[EOMonth]]=EOMONTH(FY01_M08,0),InputAccountsReveived[[#This Row],[Amount Invoiced]],0)</f>
        <v>0</v>
      </c>
      <c r="S77" s="10">
        <f>IF(InputAccountsReveived[[#This Row],[EOMonth]]=EOMONTH(FY01_M09,0),InputAccountsReveived[[#This Row],[Amount Invoiced]],0)</f>
        <v>0</v>
      </c>
      <c r="T77" s="10">
        <f>IF(InputAccountsReveived[[#This Row],[EOMonth]]=EOMONTH(FY01_M10,0),InputAccountsReveived[[#This Row],[Amount Invoiced]],0)</f>
        <v>0</v>
      </c>
      <c r="U77" s="10">
        <f>IF(InputAccountsReveived[[#This Row],[EOMonth]]=EOMONTH(FY01_M11,0),InputAccountsReveived[[#This Row],[Amount Invoiced]],0)</f>
        <v>0</v>
      </c>
      <c r="V77" s="10">
        <f>IF(InputAccountsReveived[[#This Row],[EOMonth]]=EOMONTH(FY01_M12,0),InputAccountsReveived[[#This Row],[Amount Invoiced]],0)</f>
        <v>0</v>
      </c>
      <c r="W77" s="18">
        <f>IF(InputAccountsReveived[[#This Row],[EOMonth]]=EOMONTH(FY02_M01,0),InputAccountsReveived[[#This Row],[Amount Invoiced]],0)</f>
        <v>0</v>
      </c>
      <c r="X77" s="18">
        <f>IF(InputAccountsReveived[[#This Row],[EOMonth]]=EOMONTH(FY02_M02,0),InputAccountsReveived[[#This Row],[Amount Invoiced]],0)</f>
        <v>0</v>
      </c>
      <c r="Y77" s="18">
        <f>IF(InputAccountsReveived[[#This Row],[EOMonth]]=EOMONTH(FY02_M03,0),InputAccountsReveived[[#This Row],[Amount Invoiced]],0)</f>
        <v>0</v>
      </c>
      <c r="Z77" s="18">
        <f>IF(InputAccountsReveived[[#This Row],[EOMonth]]=EOMONTH(FY02_M04,0),InputAccountsReveived[[#This Row],[Amount Invoiced]],0)</f>
        <v>0</v>
      </c>
      <c r="AA77" s="18">
        <f>IF(InputAccountsReveived[[#This Row],[EOMonth]]=EOMONTH(FY02_M05,0),InputAccountsReveived[[#This Row],[Amount Invoiced]],0)</f>
        <v>0</v>
      </c>
      <c r="AB77" s="18">
        <f>IF(InputAccountsReveived[[#This Row],[EOMonth]]=EOMONTH(FY02_M06,0),InputAccountsReveived[[#This Row],[Amount Invoiced]],0)</f>
        <v>0</v>
      </c>
      <c r="AC77" s="18">
        <f>IF(InputAccountsReveived[[#This Row],[EOMonth]]=EOMONTH(FY02_M07,0),InputAccountsReveived[[#This Row],[Amount Invoiced]],0)</f>
        <v>0</v>
      </c>
      <c r="AD77" s="18">
        <f>IF(InputAccountsReveived[[#This Row],[EOMonth]]=EOMONTH(FY02_M08,0),InputAccountsReveived[[#This Row],[Amount Invoiced]],0)</f>
        <v>0</v>
      </c>
      <c r="AE77" s="18">
        <f>IF(InputAccountsReveived[[#This Row],[EOMonth]]=EOMONTH(FY02_M09,0),InputAccountsReveived[[#This Row],[Amount Invoiced]],0)</f>
        <v>0</v>
      </c>
      <c r="AF77" s="18">
        <f>IF(InputAccountsReveived[[#This Row],[EOMonth]]=EOMONTH(FY02_M10,0),InputAccountsReveived[[#This Row],[Amount Invoiced]],0)</f>
        <v>0</v>
      </c>
      <c r="AG77" s="18">
        <f>IF(InputAccountsReveived[[#This Row],[EOMonth]]=EOMONTH(FY02_M11,0),InputAccountsReveived[[#This Row],[Amount Invoiced]],0)</f>
        <v>0</v>
      </c>
      <c r="AH77" s="18">
        <f>IF(InputAccountsReveived[[#This Row],[EOMonth]]=EOMONTH(FY02_M12,0),InputAccountsReveived[[#This Row],[Amount Invoiced]],0)</f>
        <v>0</v>
      </c>
      <c r="AI77" s="18">
        <f>IF(InputAccountsReveived[[#This Row],[EOMonth]]=EOMONTH(FY03_M01,0),InputAccountsReveived[[#This Row],[Amount Invoiced]],0)</f>
        <v>0</v>
      </c>
      <c r="AJ77" s="18">
        <f>IF(InputAccountsReveived[[#This Row],[EOMonth]]=EOMONTH(FY03_M02,0),InputAccountsReveived[[#This Row],[Amount Invoiced]],0)</f>
        <v>0</v>
      </c>
      <c r="AK77" s="18">
        <f>IF(InputAccountsReveived[[#This Row],[EOMonth]]=EOMONTH(FY03_M03,0),InputAccountsReveived[[#This Row],[Amount Invoiced]],0)</f>
        <v>0</v>
      </c>
      <c r="AL77" s="18">
        <f>IF(InputAccountsReveived[[#This Row],[EOMonth]]=EOMONTH(FY03_M04,0),InputAccountsReveived[[#This Row],[Amount Invoiced]],0)</f>
        <v>0</v>
      </c>
      <c r="AM77" s="18">
        <f>IF(InputAccountsReveived[[#This Row],[EOMonth]]=EOMONTH(FY03_M05,0),InputAccountsReveived[[#This Row],[Amount Invoiced]],0)</f>
        <v>0</v>
      </c>
      <c r="AN77" s="18">
        <f>IF(InputAccountsReveived[[#This Row],[EOMonth]]=EOMONTH(FY03_M06,0),InputAccountsReveived[[#This Row],[Amount Invoiced]],0)</f>
        <v>0</v>
      </c>
      <c r="AO77" s="18">
        <f>IF(InputAccountsReveived[[#This Row],[EOMonth]]=EOMONTH(FY03_M07,0),InputAccountsReveived[[#This Row],[Amount Invoiced]],0)</f>
        <v>0</v>
      </c>
      <c r="AP77" s="18">
        <f>IF(InputAccountsReveived[[#This Row],[EOMonth]]=EOMONTH(FY03_M08,0),InputAccountsReveived[[#This Row],[Amount Invoiced]],0)</f>
        <v>0</v>
      </c>
      <c r="AQ77" s="18">
        <f>IF(InputAccountsReveived[[#This Row],[EOMonth]]=EOMONTH(FY03_M09,0),InputAccountsReveived[[#This Row],[Amount Invoiced]],0)</f>
        <v>0</v>
      </c>
      <c r="AR77" s="18">
        <f>IF(InputAccountsReveived[[#This Row],[EOMonth]]=EOMONTH(FY03_M10,0),InputAccountsReveived[[#This Row],[Amount Invoiced]],0)</f>
        <v>0</v>
      </c>
      <c r="AS77" s="18">
        <f>IF(InputAccountsReveived[[#This Row],[EOMonth]]=EOMONTH(FY03_M11,0),InputAccountsReveived[[#This Row],[Amount Invoiced]],0)</f>
        <v>0</v>
      </c>
      <c r="AT77" s="18">
        <f>IF(InputAccountsReveived[[#This Row],[EOMonth]]=EOMONTH(FY03_M12,0),InputAccountsReveived[[#This Row],[Amount Invoiced]],0)</f>
        <v>0</v>
      </c>
      <c r="AU77" s="18">
        <f>IF(InputAccountsReveived[[#This Row],[EOMonth]]=EOMONTH(FY04_M01,0),InputAccountsReveived[[#This Row],[Amount Invoiced]],0)</f>
        <v>0</v>
      </c>
      <c r="AV77" s="18">
        <f>IF(InputAccountsReveived[[#This Row],[EOMonth]]=EOMONTH(FY04_M02,0),InputAccountsReveived[[#This Row],[Amount Invoiced]],0)</f>
        <v>0</v>
      </c>
      <c r="AW77" s="18">
        <f>IF(InputAccountsReveived[[#This Row],[EOMonth]]=EOMONTH(FY04_M03,0),InputAccountsReveived[[#This Row],[Amount Invoiced]],0)</f>
        <v>0</v>
      </c>
      <c r="AX77" s="18">
        <f>IF(InputAccountsReveived[[#This Row],[EOMonth]]=EOMONTH(FY04_M04,0),InputAccountsReveived[[#This Row],[Amount Invoiced]],0)</f>
        <v>0</v>
      </c>
      <c r="AY77" s="18">
        <f>IF(InputAccountsReveived[[#This Row],[EOMonth]]=EOMONTH(FY04_M05,0),InputAccountsReveived[[#This Row],[Amount Invoiced]],0)</f>
        <v>0</v>
      </c>
      <c r="AZ77" s="18">
        <f>IF(InputAccountsReveived[[#This Row],[EOMonth]]=EOMONTH(FY04_M06,0),InputAccountsReveived[[#This Row],[Amount Invoiced]],0)</f>
        <v>0</v>
      </c>
      <c r="BA77" s="18">
        <f>IF(InputAccountsReveived[[#This Row],[EOMonth]]=EOMONTH(FY04_M07,0),InputAccountsReveived[[#This Row],[Amount Invoiced]],0)</f>
        <v>0</v>
      </c>
      <c r="BB77" s="18">
        <f>IF(InputAccountsReveived[[#This Row],[EOMonth]]=EOMONTH(FY04_M08,0),InputAccountsReveived[[#This Row],[Amount Invoiced]],0)</f>
        <v>0</v>
      </c>
      <c r="BC77" s="18">
        <f>IF(InputAccountsReveived[[#This Row],[EOMonth]]=EOMONTH(FY04_M09,0),InputAccountsReveived[[#This Row],[Amount Invoiced]],0)</f>
        <v>0</v>
      </c>
      <c r="BD77" s="18">
        <f>IF(InputAccountsReveived[[#This Row],[EOMonth]]=EOMONTH(FY04_M10,0),InputAccountsReveived[[#This Row],[Amount Invoiced]],0)</f>
        <v>0</v>
      </c>
      <c r="BE77" s="18">
        <f>IF(InputAccountsReveived[[#This Row],[EOMonth]]=EOMONTH(FY04_M11,0),InputAccountsReveived[[#This Row],[Amount Invoiced]],0)</f>
        <v>0</v>
      </c>
      <c r="BF77" s="18">
        <f>IF(InputAccountsReveived[[#This Row],[EOMonth]]=EOMONTH(FY04_M12,0),InputAccountsReveived[[#This Row],[Amount Invoiced]],0)</f>
        <v>0</v>
      </c>
      <c r="BG77" s="18">
        <f>IF(InputAccountsReveived[[#This Row],[EOMonth]]=EOMONTH(FY05_M01,0),InputAccountsReveived[[#This Row],[Amount Invoiced]],0)</f>
        <v>0</v>
      </c>
      <c r="BH77" s="18">
        <f>IF(InputAccountsReveived[[#This Row],[EOMonth]]=EOMONTH(FY05_M02,0),InputAccountsReveived[[#This Row],[Amount Invoiced]],0)</f>
        <v>0</v>
      </c>
      <c r="BI77" s="18">
        <f>IF(InputAccountsReveived[[#This Row],[EOMonth]]=EOMONTH(FY05_M03,0),InputAccountsReveived[[#This Row],[Amount Invoiced]],0)</f>
        <v>0</v>
      </c>
      <c r="BJ77" s="18">
        <f>IF(InputAccountsReveived[[#This Row],[EOMonth]]=EOMONTH(FY05_M04,0),InputAccountsReveived[[#This Row],[Amount Invoiced]],0)</f>
        <v>0</v>
      </c>
      <c r="BK77" s="18">
        <f>IF(InputAccountsReveived[[#This Row],[EOMonth]]=EOMONTH(FY05_M05,0),InputAccountsReveived[[#This Row],[Amount Invoiced]],0)</f>
        <v>0</v>
      </c>
      <c r="BL77" s="18">
        <f>IF(InputAccountsReveived[[#This Row],[EOMonth]]=EOMONTH(FY05_M06,0),InputAccountsReveived[[#This Row],[Amount Invoiced]],0)</f>
        <v>0</v>
      </c>
      <c r="BM77" s="18">
        <f>IF(InputAccountsReveived[[#This Row],[EOMonth]]=EOMONTH(FY05_M07,0),InputAccountsReveived[[#This Row],[Amount Invoiced]],0)</f>
        <v>0</v>
      </c>
      <c r="BN77" s="18">
        <f>IF(InputAccountsReveived[[#This Row],[EOMonth]]=EOMONTH(FY05_M08,0),InputAccountsReveived[[#This Row],[Amount Invoiced]],0)</f>
        <v>0</v>
      </c>
      <c r="BO77" s="18">
        <f>IF(InputAccountsReveived[[#This Row],[EOMonth]]=EOMONTH(FY05_M09,0),InputAccountsReveived[[#This Row],[Amount Invoiced]],0)</f>
        <v>0</v>
      </c>
      <c r="BP77" s="18">
        <f>IF(InputAccountsReveived[[#This Row],[EOMonth]]=EOMONTH(FY05_M10,0),InputAccountsReveived[[#This Row],[Amount Invoiced]],0)</f>
        <v>0</v>
      </c>
      <c r="BQ77" s="18">
        <f>IF(InputAccountsReveived[[#This Row],[EOMonth]]=EOMONTH(FY05_M11,0),InputAccountsReveived[[#This Row],[Amount Invoiced]],0)</f>
        <v>0</v>
      </c>
      <c r="BR77" s="18">
        <f>IF(InputAccountsReveived[[#This Row],[EOMonth]]=EOMONTH(FY05_M12,0),InputAccountsReveived[[#This Row],[Amount Invoiced]],0)</f>
        <v>0</v>
      </c>
    </row>
    <row r="78" spans="2:70" ht="16.5" thickTop="1" thickBot="1" x14ac:dyDescent="0.3">
      <c r="B78" s="68"/>
      <c r="C78" s="6"/>
      <c r="D78" s="68"/>
      <c r="E78" s="68"/>
      <c r="F78" s="11"/>
      <c r="G78" s="6"/>
      <c r="H78" s="69" t="str">
        <f>IF(ISBLANK(InputAccountsReveived[[#This Row],[Date Invoiced]]),"",EOMONTH(InputAccountsReveived[[#This Row],[Date Invoiced]],0))</f>
        <v/>
      </c>
      <c r="I78" s="69"/>
      <c r="K78" s="10">
        <f>IF(InputAccountsReveived[[#This Row],[EOMonth]]=EOMONTH(FY01_M01,0),InputAccountsReveived[[#This Row],[Amount Invoiced]],0)</f>
        <v>0</v>
      </c>
      <c r="L78" s="10">
        <f>IF(InputAccountsReveived[[#This Row],[EOMonth]]=EOMONTH(FY01_M02,0),InputAccountsReveived[[#This Row],[Amount Invoiced]],0)</f>
        <v>0</v>
      </c>
      <c r="M78" s="10">
        <f>IF(InputAccountsReveived[[#This Row],[EOMonth]]=EOMONTH(FY01_M03,0),InputAccountsReveived[[#This Row],[Amount Invoiced]],0)</f>
        <v>0</v>
      </c>
      <c r="N78" s="10">
        <f>IF(InputAccountsReveived[[#This Row],[EOMonth]]=EOMONTH(FY01_M04,0),InputAccountsReveived[[#This Row],[Amount Invoiced]],0)</f>
        <v>0</v>
      </c>
      <c r="O78" s="10">
        <f>IF(InputAccountsReveived[[#This Row],[EOMonth]]=EOMONTH(FY01_M05,0),InputAccountsReveived[[#This Row],[Amount Invoiced]],0)</f>
        <v>0</v>
      </c>
      <c r="P78" s="10">
        <f>IF(InputAccountsReveived[[#This Row],[EOMonth]]=EOMONTH(FY01_M06,0),InputAccountsReveived[[#This Row],[Amount Invoiced]],0)</f>
        <v>0</v>
      </c>
      <c r="Q78" s="10">
        <f>IF(InputAccountsReveived[[#This Row],[EOMonth]]=EOMONTH(FY01_M07,0),InputAccountsReveived[[#This Row],[Amount Invoiced]],0)</f>
        <v>0</v>
      </c>
      <c r="R78" s="10">
        <f>IF(InputAccountsReveived[[#This Row],[EOMonth]]=EOMONTH(FY01_M08,0),InputAccountsReveived[[#This Row],[Amount Invoiced]],0)</f>
        <v>0</v>
      </c>
      <c r="S78" s="10">
        <f>IF(InputAccountsReveived[[#This Row],[EOMonth]]=EOMONTH(FY01_M09,0),InputAccountsReveived[[#This Row],[Amount Invoiced]],0)</f>
        <v>0</v>
      </c>
      <c r="T78" s="10">
        <f>IF(InputAccountsReveived[[#This Row],[EOMonth]]=EOMONTH(FY01_M10,0),InputAccountsReveived[[#This Row],[Amount Invoiced]],0)</f>
        <v>0</v>
      </c>
      <c r="U78" s="10">
        <f>IF(InputAccountsReveived[[#This Row],[EOMonth]]=EOMONTH(FY01_M11,0),InputAccountsReveived[[#This Row],[Amount Invoiced]],0)</f>
        <v>0</v>
      </c>
      <c r="V78" s="10">
        <f>IF(InputAccountsReveived[[#This Row],[EOMonth]]=EOMONTH(FY01_M12,0),InputAccountsReveived[[#This Row],[Amount Invoiced]],0)</f>
        <v>0</v>
      </c>
      <c r="W78" s="18">
        <f>IF(InputAccountsReveived[[#This Row],[EOMonth]]=EOMONTH(FY02_M01,0),InputAccountsReveived[[#This Row],[Amount Invoiced]],0)</f>
        <v>0</v>
      </c>
      <c r="X78" s="18">
        <f>IF(InputAccountsReveived[[#This Row],[EOMonth]]=EOMONTH(FY02_M02,0),InputAccountsReveived[[#This Row],[Amount Invoiced]],0)</f>
        <v>0</v>
      </c>
      <c r="Y78" s="18">
        <f>IF(InputAccountsReveived[[#This Row],[EOMonth]]=EOMONTH(FY02_M03,0),InputAccountsReveived[[#This Row],[Amount Invoiced]],0)</f>
        <v>0</v>
      </c>
      <c r="Z78" s="18">
        <f>IF(InputAccountsReveived[[#This Row],[EOMonth]]=EOMONTH(FY02_M04,0),InputAccountsReveived[[#This Row],[Amount Invoiced]],0)</f>
        <v>0</v>
      </c>
      <c r="AA78" s="18">
        <f>IF(InputAccountsReveived[[#This Row],[EOMonth]]=EOMONTH(FY02_M05,0),InputAccountsReveived[[#This Row],[Amount Invoiced]],0)</f>
        <v>0</v>
      </c>
      <c r="AB78" s="18">
        <f>IF(InputAccountsReveived[[#This Row],[EOMonth]]=EOMONTH(FY02_M06,0),InputAccountsReveived[[#This Row],[Amount Invoiced]],0)</f>
        <v>0</v>
      </c>
      <c r="AC78" s="18">
        <f>IF(InputAccountsReveived[[#This Row],[EOMonth]]=EOMONTH(FY02_M07,0),InputAccountsReveived[[#This Row],[Amount Invoiced]],0)</f>
        <v>0</v>
      </c>
      <c r="AD78" s="18">
        <f>IF(InputAccountsReveived[[#This Row],[EOMonth]]=EOMONTH(FY02_M08,0),InputAccountsReveived[[#This Row],[Amount Invoiced]],0)</f>
        <v>0</v>
      </c>
      <c r="AE78" s="18">
        <f>IF(InputAccountsReveived[[#This Row],[EOMonth]]=EOMONTH(FY02_M09,0),InputAccountsReveived[[#This Row],[Amount Invoiced]],0)</f>
        <v>0</v>
      </c>
      <c r="AF78" s="18">
        <f>IF(InputAccountsReveived[[#This Row],[EOMonth]]=EOMONTH(FY02_M10,0),InputAccountsReveived[[#This Row],[Amount Invoiced]],0)</f>
        <v>0</v>
      </c>
      <c r="AG78" s="18">
        <f>IF(InputAccountsReveived[[#This Row],[EOMonth]]=EOMONTH(FY02_M11,0),InputAccountsReveived[[#This Row],[Amount Invoiced]],0)</f>
        <v>0</v>
      </c>
      <c r="AH78" s="18">
        <f>IF(InputAccountsReveived[[#This Row],[EOMonth]]=EOMONTH(FY02_M12,0),InputAccountsReveived[[#This Row],[Amount Invoiced]],0)</f>
        <v>0</v>
      </c>
      <c r="AI78" s="18">
        <f>IF(InputAccountsReveived[[#This Row],[EOMonth]]=EOMONTH(FY03_M01,0),InputAccountsReveived[[#This Row],[Amount Invoiced]],0)</f>
        <v>0</v>
      </c>
      <c r="AJ78" s="18">
        <f>IF(InputAccountsReveived[[#This Row],[EOMonth]]=EOMONTH(FY03_M02,0),InputAccountsReveived[[#This Row],[Amount Invoiced]],0)</f>
        <v>0</v>
      </c>
      <c r="AK78" s="18">
        <f>IF(InputAccountsReveived[[#This Row],[EOMonth]]=EOMONTH(FY03_M03,0),InputAccountsReveived[[#This Row],[Amount Invoiced]],0)</f>
        <v>0</v>
      </c>
      <c r="AL78" s="18">
        <f>IF(InputAccountsReveived[[#This Row],[EOMonth]]=EOMONTH(FY03_M04,0),InputAccountsReveived[[#This Row],[Amount Invoiced]],0)</f>
        <v>0</v>
      </c>
      <c r="AM78" s="18">
        <f>IF(InputAccountsReveived[[#This Row],[EOMonth]]=EOMONTH(FY03_M05,0),InputAccountsReveived[[#This Row],[Amount Invoiced]],0)</f>
        <v>0</v>
      </c>
      <c r="AN78" s="18">
        <f>IF(InputAccountsReveived[[#This Row],[EOMonth]]=EOMONTH(FY03_M06,0),InputAccountsReveived[[#This Row],[Amount Invoiced]],0)</f>
        <v>0</v>
      </c>
      <c r="AO78" s="18">
        <f>IF(InputAccountsReveived[[#This Row],[EOMonth]]=EOMONTH(FY03_M07,0),InputAccountsReveived[[#This Row],[Amount Invoiced]],0)</f>
        <v>0</v>
      </c>
      <c r="AP78" s="18">
        <f>IF(InputAccountsReveived[[#This Row],[EOMonth]]=EOMONTH(FY03_M08,0),InputAccountsReveived[[#This Row],[Amount Invoiced]],0)</f>
        <v>0</v>
      </c>
      <c r="AQ78" s="18">
        <f>IF(InputAccountsReveived[[#This Row],[EOMonth]]=EOMONTH(FY03_M09,0),InputAccountsReveived[[#This Row],[Amount Invoiced]],0)</f>
        <v>0</v>
      </c>
      <c r="AR78" s="18">
        <f>IF(InputAccountsReveived[[#This Row],[EOMonth]]=EOMONTH(FY03_M10,0),InputAccountsReveived[[#This Row],[Amount Invoiced]],0)</f>
        <v>0</v>
      </c>
      <c r="AS78" s="18">
        <f>IF(InputAccountsReveived[[#This Row],[EOMonth]]=EOMONTH(FY03_M11,0),InputAccountsReveived[[#This Row],[Amount Invoiced]],0)</f>
        <v>0</v>
      </c>
      <c r="AT78" s="18">
        <f>IF(InputAccountsReveived[[#This Row],[EOMonth]]=EOMONTH(FY03_M12,0),InputAccountsReveived[[#This Row],[Amount Invoiced]],0)</f>
        <v>0</v>
      </c>
      <c r="AU78" s="18">
        <f>IF(InputAccountsReveived[[#This Row],[EOMonth]]=EOMONTH(FY04_M01,0),InputAccountsReveived[[#This Row],[Amount Invoiced]],0)</f>
        <v>0</v>
      </c>
      <c r="AV78" s="18">
        <f>IF(InputAccountsReveived[[#This Row],[EOMonth]]=EOMONTH(FY04_M02,0),InputAccountsReveived[[#This Row],[Amount Invoiced]],0)</f>
        <v>0</v>
      </c>
      <c r="AW78" s="18">
        <f>IF(InputAccountsReveived[[#This Row],[EOMonth]]=EOMONTH(FY04_M03,0),InputAccountsReveived[[#This Row],[Amount Invoiced]],0)</f>
        <v>0</v>
      </c>
      <c r="AX78" s="18">
        <f>IF(InputAccountsReveived[[#This Row],[EOMonth]]=EOMONTH(FY04_M04,0),InputAccountsReveived[[#This Row],[Amount Invoiced]],0)</f>
        <v>0</v>
      </c>
      <c r="AY78" s="18">
        <f>IF(InputAccountsReveived[[#This Row],[EOMonth]]=EOMONTH(FY04_M05,0),InputAccountsReveived[[#This Row],[Amount Invoiced]],0)</f>
        <v>0</v>
      </c>
      <c r="AZ78" s="18">
        <f>IF(InputAccountsReveived[[#This Row],[EOMonth]]=EOMONTH(FY04_M06,0),InputAccountsReveived[[#This Row],[Amount Invoiced]],0)</f>
        <v>0</v>
      </c>
      <c r="BA78" s="18">
        <f>IF(InputAccountsReveived[[#This Row],[EOMonth]]=EOMONTH(FY04_M07,0),InputAccountsReveived[[#This Row],[Amount Invoiced]],0)</f>
        <v>0</v>
      </c>
      <c r="BB78" s="18">
        <f>IF(InputAccountsReveived[[#This Row],[EOMonth]]=EOMONTH(FY04_M08,0),InputAccountsReveived[[#This Row],[Amount Invoiced]],0)</f>
        <v>0</v>
      </c>
      <c r="BC78" s="18">
        <f>IF(InputAccountsReveived[[#This Row],[EOMonth]]=EOMONTH(FY04_M09,0),InputAccountsReveived[[#This Row],[Amount Invoiced]],0)</f>
        <v>0</v>
      </c>
      <c r="BD78" s="18">
        <f>IF(InputAccountsReveived[[#This Row],[EOMonth]]=EOMONTH(FY04_M10,0),InputAccountsReveived[[#This Row],[Amount Invoiced]],0)</f>
        <v>0</v>
      </c>
      <c r="BE78" s="18">
        <f>IF(InputAccountsReveived[[#This Row],[EOMonth]]=EOMONTH(FY04_M11,0),InputAccountsReveived[[#This Row],[Amount Invoiced]],0)</f>
        <v>0</v>
      </c>
      <c r="BF78" s="18">
        <f>IF(InputAccountsReveived[[#This Row],[EOMonth]]=EOMONTH(FY04_M12,0),InputAccountsReveived[[#This Row],[Amount Invoiced]],0)</f>
        <v>0</v>
      </c>
      <c r="BG78" s="18">
        <f>IF(InputAccountsReveived[[#This Row],[EOMonth]]=EOMONTH(FY05_M01,0),InputAccountsReveived[[#This Row],[Amount Invoiced]],0)</f>
        <v>0</v>
      </c>
      <c r="BH78" s="18">
        <f>IF(InputAccountsReveived[[#This Row],[EOMonth]]=EOMONTH(FY05_M02,0),InputAccountsReveived[[#This Row],[Amount Invoiced]],0)</f>
        <v>0</v>
      </c>
      <c r="BI78" s="18">
        <f>IF(InputAccountsReveived[[#This Row],[EOMonth]]=EOMONTH(FY05_M03,0),InputAccountsReveived[[#This Row],[Amount Invoiced]],0)</f>
        <v>0</v>
      </c>
      <c r="BJ78" s="18">
        <f>IF(InputAccountsReveived[[#This Row],[EOMonth]]=EOMONTH(FY05_M04,0),InputAccountsReveived[[#This Row],[Amount Invoiced]],0)</f>
        <v>0</v>
      </c>
      <c r="BK78" s="18">
        <f>IF(InputAccountsReveived[[#This Row],[EOMonth]]=EOMONTH(FY05_M05,0),InputAccountsReveived[[#This Row],[Amount Invoiced]],0)</f>
        <v>0</v>
      </c>
      <c r="BL78" s="18">
        <f>IF(InputAccountsReveived[[#This Row],[EOMonth]]=EOMONTH(FY05_M06,0),InputAccountsReveived[[#This Row],[Amount Invoiced]],0)</f>
        <v>0</v>
      </c>
      <c r="BM78" s="18">
        <f>IF(InputAccountsReveived[[#This Row],[EOMonth]]=EOMONTH(FY05_M07,0),InputAccountsReveived[[#This Row],[Amount Invoiced]],0)</f>
        <v>0</v>
      </c>
      <c r="BN78" s="18">
        <f>IF(InputAccountsReveived[[#This Row],[EOMonth]]=EOMONTH(FY05_M08,0),InputAccountsReveived[[#This Row],[Amount Invoiced]],0)</f>
        <v>0</v>
      </c>
      <c r="BO78" s="18">
        <f>IF(InputAccountsReveived[[#This Row],[EOMonth]]=EOMONTH(FY05_M09,0),InputAccountsReveived[[#This Row],[Amount Invoiced]],0)</f>
        <v>0</v>
      </c>
      <c r="BP78" s="18">
        <f>IF(InputAccountsReveived[[#This Row],[EOMonth]]=EOMONTH(FY05_M10,0),InputAccountsReveived[[#This Row],[Amount Invoiced]],0)</f>
        <v>0</v>
      </c>
      <c r="BQ78" s="18">
        <f>IF(InputAccountsReveived[[#This Row],[EOMonth]]=EOMONTH(FY05_M11,0),InputAccountsReveived[[#This Row],[Amount Invoiced]],0)</f>
        <v>0</v>
      </c>
      <c r="BR78" s="18">
        <f>IF(InputAccountsReveived[[#This Row],[EOMonth]]=EOMONTH(FY05_M12,0),InputAccountsReveived[[#This Row],[Amount Invoiced]],0)</f>
        <v>0</v>
      </c>
    </row>
    <row r="79" spans="2:70" ht="16.5" thickTop="1" thickBot="1" x14ac:dyDescent="0.3">
      <c r="B79" s="68"/>
      <c r="C79" s="6"/>
      <c r="D79" s="68"/>
      <c r="E79" s="68"/>
      <c r="F79" s="11"/>
      <c r="G79" s="6"/>
      <c r="H79" s="69" t="str">
        <f>IF(ISBLANK(InputAccountsReveived[[#This Row],[Date Invoiced]]),"",EOMONTH(InputAccountsReveived[[#This Row],[Date Invoiced]],0))</f>
        <v/>
      </c>
      <c r="I79" s="69"/>
      <c r="K79" s="10">
        <f>IF(InputAccountsReveived[[#This Row],[EOMonth]]=EOMONTH(FY01_M01,0),InputAccountsReveived[[#This Row],[Amount Invoiced]],0)</f>
        <v>0</v>
      </c>
      <c r="L79" s="10">
        <f>IF(InputAccountsReveived[[#This Row],[EOMonth]]=EOMONTH(FY01_M02,0),InputAccountsReveived[[#This Row],[Amount Invoiced]],0)</f>
        <v>0</v>
      </c>
      <c r="M79" s="10">
        <f>IF(InputAccountsReveived[[#This Row],[EOMonth]]=EOMONTH(FY01_M03,0),InputAccountsReveived[[#This Row],[Amount Invoiced]],0)</f>
        <v>0</v>
      </c>
      <c r="N79" s="10">
        <f>IF(InputAccountsReveived[[#This Row],[EOMonth]]=EOMONTH(FY01_M04,0),InputAccountsReveived[[#This Row],[Amount Invoiced]],0)</f>
        <v>0</v>
      </c>
      <c r="O79" s="10">
        <f>IF(InputAccountsReveived[[#This Row],[EOMonth]]=EOMONTH(FY01_M05,0),InputAccountsReveived[[#This Row],[Amount Invoiced]],0)</f>
        <v>0</v>
      </c>
      <c r="P79" s="10">
        <f>IF(InputAccountsReveived[[#This Row],[EOMonth]]=EOMONTH(FY01_M06,0),InputAccountsReveived[[#This Row],[Amount Invoiced]],0)</f>
        <v>0</v>
      </c>
      <c r="Q79" s="10">
        <f>IF(InputAccountsReveived[[#This Row],[EOMonth]]=EOMONTH(FY01_M07,0),InputAccountsReveived[[#This Row],[Amount Invoiced]],0)</f>
        <v>0</v>
      </c>
      <c r="R79" s="10">
        <f>IF(InputAccountsReveived[[#This Row],[EOMonth]]=EOMONTH(FY01_M08,0),InputAccountsReveived[[#This Row],[Amount Invoiced]],0)</f>
        <v>0</v>
      </c>
      <c r="S79" s="10">
        <f>IF(InputAccountsReveived[[#This Row],[EOMonth]]=EOMONTH(FY01_M09,0),InputAccountsReveived[[#This Row],[Amount Invoiced]],0)</f>
        <v>0</v>
      </c>
      <c r="T79" s="10">
        <f>IF(InputAccountsReveived[[#This Row],[EOMonth]]=EOMONTH(FY01_M10,0),InputAccountsReveived[[#This Row],[Amount Invoiced]],0)</f>
        <v>0</v>
      </c>
      <c r="U79" s="10">
        <f>IF(InputAccountsReveived[[#This Row],[EOMonth]]=EOMONTH(FY01_M11,0),InputAccountsReveived[[#This Row],[Amount Invoiced]],0)</f>
        <v>0</v>
      </c>
      <c r="V79" s="10">
        <f>IF(InputAccountsReveived[[#This Row],[EOMonth]]=EOMONTH(FY01_M12,0),InputAccountsReveived[[#This Row],[Amount Invoiced]],0)</f>
        <v>0</v>
      </c>
      <c r="W79" s="18">
        <f>IF(InputAccountsReveived[[#This Row],[EOMonth]]=EOMONTH(FY02_M01,0),InputAccountsReveived[[#This Row],[Amount Invoiced]],0)</f>
        <v>0</v>
      </c>
      <c r="X79" s="18">
        <f>IF(InputAccountsReveived[[#This Row],[EOMonth]]=EOMONTH(FY02_M02,0),InputAccountsReveived[[#This Row],[Amount Invoiced]],0)</f>
        <v>0</v>
      </c>
      <c r="Y79" s="18">
        <f>IF(InputAccountsReveived[[#This Row],[EOMonth]]=EOMONTH(FY02_M03,0),InputAccountsReveived[[#This Row],[Amount Invoiced]],0)</f>
        <v>0</v>
      </c>
      <c r="Z79" s="18">
        <f>IF(InputAccountsReveived[[#This Row],[EOMonth]]=EOMONTH(FY02_M04,0),InputAccountsReveived[[#This Row],[Amount Invoiced]],0)</f>
        <v>0</v>
      </c>
      <c r="AA79" s="18">
        <f>IF(InputAccountsReveived[[#This Row],[EOMonth]]=EOMONTH(FY02_M05,0),InputAccountsReveived[[#This Row],[Amount Invoiced]],0)</f>
        <v>0</v>
      </c>
      <c r="AB79" s="18">
        <f>IF(InputAccountsReveived[[#This Row],[EOMonth]]=EOMONTH(FY02_M06,0),InputAccountsReveived[[#This Row],[Amount Invoiced]],0)</f>
        <v>0</v>
      </c>
      <c r="AC79" s="18">
        <f>IF(InputAccountsReveived[[#This Row],[EOMonth]]=EOMONTH(FY02_M07,0),InputAccountsReveived[[#This Row],[Amount Invoiced]],0)</f>
        <v>0</v>
      </c>
      <c r="AD79" s="18">
        <f>IF(InputAccountsReveived[[#This Row],[EOMonth]]=EOMONTH(FY02_M08,0),InputAccountsReveived[[#This Row],[Amount Invoiced]],0)</f>
        <v>0</v>
      </c>
      <c r="AE79" s="18">
        <f>IF(InputAccountsReveived[[#This Row],[EOMonth]]=EOMONTH(FY02_M09,0),InputAccountsReveived[[#This Row],[Amount Invoiced]],0)</f>
        <v>0</v>
      </c>
      <c r="AF79" s="18">
        <f>IF(InputAccountsReveived[[#This Row],[EOMonth]]=EOMONTH(FY02_M10,0),InputAccountsReveived[[#This Row],[Amount Invoiced]],0)</f>
        <v>0</v>
      </c>
      <c r="AG79" s="18">
        <f>IF(InputAccountsReveived[[#This Row],[EOMonth]]=EOMONTH(FY02_M11,0),InputAccountsReveived[[#This Row],[Amount Invoiced]],0)</f>
        <v>0</v>
      </c>
      <c r="AH79" s="18">
        <f>IF(InputAccountsReveived[[#This Row],[EOMonth]]=EOMONTH(FY02_M12,0),InputAccountsReveived[[#This Row],[Amount Invoiced]],0)</f>
        <v>0</v>
      </c>
      <c r="AI79" s="18">
        <f>IF(InputAccountsReveived[[#This Row],[EOMonth]]=EOMONTH(FY03_M01,0),InputAccountsReveived[[#This Row],[Amount Invoiced]],0)</f>
        <v>0</v>
      </c>
      <c r="AJ79" s="18">
        <f>IF(InputAccountsReveived[[#This Row],[EOMonth]]=EOMONTH(FY03_M02,0),InputAccountsReveived[[#This Row],[Amount Invoiced]],0)</f>
        <v>0</v>
      </c>
      <c r="AK79" s="18">
        <f>IF(InputAccountsReveived[[#This Row],[EOMonth]]=EOMONTH(FY03_M03,0),InputAccountsReveived[[#This Row],[Amount Invoiced]],0)</f>
        <v>0</v>
      </c>
      <c r="AL79" s="18">
        <f>IF(InputAccountsReveived[[#This Row],[EOMonth]]=EOMONTH(FY03_M04,0),InputAccountsReveived[[#This Row],[Amount Invoiced]],0)</f>
        <v>0</v>
      </c>
      <c r="AM79" s="18">
        <f>IF(InputAccountsReveived[[#This Row],[EOMonth]]=EOMONTH(FY03_M05,0),InputAccountsReveived[[#This Row],[Amount Invoiced]],0)</f>
        <v>0</v>
      </c>
      <c r="AN79" s="18">
        <f>IF(InputAccountsReveived[[#This Row],[EOMonth]]=EOMONTH(FY03_M06,0),InputAccountsReveived[[#This Row],[Amount Invoiced]],0)</f>
        <v>0</v>
      </c>
      <c r="AO79" s="18">
        <f>IF(InputAccountsReveived[[#This Row],[EOMonth]]=EOMONTH(FY03_M07,0),InputAccountsReveived[[#This Row],[Amount Invoiced]],0)</f>
        <v>0</v>
      </c>
      <c r="AP79" s="18">
        <f>IF(InputAccountsReveived[[#This Row],[EOMonth]]=EOMONTH(FY03_M08,0),InputAccountsReveived[[#This Row],[Amount Invoiced]],0)</f>
        <v>0</v>
      </c>
      <c r="AQ79" s="18">
        <f>IF(InputAccountsReveived[[#This Row],[EOMonth]]=EOMONTH(FY03_M09,0),InputAccountsReveived[[#This Row],[Amount Invoiced]],0)</f>
        <v>0</v>
      </c>
      <c r="AR79" s="18">
        <f>IF(InputAccountsReveived[[#This Row],[EOMonth]]=EOMONTH(FY03_M10,0),InputAccountsReveived[[#This Row],[Amount Invoiced]],0)</f>
        <v>0</v>
      </c>
      <c r="AS79" s="18">
        <f>IF(InputAccountsReveived[[#This Row],[EOMonth]]=EOMONTH(FY03_M11,0),InputAccountsReveived[[#This Row],[Amount Invoiced]],0)</f>
        <v>0</v>
      </c>
      <c r="AT79" s="18">
        <f>IF(InputAccountsReveived[[#This Row],[EOMonth]]=EOMONTH(FY03_M12,0),InputAccountsReveived[[#This Row],[Amount Invoiced]],0)</f>
        <v>0</v>
      </c>
      <c r="AU79" s="18">
        <f>IF(InputAccountsReveived[[#This Row],[EOMonth]]=EOMONTH(FY04_M01,0),InputAccountsReveived[[#This Row],[Amount Invoiced]],0)</f>
        <v>0</v>
      </c>
      <c r="AV79" s="18">
        <f>IF(InputAccountsReveived[[#This Row],[EOMonth]]=EOMONTH(FY04_M02,0),InputAccountsReveived[[#This Row],[Amount Invoiced]],0)</f>
        <v>0</v>
      </c>
      <c r="AW79" s="18">
        <f>IF(InputAccountsReveived[[#This Row],[EOMonth]]=EOMONTH(FY04_M03,0),InputAccountsReveived[[#This Row],[Amount Invoiced]],0)</f>
        <v>0</v>
      </c>
      <c r="AX79" s="18">
        <f>IF(InputAccountsReveived[[#This Row],[EOMonth]]=EOMONTH(FY04_M04,0),InputAccountsReveived[[#This Row],[Amount Invoiced]],0)</f>
        <v>0</v>
      </c>
      <c r="AY79" s="18">
        <f>IF(InputAccountsReveived[[#This Row],[EOMonth]]=EOMONTH(FY04_M05,0),InputAccountsReveived[[#This Row],[Amount Invoiced]],0)</f>
        <v>0</v>
      </c>
      <c r="AZ79" s="18">
        <f>IF(InputAccountsReveived[[#This Row],[EOMonth]]=EOMONTH(FY04_M06,0),InputAccountsReveived[[#This Row],[Amount Invoiced]],0)</f>
        <v>0</v>
      </c>
      <c r="BA79" s="18">
        <f>IF(InputAccountsReveived[[#This Row],[EOMonth]]=EOMONTH(FY04_M07,0),InputAccountsReveived[[#This Row],[Amount Invoiced]],0)</f>
        <v>0</v>
      </c>
      <c r="BB79" s="18">
        <f>IF(InputAccountsReveived[[#This Row],[EOMonth]]=EOMONTH(FY04_M08,0),InputAccountsReveived[[#This Row],[Amount Invoiced]],0)</f>
        <v>0</v>
      </c>
      <c r="BC79" s="18">
        <f>IF(InputAccountsReveived[[#This Row],[EOMonth]]=EOMONTH(FY04_M09,0),InputAccountsReveived[[#This Row],[Amount Invoiced]],0)</f>
        <v>0</v>
      </c>
      <c r="BD79" s="18">
        <f>IF(InputAccountsReveived[[#This Row],[EOMonth]]=EOMONTH(FY04_M10,0),InputAccountsReveived[[#This Row],[Amount Invoiced]],0)</f>
        <v>0</v>
      </c>
      <c r="BE79" s="18">
        <f>IF(InputAccountsReveived[[#This Row],[EOMonth]]=EOMONTH(FY04_M11,0),InputAccountsReveived[[#This Row],[Amount Invoiced]],0)</f>
        <v>0</v>
      </c>
      <c r="BF79" s="18">
        <f>IF(InputAccountsReveived[[#This Row],[EOMonth]]=EOMONTH(FY04_M12,0),InputAccountsReveived[[#This Row],[Amount Invoiced]],0)</f>
        <v>0</v>
      </c>
      <c r="BG79" s="18">
        <f>IF(InputAccountsReveived[[#This Row],[EOMonth]]=EOMONTH(FY05_M01,0),InputAccountsReveived[[#This Row],[Amount Invoiced]],0)</f>
        <v>0</v>
      </c>
      <c r="BH79" s="18">
        <f>IF(InputAccountsReveived[[#This Row],[EOMonth]]=EOMONTH(FY05_M02,0),InputAccountsReveived[[#This Row],[Amount Invoiced]],0)</f>
        <v>0</v>
      </c>
      <c r="BI79" s="18">
        <f>IF(InputAccountsReveived[[#This Row],[EOMonth]]=EOMONTH(FY05_M03,0),InputAccountsReveived[[#This Row],[Amount Invoiced]],0)</f>
        <v>0</v>
      </c>
      <c r="BJ79" s="18">
        <f>IF(InputAccountsReveived[[#This Row],[EOMonth]]=EOMONTH(FY05_M04,0),InputAccountsReveived[[#This Row],[Amount Invoiced]],0)</f>
        <v>0</v>
      </c>
      <c r="BK79" s="18">
        <f>IF(InputAccountsReveived[[#This Row],[EOMonth]]=EOMONTH(FY05_M05,0),InputAccountsReveived[[#This Row],[Amount Invoiced]],0)</f>
        <v>0</v>
      </c>
      <c r="BL79" s="18">
        <f>IF(InputAccountsReveived[[#This Row],[EOMonth]]=EOMONTH(FY05_M06,0),InputAccountsReveived[[#This Row],[Amount Invoiced]],0)</f>
        <v>0</v>
      </c>
      <c r="BM79" s="18">
        <f>IF(InputAccountsReveived[[#This Row],[EOMonth]]=EOMONTH(FY05_M07,0),InputAccountsReveived[[#This Row],[Amount Invoiced]],0)</f>
        <v>0</v>
      </c>
      <c r="BN79" s="18">
        <f>IF(InputAccountsReveived[[#This Row],[EOMonth]]=EOMONTH(FY05_M08,0),InputAccountsReveived[[#This Row],[Amount Invoiced]],0)</f>
        <v>0</v>
      </c>
      <c r="BO79" s="18">
        <f>IF(InputAccountsReveived[[#This Row],[EOMonth]]=EOMONTH(FY05_M09,0),InputAccountsReveived[[#This Row],[Amount Invoiced]],0)</f>
        <v>0</v>
      </c>
      <c r="BP79" s="18">
        <f>IF(InputAccountsReveived[[#This Row],[EOMonth]]=EOMONTH(FY05_M10,0),InputAccountsReveived[[#This Row],[Amount Invoiced]],0)</f>
        <v>0</v>
      </c>
      <c r="BQ79" s="18">
        <f>IF(InputAccountsReveived[[#This Row],[EOMonth]]=EOMONTH(FY05_M11,0),InputAccountsReveived[[#This Row],[Amount Invoiced]],0)</f>
        <v>0</v>
      </c>
      <c r="BR79" s="18">
        <f>IF(InputAccountsReveived[[#This Row],[EOMonth]]=EOMONTH(FY05_M12,0),InputAccountsReveived[[#This Row],[Amount Invoiced]],0)</f>
        <v>0</v>
      </c>
    </row>
    <row r="80" spans="2:70" ht="16.5" thickTop="1" thickBot="1" x14ac:dyDescent="0.3">
      <c r="B80" s="68"/>
      <c r="C80" s="6"/>
      <c r="D80" s="68"/>
      <c r="E80" s="68"/>
      <c r="F80" s="11"/>
      <c r="G80" s="6"/>
      <c r="H80" s="69" t="str">
        <f>IF(ISBLANK(InputAccountsReveived[[#This Row],[Date Invoiced]]),"",EOMONTH(InputAccountsReveived[[#This Row],[Date Invoiced]],0))</f>
        <v/>
      </c>
      <c r="I80" s="69"/>
      <c r="K80" s="10">
        <f>IF(InputAccountsReveived[[#This Row],[EOMonth]]=EOMONTH(FY01_M01,0),InputAccountsReveived[[#This Row],[Amount Invoiced]],0)</f>
        <v>0</v>
      </c>
      <c r="L80" s="10">
        <f>IF(InputAccountsReveived[[#This Row],[EOMonth]]=EOMONTH(FY01_M02,0),InputAccountsReveived[[#This Row],[Amount Invoiced]],0)</f>
        <v>0</v>
      </c>
      <c r="M80" s="10">
        <f>IF(InputAccountsReveived[[#This Row],[EOMonth]]=EOMONTH(FY01_M03,0),InputAccountsReveived[[#This Row],[Amount Invoiced]],0)</f>
        <v>0</v>
      </c>
      <c r="N80" s="10">
        <f>IF(InputAccountsReveived[[#This Row],[EOMonth]]=EOMONTH(FY01_M04,0),InputAccountsReveived[[#This Row],[Amount Invoiced]],0)</f>
        <v>0</v>
      </c>
      <c r="O80" s="10">
        <f>IF(InputAccountsReveived[[#This Row],[EOMonth]]=EOMONTH(FY01_M05,0),InputAccountsReveived[[#This Row],[Amount Invoiced]],0)</f>
        <v>0</v>
      </c>
      <c r="P80" s="10">
        <f>IF(InputAccountsReveived[[#This Row],[EOMonth]]=EOMONTH(FY01_M06,0),InputAccountsReveived[[#This Row],[Amount Invoiced]],0)</f>
        <v>0</v>
      </c>
      <c r="Q80" s="10">
        <f>IF(InputAccountsReveived[[#This Row],[EOMonth]]=EOMONTH(FY01_M07,0),InputAccountsReveived[[#This Row],[Amount Invoiced]],0)</f>
        <v>0</v>
      </c>
      <c r="R80" s="10">
        <f>IF(InputAccountsReveived[[#This Row],[EOMonth]]=EOMONTH(FY01_M08,0),InputAccountsReveived[[#This Row],[Amount Invoiced]],0)</f>
        <v>0</v>
      </c>
      <c r="S80" s="10">
        <f>IF(InputAccountsReveived[[#This Row],[EOMonth]]=EOMONTH(FY01_M09,0),InputAccountsReveived[[#This Row],[Amount Invoiced]],0)</f>
        <v>0</v>
      </c>
      <c r="T80" s="10">
        <f>IF(InputAccountsReveived[[#This Row],[EOMonth]]=EOMONTH(FY01_M10,0),InputAccountsReveived[[#This Row],[Amount Invoiced]],0)</f>
        <v>0</v>
      </c>
      <c r="U80" s="10">
        <f>IF(InputAccountsReveived[[#This Row],[EOMonth]]=EOMONTH(FY01_M11,0),InputAccountsReveived[[#This Row],[Amount Invoiced]],0)</f>
        <v>0</v>
      </c>
      <c r="V80" s="10">
        <f>IF(InputAccountsReveived[[#This Row],[EOMonth]]=EOMONTH(FY01_M12,0),InputAccountsReveived[[#This Row],[Amount Invoiced]],0)</f>
        <v>0</v>
      </c>
      <c r="W80" s="18">
        <f>IF(InputAccountsReveived[[#This Row],[EOMonth]]=EOMONTH(FY02_M01,0),InputAccountsReveived[[#This Row],[Amount Invoiced]],0)</f>
        <v>0</v>
      </c>
      <c r="X80" s="18">
        <f>IF(InputAccountsReveived[[#This Row],[EOMonth]]=EOMONTH(FY02_M02,0),InputAccountsReveived[[#This Row],[Amount Invoiced]],0)</f>
        <v>0</v>
      </c>
      <c r="Y80" s="18">
        <f>IF(InputAccountsReveived[[#This Row],[EOMonth]]=EOMONTH(FY02_M03,0),InputAccountsReveived[[#This Row],[Amount Invoiced]],0)</f>
        <v>0</v>
      </c>
      <c r="Z80" s="18">
        <f>IF(InputAccountsReveived[[#This Row],[EOMonth]]=EOMONTH(FY02_M04,0),InputAccountsReveived[[#This Row],[Amount Invoiced]],0)</f>
        <v>0</v>
      </c>
      <c r="AA80" s="18">
        <f>IF(InputAccountsReveived[[#This Row],[EOMonth]]=EOMONTH(FY02_M05,0),InputAccountsReveived[[#This Row],[Amount Invoiced]],0)</f>
        <v>0</v>
      </c>
      <c r="AB80" s="18">
        <f>IF(InputAccountsReveived[[#This Row],[EOMonth]]=EOMONTH(FY02_M06,0),InputAccountsReveived[[#This Row],[Amount Invoiced]],0)</f>
        <v>0</v>
      </c>
      <c r="AC80" s="18">
        <f>IF(InputAccountsReveived[[#This Row],[EOMonth]]=EOMONTH(FY02_M07,0),InputAccountsReveived[[#This Row],[Amount Invoiced]],0)</f>
        <v>0</v>
      </c>
      <c r="AD80" s="18">
        <f>IF(InputAccountsReveived[[#This Row],[EOMonth]]=EOMONTH(FY02_M08,0),InputAccountsReveived[[#This Row],[Amount Invoiced]],0)</f>
        <v>0</v>
      </c>
      <c r="AE80" s="18">
        <f>IF(InputAccountsReveived[[#This Row],[EOMonth]]=EOMONTH(FY02_M09,0),InputAccountsReveived[[#This Row],[Amount Invoiced]],0)</f>
        <v>0</v>
      </c>
      <c r="AF80" s="18">
        <f>IF(InputAccountsReveived[[#This Row],[EOMonth]]=EOMONTH(FY02_M10,0),InputAccountsReveived[[#This Row],[Amount Invoiced]],0)</f>
        <v>0</v>
      </c>
      <c r="AG80" s="18">
        <f>IF(InputAccountsReveived[[#This Row],[EOMonth]]=EOMONTH(FY02_M11,0),InputAccountsReveived[[#This Row],[Amount Invoiced]],0)</f>
        <v>0</v>
      </c>
      <c r="AH80" s="18">
        <f>IF(InputAccountsReveived[[#This Row],[EOMonth]]=EOMONTH(FY02_M12,0),InputAccountsReveived[[#This Row],[Amount Invoiced]],0)</f>
        <v>0</v>
      </c>
      <c r="AI80" s="18">
        <f>IF(InputAccountsReveived[[#This Row],[EOMonth]]=EOMONTH(FY03_M01,0),InputAccountsReveived[[#This Row],[Amount Invoiced]],0)</f>
        <v>0</v>
      </c>
      <c r="AJ80" s="18">
        <f>IF(InputAccountsReveived[[#This Row],[EOMonth]]=EOMONTH(FY03_M02,0),InputAccountsReveived[[#This Row],[Amount Invoiced]],0)</f>
        <v>0</v>
      </c>
      <c r="AK80" s="18">
        <f>IF(InputAccountsReveived[[#This Row],[EOMonth]]=EOMONTH(FY03_M03,0),InputAccountsReveived[[#This Row],[Amount Invoiced]],0)</f>
        <v>0</v>
      </c>
      <c r="AL80" s="18">
        <f>IF(InputAccountsReveived[[#This Row],[EOMonth]]=EOMONTH(FY03_M04,0),InputAccountsReveived[[#This Row],[Amount Invoiced]],0)</f>
        <v>0</v>
      </c>
      <c r="AM80" s="18">
        <f>IF(InputAccountsReveived[[#This Row],[EOMonth]]=EOMONTH(FY03_M05,0),InputAccountsReveived[[#This Row],[Amount Invoiced]],0)</f>
        <v>0</v>
      </c>
      <c r="AN80" s="18">
        <f>IF(InputAccountsReveived[[#This Row],[EOMonth]]=EOMONTH(FY03_M06,0),InputAccountsReveived[[#This Row],[Amount Invoiced]],0)</f>
        <v>0</v>
      </c>
      <c r="AO80" s="18">
        <f>IF(InputAccountsReveived[[#This Row],[EOMonth]]=EOMONTH(FY03_M07,0),InputAccountsReveived[[#This Row],[Amount Invoiced]],0)</f>
        <v>0</v>
      </c>
      <c r="AP80" s="18">
        <f>IF(InputAccountsReveived[[#This Row],[EOMonth]]=EOMONTH(FY03_M08,0),InputAccountsReveived[[#This Row],[Amount Invoiced]],0)</f>
        <v>0</v>
      </c>
      <c r="AQ80" s="18">
        <f>IF(InputAccountsReveived[[#This Row],[EOMonth]]=EOMONTH(FY03_M09,0),InputAccountsReveived[[#This Row],[Amount Invoiced]],0)</f>
        <v>0</v>
      </c>
      <c r="AR80" s="18">
        <f>IF(InputAccountsReveived[[#This Row],[EOMonth]]=EOMONTH(FY03_M10,0),InputAccountsReveived[[#This Row],[Amount Invoiced]],0)</f>
        <v>0</v>
      </c>
      <c r="AS80" s="18">
        <f>IF(InputAccountsReveived[[#This Row],[EOMonth]]=EOMONTH(FY03_M11,0),InputAccountsReveived[[#This Row],[Amount Invoiced]],0)</f>
        <v>0</v>
      </c>
      <c r="AT80" s="18">
        <f>IF(InputAccountsReveived[[#This Row],[EOMonth]]=EOMONTH(FY03_M12,0),InputAccountsReveived[[#This Row],[Amount Invoiced]],0)</f>
        <v>0</v>
      </c>
      <c r="AU80" s="18">
        <f>IF(InputAccountsReveived[[#This Row],[EOMonth]]=EOMONTH(FY04_M01,0),InputAccountsReveived[[#This Row],[Amount Invoiced]],0)</f>
        <v>0</v>
      </c>
      <c r="AV80" s="18">
        <f>IF(InputAccountsReveived[[#This Row],[EOMonth]]=EOMONTH(FY04_M02,0),InputAccountsReveived[[#This Row],[Amount Invoiced]],0)</f>
        <v>0</v>
      </c>
      <c r="AW80" s="18">
        <f>IF(InputAccountsReveived[[#This Row],[EOMonth]]=EOMONTH(FY04_M03,0),InputAccountsReveived[[#This Row],[Amount Invoiced]],0)</f>
        <v>0</v>
      </c>
      <c r="AX80" s="18">
        <f>IF(InputAccountsReveived[[#This Row],[EOMonth]]=EOMONTH(FY04_M04,0),InputAccountsReveived[[#This Row],[Amount Invoiced]],0)</f>
        <v>0</v>
      </c>
      <c r="AY80" s="18">
        <f>IF(InputAccountsReveived[[#This Row],[EOMonth]]=EOMONTH(FY04_M05,0),InputAccountsReveived[[#This Row],[Amount Invoiced]],0)</f>
        <v>0</v>
      </c>
      <c r="AZ80" s="18">
        <f>IF(InputAccountsReveived[[#This Row],[EOMonth]]=EOMONTH(FY04_M06,0),InputAccountsReveived[[#This Row],[Amount Invoiced]],0)</f>
        <v>0</v>
      </c>
      <c r="BA80" s="18">
        <f>IF(InputAccountsReveived[[#This Row],[EOMonth]]=EOMONTH(FY04_M07,0),InputAccountsReveived[[#This Row],[Amount Invoiced]],0)</f>
        <v>0</v>
      </c>
      <c r="BB80" s="18">
        <f>IF(InputAccountsReveived[[#This Row],[EOMonth]]=EOMONTH(FY04_M08,0),InputAccountsReveived[[#This Row],[Amount Invoiced]],0)</f>
        <v>0</v>
      </c>
      <c r="BC80" s="18">
        <f>IF(InputAccountsReveived[[#This Row],[EOMonth]]=EOMONTH(FY04_M09,0),InputAccountsReveived[[#This Row],[Amount Invoiced]],0)</f>
        <v>0</v>
      </c>
      <c r="BD80" s="18">
        <f>IF(InputAccountsReveived[[#This Row],[EOMonth]]=EOMONTH(FY04_M10,0),InputAccountsReveived[[#This Row],[Amount Invoiced]],0)</f>
        <v>0</v>
      </c>
      <c r="BE80" s="18">
        <f>IF(InputAccountsReveived[[#This Row],[EOMonth]]=EOMONTH(FY04_M11,0),InputAccountsReveived[[#This Row],[Amount Invoiced]],0)</f>
        <v>0</v>
      </c>
      <c r="BF80" s="18">
        <f>IF(InputAccountsReveived[[#This Row],[EOMonth]]=EOMONTH(FY04_M12,0),InputAccountsReveived[[#This Row],[Amount Invoiced]],0)</f>
        <v>0</v>
      </c>
      <c r="BG80" s="18">
        <f>IF(InputAccountsReveived[[#This Row],[EOMonth]]=EOMONTH(FY05_M01,0),InputAccountsReveived[[#This Row],[Amount Invoiced]],0)</f>
        <v>0</v>
      </c>
      <c r="BH80" s="18">
        <f>IF(InputAccountsReveived[[#This Row],[EOMonth]]=EOMONTH(FY05_M02,0),InputAccountsReveived[[#This Row],[Amount Invoiced]],0)</f>
        <v>0</v>
      </c>
      <c r="BI80" s="18">
        <f>IF(InputAccountsReveived[[#This Row],[EOMonth]]=EOMONTH(FY05_M03,0),InputAccountsReveived[[#This Row],[Amount Invoiced]],0)</f>
        <v>0</v>
      </c>
      <c r="BJ80" s="18">
        <f>IF(InputAccountsReveived[[#This Row],[EOMonth]]=EOMONTH(FY05_M04,0),InputAccountsReveived[[#This Row],[Amount Invoiced]],0)</f>
        <v>0</v>
      </c>
      <c r="BK80" s="18">
        <f>IF(InputAccountsReveived[[#This Row],[EOMonth]]=EOMONTH(FY05_M05,0),InputAccountsReveived[[#This Row],[Amount Invoiced]],0)</f>
        <v>0</v>
      </c>
      <c r="BL80" s="18">
        <f>IF(InputAccountsReveived[[#This Row],[EOMonth]]=EOMONTH(FY05_M06,0),InputAccountsReveived[[#This Row],[Amount Invoiced]],0)</f>
        <v>0</v>
      </c>
      <c r="BM80" s="18">
        <f>IF(InputAccountsReveived[[#This Row],[EOMonth]]=EOMONTH(FY05_M07,0),InputAccountsReveived[[#This Row],[Amount Invoiced]],0)</f>
        <v>0</v>
      </c>
      <c r="BN80" s="18">
        <f>IF(InputAccountsReveived[[#This Row],[EOMonth]]=EOMONTH(FY05_M08,0),InputAccountsReveived[[#This Row],[Amount Invoiced]],0)</f>
        <v>0</v>
      </c>
      <c r="BO80" s="18">
        <f>IF(InputAccountsReveived[[#This Row],[EOMonth]]=EOMONTH(FY05_M09,0),InputAccountsReveived[[#This Row],[Amount Invoiced]],0)</f>
        <v>0</v>
      </c>
      <c r="BP80" s="18">
        <f>IF(InputAccountsReveived[[#This Row],[EOMonth]]=EOMONTH(FY05_M10,0),InputAccountsReveived[[#This Row],[Amount Invoiced]],0)</f>
        <v>0</v>
      </c>
      <c r="BQ80" s="18">
        <f>IF(InputAccountsReveived[[#This Row],[EOMonth]]=EOMONTH(FY05_M11,0),InputAccountsReveived[[#This Row],[Amount Invoiced]],0)</f>
        <v>0</v>
      </c>
      <c r="BR80" s="18">
        <f>IF(InputAccountsReveived[[#This Row],[EOMonth]]=EOMONTH(FY05_M12,0),InputAccountsReveived[[#This Row],[Amount Invoiced]],0)</f>
        <v>0</v>
      </c>
    </row>
    <row r="81" spans="2:70" ht="16.5" thickTop="1" thickBot="1" x14ac:dyDescent="0.3">
      <c r="B81" s="68"/>
      <c r="C81" s="6"/>
      <c r="D81" s="68"/>
      <c r="E81" s="68"/>
      <c r="F81" s="11"/>
      <c r="G81" s="6"/>
      <c r="H81" s="69" t="str">
        <f>IF(ISBLANK(InputAccountsReveived[[#This Row],[Date Invoiced]]),"",EOMONTH(InputAccountsReveived[[#This Row],[Date Invoiced]],0))</f>
        <v/>
      </c>
      <c r="I81" s="69"/>
      <c r="K81" s="10">
        <f>IF(InputAccountsReveived[[#This Row],[EOMonth]]=EOMONTH(FY01_M01,0),InputAccountsReveived[[#This Row],[Amount Invoiced]],0)</f>
        <v>0</v>
      </c>
      <c r="L81" s="10">
        <f>IF(InputAccountsReveived[[#This Row],[EOMonth]]=EOMONTH(FY01_M02,0),InputAccountsReveived[[#This Row],[Amount Invoiced]],0)</f>
        <v>0</v>
      </c>
      <c r="M81" s="10">
        <f>IF(InputAccountsReveived[[#This Row],[EOMonth]]=EOMONTH(FY01_M03,0),InputAccountsReveived[[#This Row],[Amount Invoiced]],0)</f>
        <v>0</v>
      </c>
      <c r="N81" s="10">
        <f>IF(InputAccountsReveived[[#This Row],[EOMonth]]=EOMONTH(FY01_M04,0),InputAccountsReveived[[#This Row],[Amount Invoiced]],0)</f>
        <v>0</v>
      </c>
      <c r="O81" s="10">
        <f>IF(InputAccountsReveived[[#This Row],[EOMonth]]=EOMONTH(FY01_M05,0),InputAccountsReveived[[#This Row],[Amount Invoiced]],0)</f>
        <v>0</v>
      </c>
      <c r="P81" s="10">
        <f>IF(InputAccountsReveived[[#This Row],[EOMonth]]=EOMONTH(FY01_M06,0),InputAccountsReveived[[#This Row],[Amount Invoiced]],0)</f>
        <v>0</v>
      </c>
      <c r="Q81" s="10">
        <f>IF(InputAccountsReveived[[#This Row],[EOMonth]]=EOMONTH(FY01_M07,0),InputAccountsReveived[[#This Row],[Amount Invoiced]],0)</f>
        <v>0</v>
      </c>
      <c r="R81" s="10">
        <f>IF(InputAccountsReveived[[#This Row],[EOMonth]]=EOMONTH(FY01_M08,0),InputAccountsReveived[[#This Row],[Amount Invoiced]],0)</f>
        <v>0</v>
      </c>
      <c r="S81" s="10">
        <f>IF(InputAccountsReveived[[#This Row],[EOMonth]]=EOMONTH(FY01_M09,0),InputAccountsReveived[[#This Row],[Amount Invoiced]],0)</f>
        <v>0</v>
      </c>
      <c r="T81" s="10">
        <f>IF(InputAccountsReveived[[#This Row],[EOMonth]]=EOMONTH(FY01_M10,0),InputAccountsReveived[[#This Row],[Amount Invoiced]],0)</f>
        <v>0</v>
      </c>
      <c r="U81" s="10">
        <f>IF(InputAccountsReveived[[#This Row],[EOMonth]]=EOMONTH(FY01_M11,0),InputAccountsReveived[[#This Row],[Amount Invoiced]],0)</f>
        <v>0</v>
      </c>
      <c r="V81" s="10">
        <f>IF(InputAccountsReveived[[#This Row],[EOMonth]]=EOMONTH(FY01_M12,0),InputAccountsReveived[[#This Row],[Amount Invoiced]],0)</f>
        <v>0</v>
      </c>
      <c r="W81" s="18">
        <f>IF(InputAccountsReveived[[#This Row],[EOMonth]]=EOMONTH(FY02_M01,0),InputAccountsReveived[[#This Row],[Amount Invoiced]],0)</f>
        <v>0</v>
      </c>
      <c r="X81" s="18">
        <f>IF(InputAccountsReveived[[#This Row],[EOMonth]]=EOMONTH(FY02_M02,0),InputAccountsReveived[[#This Row],[Amount Invoiced]],0)</f>
        <v>0</v>
      </c>
      <c r="Y81" s="18">
        <f>IF(InputAccountsReveived[[#This Row],[EOMonth]]=EOMONTH(FY02_M03,0),InputAccountsReveived[[#This Row],[Amount Invoiced]],0)</f>
        <v>0</v>
      </c>
      <c r="Z81" s="18">
        <f>IF(InputAccountsReveived[[#This Row],[EOMonth]]=EOMONTH(FY02_M04,0),InputAccountsReveived[[#This Row],[Amount Invoiced]],0)</f>
        <v>0</v>
      </c>
      <c r="AA81" s="18">
        <f>IF(InputAccountsReveived[[#This Row],[EOMonth]]=EOMONTH(FY02_M05,0),InputAccountsReveived[[#This Row],[Amount Invoiced]],0)</f>
        <v>0</v>
      </c>
      <c r="AB81" s="18">
        <f>IF(InputAccountsReveived[[#This Row],[EOMonth]]=EOMONTH(FY02_M06,0),InputAccountsReveived[[#This Row],[Amount Invoiced]],0)</f>
        <v>0</v>
      </c>
      <c r="AC81" s="18">
        <f>IF(InputAccountsReveived[[#This Row],[EOMonth]]=EOMONTH(FY02_M07,0),InputAccountsReveived[[#This Row],[Amount Invoiced]],0)</f>
        <v>0</v>
      </c>
      <c r="AD81" s="18">
        <f>IF(InputAccountsReveived[[#This Row],[EOMonth]]=EOMONTH(FY02_M08,0),InputAccountsReveived[[#This Row],[Amount Invoiced]],0)</f>
        <v>0</v>
      </c>
      <c r="AE81" s="18">
        <f>IF(InputAccountsReveived[[#This Row],[EOMonth]]=EOMONTH(FY02_M09,0),InputAccountsReveived[[#This Row],[Amount Invoiced]],0)</f>
        <v>0</v>
      </c>
      <c r="AF81" s="18">
        <f>IF(InputAccountsReveived[[#This Row],[EOMonth]]=EOMONTH(FY02_M10,0),InputAccountsReveived[[#This Row],[Amount Invoiced]],0)</f>
        <v>0</v>
      </c>
      <c r="AG81" s="18">
        <f>IF(InputAccountsReveived[[#This Row],[EOMonth]]=EOMONTH(FY02_M11,0),InputAccountsReveived[[#This Row],[Amount Invoiced]],0)</f>
        <v>0</v>
      </c>
      <c r="AH81" s="18">
        <f>IF(InputAccountsReveived[[#This Row],[EOMonth]]=EOMONTH(FY02_M12,0),InputAccountsReveived[[#This Row],[Amount Invoiced]],0)</f>
        <v>0</v>
      </c>
      <c r="AI81" s="18">
        <f>IF(InputAccountsReveived[[#This Row],[EOMonth]]=EOMONTH(FY03_M01,0),InputAccountsReveived[[#This Row],[Amount Invoiced]],0)</f>
        <v>0</v>
      </c>
      <c r="AJ81" s="18">
        <f>IF(InputAccountsReveived[[#This Row],[EOMonth]]=EOMONTH(FY03_M02,0),InputAccountsReveived[[#This Row],[Amount Invoiced]],0)</f>
        <v>0</v>
      </c>
      <c r="AK81" s="18">
        <f>IF(InputAccountsReveived[[#This Row],[EOMonth]]=EOMONTH(FY03_M03,0),InputAccountsReveived[[#This Row],[Amount Invoiced]],0)</f>
        <v>0</v>
      </c>
      <c r="AL81" s="18">
        <f>IF(InputAccountsReveived[[#This Row],[EOMonth]]=EOMONTH(FY03_M04,0),InputAccountsReveived[[#This Row],[Amount Invoiced]],0)</f>
        <v>0</v>
      </c>
      <c r="AM81" s="18">
        <f>IF(InputAccountsReveived[[#This Row],[EOMonth]]=EOMONTH(FY03_M05,0),InputAccountsReveived[[#This Row],[Amount Invoiced]],0)</f>
        <v>0</v>
      </c>
      <c r="AN81" s="18">
        <f>IF(InputAccountsReveived[[#This Row],[EOMonth]]=EOMONTH(FY03_M06,0),InputAccountsReveived[[#This Row],[Amount Invoiced]],0)</f>
        <v>0</v>
      </c>
      <c r="AO81" s="18">
        <f>IF(InputAccountsReveived[[#This Row],[EOMonth]]=EOMONTH(FY03_M07,0),InputAccountsReveived[[#This Row],[Amount Invoiced]],0)</f>
        <v>0</v>
      </c>
      <c r="AP81" s="18">
        <f>IF(InputAccountsReveived[[#This Row],[EOMonth]]=EOMONTH(FY03_M08,0),InputAccountsReveived[[#This Row],[Amount Invoiced]],0)</f>
        <v>0</v>
      </c>
      <c r="AQ81" s="18">
        <f>IF(InputAccountsReveived[[#This Row],[EOMonth]]=EOMONTH(FY03_M09,0),InputAccountsReveived[[#This Row],[Amount Invoiced]],0)</f>
        <v>0</v>
      </c>
      <c r="AR81" s="18">
        <f>IF(InputAccountsReveived[[#This Row],[EOMonth]]=EOMONTH(FY03_M10,0),InputAccountsReveived[[#This Row],[Amount Invoiced]],0)</f>
        <v>0</v>
      </c>
      <c r="AS81" s="18">
        <f>IF(InputAccountsReveived[[#This Row],[EOMonth]]=EOMONTH(FY03_M11,0),InputAccountsReveived[[#This Row],[Amount Invoiced]],0)</f>
        <v>0</v>
      </c>
      <c r="AT81" s="18">
        <f>IF(InputAccountsReveived[[#This Row],[EOMonth]]=EOMONTH(FY03_M12,0),InputAccountsReveived[[#This Row],[Amount Invoiced]],0)</f>
        <v>0</v>
      </c>
      <c r="AU81" s="18">
        <f>IF(InputAccountsReveived[[#This Row],[EOMonth]]=EOMONTH(FY04_M01,0),InputAccountsReveived[[#This Row],[Amount Invoiced]],0)</f>
        <v>0</v>
      </c>
      <c r="AV81" s="18">
        <f>IF(InputAccountsReveived[[#This Row],[EOMonth]]=EOMONTH(FY04_M02,0),InputAccountsReveived[[#This Row],[Amount Invoiced]],0)</f>
        <v>0</v>
      </c>
      <c r="AW81" s="18">
        <f>IF(InputAccountsReveived[[#This Row],[EOMonth]]=EOMONTH(FY04_M03,0),InputAccountsReveived[[#This Row],[Amount Invoiced]],0)</f>
        <v>0</v>
      </c>
      <c r="AX81" s="18">
        <f>IF(InputAccountsReveived[[#This Row],[EOMonth]]=EOMONTH(FY04_M04,0),InputAccountsReveived[[#This Row],[Amount Invoiced]],0)</f>
        <v>0</v>
      </c>
      <c r="AY81" s="18">
        <f>IF(InputAccountsReveived[[#This Row],[EOMonth]]=EOMONTH(FY04_M05,0),InputAccountsReveived[[#This Row],[Amount Invoiced]],0)</f>
        <v>0</v>
      </c>
      <c r="AZ81" s="18">
        <f>IF(InputAccountsReveived[[#This Row],[EOMonth]]=EOMONTH(FY04_M06,0),InputAccountsReveived[[#This Row],[Amount Invoiced]],0)</f>
        <v>0</v>
      </c>
      <c r="BA81" s="18">
        <f>IF(InputAccountsReveived[[#This Row],[EOMonth]]=EOMONTH(FY04_M07,0),InputAccountsReveived[[#This Row],[Amount Invoiced]],0)</f>
        <v>0</v>
      </c>
      <c r="BB81" s="18">
        <f>IF(InputAccountsReveived[[#This Row],[EOMonth]]=EOMONTH(FY04_M08,0),InputAccountsReveived[[#This Row],[Amount Invoiced]],0)</f>
        <v>0</v>
      </c>
      <c r="BC81" s="18">
        <f>IF(InputAccountsReveived[[#This Row],[EOMonth]]=EOMONTH(FY04_M09,0),InputAccountsReveived[[#This Row],[Amount Invoiced]],0)</f>
        <v>0</v>
      </c>
      <c r="BD81" s="18">
        <f>IF(InputAccountsReveived[[#This Row],[EOMonth]]=EOMONTH(FY04_M10,0),InputAccountsReveived[[#This Row],[Amount Invoiced]],0)</f>
        <v>0</v>
      </c>
      <c r="BE81" s="18">
        <f>IF(InputAccountsReveived[[#This Row],[EOMonth]]=EOMONTH(FY04_M11,0),InputAccountsReveived[[#This Row],[Amount Invoiced]],0)</f>
        <v>0</v>
      </c>
      <c r="BF81" s="18">
        <f>IF(InputAccountsReveived[[#This Row],[EOMonth]]=EOMONTH(FY04_M12,0),InputAccountsReveived[[#This Row],[Amount Invoiced]],0)</f>
        <v>0</v>
      </c>
      <c r="BG81" s="18">
        <f>IF(InputAccountsReveived[[#This Row],[EOMonth]]=EOMONTH(FY05_M01,0),InputAccountsReveived[[#This Row],[Amount Invoiced]],0)</f>
        <v>0</v>
      </c>
      <c r="BH81" s="18">
        <f>IF(InputAccountsReveived[[#This Row],[EOMonth]]=EOMONTH(FY05_M02,0),InputAccountsReveived[[#This Row],[Amount Invoiced]],0)</f>
        <v>0</v>
      </c>
      <c r="BI81" s="18">
        <f>IF(InputAccountsReveived[[#This Row],[EOMonth]]=EOMONTH(FY05_M03,0),InputAccountsReveived[[#This Row],[Amount Invoiced]],0)</f>
        <v>0</v>
      </c>
      <c r="BJ81" s="18">
        <f>IF(InputAccountsReveived[[#This Row],[EOMonth]]=EOMONTH(FY05_M04,0),InputAccountsReveived[[#This Row],[Amount Invoiced]],0)</f>
        <v>0</v>
      </c>
      <c r="BK81" s="18">
        <f>IF(InputAccountsReveived[[#This Row],[EOMonth]]=EOMONTH(FY05_M05,0),InputAccountsReveived[[#This Row],[Amount Invoiced]],0)</f>
        <v>0</v>
      </c>
      <c r="BL81" s="18">
        <f>IF(InputAccountsReveived[[#This Row],[EOMonth]]=EOMONTH(FY05_M06,0),InputAccountsReveived[[#This Row],[Amount Invoiced]],0)</f>
        <v>0</v>
      </c>
      <c r="BM81" s="18">
        <f>IF(InputAccountsReveived[[#This Row],[EOMonth]]=EOMONTH(FY05_M07,0),InputAccountsReveived[[#This Row],[Amount Invoiced]],0)</f>
        <v>0</v>
      </c>
      <c r="BN81" s="18">
        <f>IF(InputAccountsReveived[[#This Row],[EOMonth]]=EOMONTH(FY05_M08,0),InputAccountsReveived[[#This Row],[Amount Invoiced]],0)</f>
        <v>0</v>
      </c>
      <c r="BO81" s="18">
        <f>IF(InputAccountsReveived[[#This Row],[EOMonth]]=EOMONTH(FY05_M09,0),InputAccountsReveived[[#This Row],[Amount Invoiced]],0)</f>
        <v>0</v>
      </c>
      <c r="BP81" s="18">
        <f>IF(InputAccountsReveived[[#This Row],[EOMonth]]=EOMONTH(FY05_M10,0),InputAccountsReveived[[#This Row],[Amount Invoiced]],0)</f>
        <v>0</v>
      </c>
      <c r="BQ81" s="18">
        <f>IF(InputAccountsReveived[[#This Row],[EOMonth]]=EOMONTH(FY05_M11,0),InputAccountsReveived[[#This Row],[Amount Invoiced]],0)</f>
        <v>0</v>
      </c>
      <c r="BR81" s="18">
        <f>IF(InputAccountsReveived[[#This Row],[EOMonth]]=EOMONTH(FY05_M12,0),InputAccountsReveived[[#This Row],[Amount Invoiced]],0)</f>
        <v>0</v>
      </c>
    </row>
    <row r="82" spans="2:70" ht="16.5" thickTop="1" thickBot="1" x14ac:dyDescent="0.3">
      <c r="B82" s="68"/>
      <c r="C82" s="6"/>
      <c r="D82" s="68"/>
      <c r="E82" s="68"/>
      <c r="F82" s="11"/>
      <c r="G82" s="6"/>
      <c r="H82" s="69" t="str">
        <f>IF(ISBLANK(InputAccountsReveived[[#This Row],[Date Invoiced]]),"",EOMONTH(InputAccountsReveived[[#This Row],[Date Invoiced]],0))</f>
        <v/>
      </c>
      <c r="I82" s="69"/>
      <c r="K82" s="10">
        <f>IF(InputAccountsReveived[[#This Row],[EOMonth]]=EOMONTH(FY01_M01,0),InputAccountsReveived[[#This Row],[Amount Invoiced]],0)</f>
        <v>0</v>
      </c>
      <c r="L82" s="10">
        <f>IF(InputAccountsReveived[[#This Row],[EOMonth]]=EOMONTH(FY01_M02,0),InputAccountsReveived[[#This Row],[Amount Invoiced]],0)</f>
        <v>0</v>
      </c>
      <c r="M82" s="10">
        <f>IF(InputAccountsReveived[[#This Row],[EOMonth]]=EOMONTH(FY01_M03,0),InputAccountsReveived[[#This Row],[Amount Invoiced]],0)</f>
        <v>0</v>
      </c>
      <c r="N82" s="10">
        <f>IF(InputAccountsReveived[[#This Row],[EOMonth]]=EOMONTH(FY01_M04,0),InputAccountsReveived[[#This Row],[Amount Invoiced]],0)</f>
        <v>0</v>
      </c>
      <c r="O82" s="10">
        <f>IF(InputAccountsReveived[[#This Row],[EOMonth]]=EOMONTH(FY01_M05,0),InputAccountsReveived[[#This Row],[Amount Invoiced]],0)</f>
        <v>0</v>
      </c>
      <c r="P82" s="10">
        <f>IF(InputAccountsReveived[[#This Row],[EOMonth]]=EOMONTH(FY01_M06,0),InputAccountsReveived[[#This Row],[Amount Invoiced]],0)</f>
        <v>0</v>
      </c>
      <c r="Q82" s="10">
        <f>IF(InputAccountsReveived[[#This Row],[EOMonth]]=EOMONTH(FY01_M07,0),InputAccountsReveived[[#This Row],[Amount Invoiced]],0)</f>
        <v>0</v>
      </c>
      <c r="R82" s="10">
        <f>IF(InputAccountsReveived[[#This Row],[EOMonth]]=EOMONTH(FY01_M08,0),InputAccountsReveived[[#This Row],[Amount Invoiced]],0)</f>
        <v>0</v>
      </c>
      <c r="S82" s="10">
        <f>IF(InputAccountsReveived[[#This Row],[EOMonth]]=EOMONTH(FY01_M09,0),InputAccountsReveived[[#This Row],[Amount Invoiced]],0)</f>
        <v>0</v>
      </c>
      <c r="T82" s="10">
        <f>IF(InputAccountsReveived[[#This Row],[EOMonth]]=EOMONTH(FY01_M10,0),InputAccountsReveived[[#This Row],[Amount Invoiced]],0)</f>
        <v>0</v>
      </c>
      <c r="U82" s="10">
        <f>IF(InputAccountsReveived[[#This Row],[EOMonth]]=EOMONTH(FY01_M11,0),InputAccountsReveived[[#This Row],[Amount Invoiced]],0)</f>
        <v>0</v>
      </c>
      <c r="V82" s="10">
        <f>IF(InputAccountsReveived[[#This Row],[EOMonth]]=EOMONTH(FY01_M12,0),InputAccountsReveived[[#This Row],[Amount Invoiced]],0)</f>
        <v>0</v>
      </c>
      <c r="W82" s="18">
        <f>IF(InputAccountsReveived[[#This Row],[EOMonth]]=EOMONTH(FY02_M01,0),InputAccountsReveived[[#This Row],[Amount Invoiced]],0)</f>
        <v>0</v>
      </c>
      <c r="X82" s="18">
        <f>IF(InputAccountsReveived[[#This Row],[EOMonth]]=EOMONTH(FY02_M02,0),InputAccountsReveived[[#This Row],[Amount Invoiced]],0)</f>
        <v>0</v>
      </c>
      <c r="Y82" s="18">
        <f>IF(InputAccountsReveived[[#This Row],[EOMonth]]=EOMONTH(FY02_M03,0),InputAccountsReveived[[#This Row],[Amount Invoiced]],0)</f>
        <v>0</v>
      </c>
      <c r="Z82" s="18">
        <f>IF(InputAccountsReveived[[#This Row],[EOMonth]]=EOMONTH(FY02_M04,0),InputAccountsReveived[[#This Row],[Amount Invoiced]],0)</f>
        <v>0</v>
      </c>
      <c r="AA82" s="18">
        <f>IF(InputAccountsReveived[[#This Row],[EOMonth]]=EOMONTH(FY02_M05,0),InputAccountsReveived[[#This Row],[Amount Invoiced]],0)</f>
        <v>0</v>
      </c>
      <c r="AB82" s="18">
        <f>IF(InputAccountsReveived[[#This Row],[EOMonth]]=EOMONTH(FY02_M06,0),InputAccountsReveived[[#This Row],[Amount Invoiced]],0)</f>
        <v>0</v>
      </c>
      <c r="AC82" s="18">
        <f>IF(InputAccountsReveived[[#This Row],[EOMonth]]=EOMONTH(FY02_M07,0),InputAccountsReveived[[#This Row],[Amount Invoiced]],0)</f>
        <v>0</v>
      </c>
      <c r="AD82" s="18">
        <f>IF(InputAccountsReveived[[#This Row],[EOMonth]]=EOMONTH(FY02_M08,0),InputAccountsReveived[[#This Row],[Amount Invoiced]],0)</f>
        <v>0</v>
      </c>
      <c r="AE82" s="18">
        <f>IF(InputAccountsReveived[[#This Row],[EOMonth]]=EOMONTH(FY02_M09,0),InputAccountsReveived[[#This Row],[Amount Invoiced]],0)</f>
        <v>0</v>
      </c>
      <c r="AF82" s="18">
        <f>IF(InputAccountsReveived[[#This Row],[EOMonth]]=EOMONTH(FY02_M10,0),InputAccountsReveived[[#This Row],[Amount Invoiced]],0)</f>
        <v>0</v>
      </c>
      <c r="AG82" s="18">
        <f>IF(InputAccountsReveived[[#This Row],[EOMonth]]=EOMONTH(FY02_M11,0),InputAccountsReveived[[#This Row],[Amount Invoiced]],0)</f>
        <v>0</v>
      </c>
      <c r="AH82" s="18">
        <f>IF(InputAccountsReveived[[#This Row],[EOMonth]]=EOMONTH(FY02_M12,0),InputAccountsReveived[[#This Row],[Amount Invoiced]],0)</f>
        <v>0</v>
      </c>
      <c r="AI82" s="18">
        <f>IF(InputAccountsReveived[[#This Row],[EOMonth]]=EOMONTH(FY03_M01,0),InputAccountsReveived[[#This Row],[Amount Invoiced]],0)</f>
        <v>0</v>
      </c>
      <c r="AJ82" s="18">
        <f>IF(InputAccountsReveived[[#This Row],[EOMonth]]=EOMONTH(FY03_M02,0),InputAccountsReveived[[#This Row],[Amount Invoiced]],0)</f>
        <v>0</v>
      </c>
      <c r="AK82" s="18">
        <f>IF(InputAccountsReveived[[#This Row],[EOMonth]]=EOMONTH(FY03_M03,0),InputAccountsReveived[[#This Row],[Amount Invoiced]],0)</f>
        <v>0</v>
      </c>
      <c r="AL82" s="18">
        <f>IF(InputAccountsReveived[[#This Row],[EOMonth]]=EOMONTH(FY03_M04,0),InputAccountsReveived[[#This Row],[Amount Invoiced]],0)</f>
        <v>0</v>
      </c>
      <c r="AM82" s="18">
        <f>IF(InputAccountsReveived[[#This Row],[EOMonth]]=EOMONTH(FY03_M05,0),InputAccountsReveived[[#This Row],[Amount Invoiced]],0)</f>
        <v>0</v>
      </c>
      <c r="AN82" s="18">
        <f>IF(InputAccountsReveived[[#This Row],[EOMonth]]=EOMONTH(FY03_M06,0),InputAccountsReveived[[#This Row],[Amount Invoiced]],0)</f>
        <v>0</v>
      </c>
      <c r="AO82" s="18">
        <f>IF(InputAccountsReveived[[#This Row],[EOMonth]]=EOMONTH(FY03_M07,0),InputAccountsReveived[[#This Row],[Amount Invoiced]],0)</f>
        <v>0</v>
      </c>
      <c r="AP82" s="18">
        <f>IF(InputAccountsReveived[[#This Row],[EOMonth]]=EOMONTH(FY03_M08,0),InputAccountsReveived[[#This Row],[Amount Invoiced]],0)</f>
        <v>0</v>
      </c>
      <c r="AQ82" s="18">
        <f>IF(InputAccountsReveived[[#This Row],[EOMonth]]=EOMONTH(FY03_M09,0),InputAccountsReveived[[#This Row],[Amount Invoiced]],0)</f>
        <v>0</v>
      </c>
      <c r="AR82" s="18">
        <f>IF(InputAccountsReveived[[#This Row],[EOMonth]]=EOMONTH(FY03_M10,0),InputAccountsReveived[[#This Row],[Amount Invoiced]],0)</f>
        <v>0</v>
      </c>
      <c r="AS82" s="18">
        <f>IF(InputAccountsReveived[[#This Row],[EOMonth]]=EOMONTH(FY03_M11,0),InputAccountsReveived[[#This Row],[Amount Invoiced]],0)</f>
        <v>0</v>
      </c>
      <c r="AT82" s="18">
        <f>IF(InputAccountsReveived[[#This Row],[EOMonth]]=EOMONTH(FY03_M12,0),InputAccountsReveived[[#This Row],[Amount Invoiced]],0)</f>
        <v>0</v>
      </c>
      <c r="AU82" s="18">
        <f>IF(InputAccountsReveived[[#This Row],[EOMonth]]=EOMONTH(FY04_M01,0),InputAccountsReveived[[#This Row],[Amount Invoiced]],0)</f>
        <v>0</v>
      </c>
      <c r="AV82" s="18">
        <f>IF(InputAccountsReveived[[#This Row],[EOMonth]]=EOMONTH(FY04_M02,0),InputAccountsReveived[[#This Row],[Amount Invoiced]],0)</f>
        <v>0</v>
      </c>
      <c r="AW82" s="18">
        <f>IF(InputAccountsReveived[[#This Row],[EOMonth]]=EOMONTH(FY04_M03,0),InputAccountsReveived[[#This Row],[Amount Invoiced]],0)</f>
        <v>0</v>
      </c>
      <c r="AX82" s="18">
        <f>IF(InputAccountsReveived[[#This Row],[EOMonth]]=EOMONTH(FY04_M04,0),InputAccountsReveived[[#This Row],[Amount Invoiced]],0)</f>
        <v>0</v>
      </c>
      <c r="AY82" s="18">
        <f>IF(InputAccountsReveived[[#This Row],[EOMonth]]=EOMONTH(FY04_M05,0),InputAccountsReveived[[#This Row],[Amount Invoiced]],0)</f>
        <v>0</v>
      </c>
      <c r="AZ82" s="18">
        <f>IF(InputAccountsReveived[[#This Row],[EOMonth]]=EOMONTH(FY04_M06,0),InputAccountsReveived[[#This Row],[Amount Invoiced]],0)</f>
        <v>0</v>
      </c>
      <c r="BA82" s="18">
        <f>IF(InputAccountsReveived[[#This Row],[EOMonth]]=EOMONTH(FY04_M07,0),InputAccountsReveived[[#This Row],[Amount Invoiced]],0)</f>
        <v>0</v>
      </c>
      <c r="BB82" s="18">
        <f>IF(InputAccountsReveived[[#This Row],[EOMonth]]=EOMONTH(FY04_M08,0),InputAccountsReveived[[#This Row],[Amount Invoiced]],0)</f>
        <v>0</v>
      </c>
      <c r="BC82" s="18">
        <f>IF(InputAccountsReveived[[#This Row],[EOMonth]]=EOMONTH(FY04_M09,0),InputAccountsReveived[[#This Row],[Amount Invoiced]],0)</f>
        <v>0</v>
      </c>
      <c r="BD82" s="18">
        <f>IF(InputAccountsReveived[[#This Row],[EOMonth]]=EOMONTH(FY04_M10,0),InputAccountsReveived[[#This Row],[Amount Invoiced]],0)</f>
        <v>0</v>
      </c>
      <c r="BE82" s="18">
        <f>IF(InputAccountsReveived[[#This Row],[EOMonth]]=EOMONTH(FY04_M11,0),InputAccountsReveived[[#This Row],[Amount Invoiced]],0)</f>
        <v>0</v>
      </c>
      <c r="BF82" s="18">
        <f>IF(InputAccountsReveived[[#This Row],[EOMonth]]=EOMONTH(FY04_M12,0),InputAccountsReveived[[#This Row],[Amount Invoiced]],0)</f>
        <v>0</v>
      </c>
      <c r="BG82" s="18">
        <f>IF(InputAccountsReveived[[#This Row],[EOMonth]]=EOMONTH(FY05_M01,0),InputAccountsReveived[[#This Row],[Amount Invoiced]],0)</f>
        <v>0</v>
      </c>
      <c r="BH82" s="18">
        <f>IF(InputAccountsReveived[[#This Row],[EOMonth]]=EOMONTH(FY05_M02,0),InputAccountsReveived[[#This Row],[Amount Invoiced]],0)</f>
        <v>0</v>
      </c>
      <c r="BI82" s="18">
        <f>IF(InputAccountsReveived[[#This Row],[EOMonth]]=EOMONTH(FY05_M03,0),InputAccountsReveived[[#This Row],[Amount Invoiced]],0)</f>
        <v>0</v>
      </c>
      <c r="BJ82" s="18">
        <f>IF(InputAccountsReveived[[#This Row],[EOMonth]]=EOMONTH(FY05_M04,0),InputAccountsReveived[[#This Row],[Amount Invoiced]],0)</f>
        <v>0</v>
      </c>
      <c r="BK82" s="18">
        <f>IF(InputAccountsReveived[[#This Row],[EOMonth]]=EOMONTH(FY05_M05,0),InputAccountsReveived[[#This Row],[Amount Invoiced]],0)</f>
        <v>0</v>
      </c>
      <c r="BL82" s="18">
        <f>IF(InputAccountsReveived[[#This Row],[EOMonth]]=EOMONTH(FY05_M06,0),InputAccountsReveived[[#This Row],[Amount Invoiced]],0)</f>
        <v>0</v>
      </c>
      <c r="BM82" s="18">
        <f>IF(InputAccountsReveived[[#This Row],[EOMonth]]=EOMONTH(FY05_M07,0),InputAccountsReveived[[#This Row],[Amount Invoiced]],0)</f>
        <v>0</v>
      </c>
      <c r="BN82" s="18">
        <f>IF(InputAccountsReveived[[#This Row],[EOMonth]]=EOMONTH(FY05_M08,0),InputAccountsReveived[[#This Row],[Amount Invoiced]],0)</f>
        <v>0</v>
      </c>
      <c r="BO82" s="18">
        <f>IF(InputAccountsReveived[[#This Row],[EOMonth]]=EOMONTH(FY05_M09,0),InputAccountsReveived[[#This Row],[Amount Invoiced]],0)</f>
        <v>0</v>
      </c>
      <c r="BP82" s="18">
        <f>IF(InputAccountsReveived[[#This Row],[EOMonth]]=EOMONTH(FY05_M10,0),InputAccountsReveived[[#This Row],[Amount Invoiced]],0)</f>
        <v>0</v>
      </c>
      <c r="BQ82" s="18">
        <f>IF(InputAccountsReveived[[#This Row],[EOMonth]]=EOMONTH(FY05_M11,0),InputAccountsReveived[[#This Row],[Amount Invoiced]],0)</f>
        <v>0</v>
      </c>
      <c r="BR82" s="18">
        <f>IF(InputAccountsReveived[[#This Row],[EOMonth]]=EOMONTH(FY05_M12,0),InputAccountsReveived[[#This Row],[Amount Invoiced]],0)</f>
        <v>0</v>
      </c>
    </row>
    <row r="83" spans="2:70" ht="16.5" thickTop="1" thickBot="1" x14ac:dyDescent="0.3">
      <c r="B83" s="68"/>
      <c r="C83" s="6"/>
      <c r="D83" s="68"/>
      <c r="E83" s="68"/>
      <c r="F83" s="11"/>
      <c r="G83" s="6"/>
      <c r="H83" s="69" t="str">
        <f>IF(ISBLANK(InputAccountsReveived[[#This Row],[Date Invoiced]]),"",EOMONTH(InputAccountsReveived[[#This Row],[Date Invoiced]],0))</f>
        <v/>
      </c>
      <c r="I83" s="69"/>
      <c r="K83" s="10">
        <f>IF(InputAccountsReveived[[#This Row],[EOMonth]]=EOMONTH(FY01_M01,0),InputAccountsReveived[[#This Row],[Amount Invoiced]],0)</f>
        <v>0</v>
      </c>
      <c r="L83" s="10">
        <f>IF(InputAccountsReveived[[#This Row],[EOMonth]]=EOMONTH(FY01_M02,0),InputAccountsReveived[[#This Row],[Amount Invoiced]],0)</f>
        <v>0</v>
      </c>
      <c r="M83" s="10">
        <f>IF(InputAccountsReveived[[#This Row],[EOMonth]]=EOMONTH(FY01_M03,0),InputAccountsReveived[[#This Row],[Amount Invoiced]],0)</f>
        <v>0</v>
      </c>
      <c r="N83" s="10">
        <f>IF(InputAccountsReveived[[#This Row],[EOMonth]]=EOMONTH(FY01_M04,0),InputAccountsReveived[[#This Row],[Amount Invoiced]],0)</f>
        <v>0</v>
      </c>
      <c r="O83" s="10">
        <f>IF(InputAccountsReveived[[#This Row],[EOMonth]]=EOMONTH(FY01_M05,0),InputAccountsReveived[[#This Row],[Amount Invoiced]],0)</f>
        <v>0</v>
      </c>
      <c r="P83" s="10">
        <f>IF(InputAccountsReveived[[#This Row],[EOMonth]]=EOMONTH(FY01_M06,0),InputAccountsReveived[[#This Row],[Amount Invoiced]],0)</f>
        <v>0</v>
      </c>
      <c r="Q83" s="10">
        <f>IF(InputAccountsReveived[[#This Row],[EOMonth]]=EOMONTH(FY01_M07,0),InputAccountsReveived[[#This Row],[Amount Invoiced]],0)</f>
        <v>0</v>
      </c>
      <c r="R83" s="10">
        <f>IF(InputAccountsReveived[[#This Row],[EOMonth]]=EOMONTH(FY01_M08,0),InputAccountsReveived[[#This Row],[Amount Invoiced]],0)</f>
        <v>0</v>
      </c>
      <c r="S83" s="10">
        <f>IF(InputAccountsReveived[[#This Row],[EOMonth]]=EOMONTH(FY01_M09,0),InputAccountsReveived[[#This Row],[Amount Invoiced]],0)</f>
        <v>0</v>
      </c>
      <c r="T83" s="10">
        <f>IF(InputAccountsReveived[[#This Row],[EOMonth]]=EOMONTH(FY01_M10,0),InputAccountsReveived[[#This Row],[Amount Invoiced]],0)</f>
        <v>0</v>
      </c>
      <c r="U83" s="10">
        <f>IF(InputAccountsReveived[[#This Row],[EOMonth]]=EOMONTH(FY01_M11,0),InputAccountsReveived[[#This Row],[Amount Invoiced]],0)</f>
        <v>0</v>
      </c>
      <c r="V83" s="10">
        <f>IF(InputAccountsReveived[[#This Row],[EOMonth]]=EOMONTH(FY01_M12,0),InputAccountsReveived[[#This Row],[Amount Invoiced]],0)</f>
        <v>0</v>
      </c>
      <c r="W83" s="18">
        <f>IF(InputAccountsReveived[[#This Row],[EOMonth]]=EOMONTH(FY02_M01,0),InputAccountsReveived[[#This Row],[Amount Invoiced]],0)</f>
        <v>0</v>
      </c>
      <c r="X83" s="18">
        <f>IF(InputAccountsReveived[[#This Row],[EOMonth]]=EOMONTH(FY02_M02,0),InputAccountsReveived[[#This Row],[Amount Invoiced]],0)</f>
        <v>0</v>
      </c>
      <c r="Y83" s="18">
        <f>IF(InputAccountsReveived[[#This Row],[EOMonth]]=EOMONTH(FY02_M03,0),InputAccountsReveived[[#This Row],[Amount Invoiced]],0)</f>
        <v>0</v>
      </c>
      <c r="Z83" s="18">
        <f>IF(InputAccountsReveived[[#This Row],[EOMonth]]=EOMONTH(FY02_M04,0),InputAccountsReveived[[#This Row],[Amount Invoiced]],0)</f>
        <v>0</v>
      </c>
      <c r="AA83" s="18">
        <f>IF(InputAccountsReveived[[#This Row],[EOMonth]]=EOMONTH(FY02_M05,0),InputAccountsReveived[[#This Row],[Amount Invoiced]],0)</f>
        <v>0</v>
      </c>
      <c r="AB83" s="18">
        <f>IF(InputAccountsReveived[[#This Row],[EOMonth]]=EOMONTH(FY02_M06,0),InputAccountsReveived[[#This Row],[Amount Invoiced]],0)</f>
        <v>0</v>
      </c>
      <c r="AC83" s="18">
        <f>IF(InputAccountsReveived[[#This Row],[EOMonth]]=EOMONTH(FY02_M07,0),InputAccountsReveived[[#This Row],[Amount Invoiced]],0)</f>
        <v>0</v>
      </c>
      <c r="AD83" s="18">
        <f>IF(InputAccountsReveived[[#This Row],[EOMonth]]=EOMONTH(FY02_M08,0),InputAccountsReveived[[#This Row],[Amount Invoiced]],0)</f>
        <v>0</v>
      </c>
      <c r="AE83" s="18">
        <f>IF(InputAccountsReveived[[#This Row],[EOMonth]]=EOMONTH(FY02_M09,0),InputAccountsReveived[[#This Row],[Amount Invoiced]],0)</f>
        <v>0</v>
      </c>
      <c r="AF83" s="18">
        <f>IF(InputAccountsReveived[[#This Row],[EOMonth]]=EOMONTH(FY02_M10,0),InputAccountsReveived[[#This Row],[Amount Invoiced]],0)</f>
        <v>0</v>
      </c>
      <c r="AG83" s="18">
        <f>IF(InputAccountsReveived[[#This Row],[EOMonth]]=EOMONTH(FY02_M11,0),InputAccountsReveived[[#This Row],[Amount Invoiced]],0)</f>
        <v>0</v>
      </c>
      <c r="AH83" s="18">
        <f>IF(InputAccountsReveived[[#This Row],[EOMonth]]=EOMONTH(FY02_M12,0),InputAccountsReveived[[#This Row],[Amount Invoiced]],0)</f>
        <v>0</v>
      </c>
      <c r="AI83" s="18">
        <f>IF(InputAccountsReveived[[#This Row],[EOMonth]]=EOMONTH(FY03_M01,0),InputAccountsReveived[[#This Row],[Amount Invoiced]],0)</f>
        <v>0</v>
      </c>
      <c r="AJ83" s="18">
        <f>IF(InputAccountsReveived[[#This Row],[EOMonth]]=EOMONTH(FY03_M02,0),InputAccountsReveived[[#This Row],[Amount Invoiced]],0)</f>
        <v>0</v>
      </c>
      <c r="AK83" s="18">
        <f>IF(InputAccountsReveived[[#This Row],[EOMonth]]=EOMONTH(FY03_M03,0),InputAccountsReveived[[#This Row],[Amount Invoiced]],0)</f>
        <v>0</v>
      </c>
      <c r="AL83" s="18">
        <f>IF(InputAccountsReveived[[#This Row],[EOMonth]]=EOMONTH(FY03_M04,0),InputAccountsReveived[[#This Row],[Amount Invoiced]],0)</f>
        <v>0</v>
      </c>
      <c r="AM83" s="18">
        <f>IF(InputAccountsReveived[[#This Row],[EOMonth]]=EOMONTH(FY03_M05,0),InputAccountsReveived[[#This Row],[Amount Invoiced]],0)</f>
        <v>0</v>
      </c>
      <c r="AN83" s="18">
        <f>IF(InputAccountsReveived[[#This Row],[EOMonth]]=EOMONTH(FY03_M06,0),InputAccountsReveived[[#This Row],[Amount Invoiced]],0)</f>
        <v>0</v>
      </c>
      <c r="AO83" s="18">
        <f>IF(InputAccountsReveived[[#This Row],[EOMonth]]=EOMONTH(FY03_M07,0),InputAccountsReveived[[#This Row],[Amount Invoiced]],0)</f>
        <v>0</v>
      </c>
      <c r="AP83" s="18">
        <f>IF(InputAccountsReveived[[#This Row],[EOMonth]]=EOMONTH(FY03_M08,0),InputAccountsReveived[[#This Row],[Amount Invoiced]],0)</f>
        <v>0</v>
      </c>
      <c r="AQ83" s="18">
        <f>IF(InputAccountsReveived[[#This Row],[EOMonth]]=EOMONTH(FY03_M09,0),InputAccountsReveived[[#This Row],[Amount Invoiced]],0)</f>
        <v>0</v>
      </c>
      <c r="AR83" s="18">
        <f>IF(InputAccountsReveived[[#This Row],[EOMonth]]=EOMONTH(FY03_M10,0),InputAccountsReveived[[#This Row],[Amount Invoiced]],0)</f>
        <v>0</v>
      </c>
      <c r="AS83" s="18">
        <f>IF(InputAccountsReveived[[#This Row],[EOMonth]]=EOMONTH(FY03_M11,0),InputAccountsReveived[[#This Row],[Amount Invoiced]],0)</f>
        <v>0</v>
      </c>
      <c r="AT83" s="18">
        <f>IF(InputAccountsReveived[[#This Row],[EOMonth]]=EOMONTH(FY03_M12,0),InputAccountsReveived[[#This Row],[Amount Invoiced]],0)</f>
        <v>0</v>
      </c>
      <c r="AU83" s="18">
        <f>IF(InputAccountsReveived[[#This Row],[EOMonth]]=EOMONTH(FY04_M01,0),InputAccountsReveived[[#This Row],[Amount Invoiced]],0)</f>
        <v>0</v>
      </c>
      <c r="AV83" s="18">
        <f>IF(InputAccountsReveived[[#This Row],[EOMonth]]=EOMONTH(FY04_M02,0),InputAccountsReveived[[#This Row],[Amount Invoiced]],0)</f>
        <v>0</v>
      </c>
      <c r="AW83" s="18">
        <f>IF(InputAccountsReveived[[#This Row],[EOMonth]]=EOMONTH(FY04_M03,0),InputAccountsReveived[[#This Row],[Amount Invoiced]],0)</f>
        <v>0</v>
      </c>
      <c r="AX83" s="18">
        <f>IF(InputAccountsReveived[[#This Row],[EOMonth]]=EOMONTH(FY04_M04,0),InputAccountsReveived[[#This Row],[Amount Invoiced]],0)</f>
        <v>0</v>
      </c>
      <c r="AY83" s="18">
        <f>IF(InputAccountsReveived[[#This Row],[EOMonth]]=EOMONTH(FY04_M05,0),InputAccountsReveived[[#This Row],[Amount Invoiced]],0)</f>
        <v>0</v>
      </c>
      <c r="AZ83" s="18">
        <f>IF(InputAccountsReveived[[#This Row],[EOMonth]]=EOMONTH(FY04_M06,0),InputAccountsReveived[[#This Row],[Amount Invoiced]],0)</f>
        <v>0</v>
      </c>
      <c r="BA83" s="18">
        <f>IF(InputAccountsReveived[[#This Row],[EOMonth]]=EOMONTH(FY04_M07,0),InputAccountsReveived[[#This Row],[Amount Invoiced]],0)</f>
        <v>0</v>
      </c>
      <c r="BB83" s="18">
        <f>IF(InputAccountsReveived[[#This Row],[EOMonth]]=EOMONTH(FY04_M08,0),InputAccountsReveived[[#This Row],[Amount Invoiced]],0)</f>
        <v>0</v>
      </c>
      <c r="BC83" s="18">
        <f>IF(InputAccountsReveived[[#This Row],[EOMonth]]=EOMONTH(FY04_M09,0),InputAccountsReveived[[#This Row],[Amount Invoiced]],0)</f>
        <v>0</v>
      </c>
      <c r="BD83" s="18">
        <f>IF(InputAccountsReveived[[#This Row],[EOMonth]]=EOMONTH(FY04_M10,0),InputAccountsReveived[[#This Row],[Amount Invoiced]],0)</f>
        <v>0</v>
      </c>
      <c r="BE83" s="18">
        <f>IF(InputAccountsReveived[[#This Row],[EOMonth]]=EOMONTH(FY04_M11,0),InputAccountsReveived[[#This Row],[Amount Invoiced]],0)</f>
        <v>0</v>
      </c>
      <c r="BF83" s="18">
        <f>IF(InputAccountsReveived[[#This Row],[EOMonth]]=EOMONTH(FY04_M12,0),InputAccountsReveived[[#This Row],[Amount Invoiced]],0)</f>
        <v>0</v>
      </c>
      <c r="BG83" s="18">
        <f>IF(InputAccountsReveived[[#This Row],[EOMonth]]=EOMONTH(FY05_M01,0),InputAccountsReveived[[#This Row],[Amount Invoiced]],0)</f>
        <v>0</v>
      </c>
      <c r="BH83" s="18">
        <f>IF(InputAccountsReveived[[#This Row],[EOMonth]]=EOMONTH(FY05_M02,0),InputAccountsReveived[[#This Row],[Amount Invoiced]],0)</f>
        <v>0</v>
      </c>
      <c r="BI83" s="18">
        <f>IF(InputAccountsReveived[[#This Row],[EOMonth]]=EOMONTH(FY05_M03,0),InputAccountsReveived[[#This Row],[Amount Invoiced]],0)</f>
        <v>0</v>
      </c>
      <c r="BJ83" s="18">
        <f>IF(InputAccountsReveived[[#This Row],[EOMonth]]=EOMONTH(FY05_M04,0),InputAccountsReveived[[#This Row],[Amount Invoiced]],0)</f>
        <v>0</v>
      </c>
      <c r="BK83" s="18">
        <f>IF(InputAccountsReveived[[#This Row],[EOMonth]]=EOMONTH(FY05_M05,0),InputAccountsReveived[[#This Row],[Amount Invoiced]],0)</f>
        <v>0</v>
      </c>
      <c r="BL83" s="18">
        <f>IF(InputAccountsReveived[[#This Row],[EOMonth]]=EOMONTH(FY05_M06,0),InputAccountsReveived[[#This Row],[Amount Invoiced]],0)</f>
        <v>0</v>
      </c>
      <c r="BM83" s="18">
        <f>IF(InputAccountsReveived[[#This Row],[EOMonth]]=EOMONTH(FY05_M07,0),InputAccountsReveived[[#This Row],[Amount Invoiced]],0)</f>
        <v>0</v>
      </c>
      <c r="BN83" s="18">
        <f>IF(InputAccountsReveived[[#This Row],[EOMonth]]=EOMONTH(FY05_M08,0),InputAccountsReveived[[#This Row],[Amount Invoiced]],0)</f>
        <v>0</v>
      </c>
      <c r="BO83" s="18">
        <f>IF(InputAccountsReveived[[#This Row],[EOMonth]]=EOMONTH(FY05_M09,0),InputAccountsReveived[[#This Row],[Amount Invoiced]],0)</f>
        <v>0</v>
      </c>
      <c r="BP83" s="18">
        <f>IF(InputAccountsReveived[[#This Row],[EOMonth]]=EOMONTH(FY05_M10,0),InputAccountsReveived[[#This Row],[Amount Invoiced]],0)</f>
        <v>0</v>
      </c>
      <c r="BQ83" s="18">
        <f>IF(InputAccountsReveived[[#This Row],[EOMonth]]=EOMONTH(FY05_M11,0),InputAccountsReveived[[#This Row],[Amount Invoiced]],0)</f>
        <v>0</v>
      </c>
      <c r="BR83" s="18">
        <f>IF(InputAccountsReveived[[#This Row],[EOMonth]]=EOMONTH(FY05_M12,0),InputAccountsReveived[[#This Row],[Amount Invoiced]],0)</f>
        <v>0</v>
      </c>
    </row>
    <row r="84" spans="2:70" ht="16.5" thickTop="1" thickBot="1" x14ac:dyDescent="0.3">
      <c r="B84" s="68"/>
      <c r="C84" s="6"/>
      <c r="D84" s="68"/>
      <c r="E84" s="68"/>
      <c r="F84" s="11"/>
      <c r="G84" s="6"/>
      <c r="H84" s="69" t="str">
        <f>IF(ISBLANK(InputAccountsReveived[[#This Row],[Date Invoiced]]),"",EOMONTH(InputAccountsReveived[[#This Row],[Date Invoiced]],0))</f>
        <v/>
      </c>
      <c r="I84" s="69"/>
      <c r="K84" s="10">
        <f>IF(InputAccountsReveived[[#This Row],[EOMonth]]=EOMONTH(FY01_M01,0),InputAccountsReveived[[#This Row],[Amount Invoiced]],0)</f>
        <v>0</v>
      </c>
      <c r="L84" s="10">
        <f>IF(InputAccountsReveived[[#This Row],[EOMonth]]=EOMONTH(FY01_M02,0),InputAccountsReveived[[#This Row],[Amount Invoiced]],0)</f>
        <v>0</v>
      </c>
      <c r="M84" s="10">
        <f>IF(InputAccountsReveived[[#This Row],[EOMonth]]=EOMONTH(FY01_M03,0),InputAccountsReveived[[#This Row],[Amount Invoiced]],0)</f>
        <v>0</v>
      </c>
      <c r="N84" s="10">
        <f>IF(InputAccountsReveived[[#This Row],[EOMonth]]=EOMONTH(FY01_M04,0),InputAccountsReveived[[#This Row],[Amount Invoiced]],0)</f>
        <v>0</v>
      </c>
      <c r="O84" s="10">
        <f>IF(InputAccountsReveived[[#This Row],[EOMonth]]=EOMONTH(FY01_M05,0),InputAccountsReveived[[#This Row],[Amount Invoiced]],0)</f>
        <v>0</v>
      </c>
      <c r="P84" s="10">
        <f>IF(InputAccountsReveived[[#This Row],[EOMonth]]=EOMONTH(FY01_M06,0),InputAccountsReveived[[#This Row],[Amount Invoiced]],0)</f>
        <v>0</v>
      </c>
      <c r="Q84" s="10">
        <f>IF(InputAccountsReveived[[#This Row],[EOMonth]]=EOMONTH(FY01_M07,0),InputAccountsReveived[[#This Row],[Amount Invoiced]],0)</f>
        <v>0</v>
      </c>
      <c r="R84" s="10">
        <f>IF(InputAccountsReveived[[#This Row],[EOMonth]]=EOMONTH(FY01_M08,0),InputAccountsReveived[[#This Row],[Amount Invoiced]],0)</f>
        <v>0</v>
      </c>
      <c r="S84" s="10">
        <f>IF(InputAccountsReveived[[#This Row],[EOMonth]]=EOMONTH(FY01_M09,0),InputAccountsReveived[[#This Row],[Amount Invoiced]],0)</f>
        <v>0</v>
      </c>
      <c r="T84" s="10">
        <f>IF(InputAccountsReveived[[#This Row],[EOMonth]]=EOMONTH(FY01_M10,0),InputAccountsReveived[[#This Row],[Amount Invoiced]],0)</f>
        <v>0</v>
      </c>
      <c r="U84" s="10">
        <f>IF(InputAccountsReveived[[#This Row],[EOMonth]]=EOMONTH(FY01_M11,0),InputAccountsReveived[[#This Row],[Amount Invoiced]],0)</f>
        <v>0</v>
      </c>
      <c r="V84" s="10">
        <f>IF(InputAccountsReveived[[#This Row],[EOMonth]]=EOMONTH(FY01_M12,0),InputAccountsReveived[[#This Row],[Amount Invoiced]],0)</f>
        <v>0</v>
      </c>
      <c r="W84" s="18">
        <f>IF(InputAccountsReveived[[#This Row],[EOMonth]]=EOMONTH(FY02_M01,0),InputAccountsReveived[[#This Row],[Amount Invoiced]],0)</f>
        <v>0</v>
      </c>
      <c r="X84" s="18">
        <f>IF(InputAccountsReveived[[#This Row],[EOMonth]]=EOMONTH(FY02_M02,0),InputAccountsReveived[[#This Row],[Amount Invoiced]],0)</f>
        <v>0</v>
      </c>
      <c r="Y84" s="18">
        <f>IF(InputAccountsReveived[[#This Row],[EOMonth]]=EOMONTH(FY02_M03,0),InputAccountsReveived[[#This Row],[Amount Invoiced]],0)</f>
        <v>0</v>
      </c>
      <c r="Z84" s="18">
        <f>IF(InputAccountsReveived[[#This Row],[EOMonth]]=EOMONTH(FY02_M04,0),InputAccountsReveived[[#This Row],[Amount Invoiced]],0)</f>
        <v>0</v>
      </c>
      <c r="AA84" s="18">
        <f>IF(InputAccountsReveived[[#This Row],[EOMonth]]=EOMONTH(FY02_M05,0),InputAccountsReveived[[#This Row],[Amount Invoiced]],0)</f>
        <v>0</v>
      </c>
      <c r="AB84" s="18">
        <f>IF(InputAccountsReveived[[#This Row],[EOMonth]]=EOMONTH(FY02_M06,0),InputAccountsReveived[[#This Row],[Amount Invoiced]],0)</f>
        <v>0</v>
      </c>
      <c r="AC84" s="18">
        <f>IF(InputAccountsReveived[[#This Row],[EOMonth]]=EOMONTH(FY02_M07,0),InputAccountsReveived[[#This Row],[Amount Invoiced]],0)</f>
        <v>0</v>
      </c>
      <c r="AD84" s="18">
        <f>IF(InputAccountsReveived[[#This Row],[EOMonth]]=EOMONTH(FY02_M08,0),InputAccountsReveived[[#This Row],[Amount Invoiced]],0)</f>
        <v>0</v>
      </c>
      <c r="AE84" s="18">
        <f>IF(InputAccountsReveived[[#This Row],[EOMonth]]=EOMONTH(FY02_M09,0),InputAccountsReveived[[#This Row],[Amount Invoiced]],0)</f>
        <v>0</v>
      </c>
      <c r="AF84" s="18">
        <f>IF(InputAccountsReveived[[#This Row],[EOMonth]]=EOMONTH(FY02_M10,0),InputAccountsReveived[[#This Row],[Amount Invoiced]],0)</f>
        <v>0</v>
      </c>
      <c r="AG84" s="18">
        <f>IF(InputAccountsReveived[[#This Row],[EOMonth]]=EOMONTH(FY02_M11,0),InputAccountsReveived[[#This Row],[Amount Invoiced]],0)</f>
        <v>0</v>
      </c>
      <c r="AH84" s="18">
        <f>IF(InputAccountsReveived[[#This Row],[EOMonth]]=EOMONTH(FY02_M12,0),InputAccountsReveived[[#This Row],[Amount Invoiced]],0)</f>
        <v>0</v>
      </c>
      <c r="AI84" s="18">
        <f>IF(InputAccountsReveived[[#This Row],[EOMonth]]=EOMONTH(FY03_M01,0),InputAccountsReveived[[#This Row],[Amount Invoiced]],0)</f>
        <v>0</v>
      </c>
      <c r="AJ84" s="18">
        <f>IF(InputAccountsReveived[[#This Row],[EOMonth]]=EOMONTH(FY03_M02,0),InputAccountsReveived[[#This Row],[Amount Invoiced]],0)</f>
        <v>0</v>
      </c>
      <c r="AK84" s="18">
        <f>IF(InputAccountsReveived[[#This Row],[EOMonth]]=EOMONTH(FY03_M03,0),InputAccountsReveived[[#This Row],[Amount Invoiced]],0)</f>
        <v>0</v>
      </c>
      <c r="AL84" s="18">
        <f>IF(InputAccountsReveived[[#This Row],[EOMonth]]=EOMONTH(FY03_M04,0),InputAccountsReveived[[#This Row],[Amount Invoiced]],0)</f>
        <v>0</v>
      </c>
      <c r="AM84" s="18">
        <f>IF(InputAccountsReveived[[#This Row],[EOMonth]]=EOMONTH(FY03_M05,0),InputAccountsReveived[[#This Row],[Amount Invoiced]],0)</f>
        <v>0</v>
      </c>
      <c r="AN84" s="18">
        <f>IF(InputAccountsReveived[[#This Row],[EOMonth]]=EOMONTH(FY03_M06,0),InputAccountsReveived[[#This Row],[Amount Invoiced]],0)</f>
        <v>0</v>
      </c>
      <c r="AO84" s="18">
        <f>IF(InputAccountsReveived[[#This Row],[EOMonth]]=EOMONTH(FY03_M07,0),InputAccountsReveived[[#This Row],[Amount Invoiced]],0)</f>
        <v>0</v>
      </c>
      <c r="AP84" s="18">
        <f>IF(InputAccountsReveived[[#This Row],[EOMonth]]=EOMONTH(FY03_M08,0),InputAccountsReveived[[#This Row],[Amount Invoiced]],0)</f>
        <v>0</v>
      </c>
      <c r="AQ84" s="18">
        <f>IF(InputAccountsReveived[[#This Row],[EOMonth]]=EOMONTH(FY03_M09,0),InputAccountsReveived[[#This Row],[Amount Invoiced]],0)</f>
        <v>0</v>
      </c>
      <c r="AR84" s="18">
        <f>IF(InputAccountsReveived[[#This Row],[EOMonth]]=EOMONTH(FY03_M10,0),InputAccountsReveived[[#This Row],[Amount Invoiced]],0)</f>
        <v>0</v>
      </c>
      <c r="AS84" s="18">
        <f>IF(InputAccountsReveived[[#This Row],[EOMonth]]=EOMONTH(FY03_M11,0),InputAccountsReveived[[#This Row],[Amount Invoiced]],0)</f>
        <v>0</v>
      </c>
      <c r="AT84" s="18">
        <f>IF(InputAccountsReveived[[#This Row],[EOMonth]]=EOMONTH(FY03_M12,0),InputAccountsReveived[[#This Row],[Amount Invoiced]],0)</f>
        <v>0</v>
      </c>
      <c r="AU84" s="18">
        <f>IF(InputAccountsReveived[[#This Row],[EOMonth]]=EOMONTH(FY04_M01,0),InputAccountsReveived[[#This Row],[Amount Invoiced]],0)</f>
        <v>0</v>
      </c>
      <c r="AV84" s="18">
        <f>IF(InputAccountsReveived[[#This Row],[EOMonth]]=EOMONTH(FY04_M02,0),InputAccountsReveived[[#This Row],[Amount Invoiced]],0)</f>
        <v>0</v>
      </c>
      <c r="AW84" s="18">
        <f>IF(InputAccountsReveived[[#This Row],[EOMonth]]=EOMONTH(FY04_M03,0),InputAccountsReveived[[#This Row],[Amount Invoiced]],0)</f>
        <v>0</v>
      </c>
      <c r="AX84" s="18">
        <f>IF(InputAccountsReveived[[#This Row],[EOMonth]]=EOMONTH(FY04_M04,0),InputAccountsReveived[[#This Row],[Amount Invoiced]],0)</f>
        <v>0</v>
      </c>
      <c r="AY84" s="18">
        <f>IF(InputAccountsReveived[[#This Row],[EOMonth]]=EOMONTH(FY04_M05,0),InputAccountsReveived[[#This Row],[Amount Invoiced]],0)</f>
        <v>0</v>
      </c>
      <c r="AZ84" s="18">
        <f>IF(InputAccountsReveived[[#This Row],[EOMonth]]=EOMONTH(FY04_M06,0),InputAccountsReveived[[#This Row],[Amount Invoiced]],0)</f>
        <v>0</v>
      </c>
      <c r="BA84" s="18">
        <f>IF(InputAccountsReveived[[#This Row],[EOMonth]]=EOMONTH(FY04_M07,0),InputAccountsReveived[[#This Row],[Amount Invoiced]],0)</f>
        <v>0</v>
      </c>
      <c r="BB84" s="18">
        <f>IF(InputAccountsReveived[[#This Row],[EOMonth]]=EOMONTH(FY04_M08,0),InputAccountsReveived[[#This Row],[Amount Invoiced]],0)</f>
        <v>0</v>
      </c>
      <c r="BC84" s="18">
        <f>IF(InputAccountsReveived[[#This Row],[EOMonth]]=EOMONTH(FY04_M09,0),InputAccountsReveived[[#This Row],[Amount Invoiced]],0)</f>
        <v>0</v>
      </c>
      <c r="BD84" s="18">
        <f>IF(InputAccountsReveived[[#This Row],[EOMonth]]=EOMONTH(FY04_M10,0),InputAccountsReveived[[#This Row],[Amount Invoiced]],0)</f>
        <v>0</v>
      </c>
      <c r="BE84" s="18">
        <f>IF(InputAccountsReveived[[#This Row],[EOMonth]]=EOMONTH(FY04_M11,0),InputAccountsReveived[[#This Row],[Amount Invoiced]],0)</f>
        <v>0</v>
      </c>
      <c r="BF84" s="18">
        <f>IF(InputAccountsReveived[[#This Row],[EOMonth]]=EOMONTH(FY04_M12,0),InputAccountsReveived[[#This Row],[Amount Invoiced]],0)</f>
        <v>0</v>
      </c>
      <c r="BG84" s="18">
        <f>IF(InputAccountsReveived[[#This Row],[EOMonth]]=EOMONTH(FY05_M01,0),InputAccountsReveived[[#This Row],[Amount Invoiced]],0)</f>
        <v>0</v>
      </c>
      <c r="BH84" s="18">
        <f>IF(InputAccountsReveived[[#This Row],[EOMonth]]=EOMONTH(FY05_M02,0),InputAccountsReveived[[#This Row],[Amount Invoiced]],0)</f>
        <v>0</v>
      </c>
      <c r="BI84" s="18">
        <f>IF(InputAccountsReveived[[#This Row],[EOMonth]]=EOMONTH(FY05_M03,0),InputAccountsReveived[[#This Row],[Amount Invoiced]],0)</f>
        <v>0</v>
      </c>
      <c r="BJ84" s="18">
        <f>IF(InputAccountsReveived[[#This Row],[EOMonth]]=EOMONTH(FY05_M04,0),InputAccountsReveived[[#This Row],[Amount Invoiced]],0)</f>
        <v>0</v>
      </c>
      <c r="BK84" s="18">
        <f>IF(InputAccountsReveived[[#This Row],[EOMonth]]=EOMONTH(FY05_M05,0),InputAccountsReveived[[#This Row],[Amount Invoiced]],0)</f>
        <v>0</v>
      </c>
      <c r="BL84" s="18">
        <f>IF(InputAccountsReveived[[#This Row],[EOMonth]]=EOMONTH(FY05_M06,0),InputAccountsReveived[[#This Row],[Amount Invoiced]],0)</f>
        <v>0</v>
      </c>
      <c r="BM84" s="18">
        <f>IF(InputAccountsReveived[[#This Row],[EOMonth]]=EOMONTH(FY05_M07,0),InputAccountsReveived[[#This Row],[Amount Invoiced]],0)</f>
        <v>0</v>
      </c>
      <c r="BN84" s="18">
        <f>IF(InputAccountsReveived[[#This Row],[EOMonth]]=EOMONTH(FY05_M08,0),InputAccountsReveived[[#This Row],[Amount Invoiced]],0)</f>
        <v>0</v>
      </c>
      <c r="BO84" s="18">
        <f>IF(InputAccountsReveived[[#This Row],[EOMonth]]=EOMONTH(FY05_M09,0),InputAccountsReveived[[#This Row],[Amount Invoiced]],0)</f>
        <v>0</v>
      </c>
      <c r="BP84" s="18">
        <f>IF(InputAccountsReveived[[#This Row],[EOMonth]]=EOMONTH(FY05_M10,0),InputAccountsReveived[[#This Row],[Amount Invoiced]],0)</f>
        <v>0</v>
      </c>
      <c r="BQ84" s="18">
        <f>IF(InputAccountsReveived[[#This Row],[EOMonth]]=EOMONTH(FY05_M11,0),InputAccountsReveived[[#This Row],[Amount Invoiced]],0)</f>
        <v>0</v>
      </c>
      <c r="BR84" s="18">
        <f>IF(InputAccountsReveived[[#This Row],[EOMonth]]=EOMONTH(FY05_M12,0),InputAccountsReveived[[#This Row],[Amount Invoiced]],0)</f>
        <v>0</v>
      </c>
    </row>
    <row r="85" spans="2:70" ht="16.5" thickTop="1" thickBot="1" x14ac:dyDescent="0.3">
      <c r="B85" s="68"/>
      <c r="C85" s="6"/>
      <c r="D85" s="68"/>
      <c r="E85" s="68"/>
      <c r="F85" s="11"/>
      <c r="G85" s="6"/>
      <c r="H85" s="69" t="str">
        <f>IF(ISBLANK(InputAccountsReveived[[#This Row],[Date Invoiced]]),"",EOMONTH(InputAccountsReveived[[#This Row],[Date Invoiced]],0))</f>
        <v/>
      </c>
      <c r="I85" s="69"/>
      <c r="K85" s="10">
        <f>IF(InputAccountsReveived[[#This Row],[EOMonth]]=EOMONTH(FY01_M01,0),InputAccountsReveived[[#This Row],[Amount Invoiced]],0)</f>
        <v>0</v>
      </c>
      <c r="L85" s="10">
        <f>IF(InputAccountsReveived[[#This Row],[EOMonth]]=EOMONTH(FY01_M02,0),InputAccountsReveived[[#This Row],[Amount Invoiced]],0)</f>
        <v>0</v>
      </c>
      <c r="M85" s="10">
        <f>IF(InputAccountsReveived[[#This Row],[EOMonth]]=EOMONTH(FY01_M03,0),InputAccountsReveived[[#This Row],[Amount Invoiced]],0)</f>
        <v>0</v>
      </c>
      <c r="N85" s="10">
        <f>IF(InputAccountsReveived[[#This Row],[EOMonth]]=EOMONTH(FY01_M04,0),InputAccountsReveived[[#This Row],[Amount Invoiced]],0)</f>
        <v>0</v>
      </c>
      <c r="O85" s="10">
        <f>IF(InputAccountsReveived[[#This Row],[EOMonth]]=EOMONTH(FY01_M05,0),InputAccountsReveived[[#This Row],[Amount Invoiced]],0)</f>
        <v>0</v>
      </c>
      <c r="P85" s="10">
        <f>IF(InputAccountsReveived[[#This Row],[EOMonth]]=EOMONTH(FY01_M06,0),InputAccountsReveived[[#This Row],[Amount Invoiced]],0)</f>
        <v>0</v>
      </c>
      <c r="Q85" s="10">
        <f>IF(InputAccountsReveived[[#This Row],[EOMonth]]=EOMONTH(FY01_M07,0),InputAccountsReveived[[#This Row],[Amount Invoiced]],0)</f>
        <v>0</v>
      </c>
      <c r="R85" s="10">
        <f>IF(InputAccountsReveived[[#This Row],[EOMonth]]=EOMONTH(FY01_M08,0),InputAccountsReveived[[#This Row],[Amount Invoiced]],0)</f>
        <v>0</v>
      </c>
      <c r="S85" s="10">
        <f>IF(InputAccountsReveived[[#This Row],[EOMonth]]=EOMONTH(FY01_M09,0),InputAccountsReveived[[#This Row],[Amount Invoiced]],0)</f>
        <v>0</v>
      </c>
      <c r="T85" s="10">
        <f>IF(InputAccountsReveived[[#This Row],[EOMonth]]=EOMONTH(FY01_M10,0),InputAccountsReveived[[#This Row],[Amount Invoiced]],0)</f>
        <v>0</v>
      </c>
      <c r="U85" s="10">
        <f>IF(InputAccountsReveived[[#This Row],[EOMonth]]=EOMONTH(FY01_M11,0),InputAccountsReveived[[#This Row],[Amount Invoiced]],0)</f>
        <v>0</v>
      </c>
      <c r="V85" s="10">
        <f>IF(InputAccountsReveived[[#This Row],[EOMonth]]=EOMONTH(FY01_M12,0),InputAccountsReveived[[#This Row],[Amount Invoiced]],0)</f>
        <v>0</v>
      </c>
      <c r="W85" s="18">
        <f>IF(InputAccountsReveived[[#This Row],[EOMonth]]=EOMONTH(FY02_M01,0),InputAccountsReveived[[#This Row],[Amount Invoiced]],0)</f>
        <v>0</v>
      </c>
      <c r="X85" s="18">
        <f>IF(InputAccountsReveived[[#This Row],[EOMonth]]=EOMONTH(FY02_M02,0),InputAccountsReveived[[#This Row],[Amount Invoiced]],0)</f>
        <v>0</v>
      </c>
      <c r="Y85" s="18">
        <f>IF(InputAccountsReveived[[#This Row],[EOMonth]]=EOMONTH(FY02_M03,0),InputAccountsReveived[[#This Row],[Amount Invoiced]],0)</f>
        <v>0</v>
      </c>
      <c r="Z85" s="18">
        <f>IF(InputAccountsReveived[[#This Row],[EOMonth]]=EOMONTH(FY02_M04,0),InputAccountsReveived[[#This Row],[Amount Invoiced]],0)</f>
        <v>0</v>
      </c>
      <c r="AA85" s="18">
        <f>IF(InputAccountsReveived[[#This Row],[EOMonth]]=EOMONTH(FY02_M05,0),InputAccountsReveived[[#This Row],[Amount Invoiced]],0)</f>
        <v>0</v>
      </c>
      <c r="AB85" s="18">
        <f>IF(InputAccountsReveived[[#This Row],[EOMonth]]=EOMONTH(FY02_M06,0),InputAccountsReveived[[#This Row],[Amount Invoiced]],0)</f>
        <v>0</v>
      </c>
      <c r="AC85" s="18">
        <f>IF(InputAccountsReveived[[#This Row],[EOMonth]]=EOMONTH(FY02_M07,0),InputAccountsReveived[[#This Row],[Amount Invoiced]],0)</f>
        <v>0</v>
      </c>
      <c r="AD85" s="18">
        <f>IF(InputAccountsReveived[[#This Row],[EOMonth]]=EOMONTH(FY02_M08,0),InputAccountsReveived[[#This Row],[Amount Invoiced]],0)</f>
        <v>0</v>
      </c>
      <c r="AE85" s="18">
        <f>IF(InputAccountsReveived[[#This Row],[EOMonth]]=EOMONTH(FY02_M09,0),InputAccountsReveived[[#This Row],[Amount Invoiced]],0)</f>
        <v>0</v>
      </c>
      <c r="AF85" s="18">
        <f>IF(InputAccountsReveived[[#This Row],[EOMonth]]=EOMONTH(FY02_M10,0),InputAccountsReveived[[#This Row],[Amount Invoiced]],0)</f>
        <v>0</v>
      </c>
      <c r="AG85" s="18">
        <f>IF(InputAccountsReveived[[#This Row],[EOMonth]]=EOMONTH(FY02_M11,0),InputAccountsReveived[[#This Row],[Amount Invoiced]],0)</f>
        <v>0</v>
      </c>
      <c r="AH85" s="18">
        <f>IF(InputAccountsReveived[[#This Row],[EOMonth]]=EOMONTH(FY02_M12,0),InputAccountsReveived[[#This Row],[Amount Invoiced]],0)</f>
        <v>0</v>
      </c>
      <c r="AI85" s="18">
        <f>IF(InputAccountsReveived[[#This Row],[EOMonth]]=EOMONTH(FY03_M01,0),InputAccountsReveived[[#This Row],[Amount Invoiced]],0)</f>
        <v>0</v>
      </c>
      <c r="AJ85" s="18">
        <f>IF(InputAccountsReveived[[#This Row],[EOMonth]]=EOMONTH(FY03_M02,0),InputAccountsReveived[[#This Row],[Amount Invoiced]],0)</f>
        <v>0</v>
      </c>
      <c r="AK85" s="18">
        <f>IF(InputAccountsReveived[[#This Row],[EOMonth]]=EOMONTH(FY03_M03,0),InputAccountsReveived[[#This Row],[Amount Invoiced]],0)</f>
        <v>0</v>
      </c>
      <c r="AL85" s="18">
        <f>IF(InputAccountsReveived[[#This Row],[EOMonth]]=EOMONTH(FY03_M04,0),InputAccountsReveived[[#This Row],[Amount Invoiced]],0)</f>
        <v>0</v>
      </c>
      <c r="AM85" s="18">
        <f>IF(InputAccountsReveived[[#This Row],[EOMonth]]=EOMONTH(FY03_M05,0),InputAccountsReveived[[#This Row],[Amount Invoiced]],0)</f>
        <v>0</v>
      </c>
      <c r="AN85" s="18">
        <f>IF(InputAccountsReveived[[#This Row],[EOMonth]]=EOMONTH(FY03_M06,0),InputAccountsReveived[[#This Row],[Amount Invoiced]],0)</f>
        <v>0</v>
      </c>
      <c r="AO85" s="18">
        <f>IF(InputAccountsReveived[[#This Row],[EOMonth]]=EOMONTH(FY03_M07,0),InputAccountsReveived[[#This Row],[Amount Invoiced]],0)</f>
        <v>0</v>
      </c>
      <c r="AP85" s="18">
        <f>IF(InputAccountsReveived[[#This Row],[EOMonth]]=EOMONTH(FY03_M08,0),InputAccountsReveived[[#This Row],[Amount Invoiced]],0)</f>
        <v>0</v>
      </c>
      <c r="AQ85" s="18">
        <f>IF(InputAccountsReveived[[#This Row],[EOMonth]]=EOMONTH(FY03_M09,0),InputAccountsReveived[[#This Row],[Amount Invoiced]],0)</f>
        <v>0</v>
      </c>
      <c r="AR85" s="18">
        <f>IF(InputAccountsReveived[[#This Row],[EOMonth]]=EOMONTH(FY03_M10,0),InputAccountsReveived[[#This Row],[Amount Invoiced]],0)</f>
        <v>0</v>
      </c>
      <c r="AS85" s="18">
        <f>IF(InputAccountsReveived[[#This Row],[EOMonth]]=EOMONTH(FY03_M11,0),InputAccountsReveived[[#This Row],[Amount Invoiced]],0)</f>
        <v>0</v>
      </c>
      <c r="AT85" s="18">
        <f>IF(InputAccountsReveived[[#This Row],[EOMonth]]=EOMONTH(FY03_M12,0),InputAccountsReveived[[#This Row],[Amount Invoiced]],0)</f>
        <v>0</v>
      </c>
      <c r="AU85" s="18">
        <f>IF(InputAccountsReveived[[#This Row],[EOMonth]]=EOMONTH(FY04_M01,0),InputAccountsReveived[[#This Row],[Amount Invoiced]],0)</f>
        <v>0</v>
      </c>
      <c r="AV85" s="18">
        <f>IF(InputAccountsReveived[[#This Row],[EOMonth]]=EOMONTH(FY04_M02,0),InputAccountsReveived[[#This Row],[Amount Invoiced]],0)</f>
        <v>0</v>
      </c>
      <c r="AW85" s="18">
        <f>IF(InputAccountsReveived[[#This Row],[EOMonth]]=EOMONTH(FY04_M03,0),InputAccountsReveived[[#This Row],[Amount Invoiced]],0)</f>
        <v>0</v>
      </c>
      <c r="AX85" s="18">
        <f>IF(InputAccountsReveived[[#This Row],[EOMonth]]=EOMONTH(FY04_M04,0),InputAccountsReveived[[#This Row],[Amount Invoiced]],0)</f>
        <v>0</v>
      </c>
      <c r="AY85" s="18">
        <f>IF(InputAccountsReveived[[#This Row],[EOMonth]]=EOMONTH(FY04_M05,0),InputAccountsReveived[[#This Row],[Amount Invoiced]],0)</f>
        <v>0</v>
      </c>
      <c r="AZ85" s="18">
        <f>IF(InputAccountsReveived[[#This Row],[EOMonth]]=EOMONTH(FY04_M06,0),InputAccountsReveived[[#This Row],[Amount Invoiced]],0)</f>
        <v>0</v>
      </c>
      <c r="BA85" s="18">
        <f>IF(InputAccountsReveived[[#This Row],[EOMonth]]=EOMONTH(FY04_M07,0),InputAccountsReveived[[#This Row],[Amount Invoiced]],0)</f>
        <v>0</v>
      </c>
      <c r="BB85" s="18">
        <f>IF(InputAccountsReveived[[#This Row],[EOMonth]]=EOMONTH(FY04_M08,0),InputAccountsReveived[[#This Row],[Amount Invoiced]],0)</f>
        <v>0</v>
      </c>
      <c r="BC85" s="18">
        <f>IF(InputAccountsReveived[[#This Row],[EOMonth]]=EOMONTH(FY04_M09,0),InputAccountsReveived[[#This Row],[Amount Invoiced]],0)</f>
        <v>0</v>
      </c>
      <c r="BD85" s="18">
        <f>IF(InputAccountsReveived[[#This Row],[EOMonth]]=EOMONTH(FY04_M10,0),InputAccountsReveived[[#This Row],[Amount Invoiced]],0)</f>
        <v>0</v>
      </c>
      <c r="BE85" s="18">
        <f>IF(InputAccountsReveived[[#This Row],[EOMonth]]=EOMONTH(FY04_M11,0),InputAccountsReveived[[#This Row],[Amount Invoiced]],0)</f>
        <v>0</v>
      </c>
      <c r="BF85" s="18">
        <f>IF(InputAccountsReveived[[#This Row],[EOMonth]]=EOMONTH(FY04_M12,0),InputAccountsReveived[[#This Row],[Amount Invoiced]],0)</f>
        <v>0</v>
      </c>
      <c r="BG85" s="18">
        <f>IF(InputAccountsReveived[[#This Row],[EOMonth]]=EOMONTH(FY05_M01,0),InputAccountsReveived[[#This Row],[Amount Invoiced]],0)</f>
        <v>0</v>
      </c>
      <c r="BH85" s="18">
        <f>IF(InputAccountsReveived[[#This Row],[EOMonth]]=EOMONTH(FY05_M02,0),InputAccountsReveived[[#This Row],[Amount Invoiced]],0)</f>
        <v>0</v>
      </c>
      <c r="BI85" s="18">
        <f>IF(InputAccountsReveived[[#This Row],[EOMonth]]=EOMONTH(FY05_M03,0),InputAccountsReveived[[#This Row],[Amount Invoiced]],0)</f>
        <v>0</v>
      </c>
      <c r="BJ85" s="18">
        <f>IF(InputAccountsReveived[[#This Row],[EOMonth]]=EOMONTH(FY05_M04,0),InputAccountsReveived[[#This Row],[Amount Invoiced]],0)</f>
        <v>0</v>
      </c>
      <c r="BK85" s="18">
        <f>IF(InputAccountsReveived[[#This Row],[EOMonth]]=EOMONTH(FY05_M05,0),InputAccountsReveived[[#This Row],[Amount Invoiced]],0)</f>
        <v>0</v>
      </c>
      <c r="BL85" s="18">
        <f>IF(InputAccountsReveived[[#This Row],[EOMonth]]=EOMONTH(FY05_M06,0),InputAccountsReveived[[#This Row],[Amount Invoiced]],0)</f>
        <v>0</v>
      </c>
      <c r="BM85" s="18">
        <f>IF(InputAccountsReveived[[#This Row],[EOMonth]]=EOMONTH(FY05_M07,0),InputAccountsReveived[[#This Row],[Amount Invoiced]],0)</f>
        <v>0</v>
      </c>
      <c r="BN85" s="18">
        <f>IF(InputAccountsReveived[[#This Row],[EOMonth]]=EOMONTH(FY05_M08,0),InputAccountsReveived[[#This Row],[Amount Invoiced]],0)</f>
        <v>0</v>
      </c>
      <c r="BO85" s="18">
        <f>IF(InputAccountsReveived[[#This Row],[EOMonth]]=EOMONTH(FY05_M09,0),InputAccountsReveived[[#This Row],[Amount Invoiced]],0)</f>
        <v>0</v>
      </c>
      <c r="BP85" s="18">
        <f>IF(InputAccountsReveived[[#This Row],[EOMonth]]=EOMONTH(FY05_M10,0),InputAccountsReveived[[#This Row],[Amount Invoiced]],0)</f>
        <v>0</v>
      </c>
      <c r="BQ85" s="18">
        <f>IF(InputAccountsReveived[[#This Row],[EOMonth]]=EOMONTH(FY05_M11,0),InputAccountsReveived[[#This Row],[Amount Invoiced]],0)</f>
        <v>0</v>
      </c>
      <c r="BR85" s="18">
        <f>IF(InputAccountsReveived[[#This Row],[EOMonth]]=EOMONTH(FY05_M12,0),InputAccountsReveived[[#This Row],[Amount Invoiced]],0)</f>
        <v>0</v>
      </c>
    </row>
    <row r="86" spans="2:70" ht="16.5" thickTop="1" thickBot="1" x14ac:dyDescent="0.3">
      <c r="B86" s="68"/>
      <c r="C86" s="6"/>
      <c r="D86" s="68"/>
      <c r="E86" s="68"/>
      <c r="F86" s="11"/>
      <c r="G86" s="6"/>
      <c r="H86" s="69" t="str">
        <f>IF(ISBLANK(InputAccountsReveived[[#This Row],[Date Invoiced]]),"",EOMONTH(InputAccountsReveived[[#This Row],[Date Invoiced]],0))</f>
        <v/>
      </c>
      <c r="I86" s="69"/>
      <c r="K86" s="10">
        <f>IF(InputAccountsReveived[[#This Row],[EOMonth]]=EOMONTH(FY01_M01,0),InputAccountsReveived[[#This Row],[Amount Invoiced]],0)</f>
        <v>0</v>
      </c>
      <c r="L86" s="10">
        <f>IF(InputAccountsReveived[[#This Row],[EOMonth]]=EOMONTH(FY01_M02,0),InputAccountsReveived[[#This Row],[Amount Invoiced]],0)</f>
        <v>0</v>
      </c>
      <c r="M86" s="10">
        <f>IF(InputAccountsReveived[[#This Row],[EOMonth]]=EOMONTH(FY01_M03,0),InputAccountsReveived[[#This Row],[Amount Invoiced]],0)</f>
        <v>0</v>
      </c>
      <c r="N86" s="10">
        <f>IF(InputAccountsReveived[[#This Row],[EOMonth]]=EOMONTH(FY01_M04,0),InputAccountsReveived[[#This Row],[Amount Invoiced]],0)</f>
        <v>0</v>
      </c>
      <c r="O86" s="10">
        <f>IF(InputAccountsReveived[[#This Row],[EOMonth]]=EOMONTH(FY01_M05,0),InputAccountsReveived[[#This Row],[Amount Invoiced]],0)</f>
        <v>0</v>
      </c>
      <c r="P86" s="10">
        <f>IF(InputAccountsReveived[[#This Row],[EOMonth]]=EOMONTH(FY01_M06,0),InputAccountsReveived[[#This Row],[Amount Invoiced]],0)</f>
        <v>0</v>
      </c>
      <c r="Q86" s="10">
        <f>IF(InputAccountsReveived[[#This Row],[EOMonth]]=EOMONTH(FY01_M07,0),InputAccountsReveived[[#This Row],[Amount Invoiced]],0)</f>
        <v>0</v>
      </c>
      <c r="R86" s="10">
        <f>IF(InputAccountsReveived[[#This Row],[EOMonth]]=EOMONTH(FY01_M08,0),InputAccountsReveived[[#This Row],[Amount Invoiced]],0)</f>
        <v>0</v>
      </c>
      <c r="S86" s="10">
        <f>IF(InputAccountsReveived[[#This Row],[EOMonth]]=EOMONTH(FY01_M09,0),InputAccountsReveived[[#This Row],[Amount Invoiced]],0)</f>
        <v>0</v>
      </c>
      <c r="T86" s="10">
        <f>IF(InputAccountsReveived[[#This Row],[EOMonth]]=EOMONTH(FY01_M10,0),InputAccountsReveived[[#This Row],[Amount Invoiced]],0)</f>
        <v>0</v>
      </c>
      <c r="U86" s="10">
        <f>IF(InputAccountsReveived[[#This Row],[EOMonth]]=EOMONTH(FY01_M11,0),InputAccountsReveived[[#This Row],[Amount Invoiced]],0)</f>
        <v>0</v>
      </c>
      <c r="V86" s="10">
        <f>IF(InputAccountsReveived[[#This Row],[EOMonth]]=EOMONTH(FY01_M12,0),InputAccountsReveived[[#This Row],[Amount Invoiced]],0)</f>
        <v>0</v>
      </c>
      <c r="W86" s="18">
        <f>IF(InputAccountsReveived[[#This Row],[EOMonth]]=EOMONTH(FY02_M01,0),InputAccountsReveived[[#This Row],[Amount Invoiced]],0)</f>
        <v>0</v>
      </c>
      <c r="X86" s="18">
        <f>IF(InputAccountsReveived[[#This Row],[EOMonth]]=EOMONTH(FY02_M02,0),InputAccountsReveived[[#This Row],[Amount Invoiced]],0)</f>
        <v>0</v>
      </c>
      <c r="Y86" s="18">
        <f>IF(InputAccountsReveived[[#This Row],[EOMonth]]=EOMONTH(FY02_M03,0),InputAccountsReveived[[#This Row],[Amount Invoiced]],0)</f>
        <v>0</v>
      </c>
      <c r="Z86" s="18">
        <f>IF(InputAccountsReveived[[#This Row],[EOMonth]]=EOMONTH(FY02_M04,0),InputAccountsReveived[[#This Row],[Amount Invoiced]],0)</f>
        <v>0</v>
      </c>
      <c r="AA86" s="18">
        <f>IF(InputAccountsReveived[[#This Row],[EOMonth]]=EOMONTH(FY02_M05,0),InputAccountsReveived[[#This Row],[Amount Invoiced]],0)</f>
        <v>0</v>
      </c>
      <c r="AB86" s="18">
        <f>IF(InputAccountsReveived[[#This Row],[EOMonth]]=EOMONTH(FY02_M06,0),InputAccountsReveived[[#This Row],[Amount Invoiced]],0)</f>
        <v>0</v>
      </c>
      <c r="AC86" s="18">
        <f>IF(InputAccountsReveived[[#This Row],[EOMonth]]=EOMONTH(FY02_M07,0),InputAccountsReveived[[#This Row],[Amount Invoiced]],0)</f>
        <v>0</v>
      </c>
      <c r="AD86" s="18">
        <f>IF(InputAccountsReveived[[#This Row],[EOMonth]]=EOMONTH(FY02_M08,0),InputAccountsReveived[[#This Row],[Amount Invoiced]],0)</f>
        <v>0</v>
      </c>
      <c r="AE86" s="18">
        <f>IF(InputAccountsReveived[[#This Row],[EOMonth]]=EOMONTH(FY02_M09,0),InputAccountsReveived[[#This Row],[Amount Invoiced]],0)</f>
        <v>0</v>
      </c>
      <c r="AF86" s="18">
        <f>IF(InputAccountsReveived[[#This Row],[EOMonth]]=EOMONTH(FY02_M10,0),InputAccountsReveived[[#This Row],[Amount Invoiced]],0)</f>
        <v>0</v>
      </c>
      <c r="AG86" s="18">
        <f>IF(InputAccountsReveived[[#This Row],[EOMonth]]=EOMONTH(FY02_M11,0),InputAccountsReveived[[#This Row],[Amount Invoiced]],0)</f>
        <v>0</v>
      </c>
      <c r="AH86" s="18">
        <f>IF(InputAccountsReveived[[#This Row],[EOMonth]]=EOMONTH(FY02_M12,0),InputAccountsReveived[[#This Row],[Amount Invoiced]],0)</f>
        <v>0</v>
      </c>
      <c r="AI86" s="18">
        <f>IF(InputAccountsReveived[[#This Row],[EOMonth]]=EOMONTH(FY03_M01,0),InputAccountsReveived[[#This Row],[Amount Invoiced]],0)</f>
        <v>0</v>
      </c>
      <c r="AJ86" s="18">
        <f>IF(InputAccountsReveived[[#This Row],[EOMonth]]=EOMONTH(FY03_M02,0),InputAccountsReveived[[#This Row],[Amount Invoiced]],0)</f>
        <v>0</v>
      </c>
      <c r="AK86" s="18">
        <f>IF(InputAccountsReveived[[#This Row],[EOMonth]]=EOMONTH(FY03_M03,0),InputAccountsReveived[[#This Row],[Amount Invoiced]],0)</f>
        <v>0</v>
      </c>
      <c r="AL86" s="18">
        <f>IF(InputAccountsReveived[[#This Row],[EOMonth]]=EOMONTH(FY03_M04,0),InputAccountsReveived[[#This Row],[Amount Invoiced]],0)</f>
        <v>0</v>
      </c>
      <c r="AM86" s="18">
        <f>IF(InputAccountsReveived[[#This Row],[EOMonth]]=EOMONTH(FY03_M05,0),InputAccountsReveived[[#This Row],[Amount Invoiced]],0)</f>
        <v>0</v>
      </c>
      <c r="AN86" s="18">
        <f>IF(InputAccountsReveived[[#This Row],[EOMonth]]=EOMONTH(FY03_M06,0),InputAccountsReveived[[#This Row],[Amount Invoiced]],0)</f>
        <v>0</v>
      </c>
      <c r="AO86" s="18">
        <f>IF(InputAccountsReveived[[#This Row],[EOMonth]]=EOMONTH(FY03_M07,0),InputAccountsReveived[[#This Row],[Amount Invoiced]],0)</f>
        <v>0</v>
      </c>
      <c r="AP86" s="18">
        <f>IF(InputAccountsReveived[[#This Row],[EOMonth]]=EOMONTH(FY03_M08,0),InputAccountsReveived[[#This Row],[Amount Invoiced]],0)</f>
        <v>0</v>
      </c>
      <c r="AQ86" s="18">
        <f>IF(InputAccountsReveived[[#This Row],[EOMonth]]=EOMONTH(FY03_M09,0),InputAccountsReveived[[#This Row],[Amount Invoiced]],0)</f>
        <v>0</v>
      </c>
      <c r="AR86" s="18">
        <f>IF(InputAccountsReveived[[#This Row],[EOMonth]]=EOMONTH(FY03_M10,0),InputAccountsReveived[[#This Row],[Amount Invoiced]],0)</f>
        <v>0</v>
      </c>
      <c r="AS86" s="18">
        <f>IF(InputAccountsReveived[[#This Row],[EOMonth]]=EOMONTH(FY03_M11,0),InputAccountsReveived[[#This Row],[Amount Invoiced]],0)</f>
        <v>0</v>
      </c>
      <c r="AT86" s="18">
        <f>IF(InputAccountsReveived[[#This Row],[EOMonth]]=EOMONTH(FY03_M12,0),InputAccountsReveived[[#This Row],[Amount Invoiced]],0)</f>
        <v>0</v>
      </c>
      <c r="AU86" s="18">
        <f>IF(InputAccountsReveived[[#This Row],[EOMonth]]=EOMONTH(FY04_M01,0),InputAccountsReveived[[#This Row],[Amount Invoiced]],0)</f>
        <v>0</v>
      </c>
      <c r="AV86" s="18">
        <f>IF(InputAccountsReveived[[#This Row],[EOMonth]]=EOMONTH(FY04_M02,0),InputAccountsReveived[[#This Row],[Amount Invoiced]],0)</f>
        <v>0</v>
      </c>
      <c r="AW86" s="18">
        <f>IF(InputAccountsReveived[[#This Row],[EOMonth]]=EOMONTH(FY04_M03,0),InputAccountsReveived[[#This Row],[Amount Invoiced]],0)</f>
        <v>0</v>
      </c>
      <c r="AX86" s="18">
        <f>IF(InputAccountsReveived[[#This Row],[EOMonth]]=EOMONTH(FY04_M04,0),InputAccountsReveived[[#This Row],[Amount Invoiced]],0)</f>
        <v>0</v>
      </c>
      <c r="AY86" s="18">
        <f>IF(InputAccountsReveived[[#This Row],[EOMonth]]=EOMONTH(FY04_M05,0),InputAccountsReveived[[#This Row],[Amount Invoiced]],0)</f>
        <v>0</v>
      </c>
      <c r="AZ86" s="18">
        <f>IF(InputAccountsReveived[[#This Row],[EOMonth]]=EOMONTH(FY04_M06,0),InputAccountsReveived[[#This Row],[Amount Invoiced]],0)</f>
        <v>0</v>
      </c>
      <c r="BA86" s="18">
        <f>IF(InputAccountsReveived[[#This Row],[EOMonth]]=EOMONTH(FY04_M07,0),InputAccountsReveived[[#This Row],[Amount Invoiced]],0)</f>
        <v>0</v>
      </c>
      <c r="BB86" s="18">
        <f>IF(InputAccountsReveived[[#This Row],[EOMonth]]=EOMONTH(FY04_M08,0),InputAccountsReveived[[#This Row],[Amount Invoiced]],0)</f>
        <v>0</v>
      </c>
      <c r="BC86" s="18">
        <f>IF(InputAccountsReveived[[#This Row],[EOMonth]]=EOMONTH(FY04_M09,0),InputAccountsReveived[[#This Row],[Amount Invoiced]],0)</f>
        <v>0</v>
      </c>
      <c r="BD86" s="18">
        <f>IF(InputAccountsReveived[[#This Row],[EOMonth]]=EOMONTH(FY04_M10,0),InputAccountsReveived[[#This Row],[Amount Invoiced]],0)</f>
        <v>0</v>
      </c>
      <c r="BE86" s="18">
        <f>IF(InputAccountsReveived[[#This Row],[EOMonth]]=EOMONTH(FY04_M11,0),InputAccountsReveived[[#This Row],[Amount Invoiced]],0)</f>
        <v>0</v>
      </c>
      <c r="BF86" s="18">
        <f>IF(InputAccountsReveived[[#This Row],[EOMonth]]=EOMONTH(FY04_M12,0),InputAccountsReveived[[#This Row],[Amount Invoiced]],0)</f>
        <v>0</v>
      </c>
      <c r="BG86" s="18">
        <f>IF(InputAccountsReveived[[#This Row],[EOMonth]]=EOMONTH(FY05_M01,0),InputAccountsReveived[[#This Row],[Amount Invoiced]],0)</f>
        <v>0</v>
      </c>
      <c r="BH86" s="18">
        <f>IF(InputAccountsReveived[[#This Row],[EOMonth]]=EOMONTH(FY05_M02,0),InputAccountsReveived[[#This Row],[Amount Invoiced]],0)</f>
        <v>0</v>
      </c>
      <c r="BI86" s="18">
        <f>IF(InputAccountsReveived[[#This Row],[EOMonth]]=EOMONTH(FY05_M03,0),InputAccountsReveived[[#This Row],[Amount Invoiced]],0)</f>
        <v>0</v>
      </c>
      <c r="BJ86" s="18">
        <f>IF(InputAccountsReveived[[#This Row],[EOMonth]]=EOMONTH(FY05_M04,0),InputAccountsReveived[[#This Row],[Amount Invoiced]],0)</f>
        <v>0</v>
      </c>
      <c r="BK86" s="18">
        <f>IF(InputAccountsReveived[[#This Row],[EOMonth]]=EOMONTH(FY05_M05,0),InputAccountsReveived[[#This Row],[Amount Invoiced]],0)</f>
        <v>0</v>
      </c>
      <c r="BL86" s="18">
        <f>IF(InputAccountsReveived[[#This Row],[EOMonth]]=EOMONTH(FY05_M06,0),InputAccountsReveived[[#This Row],[Amount Invoiced]],0)</f>
        <v>0</v>
      </c>
      <c r="BM86" s="18">
        <f>IF(InputAccountsReveived[[#This Row],[EOMonth]]=EOMONTH(FY05_M07,0),InputAccountsReveived[[#This Row],[Amount Invoiced]],0)</f>
        <v>0</v>
      </c>
      <c r="BN86" s="18">
        <f>IF(InputAccountsReveived[[#This Row],[EOMonth]]=EOMONTH(FY05_M08,0),InputAccountsReveived[[#This Row],[Amount Invoiced]],0)</f>
        <v>0</v>
      </c>
      <c r="BO86" s="18">
        <f>IF(InputAccountsReveived[[#This Row],[EOMonth]]=EOMONTH(FY05_M09,0),InputAccountsReveived[[#This Row],[Amount Invoiced]],0)</f>
        <v>0</v>
      </c>
      <c r="BP86" s="18">
        <f>IF(InputAccountsReveived[[#This Row],[EOMonth]]=EOMONTH(FY05_M10,0),InputAccountsReveived[[#This Row],[Amount Invoiced]],0)</f>
        <v>0</v>
      </c>
      <c r="BQ86" s="18">
        <f>IF(InputAccountsReveived[[#This Row],[EOMonth]]=EOMONTH(FY05_M11,0),InputAccountsReveived[[#This Row],[Amount Invoiced]],0)</f>
        <v>0</v>
      </c>
      <c r="BR86" s="18">
        <f>IF(InputAccountsReveived[[#This Row],[EOMonth]]=EOMONTH(FY05_M12,0),InputAccountsReveived[[#This Row],[Amount Invoiced]],0)</f>
        <v>0</v>
      </c>
    </row>
    <row r="87" spans="2:70" ht="16.5" thickTop="1" thickBot="1" x14ac:dyDescent="0.3">
      <c r="B87" s="68"/>
      <c r="C87" s="6"/>
      <c r="D87" s="68"/>
      <c r="E87" s="68"/>
      <c r="F87" s="11"/>
      <c r="G87" s="6"/>
      <c r="H87" s="69" t="str">
        <f>IF(ISBLANK(InputAccountsReveived[[#This Row],[Date Invoiced]]),"",EOMONTH(InputAccountsReveived[[#This Row],[Date Invoiced]],0))</f>
        <v/>
      </c>
      <c r="I87" s="69"/>
      <c r="K87" s="10">
        <f>IF(InputAccountsReveived[[#This Row],[EOMonth]]=EOMONTH(FY01_M01,0),InputAccountsReveived[[#This Row],[Amount Invoiced]],0)</f>
        <v>0</v>
      </c>
      <c r="L87" s="10">
        <f>IF(InputAccountsReveived[[#This Row],[EOMonth]]=EOMONTH(FY01_M02,0),InputAccountsReveived[[#This Row],[Amount Invoiced]],0)</f>
        <v>0</v>
      </c>
      <c r="M87" s="10">
        <f>IF(InputAccountsReveived[[#This Row],[EOMonth]]=EOMONTH(FY01_M03,0),InputAccountsReveived[[#This Row],[Amount Invoiced]],0)</f>
        <v>0</v>
      </c>
      <c r="N87" s="10">
        <f>IF(InputAccountsReveived[[#This Row],[EOMonth]]=EOMONTH(FY01_M04,0),InputAccountsReveived[[#This Row],[Amount Invoiced]],0)</f>
        <v>0</v>
      </c>
      <c r="O87" s="10">
        <f>IF(InputAccountsReveived[[#This Row],[EOMonth]]=EOMONTH(FY01_M05,0),InputAccountsReveived[[#This Row],[Amount Invoiced]],0)</f>
        <v>0</v>
      </c>
      <c r="P87" s="10">
        <f>IF(InputAccountsReveived[[#This Row],[EOMonth]]=EOMONTH(FY01_M06,0),InputAccountsReveived[[#This Row],[Amount Invoiced]],0)</f>
        <v>0</v>
      </c>
      <c r="Q87" s="10">
        <f>IF(InputAccountsReveived[[#This Row],[EOMonth]]=EOMONTH(FY01_M07,0),InputAccountsReveived[[#This Row],[Amount Invoiced]],0)</f>
        <v>0</v>
      </c>
      <c r="R87" s="10">
        <f>IF(InputAccountsReveived[[#This Row],[EOMonth]]=EOMONTH(FY01_M08,0),InputAccountsReveived[[#This Row],[Amount Invoiced]],0)</f>
        <v>0</v>
      </c>
      <c r="S87" s="10">
        <f>IF(InputAccountsReveived[[#This Row],[EOMonth]]=EOMONTH(FY01_M09,0),InputAccountsReveived[[#This Row],[Amount Invoiced]],0)</f>
        <v>0</v>
      </c>
      <c r="T87" s="10">
        <f>IF(InputAccountsReveived[[#This Row],[EOMonth]]=EOMONTH(FY01_M10,0),InputAccountsReveived[[#This Row],[Amount Invoiced]],0)</f>
        <v>0</v>
      </c>
      <c r="U87" s="10">
        <f>IF(InputAccountsReveived[[#This Row],[EOMonth]]=EOMONTH(FY01_M11,0),InputAccountsReveived[[#This Row],[Amount Invoiced]],0)</f>
        <v>0</v>
      </c>
      <c r="V87" s="10">
        <f>IF(InputAccountsReveived[[#This Row],[EOMonth]]=EOMONTH(FY01_M12,0),InputAccountsReveived[[#This Row],[Amount Invoiced]],0)</f>
        <v>0</v>
      </c>
      <c r="W87" s="18">
        <f>IF(InputAccountsReveived[[#This Row],[EOMonth]]=EOMONTH(FY02_M01,0),InputAccountsReveived[[#This Row],[Amount Invoiced]],0)</f>
        <v>0</v>
      </c>
      <c r="X87" s="18">
        <f>IF(InputAccountsReveived[[#This Row],[EOMonth]]=EOMONTH(FY02_M02,0),InputAccountsReveived[[#This Row],[Amount Invoiced]],0)</f>
        <v>0</v>
      </c>
      <c r="Y87" s="18">
        <f>IF(InputAccountsReveived[[#This Row],[EOMonth]]=EOMONTH(FY02_M03,0),InputAccountsReveived[[#This Row],[Amount Invoiced]],0)</f>
        <v>0</v>
      </c>
      <c r="Z87" s="18">
        <f>IF(InputAccountsReveived[[#This Row],[EOMonth]]=EOMONTH(FY02_M04,0),InputAccountsReveived[[#This Row],[Amount Invoiced]],0)</f>
        <v>0</v>
      </c>
      <c r="AA87" s="18">
        <f>IF(InputAccountsReveived[[#This Row],[EOMonth]]=EOMONTH(FY02_M05,0),InputAccountsReveived[[#This Row],[Amount Invoiced]],0)</f>
        <v>0</v>
      </c>
      <c r="AB87" s="18">
        <f>IF(InputAccountsReveived[[#This Row],[EOMonth]]=EOMONTH(FY02_M06,0),InputAccountsReveived[[#This Row],[Amount Invoiced]],0)</f>
        <v>0</v>
      </c>
      <c r="AC87" s="18">
        <f>IF(InputAccountsReveived[[#This Row],[EOMonth]]=EOMONTH(FY02_M07,0),InputAccountsReveived[[#This Row],[Amount Invoiced]],0)</f>
        <v>0</v>
      </c>
      <c r="AD87" s="18">
        <f>IF(InputAccountsReveived[[#This Row],[EOMonth]]=EOMONTH(FY02_M08,0),InputAccountsReveived[[#This Row],[Amount Invoiced]],0)</f>
        <v>0</v>
      </c>
      <c r="AE87" s="18">
        <f>IF(InputAccountsReveived[[#This Row],[EOMonth]]=EOMONTH(FY02_M09,0),InputAccountsReveived[[#This Row],[Amount Invoiced]],0)</f>
        <v>0</v>
      </c>
      <c r="AF87" s="18">
        <f>IF(InputAccountsReveived[[#This Row],[EOMonth]]=EOMONTH(FY02_M10,0),InputAccountsReveived[[#This Row],[Amount Invoiced]],0)</f>
        <v>0</v>
      </c>
      <c r="AG87" s="18">
        <f>IF(InputAccountsReveived[[#This Row],[EOMonth]]=EOMONTH(FY02_M11,0),InputAccountsReveived[[#This Row],[Amount Invoiced]],0)</f>
        <v>0</v>
      </c>
      <c r="AH87" s="18">
        <f>IF(InputAccountsReveived[[#This Row],[EOMonth]]=EOMONTH(FY02_M12,0),InputAccountsReveived[[#This Row],[Amount Invoiced]],0)</f>
        <v>0</v>
      </c>
      <c r="AI87" s="18">
        <f>IF(InputAccountsReveived[[#This Row],[EOMonth]]=EOMONTH(FY03_M01,0),InputAccountsReveived[[#This Row],[Amount Invoiced]],0)</f>
        <v>0</v>
      </c>
      <c r="AJ87" s="18">
        <f>IF(InputAccountsReveived[[#This Row],[EOMonth]]=EOMONTH(FY03_M02,0),InputAccountsReveived[[#This Row],[Amount Invoiced]],0)</f>
        <v>0</v>
      </c>
      <c r="AK87" s="18">
        <f>IF(InputAccountsReveived[[#This Row],[EOMonth]]=EOMONTH(FY03_M03,0),InputAccountsReveived[[#This Row],[Amount Invoiced]],0)</f>
        <v>0</v>
      </c>
      <c r="AL87" s="18">
        <f>IF(InputAccountsReveived[[#This Row],[EOMonth]]=EOMONTH(FY03_M04,0),InputAccountsReveived[[#This Row],[Amount Invoiced]],0)</f>
        <v>0</v>
      </c>
      <c r="AM87" s="18">
        <f>IF(InputAccountsReveived[[#This Row],[EOMonth]]=EOMONTH(FY03_M05,0),InputAccountsReveived[[#This Row],[Amount Invoiced]],0)</f>
        <v>0</v>
      </c>
      <c r="AN87" s="18">
        <f>IF(InputAccountsReveived[[#This Row],[EOMonth]]=EOMONTH(FY03_M06,0),InputAccountsReveived[[#This Row],[Amount Invoiced]],0)</f>
        <v>0</v>
      </c>
      <c r="AO87" s="18">
        <f>IF(InputAccountsReveived[[#This Row],[EOMonth]]=EOMONTH(FY03_M07,0),InputAccountsReveived[[#This Row],[Amount Invoiced]],0)</f>
        <v>0</v>
      </c>
      <c r="AP87" s="18">
        <f>IF(InputAccountsReveived[[#This Row],[EOMonth]]=EOMONTH(FY03_M08,0),InputAccountsReveived[[#This Row],[Amount Invoiced]],0)</f>
        <v>0</v>
      </c>
      <c r="AQ87" s="18">
        <f>IF(InputAccountsReveived[[#This Row],[EOMonth]]=EOMONTH(FY03_M09,0),InputAccountsReveived[[#This Row],[Amount Invoiced]],0)</f>
        <v>0</v>
      </c>
      <c r="AR87" s="18">
        <f>IF(InputAccountsReveived[[#This Row],[EOMonth]]=EOMONTH(FY03_M10,0),InputAccountsReveived[[#This Row],[Amount Invoiced]],0)</f>
        <v>0</v>
      </c>
      <c r="AS87" s="18">
        <f>IF(InputAccountsReveived[[#This Row],[EOMonth]]=EOMONTH(FY03_M11,0),InputAccountsReveived[[#This Row],[Amount Invoiced]],0)</f>
        <v>0</v>
      </c>
      <c r="AT87" s="18">
        <f>IF(InputAccountsReveived[[#This Row],[EOMonth]]=EOMONTH(FY03_M12,0),InputAccountsReveived[[#This Row],[Amount Invoiced]],0)</f>
        <v>0</v>
      </c>
      <c r="AU87" s="18">
        <f>IF(InputAccountsReveived[[#This Row],[EOMonth]]=EOMONTH(FY04_M01,0),InputAccountsReveived[[#This Row],[Amount Invoiced]],0)</f>
        <v>0</v>
      </c>
      <c r="AV87" s="18">
        <f>IF(InputAccountsReveived[[#This Row],[EOMonth]]=EOMONTH(FY04_M02,0),InputAccountsReveived[[#This Row],[Amount Invoiced]],0)</f>
        <v>0</v>
      </c>
      <c r="AW87" s="18">
        <f>IF(InputAccountsReveived[[#This Row],[EOMonth]]=EOMONTH(FY04_M03,0),InputAccountsReveived[[#This Row],[Amount Invoiced]],0)</f>
        <v>0</v>
      </c>
      <c r="AX87" s="18">
        <f>IF(InputAccountsReveived[[#This Row],[EOMonth]]=EOMONTH(FY04_M04,0),InputAccountsReveived[[#This Row],[Amount Invoiced]],0)</f>
        <v>0</v>
      </c>
      <c r="AY87" s="18">
        <f>IF(InputAccountsReveived[[#This Row],[EOMonth]]=EOMONTH(FY04_M05,0),InputAccountsReveived[[#This Row],[Amount Invoiced]],0)</f>
        <v>0</v>
      </c>
      <c r="AZ87" s="18">
        <f>IF(InputAccountsReveived[[#This Row],[EOMonth]]=EOMONTH(FY04_M06,0),InputAccountsReveived[[#This Row],[Amount Invoiced]],0)</f>
        <v>0</v>
      </c>
      <c r="BA87" s="18">
        <f>IF(InputAccountsReveived[[#This Row],[EOMonth]]=EOMONTH(FY04_M07,0),InputAccountsReveived[[#This Row],[Amount Invoiced]],0)</f>
        <v>0</v>
      </c>
      <c r="BB87" s="18">
        <f>IF(InputAccountsReveived[[#This Row],[EOMonth]]=EOMONTH(FY04_M08,0),InputAccountsReveived[[#This Row],[Amount Invoiced]],0)</f>
        <v>0</v>
      </c>
      <c r="BC87" s="18">
        <f>IF(InputAccountsReveived[[#This Row],[EOMonth]]=EOMONTH(FY04_M09,0),InputAccountsReveived[[#This Row],[Amount Invoiced]],0)</f>
        <v>0</v>
      </c>
      <c r="BD87" s="18">
        <f>IF(InputAccountsReveived[[#This Row],[EOMonth]]=EOMONTH(FY04_M10,0),InputAccountsReveived[[#This Row],[Amount Invoiced]],0)</f>
        <v>0</v>
      </c>
      <c r="BE87" s="18">
        <f>IF(InputAccountsReveived[[#This Row],[EOMonth]]=EOMONTH(FY04_M11,0),InputAccountsReveived[[#This Row],[Amount Invoiced]],0)</f>
        <v>0</v>
      </c>
      <c r="BF87" s="18">
        <f>IF(InputAccountsReveived[[#This Row],[EOMonth]]=EOMONTH(FY04_M12,0),InputAccountsReveived[[#This Row],[Amount Invoiced]],0)</f>
        <v>0</v>
      </c>
      <c r="BG87" s="18">
        <f>IF(InputAccountsReveived[[#This Row],[EOMonth]]=EOMONTH(FY05_M01,0),InputAccountsReveived[[#This Row],[Amount Invoiced]],0)</f>
        <v>0</v>
      </c>
      <c r="BH87" s="18">
        <f>IF(InputAccountsReveived[[#This Row],[EOMonth]]=EOMONTH(FY05_M02,0),InputAccountsReveived[[#This Row],[Amount Invoiced]],0)</f>
        <v>0</v>
      </c>
      <c r="BI87" s="18">
        <f>IF(InputAccountsReveived[[#This Row],[EOMonth]]=EOMONTH(FY05_M03,0),InputAccountsReveived[[#This Row],[Amount Invoiced]],0)</f>
        <v>0</v>
      </c>
      <c r="BJ87" s="18">
        <f>IF(InputAccountsReveived[[#This Row],[EOMonth]]=EOMONTH(FY05_M04,0),InputAccountsReveived[[#This Row],[Amount Invoiced]],0)</f>
        <v>0</v>
      </c>
      <c r="BK87" s="18">
        <f>IF(InputAccountsReveived[[#This Row],[EOMonth]]=EOMONTH(FY05_M05,0),InputAccountsReveived[[#This Row],[Amount Invoiced]],0)</f>
        <v>0</v>
      </c>
      <c r="BL87" s="18">
        <f>IF(InputAccountsReveived[[#This Row],[EOMonth]]=EOMONTH(FY05_M06,0),InputAccountsReveived[[#This Row],[Amount Invoiced]],0)</f>
        <v>0</v>
      </c>
      <c r="BM87" s="18">
        <f>IF(InputAccountsReveived[[#This Row],[EOMonth]]=EOMONTH(FY05_M07,0),InputAccountsReveived[[#This Row],[Amount Invoiced]],0)</f>
        <v>0</v>
      </c>
      <c r="BN87" s="18">
        <f>IF(InputAccountsReveived[[#This Row],[EOMonth]]=EOMONTH(FY05_M08,0),InputAccountsReveived[[#This Row],[Amount Invoiced]],0)</f>
        <v>0</v>
      </c>
      <c r="BO87" s="18">
        <f>IF(InputAccountsReveived[[#This Row],[EOMonth]]=EOMONTH(FY05_M09,0),InputAccountsReveived[[#This Row],[Amount Invoiced]],0)</f>
        <v>0</v>
      </c>
      <c r="BP87" s="18">
        <f>IF(InputAccountsReveived[[#This Row],[EOMonth]]=EOMONTH(FY05_M10,0),InputAccountsReveived[[#This Row],[Amount Invoiced]],0)</f>
        <v>0</v>
      </c>
      <c r="BQ87" s="18">
        <f>IF(InputAccountsReveived[[#This Row],[EOMonth]]=EOMONTH(FY05_M11,0),InputAccountsReveived[[#This Row],[Amount Invoiced]],0)</f>
        <v>0</v>
      </c>
      <c r="BR87" s="18">
        <f>IF(InputAccountsReveived[[#This Row],[EOMonth]]=EOMONTH(FY05_M12,0),InputAccountsReveived[[#This Row],[Amount Invoiced]],0)</f>
        <v>0</v>
      </c>
    </row>
    <row r="88" spans="2:70" ht="16.5" thickTop="1" thickBot="1" x14ac:dyDescent="0.3">
      <c r="B88" s="68"/>
      <c r="C88" s="6"/>
      <c r="D88" s="68"/>
      <c r="E88" s="68"/>
      <c r="F88" s="11"/>
      <c r="G88" s="6"/>
      <c r="H88" s="69" t="str">
        <f>IF(ISBLANK(InputAccountsReveived[[#This Row],[Date Invoiced]]),"",EOMONTH(InputAccountsReveived[[#This Row],[Date Invoiced]],0))</f>
        <v/>
      </c>
      <c r="I88" s="69"/>
      <c r="K88" s="10">
        <f>IF(InputAccountsReveived[[#This Row],[EOMonth]]=EOMONTH(FY01_M01,0),InputAccountsReveived[[#This Row],[Amount Invoiced]],0)</f>
        <v>0</v>
      </c>
      <c r="L88" s="10">
        <f>IF(InputAccountsReveived[[#This Row],[EOMonth]]=EOMONTH(FY01_M02,0),InputAccountsReveived[[#This Row],[Amount Invoiced]],0)</f>
        <v>0</v>
      </c>
      <c r="M88" s="10">
        <f>IF(InputAccountsReveived[[#This Row],[EOMonth]]=EOMONTH(FY01_M03,0),InputAccountsReveived[[#This Row],[Amount Invoiced]],0)</f>
        <v>0</v>
      </c>
      <c r="N88" s="10">
        <f>IF(InputAccountsReveived[[#This Row],[EOMonth]]=EOMONTH(FY01_M04,0),InputAccountsReveived[[#This Row],[Amount Invoiced]],0)</f>
        <v>0</v>
      </c>
      <c r="O88" s="10">
        <f>IF(InputAccountsReveived[[#This Row],[EOMonth]]=EOMONTH(FY01_M05,0),InputAccountsReveived[[#This Row],[Amount Invoiced]],0)</f>
        <v>0</v>
      </c>
      <c r="P88" s="10">
        <f>IF(InputAccountsReveived[[#This Row],[EOMonth]]=EOMONTH(FY01_M06,0),InputAccountsReveived[[#This Row],[Amount Invoiced]],0)</f>
        <v>0</v>
      </c>
      <c r="Q88" s="10">
        <f>IF(InputAccountsReveived[[#This Row],[EOMonth]]=EOMONTH(FY01_M07,0),InputAccountsReveived[[#This Row],[Amount Invoiced]],0)</f>
        <v>0</v>
      </c>
      <c r="R88" s="10">
        <f>IF(InputAccountsReveived[[#This Row],[EOMonth]]=EOMONTH(FY01_M08,0),InputAccountsReveived[[#This Row],[Amount Invoiced]],0)</f>
        <v>0</v>
      </c>
      <c r="S88" s="10">
        <f>IF(InputAccountsReveived[[#This Row],[EOMonth]]=EOMONTH(FY01_M09,0),InputAccountsReveived[[#This Row],[Amount Invoiced]],0)</f>
        <v>0</v>
      </c>
      <c r="T88" s="10">
        <f>IF(InputAccountsReveived[[#This Row],[EOMonth]]=EOMONTH(FY01_M10,0),InputAccountsReveived[[#This Row],[Amount Invoiced]],0)</f>
        <v>0</v>
      </c>
      <c r="U88" s="10">
        <f>IF(InputAccountsReveived[[#This Row],[EOMonth]]=EOMONTH(FY01_M11,0),InputAccountsReveived[[#This Row],[Amount Invoiced]],0)</f>
        <v>0</v>
      </c>
      <c r="V88" s="10">
        <f>IF(InputAccountsReveived[[#This Row],[EOMonth]]=EOMONTH(FY01_M12,0),InputAccountsReveived[[#This Row],[Amount Invoiced]],0)</f>
        <v>0</v>
      </c>
      <c r="W88" s="18">
        <f>IF(InputAccountsReveived[[#This Row],[EOMonth]]=EOMONTH(FY02_M01,0),InputAccountsReveived[[#This Row],[Amount Invoiced]],0)</f>
        <v>0</v>
      </c>
      <c r="X88" s="18">
        <f>IF(InputAccountsReveived[[#This Row],[EOMonth]]=EOMONTH(FY02_M02,0),InputAccountsReveived[[#This Row],[Amount Invoiced]],0)</f>
        <v>0</v>
      </c>
      <c r="Y88" s="18">
        <f>IF(InputAccountsReveived[[#This Row],[EOMonth]]=EOMONTH(FY02_M03,0),InputAccountsReveived[[#This Row],[Amount Invoiced]],0)</f>
        <v>0</v>
      </c>
      <c r="Z88" s="18">
        <f>IF(InputAccountsReveived[[#This Row],[EOMonth]]=EOMONTH(FY02_M04,0),InputAccountsReveived[[#This Row],[Amount Invoiced]],0)</f>
        <v>0</v>
      </c>
      <c r="AA88" s="18">
        <f>IF(InputAccountsReveived[[#This Row],[EOMonth]]=EOMONTH(FY02_M05,0),InputAccountsReveived[[#This Row],[Amount Invoiced]],0)</f>
        <v>0</v>
      </c>
      <c r="AB88" s="18">
        <f>IF(InputAccountsReveived[[#This Row],[EOMonth]]=EOMONTH(FY02_M06,0),InputAccountsReveived[[#This Row],[Amount Invoiced]],0)</f>
        <v>0</v>
      </c>
      <c r="AC88" s="18">
        <f>IF(InputAccountsReveived[[#This Row],[EOMonth]]=EOMONTH(FY02_M07,0),InputAccountsReveived[[#This Row],[Amount Invoiced]],0)</f>
        <v>0</v>
      </c>
      <c r="AD88" s="18">
        <f>IF(InputAccountsReveived[[#This Row],[EOMonth]]=EOMONTH(FY02_M08,0),InputAccountsReveived[[#This Row],[Amount Invoiced]],0)</f>
        <v>0</v>
      </c>
      <c r="AE88" s="18">
        <f>IF(InputAccountsReveived[[#This Row],[EOMonth]]=EOMONTH(FY02_M09,0),InputAccountsReveived[[#This Row],[Amount Invoiced]],0)</f>
        <v>0</v>
      </c>
      <c r="AF88" s="18">
        <f>IF(InputAccountsReveived[[#This Row],[EOMonth]]=EOMONTH(FY02_M10,0),InputAccountsReveived[[#This Row],[Amount Invoiced]],0)</f>
        <v>0</v>
      </c>
      <c r="AG88" s="18">
        <f>IF(InputAccountsReveived[[#This Row],[EOMonth]]=EOMONTH(FY02_M11,0),InputAccountsReveived[[#This Row],[Amount Invoiced]],0)</f>
        <v>0</v>
      </c>
      <c r="AH88" s="18">
        <f>IF(InputAccountsReveived[[#This Row],[EOMonth]]=EOMONTH(FY02_M12,0),InputAccountsReveived[[#This Row],[Amount Invoiced]],0)</f>
        <v>0</v>
      </c>
      <c r="AI88" s="18">
        <f>IF(InputAccountsReveived[[#This Row],[EOMonth]]=EOMONTH(FY03_M01,0),InputAccountsReveived[[#This Row],[Amount Invoiced]],0)</f>
        <v>0</v>
      </c>
      <c r="AJ88" s="18">
        <f>IF(InputAccountsReveived[[#This Row],[EOMonth]]=EOMONTH(FY03_M02,0),InputAccountsReveived[[#This Row],[Amount Invoiced]],0)</f>
        <v>0</v>
      </c>
      <c r="AK88" s="18">
        <f>IF(InputAccountsReveived[[#This Row],[EOMonth]]=EOMONTH(FY03_M03,0),InputAccountsReveived[[#This Row],[Amount Invoiced]],0)</f>
        <v>0</v>
      </c>
      <c r="AL88" s="18">
        <f>IF(InputAccountsReveived[[#This Row],[EOMonth]]=EOMONTH(FY03_M04,0),InputAccountsReveived[[#This Row],[Amount Invoiced]],0)</f>
        <v>0</v>
      </c>
      <c r="AM88" s="18">
        <f>IF(InputAccountsReveived[[#This Row],[EOMonth]]=EOMONTH(FY03_M05,0),InputAccountsReveived[[#This Row],[Amount Invoiced]],0)</f>
        <v>0</v>
      </c>
      <c r="AN88" s="18">
        <f>IF(InputAccountsReveived[[#This Row],[EOMonth]]=EOMONTH(FY03_M06,0),InputAccountsReveived[[#This Row],[Amount Invoiced]],0)</f>
        <v>0</v>
      </c>
      <c r="AO88" s="18">
        <f>IF(InputAccountsReveived[[#This Row],[EOMonth]]=EOMONTH(FY03_M07,0),InputAccountsReveived[[#This Row],[Amount Invoiced]],0)</f>
        <v>0</v>
      </c>
      <c r="AP88" s="18">
        <f>IF(InputAccountsReveived[[#This Row],[EOMonth]]=EOMONTH(FY03_M08,0),InputAccountsReveived[[#This Row],[Amount Invoiced]],0)</f>
        <v>0</v>
      </c>
      <c r="AQ88" s="18">
        <f>IF(InputAccountsReveived[[#This Row],[EOMonth]]=EOMONTH(FY03_M09,0),InputAccountsReveived[[#This Row],[Amount Invoiced]],0)</f>
        <v>0</v>
      </c>
      <c r="AR88" s="18">
        <f>IF(InputAccountsReveived[[#This Row],[EOMonth]]=EOMONTH(FY03_M10,0),InputAccountsReveived[[#This Row],[Amount Invoiced]],0)</f>
        <v>0</v>
      </c>
      <c r="AS88" s="18">
        <f>IF(InputAccountsReveived[[#This Row],[EOMonth]]=EOMONTH(FY03_M11,0),InputAccountsReveived[[#This Row],[Amount Invoiced]],0)</f>
        <v>0</v>
      </c>
      <c r="AT88" s="18">
        <f>IF(InputAccountsReveived[[#This Row],[EOMonth]]=EOMONTH(FY03_M12,0),InputAccountsReveived[[#This Row],[Amount Invoiced]],0)</f>
        <v>0</v>
      </c>
      <c r="AU88" s="18">
        <f>IF(InputAccountsReveived[[#This Row],[EOMonth]]=EOMONTH(FY04_M01,0),InputAccountsReveived[[#This Row],[Amount Invoiced]],0)</f>
        <v>0</v>
      </c>
      <c r="AV88" s="18">
        <f>IF(InputAccountsReveived[[#This Row],[EOMonth]]=EOMONTH(FY04_M02,0),InputAccountsReveived[[#This Row],[Amount Invoiced]],0)</f>
        <v>0</v>
      </c>
      <c r="AW88" s="18">
        <f>IF(InputAccountsReveived[[#This Row],[EOMonth]]=EOMONTH(FY04_M03,0),InputAccountsReveived[[#This Row],[Amount Invoiced]],0)</f>
        <v>0</v>
      </c>
      <c r="AX88" s="18">
        <f>IF(InputAccountsReveived[[#This Row],[EOMonth]]=EOMONTH(FY04_M04,0),InputAccountsReveived[[#This Row],[Amount Invoiced]],0)</f>
        <v>0</v>
      </c>
      <c r="AY88" s="18">
        <f>IF(InputAccountsReveived[[#This Row],[EOMonth]]=EOMONTH(FY04_M05,0),InputAccountsReveived[[#This Row],[Amount Invoiced]],0)</f>
        <v>0</v>
      </c>
      <c r="AZ88" s="18">
        <f>IF(InputAccountsReveived[[#This Row],[EOMonth]]=EOMONTH(FY04_M06,0),InputAccountsReveived[[#This Row],[Amount Invoiced]],0)</f>
        <v>0</v>
      </c>
      <c r="BA88" s="18">
        <f>IF(InputAccountsReveived[[#This Row],[EOMonth]]=EOMONTH(FY04_M07,0),InputAccountsReveived[[#This Row],[Amount Invoiced]],0)</f>
        <v>0</v>
      </c>
      <c r="BB88" s="18">
        <f>IF(InputAccountsReveived[[#This Row],[EOMonth]]=EOMONTH(FY04_M08,0),InputAccountsReveived[[#This Row],[Amount Invoiced]],0)</f>
        <v>0</v>
      </c>
      <c r="BC88" s="18">
        <f>IF(InputAccountsReveived[[#This Row],[EOMonth]]=EOMONTH(FY04_M09,0),InputAccountsReveived[[#This Row],[Amount Invoiced]],0)</f>
        <v>0</v>
      </c>
      <c r="BD88" s="18">
        <f>IF(InputAccountsReveived[[#This Row],[EOMonth]]=EOMONTH(FY04_M10,0),InputAccountsReveived[[#This Row],[Amount Invoiced]],0)</f>
        <v>0</v>
      </c>
      <c r="BE88" s="18">
        <f>IF(InputAccountsReveived[[#This Row],[EOMonth]]=EOMONTH(FY04_M11,0),InputAccountsReveived[[#This Row],[Amount Invoiced]],0)</f>
        <v>0</v>
      </c>
      <c r="BF88" s="18">
        <f>IF(InputAccountsReveived[[#This Row],[EOMonth]]=EOMONTH(FY04_M12,0),InputAccountsReveived[[#This Row],[Amount Invoiced]],0)</f>
        <v>0</v>
      </c>
      <c r="BG88" s="18">
        <f>IF(InputAccountsReveived[[#This Row],[EOMonth]]=EOMONTH(FY05_M01,0),InputAccountsReveived[[#This Row],[Amount Invoiced]],0)</f>
        <v>0</v>
      </c>
      <c r="BH88" s="18">
        <f>IF(InputAccountsReveived[[#This Row],[EOMonth]]=EOMONTH(FY05_M02,0),InputAccountsReveived[[#This Row],[Amount Invoiced]],0)</f>
        <v>0</v>
      </c>
      <c r="BI88" s="18">
        <f>IF(InputAccountsReveived[[#This Row],[EOMonth]]=EOMONTH(FY05_M03,0),InputAccountsReveived[[#This Row],[Amount Invoiced]],0)</f>
        <v>0</v>
      </c>
      <c r="BJ88" s="18">
        <f>IF(InputAccountsReveived[[#This Row],[EOMonth]]=EOMONTH(FY05_M04,0),InputAccountsReveived[[#This Row],[Amount Invoiced]],0)</f>
        <v>0</v>
      </c>
      <c r="BK88" s="18">
        <f>IF(InputAccountsReveived[[#This Row],[EOMonth]]=EOMONTH(FY05_M05,0),InputAccountsReveived[[#This Row],[Amount Invoiced]],0)</f>
        <v>0</v>
      </c>
      <c r="BL88" s="18">
        <f>IF(InputAccountsReveived[[#This Row],[EOMonth]]=EOMONTH(FY05_M06,0),InputAccountsReveived[[#This Row],[Amount Invoiced]],0)</f>
        <v>0</v>
      </c>
      <c r="BM88" s="18">
        <f>IF(InputAccountsReveived[[#This Row],[EOMonth]]=EOMONTH(FY05_M07,0),InputAccountsReveived[[#This Row],[Amount Invoiced]],0)</f>
        <v>0</v>
      </c>
      <c r="BN88" s="18">
        <f>IF(InputAccountsReveived[[#This Row],[EOMonth]]=EOMONTH(FY05_M08,0),InputAccountsReveived[[#This Row],[Amount Invoiced]],0)</f>
        <v>0</v>
      </c>
      <c r="BO88" s="18">
        <f>IF(InputAccountsReveived[[#This Row],[EOMonth]]=EOMONTH(FY05_M09,0),InputAccountsReveived[[#This Row],[Amount Invoiced]],0)</f>
        <v>0</v>
      </c>
      <c r="BP88" s="18">
        <f>IF(InputAccountsReveived[[#This Row],[EOMonth]]=EOMONTH(FY05_M10,0),InputAccountsReveived[[#This Row],[Amount Invoiced]],0)</f>
        <v>0</v>
      </c>
      <c r="BQ88" s="18">
        <f>IF(InputAccountsReveived[[#This Row],[EOMonth]]=EOMONTH(FY05_M11,0),InputAccountsReveived[[#This Row],[Amount Invoiced]],0)</f>
        <v>0</v>
      </c>
      <c r="BR88" s="18">
        <f>IF(InputAccountsReveived[[#This Row],[EOMonth]]=EOMONTH(FY05_M12,0),InputAccountsReveived[[#This Row],[Amount Invoiced]],0)</f>
        <v>0</v>
      </c>
    </row>
    <row r="89" spans="2:70" ht="16.5" thickTop="1" thickBot="1" x14ac:dyDescent="0.3">
      <c r="B89" s="68"/>
      <c r="C89" s="6"/>
      <c r="D89" s="68"/>
      <c r="E89" s="68"/>
      <c r="F89" s="11"/>
      <c r="G89" s="6"/>
      <c r="H89" s="69" t="str">
        <f>IF(ISBLANK(InputAccountsReveived[[#This Row],[Date Invoiced]]),"",EOMONTH(InputAccountsReveived[[#This Row],[Date Invoiced]],0))</f>
        <v/>
      </c>
      <c r="I89" s="69"/>
      <c r="K89" s="10">
        <f>IF(InputAccountsReveived[[#This Row],[EOMonth]]=EOMONTH(FY01_M01,0),InputAccountsReveived[[#This Row],[Amount Invoiced]],0)</f>
        <v>0</v>
      </c>
      <c r="L89" s="10">
        <f>IF(InputAccountsReveived[[#This Row],[EOMonth]]=EOMONTH(FY01_M02,0),InputAccountsReveived[[#This Row],[Amount Invoiced]],0)</f>
        <v>0</v>
      </c>
      <c r="M89" s="10">
        <f>IF(InputAccountsReveived[[#This Row],[EOMonth]]=EOMONTH(FY01_M03,0),InputAccountsReveived[[#This Row],[Amount Invoiced]],0)</f>
        <v>0</v>
      </c>
      <c r="N89" s="10">
        <f>IF(InputAccountsReveived[[#This Row],[EOMonth]]=EOMONTH(FY01_M04,0),InputAccountsReveived[[#This Row],[Amount Invoiced]],0)</f>
        <v>0</v>
      </c>
      <c r="O89" s="10">
        <f>IF(InputAccountsReveived[[#This Row],[EOMonth]]=EOMONTH(FY01_M05,0),InputAccountsReveived[[#This Row],[Amount Invoiced]],0)</f>
        <v>0</v>
      </c>
      <c r="P89" s="10">
        <f>IF(InputAccountsReveived[[#This Row],[EOMonth]]=EOMONTH(FY01_M06,0),InputAccountsReveived[[#This Row],[Amount Invoiced]],0)</f>
        <v>0</v>
      </c>
      <c r="Q89" s="10">
        <f>IF(InputAccountsReveived[[#This Row],[EOMonth]]=EOMONTH(FY01_M07,0),InputAccountsReveived[[#This Row],[Amount Invoiced]],0)</f>
        <v>0</v>
      </c>
      <c r="R89" s="10">
        <f>IF(InputAccountsReveived[[#This Row],[EOMonth]]=EOMONTH(FY01_M08,0),InputAccountsReveived[[#This Row],[Amount Invoiced]],0)</f>
        <v>0</v>
      </c>
      <c r="S89" s="10">
        <f>IF(InputAccountsReveived[[#This Row],[EOMonth]]=EOMONTH(FY01_M09,0),InputAccountsReveived[[#This Row],[Amount Invoiced]],0)</f>
        <v>0</v>
      </c>
      <c r="T89" s="10">
        <f>IF(InputAccountsReveived[[#This Row],[EOMonth]]=EOMONTH(FY01_M10,0),InputAccountsReveived[[#This Row],[Amount Invoiced]],0)</f>
        <v>0</v>
      </c>
      <c r="U89" s="10">
        <f>IF(InputAccountsReveived[[#This Row],[EOMonth]]=EOMONTH(FY01_M11,0),InputAccountsReveived[[#This Row],[Amount Invoiced]],0)</f>
        <v>0</v>
      </c>
      <c r="V89" s="10">
        <f>IF(InputAccountsReveived[[#This Row],[EOMonth]]=EOMONTH(FY01_M12,0),InputAccountsReveived[[#This Row],[Amount Invoiced]],0)</f>
        <v>0</v>
      </c>
      <c r="W89" s="18">
        <f>IF(InputAccountsReveived[[#This Row],[EOMonth]]=EOMONTH(FY02_M01,0),InputAccountsReveived[[#This Row],[Amount Invoiced]],0)</f>
        <v>0</v>
      </c>
      <c r="X89" s="18">
        <f>IF(InputAccountsReveived[[#This Row],[EOMonth]]=EOMONTH(FY02_M02,0),InputAccountsReveived[[#This Row],[Amount Invoiced]],0)</f>
        <v>0</v>
      </c>
      <c r="Y89" s="18">
        <f>IF(InputAccountsReveived[[#This Row],[EOMonth]]=EOMONTH(FY02_M03,0),InputAccountsReveived[[#This Row],[Amount Invoiced]],0)</f>
        <v>0</v>
      </c>
      <c r="Z89" s="18">
        <f>IF(InputAccountsReveived[[#This Row],[EOMonth]]=EOMONTH(FY02_M04,0),InputAccountsReveived[[#This Row],[Amount Invoiced]],0)</f>
        <v>0</v>
      </c>
      <c r="AA89" s="18">
        <f>IF(InputAccountsReveived[[#This Row],[EOMonth]]=EOMONTH(FY02_M05,0),InputAccountsReveived[[#This Row],[Amount Invoiced]],0)</f>
        <v>0</v>
      </c>
      <c r="AB89" s="18">
        <f>IF(InputAccountsReveived[[#This Row],[EOMonth]]=EOMONTH(FY02_M06,0),InputAccountsReveived[[#This Row],[Amount Invoiced]],0)</f>
        <v>0</v>
      </c>
      <c r="AC89" s="18">
        <f>IF(InputAccountsReveived[[#This Row],[EOMonth]]=EOMONTH(FY02_M07,0),InputAccountsReveived[[#This Row],[Amount Invoiced]],0)</f>
        <v>0</v>
      </c>
      <c r="AD89" s="18">
        <f>IF(InputAccountsReveived[[#This Row],[EOMonth]]=EOMONTH(FY02_M08,0),InputAccountsReveived[[#This Row],[Amount Invoiced]],0)</f>
        <v>0</v>
      </c>
      <c r="AE89" s="18">
        <f>IF(InputAccountsReveived[[#This Row],[EOMonth]]=EOMONTH(FY02_M09,0),InputAccountsReveived[[#This Row],[Amount Invoiced]],0)</f>
        <v>0</v>
      </c>
      <c r="AF89" s="18">
        <f>IF(InputAccountsReveived[[#This Row],[EOMonth]]=EOMONTH(FY02_M10,0),InputAccountsReveived[[#This Row],[Amount Invoiced]],0)</f>
        <v>0</v>
      </c>
      <c r="AG89" s="18">
        <f>IF(InputAccountsReveived[[#This Row],[EOMonth]]=EOMONTH(FY02_M11,0),InputAccountsReveived[[#This Row],[Amount Invoiced]],0)</f>
        <v>0</v>
      </c>
      <c r="AH89" s="18">
        <f>IF(InputAccountsReveived[[#This Row],[EOMonth]]=EOMONTH(FY02_M12,0),InputAccountsReveived[[#This Row],[Amount Invoiced]],0)</f>
        <v>0</v>
      </c>
      <c r="AI89" s="18">
        <f>IF(InputAccountsReveived[[#This Row],[EOMonth]]=EOMONTH(FY03_M01,0),InputAccountsReveived[[#This Row],[Amount Invoiced]],0)</f>
        <v>0</v>
      </c>
      <c r="AJ89" s="18">
        <f>IF(InputAccountsReveived[[#This Row],[EOMonth]]=EOMONTH(FY03_M02,0),InputAccountsReveived[[#This Row],[Amount Invoiced]],0)</f>
        <v>0</v>
      </c>
      <c r="AK89" s="18">
        <f>IF(InputAccountsReveived[[#This Row],[EOMonth]]=EOMONTH(FY03_M03,0),InputAccountsReveived[[#This Row],[Amount Invoiced]],0)</f>
        <v>0</v>
      </c>
      <c r="AL89" s="18">
        <f>IF(InputAccountsReveived[[#This Row],[EOMonth]]=EOMONTH(FY03_M04,0),InputAccountsReveived[[#This Row],[Amount Invoiced]],0)</f>
        <v>0</v>
      </c>
      <c r="AM89" s="18">
        <f>IF(InputAccountsReveived[[#This Row],[EOMonth]]=EOMONTH(FY03_M05,0),InputAccountsReveived[[#This Row],[Amount Invoiced]],0)</f>
        <v>0</v>
      </c>
      <c r="AN89" s="18">
        <f>IF(InputAccountsReveived[[#This Row],[EOMonth]]=EOMONTH(FY03_M06,0),InputAccountsReveived[[#This Row],[Amount Invoiced]],0)</f>
        <v>0</v>
      </c>
      <c r="AO89" s="18">
        <f>IF(InputAccountsReveived[[#This Row],[EOMonth]]=EOMONTH(FY03_M07,0),InputAccountsReveived[[#This Row],[Amount Invoiced]],0)</f>
        <v>0</v>
      </c>
      <c r="AP89" s="18">
        <f>IF(InputAccountsReveived[[#This Row],[EOMonth]]=EOMONTH(FY03_M08,0),InputAccountsReveived[[#This Row],[Amount Invoiced]],0)</f>
        <v>0</v>
      </c>
      <c r="AQ89" s="18">
        <f>IF(InputAccountsReveived[[#This Row],[EOMonth]]=EOMONTH(FY03_M09,0),InputAccountsReveived[[#This Row],[Amount Invoiced]],0)</f>
        <v>0</v>
      </c>
      <c r="AR89" s="18">
        <f>IF(InputAccountsReveived[[#This Row],[EOMonth]]=EOMONTH(FY03_M10,0),InputAccountsReveived[[#This Row],[Amount Invoiced]],0)</f>
        <v>0</v>
      </c>
      <c r="AS89" s="18">
        <f>IF(InputAccountsReveived[[#This Row],[EOMonth]]=EOMONTH(FY03_M11,0),InputAccountsReveived[[#This Row],[Amount Invoiced]],0)</f>
        <v>0</v>
      </c>
      <c r="AT89" s="18">
        <f>IF(InputAccountsReveived[[#This Row],[EOMonth]]=EOMONTH(FY03_M12,0),InputAccountsReveived[[#This Row],[Amount Invoiced]],0)</f>
        <v>0</v>
      </c>
      <c r="AU89" s="18">
        <f>IF(InputAccountsReveived[[#This Row],[EOMonth]]=EOMONTH(FY04_M01,0),InputAccountsReveived[[#This Row],[Amount Invoiced]],0)</f>
        <v>0</v>
      </c>
      <c r="AV89" s="18">
        <f>IF(InputAccountsReveived[[#This Row],[EOMonth]]=EOMONTH(FY04_M02,0),InputAccountsReveived[[#This Row],[Amount Invoiced]],0)</f>
        <v>0</v>
      </c>
      <c r="AW89" s="18">
        <f>IF(InputAccountsReveived[[#This Row],[EOMonth]]=EOMONTH(FY04_M03,0),InputAccountsReveived[[#This Row],[Amount Invoiced]],0)</f>
        <v>0</v>
      </c>
      <c r="AX89" s="18">
        <f>IF(InputAccountsReveived[[#This Row],[EOMonth]]=EOMONTH(FY04_M04,0),InputAccountsReveived[[#This Row],[Amount Invoiced]],0)</f>
        <v>0</v>
      </c>
      <c r="AY89" s="18">
        <f>IF(InputAccountsReveived[[#This Row],[EOMonth]]=EOMONTH(FY04_M05,0),InputAccountsReveived[[#This Row],[Amount Invoiced]],0)</f>
        <v>0</v>
      </c>
      <c r="AZ89" s="18">
        <f>IF(InputAccountsReveived[[#This Row],[EOMonth]]=EOMONTH(FY04_M06,0),InputAccountsReveived[[#This Row],[Amount Invoiced]],0)</f>
        <v>0</v>
      </c>
      <c r="BA89" s="18">
        <f>IF(InputAccountsReveived[[#This Row],[EOMonth]]=EOMONTH(FY04_M07,0),InputAccountsReveived[[#This Row],[Amount Invoiced]],0)</f>
        <v>0</v>
      </c>
      <c r="BB89" s="18">
        <f>IF(InputAccountsReveived[[#This Row],[EOMonth]]=EOMONTH(FY04_M08,0),InputAccountsReveived[[#This Row],[Amount Invoiced]],0)</f>
        <v>0</v>
      </c>
      <c r="BC89" s="18">
        <f>IF(InputAccountsReveived[[#This Row],[EOMonth]]=EOMONTH(FY04_M09,0),InputAccountsReveived[[#This Row],[Amount Invoiced]],0)</f>
        <v>0</v>
      </c>
      <c r="BD89" s="18">
        <f>IF(InputAccountsReveived[[#This Row],[EOMonth]]=EOMONTH(FY04_M10,0),InputAccountsReveived[[#This Row],[Amount Invoiced]],0)</f>
        <v>0</v>
      </c>
      <c r="BE89" s="18">
        <f>IF(InputAccountsReveived[[#This Row],[EOMonth]]=EOMONTH(FY04_M11,0),InputAccountsReveived[[#This Row],[Amount Invoiced]],0)</f>
        <v>0</v>
      </c>
      <c r="BF89" s="18">
        <f>IF(InputAccountsReveived[[#This Row],[EOMonth]]=EOMONTH(FY04_M12,0),InputAccountsReveived[[#This Row],[Amount Invoiced]],0)</f>
        <v>0</v>
      </c>
      <c r="BG89" s="18">
        <f>IF(InputAccountsReveived[[#This Row],[EOMonth]]=EOMONTH(FY05_M01,0),InputAccountsReveived[[#This Row],[Amount Invoiced]],0)</f>
        <v>0</v>
      </c>
      <c r="BH89" s="18">
        <f>IF(InputAccountsReveived[[#This Row],[EOMonth]]=EOMONTH(FY05_M02,0),InputAccountsReveived[[#This Row],[Amount Invoiced]],0)</f>
        <v>0</v>
      </c>
      <c r="BI89" s="18">
        <f>IF(InputAccountsReveived[[#This Row],[EOMonth]]=EOMONTH(FY05_M03,0),InputAccountsReveived[[#This Row],[Amount Invoiced]],0)</f>
        <v>0</v>
      </c>
      <c r="BJ89" s="18">
        <f>IF(InputAccountsReveived[[#This Row],[EOMonth]]=EOMONTH(FY05_M04,0),InputAccountsReveived[[#This Row],[Amount Invoiced]],0)</f>
        <v>0</v>
      </c>
      <c r="BK89" s="18">
        <f>IF(InputAccountsReveived[[#This Row],[EOMonth]]=EOMONTH(FY05_M05,0),InputAccountsReveived[[#This Row],[Amount Invoiced]],0)</f>
        <v>0</v>
      </c>
      <c r="BL89" s="18">
        <f>IF(InputAccountsReveived[[#This Row],[EOMonth]]=EOMONTH(FY05_M06,0),InputAccountsReveived[[#This Row],[Amount Invoiced]],0)</f>
        <v>0</v>
      </c>
      <c r="BM89" s="18">
        <f>IF(InputAccountsReveived[[#This Row],[EOMonth]]=EOMONTH(FY05_M07,0),InputAccountsReveived[[#This Row],[Amount Invoiced]],0)</f>
        <v>0</v>
      </c>
      <c r="BN89" s="18">
        <f>IF(InputAccountsReveived[[#This Row],[EOMonth]]=EOMONTH(FY05_M08,0),InputAccountsReveived[[#This Row],[Amount Invoiced]],0)</f>
        <v>0</v>
      </c>
      <c r="BO89" s="18">
        <f>IF(InputAccountsReveived[[#This Row],[EOMonth]]=EOMONTH(FY05_M09,0),InputAccountsReveived[[#This Row],[Amount Invoiced]],0)</f>
        <v>0</v>
      </c>
      <c r="BP89" s="18">
        <f>IF(InputAccountsReveived[[#This Row],[EOMonth]]=EOMONTH(FY05_M10,0),InputAccountsReveived[[#This Row],[Amount Invoiced]],0)</f>
        <v>0</v>
      </c>
      <c r="BQ89" s="18">
        <f>IF(InputAccountsReveived[[#This Row],[EOMonth]]=EOMONTH(FY05_M11,0),InputAccountsReveived[[#This Row],[Amount Invoiced]],0)</f>
        <v>0</v>
      </c>
      <c r="BR89" s="18">
        <f>IF(InputAccountsReveived[[#This Row],[EOMonth]]=EOMONTH(FY05_M12,0),InputAccountsReveived[[#This Row],[Amount Invoiced]],0)</f>
        <v>0</v>
      </c>
    </row>
    <row r="90" spans="2:70" ht="16.5" thickTop="1" thickBot="1" x14ac:dyDescent="0.3">
      <c r="B90" s="68"/>
      <c r="C90" s="6"/>
      <c r="D90" s="68"/>
      <c r="E90" s="68"/>
      <c r="F90" s="11"/>
      <c r="G90" s="6"/>
      <c r="H90" s="69" t="str">
        <f>IF(ISBLANK(InputAccountsReveived[[#This Row],[Date Invoiced]]),"",EOMONTH(InputAccountsReveived[[#This Row],[Date Invoiced]],0))</f>
        <v/>
      </c>
      <c r="I90" s="69"/>
      <c r="K90" s="10">
        <f>IF(InputAccountsReveived[[#This Row],[EOMonth]]=EOMONTH(FY01_M01,0),InputAccountsReveived[[#This Row],[Amount Invoiced]],0)</f>
        <v>0</v>
      </c>
      <c r="L90" s="10">
        <f>IF(InputAccountsReveived[[#This Row],[EOMonth]]=EOMONTH(FY01_M02,0),InputAccountsReveived[[#This Row],[Amount Invoiced]],0)</f>
        <v>0</v>
      </c>
      <c r="M90" s="10">
        <f>IF(InputAccountsReveived[[#This Row],[EOMonth]]=EOMONTH(FY01_M03,0),InputAccountsReveived[[#This Row],[Amount Invoiced]],0)</f>
        <v>0</v>
      </c>
      <c r="N90" s="10">
        <f>IF(InputAccountsReveived[[#This Row],[EOMonth]]=EOMONTH(FY01_M04,0),InputAccountsReveived[[#This Row],[Amount Invoiced]],0)</f>
        <v>0</v>
      </c>
      <c r="O90" s="10">
        <f>IF(InputAccountsReveived[[#This Row],[EOMonth]]=EOMONTH(FY01_M05,0),InputAccountsReveived[[#This Row],[Amount Invoiced]],0)</f>
        <v>0</v>
      </c>
      <c r="P90" s="10">
        <f>IF(InputAccountsReveived[[#This Row],[EOMonth]]=EOMONTH(FY01_M06,0),InputAccountsReveived[[#This Row],[Amount Invoiced]],0)</f>
        <v>0</v>
      </c>
      <c r="Q90" s="10">
        <f>IF(InputAccountsReveived[[#This Row],[EOMonth]]=EOMONTH(FY01_M07,0),InputAccountsReveived[[#This Row],[Amount Invoiced]],0)</f>
        <v>0</v>
      </c>
      <c r="R90" s="10">
        <f>IF(InputAccountsReveived[[#This Row],[EOMonth]]=EOMONTH(FY01_M08,0),InputAccountsReveived[[#This Row],[Amount Invoiced]],0)</f>
        <v>0</v>
      </c>
      <c r="S90" s="10">
        <f>IF(InputAccountsReveived[[#This Row],[EOMonth]]=EOMONTH(FY01_M09,0),InputAccountsReveived[[#This Row],[Amount Invoiced]],0)</f>
        <v>0</v>
      </c>
      <c r="T90" s="10">
        <f>IF(InputAccountsReveived[[#This Row],[EOMonth]]=EOMONTH(FY01_M10,0),InputAccountsReveived[[#This Row],[Amount Invoiced]],0)</f>
        <v>0</v>
      </c>
      <c r="U90" s="10">
        <f>IF(InputAccountsReveived[[#This Row],[EOMonth]]=EOMONTH(FY01_M11,0),InputAccountsReveived[[#This Row],[Amount Invoiced]],0)</f>
        <v>0</v>
      </c>
      <c r="V90" s="10">
        <f>IF(InputAccountsReveived[[#This Row],[EOMonth]]=EOMONTH(FY01_M12,0),InputAccountsReveived[[#This Row],[Amount Invoiced]],0)</f>
        <v>0</v>
      </c>
      <c r="W90" s="18">
        <f>IF(InputAccountsReveived[[#This Row],[EOMonth]]=EOMONTH(FY02_M01,0),InputAccountsReveived[[#This Row],[Amount Invoiced]],0)</f>
        <v>0</v>
      </c>
      <c r="X90" s="18">
        <f>IF(InputAccountsReveived[[#This Row],[EOMonth]]=EOMONTH(FY02_M02,0),InputAccountsReveived[[#This Row],[Amount Invoiced]],0)</f>
        <v>0</v>
      </c>
      <c r="Y90" s="18">
        <f>IF(InputAccountsReveived[[#This Row],[EOMonth]]=EOMONTH(FY02_M03,0),InputAccountsReveived[[#This Row],[Amount Invoiced]],0)</f>
        <v>0</v>
      </c>
      <c r="Z90" s="18">
        <f>IF(InputAccountsReveived[[#This Row],[EOMonth]]=EOMONTH(FY02_M04,0),InputAccountsReveived[[#This Row],[Amount Invoiced]],0)</f>
        <v>0</v>
      </c>
      <c r="AA90" s="18">
        <f>IF(InputAccountsReveived[[#This Row],[EOMonth]]=EOMONTH(FY02_M05,0),InputAccountsReveived[[#This Row],[Amount Invoiced]],0)</f>
        <v>0</v>
      </c>
      <c r="AB90" s="18">
        <f>IF(InputAccountsReveived[[#This Row],[EOMonth]]=EOMONTH(FY02_M06,0),InputAccountsReveived[[#This Row],[Amount Invoiced]],0)</f>
        <v>0</v>
      </c>
      <c r="AC90" s="18">
        <f>IF(InputAccountsReveived[[#This Row],[EOMonth]]=EOMONTH(FY02_M07,0),InputAccountsReveived[[#This Row],[Amount Invoiced]],0)</f>
        <v>0</v>
      </c>
      <c r="AD90" s="18">
        <f>IF(InputAccountsReveived[[#This Row],[EOMonth]]=EOMONTH(FY02_M08,0),InputAccountsReveived[[#This Row],[Amount Invoiced]],0)</f>
        <v>0</v>
      </c>
      <c r="AE90" s="18">
        <f>IF(InputAccountsReveived[[#This Row],[EOMonth]]=EOMONTH(FY02_M09,0),InputAccountsReveived[[#This Row],[Amount Invoiced]],0)</f>
        <v>0</v>
      </c>
      <c r="AF90" s="18">
        <f>IF(InputAccountsReveived[[#This Row],[EOMonth]]=EOMONTH(FY02_M10,0),InputAccountsReveived[[#This Row],[Amount Invoiced]],0)</f>
        <v>0</v>
      </c>
      <c r="AG90" s="18">
        <f>IF(InputAccountsReveived[[#This Row],[EOMonth]]=EOMONTH(FY02_M11,0),InputAccountsReveived[[#This Row],[Amount Invoiced]],0)</f>
        <v>0</v>
      </c>
      <c r="AH90" s="18">
        <f>IF(InputAccountsReveived[[#This Row],[EOMonth]]=EOMONTH(FY02_M12,0),InputAccountsReveived[[#This Row],[Amount Invoiced]],0)</f>
        <v>0</v>
      </c>
      <c r="AI90" s="18">
        <f>IF(InputAccountsReveived[[#This Row],[EOMonth]]=EOMONTH(FY03_M01,0),InputAccountsReveived[[#This Row],[Amount Invoiced]],0)</f>
        <v>0</v>
      </c>
      <c r="AJ90" s="18">
        <f>IF(InputAccountsReveived[[#This Row],[EOMonth]]=EOMONTH(FY03_M02,0),InputAccountsReveived[[#This Row],[Amount Invoiced]],0)</f>
        <v>0</v>
      </c>
      <c r="AK90" s="18">
        <f>IF(InputAccountsReveived[[#This Row],[EOMonth]]=EOMONTH(FY03_M03,0),InputAccountsReveived[[#This Row],[Amount Invoiced]],0)</f>
        <v>0</v>
      </c>
      <c r="AL90" s="18">
        <f>IF(InputAccountsReveived[[#This Row],[EOMonth]]=EOMONTH(FY03_M04,0),InputAccountsReveived[[#This Row],[Amount Invoiced]],0)</f>
        <v>0</v>
      </c>
      <c r="AM90" s="18">
        <f>IF(InputAccountsReveived[[#This Row],[EOMonth]]=EOMONTH(FY03_M05,0),InputAccountsReveived[[#This Row],[Amount Invoiced]],0)</f>
        <v>0</v>
      </c>
      <c r="AN90" s="18">
        <f>IF(InputAccountsReveived[[#This Row],[EOMonth]]=EOMONTH(FY03_M06,0),InputAccountsReveived[[#This Row],[Amount Invoiced]],0)</f>
        <v>0</v>
      </c>
      <c r="AO90" s="18">
        <f>IF(InputAccountsReveived[[#This Row],[EOMonth]]=EOMONTH(FY03_M07,0),InputAccountsReveived[[#This Row],[Amount Invoiced]],0)</f>
        <v>0</v>
      </c>
      <c r="AP90" s="18">
        <f>IF(InputAccountsReveived[[#This Row],[EOMonth]]=EOMONTH(FY03_M08,0),InputAccountsReveived[[#This Row],[Amount Invoiced]],0)</f>
        <v>0</v>
      </c>
      <c r="AQ90" s="18">
        <f>IF(InputAccountsReveived[[#This Row],[EOMonth]]=EOMONTH(FY03_M09,0),InputAccountsReveived[[#This Row],[Amount Invoiced]],0)</f>
        <v>0</v>
      </c>
      <c r="AR90" s="18">
        <f>IF(InputAccountsReveived[[#This Row],[EOMonth]]=EOMONTH(FY03_M10,0),InputAccountsReveived[[#This Row],[Amount Invoiced]],0)</f>
        <v>0</v>
      </c>
      <c r="AS90" s="18">
        <f>IF(InputAccountsReveived[[#This Row],[EOMonth]]=EOMONTH(FY03_M11,0),InputAccountsReveived[[#This Row],[Amount Invoiced]],0)</f>
        <v>0</v>
      </c>
      <c r="AT90" s="18">
        <f>IF(InputAccountsReveived[[#This Row],[EOMonth]]=EOMONTH(FY03_M12,0),InputAccountsReveived[[#This Row],[Amount Invoiced]],0)</f>
        <v>0</v>
      </c>
      <c r="AU90" s="18">
        <f>IF(InputAccountsReveived[[#This Row],[EOMonth]]=EOMONTH(FY04_M01,0),InputAccountsReveived[[#This Row],[Amount Invoiced]],0)</f>
        <v>0</v>
      </c>
      <c r="AV90" s="18">
        <f>IF(InputAccountsReveived[[#This Row],[EOMonth]]=EOMONTH(FY04_M02,0),InputAccountsReveived[[#This Row],[Amount Invoiced]],0)</f>
        <v>0</v>
      </c>
      <c r="AW90" s="18">
        <f>IF(InputAccountsReveived[[#This Row],[EOMonth]]=EOMONTH(FY04_M03,0),InputAccountsReveived[[#This Row],[Amount Invoiced]],0)</f>
        <v>0</v>
      </c>
      <c r="AX90" s="18">
        <f>IF(InputAccountsReveived[[#This Row],[EOMonth]]=EOMONTH(FY04_M04,0),InputAccountsReveived[[#This Row],[Amount Invoiced]],0)</f>
        <v>0</v>
      </c>
      <c r="AY90" s="18">
        <f>IF(InputAccountsReveived[[#This Row],[EOMonth]]=EOMONTH(FY04_M05,0),InputAccountsReveived[[#This Row],[Amount Invoiced]],0)</f>
        <v>0</v>
      </c>
      <c r="AZ90" s="18">
        <f>IF(InputAccountsReveived[[#This Row],[EOMonth]]=EOMONTH(FY04_M06,0),InputAccountsReveived[[#This Row],[Amount Invoiced]],0)</f>
        <v>0</v>
      </c>
      <c r="BA90" s="18">
        <f>IF(InputAccountsReveived[[#This Row],[EOMonth]]=EOMONTH(FY04_M07,0),InputAccountsReveived[[#This Row],[Amount Invoiced]],0)</f>
        <v>0</v>
      </c>
      <c r="BB90" s="18">
        <f>IF(InputAccountsReveived[[#This Row],[EOMonth]]=EOMONTH(FY04_M08,0),InputAccountsReveived[[#This Row],[Amount Invoiced]],0)</f>
        <v>0</v>
      </c>
      <c r="BC90" s="18">
        <f>IF(InputAccountsReveived[[#This Row],[EOMonth]]=EOMONTH(FY04_M09,0),InputAccountsReveived[[#This Row],[Amount Invoiced]],0)</f>
        <v>0</v>
      </c>
      <c r="BD90" s="18">
        <f>IF(InputAccountsReveived[[#This Row],[EOMonth]]=EOMONTH(FY04_M10,0),InputAccountsReveived[[#This Row],[Amount Invoiced]],0)</f>
        <v>0</v>
      </c>
      <c r="BE90" s="18">
        <f>IF(InputAccountsReveived[[#This Row],[EOMonth]]=EOMONTH(FY04_M11,0),InputAccountsReveived[[#This Row],[Amount Invoiced]],0)</f>
        <v>0</v>
      </c>
      <c r="BF90" s="18">
        <f>IF(InputAccountsReveived[[#This Row],[EOMonth]]=EOMONTH(FY04_M12,0),InputAccountsReveived[[#This Row],[Amount Invoiced]],0)</f>
        <v>0</v>
      </c>
      <c r="BG90" s="18">
        <f>IF(InputAccountsReveived[[#This Row],[EOMonth]]=EOMONTH(FY05_M01,0),InputAccountsReveived[[#This Row],[Amount Invoiced]],0)</f>
        <v>0</v>
      </c>
      <c r="BH90" s="18">
        <f>IF(InputAccountsReveived[[#This Row],[EOMonth]]=EOMONTH(FY05_M02,0),InputAccountsReveived[[#This Row],[Amount Invoiced]],0)</f>
        <v>0</v>
      </c>
      <c r="BI90" s="18">
        <f>IF(InputAccountsReveived[[#This Row],[EOMonth]]=EOMONTH(FY05_M03,0),InputAccountsReveived[[#This Row],[Amount Invoiced]],0)</f>
        <v>0</v>
      </c>
      <c r="BJ90" s="18">
        <f>IF(InputAccountsReveived[[#This Row],[EOMonth]]=EOMONTH(FY05_M04,0),InputAccountsReveived[[#This Row],[Amount Invoiced]],0)</f>
        <v>0</v>
      </c>
      <c r="BK90" s="18">
        <f>IF(InputAccountsReveived[[#This Row],[EOMonth]]=EOMONTH(FY05_M05,0),InputAccountsReveived[[#This Row],[Amount Invoiced]],0)</f>
        <v>0</v>
      </c>
      <c r="BL90" s="18">
        <f>IF(InputAccountsReveived[[#This Row],[EOMonth]]=EOMONTH(FY05_M06,0),InputAccountsReveived[[#This Row],[Amount Invoiced]],0)</f>
        <v>0</v>
      </c>
      <c r="BM90" s="18">
        <f>IF(InputAccountsReveived[[#This Row],[EOMonth]]=EOMONTH(FY05_M07,0),InputAccountsReveived[[#This Row],[Amount Invoiced]],0)</f>
        <v>0</v>
      </c>
      <c r="BN90" s="18">
        <f>IF(InputAccountsReveived[[#This Row],[EOMonth]]=EOMONTH(FY05_M08,0),InputAccountsReveived[[#This Row],[Amount Invoiced]],0)</f>
        <v>0</v>
      </c>
      <c r="BO90" s="18">
        <f>IF(InputAccountsReveived[[#This Row],[EOMonth]]=EOMONTH(FY05_M09,0),InputAccountsReveived[[#This Row],[Amount Invoiced]],0)</f>
        <v>0</v>
      </c>
      <c r="BP90" s="18">
        <f>IF(InputAccountsReveived[[#This Row],[EOMonth]]=EOMONTH(FY05_M10,0),InputAccountsReveived[[#This Row],[Amount Invoiced]],0)</f>
        <v>0</v>
      </c>
      <c r="BQ90" s="18">
        <f>IF(InputAccountsReveived[[#This Row],[EOMonth]]=EOMONTH(FY05_M11,0),InputAccountsReveived[[#This Row],[Amount Invoiced]],0)</f>
        <v>0</v>
      </c>
      <c r="BR90" s="18">
        <f>IF(InputAccountsReveived[[#This Row],[EOMonth]]=EOMONTH(FY05_M12,0),InputAccountsReveived[[#This Row],[Amount Invoiced]],0)</f>
        <v>0</v>
      </c>
    </row>
    <row r="91" spans="2:70" ht="16.5" thickTop="1" thickBot="1" x14ac:dyDescent="0.3">
      <c r="B91" s="68"/>
      <c r="C91" s="6"/>
      <c r="D91" s="68"/>
      <c r="E91" s="68"/>
      <c r="F91" s="11"/>
      <c r="G91" s="6"/>
      <c r="H91" s="69" t="str">
        <f>IF(ISBLANK(InputAccountsReveived[[#This Row],[Date Invoiced]]),"",EOMONTH(InputAccountsReveived[[#This Row],[Date Invoiced]],0))</f>
        <v/>
      </c>
      <c r="I91" s="69"/>
      <c r="K91" s="10">
        <f>IF(InputAccountsReveived[[#This Row],[EOMonth]]=EOMONTH(FY01_M01,0),InputAccountsReveived[[#This Row],[Amount Invoiced]],0)</f>
        <v>0</v>
      </c>
      <c r="L91" s="10">
        <f>IF(InputAccountsReveived[[#This Row],[EOMonth]]=EOMONTH(FY01_M02,0),InputAccountsReveived[[#This Row],[Amount Invoiced]],0)</f>
        <v>0</v>
      </c>
      <c r="M91" s="10">
        <f>IF(InputAccountsReveived[[#This Row],[EOMonth]]=EOMONTH(FY01_M03,0),InputAccountsReveived[[#This Row],[Amount Invoiced]],0)</f>
        <v>0</v>
      </c>
      <c r="N91" s="10">
        <f>IF(InputAccountsReveived[[#This Row],[EOMonth]]=EOMONTH(FY01_M04,0),InputAccountsReveived[[#This Row],[Amount Invoiced]],0)</f>
        <v>0</v>
      </c>
      <c r="O91" s="10">
        <f>IF(InputAccountsReveived[[#This Row],[EOMonth]]=EOMONTH(FY01_M05,0),InputAccountsReveived[[#This Row],[Amount Invoiced]],0)</f>
        <v>0</v>
      </c>
      <c r="P91" s="10">
        <f>IF(InputAccountsReveived[[#This Row],[EOMonth]]=EOMONTH(FY01_M06,0),InputAccountsReveived[[#This Row],[Amount Invoiced]],0)</f>
        <v>0</v>
      </c>
      <c r="Q91" s="10">
        <f>IF(InputAccountsReveived[[#This Row],[EOMonth]]=EOMONTH(FY01_M07,0),InputAccountsReveived[[#This Row],[Amount Invoiced]],0)</f>
        <v>0</v>
      </c>
      <c r="R91" s="10">
        <f>IF(InputAccountsReveived[[#This Row],[EOMonth]]=EOMONTH(FY01_M08,0),InputAccountsReveived[[#This Row],[Amount Invoiced]],0)</f>
        <v>0</v>
      </c>
      <c r="S91" s="10">
        <f>IF(InputAccountsReveived[[#This Row],[EOMonth]]=EOMONTH(FY01_M09,0),InputAccountsReveived[[#This Row],[Amount Invoiced]],0)</f>
        <v>0</v>
      </c>
      <c r="T91" s="10">
        <f>IF(InputAccountsReveived[[#This Row],[EOMonth]]=EOMONTH(FY01_M10,0),InputAccountsReveived[[#This Row],[Amount Invoiced]],0)</f>
        <v>0</v>
      </c>
      <c r="U91" s="10">
        <f>IF(InputAccountsReveived[[#This Row],[EOMonth]]=EOMONTH(FY01_M11,0),InputAccountsReveived[[#This Row],[Amount Invoiced]],0)</f>
        <v>0</v>
      </c>
      <c r="V91" s="10">
        <f>IF(InputAccountsReveived[[#This Row],[EOMonth]]=EOMONTH(FY01_M12,0),InputAccountsReveived[[#This Row],[Amount Invoiced]],0)</f>
        <v>0</v>
      </c>
      <c r="W91" s="18">
        <f>IF(InputAccountsReveived[[#This Row],[EOMonth]]=EOMONTH(FY02_M01,0),InputAccountsReveived[[#This Row],[Amount Invoiced]],0)</f>
        <v>0</v>
      </c>
      <c r="X91" s="18">
        <f>IF(InputAccountsReveived[[#This Row],[EOMonth]]=EOMONTH(FY02_M02,0),InputAccountsReveived[[#This Row],[Amount Invoiced]],0)</f>
        <v>0</v>
      </c>
      <c r="Y91" s="18">
        <f>IF(InputAccountsReveived[[#This Row],[EOMonth]]=EOMONTH(FY02_M03,0),InputAccountsReveived[[#This Row],[Amount Invoiced]],0)</f>
        <v>0</v>
      </c>
      <c r="Z91" s="18">
        <f>IF(InputAccountsReveived[[#This Row],[EOMonth]]=EOMONTH(FY02_M04,0),InputAccountsReveived[[#This Row],[Amount Invoiced]],0)</f>
        <v>0</v>
      </c>
      <c r="AA91" s="18">
        <f>IF(InputAccountsReveived[[#This Row],[EOMonth]]=EOMONTH(FY02_M05,0),InputAccountsReveived[[#This Row],[Amount Invoiced]],0)</f>
        <v>0</v>
      </c>
      <c r="AB91" s="18">
        <f>IF(InputAccountsReveived[[#This Row],[EOMonth]]=EOMONTH(FY02_M06,0),InputAccountsReveived[[#This Row],[Amount Invoiced]],0)</f>
        <v>0</v>
      </c>
      <c r="AC91" s="18">
        <f>IF(InputAccountsReveived[[#This Row],[EOMonth]]=EOMONTH(FY02_M07,0),InputAccountsReveived[[#This Row],[Amount Invoiced]],0)</f>
        <v>0</v>
      </c>
      <c r="AD91" s="18">
        <f>IF(InputAccountsReveived[[#This Row],[EOMonth]]=EOMONTH(FY02_M08,0),InputAccountsReveived[[#This Row],[Amount Invoiced]],0)</f>
        <v>0</v>
      </c>
      <c r="AE91" s="18">
        <f>IF(InputAccountsReveived[[#This Row],[EOMonth]]=EOMONTH(FY02_M09,0),InputAccountsReveived[[#This Row],[Amount Invoiced]],0)</f>
        <v>0</v>
      </c>
      <c r="AF91" s="18">
        <f>IF(InputAccountsReveived[[#This Row],[EOMonth]]=EOMONTH(FY02_M10,0),InputAccountsReveived[[#This Row],[Amount Invoiced]],0)</f>
        <v>0</v>
      </c>
      <c r="AG91" s="18">
        <f>IF(InputAccountsReveived[[#This Row],[EOMonth]]=EOMONTH(FY02_M11,0),InputAccountsReveived[[#This Row],[Amount Invoiced]],0)</f>
        <v>0</v>
      </c>
      <c r="AH91" s="18">
        <f>IF(InputAccountsReveived[[#This Row],[EOMonth]]=EOMONTH(FY02_M12,0),InputAccountsReveived[[#This Row],[Amount Invoiced]],0)</f>
        <v>0</v>
      </c>
      <c r="AI91" s="18">
        <f>IF(InputAccountsReveived[[#This Row],[EOMonth]]=EOMONTH(FY03_M01,0),InputAccountsReveived[[#This Row],[Amount Invoiced]],0)</f>
        <v>0</v>
      </c>
      <c r="AJ91" s="18">
        <f>IF(InputAccountsReveived[[#This Row],[EOMonth]]=EOMONTH(FY03_M02,0),InputAccountsReveived[[#This Row],[Amount Invoiced]],0)</f>
        <v>0</v>
      </c>
      <c r="AK91" s="18">
        <f>IF(InputAccountsReveived[[#This Row],[EOMonth]]=EOMONTH(FY03_M03,0),InputAccountsReveived[[#This Row],[Amount Invoiced]],0)</f>
        <v>0</v>
      </c>
      <c r="AL91" s="18">
        <f>IF(InputAccountsReveived[[#This Row],[EOMonth]]=EOMONTH(FY03_M04,0),InputAccountsReveived[[#This Row],[Amount Invoiced]],0)</f>
        <v>0</v>
      </c>
      <c r="AM91" s="18">
        <f>IF(InputAccountsReveived[[#This Row],[EOMonth]]=EOMONTH(FY03_M05,0),InputAccountsReveived[[#This Row],[Amount Invoiced]],0)</f>
        <v>0</v>
      </c>
      <c r="AN91" s="18">
        <f>IF(InputAccountsReveived[[#This Row],[EOMonth]]=EOMONTH(FY03_M06,0),InputAccountsReveived[[#This Row],[Amount Invoiced]],0)</f>
        <v>0</v>
      </c>
      <c r="AO91" s="18">
        <f>IF(InputAccountsReveived[[#This Row],[EOMonth]]=EOMONTH(FY03_M07,0),InputAccountsReveived[[#This Row],[Amount Invoiced]],0)</f>
        <v>0</v>
      </c>
      <c r="AP91" s="18">
        <f>IF(InputAccountsReveived[[#This Row],[EOMonth]]=EOMONTH(FY03_M08,0),InputAccountsReveived[[#This Row],[Amount Invoiced]],0)</f>
        <v>0</v>
      </c>
      <c r="AQ91" s="18">
        <f>IF(InputAccountsReveived[[#This Row],[EOMonth]]=EOMONTH(FY03_M09,0),InputAccountsReveived[[#This Row],[Amount Invoiced]],0)</f>
        <v>0</v>
      </c>
      <c r="AR91" s="18">
        <f>IF(InputAccountsReveived[[#This Row],[EOMonth]]=EOMONTH(FY03_M10,0),InputAccountsReveived[[#This Row],[Amount Invoiced]],0)</f>
        <v>0</v>
      </c>
      <c r="AS91" s="18">
        <f>IF(InputAccountsReveived[[#This Row],[EOMonth]]=EOMONTH(FY03_M11,0),InputAccountsReveived[[#This Row],[Amount Invoiced]],0)</f>
        <v>0</v>
      </c>
      <c r="AT91" s="18">
        <f>IF(InputAccountsReveived[[#This Row],[EOMonth]]=EOMONTH(FY03_M12,0),InputAccountsReveived[[#This Row],[Amount Invoiced]],0)</f>
        <v>0</v>
      </c>
      <c r="AU91" s="18">
        <f>IF(InputAccountsReveived[[#This Row],[EOMonth]]=EOMONTH(FY04_M01,0),InputAccountsReveived[[#This Row],[Amount Invoiced]],0)</f>
        <v>0</v>
      </c>
      <c r="AV91" s="18">
        <f>IF(InputAccountsReveived[[#This Row],[EOMonth]]=EOMONTH(FY04_M02,0),InputAccountsReveived[[#This Row],[Amount Invoiced]],0)</f>
        <v>0</v>
      </c>
      <c r="AW91" s="18">
        <f>IF(InputAccountsReveived[[#This Row],[EOMonth]]=EOMONTH(FY04_M03,0),InputAccountsReveived[[#This Row],[Amount Invoiced]],0)</f>
        <v>0</v>
      </c>
      <c r="AX91" s="18">
        <f>IF(InputAccountsReveived[[#This Row],[EOMonth]]=EOMONTH(FY04_M04,0),InputAccountsReveived[[#This Row],[Amount Invoiced]],0)</f>
        <v>0</v>
      </c>
      <c r="AY91" s="18">
        <f>IF(InputAccountsReveived[[#This Row],[EOMonth]]=EOMONTH(FY04_M05,0),InputAccountsReveived[[#This Row],[Amount Invoiced]],0)</f>
        <v>0</v>
      </c>
      <c r="AZ91" s="18">
        <f>IF(InputAccountsReveived[[#This Row],[EOMonth]]=EOMONTH(FY04_M06,0),InputAccountsReveived[[#This Row],[Amount Invoiced]],0)</f>
        <v>0</v>
      </c>
      <c r="BA91" s="18">
        <f>IF(InputAccountsReveived[[#This Row],[EOMonth]]=EOMONTH(FY04_M07,0),InputAccountsReveived[[#This Row],[Amount Invoiced]],0)</f>
        <v>0</v>
      </c>
      <c r="BB91" s="18">
        <f>IF(InputAccountsReveived[[#This Row],[EOMonth]]=EOMONTH(FY04_M08,0),InputAccountsReveived[[#This Row],[Amount Invoiced]],0)</f>
        <v>0</v>
      </c>
      <c r="BC91" s="18">
        <f>IF(InputAccountsReveived[[#This Row],[EOMonth]]=EOMONTH(FY04_M09,0),InputAccountsReveived[[#This Row],[Amount Invoiced]],0)</f>
        <v>0</v>
      </c>
      <c r="BD91" s="18">
        <f>IF(InputAccountsReveived[[#This Row],[EOMonth]]=EOMONTH(FY04_M10,0),InputAccountsReveived[[#This Row],[Amount Invoiced]],0)</f>
        <v>0</v>
      </c>
      <c r="BE91" s="18">
        <f>IF(InputAccountsReveived[[#This Row],[EOMonth]]=EOMONTH(FY04_M11,0),InputAccountsReveived[[#This Row],[Amount Invoiced]],0)</f>
        <v>0</v>
      </c>
      <c r="BF91" s="18">
        <f>IF(InputAccountsReveived[[#This Row],[EOMonth]]=EOMONTH(FY04_M12,0),InputAccountsReveived[[#This Row],[Amount Invoiced]],0)</f>
        <v>0</v>
      </c>
      <c r="BG91" s="18">
        <f>IF(InputAccountsReveived[[#This Row],[EOMonth]]=EOMONTH(FY05_M01,0),InputAccountsReveived[[#This Row],[Amount Invoiced]],0)</f>
        <v>0</v>
      </c>
      <c r="BH91" s="18">
        <f>IF(InputAccountsReveived[[#This Row],[EOMonth]]=EOMONTH(FY05_M02,0),InputAccountsReveived[[#This Row],[Amount Invoiced]],0)</f>
        <v>0</v>
      </c>
      <c r="BI91" s="18">
        <f>IF(InputAccountsReveived[[#This Row],[EOMonth]]=EOMONTH(FY05_M03,0),InputAccountsReveived[[#This Row],[Amount Invoiced]],0)</f>
        <v>0</v>
      </c>
      <c r="BJ91" s="18">
        <f>IF(InputAccountsReveived[[#This Row],[EOMonth]]=EOMONTH(FY05_M04,0),InputAccountsReveived[[#This Row],[Amount Invoiced]],0)</f>
        <v>0</v>
      </c>
      <c r="BK91" s="18">
        <f>IF(InputAccountsReveived[[#This Row],[EOMonth]]=EOMONTH(FY05_M05,0),InputAccountsReveived[[#This Row],[Amount Invoiced]],0)</f>
        <v>0</v>
      </c>
      <c r="BL91" s="18">
        <f>IF(InputAccountsReveived[[#This Row],[EOMonth]]=EOMONTH(FY05_M06,0),InputAccountsReveived[[#This Row],[Amount Invoiced]],0)</f>
        <v>0</v>
      </c>
      <c r="BM91" s="18">
        <f>IF(InputAccountsReveived[[#This Row],[EOMonth]]=EOMONTH(FY05_M07,0),InputAccountsReveived[[#This Row],[Amount Invoiced]],0)</f>
        <v>0</v>
      </c>
      <c r="BN91" s="18">
        <f>IF(InputAccountsReveived[[#This Row],[EOMonth]]=EOMONTH(FY05_M08,0),InputAccountsReveived[[#This Row],[Amount Invoiced]],0)</f>
        <v>0</v>
      </c>
      <c r="BO91" s="18">
        <f>IF(InputAccountsReveived[[#This Row],[EOMonth]]=EOMONTH(FY05_M09,0),InputAccountsReveived[[#This Row],[Amount Invoiced]],0)</f>
        <v>0</v>
      </c>
      <c r="BP91" s="18">
        <f>IF(InputAccountsReveived[[#This Row],[EOMonth]]=EOMONTH(FY05_M10,0),InputAccountsReveived[[#This Row],[Amount Invoiced]],0)</f>
        <v>0</v>
      </c>
      <c r="BQ91" s="18">
        <f>IF(InputAccountsReveived[[#This Row],[EOMonth]]=EOMONTH(FY05_M11,0),InputAccountsReveived[[#This Row],[Amount Invoiced]],0)</f>
        <v>0</v>
      </c>
      <c r="BR91" s="18">
        <f>IF(InputAccountsReveived[[#This Row],[EOMonth]]=EOMONTH(FY05_M12,0),InputAccountsReveived[[#This Row],[Amount Invoiced]],0)</f>
        <v>0</v>
      </c>
    </row>
    <row r="92" spans="2:70" ht="16.5" thickTop="1" thickBot="1" x14ac:dyDescent="0.3">
      <c r="B92" s="68"/>
      <c r="C92" s="6"/>
      <c r="D92" s="68"/>
      <c r="E92" s="68"/>
      <c r="F92" s="11"/>
      <c r="G92" s="6"/>
      <c r="H92" s="69" t="str">
        <f>IF(ISBLANK(InputAccountsReveived[[#This Row],[Date Invoiced]]),"",EOMONTH(InputAccountsReveived[[#This Row],[Date Invoiced]],0))</f>
        <v/>
      </c>
      <c r="I92" s="69"/>
      <c r="K92" s="10">
        <f>IF(InputAccountsReveived[[#This Row],[EOMonth]]=EOMONTH(FY01_M01,0),InputAccountsReveived[[#This Row],[Amount Invoiced]],0)</f>
        <v>0</v>
      </c>
      <c r="L92" s="10">
        <f>IF(InputAccountsReveived[[#This Row],[EOMonth]]=EOMONTH(FY01_M02,0),InputAccountsReveived[[#This Row],[Amount Invoiced]],0)</f>
        <v>0</v>
      </c>
      <c r="M92" s="10">
        <f>IF(InputAccountsReveived[[#This Row],[EOMonth]]=EOMONTH(FY01_M03,0),InputAccountsReveived[[#This Row],[Amount Invoiced]],0)</f>
        <v>0</v>
      </c>
      <c r="N92" s="10">
        <f>IF(InputAccountsReveived[[#This Row],[EOMonth]]=EOMONTH(FY01_M04,0),InputAccountsReveived[[#This Row],[Amount Invoiced]],0)</f>
        <v>0</v>
      </c>
      <c r="O92" s="10">
        <f>IF(InputAccountsReveived[[#This Row],[EOMonth]]=EOMONTH(FY01_M05,0),InputAccountsReveived[[#This Row],[Amount Invoiced]],0)</f>
        <v>0</v>
      </c>
      <c r="P92" s="10">
        <f>IF(InputAccountsReveived[[#This Row],[EOMonth]]=EOMONTH(FY01_M06,0),InputAccountsReveived[[#This Row],[Amount Invoiced]],0)</f>
        <v>0</v>
      </c>
      <c r="Q92" s="10">
        <f>IF(InputAccountsReveived[[#This Row],[EOMonth]]=EOMONTH(FY01_M07,0),InputAccountsReveived[[#This Row],[Amount Invoiced]],0)</f>
        <v>0</v>
      </c>
      <c r="R92" s="10">
        <f>IF(InputAccountsReveived[[#This Row],[EOMonth]]=EOMONTH(FY01_M08,0),InputAccountsReveived[[#This Row],[Amount Invoiced]],0)</f>
        <v>0</v>
      </c>
      <c r="S92" s="10">
        <f>IF(InputAccountsReveived[[#This Row],[EOMonth]]=EOMONTH(FY01_M09,0),InputAccountsReveived[[#This Row],[Amount Invoiced]],0)</f>
        <v>0</v>
      </c>
      <c r="T92" s="10">
        <f>IF(InputAccountsReveived[[#This Row],[EOMonth]]=EOMONTH(FY01_M10,0),InputAccountsReveived[[#This Row],[Amount Invoiced]],0)</f>
        <v>0</v>
      </c>
      <c r="U92" s="10">
        <f>IF(InputAccountsReveived[[#This Row],[EOMonth]]=EOMONTH(FY01_M11,0),InputAccountsReveived[[#This Row],[Amount Invoiced]],0)</f>
        <v>0</v>
      </c>
      <c r="V92" s="10">
        <f>IF(InputAccountsReveived[[#This Row],[EOMonth]]=EOMONTH(FY01_M12,0),InputAccountsReveived[[#This Row],[Amount Invoiced]],0)</f>
        <v>0</v>
      </c>
      <c r="W92" s="18">
        <f>IF(InputAccountsReveived[[#This Row],[EOMonth]]=EOMONTH(FY02_M01,0),InputAccountsReveived[[#This Row],[Amount Invoiced]],0)</f>
        <v>0</v>
      </c>
      <c r="X92" s="18">
        <f>IF(InputAccountsReveived[[#This Row],[EOMonth]]=EOMONTH(FY02_M02,0),InputAccountsReveived[[#This Row],[Amount Invoiced]],0)</f>
        <v>0</v>
      </c>
      <c r="Y92" s="18">
        <f>IF(InputAccountsReveived[[#This Row],[EOMonth]]=EOMONTH(FY02_M03,0),InputAccountsReveived[[#This Row],[Amount Invoiced]],0)</f>
        <v>0</v>
      </c>
      <c r="Z92" s="18">
        <f>IF(InputAccountsReveived[[#This Row],[EOMonth]]=EOMONTH(FY02_M04,0),InputAccountsReveived[[#This Row],[Amount Invoiced]],0)</f>
        <v>0</v>
      </c>
      <c r="AA92" s="18">
        <f>IF(InputAccountsReveived[[#This Row],[EOMonth]]=EOMONTH(FY02_M05,0),InputAccountsReveived[[#This Row],[Amount Invoiced]],0)</f>
        <v>0</v>
      </c>
      <c r="AB92" s="18">
        <f>IF(InputAccountsReveived[[#This Row],[EOMonth]]=EOMONTH(FY02_M06,0),InputAccountsReveived[[#This Row],[Amount Invoiced]],0)</f>
        <v>0</v>
      </c>
      <c r="AC92" s="18">
        <f>IF(InputAccountsReveived[[#This Row],[EOMonth]]=EOMONTH(FY02_M07,0),InputAccountsReveived[[#This Row],[Amount Invoiced]],0)</f>
        <v>0</v>
      </c>
      <c r="AD92" s="18">
        <f>IF(InputAccountsReveived[[#This Row],[EOMonth]]=EOMONTH(FY02_M08,0),InputAccountsReveived[[#This Row],[Amount Invoiced]],0)</f>
        <v>0</v>
      </c>
      <c r="AE92" s="18">
        <f>IF(InputAccountsReveived[[#This Row],[EOMonth]]=EOMONTH(FY02_M09,0),InputAccountsReveived[[#This Row],[Amount Invoiced]],0)</f>
        <v>0</v>
      </c>
      <c r="AF92" s="18">
        <f>IF(InputAccountsReveived[[#This Row],[EOMonth]]=EOMONTH(FY02_M10,0),InputAccountsReveived[[#This Row],[Amount Invoiced]],0)</f>
        <v>0</v>
      </c>
      <c r="AG92" s="18">
        <f>IF(InputAccountsReveived[[#This Row],[EOMonth]]=EOMONTH(FY02_M11,0),InputAccountsReveived[[#This Row],[Amount Invoiced]],0)</f>
        <v>0</v>
      </c>
      <c r="AH92" s="18">
        <f>IF(InputAccountsReveived[[#This Row],[EOMonth]]=EOMONTH(FY02_M12,0),InputAccountsReveived[[#This Row],[Amount Invoiced]],0)</f>
        <v>0</v>
      </c>
      <c r="AI92" s="18">
        <f>IF(InputAccountsReveived[[#This Row],[EOMonth]]=EOMONTH(FY03_M01,0),InputAccountsReveived[[#This Row],[Amount Invoiced]],0)</f>
        <v>0</v>
      </c>
      <c r="AJ92" s="18">
        <f>IF(InputAccountsReveived[[#This Row],[EOMonth]]=EOMONTH(FY03_M02,0),InputAccountsReveived[[#This Row],[Amount Invoiced]],0)</f>
        <v>0</v>
      </c>
      <c r="AK92" s="18">
        <f>IF(InputAccountsReveived[[#This Row],[EOMonth]]=EOMONTH(FY03_M03,0),InputAccountsReveived[[#This Row],[Amount Invoiced]],0)</f>
        <v>0</v>
      </c>
      <c r="AL92" s="18">
        <f>IF(InputAccountsReveived[[#This Row],[EOMonth]]=EOMONTH(FY03_M04,0),InputAccountsReveived[[#This Row],[Amount Invoiced]],0)</f>
        <v>0</v>
      </c>
      <c r="AM92" s="18">
        <f>IF(InputAccountsReveived[[#This Row],[EOMonth]]=EOMONTH(FY03_M05,0),InputAccountsReveived[[#This Row],[Amount Invoiced]],0)</f>
        <v>0</v>
      </c>
      <c r="AN92" s="18">
        <f>IF(InputAccountsReveived[[#This Row],[EOMonth]]=EOMONTH(FY03_M06,0),InputAccountsReveived[[#This Row],[Amount Invoiced]],0)</f>
        <v>0</v>
      </c>
      <c r="AO92" s="18">
        <f>IF(InputAccountsReveived[[#This Row],[EOMonth]]=EOMONTH(FY03_M07,0),InputAccountsReveived[[#This Row],[Amount Invoiced]],0)</f>
        <v>0</v>
      </c>
      <c r="AP92" s="18">
        <f>IF(InputAccountsReveived[[#This Row],[EOMonth]]=EOMONTH(FY03_M08,0),InputAccountsReveived[[#This Row],[Amount Invoiced]],0)</f>
        <v>0</v>
      </c>
      <c r="AQ92" s="18">
        <f>IF(InputAccountsReveived[[#This Row],[EOMonth]]=EOMONTH(FY03_M09,0),InputAccountsReveived[[#This Row],[Amount Invoiced]],0)</f>
        <v>0</v>
      </c>
      <c r="AR92" s="18">
        <f>IF(InputAccountsReveived[[#This Row],[EOMonth]]=EOMONTH(FY03_M10,0),InputAccountsReveived[[#This Row],[Amount Invoiced]],0)</f>
        <v>0</v>
      </c>
      <c r="AS92" s="18">
        <f>IF(InputAccountsReveived[[#This Row],[EOMonth]]=EOMONTH(FY03_M11,0),InputAccountsReveived[[#This Row],[Amount Invoiced]],0)</f>
        <v>0</v>
      </c>
      <c r="AT92" s="18">
        <f>IF(InputAccountsReveived[[#This Row],[EOMonth]]=EOMONTH(FY03_M12,0),InputAccountsReveived[[#This Row],[Amount Invoiced]],0)</f>
        <v>0</v>
      </c>
      <c r="AU92" s="18">
        <f>IF(InputAccountsReveived[[#This Row],[EOMonth]]=EOMONTH(FY04_M01,0),InputAccountsReveived[[#This Row],[Amount Invoiced]],0)</f>
        <v>0</v>
      </c>
      <c r="AV92" s="18">
        <f>IF(InputAccountsReveived[[#This Row],[EOMonth]]=EOMONTH(FY04_M02,0),InputAccountsReveived[[#This Row],[Amount Invoiced]],0)</f>
        <v>0</v>
      </c>
      <c r="AW92" s="18">
        <f>IF(InputAccountsReveived[[#This Row],[EOMonth]]=EOMONTH(FY04_M03,0),InputAccountsReveived[[#This Row],[Amount Invoiced]],0)</f>
        <v>0</v>
      </c>
      <c r="AX92" s="18">
        <f>IF(InputAccountsReveived[[#This Row],[EOMonth]]=EOMONTH(FY04_M04,0),InputAccountsReveived[[#This Row],[Amount Invoiced]],0)</f>
        <v>0</v>
      </c>
      <c r="AY92" s="18">
        <f>IF(InputAccountsReveived[[#This Row],[EOMonth]]=EOMONTH(FY04_M05,0),InputAccountsReveived[[#This Row],[Amount Invoiced]],0)</f>
        <v>0</v>
      </c>
      <c r="AZ92" s="18">
        <f>IF(InputAccountsReveived[[#This Row],[EOMonth]]=EOMONTH(FY04_M06,0),InputAccountsReveived[[#This Row],[Amount Invoiced]],0)</f>
        <v>0</v>
      </c>
      <c r="BA92" s="18">
        <f>IF(InputAccountsReveived[[#This Row],[EOMonth]]=EOMONTH(FY04_M07,0),InputAccountsReveived[[#This Row],[Amount Invoiced]],0)</f>
        <v>0</v>
      </c>
      <c r="BB92" s="18">
        <f>IF(InputAccountsReveived[[#This Row],[EOMonth]]=EOMONTH(FY04_M08,0),InputAccountsReveived[[#This Row],[Amount Invoiced]],0)</f>
        <v>0</v>
      </c>
      <c r="BC92" s="18">
        <f>IF(InputAccountsReveived[[#This Row],[EOMonth]]=EOMONTH(FY04_M09,0),InputAccountsReveived[[#This Row],[Amount Invoiced]],0)</f>
        <v>0</v>
      </c>
      <c r="BD92" s="18">
        <f>IF(InputAccountsReveived[[#This Row],[EOMonth]]=EOMONTH(FY04_M10,0),InputAccountsReveived[[#This Row],[Amount Invoiced]],0)</f>
        <v>0</v>
      </c>
      <c r="BE92" s="18">
        <f>IF(InputAccountsReveived[[#This Row],[EOMonth]]=EOMONTH(FY04_M11,0),InputAccountsReveived[[#This Row],[Amount Invoiced]],0)</f>
        <v>0</v>
      </c>
      <c r="BF92" s="18">
        <f>IF(InputAccountsReveived[[#This Row],[EOMonth]]=EOMONTH(FY04_M12,0),InputAccountsReveived[[#This Row],[Amount Invoiced]],0)</f>
        <v>0</v>
      </c>
      <c r="BG92" s="18">
        <f>IF(InputAccountsReveived[[#This Row],[EOMonth]]=EOMONTH(FY05_M01,0),InputAccountsReveived[[#This Row],[Amount Invoiced]],0)</f>
        <v>0</v>
      </c>
      <c r="BH92" s="18">
        <f>IF(InputAccountsReveived[[#This Row],[EOMonth]]=EOMONTH(FY05_M02,0),InputAccountsReveived[[#This Row],[Amount Invoiced]],0)</f>
        <v>0</v>
      </c>
      <c r="BI92" s="18">
        <f>IF(InputAccountsReveived[[#This Row],[EOMonth]]=EOMONTH(FY05_M03,0),InputAccountsReveived[[#This Row],[Amount Invoiced]],0)</f>
        <v>0</v>
      </c>
      <c r="BJ92" s="18">
        <f>IF(InputAccountsReveived[[#This Row],[EOMonth]]=EOMONTH(FY05_M04,0),InputAccountsReveived[[#This Row],[Amount Invoiced]],0)</f>
        <v>0</v>
      </c>
      <c r="BK92" s="18">
        <f>IF(InputAccountsReveived[[#This Row],[EOMonth]]=EOMONTH(FY05_M05,0),InputAccountsReveived[[#This Row],[Amount Invoiced]],0)</f>
        <v>0</v>
      </c>
      <c r="BL92" s="18">
        <f>IF(InputAccountsReveived[[#This Row],[EOMonth]]=EOMONTH(FY05_M06,0),InputAccountsReveived[[#This Row],[Amount Invoiced]],0)</f>
        <v>0</v>
      </c>
      <c r="BM92" s="18">
        <f>IF(InputAccountsReveived[[#This Row],[EOMonth]]=EOMONTH(FY05_M07,0),InputAccountsReveived[[#This Row],[Amount Invoiced]],0)</f>
        <v>0</v>
      </c>
      <c r="BN92" s="18">
        <f>IF(InputAccountsReveived[[#This Row],[EOMonth]]=EOMONTH(FY05_M08,0),InputAccountsReveived[[#This Row],[Amount Invoiced]],0)</f>
        <v>0</v>
      </c>
      <c r="BO92" s="18">
        <f>IF(InputAccountsReveived[[#This Row],[EOMonth]]=EOMONTH(FY05_M09,0),InputAccountsReveived[[#This Row],[Amount Invoiced]],0)</f>
        <v>0</v>
      </c>
      <c r="BP92" s="18">
        <f>IF(InputAccountsReveived[[#This Row],[EOMonth]]=EOMONTH(FY05_M10,0),InputAccountsReveived[[#This Row],[Amount Invoiced]],0)</f>
        <v>0</v>
      </c>
      <c r="BQ92" s="18">
        <f>IF(InputAccountsReveived[[#This Row],[EOMonth]]=EOMONTH(FY05_M11,0),InputAccountsReveived[[#This Row],[Amount Invoiced]],0)</f>
        <v>0</v>
      </c>
      <c r="BR92" s="18">
        <f>IF(InputAccountsReveived[[#This Row],[EOMonth]]=EOMONTH(FY05_M12,0),InputAccountsReveived[[#This Row],[Amount Invoiced]],0)</f>
        <v>0</v>
      </c>
    </row>
    <row r="93" spans="2:70" ht="16.5" thickTop="1" thickBot="1" x14ac:dyDescent="0.3">
      <c r="B93" s="68"/>
      <c r="C93" s="6"/>
      <c r="D93" s="68"/>
      <c r="E93" s="68"/>
      <c r="F93" s="11"/>
      <c r="G93" s="6"/>
      <c r="H93" s="69" t="str">
        <f>IF(ISBLANK(InputAccountsReveived[[#This Row],[Date Invoiced]]),"",EOMONTH(InputAccountsReveived[[#This Row],[Date Invoiced]],0))</f>
        <v/>
      </c>
      <c r="I93" s="69"/>
      <c r="K93" s="10">
        <f>IF(InputAccountsReveived[[#This Row],[EOMonth]]=EOMONTH(FY01_M01,0),InputAccountsReveived[[#This Row],[Amount Invoiced]],0)</f>
        <v>0</v>
      </c>
      <c r="L93" s="10">
        <f>IF(InputAccountsReveived[[#This Row],[EOMonth]]=EOMONTH(FY01_M02,0),InputAccountsReveived[[#This Row],[Amount Invoiced]],0)</f>
        <v>0</v>
      </c>
      <c r="M93" s="10">
        <f>IF(InputAccountsReveived[[#This Row],[EOMonth]]=EOMONTH(FY01_M03,0),InputAccountsReveived[[#This Row],[Amount Invoiced]],0)</f>
        <v>0</v>
      </c>
      <c r="N93" s="10">
        <f>IF(InputAccountsReveived[[#This Row],[EOMonth]]=EOMONTH(FY01_M04,0),InputAccountsReveived[[#This Row],[Amount Invoiced]],0)</f>
        <v>0</v>
      </c>
      <c r="O93" s="10">
        <f>IF(InputAccountsReveived[[#This Row],[EOMonth]]=EOMONTH(FY01_M05,0),InputAccountsReveived[[#This Row],[Amount Invoiced]],0)</f>
        <v>0</v>
      </c>
      <c r="P93" s="10">
        <f>IF(InputAccountsReveived[[#This Row],[EOMonth]]=EOMONTH(FY01_M06,0),InputAccountsReveived[[#This Row],[Amount Invoiced]],0)</f>
        <v>0</v>
      </c>
      <c r="Q93" s="10">
        <f>IF(InputAccountsReveived[[#This Row],[EOMonth]]=EOMONTH(FY01_M07,0),InputAccountsReveived[[#This Row],[Amount Invoiced]],0)</f>
        <v>0</v>
      </c>
      <c r="R93" s="10">
        <f>IF(InputAccountsReveived[[#This Row],[EOMonth]]=EOMONTH(FY01_M08,0),InputAccountsReveived[[#This Row],[Amount Invoiced]],0)</f>
        <v>0</v>
      </c>
      <c r="S93" s="10">
        <f>IF(InputAccountsReveived[[#This Row],[EOMonth]]=EOMONTH(FY01_M09,0),InputAccountsReveived[[#This Row],[Amount Invoiced]],0)</f>
        <v>0</v>
      </c>
      <c r="T93" s="10">
        <f>IF(InputAccountsReveived[[#This Row],[EOMonth]]=EOMONTH(FY01_M10,0),InputAccountsReveived[[#This Row],[Amount Invoiced]],0)</f>
        <v>0</v>
      </c>
      <c r="U93" s="10">
        <f>IF(InputAccountsReveived[[#This Row],[EOMonth]]=EOMONTH(FY01_M11,0),InputAccountsReveived[[#This Row],[Amount Invoiced]],0)</f>
        <v>0</v>
      </c>
      <c r="V93" s="10">
        <f>IF(InputAccountsReveived[[#This Row],[EOMonth]]=EOMONTH(FY01_M12,0),InputAccountsReveived[[#This Row],[Amount Invoiced]],0)</f>
        <v>0</v>
      </c>
      <c r="W93" s="18">
        <f>IF(InputAccountsReveived[[#This Row],[EOMonth]]=EOMONTH(FY02_M01,0),InputAccountsReveived[[#This Row],[Amount Invoiced]],0)</f>
        <v>0</v>
      </c>
      <c r="X93" s="18">
        <f>IF(InputAccountsReveived[[#This Row],[EOMonth]]=EOMONTH(FY02_M02,0),InputAccountsReveived[[#This Row],[Amount Invoiced]],0)</f>
        <v>0</v>
      </c>
      <c r="Y93" s="18">
        <f>IF(InputAccountsReveived[[#This Row],[EOMonth]]=EOMONTH(FY02_M03,0),InputAccountsReveived[[#This Row],[Amount Invoiced]],0)</f>
        <v>0</v>
      </c>
      <c r="Z93" s="18">
        <f>IF(InputAccountsReveived[[#This Row],[EOMonth]]=EOMONTH(FY02_M04,0),InputAccountsReveived[[#This Row],[Amount Invoiced]],0)</f>
        <v>0</v>
      </c>
      <c r="AA93" s="18">
        <f>IF(InputAccountsReveived[[#This Row],[EOMonth]]=EOMONTH(FY02_M05,0),InputAccountsReveived[[#This Row],[Amount Invoiced]],0)</f>
        <v>0</v>
      </c>
      <c r="AB93" s="18">
        <f>IF(InputAccountsReveived[[#This Row],[EOMonth]]=EOMONTH(FY02_M06,0),InputAccountsReveived[[#This Row],[Amount Invoiced]],0)</f>
        <v>0</v>
      </c>
      <c r="AC93" s="18">
        <f>IF(InputAccountsReveived[[#This Row],[EOMonth]]=EOMONTH(FY02_M07,0),InputAccountsReveived[[#This Row],[Amount Invoiced]],0)</f>
        <v>0</v>
      </c>
      <c r="AD93" s="18">
        <f>IF(InputAccountsReveived[[#This Row],[EOMonth]]=EOMONTH(FY02_M08,0),InputAccountsReveived[[#This Row],[Amount Invoiced]],0)</f>
        <v>0</v>
      </c>
      <c r="AE93" s="18">
        <f>IF(InputAccountsReveived[[#This Row],[EOMonth]]=EOMONTH(FY02_M09,0),InputAccountsReveived[[#This Row],[Amount Invoiced]],0)</f>
        <v>0</v>
      </c>
      <c r="AF93" s="18">
        <f>IF(InputAccountsReveived[[#This Row],[EOMonth]]=EOMONTH(FY02_M10,0),InputAccountsReveived[[#This Row],[Amount Invoiced]],0)</f>
        <v>0</v>
      </c>
      <c r="AG93" s="18">
        <f>IF(InputAccountsReveived[[#This Row],[EOMonth]]=EOMONTH(FY02_M11,0),InputAccountsReveived[[#This Row],[Amount Invoiced]],0)</f>
        <v>0</v>
      </c>
      <c r="AH93" s="18">
        <f>IF(InputAccountsReveived[[#This Row],[EOMonth]]=EOMONTH(FY02_M12,0),InputAccountsReveived[[#This Row],[Amount Invoiced]],0)</f>
        <v>0</v>
      </c>
      <c r="AI93" s="18">
        <f>IF(InputAccountsReveived[[#This Row],[EOMonth]]=EOMONTH(FY03_M01,0),InputAccountsReveived[[#This Row],[Amount Invoiced]],0)</f>
        <v>0</v>
      </c>
      <c r="AJ93" s="18">
        <f>IF(InputAccountsReveived[[#This Row],[EOMonth]]=EOMONTH(FY03_M02,0),InputAccountsReveived[[#This Row],[Amount Invoiced]],0)</f>
        <v>0</v>
      </c>
      <c r="AK93" s="18">
        <f>IF(InputAccountsReveived[[#This Row],[EOMonth]]=EOMONTH(FY03_M03,0),InputAccountsReveived[[#This Row],[Amount Invoiced]],0)</f>
        <v>0</v>
      </c>
      <c r="AL93" s="18">
        <f>IF(InputAccountsReveived[[#This Row],[EOMonth]]=EOMONTH(FY03_M04,0),InputAccountsReveived[[#This Row],[Amount Invoiced]],0)</f>
        <v>0</v>
      </c>
      <c r="AM93" s="18">
        <f>IF(InputAccountsReveived[[#This Row],[EOMonth]]=EOMONTH(FY03_M05,0),InputAccountsReveived[[#This Row],[Amount Invoiced]],0)</f>
        <v>0</v>
      </c>
      <c r="AN93" s="18">
        <f>IF(InputAccountsReveived[[#This Row],[EOMonth]]=EOMONTH(FY03_M06,0),InputAccountsReveived[[#This Row],[Amount Invoiced]],0)</f>
        <v>0</v>
      </c>
      <c r="AO93" s="18">
        <f>IF(InputAccountsReveived[[#This Row],[EOMonth]]=EOMONTH(FY03_M07,0),InputAccountsReveived[[#This Row],[Amount Invoiced]],0)</f>
        <v>0</v>
      </c>
      <c r="AP93" s="18">
        <f>IF(InputAccountsReveived[[#This Row],[EOMonth]]=EOMONTH(FY03_M08,0),InputAccountsReveived[[#This Row],[Amount Invoiced]],0)</f>
        <v>0</v>
      </c>
      <c r="AQ93" s="18">
        <f>IF(InputAccountsReveived[[#This Row],[EOMonth]]=EOMONTH(FY03_M09,0),InputAccountsReveived[[#This Row],[Amount Invoiced]],0)</f>
        <v>0</v>
      </c>
      <c r="AR93" s="18">
        <f>IF(InputAccountsReveived[[#This Row],[EOMonth]]=EOMONTH(FY03_M10,0),InputAccountsReveived[[#This Row],[Amount Invoiced]],0)</f>
        <v>0</v>
      </c>
      <c r="AS93" s="18">
        <f>IF(InputAccountsReveived[[#This Row],[EOMonth]]=EOMONTH(FY03_M11,0),InputAccountsReveived[[#This Row],[Amount Invoiced]],0)</f>
        <v>0</v>
      </c>
      <c r="AT93" s="18">
        <f>IF(InputAccountsReveived[[#This Row],[EOMonth]]=EOMONTH(FY03_M12,0),InputAccountsReveived[[#This Row],[Amount Invoiced]],0)</f>
        <v>0</v>
      </c>
      <c r="AU93" s="18">
        <f>IF(InputAccountsReveived[[#This Row],[EOMonth]]=EOMONTH(FY04_M01,0),InputAccountsReveived[[#This Row],[Amount Invoiced]],0)</f>
        <v>0</v>
      </c>
      <c r="AV93" s="18">
        <f>IF(InputAccountsReveived[[#This Row],[EOMonth]]=EOMONTH(FY04_M02,0),InputAccountsReveived[[#This Row],[Amount Invoiced]],0)</f>
        <v>0</v>
      </c>
      <c r="AW93" s="18">
        <f>IF(InputAccountsReveived[[#This Row],[EOMonth]]=EOMONTH(FY04_M03,0),InputAccountsReveived[[#This Row],[Amount Invoiced]],0)</f>
        <v>0</v>
      </c>
      <c r="AX93" s="18">
        <f>IF(InputAccountsReveived[[#This Row],[EOMonth]]=EOMONTH(FY04_M04,0),InputAccountsReveived[[#This Row],[Amount Invoiced]],0)</f>
        <v>0</v>
      </c>
      <c r="AY93" s="18">
        <f>IF(InputAccountsReveived[[#This Row],[EOMonth]]=EOMONTH(FY04_M05,0),InputAccountsReveived[[#This Row],[Amount Invoiced]],0)</f>
        <v>0</v>
      </c>
      <c r="AZ93" s="18">
        <f>IF(InputAccountsReveived[[#This Row],[EOMonth]]=EOMONTH(FY04_M06,0),InputAccountsReveived[[#This Row],[Amount Invoiced]],0)</f>
        <v>0</v>
      </c>
      <c r="BA93" s="18">
        <f>IF(InputAccountsReveived[[#This Row],[EOMonth]]=EOMONTH(FY04_M07,0),InputAccountsReveived[[#This Row],[Amount Invoiced]],0)</f>
        <v>0</v>
      </c>
      <c r="BB93" s="18">
        <f>IF(InputAccountsReveived[[#This Row],[EOMonth]]=EOMONTH(FY04_M08,0),InputAccountsReveived[[#This Row],[Amount Invoiced]],0)</f>
        <v>0</v>
      </c>
      <c r="BC93" s="18">
        <f>IF(InputAccountsReveived[[#This Row],[EOMonth]]=EOMONTH(FY04_M09,0),InputAccountsReveived[[#This Row],[Amount Invoiced]],0)</f>
        <v>0</v>
      </c>
      <c r="BD93" s="18">
        <f>IF(InputAccountsReveived[[#This Row],[EOMonth]]=EOMONTH(FY04_M10,0),InputAccountsReveived[[#This Row],[Amount Invoiced]],0)</f>
        <v>0</v>
      </c>
      <c r="BE93" s="18">
        <f>IF(InputAccountsReveived[[#This Row],[EOMonth]]=EOMONTH(FY04_M11,0),InputAccountsReveived[[#This Row],[Amount Invoiced]],0)</f>
        <v>0</v>
      </c>
      <c r="BF93" s="18">
        <f>IF(InputAccountsReveived[[#This Row],[EOMonth]]=EOMONTH(FY04_M12,0),InputAccountsReveived[[#This Row],[Amount Invoiced]],0)</f>
        <v>0</v>
      </c>
      <c r="BG93" s="18">
        <f>IF(InputAccountsReveived[[#This Row],[EOMonth]]=EOMONTH(FY05_M01,0),InputAccountsReveived[[#This Row],[Amount Invoiced]],0)</f>
        <v>0</v>
      </c>
      <c r="BH93" s="18">
        <f>IF(InputAccountsReveived[[#This Row],[EOMonth]]=EOMONTH(FY05_M02,0),InputAccountsReveived[[#This Row],[Amount Invoiced]],0)</f>
        <v>0</v>
      </c>
      <c r="BI93" s="18">
        <f>IF(InputAccountsReveived[[#This Row],[EOMonth]]=EOMONTH(FY05_M03,0),InputAccountsReveived[[#This Row],[Amount Invoiced]],0)</f>
        <v>0</v>
      </c>
      <c r="BJ93" s="18">
        <f>IF(InputAccountsReveived[[#This Row],[EOMonth]]=EOMONTH(FY05_M04,0),InputAccountsReveived[[#This Row],[Amount Invoiced]],0)</f>
        <v>0</v>
      </c>
      <c r="BK93" s="18">
        <f>IF(InputAccountsReveived[[#This Row],[EOMonth]]=EOMONTH(FY05_M05,0),InputAccountsReveived[[#This Row],[Amount Invoiced]],0)</f>
        <v>0</v>
      </c>
      <c r="BL93" s="18">
        <f>IF(InputAccountsReveived[[#This Row],[EOMonth]]=EOMONTH(FY05_M06,0),InputAccountsReveived[[#This Row],[Amount Invoiced]],0)</f>
        <v>0</v>
      </c>
      <c r="BM93" s="18">
        <f>IF(InputAccountsReveived[[#This Row],[EOMonth]]=EOMONTH(FY05_M07,0),InputAccountsReveived[[#This Row],[Amount Invoiced]],0)</f>
        <v>0</v>
      </c>
      <c r="BN93" s="18">
        <f>IF(InputAccountsReveived[[#This Row],[EOMonth]]=EOMONTH(FY05_M08,0),InputAccountsReveived[[#This Row],[Amount Invoiced]],0)</f>
        <v>0</v>
      </c>
      <c r="BO93" s="18">
        <f>IF(InputAccountsReveived[[#This Row],[EOMonth]]=EOMONTH(FY05_M09,0),InputAccountsReveived[[#This Row],[Amount Invoiced]],0)</f>
        <v>0</v>
      </c>
      <c r="BP93" s="18">
        <f>IF(InputAccountsReveived[[#This Row],[EOMonth]]=EOMONTH(FY05_M10,0),InputAccountsReveived[[#This Row],[Amount Invoiced]],0)</f>
        <v>0</v>
      </c>
      <c r="BQ93" s="18">
        <f>IF(InputAccountsReveived[[#This Row],[EOMonth]]=EOMONTH(FY05_M11,0),InputAccountsReveived[[#This Row],[Amount Invoiced]],0)</f>
        <v>0</v>
      </c>
      <c r="BR93" s="18">
        <f>IF(InputAccountsReveived[[#This Row],[EOMonth]]=EOMONTH(FY05_M12,0),InputAccountsReveived[[#This Row],[Amount Invoiced]],0)</f>
        <v>0</v>
      </c>
    </row>
    <row r="94" spans="2:70" ht="16.5" thickTop="1" thickBot="1" x14ac:dyDescent="0.3">
      <c r="B94" s="68"/>
      <c r="C94" s="6"/>
      <c r="D94" s="68"/>
      <c r="E94" s="68"/>
      <c r="F94" s="11"/>
      <c r="G94" s="6"/>
      <c r="H94" s="69" t="str">
        <f>IF(ISBLANK(InputAccountsReveived[[#This Row],[Date Invoiced]]),"",EOMONTH(InputAccountsReveived[[#This Row],[Date Invoiced]],0))</f>
        <v/>
      </c>
      <c r="I94" s="69"/>
      <c r="K94" s="10">
        <f>IF(InputAccountsReveived[[#This Row],[EOMonth]]=EOMONTH(FY01_M01,0),InputAccountsReveived[[#This Row],[Amount Invoiced]],0)</f>
        <v>0</v>
      </c>
      <c r="L94" s="10">
        <f>IF(InputAccountsReveived[[#This Row],[EOMonth]]=EOMONTH(FY01_M02,0),InputAccountsReveived[[#This Row],[Amount Invoiced]],0)</f>
        <v>0</v>
      </c>
      <c r="M94" s="10">
        <f>IF(InputAccountsReveived[[#This Row],[EOMonth]]=EOMONTH(FY01_M03,0),InputAccountsReveived[[#This Row],[Amount Invoiced]],0)</f>
        <v>0</v>
      </c>
      <c r="N94" s="10">
        <f>IF(InputAccountsReveived[[#This Row],[EOMonth]]=EOMONTH(FY01_M04,0),InputAccountsReveived[[#This Row],[Amount Invoiced]],0)</f>
        <v>0</v>
      </c>
      <c r="O94" s="10">
        <f>IF(InputAccountsReveived[[#This Row],[EOMonth]]=EOMONTH(FY01_M05,0),InputAccountsReveived[[#This Row],[Amount Invoiced]],0)</f>
        <v>0</v>
      </c>
      <c r="P94" s="10">
        <f>IF(InputAccountsReveived[[#This Row],[EOMonth]]=EOMONTH(FY01_M06,0),InputAccountsReveived[[#This Row],[Amount Invoiced]],0)</f>
        <v>0</v>
      </c>
      <c r="Q94" s="10">
        <f>IF(InputAccountsReveived[[#This Row],[EOMonth]]=EOMONTH(FY01_M07,0),InputAccountsReveived[[#This Row],[Amount Invoiced]],0)</f>
        <v>0</v>
      </c>
      <c r="R94" s="10">
        <f>IF(InputAccountsReveived[[#This Row],[EOMonth]]=EOMONTH(FY01_M08,0),InputAccountsReveived[[#This Row],[Amount Invoiced]],0)</f>
        <v>0</v>
      </c>
      <c r="S94" s="10">
        <f>IF(InputAccountsReveived[[#This Row],[EOMonth]]=EOMONTH(FY01_M09,0),InputAccountsReveived[[#This Row],[Amount Invoiced]],0)</f>
        <v>0</v>
      </c>
      <c r="T94" s="10">
        <f>IF(InputAccountsReveived[[#This Row],[EOMonth]]=EOMONTH(FY01_M10,0),InputAccountsReveived[[#This Row],[Amount Invoiced]],0)</f>
        <v>0</v>
      </c>
      <c r="U94" s="10">
        <f>IF(InputAccountsReveived[[#This Row],[EOMonth]]=EOMONTH(FY01_M11,0),InputAccountsReveived[[#This Row],[Amount Invoiced]],0)</f>
        <v>0</v>
      </c>
      <c r="V94" s="10">
        <f>IF(InputAccountsReveived[[#This Row],[EOMonth]]=EOMONTH(FY01_M12,0),InputAccountsReveived[[#This Row],[Amount Invoiced]],0)</f>
        <v>0</v>
      </c>
      <c r="W94" s="18">
        <f>IF(InputAccountsReveived[[#This Row],[EOMonth]]=EOMONTH(FY02_M01,0),InputAccountsReveived[[#This Row],[Amount Invoiced]],0)</f>
        <v>0</v>
      </c>
      <c r="X94" s="18">
        <f>IF(InputAccountsReveived[[#This Row],[EOMonth]]=EOMONTH(FY02_M02,0),InputAccountsReveived[[#This Row],[Amount Invoiced]],0)</f>
        <v>0</v>
      </c>
      <c r="Y94" s="18">
        <f>IF(InputAccountsReveived[[#This Row],[EOMonth]]=EOMONTH(FY02_M03,0),InputAccountsReveived[[#This Row],[Amount Invoiced]],0)</f>
        <v>0</v>
      </c>
      <c r="Z94" s="18">
        <f>IF(InputAccountsReveived[[#This Row],[EOMonth]]=EOMONTH(FY02_M04,0),InputAccountsReveived[[#This Row],[Amount Invoiced]],0)</f>
        <v>0</v>
      </c>
      <c r="AA94" s="18">
        <f>IF(InputAccountsReveived[[#This Row],[EOMonth]]=EOMONTH(FY02_M05,0),InputAccountsReveived[[#This Row],[Amount Invoiced]],0)</f>
        <v>0</v>
      </c>
      <c r="AB94" s="18">
        <f>IF(InputAccountsReveived[[#This Row],[EOMonth]]=EOMONTH(FY02_M06,0),InputAccountsReveived[[#This Row],[Amount Invoiced]],0)</f>
        <v>0</v>
      </c>
      <c r="AC94" s="18">
        <f>IF(InputAccountsReveived[[#This Row],[EOMonth]]=EOMONTH(FY02_M07,0),InputAccountsReveived[[#This Row],[Amount Invoiced]],0)</f>
        <v>0</v>
      </c>
      <c r="AD94" s="18">
        <f>IF(InputAccountsReveived[[#This Row],[EOMonth]]=EOMONTH(FY02_M08,0),InputAccountsReveived[[#This Row],[Amount Invoiced]],0)</f>
        <v>0</v>
      </c>
      <c r="AE94" s="18">
        <f>IF(InputAccountsReveived[[#This Row],[EOMonth]]=EOMONTH(FY02_M09,0),InputAccountsReveived[[#This Row],[Amount Invoiced]],0)</f>
        <v>0</v>
      </c>
      <c r="AF94" s="18">
        <f>IF(InputAccountsReveived[[#This Row],[EOMonth]]=EOMONTH(FY02_M10,0),InputAccountsReveived[[#This Row],[Amount Invoiced]],0)</f>
        <v>0</v>
      </c>
      <c r="AG94" s="18">
        <f>IF(InputAccountsReveived[[#This Row],[EOMonth]]=EOMONTH(FY02_M11,0),InputAccountsReveived[[#This Row],[Amount Invoiced]],0)</f>
        <v>0</v>
      </c>
      <c r="AH94" s="18">
        <f>IF(InputAccountsReveived[[#This Row],[EOMonth]]=EOMONTH(FY02_M12,0),InputAccountsReveived[[#This Row],[Amount Invoiced]],0)</f>
        <v>0</v>
      </c>
      <c r="AI94" s="18">
        <f>IF(InputAccountsReveived[[#This Row],[EOMonth]]=EOMONTH(FY03_M01,0),InputAccountsReveived[[#This Row],[Amount Invoiced]],0)</f>
        <v>0</v>
      </c>
      <c r="AJ94" s="18">
        <f>IF(InputAccountsReveived[[#This Row],[EOMonth]]=EOMONTH(FY03_M02,0),InputAccountsReveived[[#This Row],[Amount Invoiced]],0)</f>
        <v>0</v>
      </c>
      <c r="AK94" s="18">
        <f>IF(InputAccountsReveived[[#This Row],[EOMonth]]=EOMONTH(FY03_M03,0),InputAccountsReveived[[#This Row],[Amount Invoiced]],0)</f>
        <v>0</v>
      </c>
      <c r="AL94" s="18">
        <f>IF(InputAccountsReveived[[#This Row],[EOMonth]]=EOMONTH(FY03_M04,0),InputAccountsReveived[[#This Row],[Amount Invoiced]],0)</f>
        <v>0</v>
      </c>
      <c r="AM94" s="18">
        <f>IF(InputAccountsReveived[[#This Row],[EOMonth]]=EOMONTH(FY03_M05,0),InputAccountsReveived[[#This Row],[Amount Invoiced]],0)</f>
        <v>0</v>
      </c>
      <c r="AN94" s="18">
        <f>IF(InputAccountsReveived[[#This Row],[EOMonth]]=EOMONTH(FY03_M06,0),InputAccountsReveived[[#This Row],[Amount Invoiced]],0)</f>
        <v>0</v>
      </c>
      <c r="AO94" s="18">
        <f>IF(InputAccountsReveived[[#This Row],[EOMonth]]=EOMONTH(FY03_M07,0),InputAccountsReveived[[#This Row],[Amount Invoiced]],0)</f>
        <v>0</v>
      </c>
      <c r="AP94" s="18">
        <f>IF(InputAccountsReveived[[#This Row],[EOMonth]]=EOMONTH(FY03_M08,0),InputAccountsReveived[[#This Row],[Amount Invoiced]],0)</f>
        <v>0</v>
      </c>
      <c r="AQ94" s="18">
        <f>IF(InputAccountsReveived[[#This Row],[EOMonth]]=EOMONTH(FY03_M09,0),InputAccountsReveived[[#This Row],[Amount Invoiced]],0)</f>
        <v>0</v>
      </c>
      <c r="AR94" s="18">
        <f>IF(InputAccountsReveived[[#This Row],[EOMonth]]=EOMONTH(FY03_M10,0),InputAccountsReveived[[#This Row],[Amount Invoiced]],0)</f>
        <v>0</v>
      </c>
      <c r="AS94" s="18">
        <f>IF(InputAccountsReveived[[#This Row],[EOMonth]]=EOMONTH(FY03_M11,0),InputAccountsReveived[[#This Row],[Amount Invoiced]],0)</f>
        <v>0</v>
      </c>
      <c r="AT94" s="18">
        <f>IF(InputAccountsReveived[[#This Row],[EOMonth]]=EOMONTH(FY03_M12,0),InputAccountsReveived[[#This Row],[Amount Invoiced]],0)</f>
        <v>0</v>
      </c>
      <c r="AU94" s="18">
        <f>IF(InputAccountsReveived[[#This Row],[EOMonth]]=EOMONTH(FY04_M01,0),InputAccountsReveived[[#This Row],[Amount Invoiced]],0)</f>
        <v>0</v>
      </c>
      <c r="AV94" s="18">
        <f>IF(InputAccountsReveived[[#This Row],[EOMonth]]=EOMONTH(FY04_M02,0),InputAccountsReveived[[#This Row],[Amount Invoiced]],0)</f>
        <v>0</v>
      </c>
      <c r="AW94" s="18">
        <f>IF(InputAccountsReveived[[#This Row],[EOMonth]]=EOMONTH(FY04_M03,0),InputAccountsReveived[[#This Row],[Amount Invoiced]],0)</f>
        <v>0</v>
      </c>
      <c r="AX94" s="18">
        <f>IF(InputAccountsReveived[[#This Row],[EOMonth]]=EOMONTH(FY04_M04,0),InputAccountsReveived[[#This Row],[Amount Invoiced]],0)</f>
        <v>0</v>
      </c>
      <c r="AY94" s="18">
        <f>IF(InputAccountsReveived[[#This Row],[EOMonth]]=EOMONTH(FY04_M05,0),InputAccountsReveived[[#This Row],[Amount Invoiced]],0)</f>
        <v>0</v>
      </c>
      <c r="AZ94" s="18">
        <f>IF(InputAccountsReveived[[#This Row],[EOMonth]]=EOMONTH(FY04_M06,0),InputAccountsReveived[[#This Row],[Amount Invoiced]],0)</f>
        <v>0</v>
      </c>
      <c r="BA94" s="18">
        <f>IF(InputAccountsReveived[[#This Row],[EOMonth]]=EOMONTH(FY04_M07,0),InputAccountsReveived[[#This Row],[Amount Invoiced]],0)</f>
        <v>0</v>
      </c>
      <c r="BB94" s="18">
        <f>IF(InputAccountsReveived[[#This Row],[EOMonth]]=EOMONTH(FY04_M08,0),InputAccountsReveived[[#This Row],[Amount Invoiced]],0)</f>
        <v>0</v>
      </c>
      <c r="BC94" s="18">
        <f>IF(InputAccountsReveived[[#This Row],[EOMonth]]=EOMONTH(FY04_M09,0),InputAccountsReveived[[#This Row],[Amount Invoiced]],0)</f>
        <v>0</v>
      </c>
      <c r="BD94" s="18">
        <f>IF(InputAccountsReveived[[#This Row],[EOMonth]]=EOMONTH(FY04_M10,0),InputAccountsReveived[[#This Row],[Amount Invoiced]],0)</f>
        <v>0</v>
      </c>
      <c r="BE94" s="18">
        <f>IF(InputAccountsReveived[[#This Row],[EOMonth]]=EOMONTH(FY04_M11,0),InputAccountsReveived[[#This Row],[Amount Invoiced]],0)</f>
        <v>0</v>
      </c>
      <c r="BF94" s="18">
        <f>IF(InputAccountsReveived[[#This Row],[EOMonth]]=EOMONTH(FY04_M12,0),InputAccountsReveived[[#This Row],[Amount Invoiced]],0)</f>
        <v>0</v>
      </c>
      <c r="BG94" s="18">
        <f>IF(InputAccountsReveived[[#This Row],[EOMonth]]=EOMONTH(FY05_M01,0),InputAccountsReveived[[#This Row],[Amount Invoiced]],0)</f>
        <v>0</v>
      </c>
      <c r="BH94" s="18">
        <f>IF(InputAccountsReveived[[#This Row],[EOMonth]]=EOMONTH(FY05_M02,0),InputAccountsReveived[[#This Row],[Amount Invoiced]],0)</f>
        <v>0</v>
      </c>
      <c r="BI94" s="18">
        <f>IF(InputAccountsReveived[[#This Row],[EOMonth]]=EOMONTH(FY05_M03,0),InputAccountsReveived[[#This Row],[Amount Invoiced]],0)</f>
        <v>0</v>
      </c>
      <c r="BJ94" s="18">
        <f>IF(InputAccountsReveived[[#This Row],[EOMonth]]=EOMONTH(FY05_M04,0),InputAccountsReveived[[#This Row],[Amount Invoiced]],0)</f>
        <v>0</v>
      </c>
      <c r="BK94" s="18">
        <f>IF(InputAccountsReveived[[#This Row],[EOMonth]]=EOMONTH(FY05_M05,0),InputAccountsReveived[[#This Row],[Amount Invoiced]],0)</f>
        <v>0</v>
      </c>
      <c r="BL94" s="18">
        <f>IF(InputAccountsReveived[[#This Row],[EOMonth]]=EOMONTH(FY05_M06,0),InputAccountsReveived[[#This Row],[Amount Invoiced]],0)</f>
        <v>0</v>
      </c>
      <c r="BM94" s="18">
        <f>IF(InputAccountsReveived[[#This Row],[EOMonth]]=EOMONTH(FY05_M07,0),InputAccountsReveived[[#This Row],[Amount Invoiced]],0)</f>
        <v>0</v>
      </c>
      <c r="BN94" s="18">
        <f>IF(InputAccountsReveived[[#This Row],[EOMonth]]=EOMONTH(FY05_M08,0),InputAccountsReveived[[#This Row],[Amount Invoiced]],0)</f>
        <v>0</v>
      </c>
      <c r="BO94" s="18">
        <f>IF(InputAccountsReveived[[#This Row],[EOMonth]]=EOMONTH(FY05_M09,0),InputAccountsReveived[[#This Row],[Amount Invoiced]],0)</f>
        <v>0</v>
      </c>
      <c r="BP94" s="18">
        <f>IF(InputAccountsReveived[[#This Row],[EOMonth]]=EOMONTH(FY05_M10,0),InputAccountsReveived[[#This Row],[Amount Invoiced]],0)</f>
        <v>0</v>
      </c>
      <c r="BQ94" s="18">
        <f>IF(InputAccountsReveived[[#This Row],[EOMonth]]=EOMONTH(FY05_M11,0),InputAccountsReveived[[#This Row],[Amount Invoiced]],0)</f>
        <v>0</v>
      </c>
      <c r="BR94" s="18">
        <f>IF(InputAccountsReveived[[#This Row],[EOMonth]]=EOMONTH(FY05_M12,0),InputAccountsReveived[[#This Row],[Amount Invoiced]],0)</f>
        <v>0</v>
      </c>
    </row>
    <row r="95" spans="2:70" ht="16.5" thickTop="1" thickBot="1" x14ac:dyDescent="0.3">
      <c r="B95" s="68"/>
      <c r="C95" s="6"/>
      <c r="D95" s="68"/>
      <c r="E95" s="68"/>
      <c r="F95" s="11"/>
      <c r="G95" s="6"/>
      <c r="H95" s="69" t="str">
        <f>IF(ISBLANK(InputAccountsReveived[[#This Row],[Date Invoiced]]),"",EOMONTH(InputAccountsReveived[[#This Row],[Date Invoiced]],0))</f>
        <v/>
      </c>
      <c r="I95" s="69"/>
      <c r="K95" s="10">
        <f>IF(InputAccountsReveived[[#This Row],[EOMonth]]=EOMONTH(FY01_M01,0),InputAccountsReveived[[#This Row],[Amount Invoiced]],0)</f>
        <v>0</v>
      </c>
      <c r="L95" s="10">
        <f>IF(InputAccountsReveived[[#This Row],[EOMonth]]=EOMONTH(FY01_M02,0),InputAccountsReveived[[#This Row],[Amount Invoiced]],0)</f>
        <v>0</v>
      </c>
      <c r="M95" s="10">
        <f>IF(InputAccountsReveived[[#This Row],[EOMonth]]=EOMONTH(FY01_M03,0),InputAccountsReveived[[#This Row],[Amount Invoiced]],0)</f>
        <v>0</v>
      </c>
      <c r="N95" s="10">
        <f>IF(InputAccountsReveived[[#This Row],[EOMonth]]=EOMONTH(FY01_M04,0),InputAccountsReveived[[#This Row],[Amount Invoiced]],0)</f>
        <v>0</v>
      </c>
      <c r="O95" s="10">
        <f>IF(InputAccountsReveived[[#This Row],[EOMonth]]=EOMONTH(FY01_M05,0),InputAccountsReveived[[#This Row],[Amount Invoiced]],0)</f>
        <v>0</v>
      </c>
      <c r="P95" s="10">
        <f>IF(InputAccountsReveived[[#This Row],[EOMonth]]=EOMONTH(FY01_M06,0),InputAccountsReveived[[#This Row],[Amount Invoiced]],0)</f>
        <v>0</v>
      </c>
      <c r="Q95" s="10">
        <f>IF(InputAccountsReveived[[#This Row],[EOMonth]]=EOMONTH(FY01_M07,0),InputAccountsReveived[[#This Row],[Amount Invoiced]],0)</f>
        <v>0</v>
      </c>
      <c r="R95" s="10">
        <f>IF(InputAccountsReveived[[#This Row],[EOMonth]]=EOMONTH(FY01_M08,0),InputAccountsReveived[[#This Row],[Amount Invoiced]],0)</f>
        <v>0</v>
      </c>
      <c r="S95" s="10">
        <f>IF(InputAccountsReveived[[#This Row],[EOMonth]]=EOMONTH(FY01_M09,0),InputAccountsReveived[[#This Row],[Amount Invoiced]],0)</f>
        <v>0</v>
      </c>
      <c r="T95" s="10">
        <f>IF(InputAccountsReveived[[#This Row],[EOMonth]]=EOMONTH(FY01_M10,0),InputAccountsReveived[[#This Row],[Amount Invoiced]],0)</f>
        <v>0</v>
      </c>
      <c r="U95" s="10">
        <f>IF(InputAccountsReveived[[#This Row],[EOMonth]]=EOMONTH(FY01_M11,0),InputAccountsReveived[[#This Row],[Amount Invoiced]],0)</f>
        <v>0</v>
      </c>
      <c r="V95" s="10">
        <f>IF(InputAccountsReveived[[#This Row],[EOMonth]]=EOMONTH(FY01_M12,0),InputAccountsReveived[[#This Row],[Amount Invoiced]],0)</f>
        <v>0</v>
      </c>
      <c r="W95" s="18">
        <f>IF(InputAccountsReveived[[#This Row],[EOMonth]]=EOMONTH(FY02_M01,0),InputAccountsReveived[[#This Row],[Amount Invoiced]],0)</f>
        <v>0</v>
      </c>
      <c r="X95" s="18">
        <f>IF(InputAccountsReveived[[#This Row],[EOMonth]]=EOMONTH(FY02_M02,0),InputAccountsReveived[[#This Row],[Amount Invoiced]],0)</f>
        <v>0</v>
      </c>
      <c r="Y95" s="18">
        <f>IF(InputAccountsReveived[[#This Row],[EOMonth]]=EOMONTH(FY02_M03,0),InputAccountsReveived[[#This Row],[Amount Invoiced]],0)</f>
        <v>0</v>
      </c>
      <c r="Z95" s="18">
        <f>IF(InputAccountsReveived[[#This Row],[EOMonth]]=EOMONTH(FY02_M04,0),InputAccountsReveived[[#This Row],[Amount Invoiced]],0)</f>
        <v>0</v>
      </c>
      <c r="AA95" s="18">
        <f>IF(InputAccountsReveived[[#This Row],[EOMonth]]=EOMONTH(FY02_M05,0),InputAccountsReveived[[#This Row],[Amount Invoiced]],0)</f>
        <v>0</v>
      </c>
      <c r="AB95" s="18">
        <f>IF(InputAccountsReveived[[#This Row],[EOMonth]]=EOMONTH(FY02_M06,0),InputAccountsReveived[[#This Row],[Amount Invoiced]],0)</f>
        <v>0</v>
      </c>
      <c r="AC95" s="18">
        <f>IF(InputAccountsReveived[[#This Row],[EOMonth]]=EOMONTH(FY02_M07,0),InputAccountsReveived[[#This Row],[Amount Invoiced]],0)</f>
        <v>0</v>
      </c>
      <c r="AD95" s="18">
        <f>IF(InputAccountsReveived[[#This Row],[EOMonth]]=EOMONTH(FY02_M08,0),InputAccountsReveived[[#This Row],[Amount Invoiced]],0)</f>
        <v>0</v>
      </c>
      <c r="AE95" s="18">
        <f>IF(InputAccountsReveived[[#This Row],[EOMonth]]=EOMONTH(FY02_M09,0),InputAccountsReveived[[#This Row],[Amount Invoiced]],0)</f>
        <v>0</v>
      </c>
      <c r="AF95" s="18">
        <f>IF(InputAccountsReveived[[#This Row],[EOMonth]]=EOMONTH(FY02_M10,0),InputAccountsReveived[[#This Row],[Amount Invoiced]],0)</f>
        <v>0</v>
      </c>
      <c r="AG95" s="18">
        <f>IF(InputAccountsReveived[[#This Row],[EOMonth]]=EOMONTH(FY02_M11,0),InputAccountsReveived[[#This Row],[Amount Invoiced]],0)</f>
        <v>0</v>
      </c>
      <c r="AH95" s="18">
        <f>IF(InputAccountsReveived[[#This Row],[EOMonth]]=EOMONTH(FY02_M12,0),InputAccountsReveived[[#This Row],[Amount Invoiced]],0)</f>
        <v>0</v>
      </c>
      <c r="AI95" s="18">
        <f>IF(InputAccountsReveived[[#This Row],[EOMonth]]=EOMONTH(FY03_M01,0),InputAccountsReveived[[#This Row],[Amount Invoiced]],0)</f>
        <v>0</v>
      </c>
      <c r="AJ95" s="18">
        <f>IF(InputAccountsReveived[[#This Row],[EOMonth]]=EOMONTH(FY03_M02,0),InputAccountsReveived[[#This Row],[Amount Invoiced]],0)</f>
        <v>0</v>
      </c>
      <c r="AK95" s="18">
        <f>IF(InputAccountsReveived[[#This Row],[EOMonth]]=EOMONTH(FY03_M03,0),InputAccountsReveived[[#This Row],[Amount Invoiced]],0)</f>
        <v>0</v>
      </c>
      <c r="AL95" s="18">
        <f>IF(InputAccountsReveived[[#This Row],[EOMonth]]=EOMONTH(FY03_M04,0),InputAccountsReveived[[#This Row],[Amount Invoiced]],0)</f>
        <v>0</v>
      </c>
      <c r="AM95" s="18">
        <f>IF(InputAccountsReveived[[#This Row],[EOMonth]]=EOMONTH(FY03_M05,0),InputAccountsReveived[[#This Row],[Amount Invoiced]],0)</f>
        <v>0</v>
      </c>
      <c r="AN95" s="18">
        <f>IF(InputAccountsReveived[[#This Row],[EOMonth]]=EOMONTH(FY03_M06,0),InputAccountsReveived[[#This Row],[Amount Invoiced]],0)</f>
        <v>0</v>
      </c>
      <c r="AO95" s="18">
        <f>IF(InputAccountsReveived[[#This Row],[EOMonth]]=EOMONTH(FY03_M07,0),InputAccountsReveived[[#This Row],[Amount Invoiced]],0)</f>
        <v>0</v>
      </c>
      <c r="AP95" s="18">
        <f>IF(InputAccountsReveived[[#This Row],[EOMonth]]=EOMONTH(FY03_M08,0),InputAccountsReveived[[#This Row],[Amount Invoiced]],0)</f>
        <v>0</v>
      </c>
      <c r="AQ95" s="18">
        <f>IF(InputAccountsReveived[[#This Row],[EOMonth]]=EOMONTH(FY03_M09,0),InputAccountsReveived[[#This Row],[Amount Invoiced]],0)</f>
        <v>0</v>
      </c>
      <c r="AR95" s="18">
        <f>IF(InputAccountsReveived[[#This Row],[EOMonth]]=EOMONTH(FY03_M10,0),InputAccountsReveived[[#This Row],[Amount Invoiced]],0)</f>
        <v>0</v>
      </c>
      <c r="AS95" s="18">
        <f>IF(InputAccountsReveived[[#This Row],[EOMonth]]=EOMONTH(FY03_M11,0),InputAccountsReveived[[#This Row],[Amount Invoiced]],0)</f>
        <v>0</v>
      </c>
      <c r="AT95" s="18">
        <f>IF(InputAccountsReveived[[#This Row],[EOMonth]]=EOMONTH(FY03_M12,0),InputAccountsReveived[[#This Row],[Amount Invoiced]],0)</f>
        <v>0</v>
      </c>
      <c r="AU95" s="18">
        <f>IF(InputAccountsReveived[[#This Row],[EOMonth]]=EOMONTH(FY04_M01,0),InputAccountsReveived[[#This Row],[Amount Invoiced]],0)</f>
        <v>0</v>
      </c>
      <c r="AV95" s="18">
        <f>IF(InputAccountsReveived[[#This Row],[EOMonth]]=EOMONTH(FY04_M02,0),InputAccountsReveived[[#This Row],[Amount Invoiced]],0)</f>
        <v>0</v>
      </c>
      <c r="AW95" s="18">
        <f>IF(InputAccountsReveived[[#This Row],[EOMonth]]=EOMONTH(FY04_M03,0),InputAccountsReveived[[#This Row],[Amount Invoiced]],0)</f>
        <v>0</v>
      </c>
      <c r="AX95" s="18">
        <f>IF(InputAccountsReveived[[#This Row],[EOMonth]]=EOMONTH(FY04_M04,0),InputAccountsReveived[[#This Row],[Amount Invoiced]],0)</f>
        <v>0</v>
      </c>
      <c r="AY95" s="18">
        <f>IF(InputAccountsReveived[[#This Row],[EOMonth]]=EOMONTH(FY04_M05,0),InputAccountsReveived[[#This Row],[Amount Invoiced]],0)</f>
        <v>0</v>
      </c>
      <c r="AZ95" s="18">
        <f>IF(InputAccountsReveived[[#This Row],[EOMonth]]=EOMONTH(FY04_M06,0),InputAccountsReveived[[#This Row],[Amount Invoiced]],0)</f>
        <v>0</v>
      </c>
      <c r="BA95" s="18">
        <f>IF(InputAccountsReveived[[#This Row],[EOMonth]]=EOMONTH(FY04_M07,0),InputAccountsReveived[[#This Row],[Amount Invoiced]],0)</f>
        <v>0</v>
      </c>
      <c r="BB95" s="18">
        <f>IF(InputAccountsReveived[[#This Row],[EOMonth]]=EOMONTH(FY04_M08,0),InputAccountsReveived[[#This Row],[Amount Invoiced]],0)</f>
        <v>0</v>
      </c>
      <c r="BC95" s="18">
        <f>IF(InputAccountsReveived[[#This Row],[EOMonth]]=EOMONTH(FY04_M09,0),InputAccountsReveived[[#This Row],[Amount Invoiced]],0)</f>
        <v>0</v>
      </c>
      <c r="BD95" s="18">
        <f>IF(InputAccountsReveived[[#This Row],[EOMonth]]=EOMONTH(FY04_M10,0),InputAccountsReveived[[#This Row],[Amount Invoiced]],0)</f>
        <v>0</v>
      </c>
      <c r="BE95" s="18">
        <f>IF(InputAccountsReveived[[#This Row],[EOMonth]]=EOMONTH(FY04_M11,0),InputAccountsReveived[[#This Row],[Amount Invoiced]],0)</f>
        <v>0</v>
      </c>
      <c r="BF95" s="18">
        <f>IF(InputAccountsReveived[[#This Row],[EOMonth]]=EOMONTH(FY04_M12,0),InputAccountsReveived[[#This Row],[Amount Invoiced]],0)</f>
        <v>0</v>
      </c>
      <c r="BG95" s="18">
        <f>IF(InputAccountsReveived[[#This Row],[EOMonth]]=EOMONTH(FY05_M01,0),InputAccountsReveived[[#This Row],[Amount Invoiced]],0)</f>
        <v>0</v>
      </c>
      <c r="BH95" s="18">
        <f>IF(InputAccountsReveived[[#This Row],[EOMonth]]=EOMONTH(FY05_M02,0),InputAccountsReveived[[#This Row],[Amount Invoiced]],0)</f>
        <v>0</v>
      </c>
      <c r="BI95" s="18">
        <f>IF(InputAccountsReveived[[#This Row],[EOMonth]]=EOMONTH(FY05_M03,0),InputAccountsReveived[[#This Row],[Amount Invoiced]],0)</f>
        <v>0</v>
      </c>
      <c r="BJ95" s="18">
        <f>IF(InputAccountsReveived[[#This Row],[EOMonth]]=EOMONTH(FY05_M04,0),InputAccountsReveived[[#This Row],[Amount Invoiced]],0)</f>
        <v>0</v>
      </c>
      <c r="BK95" s="18">
        <f>IF(InputAccountsReveived[[#This Row],[EOMonth]]=EOMONTH(FY05_M05,0),InputAccountsReveived[[#This Row],[Amount Invoiced]],0)</f>
        <v>0</v>
      </c>
      <c r="BL95" s="18">
        <f>IF(InputAccountsReveived[[#This Row],[EOMonth]]=EOMONTH(FY05_M06,0),InputAccountsReveived[[#This Row],[Amount Invoiced]],0)</f>
        <v>0</v>
      </c>
      <c r="BM95" s="18">
        <f>IF(InputAccountsReveived[[#This Row],[EOMonth]]=EOMONTH(FY05_M07,0),InputAccountsReveived[[#This Row],[Amount Invoiced]],0)</f>
        <v>0</v>
      </c>
      <c r="BN95" s="18">
        <f>IF(InputAccountsReveived[[#This Row],[EOMonth]]=EOMONTH(FY05_M08,0),InputAccountsReveived[[#This Row],[Amount Invoiced]],0)</f>
        <v>0</v>
      </c>
      <c r="BO95" s="18">
        <f>IF(InputAccountsReveived[[#This Row],[EOMonth]]=EOMONTH(FY05_M09,0),InputAccountsReveived[[#This Row],[Amount Invoiced]],0)</f>
        <v>0</v>
      </c>
      <c r="BP95" s="18">
        <f>IF(InputAccountsReveived[[#This Row],[EOMonth]]=EOMONTH(FY05_M10,0),InputAccountsReveived[[#This Row],[Amount Invoiced]],0)</f>
        <v>0</v>
      </c>
      <c r="BQ95" s="18">
        <f>IF(InputAccountsReveived[[#This Row],[EOMonth]]=EOMONTH(FY05_M11,0),InputAccountsReveived[[#This Row],[Amount Invoiced]],0)</f>
        <v>0</v>
      </c>
      <c r="BR95" s="18">
        <f>IF(InputAccountsReveived[[#This Row],[EOMonth]]=EOMONTH(FY05_M12,0),InputAccountsReveived[[#This Row],[Amount Invoiced]],0)</f>
        <v>0</v>
      </c>
    </row>
    <row r="96" spans="2:70" ht="16.5" thickTop="1" thickBot="1" x14ac:dyDescent="0.3">
      <c r="B96" s="68"/>
      <c r="C96" s="6"/>
      <c r="D96" s="68"/>
      <c r="E96" s="68"/>
      <c r="F96" s="11"/>
      <c r="G96" s="6"/>
      <c r="H96" s="69" t="str">
        <f>IF(ISBLANK(InputAccountsReveived[[#This Row],[Date Invoiced]]),"",EOMONTH(InputAccountsReveived[[#This Row],[Date Invoiced]],0))</f>
        <v/>
      </c>
      <c r="I96" s="69"/>
      <c r="K96" s="10">
        <f>IF(InputAccountsReveived[[#This Row],[EOMonth]]=EOMONTH(FY01_M01,0),InputAccountsReveived[[#This Row],[Amount Invoiced]],0)</f>
        <v>0</v>
      </c>
      <c r="L96" s="10">
        <f>IF(InputAccountsReveived[[#This Row],[EOMonth]]=EOMONTH(FY01_M02,0),InputAccountsReveived[[#This Row],[Amount Invoiced]],0)</f>
        <v>0</v>
      </c>
      <c r="M96" s="10">
        <f>IF(InputAccountsReveived[[#This Row],[EOMonth]]=EOMONTH(FY01_M03,0),InputAccountsReveived[[#This Row],[Amount Invoiced]],0)</f>
        <v>0</v>
      </c>
      <c r="N96" s="10">
        <f>IF(InputAccountsReveived[[#This Row],[EOMonth]]=EOMONTH(FY01_M04,0),InputAccountsReveived[[#This Row],[Amount Invoiced]],0)</f>
        <v>0</v>
      </c>
      <c r="O96" s="10">
        <f>IF(InputAccountsReveived[[#This Row],[EOMonth]]=EOMONTH(FY01_M05,0),InputAccountsReveived[[#This Row],[Amount Invoiced]],0)</f>
        <v>0</v>
      </c>
      <c r="P96" s="10">
        <f>IF(InputAccountsReveived[[#This Row],[EOMonth]]=EOMONTH(FY01_M06,0),InputAccountsReveived[[#This Row],[Amount Invoiced]],0)</f>
        <v>0</v>
      </c>
      <c r="Q96" s="10">
        <f>IF(InputAccountsReveived[[#This Row],[EOMonth]]=EOMONTH(FY01_M07,0),InputAccountsReveived[[#This Row],[Amount Invoiced]],0)</f>
        <v>0</v>
      </c>
      <c r="R96" s="10">
        <f>IF(InputAccountsReveived[[#This Row],[EOMonth]]=EOMONTH(FY01_M08,0),InputAccountsReveived[[#This Row],[Amount Invoiced]],0)</f>
        <v>0</v>
      </c>
      <c r="S96" s="10">
        <f>IF(InputAccountsReveived[[#This Row],[EOMonth]]=EOMONTH(FY01_M09,0),InputAccountsReveived[[#This Row],[Amount Invoiced]],0)</f>
        <v>0</v>
      </c>
      <c r="T96" s="10">
        <f>IF(InputAccountsReveived[[#This Row],[EOMonth]]=EOMONTH(FY01_M10,0),InputAccountsReveived[[#This Row],[Amount Invoiced]],0)</f>
        <v>0</v>
      </c>
      <c r="U96" s="10">
        <f>IF(InputAccountsReveived[[#This Row],[EOMonth]]=EOMONTH(FY01_M11,0),InputAccountsReveived[[#This Row],[Amount Invoiced]],0)</f>
        <v>0</v>
      </c>
      <c r="V96" s="10">
        <f>IF(InputAccountsReveived[[#This Row],[EOMonth]]=EOMONTH(FY01_M12,0),InputAccountsReveived[[#This Row],[Amount Invoiced]],0)</f>
        <v>0</v>
      </c>
      <c r="W96" s="18">
        <f>IF(InputAccountsReveived[[#This Row],[EOMonth]]=EOMONTH(FY02_M01,0),InputAccountsReveived[[#This Row],[Amount Invoiced]],0)</f>
        <v>0</v>
      </c>
      <c r="X96" s="18">
        <f>IF(InputAccountsReveived[[#This Row],[EOMonth]]=EOMONTH(FY02_M02,0),InputAccountsReveived[[#This Row],[Amount Invoiced]],0)</f>
        <v>0</v>
      </c>
      <c r="Y96" s="18">
        <f>IF(InputAccountsReveived[[#This Row],[EOMonth]]=EOMONTH(FY02_M03,0),InputAccountsReveived[[#This Row],[Amount Invoiced]],0)</f>
        <v>0</v>
      </c>
      <c r="Z96" s="18">
        <f>IF(InputAccountsReveived[[#This Row],[EOMonth]]=EOMONTH(FY02_M04,0),InputAccountsReveived[[#This Row],[Amount Invoiced]],0)</f>
        <v>0</v>
      </c>
      <c r="AA96" s="18">
        <f>IF(InputAccountsReveived[[#This Row],[EOMonth]]=EOMONTH(FY02_M05,0),InputAccountsReveived[[#This Row],[Amount Invoiced]],0)</f>
        <v>0</v>
      </c>
      <c r="AB96" s="18">
        <f>IF(InputAccountsReveived[[#This Row],[EOMonth]]=EOMONTH(FY02_M06,0),InputAccountsReveived[[#This Row],[Amount Invoiced]],0)</f>
        <v>0</v>
      </c>
      <c r="AC96" s="18">
        <f>IF(InputAccountsReveived[[#This Row],[EOMonth]]=EOMONTH(FY02_M07,0),InputAccountsReveived[[#This Row],[Amount Invoiced]],0)</f>
        <v>0</v>
      </c>
      <c r="AD96" s="18">
        <f>IF(InputAccountsReveived[[#This Row],[EOMonth]]=EOMONTH(FY02_M08,0),InputAccountsReveived[[#This Row],[Amount Invoiced]],0)</f>
        <v>0</v>
      </c>
      <c r="AE96" s="18">
        <f>IF(InputAccountsReveived[[#This Row],[EOMonth]]=EOMONTH(FY02_M09,0),InputAccountsReveived[[#This Row],[Amount Invoiced]],0)</f>
        <v>0</v>
      </c>
      <c r="AF96" s="18">
        <f>IF(InputAccountsReveived[[#This Row],[EOMonth]]=EOMONTH(FY02_M10,0),InputAccountsReveived[[#This Row],[Amount Invoiced]],0)</f>
        <v>0</v>
      </c>
      <c r="AG96" s="18">
        <f>IF(InputAccountsReveived[[#This Row],[EOMonth]]=EOMONTH(FY02_M11,0),InputAccountsReveived[[#This Row],[Amount Invoiced]],0)</f>
        <v>0</v>
      </c>
      <c r="AH96" s="18">
        <f>IF(InputAccountsReveived[[#This Row],[EOMonth]]=EOMONTH(FY02_M12,0),InputAccountsReveived[[#This Row],[Amount Invoiced]],0)</f>
        <v>0</v>
      </c>
      <c r="AI96" s="18">
        <f>IF(InputAccountsReveived[[#This Row],[EOMonth]]=EOMONTH(FY03_M01,0),InputAccountsReveived[[#This Row],[Amount Invoiced]],0)</f>
        <v>0</v>
      </c>
      <c r="AJ96" s="18">
        <f>IF(InputAccountsReveived[[#This Row],[EOMonth]]=EOMONTH(FY03_M02,0),InputAccountsReveived[[#This Row],[Amount Invoiced]],0)</f>
        <v>0</v>
      </c>
      <c r="AK96" s="18">
        <f>IF(InputAccountsReveived[[#This Row],[EOMonth]]=EOMONTH(FY03_M03,0),InputAccountsReveived[[#This Row],[Amount Invoiced]],0)</f>
        <v>0</v>
      </c>
      <c r="AL96" s="18">
        <f>IF(InputAccountsReveived[[#This Row],[EOMonth]]=EOMONTH(FY03_M04,0),InputAccountsReveived[[#This Row],[Amount Invoiced]],0)</f>
        <v>0</v>
      </c>
      <c r="AM96" s="18">
        <f>IF(InputAccountsReveived[[#This Row],[EOMonth]]=EOMONTH(FY03_M05,0),InputAccountsReveived[[#This Row],[Amount Invoiced]],0)</f>
        <v>0</v>
      </c>
      <c r="AN96" s="18">
        <f>IF(InputAccountsReveived[[#This Row],[EOMonth]]=EOMONTH(FY03_M06,0),InputAccountsReveived[[#This Row],[Amount Invoiced]],0)</f>
        <v>0</v>
      </c>
      <c r="AO96" s="18">
        <f>IF(InputAccountsReveived[[#This Row],[EOMonth]]=EOMONTH(FY03_M07,0),InputAccountsReveived[[#This Row],[Amount Invoiced]],0)</f>
        <v>0</v>
      </c>
      <c r="AP96" s="18">
        <f>IF(InputAccountsReveived[[#This Row],[EOMonth]]=EOMONTH(FY03_M08,0),InputAccountsReveived[[#This Row],[Amount Invoiced]],0)</f>
        <v>0</v>
      </c>
      <c r="AQ96" s="18">
        <f>IF(InputAccountsReveived[[#This Row],[EOMonth]]=EOMONTH(FY03_M09,0),InputAccountsReveived[[#This Row],[Amount Invoiced]],0)</f>
        <v>0</v>
      </c>
      <c r="AR96" s="18">
        <f>IF(InputAccountsReveived[[#This Row],[EOMonth]]=EOMONTH(FY03_M10,0),InputAccountsReveived[[#This Row],[Amount Invoiced]],0)</f>
        <v>0</v>
      </c>
      <c r="AS96" s="18">
        <f>IF(InputAccountsReveived[[#This Row],[EOMonth]]=EOMONTH(FY03_M11,0),InputAccountsReveived[[#This Row],[Amount Invoiced]],0)</f>
        <v>0</v>
      </c>
      <c r="AT96" s="18">
        <f>IF(InputAccountsReveived[[#This Row],[EOMonth]]=EOMONTH(FY03_M12,0),InputAccountsReveived[[#This Row],[Amount Invoiced]],0)</f>
        <v>0</v>
      </c>
      <c r="AU96" s="18">
        <f>IF(InputAccountsReveived[[#This Row],[EOMonth]]=EOMONTH(FY04_M01,0),InputAccountsReveived[[#This Row],[Amount Invoiced]],0)</f>
        <v>0</v>
      </c>
      <c r="AV96" s="18">
        <f>IF(InputAccountsReveived[[#This Row],[EOMonth]]=EOMONTH(FY04_M02,0),InputAccountsReveived[[#This Row],[Amount Invoiced]],0)</f>
        <v>0</v>
      </c>
      <c r="AW96" s="18">
        <f>IF(InputAccountsReveived[[#This Row],[EOMonth]]=EOMONTH(FY04_M03,0),InputAccountsReveived[[#This Row],[Amount Invoiced]],0)</f>
        <v>0</v>
      </c>
      <c r="AX96" s="18">
        <f>IF(InputAccountsReveived[[#This Row],[EOMonth]]=EOMONTH(FY04_M04,0),InputAccountsReveived[[#This Row],[Amount Invoiced]],0)</f>
        <v>0</v>
      </c>
      <c r="AY96" s="18">
        <f>IF(InputAccountsReveived[[#This Row],[EOMonth]]=EOMONTH(FY04_M05,0),InputAccountsReveived[[#This Row],[Amount Invoiced]],0)</f>
        <v>0</v>
      </c>
      <c r="AZ96" s="18">
        <f>IF(InputAccountsReveived[[#This Row],[EOMonth]]=EOMONTH(FY04_M06,0),InputAccountsReveived[[#This Row],[Amount Invoiced]],0)</f>
        <v>0</v>
      </c>
      <c r="BA96" s="18">
        <f>IF(InputAccountsReveived[[#This Row],[EOMonth]]=EOMONTH(FY04_M07,0),InputAccountsReveived[[#This Row],[Amount Invoiced]],0)</f>
        <v>0</v>
      </c>
      <c r="BB96" s="18">
        <f>IF(InputAccountsReveived[[#This Row],[EOMonth]]=EOMONTH(FY04_M08,0),InputAccountsReveived[[#This Row],[Amount Invoiced]],0)</f>
        <v>0</v>
      </c>
      <c r="BC96" s="18">
        <f>IF(InputAccountsReveived[[#This Row],[EOMonth]]=EOMONTH(FY04_M09,0),InputAccountsReveived[[#This Row],[Amount Invoiced]],0)</f>
        <v>0</v>
      </c>
      <c r="BD96" s="18">
        <f>IF(InputAccountsReveived[[#This Row],[EOMonth]]=EOMONTH(FY04_M10,0),InputAccountsReveived[[#This Row],[Amount Invoiced]],0)</f>
        <v>0</v>
      </c>
      <c r="BE96" s="18">
        <f>IF(InputAccountsReveived[[#This Row],[EOMonth]]=EOMONTH(FY04_M11,0),InputAccountsReveived[[#This Row],[Amount Invoiced]],0)</f>
        <v>0</v>
      </c>
      <c r="BF96" s="18">
        <f>IF(InputAccountsReveived[[#This Row],[EOMonth]]=EOMONTH(FY04_M12,0),InputAccountsReveived[[#This Row],[Amount Invoiced]],0)</f>
        <v>0</v>
      </c>
      <c r="BG96" s="18">
        <f>IF(InputAccountsReveived[[#This Row],[EOMonth]]=EOMONTH(FY05_M01,0),InputAccountsReveived[[#This Row],[Amount Invoiced]],0)</f>
        <v>0</v>
      </c>
      <c r="BH96" s="18">
        <f>IF(InputAccountsReveived[[#This Row],[EOMonth]]=EOMONTH(FY05_M02,0),InputAccountsReveived[[#This Row],[Amount Invoiced]],0)</f>
        <v>0</v>
      </c>
      <c r="BI96" s="18">
        <f>IF(InputAccountsReveived[[#This Row],[EOMonth]]=EOMONTH(FY05_M03,0),InputAccountsReveived[[#This Row],[Amount Invoiced]],0)</f>
        <v>0</v>
      </c>
      <c r="BJ96" s="18">
        <f>IF(InputAccountsReveived[[#This Row],[EOMonth]]=EOMONTH(FY05_M04,0),InputAccountsReveived[[#This Row],[Amount Invoiced]],0)</f>
        <v>0</v>
      </c>
      <c r="BK96" s="18">
        <f>IF(InputAccountsReveived[[#This Row],[EOMonth]]=EOMONTH(FY05_M05,0),InputAccountsReveived[[#This Row],[Amount Invoiced]],0)</f>
        <v>0</v>
      </c>
      <c r="BL96" s="18">
        <f>IF(InputAccountsReveived[[#This Row],[EOMonth]]=EOMONTH(FY05_M06,0),InputAccountsReveived[[#This Row],[Amount Invoiced]],0)</f>
        <v>0</v>
      </c>
      <c r="BM96" s="18">
        <f>IF(InputAccountsReveived[[#This Row],[EOMonth]]=EOMONTH(FY05_M07,0),InputAccountsReveived[[#This Row],[Amount Invoiced]],0)</f>
        <v>0</v>
      </c>
      <c r="BN96" s="18">
        <f>IF(InputAccountsReveived[[#This Row],[EOMonth]]=EOMONTH(FY05_M08,0),InputAccountsReveived[[#This Row],[Amount Invoiced]],0)</f>
        <v>0</v>
      </c>
      <c r="BO96" s="18">
        <f>IF(InputAccountsReveived[[#This Row],[EOMonth]]=EOMONTH(FY05_M09,0),InputAccountsReveived[[#This Row],[Amount Invoiced]],0)</f>
        <v>0</v>
      </c>
      <c r="BP96" s="18">
        <f>IF(InputAccountsReveived[[#This Row],[EOMonth]]=EOMONTH(FY05_M10,0),InputAccountsReveived[[#This Row],[Amount Invoiced]],0)</f>
        <v>0</v>
      </c>
      <c r="BQ96" s="18">
        <f>IF(InputAccountsReveived[[#This Row],[EOMonth]]=EOMONTH(FY05_M11,0),InputAccountsReveived[[#This Row],[Amount Invoiced]],0)</f>
        <v>0</v>
      </c>
      <c r="BR96" s="18">
        <f>IF(InputAccountsReveived[[#This Row],[EOMonth]]=EOMONTH(FY05_M12,0),InputAccountsReveived[[#This Row],[Amount Invoiced]],0)</f>
        <v>0</v>
      </c>
    </row>
    <row r="97" spans="2:70" ht="16.5" thickTop="1" thickBot="1" x14ac:dyDescent="0.3">
      <c r="B97" s="68"/>
      <c r="C97" s="6"/>
      <c r="D97" s="68"/>
      <c r="E97" s="68"/>
      <c r="F97" s="11"/>
      <c r="G97" s="6"/>
      <c r="H97" s="69" t="str">
        <f>IF(ISBLANK(InputAccountsReveived[[#This Row],[Date Invoiced]]),"",EOMONTH(InputAccountsReveived[[#This Row],[Date Invoiced]],0))</f>
        <v/>
      </c>
      <c r="I97" s="69"/>
      <c r="K97" s="10">
        <f>IF(InputAccountsReveived[[#This Row],[EOMonth]]=EOMONTH(FY01_M01,0),InputAccountsReveived[[#This Row],[Amount Invoiced]],0)</f>
        <v>0</v>
      </c>
      <c r="L97" s="10">
        <f>IF(InputAccountsReveived[[#This Row],[EOMonth]]=EOMONTH(FY01_M02,0),InputAccountsReveived[[#This Row],[Amount Invoiced]],0)</f>
        <v>0</v>
      </c>
      <c r="M97" s="10">
        <f>IF(InputAccountsReveived[[#This Row],[EOMonth]]=EOMONTH(FY01_M03,0),InputAccountsReveived[[#This Row],[Amount Invoiced]],0)</f>
        <v>0</v>
      </c>
      <c r="N97" s="10">
        <f>IF(InputAccountsReveived[[#This Row],[EOMonth]]=EOMONTH(FY01_M04,0),InputAccountsReveived[[#This Row],[Amount Invoiced]],0)</f>
        <v>0</v>
      </c>
      <c r="O97" s="10">
        <f>IF(InputAccountsReveived[[#This Row],[EOMonth]]=EOMONTH(FY01_M05,0),InputAccountsReveived[[#This Row],[Amount Invoiced]],0)</f>
        <v>0</v>
      </c>
      <c r="P97" s="10">
        <f>IF(InputAccountsReveived[[#This Row],[EOMonth]]=EOMONTH(FY01_M06,0),InputAccountsReveived[[#This Row],[Amount Invoiced]],0)</f>
        <v>0</v>
      </c>
      <c r="Q97" s="10">
        <f>IF(InputAccountsReveived[[#This Row],[EOMonth]]=EOMONTH(FY01_M07,0),InputAccountsReveived[[#This Row],[Amount Invoiced]],0)</f>
        <v>0</v>
      </c>
      <c r="R97" s="10">
        <f>IF(InputAccountsReveived[[#This Row],[EOMonth]]=EOMONTH(FY01_M08,0),InputAccountsReveived[[#This Row],[Amount Invoiced]],0)</f>
        <v>0</v>
      </c>
      <c r="S97" s="10">
        <f>IF(InputAccountsReveived[[#This Row],[EOMonth]]=EOMONTH(FY01_M09,0),InputAccountsReveived[[#This Row],[Amount Invoiced]],0)</f>
        <v>0</v>
      </c>
      <c r="T97" s="10">
        <f>IF(InputAccountsReveived[[#This Row],[EOMonth]]=EOMONTH(FY01_M10,0),InputAccountsReveived[[#This Row],[Amount Invoiced]],0)</f>
        <v>0</v>
      </c>
      <c r="U97" s="10">
        <f>IF(InputAccountsReveived[[#This Row],[EOMonth]]=EOMONTH(FY01_M11,0),InputAccountsReveived[[#This Row],[Amount Invoiced]],0)</f>
        <v>0</v>
      </c>
      <c r="V97" s="10">
        <f>IF(InputAccountsReveived[[#This Row],[EOMonth]]=EOMONTH(FY01_M12,0),InputAccountsReveived[[#This Row],[Amount Invoiced]],0)</f>
        <v>0</v>
      </c>
      <c r="W97" s="18">
        <f>IF(InputAccountsReveived[[#This Row],[EOMonth]]=EOMONTH(FY02_M01,0),InputAccountsReveived[[#This Row],[Amount Invoiced]],0)</f>
        <v>0</v>
      </c>
      <c r="X97" s="18">
        <f>IF(InputAccountsReveived[[#This Row],[EOMonth]]=EOMONTH(FY02_M02,0),InputAccountsReveived[[#This Row],[Amount Invoiced]],0)</f>
        <v>0</v>
      </c>
      <c r="Y97" s="18">
        <f>IF(InputAccountsReveived[[#This Row],[EOMonth]]=EOMONTH(FY02_M03,0),InputAccountsReveived[[#This Row],[Amount Invoiced]],0)</f>
        <v>0</v>
      </c>
      <c r="Z97" s="18">
        <f>IF(InputAccountsReveived[[#This Row],[EOMonth]]=EOMONTH(FY02_M04,0),InputAccountsReveived[[#This Row],[Amount Invoiced]],0)</f>
        <v>0</v>
      </c>
      <c r="AA97" s="18">
        <f>IF(InputAccountsReveived[[#This Row],[EOMonth]]=EOMONTH(FY02_M05,0),InputAccountsReveived[[#This Row],[Amount Invoiced]],0)</f>
        <v>0</v>
      </c>
      <c r="AB97" s="18">
        <f>IF(InputAccountsReveived[[#This Row],[EOMonth]]=EOMONTH(FY02_M06,0),InputAccountsReveived[[#This Row],[Amount Invoiced]],0)</f>
        <v>0</v>
      </c>
      <c r="AC97" s="18">
        <f>IF(InputAccountsReveived[[#This Row],[EOMonth]]=EOMONTH(FY02_M07,0),InputAccountsReveived[[#This Row],[Amount Invoiced]],0)</f>
        <v>0</v>
      </c>
      <c r="AD97" s="18">
        <f>IF(InputAccountsReveived[[#This Row],[EOMonth]]=EOMONTH(FY02_M08,0),InputAccountsReveived[[#This Row],[Amount Invoiced]],0)</f>
        <v>0</v>
      </c>
      <c r="AE97" s="18">
        <f>IF(InputAccountsReveived[[#This Row],[EOMonth]]=EOMONTH(FY02_M09,0),InputAccountsReveived[[#This Row],[Amount Invoiced]],0)</f>
        <v>0</v>
      </c>
      <c r="AF97" s="18">
        <f>IF(InputAccountsReveived[[#This Row],[EOMonth]]=EOMONTH(FY02_M10,0),InputAccountsReveived[[#This Row],[Amount Invoiced]],0)</f>
        <v>0</v>
      </c>
      <c r="AG97" s="18">
        <f>IF(InputAccountsReveived[[#This Row],[EOMonth]]=EOMONTH(FY02_M11,0),InputAccountsReveived[[#This Row],[Amount Invoiced]],0)</f>
        <v>0</v>
      </c>
      <c r="AH97" s="18">
        <f>IF(InputAccountsReveived[[#This Row],[EOMonth]]=EOMONTH(FY02_M12,0),InputAccountsReveived[[#This Row],[Amount Invoiced]],0)</f>
        <v>0</v>
      </c>
      <c r="AI97" s="18">
        <f>IF(InputAccountsReveived[[#This Row],[EOMonth]]=EOMONTH(FY03_M01,0),InputAccountsReveived[[#This Row],[Amount Invoiced]],0)</f>
        <v>0</v>
      </c>
      <c r="AJ97" s="18">
        <f>IF(InputAccountsReveived[[#This Row],[EOMonth]]=EOMONTH(FY03_M02,0),InputAccountsReveived[[#This Row],[Amount Invoiced]],0)</f>
        <v>0</v>
      </c>
      <c r="AK97" s="18">
        <f>IF(InputAccountsReveived[[#This Row],[EOMonth]]=EOMONTH(FY03_M03,0),InputAccountsReveived[[#This Row],[Amount Invoiced]],0)</f>
        <v>0</v>
      </c>
      <c r="AL97" s="18">
        <f>IF(InputAccountsReveived[[#This Row],[EOMonth]]=EOMONTH(FY03_M04,0),InputAccountsReveived[[#This Row],[Amount Invoiced]],0)</f>
        <v>0</v>
      </c>
      <c r="AM97" s="18">
        <f>IF(InputAccountsReveived[[#This Row],[EOMonth]]=EOMONTH(FY03_M05,0),InputAccountsReveived[[#This Row],[Amount Invoiced]],0)</f>
        <v>0</v>
      </c>
      <c r="AN97" s="18">
        <f>IF(InputAccountsReveived[[#This Row],[EOMonth]]=EOMONTH(FY03_M06,0),InputAccountsReveived[[#This Row],[Amount Invoiced]],0)</f>
        <v>0</v>
      </c>
      <c r="AO97" s="18">
        <f>IF(InputAccountsReveived[[#This Row],[EOMonth]]=EOMONTH(FY03_M07,0),InputAccountsReveived[[#This Row],[Amount Invoiced]],0)</f>
        <v>0</v>
      </c>
      <c r="AP97" s="18">
        <f>IF(InputAccountsReveived[[#This Row],[EOMonth]]=EOMONTH(FY03_M08,0),InputAccountsReveived[[#This Row],[Amount Invoiced]],0)</f>
        <v>0</v>
      </c>
      <c r="AQ97" s="18">
        <f>IF(InputAccountsReveived[[#This Row],[EOMonth]]=EOMONTH(FY03_M09,0),InputAccountsReveived[[#This Row],[Amount Invoiced]],0)</f>
        <v>0</v>
      </c>
      <c r="AR97" s="18">
        <f>IF(InputAccountsReveived[[#This Row],[EOMonth]]=EOMONTH(FY03_M10,0),InputAccountsReveived[[#This Row],[Amount Invoiced]],0)</f>
        <v>0</v>
      </c>
      <c r="AS97" s="18">
        <f>IF(InputAccountsReveived[[#This Row],[EOMonth]]=EOMONTH(FY03_M11,0),InputAccountsReveived[[#This Row],[Amount Invoiced]],0)</f>
        <v>0</v>
      </c>
      <c r="AT97" s="18">
        <f>IF(InputAccountsReveived[[#This Row],[EOMonth]]=EOMONTH(FY03_M12,0),InputAccountsReveived[[#This Row],[Amount Invoiced]],0)</f>
        <v>0</v>
      </c>
      <c r="AU97" s="18">
        <f>IF(InputAccountsReveived[[#This Row],[EOMonth]]=EOMONTH(FY04_M01,0),InputAccountsReveived[[#This Row],[Amount Invoiced]],0)</f>
        <v>0</v>
      </c>
      <c r="AV97" s="18">
        <f>IF(InputAccountsReveived[[#This Row],[EOMonth]]=EOMONTH(FY04_M02,0),InputAccountsReveived[[#This Row],[Amount Invoiced]],0)</f>
        <v>0</v>
      </c>
      <c r="AW97" s="18">
        <f>IF(InputAccountsReveived[[#This Row],[EOMonth]]=EOMONTH(FY04_M03,0),InputAccountsReveived[[#This Row],[Amount Invoiced]],0)</f>
        <v>0</v>
      </c>
      <c r="AX97" s="18">
        <f>IF(InputAccountsReveived[[#This Row],[EOMonth]]=EOMONTH(FY04_M04,0),InputAccountsReveived[[#This Row],[Amount Invoiced]],0)</f>
        <v>0</v>
      </c>
      <c r="AY97" s="18">
        <f>IF(InputAccountsReveived[[#This Row],[EOMonth]]=EOMONTH(FY04_M05,0),InputAccountsReveived[[#This Row],[Amount Invoiced]],0)</f>
        <v>0</v>
      </c>
      <c r="AZ97" s="18">
        <f>IF(InputAccountsReveived[[#This Row],[EOMonth]]=EOMONTH(FY04_M06,0),InputAccountsReveived[[#This Row],[Amount Invoiced]],0)</f>
        <v>0</v>
      </c>
      <c r="BA97" s="18">
        <f>IF(InputAccountsReveived[[#This Row],[EOMonth]]=EOMONTH(FY04_M07,0),InputAccountsReveived[[#This Row],[Amount Invoiced]],0)</f>
        <v>0</v>
      </c>
      <c r="BB97" s="18">
        <f>IF(InputAccountsReveived[[#This Row],[EOMonth]]=EOMONTH(FY04_M08,0),InputAccountsReveived[[#This Row],[Amount Invoiced]],0)</f>
        <v>0</v>
      </c>
      <c r="BC97" s="18">
        <f>IF(InputAccountsReveived[[#This Row],[EOMonth]]=EOMONTH(FY04_M09,0),InputAccountsReveived[[#This Row],[Amount Invoiced]],0)</f>
        <v>0</v>
      </c>
      <c r="BD97" s="18">
        <f>IF(InputAccountsReveived[[#This Row],[EOMonth]]=EOMONTH(FY04_M10,0),InputAccountsReveived[[#This Row],[Amount Invoiced]],0)</f>
        <v>0</v>
      </c>
      <c r="BE97" s="18">
        <f>IF(InputAccountsReveived[[#This Row],[EOMonth]]=EOMONTH(FY04_M11,0),InputAccountsReveived[[#This Row],[Amount Invoiced]],0)</f>
        <v>0</v>
      </c>
      <c r="BF97" s="18">
        <f>IF(InputAccountsReveived[[#This Row],[EOMonth]]=EOMONTH(FY04_M12,0),InputAccountsReveived[[#This Row],[Amount Invoiced]],0)</f>
        <v>0</v>
      </c>
      <c r="BG97" s="18">
        <f>IF(InputAccountsReveived[[#This Row],[EOMonth]]=EOMONTH(FY05_M01,0),InputAccountsReveived[[#This Row],[Amount Invoiced]],0)</f>
        <v>0</v>
      </c>
      <c r="BH97" s="18">
        <f>IF(InputAccountsReveived[[#This Row],[EOMonth]]=EOMONTH(FY05_M02,0),InputAccountsReveived[[#This Row],[Amount Invoiced]],0)</f>
        <v>0</v>
      </c>
      <c r="BI97" s="18">
        <f>IF(InputAccountsReveived[[#This Row],[EOMonth]]=EOMONTH(FY05_M03,0),InputAccountsReveived[[#This Row],[Amount Invoiced]],0)</f>
        <v>0</v>
      </c>
      <c r="BJ97" s="18">
        <f>IF(InputAccountsReveived[[#This Row],[EOMonth]]=EOMONTH(FY05_M04,0),InputAccountsReveived[[#This Row],[Amount Invoiced]],0)</f>
        <v>0</v>
      </c>
      <c r="BK97" s="18">
        <f>IF(InputAccountsReveived[[#This Row],[EOMonth]]=EOMONTH(FY05_M05,0),InputAccountsReveived[[#This Row],[Amount Invoiced]],0)</f>
        <v>0</v>
      </c>
      <c r="BL97" s="18">
        <f>IF(InputAccountsReveived[[#This Row],[EOMonth]]=EOMONTH(FY05_M06,0),InputAccountsReveived[[#This Row],[Amount Invoiced]],0)</f>
        <v>0</v>
      </c>
      <c r="BM97" s="18">
        <f>IF(InputAccountsReveived[[#This Row],[EOMonth]]=EOMONTH(FY05_M07,0),InputAccountsReveived[[#This Row],[Amount Invoiced]],0)</f>
        <v>0</v>
      </c>
      <c r="BN97" s="18">
        <f>IF(InputAccountsReveived[[#This Row],[EOMonth]]=EOMONTH(FY05_M08,0),InputAccountsReveived[[#This Row],[Amount Invoiced]],0)</f>
        <v>0</v>
      </c>
      <c r="BO97" s="18">
        <f>IF(InputAccountsReveived[[#This Row],[EOMonth]]=EOMONTH(FY05_M09,0),InputAccountsReveived[[#This Row],[Amount Invoiced]],0)</f>
        <v>0</v>
      </c>
      <c r="BP97" s="18">
        <f>IF(InputAccountsReveived[[#This Row],[EOMonth]]=EOMONTH(FY05_M10,0),InputAccountsReveived[[#This Row],[Amount Invoiced]],0)</f>
        <v>0</v>
      </c>
      <c r="BQ97" s="18">
        <f>IF(InputAccountsReveived[[#This Row],[EOMonth]]=EOMONTH(FY05_M11,0),InputAccountsReveived[[#This Row],[Amount Invoiced]],0)</f>
        <v>0</v>
      </c>
      <c r="BR97" s="18">
        <f>IF(InputAccountsReveived[[#This Row],[EOMonth]]=EOMONTH(FY05_M12,0),InputAccountsReveived[[#This Row],[Amount Invoiced]],0)</f>
        <v>0</v>
      </c>
    </row>
    <row r="98" spans="2:70" ht="16.5" thickTop="1" thickBot="1" x14ac:dyDescent="0.3">
      <c r="B98" s="68"/>
      <c r="C98" s="6"/>
      <c r="D98" s="68"/>
      <c r="E98" s="68"/>
      <c r="F98" s="11"/>
      <c r="G98" s="6"/>
      <c r="H98" s="69" t="str">
        <f>IF(ISBLANK(InputAccountsReveived[[#This Row],[Date Invoiced]]),"",EOMONTH(InputAccountsReveived[[#This Row],[Date Invoiced]],0))</f>
        <v/>
      </c>
      <c r="I98" s="69"/>
      <c r="K98" s="10">
        <f>IF(InputAccountsReveived[[#This Row],[EOMonth]]=EOMONTH(FY01_M01,0),InputAccountsReveived[[#This Row],[Amount Invoiced]],0)</f>
        <v>0</v>
      </c>
      <c r="L98" s="10">
        <f>IF(InputAccountsReveived[[#This Row],[EOMonth]]=EOMONTH(FY01_M02,0),InputAccountsReveived[[#This Row],[Amount Invoiced]],0)</f>
        <v>0</v>
      </c>
      <c r="M98" s="10">
        <f>IF(InputAccountsReveived[[#This Row],[EOMonth]]=EOMONTH(FY01_M03,0),InputAccountsReveived[[#This Row],[Amount Invoiced]],0)</f>
        <v>0</v>
      </c>
      <c r="N98" s="10">
        <f>IF(InputAccountsReveived[[#This Row],[EOMonth]]=EOMONTH(FY01_M04,0),InputAccountsReveived[[#This Row],[Amount Invoiced]],0)</f>
        <v>0</v>
      </c>
      <c r="O98" s="10">
        <f>IF(InputAccountsReveived[[#This Row],[EOMonth]]=EOMONTH(FY01_M05,0),InputAccountsReveived[[#This Row],[Amount Invoiced]],0)</f>
        <v>0</v>
      </c>
      <c r="P98" s="10">
        <f>IF(InputAccountsReveived[[#This Row],[EOMonth]]=EOMONTH(FY01_M06,0),InputAccountsReveived[[#This Row],[Amount Invoiced]],0)</f>
        <v>0</v>
      </c>
      <c r="Q98" s="10">
        <f>IF(InputAccountsReveived[[#This Row],[EOMonth]]=EOMONTH(FY01_M07,0),InputAccountsReveived[[#This Row],[Amount Invoiced]],0)</f>
        <v>0</v>
      </c>
      <c r="R98" s="10">
        <f>IF(InputAccountsReveived[[#This Row],[EOMonth]]=EOMONTH(FY01_M08,0),InputAccountsReveived[[#This Row],[Amount Invoiced]],0)</f>
        <v>0</v>
      </c>
      <c r="S98" s="10">
        <f>IF(InputAccountsReveived[[#This Row],[EOMonth]]=EOMONTH(FY01_M09,0),InputAccountsReveived[[#This Row],[Amount Invoiced]],0)</f>
        <v>0</v>
      </c>
      <c r="T98" s="10">
        <f>IF(InputAccountsReveived[[#This Row],[EOMonth]]=EOMONTH(FY01_M10,0),InputAccountsReveived[[#This Row],[Amount Invoiced]],0)</f>
        <v>0</v>
      </c>
      <c r="U98" s="10">
        <f>IF(InputAccountsReveived[[#This Row],[EOMonth]]=EOMONTH(FY01_M11,0),InputAccountsReveived[[#This Row],[Amount Invoiced]],0)</f>
        <v>0</v>
      </c>
      <c r="V98" s="10">
        <f>IF(InputAccountsReveived[[#This Row],[EOMonth]]=EOMONTH(FY01_M12,0),InputAccountsReveived[[#This Row],[Amount Invoiced]],0)</f>
        <v>0</v>
      </c>
      <c r="W98" s="18">
        <f>IF(InputAccountsReveived[[#This Row],[EOMonth]]=EOMONTH(FY02_M01,0),InputAccountsReveived[[#This Row],[Amount Invoiced]],0)</f>
        <v>0</v>
      </c>
      <c r="X98" s="18">
        <f>IF(InputAccountsReveived[[#This Row],[EOMonth]]=EOMONTH(FY02_M02,0),InputAccountsReveived[[#This Row],[Amount Invoiced]],0)</f>
        <v>0</v>
      </c>
      <c r="Y98" s="18">
        <f>IF(InputAccountsReveived[[#This Row],[EOMonth]]=EOMONTH(FY02_M03,0),InputAccountsReveived[[#This Row],[Amount Invoiced]],0)</f>
        <v>0</v>
      </c>
      <c r="Z98" s="18">
        <f>IF(InputAccountsReveived[[#This Row],[EOMonth]]=EOMONTH(FY02_M04,0),InputAccountsReveived[[#This Row],[Amount Invoiced]],0)</f>
        <v>0</v>
      </c>
      <c r="AA98" s="18">
        <f>IF(InputAccountsReveived[[#This Row],[EOMonth]]=EOMONTH(FY02_M05,0),InputAccountsReveived[[#This Row],[Amount Invoiced]],0)</f>
        <v>0</v>
      </c>
      <c r="AB98" s="18">
        <f>IF(InputAccountsReveived[[#This Row],[EOMonth]]=EOMONTH(FY02_M06,0),InputAccountsReveived[[#This Row],[Amount Invoiced]],0)</f>
        <v>0</v>
      </c>
      <c r="AC98" s="18">
        <f>IF(InputAccountsReveived[[#This Row],[EOMonth]]=EOMONTH(FY02_M07,0),InputAccountsReveived[[#This Row],[Amount Invoiced]],0)</f>
        <v>0</v>
      </c>
      <c r="AD98" s="18">
        <f>IF(InputAccountsReveived[[#This Row],[EOMonth]]=EOMONTH(FY02_M08,0),InputAccountsReveived[[#This Row],[Amount Invoiced]],0)</f>
        <v>0</v>
      </c>
      <c r="AE98" s="18">
        <f>IF(InputAccountsReveived[[#This Row],[EOMonth]]=EOMONTH(FY02_M09,0),InputAccountsReveived[[#This Row],[Amount Invoiced]],0)</f>
        <v>0</v>
      </c>
      <c r="AF98" s="18">
        <f>IF(InputAccountsReveived[[#This Row],[EOMonth]]=EOMONTH(FY02_M10,0),InputAccountsReveived[[#This Row],[Amount Invoiced]],0)</f>
        <v>0</v>
      </c>
      <c r="AG98" s="18">
        <f>IF(InputAccountsReveived[[#This Row],[EOMonth]]=EOMONTH(FY02_M11,0),InputAccountsReveived[[#This Row],[Amount Invoiced]],0)</f>
        <v>0</v>
      </c>
      <c r="AH98" s="18">
        <f>IF(InputAccountsReveived[[#This Row],[EOMonth]]=EOMONTH(FY02_M12,0),InputAccountsReveived[[#This Row],[Amount Invoiced]],0)</f>
        <v>0</v>
      </c>
      <c r="AI98" s="18">
        <f>IF(InputAccountsReveived[[#This Row],[EOMonth]]=EOMONTH(FY03_M01,0),InputAccountsReveived[[#This Row],[Amount Invoiced]],0)</f>
        <v>0</v>
      </c>
      <c r="AJ98" s="18">
        <f>IF(InputAccountsReveived[[#This Row],[EOMonth]]=EOMONTH(FY03_M02,0),InputAccountsReveived[[#This Row],[Amount Invoiced]],0)</f>
        <v>0</v>
      </c>
      <c r="AK98" s="18">
        <f>IF(InputAccountsReveived[[#This Row],[EOMonth]]=EOMONTH(FY03_M03,0),InputAccountsReveived[[#This Row],[Amount Invoiced]],0)</f>
        <v>0</v>
      </c>
      <c r="AL98" s="18">
        <f>IF(InputAccountsReveived[[#This Row],[EOMonth]]=EOMONTH(FY03_M04,0),InputAccountsReveived[[#This Row],[Amount Invoiced]],0)</f>
        <v>0</v>
      </c>
      <c r="AM98" s="18">
        <f>IF(InputAccountsReveived[[#This Row],[EOMonth]]=EOMONTH(FY03_M05,0),InputAccountsReveived[[#This Row],[Amount Invoiced]],0)</f>
        <v>0</v>
      </c>
      <c r="AN98" s="18">
        <f>IF(InputAccountsReveived[[#This Row],[EOMonth]]=EOMONTH(FY03_M06,0),InputAccountsReveived[[#This Row],[Amount Invoiced]],0)</f>
        <v>0</v>
      </c>
      <c r="AO98" s="18">
        <f>IF(InputAccountsReveived[[#This Row],[EOMonth]]=EOMONTH(FY03_M07,0),InputAccountsReveived[[#This Row],[Amount Invoiced]],0)</f>
        <v>0</v>
      </c>
      <c r="AP98" s="18">
        <f>IF(InputAccountsReveived[[#This Row],[EOMonth]]=EOMONTH(FY03_M08,0),InputAccountsReveived[[#This Row],[Amount Invoiced]],0)</f>
        <v>0</v>
      </c>
      <c r="AQ98" s="18">
        <f>IF(InputAccountsReveived[[#This Row],[EOMonth]]=EOMONTH(FY03_M09,0),InputAccountsReveived[[#This Row],[Amount Invoiced]],0)</f>
        <v>0</v>
      </c>
      <c r="AR98" s="18">
        <f>IF(InputAccountsReveived[[#This Row],[EOMonth]]=EOMONTH(FY03_M10,0),InputAccountsReveived[[#This Row],[Amount Invoiced]],0)</f>
        <v>0</v>
      </c>
      <c r="AS98" s="18">
        <f>IF(InputAccountsReveived[[#This Row],[EOMonth]]=EOMONTH(FY03_M11,0),InputAccountsReveived[[#This Row],[Amount Invoiced]],0)</f>
        <v>0</v>
      </c>
      <c r="AT98" s="18">
        <f>IF(InputAccountsReveived[[#This Row],[EOMonth]]=EOMONTH(FY03_M12,0),InputAccountsReveived[[#This Row],[Amount Invoiced]],0)</f>
        <v>0</v>
      </c>
      <c r="AU98" s="18">
        <f>IF(InputAccountsReveived[[#This Row],[EOMonth]]=EOMONTH(FY04_M01,0),InputAccountsReveived[[#This Row],[Amount Invoiced]],0)</f>
        <v>0</v>
      </c>
      <c r="AV98" s="18">
        <f>IF(InputAccountsReveived[[#This Row],[EOMonth]]=EOMONTH(FY04_M02,0),InputAccountsReveived[[#This Row],[Amount Invoiced]],0)</f>
        <v>0</v>
      </c>
      <c r="AW98" s="18">
        <f>IF(InputAccountsReveived[[#This Row],[EOMonth]]=EOMONTH(FY04_M03,0),InputAccountsReveived[[#This Row],[Amount Invoiced]],0)</f>
        <v>0</v>
      </c>
      <c r="AX98" s="18">
        <f>IF(InputAccountsReveived[[#This Row],[EOMonth]]=EOMONTH(FY04_M04,0),InputAccountsReveived[[#This Row],[Amount Invoiced]],0)</f>
        <v>0</v>
      </c>
      <c r="AY98" s="18">
        <f>IF(InputAccountsReveived[[#This Row],[EOMonth]]=EOMONTH(FY04_M05,0),InputAccountsReveived[[#This Row],[Amount Invoiced]],0)</f>
        <v>0</v>
      </c>
      <c r="AZ98" s="18">
        <f>IF(InputAccountsReveived[[#This Row],[EOMonth]]=EOMONTH(FY04_M06,0),InputAccountsReveived[[#This Row],[Amount Invoiced]],0)</f>
        <v>0</v>
      </c>
      <c r="BA98" s="18">
        <f>IF(InputAccountsReveived[[#This Row],[EOMonth]]=EOMONTH(FY04_M07,0),InputAccountsReveived[[#This Row],[Amount Invoiced]],0)</f>
        <v>0</v>
      </c>
      <c r="BB98" s="18">
        <f>IF(InputAccountsReveived[[#This Row],[EOMonth]]=EOMONTH(FY04_M08,0),InputAccountsReveived[[#This Row],[Amount Invoiced]],0)</f>
        <v>0</v>
      </c>
      <c r="BC98" s="18">
        <f>IF(InputAccountsReveived[[#This Row],[EOMonth]]=EOMONTH(FY04_M09,0),InputAccountsReveived[[#This Row],[Amount Invoiced]],0)</f>
        <v>0</v>
      </c>
      <c r="BD98" s="18">
        <f>IF(InputAccountsReveived[[#This Row],[EOMonth]]=EOMONTH(FY04_M10,0),InputAccountsReveived[[#This Row],[Amount Invoiced]],0)</f>
        <v>0</v>
      </c>
      <c r="BE98" s="18">
        <f>IF(InputAccountsReveived[[#This Row],[EOMonth]]=EOMONTH(FY04_M11,0),InputAccountsReveived[[#This Row],[Amount Invoiced]],0)</f>
        <v>0</v>
      </c>
      <c r="BF98" s="18">
        <f>IF(InputAccountsReveived[[#This Row],[EOMonth]]=EOMONTH(FY04_M12,0),InputAccountsReveived[[#This Row],[Amount Invoiced]],0)</f>
        <v>0</v>
      </c>
      <c r="BG98" s="18">
        <f>IF(InputAccountsReveived[[#This Row],[EOMonth]]=EOMONTH(FY05_M01,0),InputAccountsReveived[[#This Row],[Amount Invoiced]],0)</f>
        <v>0</v>
      </c>
      <c r="BH98" s="18">
        <f>IF(InputAccountsReveived[[#This Row],[EOMonth]]=EOMONTH(FY05_M02,0),InputAccountsReveived[[#This Row],[Amount Invoiced]],0)</f>
        <v>0</v>
      </c>
      <c r="BI98" s="18">
        <f>IF(InputAccountsReveived[[#This Row],[EOMonth]]=EOMONTH(FY05_M03,0),InputAccountsReveived[[#This Row],[Amount Invoiced]],0)</f>
        <v>0</v>
      </c>
      <c r="BJ98" s="18">
        <f>IF(InputAccountsReveived[[#This Row],[EOMonth]]=EOMONTH(FY05_M04,0),InputAccountsReveived[[#This Row],[Amount Invoiced]],0)</f>
        <v>0</v>
      </c>
      <c r="BK98" s="18">
        <f>IF(InputAccountsReveived[[#This Row],[EOMonth]]=EOMONTH(FY05_M05,0),InputAccountsReveived[[#This Row],[Amount Invoiced]],0)</f>
        <v>0</v>
      </c>
      <c r="BL98" s="18">
        <f>IF(InputAccountsReveived[[#This Row],[EOMonth]]=EOMONTH(FY05_M06,0),InputAccountsReveived[[#This Row],[Amount Invoiced]],0)</f>
        <v>0</v>
      </c>
      <c r="BM98" s="18">
        <f>IF(InputAccountsReveived[[#This Row],[EOMonth]]=EOMONTH(FY05_M07,0),InputAccountsReveived[[#This Row],[Amount Invoiced]],0)</f>
        <v>0</v>
      </c>
      <c r="BN98" s="18">
        <f>IF(InputAccountsReveived[[#This Row],[EOMonth]]=EOMONTH(FY05_M08,0),InputAccountsReveived[[#This Row],[Amount Invoiced]],0)</f>
        <v>0</v>
      </c>
      <c r="BO98" s="18">
        <f>IF(InputAccountsReveived[[#This Row],[EOMonth]]=EOMONTH(FY05_M09,0),InputAccountsReveived[[#This Row],[Amount Invoiced]],0)</f>
        <v>0</v>
      </c>
      <c r="BP98" s="18">
        <f>IF(InputAccountsReveived[[#This Row],[EOMonth]]=EOMONTH(FY05_M10,0),InputAccountsReveived[[#This Row],[Amount Invoiced]],0)</f>
        <v>0</v>
      </c>
      <c r="BQ98" s="18">
        <f>IF(InputAccountsReveived[[#This Row],[EOMonth]]=EOMONTH(FY05_M11,0),InputAccountsReveived[[#This Row],[Amount Invoiced]],0)</f>
        <v>0</v>
      </c>
      <c r="BR98" s="18">
        <f>IF(InputAccountsReveived[[#This Row],[EOMonth]]=EOMONTH(FY05_M12,0),InputAccountsReveived[[#This Row],[Amount Invoiced]],0)</f>
        <v>0</v>
      </c>
    </row>
    <row r="99" spans="2:70" ht="16.5" thickTop="1" thickBot="1" x14ac:dyDescent="0.3">
      <c r="B99" s="68"/>
      <c r="C99" s="6"/>
      <c r="D99" s="68"/>
      <c r="E99" s="68"/>
      <c r="F99" s="11"/>
      <c r="G99" s="6"/>
      <c r="H99" s="69" t="str">
        <f>IF(ISBLANK(InputAccountsReveived[[#This Row],[Date Invoiced]]),"",EOMONTH(InputAccountsReveived[[#This Row],[Date Invoiced]],0))</f>
        <v/>
      </c>
      <c r="I99" s="69"/>
      <c r="K99" s="10">
        <f>IF(InputAccountsReveived[[#This Row],[EOMonth]]=EOMONTH(FY01_M01,0),InputAccountsReveived[[#This Row],[Amount Invoiced]],0)</f>
        <v>0</v>
      </c>
      <c r="L99" s="10">
        <f>IF(InputAccountsReveived[[#This Row],[EOMonth]]=EOMONTH(FY01_M02,0),InputAccountsReveived[[#This Row],[Amount Invoiced]],0)</f>
        <v>0</v>
      </c>
      <c r="M99" s="10">
        <f>IF(InputAccountsReveived[[#This Row],[EOMonth]]=EOMONTH(FY01_M03,0),InputAccountsReveived[[#This Row],[Amount Invoiced]],0)</f>
        <v>0</v>
      </c>
      <c r="N99" s="10">
        <f>IF(InputAccountsReveived[[#This Row],[EOMonth]]=EOMONTH(FY01_M04,0),InputAccountsReveived[[#This Row],[Amount Invoiced]],0)</f>
        <v>0</v>
      </c>
      <c r="O99" s="10">
        <f>IF(InputAccountsReveived[[#This Row],[EOMonth]]=EOMONTH(FY01_M05,0),InputAccountsReveived[[#This Row],[Amount Invoiced]],0)</f>
        <v>0</v>
      </c>
      <c r="P99" s="10">
        <f>IF(InputAccountsReveived[[#This Row],[EOMonth]]=EOMONTH(FY01_M06,0),InputAccountsReveived[[#This Row],[Amount Invoiced]],0)</f>
        <v>0</v>
      </c>
      <c r="Q99" s="10">
        <f>IF(InputAccountsReveived[[#This Row],[EOMonth]]=EOMONTH(FY01_M07,0),InputAccountsReveived[[#This Row],[Amount Invoiced]],0)</f>
        <v>0</v>
      </c>
      <c r="R99" s="10">
        <f>IF(InputAccountsReveived[[#This Row],[EOMonth]]=EOMONTH(FY01_M08,0),InputAccountsReveived[[#This Row],[Amount Invoiced]],0)</f>
        <v>0</v>
      </c>
      <c r="S99" s="10">
        <f>IF(InputAccountsReveived[[#This Row],[EOMonth]]=EOMONTH(FY01_M09,0),InputAccountsReveived[[#This Row],[Amount Invoiced]],0)</f>
        <v>0</v>
      </c>
      <c r="T99" s="10">
        <f>IF(InputAccountsReveived[[#This Row],[EOMonth]]=EOMONTH(FY01_M10,0),InputAccountsReveived[[#This Row],[Amount Invoiced]],0)</f>
        <v>0</v>
      </c>
      <c r="U99" s="10">
        <f>IF(InputAccountsReveived[[#This Row],[EOMonth]]=EOMONTH(FY01_M11,0),InputAccountsReveived[[#This Row],[Amount Invoiced]],0)</f>
        <v>0</v>
      </c>
      <c r="V99" s="10">
        <f>IF(InputAccountsReveived[[#This Row],[EOMonth]]=EOMONTH(FY01_M12,0),InputAccountsReveived[[#This Row],[Amount Invoiced]],0)</f>
        <v>0</v>
      </c>
      <c r="W99" s="18">
        <f>IF(InputAccountsReveived[[#This Row],[EOMonth]]=EOMONTH(FY02_M01,0),InputAccountsReveived[[#This Row],[Amount Invoiced]],0)</f>
        <v>0</v>
      </c>
      <c r="X99" s="18">
        <f>IF(InputAccountsReveived[[#This Row],[EOMonth]]=EOMONTH(FY02_M02,0),InputAccountsReveived[[#This Row],[Amount Invoiced]],0)</f>
        <v>0</v>
      </c>
      <c r="Y99" s="18">
        <f>IF(InputAccountsReveived[[#This Row],[EOMonth]]=EOMONTH(FY02_M03,0),InputAccountsReveived[[#This Row],[Amount Invoiced]],0)</f>
        <v>0</v>
      </c>
      <c r="Z99" s="18">
        <f>IF(InputAccountsReveived[[#This Row],[EOMonth]]=EOMONTH(FY02_M04,0),InputAccountsReveived[[#This Row],[Amount Invoiced]],0)</f>
        <v>0</v>
      </c>
      <c r="AA99" s="18">
        <f>IF(InputAccountsReveived[[#This Row],[EOMonth]]=EOMONTH(FY02_M05,0),InputAccountsReveived[[#This Row],[Amount Invoiced]],0)</f>
        <v>0</v>
      </c>
      <c r="AB99" s="18">
        <f>IF(InputAccountsReveived[[#This Row],[EOMonth]]=EOMONTH(FY02_M06,0),InputAccountsReveived[[#This Row],[Amount Invoiced]],0)</f>
        <v>0</v>
      </c>
      <c r="AC99" s="18">
        <f>IF(InputAccountsReveived[[#This Row],[EOMonth]]=EOMONTH(FY02_M07,0),InputAccountsReveived[[#This Row],[Amount Invoiced]],0)</f>
        <v>0</v>
      </c>
      <c r="AD99" s="18">
        <f>IF(InputAccountsReveived[[#This Row],[EOMonth]]=EOMONTH(FY02_M08,0),InputAccountsReveived[[#This Row],[Amount Invoiced]],0)</f>
        <v>0</v>
      </c>
      <c r="AE99" s="18">
        <f>IF(InputAccountsReveived[[#This Row],[EOMonth]]=EOMONTH(FY02_M09,0),InputAccountsReveived[[#This Row],[Amount Invoiced]],0)</f>
        <v>0</v>
      </c>
      <c r="AF99" s="18">
        <f>IF(InputAccountsReveived[[#This Row],[EOMonth]]=EOMONTH(FY02_M10,0),InputAccountsReveived[[#This Row],[Amount Invoiced]],0)</f>
        <v>0</v>
      </c>
      <c r="AG99" s="18">
        <f>IF(InputAccountsReveived[[#This Row],[EOMonth]]=EOMONTH(FY02_M11,0),InputAccountsReveived[[#This Row],[Amount Invoiced]],0)</f>
        <v>0</v>
      </c>
      <c r="AH99" s="18">
        <f>IF(InputAccountsReveived[[#This Row],[EOMonth]]=EOMONTH(FY02_M12,0),InputAccountsReveived[[#This Row],[Amount Invoiced]],0)</f>
        <v>0</v>
      </c>
      <c r="AI99" s="18">
        <f>IF(InputAccountsReveived[[#This Row],[EOMonth]]=EOMONTH(FY03_M01,0),InputAccountsReveived[[#This Row],[Amount Invoiced]],0)</f>
        <v>0</v>
      </c>
      <c r="AJ99" s="18">
        <f>IF(InputAccountsReveived[[#This Row],[EOMonth]]=EOMONTH(FY03_M02,0),InputAccountsReveived[[#This Row],[Amount Invoiced]],0)</f>
        <v>0</v>
      </c>
      <c r="AK99" s="18">
        <f>IF(InputAccountsReveived[[#This Row],[EOMonth]]=EOMONTH(FY03_M03,0),InputAccountsReveived[[#This Row],[Amount Invoiced]],0)</f>
        <v>0</v>
      </c>
      <c r="AL99" s="18">
        <f>IF(InputAccountsReveived[[#This Row],[EOMonth]]=EOMONTH(FY03_M04,0),InputAccountsReveived[[#This Row],[Amount Invoiced]],0)</f>
        <v>0</v>
      </c>
      <c r="AM99" s="18">
        <f>IF(InputAccountsReveived[[#This Row],[EOMonth]]=EOMONTH(FY03_M05,0),InputAccountsReveived[[#This Row],[Amount Invoiced]],0)</f>
        <v>0</v>
      </c>
      <c r="AN99" s="18">
        <f>IF(InputAccountsReveived[[#This Row],[EOMonth]]=EOMONTH(FY03_M06,0),InputAccountsReveived[[#This Row],[Amount Invoiced]],0)</f>
        <v>0</v>
      </c>
      <c r="AO99" s="18">
        <f>IF(InputAccountsReveived[[#This Row],[EOMonth]]=EOMONTH(FY03_M07,0),InputAccountsReveived[[#This Row],[Amount Invoiced]],0)</f>
        <v>0</v>
      </c>
      <c r="AP99" s="18">
        <f>IF(InputAccountsReveived[[#This Row],[EOMonth]]=EOMONTH(FY03_M08,0),InputAccountsReveived[[#This Row],[Amount Invoiced]],0)</f>
        <v>0</v>
      </c>
      <c r="AQ99" s="18">
        <f>IF(InputAccountsReveived[[#This Row],[EOMonth]]=EOMONTH(FY03_M09,0),InputAccountsReveived[[#This Row],[Amount Invoiced]],0)</f>
        <v>0</v>
      </c>
      <c r="AR99" s="18">
        <f>IF(InputAccountsReveived[[#This Row],[EOMonth]]=EOMONTH(FY03_M10,0),InputAccountsReveived[[#This Row],[Amount Invoiced]],0)</f>
        <v>0</v>
      </c>
      <c r="AS99" s="18">
        <f>IF(InputAccountsReveived[[#This Row],[EOMonth]]=EOMONTH(FY03_M11,0),InputAccountsReveived[[#This Row],[Amount Invoiced]],0)</f>
        <v>0</v>
      </c>
      <c r="AT99" s="18">
        <f>IF(InputAccountsReveived[[#This Row],[EOMonth]]=EOMONTH(FY03_M12,0),InputAccountsReveived[[#This Row],[Amount Invoiced]],0)</f>
        <v>0</v>
      </c>
      <c r="AU99" s="18">
        <f>IF(InputAccountsReveived[[#This Row],[EOMonth]]=EOMONTH(FY04_M01,0),InputAccountsReveived[[#This Row],[Amount Invoiced]],0)</f>
        <v>0</v>
      </c>
      <c r="AV99" s="18">
        <f>IF(InputAccountsReveived[[#This Row],[EOMonth]]=EOMONTH(FY04_M02,0),InputAccountsReveived[[#This Row],[Amount Invoiced]],0)</f>
        <v>0</v>
      </c>
      <c r="AW99" s="18">
        <f>IF(InputAccountsReveived[[#This Row],[EOMonth]]=EOMONTH(FY04_M03,0),InputAccountsReveived[[#This Row],[Amount Invoiced]],0)</f>
        <v>0</v>
      </c>
      <c r="AX99" s="18">
        <f>IF(InputAccountsReveived[[#This Row],[EOMonth]]=EOMONTH(FY04_M04,0),InputAccountsReveived[[#This Row],[Amount Invoiced]],0)</f>
        <v>0</v>
      </c>
      <c r="AY99" s="18">
        <f>IF(InputAccountsReveived[[#This Row],[EOMonth]]=EOMONTH(FY04_M05,0),InputAccountsReveived[[#This Row],[Amount Invoiced]],0)</f>
        <v>0</v>
      </c>
      <c r="AZ99" s="18">
        <f>IF(InputAccountsReveived[[#This Row],[EOMonth]]=EOMONTH(FY04_M06,0),InputAccountsReveived[[#This Row],[Amount Invoiced]],0)</f>
        <v>0</v>
      </c>
      <c r="BA99" s="18">
        <f>IF(InputAccountsReveived[[#This Row],[EOMonth]]=EOMONTH(FY04_M07,0),InputAccountsReveived[[#This Row],[Amount Invoiced]],0)</f>
        <v>0</v>
      </c>
      <c r="BB99" s="18">
        <f>IF(InputAccountsReveived[[#This Row],[EOMonth]]=EOMONTH(FY04_M08,0),InputAccountsReveived[[#This Row],[Amount Invoiced]],0)</f>
        <v>0</v>
      </c>
      <c r="BC99" s="18">
        <f>IF(InputAccountsReveived[[#This Row],[EOMonth]]=EOMONTH(FY04_M09,0),InputAccountsReveived[[#This Row],[Amount Invoiced]],0)</f>
        <v>0</v>
      </c>
      <c r="BD99" s="18">
        <f>IF(InputAccountsReveived[[#This Row],[EOMonth]]=EOMONTH(FY04_M10,0),InputAccountsReveived[[#This Row],[Amount Invoiced]],0)</f>
        <v>0</v>
      </c>
      <c r="BE99" s="18">
        <f>IF(InputAccountsReveived[[#This Row],[EOMonth]]=EOMONTH(FY04_M11,0),InputAccountsReveived[[#This Row],[Amount Invoiced]],0)</f>
        <v>0</v>
      </c>
      <c r="BF99" s="18">
        <f>IF(InputAccountsReveived[[#This Row],[EOMonth]]=EOMONTH(FY04_M12,0),InputAccountsReveived[[#This Row],[Amount Invoiced]],0)</f>
        <v>0</v>
      </c>
      <c r="BG99" s="18">
        <f>IF(InputAccountsReveived[[#This Row],[EOMonth]]=EOMONTH(FY05_M01,0),InputAccountsReveived[[#This Row],[Amount Invoiced]],0)</f>
        <v>0</v>
      </c>
      <c r="BH99" s="18">
        <f>IF(InputAccountsReveived[[#This Row],[EOMonth]]=EOMONTH(FY05_M02,0),InputAccountsReveived[[#This Row],[Amount Invoiced]],0)</f>
        <v>0</v>
      </c>
      <c r="BI99" s="18">
        <f>IF(InputAccountsReveived[[#This Row],[EOMonth]]=EOMONTH(FY05_M03,0),InputAccountsReveived[[#This Row],[Amount Invoiced]],0)</f>
        <v>0</v>
      </c>
      <c r="BJ99" s="18">
        <f>IF(InputAccountsReveived[[#This Row],[EOMonth]]=EOMONTH(FY05_M04,0),InputAccountsReveived[[#This Row],[Amount Invoiced]],0)</f>
        <v>0</v>
      </c>
      <c r="BK99" s="18">
        <f>IF(InputAccountsReveived[[#This Row],[EOMonth]]=EOMONTH(FY05_M05,0),InputAccountsReveived[[#This Row],[Amount Invoiced]],0)</f>
        <v>0</v>
      </c>
      <c r="BL99" s="18">
        <f>IF(InputAccountsReveived[[#This Row],[EOMonth]]=EOMONTH(FY05_M06,0),InputAccountsReveived[[#This Row],[Amount Invoiced]],0)</f>
        <v>0</v>
      </c>
      <c r="BM99" s="18">
        <f>IF(InputAccountsReveived[[#This Row],[EOMonth]]=EOMONTH(FY05_M07,0),InputAccountsReveived[[#This Row],[Amount Invoiced]],0)</f>
        <v>0</v>
      </c>
      <c r="BN99" s="18">
        <f>IF(InputAccountsReveived[[#This Row],[EOMonth]]=EOMONTH(FY05_M08,0),InputAccountsReveived[[#This Row],[Amount Invoiced]],0)</f>
        <v>0</v>
      </c>
      <c r="BO99" s="18">
        <f>IF(InputAccountsReveived[[#This Row],[EOMonth]]=EOMONTH(FY05_M09,0),InputAccountsReveived[[#This Row],[Amount Invoiced]],0)</f>
        <v>0</v>
      </c>
      <c r="BP99" s="18">
        <f>IF(InputAccountsReveived[[#This Row],[EOMonth]]=EOMONTH(FY05_M10,0),InputAccountsReveived[[#This Row],[Amount Invoiced]],0)</f>
        <v>0</v>
      </c>
      <c r="BQ99" s="18">
        <f>IF(InputAccountsReveived[[#This Row],[EOMonth]]=EOMONTH(FY05_M11,0),InputAccountsReveived[[#This Row],[Amount Invoiced]],0)</f>
        <v>0</v>
      </c>
      <c r="BR99" s="18">
        <f>IF(InputAccountsReveived[[#This Row],[EOMonth]]=EOMONTH(FY05_M12,0),InputAccountsReveived[[#This Row],[Amount Invoiced]],0)</f>
        <v>0</v>
      </c>
    </row>
    <row r="100" spans="2:70" ht="16.5" thickTop="1" thickBot="1" x14ac:dyDescent="0.3">
      <c r="B100" s="68"/>
      <c r="C100" s="6"/>
      <c r="D100" s="68"/>
      <c r="E100" s="68"/>
      <c r="F100" s="11"/>
      <c r="G100" s="6"/>
      <c r="H100" s="69" t="str">
        <f>IF(ISBLANK(InputAccountsReveived[[#This Row],[Date Invoiced]]),"",EOMONTH(InputAccountsReveived[[#This Row],[Date Invoiced]],0))</f>
        <v/>
      </c>
      <c r="I100" s="69"/>
      <c r="K100" s="10">
        <f>IF(InputAccountsReveived[[#This Row],[EOMonth]]=EOMONTH(FY01_M01,0),InputAccountsReveived[[#This Row],[Amount Invoiced]],0)</f>
        <v>0</v>
      </c>
      <c r="L100" s="10">
        <f>IF(InputAccountsReveived[[#This Row],[EOMonth]]=EOMONTH(FY01_M02,0),InputAccountsReveived[[#This Row],[Amount Invoiced]],0)</f>
        <v>0</v>
      </c>
      <c r="M100" s="10">
        <f>IF(InputAccountsReveived[[#This Row],[EOMonth]]=EOMONTH(FY01_M03,0),InputAccountsReveived[[#This Row],[Amount Invoiced]],0)</f>
        <v>0</v>
      </c>
      <c r="N100" s="10">
        <f>IF(InputAccountsReveived[[#This Row],[EOMonth]]=EOMONTH(FY01_M04,0),InputAccountsReveived[[#This Row],[Amount Invoiced]],0)</f>
        <v>0</v>
      </c>
      <c r="O100" s="10">
        <f>IF(InputAccountsReveived[[#This Row],[EOMonth]]=EOMONTH(FY01_M05,0),InputAccountsReveived[[#This Row],[Amount Invoiced]],0)</f>
        <v>0</v>
      </c>
      <c r="P100" s="10">
        <f>IF(InputAccountsReveived[[#This Row],[EOMonth]]=EOMONTH(FY01_M06,0),InputAccountsReveived[[#This Row],[Amount Invoiced]],0)</f>
        <v>0</v>
      </c>
      <c r="Q100" s="10">
        <f>IF(InputAccountsReveived[[#This Row],[EOMonth]]=EOMONTH(FY01_M07,0),InputAccountsReveived[[#This Row],[Amount Invoiced]],0)</f>
        <v>0</v>
      </c>
      <c r="R100" s="10">
        <f>IF(InputAccountsReveived[[#This Row],[EOMonth]]=EOMONTH(FY01_M08,0),InputAccountsReveived[[#This Row],[Amount Invoiced]],0)</f>
        <v>0</v>
      </c>
      <c r="S100" s="10">
        <f>IF(InputAccountsReveived[[#This Row],[EOMonth]]=EOMONTH(FY01_M09,0),InputAccountsReveived[[#This Row],[Amount Invoiced]],0)</f>
        <v>0</v>
      </c>
      <c r="T100" s="10">
        <f>IF(InputAccountsReveived[[#This Row],[EOMonth]]=EOMONTH(FY01_M10,0),InputAccountsReveived[[#This Row],[Amount Invoiced]],0)</f>
        <v>0</v>
      </c>
      <c r="U100" s="10">
        <f>IF(InputAccountsReveived[[#This Row],[EOMonth]]=EOMONTH(FY01_M11,0),InputAccountsReveived[[#This Row],[Amount Invoiced]],0)</f>
        <v>0</v>
      </c>
      <c r="V100" s="10">
        <f>IF(InputAccountsReveived[[#This Row],[EOMonth]]=EOMONTH(FY01_M12,0),InputAccountsReveived[[#This Row],[Amount Invoiced]],0)</f>
        <v>0</v>
      </c>
      <c r="W100" s="18">
        <f>IF(InputAccountsReveived[[#This Row],[EOMonth]]=EOMONTH(FY02_M01,0),InputAccountsReveived[[#This Row],[Amount Invoiced]],0)</f>
        <v>0</v>
      </c>
      <c r="X100" s="18">
        <f>IF(InputAccountsReveived[[#This Row],[EOMonth]]=EOMONTH(FY02_M02,0),InputAccountsReveived[[#This Row],[Amount Invoiced]],0)</f>
        <v>0</v>
      </c>
      <c r="Y100" s="18">
        <f>IF(InputAccountsReveived[[#This Row],[EOMonth]]=EOMONTH(FY02_M03,0),InputAccountsReveived[[#This Row],[Amount Invoiced]],0)</f>
        <v>0</v>
      </c>
      <c r="Z100" s="18">
        <f>IF(InputAccountsReveived[[#This Row],[EOMonth]]=EOMONTH(FY02_M04,0),InputAccountsReveived[[#This Row],[Amount Invoiced]],0)</f>
        <v>0</v>
      </c>
      <c r="AA100" s="18">
        <f>IF(InputAccountsReveived[[#This Row],[EOMonth]]=EOMONTH(FY02_M05,0),InputAccountsReveived[[#This Row],[Amount Invoiced]],0)</f>
        <v>0</v>
      </c>
      <c r="AB100" s="18">
        <f>IF(InputAccountsReveived[[#This Row],[EOMonth]]=EOMONTH(FY02_M06,0),InputAccountsReveived[[#This Row],[Amount Invoiced]],0)</f>
        <v>0</v>
      </c>
      <c r="AC100" s="18">
        <f>IF(InputAccountsReveived[[#This Row],[EOMonth]]=EOMONTH(FY02_M07,0),InputAccountsReveived[[#This Row],[Amount Invoiced]],0)</f>
        <v>0</v>
      </c>
      <c r="AD100" s="18">
        <f>IF(InputAccountsReveived[[#This Row],[EOMonth]]=EOMONTH(FY02_M08,0),InputAccountsReveived[[#This Row],[Amount Invoiced]],0)</f>
        <v>0</v>
      </c>
      <c r="AE100" s="18">
        <f>IF(InputAccountsReveived[[#This Row],[EOMonth]]=EOMONTH(FY02_M09,0),InputAccountsReveived[[#This Row],[Amount Invoiced]],0)</f>
        <v>0</v>
      </c>
      <c r="AF100" s="18">
        <f>IF(InputAccountsReveived[[#This Row],[EOMonth]]=EOMONTH(FY02_M10,0),InputAccountsReveived[[#This Row],[Amount Invoiced]],0)</f>
        <v>0</v>
      </c>
      <c r="AG100" s="18">
        <f>IF(InputAccountsReveived[[#This Row],[EOMonth]]=EOMONTH(FY02_M11,0),InputAccountsReveived[[#This Row],[Amount Invoiced]],0)</f>
        <v>0</v>
      </c>
      <c r="AH100" s="18">
        <f>IF(InputAccountsReveived[[#This Row],[EOMonth]]=EOMONTH(FY02_M12,0),InputAccountsReveived[[#This Row],[Amount Invoiced]],0)</f>
        <v>0</v>
      </c>
      <c r="AI100" s="18">
        <f>IF(InputAccountsReveived[[#This Row],[EOMonth]]=EOMONTH(FY03_M01,0),InputAccountsReveived[[#This Row],[Amount Invoiced]],0)</f>
        <v>0</v>
      </c>
      <c r="AJ100" s="18">
        <f>IF(InputAccountsReveived[[#This Row],[EOMonth]]=EOMONTH(FY03_M02,0),InputAccountsReveived[[#This Row],[Amount Invoiced]],0)</f>
        <v>0</v>
      </c>
      <c r="AK100" s="18">
        <f>IF(InputAccountsReveived[[#This Row],[EOMonth]]=EOMONTH(FY03_M03,0),InputAccountsReveived[[#This Row],[Amount Invoiced]],0)</f>
        <v>0</v>
      </c>
      <c r="AL100" s="18">
        <f>IF(InputAccountsReveived[[#This Row],[EOMonth]]=EOMONTH(FY03_M04,0),InputAccountsReveived[[#This Row],[Amount Invoiced]],0)</f>
        <v>0</v>
      </c>
      <c r="AM100" s="18">
        <f>IF(InputAccountsReveived[[#This Row],[EOMonth]]=EOMONTH(FY03_M05,0),InputAccountsReveived[[#This Row],[Amount Invoiced]],0)</f>
        <v>0</v>
      </c>
      <c r="AN100" s="18">
        <f>IF(InputAccountsReveived[[#This Row],[EOMonth]]=EOMONTH(FY03_M06,0),InputAccountsReveived[[#This Row],[Amount Invoiced]],0)</f>
        <v>0</v>
      </c>
      <c r="AO100" s="18">
        <f>IF(InputAccountsReveived[[#This Row],[EOMonth]]=EOMONTH(FY03_M07,0),InputAccountsReveived[[#This Row],[Amount Invoiced]],0)</f>
        <v>0</v>
      </c>
      <c r="AP100" s="18">
        <f>IF(InputAccountsReveived[[#This Row],[EOMonth]]=EOMONTH(FY03_M08,0),InputAccountsReveived[[#This Row],[Amount Invoiced]],0)</f>
        <v>0</v>
      </c>
      <c r="AQ100" s="18">
        <f>IF(InputAccountsReveived[[#This Row],[EOMonth]]=EOMONTH(FY03_M09,0),InputAccountsReveived[[#This Row],[Amount Invoiced]],0)</f>
        <v>0</v>
      </c>
      <c r="AR100" s="18">
        <f>IF(InputAccountsReveived[[#This Row],[EOMonth]]=EOMONTH(FY03_M10,0),InputAccountsReveived[[#This Row],[Amount Invoiced]],0)</f>
        <v>0</v>
      </c>
      <c r="AS100" s="18">
        <f>IF(InputAccountsReveived[[#This Row],[EOMonth]]=EOMONTH(FY03_M11,0),InputAccountsReveived[[#This Row],[Amount Invoiced]],0)</f>
        <v>0</v>
      </c>
      <c r="AT100" s="18">
        <f>IF(InputAccountsReveived[[#This Row],[EOMonth]]=EOMONTH(FY03_M12,0),InputAccountsReveived[[#This Row],[Amount Invoiced]],0)</f>
        <v>0</v>
      </c>
      <c r="AU100" s="18">
        <f>IF(InputAccountsReveived[[#This Row],[EOMonth]]=EOMONTH(FY04_M01,0),InputAccountsReveived[[#This Row],[Amount Invoiced]],0)</f>
        <v>0</v>
      </c>
      <c r="AV100" s="18">
        <f>IF(InputAccountsReveived[[#This Row],[EOMonth]]=EOMONTH(FY04_M02,0),InputAccountsReveived[[#This Row],[Amount Invoiced]],0)</f>
        <v>0</v>
      </c>
      <c r="AW100" s="18">
        <f>IF(InputAccountsReveived[[#This Row],[EOMonth]]=EOMONTH(FY04_M03,0),InputAccountsReveived[[#This Row],[Amount Invoiced]],0)</f>
        <v>0</v>
      </c>
      <c r="AX100" s="18">
        <f>IF(InputAccountsReveived[[#This Row],[EOMonth]]=EOMONTH(FY04_M04,0),InputAccountsReveived[[#This Row],[Amount Invoiced]],0)</f>
        <v>0</v>
      </c>
      <c r="AY100" s="18">
        <f>IF(InputAccountsReveived[[#This Row],[EOMonth]]=EOMONTH(FY04_M05,0),InputAccountsReveived[[#This Row],[Amount Invoiced]],0)</f>
        <v>0</v>
      </c>
      <c r="AZ100" s="18">
        <f>IF(InputAccountsReveived[[#This Row],[EOMonth]]=EOMONTH(FY04_M06,0),InputAccountsReveived[[#This Row],[Amount Invoiced]],0)</f>
        <v>0</v>
      </c>
      <c r="BA100" s="18">
        <f>IF(InputAccountsReveived[[#This Row],[EOMonth]]=EOMONTH(FY04_M07,0),InputAccountsReveived[[#This Row],[Amount Invoiced]],0)</f>
        <v>0</v>
      </c>
      <c r="BB100" s="18">
        <f>IF(InputAccountsReveived[[#This Row],[EOMonth]]=EOMONTH(FY04_M08,0),InputAccountsReveived[[#This Row],[Amount Invoiced]],0)</f>
        <v>0</v>
      </c>
      <c r="BC100" s="18">
        <f>IF(InputAccountsReveived[[#This Row],[EOMonth]]=EOMONTH(FY04_M09,0),InputAccountsReveived[[#This Row],[Amount Invoiced]],0)</f>
        <v>0</v>
      </c>
      <c r="BD100" s="18">
        <f>IF(InputAccountsReveived[[#This Row],[EOMonth]]=EOMONTH(FY04_M10,0),InputAccountsReveived[[#This Row],[Amount Invoiced]],0)</f>
        <v>0</v>
      </c>
      <c r="BE100" s="18">
        <f>IF(InputAccountsReveived[[#This Row],[EOMonth]]=EOMONTH(FY04_M11,0),InputAccountsReveived[[#This Row],[Amount Invoiced]],0)</f>
        <v>0</v>
      </c>
      <c r="BF100" s="18">
        <f>IF(InputAccountsReveived[[#This Row],[EOMonth]]=EOMONTH(FY04_M12,0),InputAccountsReveived[[#This Row],[Amount Invoiced]],0)</f>
        <v>0</v>
      </c>
      <c r="BG100" s="18">
        <f>IF(InputAccountsReveived[[#This Row],[EOMonth]]=EOMONTH(FY05_M01,0),InputAccountsReveived[[#This Row],[Amount Invoiced]],0)</f>
        <v>0</v>
      </c>
      <c r="BH100" s="18">
        <f>IF(InputAccountsReveived[[#This Row],[EOMonth]]=EOMONTH(FY05_M02,0),InputAccountsReveived[[#This Row],[Amount Invoiced]],0)</f>
        <v>0</v>
      </c>
      <c r="BI100" s="18">
        <f>IF(InputAccountsReveived[[#This Row],[EOMonth]]=EOMONTH(FY05_M03,0),InputAccountsReveived[[#This Row],[Amount Invoiced]],0)</f>
        <v>0</v>
      </c>
      <c r="BJ100" s="18">
        <f>IF(InputAccountsReveived[[#This Row],[EOMonth]]=EOMONTH(FY05_M04,0),InputAccountsReveived[[#This Row],[Amount Invoiced]],0)</f>
        <v>0</v>
      </c>
      <c r="BK100" s="18">
        <f>IF(InputAccountsReveived[[#This Row],[EOMonth]]=EOMONTH(FY05_M05,0),InputAccountsReveived[[#This Row],[Amount Invoiced]],0)</f>
        <v>0</v>
      </c>
      <c r="BL100" s="18">
        <f>IF(InputAccountsReveived[[#This Row],[EOMonth]]=EOMONTH(FY05_M06,0),InputAccountsReveived[[#This Row],[Amount Invoiced]],0)</f>
        <v>0</v>
      </c>
      <c r="BM100" s="18">
        <f>IF(InputAccountsReveived[[#This Row],[EOMonth]]=EOMONTH(FY05_M07,0),InputAccountsReveived[[#This Row],[Amount Invoiced]],0)</f>
        <v>0</v>
      </c>
      <c r="BN100" s="18">
        <f>IF(InputAccountsReveived[[#This Row],[EOMonth]]=EOMONTH(FY05_M08,0),InputAccountsReveived[[#This Row],[Amount Invoiced]],0)</f>
        <v>0</v>
      </c>
      <c r="BO100" s="18">
        <f>IF(InputAccountsReveived[[#This Row],[EOMonth]]=EOMONTH(FY05_M09,0),InputAccountsReveived[[#This Row],[Amount Invoiced]],0)</f>
        <v>0</v>
      </c>
      <c r="BP100" s="18">
        <f>IF(InputAccountsReveived[[#This Row],[EOMonth]]=EOMONTH(FY05_M10,0),InputAccountsReveived[[#This Row],[Amount Invoiced]],0)</f>
        <v>0</v>
      </c>
      <c r="BQ100" s="18">
        <f>IF(InputAccountsReveived[[#This Row],[EOMonth]]=EOMONTH(FY05_M11,0),InputAccountsReveived[[#This Row],[Amount Invoiced]],0)</f>
        <v>0</v>
      </c>
      <c r="BR100" s="18">
        <f>IF(InputAccountsReveived[[#This Row],[EOMonth]]=EOMONTH(FY05_M12,0),InputAccountsReveived[[#This Row],[Amount Invoiced]],0)</f>
        <v>0</v>
      </c>
    </row>
    <row r="101" spans="2:70" ht="16.5" thickTop="1" thickBot="1" x14ac:dyDescent="0.3">
      <c r="B101" s="68"/>
      <c r="C101" s="6"/>
      <c r="D101" s="68"/>
      <c r="E101" s="68"/>
      <c r="F101" s="11"/>
      <c r="G101" s="6"/>
      <c r="H101" s="69" t="str">
        <f>IF(ISBLANK(InputAccountsReveived[[#This Row],[Date Invoiced]]),"",EOMONTH(InputAccountsReveived[[#This Row],[Date Invoiced]],0))</f>
        <v/>
      </c>
      <c r="I101" s="69"/>
      <c r="K101" s="10">
        <f>IF(InputAccountsReveived[[#This Row],[EOMonth]]=EOMONTH(FY01_M01,0),InputAccountsReveived[[#This Row],[Amount Invoiced]],0)</f>
        <v>0</v>
      </c>
      <c r="L101" s="10">
        <f>IF(InputAccountsReveived[[#This Row],[EOMonth]]=EOMONTH(FY01_M02,0),InputAccountsReveived[[#This Row],[Amount Invoiced]],0)</f>
        <v>0</v>
      </c>
      <c r="M101" s="10">
        <f>IF(InputAccountsReveived[[#This Row],[EOMonth]]=EOMONTH(FY01_M03,0),InputAccountsReveived[[#This Row],[Amount Invoiced]],0)</f>
        <v>0</v>
      </c>
      <c r="N101" s="10">
        <f>IF(InputAccountsReveived[[#This Row],[EOMonth]]=EOMONTH(FY01_M04,0),InputAccountsReveived[[#This Row],[Amount Invoiced]],0)</f>
        <v>0</v>
      </c>
      <c r="O101" s="10">
        <f>IF(InputAccountsReveived[[#This Row],[EOMonth]]=EOMONTH(FY01_M05,0),InputAccountsReveived[[#This Row],[Amount Invoiced]],0)</f>
        <v>0</v>
      </c>
      <c r="P101" s="10">
        <f>IF(InputAccountsReveived[[#This Row],[EOMonth]]=EOMONTH(FY01_M06,0),InputAccountsReveived[[#This Row],[Amount Invoiced]],0)</f>
        <v>0</v>
      </c>
      <c r="Q101" s="10">
        <f>IF(InputAccountsReveived[[#This Row],[EOMonth]]=EOMONTH(FY01_M07,0),InputAccountsReveived[[#This Row],[Amount Invoiced]],0)</f>
        <v>0</v>
      </c>
      <c r="R101" s="10">
        <f>IF(InputAccountsReveived[[#This Row],[EOMonth]]=EOMONTH(FY01_M08,0),InputAccountsReveived[[#This Row],[Amount Invoiced]],0)</f>
        <v>0</v>
      </c>
      <c r="S101" s="10">
        <f>IF(InputAccountsReveived[[#This Row],[EOMonth]]=EOMONTH(FY01_M09,0),InputAccountsReveived[[#This Row],[Amount Invoiced]],0)</f>
        <v>0</v>
      </c>
      <c r="T101" s="10">
        <f>IF(InputAccountsReveived[[#This Row],[EOMonth]]=EOMONTH(FY01_M10,0),InputAccountsReveived[[#This Row],[Amount Invoiced]],0)</f>
        <v>0</v>
      </c>
      <c r="U101" s="10">
        <f>IF(InputAccountsReveived[[#This Row],[EOMonth]]=EOMONTH(FY01_M11,0),InputAccountsReveived[[#This Row],[Amount Invoiced]],0)</f>
        <v>0</v>
      </c>
      <c r="V101" s="10">
        <f>IF(InputAccountsReveived[[#This Row],[EOMonth]]=EOMONTH(FY01_M12,0),InputAccountsReveived[[#This Row],[Amount Invoiced]],0)</f>
        <v>0</v>
      </c>
      <c r="W101" s="18">
        <f>IF(InputAccountsReveived[[#This Row],[EOMonth]]=EOMONTH(FY02_M01,0),InputAccountsReveived[[#This Row],[Amount Invoiced]],0)</f>
        <v>0</v>
      </c>
      <c r="X101" s="18">
        <f>IF(InputAccountsReveived[[#This Row],[EOMonth]]=EOMONTH(FY02_M02,0),InputAccountsReveived[[#This Row],[Amount Invoiced]],0)</f>
        <v>0</v>
      </c>
      <c r="Y101" s="18">
        <f>IF(InputAccountsReveived[[#This Row],[EOMonth]]=EOMONTH(FY02_M03,0),InputAccountsReveived[[#This Row],[Amount Invoiced]],0)</f>
        <v>0</v>
      </c>
      <c r="Z101" s="18">
        <f>IF(InputAccountsReveived[[#This Row],[EOMonth]]=EOMONTH(FY02_M04,0),InputAccountsReveived[[#This Row],[Amount Invoiced]],0)</f>
        <v>0</v>
      </c>
      <c r="AA101" s="18">
        <f>IF(InputAccountsReveived[[#This Row],[EOMonth]]=EOMONTH(FY02_M05,0),InputAccountsReveived[[#This Row],[Amount Invoiced]],0)</f>
        <v>0</v>
      </c>
      <c r="AB101" s="18">
        <f>IF(InputAccountsReveived[[#This Row],[EOMonth]]=EOMONTH(FY02_M06,0),InputAccountsReveived[[#This Row],[Amount Invoiced]],0)</f>
        <v>0</v>
      </c>
      <c r="AC101" s="18">
        <f>IF(InputAccountsReveived[[#This Row],[EOMonth]]=EOMONTH(FY02_M07,0),InputAccountsReveived[[#This Row],[Amount Invoiced]],0)</f>
        <v>0</v>
      </c>
      <c r="AD101" s="18">
        <f>IF(InputAccountsReveived[[#This Row],[EOMonth]]=EOMONTH(FY02_M08,0),InputAccountsReveived[[#This Row],[Amount Invoiced]],0)</f>
        <v>0</v>
      </c>
      <c r="AE101" s="18">
        <f>IF(InputAccountsReveived[[#This Row],[EOMonth]]=EOMONTH(FY02_M09,0),InputAccountsReveived[[#This Row],[Amount Invoiced]],0)</f>
        <v>0</v>
      </c>
      <c r="AF101" s="18">
        <f>IF(InputAccountsReveived[[#This Row],[EOMonth]]=EOMONTH(FY02_M10,0),InputAccountsReveived[[#This Row],[Amount Invoiced]],0)</f>
        <v>0</v>
      </c>
      <c r="AG101" s="18">
        <f>IF(InputAccountsReveived[[#This Row],[EOMonth]]=EOMONTH(FY02_M11,0),InputAccountsReveived[[#This Row],[Amount Invoiced]],0)</f>
        <v>0</v>
      </c>
      <c r="AH101" s="18">
        <f>IF(InputAccountsReveived[[#This Row],[EOMonth]]=EOMONTH(FY02_M12,0),InputAccountsReveived[[#This Row],[Amount Invoiced]],0)</f>
        <v>0</v>
      </c>
      <c r="AI101" s="18">
        <f>IF(InputAccountsReveived[[#This Row],[EOMonth]]=EOMONTH(FY03_M01,0),InputAccountsReveived[[#This Row],[Amount Invoiced]],0)</f>
        <v>0</v>
      </c>
      <c r="AJ101" s="18">
        <f>IF(InputAccountsReveived[[#This Row],[EOMonth]]=EOMONTH(FY03_M02,0),InputAccountsReveived[[#This Row],[Amount Invoiced]],0)</f>
        <v>0</v>
      </c>
      <c r="AK101" s="18">
        <f>IF(InputAccountsReveived[[#This Row],[EOMonth]]=EOMONTH(FY03_M03,0),InputAccountsReveived[[#This Row],[Amount Invoiced]],0)</f>
        <v>0</v>
      </c>
      <c r="AL101" s="18">
        <f>IF(InputAccountsReveived[[#This Row],[EOMonth]]=EOMONTH(FY03_M04,0),InputAccountsReveived[[#This Row],[Amount Invoiced]],0)</f>
        <v>0</v>
      </c>
      <c r="AM101" s="18">
        <f>IF(InputAccountsReveived[[#This Row],[EOMonth]]=EOMONTH(FY03_M05,0),InputAccountsReveived[[#This Row],[Amount Invoiced]],0)</f>
        <v>0</v>
      </c>
      <c r="AN101" s="18">
        <f>IF(InputAccountsReveived[[#This Row],[EOMonth]]=EOMONTH(FY03_M06,0),InputAccountsReveived[[#This Row],[Amount Invoiced]],0)</f>
        <v>0</v>
      </c>
      <c r="AO101" s="18">
        <f>IF(InputAccountsReveived[[#This Row],[EOMonth]]=EOMONTH(FY03_M07,0),InputAccountsReveived[[#This Row],[Amount Invoiced]],0)</f>
        <v>0</v>
      </c>
      <c r="AP101" s="18">
        <f>IF(InputAccountsReveived[[#This Row],[EOMonth]]=EOMONTH(FY03_M08,0),InputAccountsReveived[[#This Row],[Amount Invoiced]],0)</f>
        <v>0</v>
      </c>
      <c r="AQ101" s="18">
        <f>IF(InputAccountsReveived[[#This Row],[EOMonth]]=EOMONTH(FY03_M09,0),InputAccountsReveived[[#This Row],[Amount Invoiced]],0)</f>
        <v>0</v>
      </c>
      <c r="AR101" s="18">
        <f>IF(InputAccountsReveived[[#This Row],[EOMonth]]=EOMONTH(FY03_M10,0),InputAccountsReveived[[#This Row],[Amount Invoiced]],0)</f>
        <v>0</v>
      </c>
      <c r="AS101" s="18">
        <f>IF(InputAccountsReveived[[#This Row],[EOMonth]]=EOMONTH(FY03_M11,0),InputAccountsReveived[[#This Row],[Amount Invoiced]],0)</f>
        <v>0</v>
      </c>
      <c r="AT101" s="18">
        <f>IF(InputAccountsReveived[[#This Row],[EOMonth]]=EOMONTH(FY03_M12,0),InputAccountsReveived[[#This Row],[Amount Invoiced]],0)</f>
        <v>0</v>
      </c>
      <c r="AU101" s="18">
        <f>IF(InputAccountsReveived[[#This Row],[EOMonth]]=EOMONTH(FY04_M01,0),InputAccountsReveived[[#This Row],[Amount Invoiced]],0)</f>
        <v>0</v>
      </c>
      <c r="AV101" s="18">
        <f>IF(InputAccountsReveived[[#This Row],[EOMonth]]=EOMONTH(FY04_M02,0),InputAccountsReveived[[#This Row],[Amount Invoiced]],0)</f>
        <v>0</v>
      </c>
      <c r="AW101" s="18">
        <f>IF(InputAccountsReveived[[#This Row],[EOMonth]]=EOMONTH(FY04_M03,0),InputAccountsReveived[[#This Row],[Amount Invoiced]],0)</f>
        <v>0</v>
      </c>
      <c r="AX101" s="18">
        <f>IF(InputAccountsReveived[[#This Row],[EOMonth]]=EOMONTH(FY04_M04,0),InputAccountsReveived[[#This Row],[Amount Invoiced]],0)</f>
        <v>0</v>
      </c>
      <c r="AY101" s="18">
        <f>IF(InputAccountsReveived[[#This Row],[EOMonth]]=EOMONTH(FY04_M05,0),InputAccountsReveived[[#This Row],[Amount Invoiced]],0)</f>
        <v>0</v>
      </c>
      <c r="AZ101" s="18">
        <f>IF(InputAccountsReveived[[#This Row],[EOMonth]]=EOMONTH(FY04_M06,0),InputAccountsReveived[[#This Row],[Amount Invoiced]],0)</f>
        <v>0</v>
      </c>
      <c r="BA101" s="18">
        <f>IF(InputAccountsReveived[[#This Row],[EOMonth]]=EOMONTH(FY04_M07,0),InputAccountsReveived[[#This Row],[Amount Invoiced]],0)</f>
        <v>0</v>
      </c>
      <c r="BB101" s="18">
        <f>IF(InputAccountsReveived[[#This Row],[EOMonth]]=EOMONTH(FY04_M08,0),InputAccountsReveived[[#This Row],[Amount Invoiced]],0)</f>
        <v>0</v>
      </c>
      <c r="BC101" s="18">
        <f>IF(InputAccountsReveived[[#This Row],[EOMonth]]=EOMONTH(FY04_M09,0),InputAccountsReveived[[#This Row],[Amount Invoiced]],0)</f>
        <v>0</v>
      </c>
      <c r="BD101" s="18">
        <f>IF(InputAccountsReveived[[#This Row],[EOMonth]]=EOMONTH(FY04_M10,0),InputAccountsReveived[[#This Row],[Amount Invoiced]],0)</f>
        <v>0</v>
      </c>
      <c r="BE101" s="18">
        <f>IF(InputAccountsReveived[[#This Row],[EOMonth]]=EOMONTH(FY04_M11,0),InputAccountsReveived[[#This Row],[Amount Invoiced]],0)</f>
        <v>0</v>
      </c>
      <c r="BF101" s="18">
        <f>IF(InputAccountsReveived[[#This Row],[EOMonth]]=EOMONTH(FY04_M12,0),InputAccountsReveived[[#This Row],[Amount Invoiced]],0)</f>
        <v>0</v>
      </c>
      <c r="BG101" s="18">
        <f>IF(InputAccountsReveived[[#This Row],[EOMonth]]=EOMONTH(FY05_M01,0),InputAccountsReveived[[#This Row],[Amount Invoiced]],0)</f>
        <v>0</v>
      </c>
      <c r="BH101" s="18">
        <f>IF(InputAccountsReveived[[#This Row],[EOMonth]]=EOMONTH(FY05_M02,0),InputAccountsReveived[[#This Row],[Amount Invoiced]],0)</f>
        <v>0</v>
      </c>
      <c r="BI101" s="18">
        <f>IF(InputAccountsReveived[[#This Row],[EOMonth]]=EOMONTH(FY05_M03,0),InputAccountsReveived[[#This Row],[Amount Invoiced]],0)</f>
        <v>0</v>
      </c>
      <c r="BJ101" s="18">
        <f>IF(InputAccountsReveived[[#This Row],[EOMonth]]=EOMONTH(FY05_M04,0),InputAccountsReveived[[#This Row],[Amount Invoiced]],0)</f>
        <v>0</v>
      </c>
      <c r="BK101" s="18">
        <f>IF(InputAccountsReveived[[#This Row],[EOMonth]]=EOMONTH(FY05_M05,0),InputAccountsReveived[[#This Row],[Amount Invoiced]],0)</f>
        <v>0</v>
      </c>
      <c r="BL101" s="18">
        <f>IF(InputAccountsReveived[[#This Row],[EOMonth]]=EOMONTH(FY05_M06,0),InputAccountsReveived[[#This Row],[Amount Invoiced]],0)</f>
        <v>0</v>
      </c>
      <c r="BM101" s="18">
        <f>IF(InputAccountsReveived[[#This Row],[EOMonth]]=EOMONTH(FY05_M07,0),InputAccountsReveived[[#This Row],[Amount Invoiced]],0)</f>
        <v>0</v>
      </c>
      <c r="BN101" s="18">
        <f>IF(InputAccountsReveived[[#This Row],[EOMonth]]=EOMONTH(FY05_M08,0),InputAccountsReveived[[#This Row],[Amount Invoiced]],0)</f>
        <v>0</v>
      </c>
      <c r="BO101" s="18">
        <f>IF(InputAccountsReveived[[#This Row],[EOMonth]]=EOMONTH(FY05_M09,0),InputAccountsReveived[[#This Row],[Amount Invoiced]],0)</f>
        <v>0</v>
      </c>
      <c r="BP101" s="18">
        <f>IF(InputAccountsReveived[[#This Row],[EOMonth]]=EOMONTH(FY05_M10,0),InputAccountsReveived[[#This Row],[Amount Invoiced]],0)</f>
        <v>0</v>
      </c>
      <c r="BQ101" s="18">
        <f>IF(InputAccountsReveived[[#This Row],[EOMonth]]=EOMONTH(FY05_M11,0),InputAccountsReveived[[#This Row],[Amount Invoiced]],0)</f>
        <v>0</v>
      </c>
      <c r="BR101" s="18">
        <f>IF(InputAccountsReveived[[#This Row],[EOMonth]]=EOMONTH(FY05_M12,0),InputAccountsReveived[[#This Row],[Amount Invoiced]],0)</f>
        <v>0</v>
      </c>
    </row>
    <row r="102" spans="2:70" ht="16.5" thickTop="1" thickBot="1" x14ac:dyDescent="0.3">
      <c r="B102" s="68"/>
      <c r="C102" s="6"/>
      <c r="D102" s="68"/>
      <c r="E102" s="68"/>
      <c r="F102" s="11"/>
      <c r="G102" s="6"/>
      <c r="H102" s="69" t="str">
        <f>IF(ISBLANK(InputAccountsReveived[[#This Row],[Date Invoiced]]),"",EOMONTH(InputAccountsReveived[[#This Row],[Date Invoiced]],0))</f>
        <v/>
      </c>
      <c r="I102" s="69"/>
      <c r="K102" s="10">
        <f>IF(InputAccountsReveived[[#This Row],[EOMonth]]=EOMONTH(FY01_M01,0),InputAccountsReveived[[#This Row],[Amount Invoiced]],0)</f>
        <v>0</v>
      </c>
      <c r="L102" s="10">
        <f>IF(InputAccountsReveived[[#This Row],[EOMonth]]=EOMONTH(FY01_M02,0),InputAccountsReveived[[#This Row],[Amount Invoiced]],0)</f>
        <v>0</v>
      </c>
      <c r="M102" s="10">
        <f>IF(InputAccountsReveived[[#This Row],[EOMonth]]=EOMONTH(FY01_M03,0),InputAccountsReveived[[#This Row],[Amount Invoiced]],0)</f>
        <v>0</v>
      </c>
      <c r="N102" s="10">
        <f>IF(InputAccountsReveived[[#This Row],[EOMonth]]=EOMONTH(FY01_M04,0),InputAccountsReveived[[#This Row],[Amount Invoiced]],0)</f>
        <v>0</v>
      </c>
      <c r="O102" s="10">
        <f>IF(InputAccountsReveived[[#This Row],[EOMonth]]=EOMONTH(FY01_M05,0),InputAccountsReveived[[#This Row],[Amount Invoiced]],0)</f>
        <v>0</v>
      </c>
      <c r="P102" s="10">
        <f>IF(InputAccountsReveived[[#This Row],[EOMonth]]=EOMONTH(FY01_M06,0),InputAccountsReveived[[#This Row],[Amount Invoiced]],0)</f>
        <v>0</v>
      </c>
      <c r="Q102" s="10">
        <f>IF(InputAccountsReveived[[#This Row],[EOMonth]]=EOMONTH(FY01_M07,0),InputAccountsReveived[[#This Row],[Amount Invoiced]],0)</f>
        <v>0</v>
      </c>
      <c r="R102" s="10">
        <f>IF(InputAccountsReveived[[#This Row],[EOMonth]]=EOMONTH(FY01_M08,0),InputAccountsReveived[[#This Row],[Amount Invoiced]],0)</f>
        <v>0</v>
      </c>
      <c r="S102" s="10">
        <f>IF(InputAccountsReveived[[#This Row],[EOMonth]]=EOMONTH(FY01_M09,0),InputAccountsReveived[[#This Row],[Amount Invoiced]],0)</f>
        <v>0</v>
      </c>
      <c r="T102" s="10">
        <f>IF(InputAccountsReveived[[#This Row],[EOMonth]]=EOMONTH(FY01_M10,0),InputAccountsReveived[[#This Row],[Amount Invoiced]],0)</f>
        <v>0</v>
      </c>
      <c r="U102" s="10">
        <f>IF(InputAccountsReveived[[#This Row],[EOMonth]]=EOMONTH(FY01_M11,0),InputAccountsReveived[[#This Row],[Amount Invoiced]],0)</f>
        <v>0</v>
      </c>
      <c r="V102" s="10">
        <f>IF(InputAccountsReveived[[#This Row],[EOMonth]]=EOMONTH(FY01_M12,0),InputAccountsReveived[[#This Row],[Amount Invoiced]],0)</f>
        <v>0</v>
      </c>
      <c r="W102" s="18">
        <f>IF(InputAccountsReveived[[#This Row],[EOMonth]]=EOMONTH(FY02_M01,0),InputAccountsReveived[[#This Row],[Amount Invoiced]],0)</f>
        <v>0</v>
      </c>
      <c r="X102" s="18">
        <f>IF(InputAccountsReveived[[#This Row],[EOMonth]]=EOMONTH(FY02_M02,0),InputAccountsReveived[[#This Row],[Amount Invoiced]],0)</f>
        <v>0</v>
      </c>
      <c r="Y102" s="18">
        <f>IF(InputAccountsReveived[[#This Row],[EOMonth]]=EOMONTH(FY02_M03,0),InputAccountsReveived[[#This Row],[Amount Invoiced]],0)</f>
        <v>0</v>
      </c>
      <c r="Z102" s="18">
        <f>IF(InputAccountsReveived[[#This Row],[EOMonth]]=EOMONTH(FY02_M04,0),InputAccountsReveived[[#This Row],[Amount Invoiced]],0)</f>
        <v>0</v>
      </c>
      <c r="AA102" s="18">
        <f>IF(InputAccountsReveived[[#This Row],[EOMonth]]=EOMONTH(FY02_M05,0),InputAccountsReveived[[#This Row],[Amount Invoiced]],0)</f>
        <v>0</v>
      </c>
      <c r="AB102" s="18">
        <f>IF(InputAccountsReveived[[#This Row],[EOMonth]]=EOMONTH(FY02_M06,0),InputAccountsReveived[[#This Row],[Amount Invoiced]],0)</f>
        <v>0</v>
      </c>
      <c r="AC102" s="18">
        <f>IF(InputAccountsReveived[[#This Row],[EOMonth]]=EOMONTH(FY02_M07,0),InputAccountsReveived[[#This Row],[Amount Invoiced]],0)</f>
        <v>0</v>
      </c>
      <c r="AD102" s="18">
        <f>IF(InputAccountsReveived[[#This Row],[EOMonth]]=EOMONTH(FY02_M08,0),InputAccountsReveived[[#This Row],[Amount Invoiced]],0)</f>
        <v>0</v>
      </c>
      <c r="AE102" s="18">
        <f>IF(InputAccountsReveived[[#This Row],[EOMonth]]=EOMONTH(FY02_M09,0),InputAccountsReveived[[#This Row],[Amount Invoiced]],0)</f>
        <v>0</v>
      </c>
      <c r="AF102" s="18">
        <f>IF(InputAccountsReveived[[#This Row],[EOMonth]]=EOMONTH(FY02_M10,0),InputAccountsReveived[[#This Row],[Amount Invoiced]],0)</f>
        <v>0</v>
      </c>
      <c r="AG102" s="18">
        <f>IF(InputAccountsReveived[[#This Row],[EOMonth]]=EOMONTH(FY02_M11,0),InputAccountsReveived[[#This Row],[Amount Invoiced]],0)</f>
        <v>0</v>
      </c>
      <c r="AH102" s="18">
        <f>IF(InputAccountsReveived[[#This Row],[EOMonth]]=EOMONTH(FY02_M12,0),InputAccountsReveived[[#This Row],[Amount Invoiced]],0)</f>
        <v>0</v>
      </c>
      <c r="AI102" s="18">
        <f>IF(InputAccountsReveived[[#This Row],[EOMonth]]=EOMONTH(FY03_M01,0),InputAccountsReveived[[#This Row],[Amount Invoiced]],0)</f>
        <v>0</v>
      </c>
      <c r="AJ102" s="18">
        <f>IF(InputAccountsReveived[[#This Row],[EOMonth]]=EOMONTH(FY03_M02,0),InputAccountsReveived[[#This Row],[Amount Invoiced]],0)</f>
        <v>0</v>
      </c>
      <c r="AK102" s="18">
        <f>IF(InputAccountsReveived[[#This Row],[EOMonth]]=EOMONTH(FY03_M03,0),InputAccountsReveived[[#This Row],[Amount Invoiced]],0)</f>
        <v>0</v>
      </c>
      <c r="AL102" s="18">
        <f>IF(InputAccountsReveived[[#This Row],[EOMonth]]=EOMONTH(FY03_M04,0),InputAccountsReveived[[#This Row],[Amount Invoiced]],0)</f>
        <v>0</v>
      </c>
      <c r="AM102" s="18">
        <f>IF(InputAccountsReveived[[#This Row],[EOMonth]]=EOMONTH(FY03_M05,0),InputAccountsReveived[[#This Row],[Amount Invoiced]],0)</f>
        <v>0</v>
      </c>
      <c r="AN102" s="18">
        <f>IF(InputAccountsReveived[[#This Row],[EOMonth]]=EOMONTH(FY03_M06,0),InputAccountsReveived[[#This Row],[Amount Invoiced]],0)</f>
        <v>0</v>
      </c>
      <c r="AO102" s="18">
        <f>IF(InputAccountsReveived[[#This Row],[EOMonth]]=EOMONTH(FY03_M07,0),InputAccountsReveived[[#This Row],[Amount Invoiced]],0)</f>
        <v>0</v>
      </c>
      <c r="AP102" s="18">
        <f>IF(InputAccountsReveived[[#This Row],[EOMonth]]=EOMONTH(FY03_M08,0),InputAccountsReveived[[#This Row],[Amount Invoiced]],0)</f>
        <v>0</v>
      </c>
      <c r="AQ102" s="18">
        <f>IF(InputAccountsReveived[[#This Row],[EOMonth]]=EOMONTH(FY03_M09,0),InputAccountsReveived[[#This Row],[Amount Invoiced]],0)</f>
        <v>0</v>
      </c>
      <c r="AR102" s="18">
        <f>IF(InputAccountsReveived[[#This Row],[EOMonth]]=EOMONTH(FY03_M10,0),InputAccountsReveived[[#This Row],[Amount Invoiced]],0)</f>
        <v>0</v>
      </c>
      <c r="AS102" s="18">
        <f>IF(InputAccountsReveived[[#This Row],[EOMonth]]=EOMONTH(FY03_M11,0),InputAccountsReveived[[#This Row],[Amount Invoiced]],0)</f>
        <v>0</v>
      </c>
      <c r="AT102" s="18">
        <f>IF(InputAccountsReveived[[#This Row],[EOMonth]]=EOMONTH(FY03_M12,0),InputAccountsReveived[[#This Row],[Amount Invoiced]],0)</f>
        <v>0</v>
      </c>
      <c r="AU102" s="18">
        <f>IF(InputAccountsReveived[[#This Row],[EOMonth]]=EOMONTH(FY04_M01,0),InputAccountsReveived[[#This Row],[Amount Invoiced]],0)</f>
        <v>0</v>
      </c>
      <c r="AV102" s="18">
        <f>IF(InputAccountsReveived[[#This Row],[EOMonth]]=EOMONTH(FY04_M02,0),InputAccountsReveived[[#This Row],[Amount Invoiced]],0)</f>
        <v>0</v>
      </c>
      <c r="AW102" s="18">
        <f>IF(InputAccountsReveived[[#This Row],[EOMonth]]=EOMONTH(FY04_M03,0),InputAccountsReveived[[#This Row],[Amount Invoiced]],0)</f>
        <v>0</v>
      </c>
      <c r="AX102" s="18">
        <f>IF(InputAccountsReveived[[#This Row],[EOMonth]]=EOMONTH(FY04_M04,0),InputAccountsReveived[[#This Row],[Amount Invoiced]],0)</f>
        <v>0</v>
      </c>
      <c r="AY102" s="18">
        <f>IF(InputAccountsReveived[[#This Row],[EOMonth]]=EOMONTH(FY04_M05,0),InputAccountsReveived[[#This Row],[Amount Invoiced]],0)</f>
        <v>0</v>
      </c>
      <c r="AZ102" s="18">
        <f>IF(InputAccountsReveived[[#This Row],[EOMonth]]=EOMONTH(FY04_M06,0),InputAccountsReveived[[#This Row],[Amount Invoiced]],0)</f>
        <v>0</v>
      </c>
      <c r="BA102" s="18">
        <f>IF(InputAccountsReveived[[#This Row],[EOMonth]]=EOMONTH(FY04_M07,0),InputAccountsReveived[[#This Row],[Amount Invoiced]],0)</f>
        <v>0</v>
      </c>
      <c r="BB102" s="18">
        <f>IF(InputAccountsReveived[[#This Row],[EOMonth]]=EOMONTH(FY04_M08,0),InputAccountsReveived[[#This Row],[Amount Invoiced]],0)</f>
        <v>0</v>
      </c>
      <c r="BC102" s="18">
        <f>IF(InputAccountsReveived[[#This Row],[EOMonth]]=EOMONTH(FY04_M09,0),InputAccountsReveived[[#This Row],[Amount Invoiced]],0)</f>
        <v>0</v>
      </c>
      <c r="BD102" s="18">
        <f>IF(InputAccountsReveived[[#This Row],[EOMonth]]=EOMONTH(FY04_M10,0),InputAccountsReveived[[#This Row],[Amount Invoiced]],0)</f>
        <v>0</v>
      </c>
      <c r="BE102" s="18">
        <f>IF(InputAccountsReveived[[#This Row],[EOMonth]]=EOMONTH(FY04_M11,0),InputAccountsReveived[[#This Row],[Amount Invoiced]],0)</f>
        <v>0</v>
      </c>
      <c r="BF102" s="18">
        <f>IF(InputAccountsReveived[[#This Row],[EOMonth]]=EOMONTH(FY04_M12,0),InputAccountsReveived[[#This Row],[Amount Invoiced]],0)</f>
        <v>0</v>
      </c>
      <c r="BG102" s="18">
        <f>IF(InputAccountsReveived[[#This Row],[EOMonth]]=EOMONTH(FY05_M01,0),InputAccountsReveived[[#This Row],[Amount Invoiced]],0)</f>
        <v>0</v>
      </c>
      <c r="BH102" s="18">
        <f>IF(InputAccountsReveived[[#This Row],[EOMonth]]=EOMONTH(FY05_M02,0),InputAccountsReveived[[#This Row],[Amount Invoiced]],0)</f>
        <v>0</v>
      </c>
      <c r="BI102" s="18">
        <f>IF(InputAccountsReveived[[#This Row],[EOMonth]]=EOMONTH(FY05_M03,0),InputAccountsReveived[[#This Row],[Amount Invoiced]],0)</f>
        <v>0</v>
      </c>
      <c r="BJ102" s="18">
        <f>IF(InputAccountsReveived[[#This Row],[EOMonth]]=EOMONTH(FY05_M04,0),InputAccountsReveived[[#This Row],[Amount Invoiced]],0)</f>
        <v>0</v>
      </c>
      <c r="BK102" s="18">
        <f>IF(InputAccountsReveived[[#This Row],[EOMonth]]=EOMONTH(FY05_M05,0),InputAccountsReveived[[#This Row],[Amount Invoiced]],0)</f>
        <v>0</v>
      </c>
      <c r="BL102" s="18">
        <f>IF(InputAccountsReveived[[#This Row],[EOMonth]]=EOMONTH(FY05_M06,0),InputAccountsReveived[[#This Row],[Amount Invoiced]],0)</f>
        <v>0</v>
      </c>
      <c r="BM102" s="18">
        <f>IF(InputAccountsReveived[[#This Row],[EOMonth]]=EOMONTH(FY05_M07,0),InputAccountsReveived[[#This Row],[Amount Invoiced]],0)</f>
        <v>0</v>
      </c>
      <c r="BN102" s="18">
        <f>IF(InputAccountsReveived[[#This Row],[EOMonth]]=EOMONTH(FY05_M08,0),InputAccountsReveived[[#This Row],[Amount Invoiced]],0)</f>
        <v>0</v>
      </c>
      <c r="BO102" s="18">
        <f>IF(InputAccountsReveived[[#This Row],[EOMonth]]=EOMONTH(FY05_M09,0),InputAccountsReveived[[#This Row],[Amount Invoiced]],0)</f>
        <v>0</v>
      </c>
      <c r="BP102" s="18">
        <f>IF(InputAccountsReveived[[#This Row],[EOMonth]]=EOMONTH(FY05_M10,0),InputAccountsReveived[[#This Row],[Amount Invoiced]],0)</f>
        <v>0</v>
      </c>
      <c r="BQ102" s="18">
        <f>IF(InputAccountsReveived[[#This Row],[EOMonth]]=EOMONTH(FY05_M11,0),InputAccountsReveived[[#This Row],[Amount Invoiced]],0)</f>
        <v>0</v>
      </c>
      <c r="BR102" s="18">
        <f>IF(InputAccountsReveived[[#This Row],[EOMonth]]=EOMONTH(FY05_M12,0),InputAccountsReveived[[#This Row],[Amount Invoiced]],0)</f>
        <v>0</v>
      </c>
    </row>
    <row r="103" spans="2:70" ht="16.5" thickTop="1" thickBot="1" x14ac:dyDescent="0.3">
      <c r="B103" s="68"/>
      <c r="C103" s="6"/>
      <c r="D103" s="68"/>
      <c r="E103" s="68"/>
      <c r="F103" s="11"/>
      <c r="G103" s="6"/>
      <c r="H103" s="69" t="str">
        <f>IF(ISBLANK(InputAccountsReveived[[#This Row],[Date Invoiced]]),"",EOMONTH(InputAccountsReveived[[#This Row],[Date Invoiced]],0))</f>
        <v/>
      </c>
      <c r="I103" s="69"/>
      <c r="K103" s="10">
        <f>IF(InputAccountsReveived[[#This Row],[EOMonth]]=EOMONTH(FY01_M01,0),InputAccountsReveived[[#This Row],[Amount Invoiced]],0)</f>
        <v>0</v>
      </c>
      <c r="L103" s="10">
        <f>IF(InputAccountsReveived[[#This Row],[EOMonth]]=EOMONTH(FY01_M02,0),InputAccountsReveived[[#This Row],[Amount Invoiced]],0)</f>
        <v>0</v>
      </c>
      <c r="M103" s="10">
        <f>IF(InputAccountsReveived[[#This Row],[EOMonth]]=EOMONTH(FY01_M03,0),InputAccountsReveived[[#This Row],[Amount Invoiced]],0)</f>
        <v>0</v>
      </c>
      <c r="N103" s="10">
        <f>IF(InputAccountsReveived[[#This Row],[EOMonth]]=EOMONTH(FY01_M04,0),InputAccountsReveived[[#This Row],[Amount Invoiced]],0)</f>
        <v>0</v>
      </c>
      <c r="O103" s="10">
        <f>IF(InputAccountsReveived[[#This Row],[EOMonth]]=EOMONTH(FY01_M05,0),InputAccountsReveived[[#This Row],[Amount Invoiced]],0)</f>
        <v>0</v>
      </c>
      <c r="P103" s="10">
        <f>IF(InputAccountsReveived[[#This Row],[EOMonth]]=EOMONTH(FY01_M06,0),InputAccountsReveived[[#This Row],[Amount Invoiced]],0)</f>
        <v>0</v>
      </c>
      <c r="Q103" s="10">
        <f>IF(InputAccountsReveived[[#This Row],[EOMonth]]=EOMONTH(FY01_M07,0),InputAccountsReveived[[#This Row],[Amount Invoiced]],0)</f>
        <v>0</v>
      </c>
      <c r="R103" s="10">
        <f>IF(InputAccountsReveived[[#This Row],[EOMonth]]=EOMONTH(FY01_M08,0),InputAccountsReveived[[#This Row],[Amount Invoiced]],0)</f>
        <v>0</v>
      </c>
      <c r="S103" s="10">
        <f>IF(InputAccountsReveived[[#This Row],[EOMonth]]=EOMONTH(FY01_M09,0),InputAccountsReveived[[#This Row],[Amount Invoiced]],0)</f>
        <v>0</v>
      </c>
      <c r="T103" s="10">
        <f>IF(InputAccountsReveived[[#This Row],[EOMonth]]=EOMONTH(FY01_M10,0),InputAccountsReveived[[#This Row],[Amount Invoiced]],0)</f>
        <v>0</v>
      </c>
      <c r="U103" s="10">
        <f>IF(InputAccountsReveived[[#This Row],[EOMonth]]=EOMONTH(FY01_M11,0),InputAccountsReveived[[#This Row],[Amount Invoiced]],0)</f>
        <v>0</v>
      </c>
      <c r="V103" s="10">
        <f>IF(InputAccountsReveived[[#This Row],[EOMonth]]=EOMONTH(FY01_M12,0),InputAccountsReveived[[#This Row],[Amount Invoiced]],0)</f>
        <v>0</v>
      </c>
      <c r="W103" s="18">
        <f>IF(InputAccountsReveived[[#This Row],[EOMonth]]=EOMONTH(FY02_M01,0),InputAccountsReveived[[#This Row],[Amount Invoiced]],0)</f>
        <v>0</v>
      </c>
      <c r="X103" s="18">
        <f>IF(InputAccountsReveived[[#This Row],[EOMonth]]=EOMONTH(FY02_M02,0),InputAccountsReveived[[#This Row],[Amount Invoiced]],0)</f>
        <v>0</v>
      </c>
      <c r="Y103" s="18">
        <f>IF(InputAccountsReveived[[#This Row],[EOMonth]]=EOMONTH(FY02_M03,0),InputAccountsReveived[[#This Row],[Amount Invoiced]],0)</f>
        <v>0</v>
      </c>
      <c r="Z103" s="18">
        <f>IF(InputAccountsReveived[[#This Row],[EOMonth]]=EOMONTH(FY02_M04,0),InputAccountsReveived[[#This Row],[Amount Invoiced]],0)</f>
        <v>0</v>
      </c>
      <c r="AA103" s="18">
        <f>IF(InputAccountsReveived[[#This Row],[EOMonth]]=EOMONTH(FY02_M05,0),InputAccountsReveived[[#This Row],[Amount Invoiced]],0)</f>
        <v>0</v>
      </c>
      <c r="AB103" s="18">
        <f>IF(InputAccountsReveived[[#This Row],[EOMonth]]=EOMONTH(FY02_M06,0),InputAccountsReveived[[#This Row],[Amount Invoiced]],0)</f>
        <v>0</v>
      </c>
      <c r="AC103" s="18">
        <f>IF(InputAccountsReveived[[#This Row],[EOMonth]]=EOMONTH(FY02_M07,0),InputAccountsReveived[[#This Row],[Amount Invoiced]],0)</f>
        <v>0</v>
      </c>
      <c r="AD103" s="18">
        <f>IF(InputAccountsReveived[[#This Row],[EOMonth]]=EOMONTH(FY02_M08,0),InputAccountsReveived[[#This Row],[Amount Invoiced]],0)</f>
        <v>0</v>
      </c>
      <c r="AE103" s="18">
        <f>IF(InputAccountsReveived[[#This Row],[EOMonth]]=EOMONTH(FY02_M09,0),InputAccountsReveived[[#This Row],[Amount Invoiced]],0)</f>
        <v>0</v>
      </c>
      <c r="AF103" s="18">
        <f>IF(InputAccountsReveived[[#This Row],[EOMonth]]=EOMONTH(FY02_M10,0),InputAccountsReveived[[#This Row],[Amount Invoiced]],0)</f>
        <v>0</v>
      </c>
      <c r="AG103" s="18">
        <f>IF(InputAccountsReveived[[#This Row],[EOMonth]]=EOMONTH(FY02_M11,0),InputAccountsReveived[[#This Row],[Amount Invoiced]],0)</f>
        <v>0</v>
      </c>
      <c r="AH103" s="18">
        <f>IF(InputAccountsReveived[[#This Row],[EOMonth]]=EOMONTH(FY02_M12,0),InputAccountsReveived[[#This Row],[Amount Invoiced]],0)</f>
        <v>0</v>
      </c>
      <c r="AI103" s="18">
        <f>IF(InputAccountsReveived[[#This Row],[EOMonth]]=EOMONTH(FY03_M01,0),InputAccountsReveived[[#This Row],[Amount Invoiced]],0)</f>
        <v>0</v>
      </c>
      <c r="AJ103" s="18">
        <f>IF(InputAccountsReveived[[#This Row],[EOMonth]]=EOMONTH(FY03_M02,0),InputAccountsReveived[[#This Row],[Amount Invoiced]],0)</f>
        <v>0</v>
      </c>
      <c r="AK103" s="18">
        <f>IF(InputAccountsReveived[[#This Row],[EOMonth]]=EOMONTH(FY03_M03,0),InputAccountsReveived[[#This Row],[Amount Invoiced]],0)</f>
        <v>0</v>
      </c>
      <c r="AL103" s="18">
        <f>IF(InputAccountsReveived[[#This Row],[EOMonth]]=EOMONTH(FY03_M04,0),InputAccountsReveived[[#This Row],[Amount Invoiced]],0)</f>
        <v>0</v>
      </c>
      <c r="AM103" s="18">
        <f>IF(InputAccountsReveived[[#This Row],[EOMonth]]=EOMONTH(FY03_M05,0),InputAccountsReveived[[#This Row],[Amount Invoiced]],0)</f>
        <v>0</v>
      </c>
      <c r="AN103" s="18">
        <f>IF(InputAccountsReveived[[#This Row],[EOMonth]]=EOMONTH(FY03_M06,0),InputAccountsReveived[[#This Row],[Amount Invoiced]],0)</f>
        <v>0</v>
      </c>
      <c r="AO103" s="18">
        <f>IF(InputAccountsReveived[[#This Row],[EOMonth]]=EOMONTH(FY03_M07,0),InputAccountsReveived[[#This Row],[Amount Invoiced]],0)</f>
        <v>0</v>
      </c>
      <c r="AP103" s="18">
        <f>IF(InputAccountsReveived[[#This Row],[EOMonth]]=EOMONTH(FY03_M08,0),InputAccountsReveived[[#This Row],[Amount Invoiced]],0)</f>
        <v>0</v>
      </c>
      <c r="AQ103" s="18">
        <f>IF(InputAccountsReveived[[#This Row],[EOMonth]]=EOMONTH(FY03_M09,0),InputAccountsReveived[[#This Row],[Amount Invoiced]],0)</f>
        <v>0</v>
      </c>
      <c r="AR103" s="18">
        <f>IF(InputAccountsReveived[[#This Row],[EOMonth]]=EOMONTH(FY03_M10,0),InputAccountsReveived[[#This Row],[Amount Invoiced]],0)</f>
        <v>0</v>
      </c>
      <c r="AS103" s="18">
        <f>IF(InputAccountsReveived[[#This Row],[EOMonth]]=EOMONTH(FY03_M11,0),InputAccountsReveived[[#This Row],[Amount Invoiced]],0)</f>
        <v>0</v>
      </c>
      <c r="AT103" s="18">
        <f>IF(InputAccountsReveived[[#This Row],[EOMonth]]=EOMONTH(FY03_M12,0),InputAccountsReveived[[#This Row],[Amount Invoiced]],0)</f>
        <v>0</v>
      </c>
      <c r="AU103" s="18">
        <f>IF(InputAccountsReveived[[#This Row],[EOMonth]]=EOMONTH(FY04_M01,0),InputAccountsReveived[[#This Row],[Amount Invoiced]],0)</f>
        <v>0</v>
      </c>
      <c r="AV103" s="18">
        <f>IF(InputAccountsReveived[[#This Row],[EOMonth]]=EOMONTH(FY04_M02,0),InputAccountsReveived[[#This Row],[Amount Invoiced]],0)</f>
        <v>0</v>
      </c>
      <c r="AW103" s="18">
        <f>IF(InputAccountsReveived[[#This Row],[EOMonth]]=EOMONTH(FY04_M03,0),InputAccountsReveived[[#This Row],[Amount Invoiced]],0)</f>
        <v>0</v>
      </c>
      <c r="AX103" s="18">
        <f>IF(InputAccountsReveived[[#This Row],[EOMonth]]=EOMONTH(FY04_M04,0),InputAccountsReveived[[#This Row],[Amount Invoiced]],0)</f>
        <v>0</v>
      </c>
      <c r="AY103" s="18">
        <f>IF(InputAccountsReveived[[#This Row],[EOMonth]]=EOMONTH(FY04_M05,0),InputAccountsReveived[[#This Row],[Amount Invoiced]],0)</f>
        <v>0</v>
      </c>
      <c r="AZ103" s="18">
        <f>IF(InputAccountsReveived[[#This Row],[EOMonth]]=EOMONTH(FY04_M06,0),InputAccountsReveived[[#This Row],[Amount Invoiced]],0)</f>
        <v>0</v>
      </c>
      <c r="BA103" s="18">
        <f>IF(InputAccountsReveived[[#This Row],[EOMonth]]=EOMONTH(FY04_M07,0),InputAccountsReveived[[#This Row],[Amount Invoiced]],0)</f>
        <v>0</v>
      </c>
      <c r="BB103" s="18">
        <f>IF(InputAccountsReveived[[#This Row],[EOMonth]]=EOMONTH(FY04_M08,0),InputAccountsReveived[[#This Row],[Amount Invoiced]],0)</f>
        <v>0</v>
      </c>
      <c r="BC103" s="18">
        <f>IF(InputAccountsReveived[[#This Row],[EOMonth]]=EOMONTH(FY04_M09,0),InputAccountsReveived[[#This Row],[Amount Invoiced]],0)</f>
        <v>0</v>
      </c>
      <c r="BD103" s="18">
        <f>IF(InputAccountsReveived[[#This Row],[EOMonth]]=EOMONTH(FY04_M10,0),InputAccountsReveived[[#This Row],[Amount Invoiced]],0)</f>
        <v>0</v>
      </c>
      <c r="BE103" s="18">
        <f>IF(InputAccountsReveived[[#This Row],[EOMonth]]=EOMONTH(FY04_M11,0),InputAccountsReveived[[#This Row],[Amount Invoiced]],0)</f>
        <v>0</v>
      </c>
      <c r="BF103" s="18">
        <f>IF(InputAccountsReveived[[#This Row],[EOMonth]]=EOMONTH(FY04_M12,0),InputAccountsReveived[[#This Row],[Amount Invoiced]],0)</f>
        <v>0</v>
      </c>
      <c r="BG103" s="18">
        <f>IF(InputAccountsReveived[[#This Row],[EOMonth]]=EOMONTH(FY05_M01,0),InputAccountsReveived[[#This Row],[Amount Invoiced]],0)</f>
        <v>0</v>
      </c>
      <c r="BH103" s="18">
        <f>IF(InputAccountsReveived[[#This Row],[EOMonth]]=EOMONTH(FY05_M02,0),InputAccountsReveived[[#This Row],[Amount Invoiced]],0)</f>
        <v>0</v>
      </c>
      <c r="BI103" s="18">
        <f>IF(InputAccountsReveived[[#This Row],[EOMonth]]=EOMONTH(FY05_M03,0),InputAccountsReveived[[#This Row],[Amount Invoiced]],0)</f>
        <v>0</v>
      </c>
      <c r="BJ103" s="18">
        <f>IF(InputAccountsReveived[[#This Row],[EOMonth]]=EOMONTH(FY05_M04,0),InputAccountsReveived[[#This Row],[Amount Invoiced]],0)</f>
        <v>0</v>
      </c>
      <c r="BK103" s="18">
        <f>IF(InputAccountsReveived[[#This Row],[EOMonth]]=EOMONTH(FY05_M05,0),InputAccountsReveived[[#This Row],[Amount Invoiced]],0)</f>
        <v>0</v>
      </c>
      <c r="BL103" s="18">
        <f>IF(InputAccountsReveived[[#This Row],[EOMonth]]=EOMONTH(FY05_M06,0),InputAccountsReveived[[#This Row],[Amount Invoiced]],0)</f>
        <v>0</v>
      </c>
      <c r="BM103" s="18">
        <f>IF(InputAccountsReveived[[#This Row],[EOMonth]]=EOMONTH(FY05_M07,0),InputAccountsReveived[[#This Row],[Amount Invoiced]],0)</f>
        <v>0</v>
      </c>
      <c r="BN103" s="18">
        <f>IF(InputAccountsReveived[[#This Row],[EOMonth]]=EOMONTH(FY05_M08,0),InputAccountsReveived[[#This Row],[Amount Invoiced]],0)</f>
        <v>0</v>
      </c>
      <c r="BO103" s="18">
        <f>IF(InputAccountsReveived[[#This Row],[EOMonth]]=EOMONTH(FY05_M09,0),InputAccountsReveived[[#This Row],[Amount Invoiced]],0)</f>
        <v>0</v>
      </c>
      <c r="BP103" s="18">
        <f>IF(InputAccountsReveived[[#This Row],[EOMonth]]=EOMONTH(FY05_M10,0),InputAccountsReveived[[#This Row],[Amount Invoiced]],0)</f>
        <v>0</v>
      </c>
      <c r="BQ103" s="18">
        <f>IF(InputAccountsReveived[[#This Row],[EOMonth]]=EOMONTH(FY05_M11,0),InputAccountsReveived[[#This Row],[Amount Invoiced]],0)</f>
        <v>0</v>
      </c>
      <c r="BR103" s="18">
        <f>IF(InputAccountsReveived[[#This Row],[EOMonth]]=EOMONTH(FY05_M12,0),InputAccountsReveived[[#This Row],[Amount Invoiced]],0)</f>
        <v>0</v>
      </c>
    </row>
    <row r="104" spans="2:70" ht="15.75" thickTop="1" x14ac:dyDescent="0.25">
      <c r="K104">
        <f>SUM(AccountsReceived[FY01_M01])</f>
        <v>0</v>
      </c>
      <c r="L104">
        <f>SUM(AccountsReceived[FY01_M02])</f>
        <v>0</v>
      </c>
      <c r="M104">
        <f>SUM(AccountsReceived[FY01_M03])</f>
        <v>0</v>
      </c>
      <c r="N104">
        <f>SUM(AccountsReceived[FY01_M04])</f>
        <v>0</v>
      </c>
      <c r="O104">
        <f>SUM(AccountsReceived[FY01_M05])</f>
        <v>0</v>
      </c>
      <c r="P104">
        <f>SUM(AccountsReceived[FY01_M06])</f>
        <v>900</v>
      </c>
      <c r="Q104">
        <f>SUM(AccountsReceived[FY01_M07])</f>
        <v>0</v>
      </c>
      <c r="R104">
        <f>SUM(AccountsReceived[FY01_M08])</f>
        <v>0</v>
      </c>
      <c r="S104">
        <f>SUM(AccountsReceived[FY01_M09])</f>
        <v>0</v>
      </c>
      <c r="T104">
        <f>SUM(AccountsReceived[FY01_M10])</f>
        <v>0</v>
      </c>
      <c r="U104">
        <f>SUM(AccountsReceived[FY01_M11])</f>
        <v>0</v>
      </c>
      <c r="V104">
        <f>SUM(AccountsReceived[FY01_M12])</f>
        <v>0</v>
      </c>
    </row>
  </sheetData>
  <pageMargins left="0.7" right="0.7" top="0.75" bottom="0.75" header="0.3" footer="0.3"/>
  <tableParts count="2">
    <tablePart r:id="rId1"/>
    <tablePart r:id="rId2"/>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C762-1AA4-4ACB-A550-FEF9634F50CB}">
  <sheetPr>
    <tabColor theme="5" tint="0.79998168889431442"/>
  </sheetPr>
  <dimension ref="B1:BR104"/>
  <sheetViews>
    <sheetView topLeftCell="H1" workbookViewId="0">
      <selection activeCell="P14" sqref="P14"/>
    </sheetView>
  </sheetViews>
  <sheetFormatPr defaultRowHeight="15" x14ac:dyDescent="0.25"/>
  <cols>
    <col min="2" max="2" width="16.42578125" bestFit="1" customWidth="1"/>
    <col min="3" max="3" width="15.5703125" customWidth="1"/>
    <col min="4" max="4" width="19.140625" bestFit="1" customWidth="1"/>
    <col min="5" max="5" width="12.42578125" bestFit="1" customWidth="1"/>
    <col min="6" max="6" width="17.42578125" customWidth="1"/>
    <col min="7" max="7" width="17.85546875" bestFit="1" customWidth="1"/>
    <col min="8" max="8" width="22.5703125" customWidth="1"/>
    <col min="9" max="9" width="11" customWidth="1"/>
    <col min="11" max="19" width="11" customWidth="1"/>
    <col min="20" max="22" width="12" customWidth="1"/>
    <col min="33" max="34" width="9.42578125" bestFit="1" customWidth="1"/>
  </cols>
  <sheetData>
    <row r="1" spans="2:70" x14ac:dyDescent="0.25">
      <c r="K1" s="41">
        <f>FY01_M01</f>
        <v>45292</v>
      </c>
      <c r="L1" s="41">
        <f>EOMONTH(K1,0)+1</f>
        <v>45323</v>
      </c>
      <c r="M1" s="41">
        <f t="shared" ref="M1:AF1" si="0">EOMONTH(L1,0)+1</f>
        <v>45352</v>
      </c>
      <c r="N1" s="41">
        <f t="shared" si="0"/>
        <v>45383</v>
      </c>
      <c r="O1" s="41">
        <f t="shared" si="0"/>
        <v>45413</v>
      </c>
      <c r="P1" s="41">
        <f t="shared" si="0"/>
        <v>45444</v>
      </c>
      <c r="Q1" s="41">
        <f t="shared" si="0"/>
        <v>45474</v>
      </c>
      <c r="R1" s="41">
        <f t="shared" si="0"/>
        <v>45505</v>
      </c>
      <c r="S1" s="41">
        <f t="shared" si="0"/>
        <v>45536</v>
      </c>
      <c r="T1" s="41">
        <f t="shared" si="0"/>
        <v>45566</v>
      </c>
      <c r="U1" s="41">
        <f t="shared" si="0"/>
        <v>45597</v>
      </c>
      <c r="V1" s="41">
        <f t="shared" si="0"/>
        <v>45627</v>
      </c>
      <c r="W1" s="41">
        <f t="shared" si="0"/>
        <v>45658</v>
      </c>
      <c r="X1" s="41">
        <f t="shared" si="0"/>
        <v>45689</v>
      </c>
      <c r="Y1" s="41">
        <f t="shared" si="0"/>
        <v>45717</v>
      </c>
      <c r="Z1" s="41">
        <f t="shared" si="0"/>
        <v>45748</v>
      </c>
      <c r="AA1" s="41">
        <f t="shared" si="0"/>
        <v>45778</v>
      </c>
      <c r="AB1" s="41">
        <f t="shared" si="0"/>
        <v>45809</v>
      </c>
      <c r="AC1" s="41">
        <f t="shared" si="0"/>
        <v>45839</v>
      </c>
      <c r="AD1" s="41">
        <f t="shared" si="0"/>
        <v>45870</v>
      </c>
      <c r="AE1" s="41">
        <f t="shared" si="0"/>
        <v>45901</v>
      </c>
      <c r="AF1" s="41">
        <f t="shared" si="0"/>
        <v>45931</v>
      </c>
      <c r="AG1" s="41">
        <f>EOMONTH(AF1,0)+1</f>
        <v>45962</v>
      </c>
      <c r="AH1" s="41">
        <f t="shared" ref="AH1:AT1" si="1">EOMONTH(AG1,0)+1</f>
        <v>45992</v>
      </c>
      <c r="AI1" s="41">
        <f t="shared" si="1"/>
        <v>46023</v>
      </c>
      <c r="AJ1" s="41">
        <f t="shared" si="1"/>
        <v>46054</v>
      </c>
      <c r="AK1" s="41">
        <f t="shared" si="1"/>
        <v>46082</v>
      </c>
      <c r="AL1" s="41">
        <f t="shared" si="1"/>
        <v>46113</v>
      </c>
      <c r="AM1" s="41">
        <f t="shared" si="1"/>
        <v>46143</v>
      </c>
      <c r="AN1" s="41">
        <f t="shared" si="1"/>
        <v>46174</v>
      </c>
      <c r="AO1" s="41">
        <f t="shared" si="1"/>
        <v>46204</v>
      </c>
      <c r="AP1" s="41">
        <f t="shared" si="1"/>
        <v>46235</v>
      </c>
      <c r="AQ1" s="41">
        <f t="shared" si="1"/>
        <v>46266</v>
      </c>
      <c r="AR1" s="41">
        <f t="shared" si="1"/>
        <v>46296</v>
      </c>
      <c r="AS1" s="41">
        <f t="shared" si="1"/>
        <v>46327</v>
      </c>
      <c r="AT1" s="41">
        <f t="shared" si="1"/>
        <v>46357</v>
      </c>
    </row>
    <row r="2" spans="2:70" x14ac:dyDescent="0.25">
      <c r="B2" t="s">
        <v>570</v>
      </c>
      <c r="C2" s="41" t="s">
        <v>446</v>
      </c>
      <c r="D2" t="s">
        <v>0</v>
      </c>
      <c r="E2" t="s">
        <v>2</v>
      </c>
      <c r="F2" t="s">
        <v>569</v>
      </c>
      <c r="G2" t="s">
        <v>571</v>
      </c>
      <c r="H2" t="s">
        <v>84</v>
      </c>
      <c r="I2" s="67" t="s">
        <v>572</v>
      </c>
      <c r="K2" s="23" t="s">
        <v>188</v>
      </c>
      <c r="L2" s="23" t="s">
        <v>103</v>
      </c>
      <c r="M2" s="23" t="s">
        <v>104</v>
      </c>
      <c r="N2" s="23" t="s">
        <v>105</v>
      </c>
      <c r="O2" s="23" t="s">
        <v>106</v>
      </c>
      <c r="P2" s="23" t="s">
        <v>107</v>
      </c>
      <c r="Q2" s="23" t="s">
        <v>108</v>
      </c>
      <c r="R2" s="23" t="s">
        <v>109</v>
      </c>
      <c r="S2" s="23" t="s">
        <v>110</v>
      </c>
      <c r="T2" s="23" t="s">
        <v>111</v>
      </c>
      <c r="U2" s="23" t="s">
        <v>112</v>
      </c>
      <c r="V2" s="23" t="s">
        <v>113</v>
      </c>
      <c r="W2" s="3" t="s">
        <v>189</v>
      </c>
      <c r="X2" s="3" t="s">
        <v>114</v>
      </c>
      <c r="Y2" s="3" t="s">
        <v>115</v>
      </c>
      <c r="Z2" s="3" t="s">
        <v>116</v>
      </c>
      <c r="AA2" s="3" t="s">
        <v>117</v>
      </c>
      <c r="AB2" s="3" t="s">
        <v>118</v>
      </c>
      <c r="AC2" s="3" t="s">
        <v>119</v>
      </c>
      <c r="AD2" s="3" t="s">
        <v>120</v>
      </c>
      <c r="AE2" s="3" t="s">
        <v>121</v>
      </c>
      <c r="AF2" s="3" t="s">
        <v>122</v>
      </c>
      <c r="AG2" s="3" t="s">
        <v>123</v>
      </c>
      <c r="AH2" s="3" t="s">
        <v>124</v>
      </c>
      <c r="AI2" s="3" t="s">
        <v>190</v>
      </c>
      <c r="AJ2" s="3" t="s">
        <v>125</v>
      </c>
      <c r="AK2" s="3" t="s">
        <v>126</v>
      </c>
      <c r="AL2" s="3" t="s">
        <v>127</v>
      </c>
      <c r="AM2" s="3" t="s">
        <v>128</v>
      </c>
      <c r="AN2" s="3" t="s">
        <v>129</v>
      </c>
      <c r="AO2" s="3" t="s">
        <v>130</v>
      </c>
      <c r="AP2" s="3" t="s">
        <v>131</v>
      </c>
      <c r="AQ2" s="3" t="s">
        <v>132</v>
      </c>
      <c r="AR2" s="3" t="s">
        <v>133</v>
      </c>
      <c r="AS2" s="3" t="s">
        <v>134</v>
      </c>
      <c r="AT2" s="3" t="s">
        <v>135</v>
      </c>
      <c r="AU2" s="3" t="s">
        <v>191</v>
      </c>
      <c r="AV2" s="3" t="s">
        <v>136</v>
      </c>
      <c r="AW2" s="3" t="s">
        <v>137</v>
      </c>
      <c r="AX2" s="3" t="s">
        <v>138</v>
      </c>
      <c r="AY2" s="3" t="s">
        <v>139</v>
      </c>
      <c r="AZ2" s="3" t="s">
        <v>140</v>
      </c>
      <c r="BA2" s="3" t="s">
        <v>141</v>
      </c>
      <c r="BB2" s="3" t="s">
        <v>142</v>
      </c>
      <c r="BC2" s="3" t="s">
        <v>143</v>
      </c>
      <c r="BD2" s="3" t="s">
        <v>144</v>
      </c>
      <c r="BE2" s="3" t="s">
        <v>145</v>
      </c>
      <c r="BF2" s="3" t="s">
        <v>146</v>
      </c>
      <c r="BG2" s="3" t="s">
        <v>192</v>
      </c>
      <c r="BH2" s="3" t="s">
        <v>147</v>
      </c>
      <c r="BI2" s="3" t="s">
        <v>148</v>
      </c>
      <c r="BJ2" s="3" t="s">
        <v>149</v>
      </c>
      <c r="BK2" s="3" t="s">
        <v>150</v>
      </c>
      <c r="BL2" s="3" t="s">
        <v>151</v>
      </c>
      <c r="BM2" s="3" t="s">
        <v>152</v>
      </c>
      <c r="BN2" s="3" t="s">
        <v>153</v>
      </c>
      <c r="BO2" s="3" t="s">
        <v>154</v>
      </c>
      <c r="BP2" s="3" t="s">
        <v>155</v>
      </c>
      <c r="BQ2" s="3" t="s">
        <v>156</v>
      </c>
      <c r="BR2" s="3" t="s">
        <v>157</v>
      </c>
    </row>
    <row r="3" spans="2:70" ht="15.75" thickBot="1" x14ac:dyDescent="0.3">
      <c r="B3" s="68"/>
      <c r="C3" s="6"/>
      <c r="D3" s="68"/>
      <c r="E3" s="68"/>
      <c r="F3" s="11">
        <v>45292</v>
      </c>
      <c r="G3" s="6">
        <v>-1</v>
      </c>
      <c r="H3" s="69">
        <f>IF(ISBLANK(InputInvoicesPaid[[#This Row],[Date Invoiced]]),"",EOMONTH(InputInvoicesPaid[[#This Row],[Date Invoiced]],0))</f>
        <v>45322</v>
      </c>
      <c r="I3" s="69"/>
      <c r="K3" s="10">
        <f>IF(InputInvoicesPaid[[#This Row],[EOMonth]]=EOMONTH(FY01_M01,0),InputInvoicesPaid[[#This Row],[Amount Invoiced]],0)</f>
        <v>-1</v>
      </c>
      <c r="L3" s="10">
        <f>IF(InputInvoicesPaid[[#This Row],[EOMonth]]=EOMONTH(FY01_M02,0),InputInvoicesPaid[[#This Row],[Amount Invoiced]],0)</f>
        <v>0</v>
      </c>
      <c r="M3" s="10">
        <f>IF(InputInvoicesPaid[[#This Row],[EOMonth]]=EOMONTH(FY01_M03,0),InputInvoicesPaid[[#This Row],[Amount Invoiced]],0)</f>
        <v>0</v>
      </c>
      <c r="N3" s="10">
        <f>IF(InputInvoicesPaid[[#This Row],[EOMonth]]=EOMONTH(FY01_M04,0),InputInvoicesPaid[[#This Row],[Amount Invoiced]],0)</f>
        <v>0</v>
      </c>
      <c r="O3" s="10">
        <f>IF(InputInvoicesPaid[[#This Row],[EOMonth]]=EOMONTH(FY01_M05,0),InputInvoicesPaid[[#This Row],[Amount Invoiced]],0)</f>
        <v>0</v>
      </c>
      <c r="P3" s="10">
        <f>IF(InputInvoicesPaid[[#This Row],[EOMonth]]=EOMONTH(FY01_M06,0),InputInvoicesPaid[[#This Row],[Amount Invoiced]],0)</f>
        <v>0</v>
      </c>
      <c r="Q3" s="10">
        <f>IF(InputInvoicesPaid[[#This Row],[EOMonth]]=EOMONTH(FY01_M07,0),InputInvoicesPaid[[#This Row],[Amount Invoiced]],0)</f>
        <v>0</v>
      </c>
      <c r="R3" s="10">
        <f>IF(InputInvoicesPaid[[#This Row],[EOMonth]]=EOMONTH(FY01_M08,0),InputInvoicesPaid[[#This Row],[Amount Invoiced]],0)</f>
        <v>0</v>
      </c>
      <c r="S3" s="10">
        <f>IF(InputInvoicesPaid[[#This Row],[EOMonth]]=EOMONTH(FY01_M09,0),InputInvoicesPaid[[#This Row],[Amount Invoiced]],0)</f>
        <v>0</v>
      </c>
      <c r="T3" s="10">
        <f>IF(InputInvoicesPaid[[#This Row],[EOMonth]]=EOMONTH(FY01_M10,0),InputInvoicesPaid[[#This Row],[Amount Invoiced]],0)</f>
        <v>0</v>
      </c>
      <c r="U3" s="10">
        <f>IF(InputInvoicesPaid[[#This Row],[EOMonth]]=EOMONTH(FY01_M11,0),InputInvoicesPaid[[#This Row],[Amount Invoiced]],0)</f>
        <v>0</v>
      </c>
      <c r="V3" s="10">
        <f>IF(InputInvoicesPaid[[#This Row],[EOMonth]]=EOMONTH(FY01_M12,0),InputInvoicesPaid[[#This Row],[Amount Invoiced]],0)</f>
        <v>0</v>
      </c>
      <c r="W3" s="10">
        <f>IF(InputInvoicesPaid[[#This Row],[EOMonth]]=EOMONTH(FY02_M01,0),InputInvoicesPaid[[#This Row],[Amount Invoiced]],0)</f>
        <v>0</v>
      </c>
      <c r="X3" s="10">
        <f>IF(InputInvoicesPaid[[#This Row],[EOMonth]]=EOMONTH(FY02_M02,0),InputInvoicesPaid[[#This Row],[Amount Invoiced]],0)</f>
        <v>0</v>
      </c>
      <c r="Y3" s="10">
        <f>IF(InputInvoicesPaid[[#This Row],[EOMonth]]=EOMONTH(FY02_M03,0),InputInvoicesPaid[[#This Row],[Amount Invoiced]],0)</f>
        <v>0</v>
      </c>
      <c r="Z3" s="10">
        <f>IF(InputInvoicesPaid[[#This Row],[EOMonth]]=EOMONTH(FY02_M04,0),InputInvoicesPaid[[#This Row],[Amount Invoiced]],0)</f>
        <v>0</v>
      </c>
      <c r="AA3" s="10">
        <f>IF(InputInvoicesPaid[[#This Row],[EOMonth]]=EOMONTH(FY02_M05,0),InputInvoicesPaid[[#This Row],[Amount Invoiced]],0)</f>
        <v>0</v>
      </c>
      <c r="AB3" s="10">
        <f>IF(InputInvoicesPaid[[#This Row],[EOMonth]]=EOMONTH(FY02_M06,0),InputInvoicesPaid[[#This Row],[Amount Invoiced]],0)</f>
        <v>0</v>
      </c>
      <c r="AC3" s="10">
        <f>IF(InputInvoicesPaid[[#This Row],[EOMonth]]=EOMONTH(FY02_M07,0),InputInvoicesPaid[[#This Row],[Amount Invoiced]],0)</f>
        <v>0</v>
      </c>
      <c r="AD3" s="10">
        <f>IF(InputInvoicesPaid[[#This Row],[EOMonth]]=EOMONTH(FY02_M08,0),InputInvoicesPaid[[#This Row],[Amount Invoiced]],0)</f>
        <v>0</v>
      </c>
      <c r="AE3" s="10">
        <f>IF(InputInvoicesPaid[[#This Row],[EOMonth]]=EOMONTH(FY02_M09,0),InputInvoicesPaid[[#This Row],[Amount Invoiced]],0)</f>
        <v>0</v>
      </c>
      <c r="AF3" s="10">
        <f>IF(InputInvoicesPaid[[#This Row],[EOMonth]]=EOMONTH(FY02_M10,0),InputInvoicesPaid[[#This Row],[Amount Invoiced]],0)</f>
        <v>0</v>
      </c>
      <c r="AG3" s="10">
        <f>IF(InputInvoicesPaid[[#This Row],[EOMonth]]=EOMONTH(FY02_M11,0),InputInvoicesPaid[[#This Row],[Amount Invoiced]],0)</f>
        <v>0</v>
      </c>
      <c r="AH3" s="10">
        <f>IF(InputInvoicesPaid[[#This Row],[EOMonth]]=EOMONTH(FY02_M12,0),InputInvoicesPaid[[#This Row],[Amount Invoiced]],0)</f>
        <v>0</v>
      </c>
      <c r="AI3" s="10">
        <f>IF(InputInvoicesPaid[[#This Row],[EOMonth]]=EOMONTH(FY03_M01,0),InputInvoicesPaid[[#This Row],[Amount Invoiced]],0)</f>
        <v>0</v>
      </c>
      <c r="AJ3" s="10">
        <f>IF(InputInvoicesPaid[[#This Row],[EOMonth]]=EOMONTH(FY03_M02,0),InputInvoicesPaid[[#This Row],[Amount Invoiced]],0)</f>
        <v>0</v>
      </c>
      <c r="AK3" s="10">
        <f>IF(InputInvoicesPaid[[#This Row],[EOMonth]]=EOMONTH(FY03_M03,0),InputInvoicesPaid[[#This Row],[Amount Invoiced]],0)</f>
        <v>0</v>
      </c>
      <c r="AL3" s="10">
        <f>IF(InputInvoicesPaid[[#This Row],[EOMonth]]=EOMONTH(FY03_M04,0),InputInvoicesPaid[[#This Row],[Amount Invoiced]],0)</f>
        <v>0</v>
      </c>
      <c r="AM3" s="10">
        <f>IF(InputInvoicesPaid[[#This Row],[EOMonth]]=EOMONTH(FY03_M05,0),InputInvoicesPaid[[#This Row],[Amount Invoiced]],0)</f>
        <v>0</v>
      </c>
      <c r="AN3" s="10">
        <f>IF(InputInvoicesPaid[[#This Row],[EOMonth]]=EOMONTH(FY03_M06,0),InputInvoicesPaid[[#This Row],[Amount Invoiced]],0)</f>
        <v>0</v>
      </c>
      <c r="AO3" s="10">
        <f>IF(InputInvoicesPaid[[#This Row],[EOMonth]]=EOMONTH(FY03_M07,0),InputInvoicesPaid[[#This Row],[Amount Invoiced]],0)</f>
        <v>0</v>
      </c>
      <c r="AP3" s="10">
        <f>IF(InputInvoicesPaid[[#This Row],[EOMonth]]=EOMONTH(FY03_M08,0),InputInvoicesPaid[[#This Row],[Amount Invoiced]],0)</f>
        <v>0</v>
      </c>
      <c r="AQ3" s="10">
        <f>IF(InputInvoicesPaid[[#This Row],[EOMonth]]=EOMONTH(FY03_M09,0),InputInvoicesPaid[[#This Row],[Amount Invoiced]],0)</f>
        <v>0</v>
      </c>
      <c r="AR3" s="10">
        <f>IF(InputInvoicesPaid[[#This Row],[EOMonth]]=EOMONTH(FY03_M10,0),InputInvoicesPaid[[#This Row],[Amount Invoiced]],0)</f>
        <v>0</v>
      </c>
      <c r="AS3" s="10">
        <f>IF(InputInvoicesPaid[[#This Row],[EOMonth]]=EOMONTH(FY03_M11,0),InputInvoicesPaid[[#This Row],[Amount Invoiced]],0)</f>
        <v>0</v>
      </c>
      <c r="AT3" s="10">
        <f>IF(InputInvoicesPaid[[#This Row],[EOMonth]]=EOMONTH(FY03_M12,0),InputInvoicesPaid[[#This Row],[Amount Invoiced]],0)</f>
        <v>0</v>
      </c>
      <c r="AU3" s="10">
        <f>IF(InputInvoicesPaid[[#This Row],[EOMonth]]=EOMONTH(FY04_M01,0),InputInvoicesPaid[[#This Row],[Amount Invoiced]],0)</f>
        <v>0</v>
      </c>
      <c r="AV3" s="10">
        <f>IF(InputInvoicesPaid[[#This Row],[EOMonth]]=EOMONTH(FY04_M02,0),InputInvoicesPaid[[#This Row],[Amount Invoiced]],0)</f>
        <v>0</v>
      </c>
      <c r="AW3" s="10">
        <f>IF(InputInvoicesPaid[[#This Row],[EOMonth]]=EOMONTH(FY04_M03,0),InputInvoicesPaid[[#This Row],[Amount Invoiced]],0)</f>
        <v>0</v>
      </c>
      <c r="AX3" s="10">
        <f>IF(InputInvoicesPaid[[#This Row],[EOMonth]]=EOMONTH(FY04_M04,0),InputInvoicesPaid[[#This Row],[Amount Invoiced]],0)</f>
        <v>0</v>
      </c>
      <c r="AY3" s="10">
        <f>IF(InputInvoicesPaid[[#This Row],[EOMonth]]=EOMONTH(FY04_M05,0),InputInvoicesPaid[[#This Row],[Amount Invoiced]],0)</f>
        <v>0</v>
      </c>
      <c r="AZ3" s="10">
        <f>IF(InputInvoicesPaid[[#This Row],[EOMonth]]=EOMONTH(FY04_M06,0),InputInvoicesPaid[[#This Row],[Amount Invoiced]],0)</f>
        <v>0</v>
      </c>
      <c r="BA3" s="10">
        <f>IF(InputInvoicesPaid[[#This Row],[EOMonth]]=EOMONTH(FY04_M07,0),InputInvoicesPaid[[#This Row],[Amount Invoiced]],0)</f>
        <v>0</v>
      </c>
      <c r="BB3" s="10">
        <f>IF(InputInvoicesPaid[[#This Row],[EOMonth]]=EOMONTH(FY04_M08,0),InputInvoicesPaid[[#This Row],[Amount Invoiced]],0)</f>
        <v>0</v>
      </c>
      <c r="BC3" s="10">
        <f>IF(InputInvoicesPaid[[#This Row],[EOMonth]]=EOMONTH(FY04_M09,0),InputInvoicesPaid[[#This Row],[Amount Invoiced]],0)</f>
        <v>0</v>
      </c>
      <c r="BD3" s="10">
        <f>IF(InputInvoicesPaid[[#This Row],[EOMonth]]=EOMONTH(FY04_M10,0),InputInvoicesPaid[[#This Row],[Amount Invoiced]],0)</f>
        <v>0</v>
      </c>
      <c r="BE3" s="10">
        <f>IF(InputInvoicesPaid[[#This Row],[EOMonth]]=EOMONTH(FY04_M11,0),InputInvoicesPaid[[#This Row],[Amount Invoiced]],0)</f>
        <v>0</v>
      </c>
      <c r="BF3" s="10">
        <f>IF(InputInvoicesPaid[[#This Row],[EOMonth]]=EOMONTH(FY04_M12,0),InputInvoicesPaid[[#This Row],[Amount Invoiced]],0)</f>
        <v>0</v>
      </c>
      <c r="BG3" s="10">
        <f>IF(InputInvoicesPaid[[#This Row],[EOMonth]]=EOMONTH(FY05_M01,0),InputInvoicesPaid[[#This Row],[Amount Invoiced]],0)</f>
        <v>0</v>
      </c>
      <c r="BH3" s="10">
        <f>IF(InputInvoicesPaid[[#This Row],[EOMonth]]=EOMONTH(FY05_M02,0),InputInvoicesPaid[[#This Row],[Amount Invoiced]],0)</f>
        <v>0</v>
      </c>
      <c r="BI3" s="10">
        <f>IF(InputInvoicesPaid[[#This Row],[EOMonth]]=EOMONTH(FY05_M03,0),InputInvoicesPaid[[#This Row],[Amount Invoiced]],0)</f>
        <v>0</v>
      </c>
      <c r="BJ3" s="10">
        <f>IF(InputInvoicesPaid[[#This Row],[EOMonth]]=EOMONTH(FY05_M04,0),InputInvoicesPaid[[#This Row],[Amount Invoiced]],0)</f>
        <v>0</v>
      </c>
      <c r="BK3" s="10">
        <f>IF(InputInvoicesPaid[[#This Row],[EOMonth]]=EOMONTH(FY05_M05,0),InputInvoicesPaid[[#This Row],[Amount Invoiced]],0)</f>
        <v>0</v>
      </c>
      <c r="BL3" s="10">
        <f>IF(InputInvoicesPaid[[#This Row],[EOMonth]]=EOMONTH(FY05_M06,0),InputInvoicesPaid[[#This Row],[Amount Invoiced]],0)</f>
        <v>0</v>
      </c>
      <c r="BM3" s="10">
        <f>IF(InputInvoicesPaid[[#This Row],[EOMonth]]=EOMONTH(FY05_M07,0),InputInvoicesPaid[[#This Row],[Amount Invoiced]],0)</f>
        <v>0</v>
      </c>
      <c r="BN3" s="10">
        <f>IF(InputInvoicesPaid[[#This Row],[EOMonth]]=EOMONTH(FY05_M08,0),InputInvoicesPaid[[#This Row],[Amount Invoiced]],0)</f>
        <v>0</v>
      </c>
      <c r="BO3" s="10">
        <f>IF(InputInvoicesPaid[[#This Row],[EOMonth]]=EOMONTH(FY05_M09,0),InputInvoicesPaid[[#This Row],[Amount Invoiced]],0)</f>
        <v>0</v>
      </c>
      <c r="BP3" s="10">
        <f>IF(InputInvoicesPaid[[#This Row],[EOMonth]]=EOMONTH(FY05_M10,0),InputInvoicesPaid[[#This Row],[Amount Invoiced]],0)</f>
        <v>0</v>
      </c>
      <c r="BQ3" s="10">
        <f>IF(InputInvoicesPaid[[#This Row],[EOMonth]]=EOMONTH(FY05_M11,0),InputInvoicesPaid[[#This Row],[Amount Invoiced]],0)</f>
        <v>0</v>
      </c>
      <c r="BR3" s="10">
        <f>IF(InputInvoicesPaid[[#This Row],[EOMonth]]=EOMONTH(FY05_M12,0),InputInvoicesPaid[[#This Row],[Amount Invoiced]],0)</f>
        <v>0</v>
      </c>
    </row>
    <row r="4" spans="2:70" ht="16.5" thickTop="1" thickBot="1" x14ac:dyDescent="0.3">
      <c r="B4" s="68"/>
      <c r="C4" s="6"/>
      <c r="D4" s="68"/>
      <c r="E4" s="68"/>
      <c r="F4" s="11"/>
      <c r="G4" s="6"/>
      <c r="H4" s="69" t="str">
        <f>IF(ISBLANK(InputInvoicesPaid[[#This Row],[Date Invoiced]]),"",EOMONTH(InputInvoicesPaid[[#This Row],[Date Invoiced]],0))</f>
        <v/>
      </c>
      <c r="I4" s="69"/>
      <c r="K4" s="10">
        <f>IF(InputInvoicesPaid[[#This Row],[EOMonth]]=EOMONTH(FY01_M01,0),InputInvoicesPaid[[#This Row],[Amount Invoiced]],0)</f>
        <v>0</v>
      </c>
      <c r="L4" s="10">
        <f>IF(InputInvoicesPaid[[#This Row],[EOMonth]]=EOMONTH(FY01_M02,0),InputInvoicesPaid[[#This Row],[Amount Invoiced]],0)</f>
        <v>0</v>
      </c>
      <c r="M4" s="10">
        <f>IF(InputInvoicesPaid[[#This Row],[EOMonth]]=EOMONTH(FY01_M03,0),InputInvoicesPaid[[#This Row],[Amount Invoiced]],0)</f>
        <v>0</v>
      </c>
      <c r="N4" s="10">
        <f>IF(InputInvoicesPaid[[#This Row],[EOMonth]]=EOMONTH(FY01_M04,0),InputInvoicesPaid[[#This Row],[Amount Invoiced]],0)</f>
        <v>0</v>
      </c>
      <c r="O4" s="10">
        <f>IF(InputInvoicesPaid[[#This Row],[EOMonth]]=EOMONTH(FY01_M05,0),InputInvoicesPaid[[#This Row],[Amount Invoiced]],0)</f>
        <v>0</v>
      </c>
      <c r="P4" s="10">
        <f>IF(InputInvoicesPaid[[#This Row],[EOMonth]]=EOMONTH(FY01_M06,0),InputInvoicesPaid[[#This Row],[Amount Invoiced]],0)</f>
        <v>0</v>
      </c>
      <c r="Q4" s="10">
        <f>IF(InputInvoicesPaid[[#This Row],[EOMonth]]=EOMONTH(FY01_M07,0),InputInvoicesPaid[[#This Row],[Amount Invoiced]],0)</f>
        <v>0</v>
      </c>
      <c r="R4" s="10">
        <f>IF(InputInvoicesPaid[[#This Row],[EOMonth]]=EOMONTH(FY01_M08,0),InputInvoicesPaid[[#This Row],[Amount Invoiced]],0)</f>
        <v>0</v>
      </c>
      <c r="S4" s="10">
        <f>IF(InputInvoicesPaid[[#This Row],[EOMonth]]=EOMONTH(FY01_M09,0),InputInvoicesPaid[[#This Row],[Amount Invoiced]],0)</f>
        <v>0</v>
      </c>
      <c r="T4" s="10">
        <f>IF(InputInvoicesPaid[[#This Row],[EOMonth]]=EOMONTH(FY01_M10,0),InputInvoicesPaid[[#This Row],[Amount Invoiced]],0)</f>
        <v>0</v>
      </c>
      <c r="U4" s="10">
        <f>IF(InputInvoicesPaid[[#This Row],[EOMonth]]=EOMONTH(FY01_M11,0),InputInvoicesPaid[[#This Row],[Amount Invoiced]],0)</f>
        <v>0</v>
      </c>
      <c r="V4" s="10">
        <f>IF(InputInvoicesPaid[[#This Row],[EOMonth]]=EOMONTH(FY01_M12,0),InputInvoicesPaid[[#This Row],[Amount Invoiced]],0)</f>
        <v>0</v>
      </c>
      <c r="W4" s="18">
        <f>IF(InputInvoicesPaid[[#This Row],[EOMonth]]=EOMONTH(FY02_M01,0),InputInvoicesPaid[[#This Row],[Amount Invoiced]],0)</f>
        <v>0</v>
      </c>
      <c r="X4" s="18">
        <f>IF(InputInvoicesPaid[[#This Row],[EOMonth]]=EOMONTH(FY02_M02,0),InputInvoicesPaid[[#This Row],[Amount Invoiced]],0)</f>
        <v>0</v>
      </c>
      <c r="Y4" s="18">
        <f>IF(InputInvoicesPaid[[#This Row],[EOMonth]]=EOMONTH(FY02_M03,0),InputInvoicesPaid[[#This Row],[Amount Invoiced]],0)</f>
        <v>0</v>
      </c>
      <c r="Z4" s="18">
        <f>IF(InputInvoicesPaid[[#This Row],[EOMonth]]=EOMONTH(FY02_M04,0),InputInvoicesPaid[[#This Row],[Amount Invoiced]],0)</f>
        <v>0</v>
      </c>
      <c r="AA4" s="18">
        <f>IF(InputInvoicesPaid[[#This Row],[EOMonth]]=EOMONTH(FY02_M05,0),InputInvoicesPaid[[#This Row],[Amount Invoiced]],0)</f>
        <v>0</v>
      </c>
      <c r="AB4" s="18">
        <f>IF(InputInvoicesPaid[[#This Row],[EOMonth]]=EOMONTH(FY02_M06,0),InputInvoicesPaid[[#This Row],[Amount Invoiced]],0)</f>
        <v>0</v>
      </c>
      <c r="AC4" s="18">
        <f>IF(InputInvoicesPaid[[#This Row],[EOMonth]]=EOMONTH(FY02_M07,0),InputInvoicesPaid[[#This Row],[Amount Invoiced]],0)</f>
        <v>0</v>
      </c>
      <c r="AD4" s="18">
        <f>IF(InputInvoicesPaid[[#This Row],[EOMonth]]=EOMONTH(FY02_M08,0),InputInvoicesPaid[[#This Row],[Amount Invoiced]],0)</f>
        <v>0</v>
      </c>
      <c r="AE4" s="18">
        <f>IF(InputInvoicesPaid[[#This Row],[EOMonth]]=EOMONTH(FY02_M09,0),InputInvoicesPaid[[#This Row],[Amount Invoiced]],0)</f>
        <v>0</v>
      </c>
      <c r="AF4" s="18">
        <f>IF(InputInvoicesPaid[[#This Row],[EOMonth]]=EOMONTH(FY02_M10,0),InputInvoicesPaid[[#This Row],[Amount Invoiced]],0)</f>
        <v>0</v>
      </c>
      <c r="AG4" s="18">
        <f>IF(InputInvoicesPaid[[#This Row],[EOMonth]]=EOMONTH(FY02_M11,0),InputInvoicesPaid[[#This Row],[Amount Invoiced]],0)</f>
        <v>0</v>
      </c>
      <c r="AH4" s="18">
        <f>IF(InputInvoicesPaid[[#This Row],[EOMonth]]=EOMONTH(FY02_M12,0),InputInvoicesPaid[[#This Row],[Amount Invoiced]],0)</f>
        <v>0</v>
      </c>
      <c r="AI4" s="18">
        <f>IF(InputInvoicesPaid[[#This Row],[EOMonth]]=EOMONTH(FY03_M01,0),InputInvoicesPaid[[#This Row],[Amount Invoiced]],0)</f>
        <v>0</v>
      </c>
      <c r="AJ4" s="18">
        <f>IF(InputInvoicesPaid[[#This Row],[EOMonth]]=EOMONTH(FY03_M02,0),InputInvoicesPaid[[#This Row],[Amount Invoiced]],0)</f>
        <v>0</v>
      </c>
      <c r="AK4" s="18">
        <f>IF(InputInvoicesPaid[[#This Row],[EOMonth]]=EOMONTH(FY03_M03,0),InputInvoicesPaid[[#This Row],[Amount Invoiced]],0)</f>
        <v>0</v>
      </c>
      <c r="AL4" s="18">
        <f>IF(InputInvoicesPaid[[#This Row],[EOMonth]]=EOMONTH(FY03_M04,0),InputInvoicesPaid[[#This Row],[Amount Invoiced]],0)</f>
        <v>0</v>
      </c>
      <c r="AM4" s="18">
        <f>IF(InputInvoicesPaid[[#This Row],[EOMonth]]=EOMONTH(FY03_M05,0),InputInvoicesPaid[[#This Row],[Amount Invoiced]],0)</f>
        <v>0</v>
      </c>
      <c r="AN4" s="18">
        <f>IF(InputInvoicesPaid[[#This Row],[EOMonth]]=EOMONTH(FY03_M06,0),InputInvoicesPaid[[#This Row],[Amount Invoiced]],0)</f>
        <v>0</v>
      </c>
      <c r="AO4" s="18">
        <f>IF(InputInvoicesPaid[[#This Row],[EOMonth]]=EOMONTH(FY03_M07,0),InputInvoicesPaid[[#This Row],[Amount Invoiced]],0)</f>
        <v>0</v>
      </c>
      <c r="AP4" s="18">
        <f>IF(InputInvoicesPaid[[#This Row],[EOMonth]]=EOMONTH(FY03_M08,0),InputInvoicesPaid[[#This Row],[Amount Invoiced]],0)</f>
        <v>0</v>
      </c>
      <c r="AQ4" s="18">
        <f>IF(InputInvoicesPaid[[#This Row],[EOMonth]]=EOMONTH(FY03_M09,0),InputInvoicesPaid[[#This Row],[Amount Invoiced]],0)</f>
        <v>0</v>
      </c>
      <c r="AR4" s="10">
        <f>IF(InputInvoicesPaid[[#This Row],[EOMonth]]=EOMONTH(FY03_M10,0),InputInvoicesPaid[[#This Row],[Amount Invoiced]],0)</f>
        <v>0</v>
      </c>
      <c r="AS4" s="18">
        <f>IF(InputInvoicesPaid[[#This Row],[EOMonth]]=EOMONTH(FY03_M11,0),InputInvoicesPaid[[#This Row],[Amount Invoiced]],0)</f>
        <v>0</v>
      </c>
      <c r="AT4" s="18">
        <f>IF(InputInvoicesPaid[[#This Row],[EOMonth]]=EOMONTH(FY03_M12,0),InputInvoicesPaid[[#This Row],[Amount Invoiced]],0)</f>
        <v>0</v>
      </c>
      <c r="AU4" s="18">
        <f>IF(InputInvoicesPaid[[#This Row],[EOMonth]]=EOMONTH(FY04_M01,0),InputInvoicesPaid[[#This Row],[Amount Invoiced]],0)</f>
        <v>0</v>
      </c>
      <c r="AV4" s="18">
        <f>IF(InputInvoicesPaid[[#This Row],[EOMonth]]=EOMONTH(FY04_M02,0),InputInvoicesPaid[[#This Row],[Amount Invoiced]],0)</f>
        <v>0</v>
      </c>
      <c r="AW4" s="18">
        <f>IF(InputInvoicesPaid[[#This Row],[EOMonth]]=EOMONTH(FY04_M03,0),InputInvoicesPaid[[#This Row],[Amount Invoiced]],0)</f>
        <v>0</v>
      </c>
      <c r="AX4" s="18">
        <f>IF(InputInvoicesPaid[[#This Row],[EOMonth]]=EOMONTH(FY04_M04,0),InputInvoicesPaid[[#This Row],[Amount Invoiced]],0)</f>
        <v>0</v>
      </c>
      <c r="AY4" s="18">
        <f>IF(InputInvoicesPaid[[#This Row],[EOMonth]]=EOMONTH(FY04_M05,0),InputInvoicesPaid[[#This Row],[Amount Invoiced]],0)</f>
        <v>0</v>
      </c>
      <c r="AZ4" s="18">
        <f>IF(InputInvoicesPaid[[#This Row],[EOMonth]]=EOMONTH(FY04_M06,0),InputInvoicesPaid[[#This Row],[Amount Invoiced]],0)</f>
        <v>0</v>
      </c>
      <c r="BA4" s="18">
        <f>IF(InputInvoicesPaid[[#This Row],[EOMonth]]=EOMONTH(FY04_M07,0),InputInvoicesPaid[[#This Row],[Amount Invoiced]],0)</f>
        <v>0</v>
      </c>
      <c r="BB4" s="18">
        <f>IF(InputInvoicesPaid[[#This Row],[EOMonth]]=EOMONTH(FY04_M08,0),InputInvoicesPaid[[#This Row],[Amount Invoiced]],0)</f>
        <v>0</v>
      </c>
      <c r="BC4" s="18">
        <f>IF(InputInvoicesPaid[[#This Row],[EOMonth]]=EOMONTH(FY04_M09,0),InputInvoicesPaid[[#This Row],[Amount Invoiced]],0)</f>
        <v>0</v>
      </c>
      <c r="BD4" s="18">
        <f>IF(InputInvoicesPaid[[#This Row],[EOMonth]]=EOMONTH(FY04_M10,0),InputInvoicesPaid[[#This Row],[Amount Invoiced]],0)</f>
        <v>0</v>
      </c>
      <c r="BE4" s="18">
        <f>IF(InputInvoicesPaid[[#This Row],[EOMonth]]=EOMONTH(FY04_M11,0),InputInvoicesPaid[[#This Row],[Amount Invoiced]],0)</f>
        <v>0</v>
      </c>
      <c r="BF4" s="18">
        <f>IF(InputInvoicesPaid[[#This Row],[EOMonth]]=EOMONTH(FY04_M12,0),InputInvoicesPaid[[#This Row],[Amount Invoiced]],0)</f>
        <v>0</v>
      </c>
      <c r="BG4" s="18">
        <f>IF(InputInvoicesPaid[[#This Row],[EOMonth]]=EOMONTH(FY05_M01,0),InputInvoicesPaid[[#This Row],[Amount Invoiced]],0)</f>
        <v>0</v>
      </c>
      <c r="BH4" s="18">
        <f>IF(InputInvoicesPaid[[#This Row],[EOMonth]]=EOMONTH(FY05_M02,0),InputInvoicesPaid[[#This Row],[Amount Invoiced]],0)</f>
        <v>0</v>
      </c>
      <c r="BI4" s="18">
        <f>IF(InputInvoicesPaid[[#This Row],[EOMonth]]=EOMONTH(FY05_M03,0),InputInvoicesPaid[[#This Row],[Amount Invoiced]],0)</f>
        <v>0</v>
      </c>
      <c r="BJ4" s="18">
        <f>IF(InputInvoicesPaid[[#This Row],[EOMonth]]=EOMONTH(FY05_M04,0),InputInvoicesPaid[[#This Row],[Amount Invoiced]],0)</f>
        <v>0</v>
      </c>
      <c r="BK4" s="18">
        <f>IF(InputInvoicesPaid[[#This Row],[EOMonth]]=EOMONTH(FY05_M05,0),InputInvoicesPaid[[#This Row],[Amount Invoiced]],0)</f>
        <v>0</v>
      </c>
      <c r="BL4" s="18">
        <f>IF(InputInvoicesPaid[[#This Row],[EOMonth]]=EOMONTH(FY05_M06,0),InputInvoicesPaid[[#This Row],[Amount Invoiced]],0)</f>
        <v>0</v>
      </c>
      <c r="BM4" s="18">
        <f>IF(InputInvoicesPaid[[#This Row],[EOMonth]]=EOMONTH(FY05_M07,0),InputInvoicesPaid[[#This Row],[Amount Invoiced]],0)</f>
        <v>0</v>
      </c>
      <c r="BN4" s="18">
        <f>IF(InputInvoicesPaid[[#This Row],[EOMonth]]=EOMONTH(FY05_M08,0),InputInvoicesPaid[[#This Row],[Amount Invoiced]],0)</f>
        <v>0</v>
      </c>
      <c r="BO4" s="18">
        <f>IF(InputInvoicesPaid[[#This Row],[EOMonth]]=EOMONTH(FY05_M09,0),InputInvoicesPaid[[#This Row],[Amount Invoiced]],0)</f>
        <v>0</v>
      </c>
      <c r="BP4" s="18">
        <f>IF(InputInvoicesPaid[[#This Row],[EOMonth]]=EOMONTH(FY05_M10,0),InputInvoicesPaid[[#This Row],[Amount Invoiced]],0)</f>
        <v>0</v>
      </c>
      <c r="BQ4" s="18">
        <f>IF(InputInvoicesPaid[[#This Row],[EOMonth]]=EOMONTH(FY05_M11,0),InputInvoicesPaid[[#This Row],[Amount Invoiced]],0)</f>
        <v>0</v>
      </c>
      <c r="BR4" s="18">
        <f>IF(InputInvoicesPaid[[#This Row],[EOMonth]]=EOMONTH(FY05_M12,0),InputInvoicesPaid[[#This Row],[Amount Invoiced]],0)</f>
        <v>0</v>
      </c>
    </row>
    <row r="5" spans="2:70" ht="16.5" thickTop="1" thickBot="1" x14ac:dyDescent="0.3">
      <c r="B5" s="68"/>
      <c r="C5" s="6"/>
      <c r="D5" s="68"/>
      <c r="E5" s="68"/>
      <c r="F5" s="11"/>
      <c r="G5" s="6"/>
      <c r="H5" s="69" t="str">
        <f>IF(ISBLANK(InputInvoicesPaid[[#This Row],[Date Invoiced]]),"",EOMONTH(InputInvoicesPaid[[#This Row],[Date Invoiced]],0))</f>
        <v/>
      </c>
      <c r="I5" s="69"/>
      <c r="K5" s="10">
        <f>IF(InputInvoicesPaid[[#This Row],[EOMonth]]=EOMONTH(FY01_M01,0),InputInvoicesPaid[[#This Row],[Amount Invoiced]],0)</f>
        <v>0</v>
      </c>
      <c r="L5" s="10">
        <f>IF(InputInvoicesPaid[[#This Row],[EOMonth]]=EOMONTH(FY01_M02,0),InputInvoicesPaid[[#This Row],[Amount Invoiced]],0)</f>
        <v>0</v>
      </c>
      <c r="M5" s="10">
        <f>IF(InputInvoicesPaid[[#This Row],[EOMonth]]=EOMONTH(FY01_M03,0),InputInvoicesPaid[[#This Row],[Amount Invoiced]],0)</f>
        <v>0</v>
      </c>
      <c r="N5" s="10">
        <f>IF(InputInvoicesPaid[[#This Row],[EOMonth]]=EOMONTH(FY01_M04,0),InputInvoicesPaid[[#This Row],[Amount Invoiced]],0)</f>
        <v>0</v>
      </c>
      <c r="O5" s="10">
        <f>IF(InputInvoicesPaid[[#This Row],[EOMonth]]=EOMONTH(FY01_M05,0),InputInvoicesPaid[[#This Row],[Amount Invoiced]],0)</f>
        <v>0</v>
      </c>
      <c r="P5" s="10">
        <f>IF(InputInvoicesPaid[[#This Row],[EOMonth]]=EOMONTH(FY01_M06,0),InputInvoicesPaid[[#This Row],[Amount Invoiced]],0)</f>
        <v>0</v>
      </c>
      <c r="Q5" s="10">
        <f>IF(InputInvoicesPaid[[#This Row],[EOMonth]]=EOMONTH(FY01_M07,0),InputInvoicesPaid[[#This Row],[Amount Invoiced]],0)</f>
        <v>0</v>
      </c>
      <c r="R5" s="10">
        <f>IF(InputInvoicesPaid[[#This Row],[EOMonth]]=EOMONTH(FY01_M08,0),InputInvoicesPaid[[#This Row],[Amount Invoiced]],0)</f>
        <v>0</v>
      </c>
      <c r="S5" s="10">
        <f>IF(InputInvoicesPaid[[#This Row],[EOMonth]]=EOMONTH(FY01_M09,0),InputInvoicesPaid[[#This Row],[Amount Invoiced]],0)</f>
        <v>0</v>
      </c>
      <c r="T5" s="10">
        <f>IF(InputInvoicesPaid[[#This Row],[EOMonth]]=EOMONTH(FY01_M10,0),InputInvoicesPaid[[#This Row],[Amount Invoiced]],0)</f>
        <v>0</v>
      </c>
      <c r="U5" s="10">
        <f>IF(InputInvoicesPaid[[#This Row],[EOMonth]]=EOMONTH(FY01_M11,0),InputInvoicesPaid[[#This Row],[Amount Invoiced]],0)</f>
        <v>0</v>
      </c>
      <c r="V5" s="10">
        <f>IF(InputInvoicesPaid[[#This Row],[EOMonth]]=EOMONTH(FY01_M12,0),InputInvoicesPaid[[#This Row],[Amount Invoiced]],0)</f>
        <v>0</v>
      </c>
      <c r="W5" s="18">
        <f>IF(InputInvoicesPaid[[#This Row],[EOMonth]]=EOMONTH(FY02_M01,0),InputInvoicesPaid[[#This Row],[Amount Invoiced]],0)</f>
        <v>0</v>
      </c>
      <c r="X5" s="18">
        <f>IF(InputInvoicesPaid[[#This Row],[EOMonth]]=EOMONTH(FY02_M02,0),InputInvoicesPaid[[#This Row],[Amount Invoiced]],0)</f>
        <v>0</v>
      </c>
      <c r="Y5" s="18">
        <f>IF(InputInvoicesPaid[[#This Row],[EOMonth]]=EOMONTH(FY02_M03,0),InputInvoicesPaid[[#This Row],[Amount Invoiced]],0)</f>
        <v>0</v>
      </c>
      <c r="Z5" s="18">
        <f>IF(InputInvoicesPaid[[#This Row],[EOMonth]]=EOMONTH(FY02_M04,0),InputInvoicesPaid[[#This Row],[Amount Invoiced]],0)</f>
        <v>0</v>
      </c>
      <c r="AA5" s="18">
        <f>IF(InputInvoicesPaid[[#This Row],[EOMonth]]=EOMONTH(FY02_M05,0),InputInvoicesPaid[[#This Row],[Amount Invoiced]],0)</f>
        <v>0</v>
      </c>
      <c r="AB5" s="18">
        <f>IF(InputInvoicesPaid[[#This Row],[EOMonth]]=EOMONTH(FY02_M06,0),InputInvoicesPaid[[#This Row],[Amount Invoiced]],0)</f>
        <v>0</v>
      </c>
      <c r="AC5" s="18">
        <f>IF(InputInvoicesPaid[[#This Row],[EOMonth]]=EOMONTH(FY02_M07,0),InputInvoicesPaid[[#This Row],[Amount Invoiced]],0)</f>
        <v>0</v>
      </c>
      <c r="AD5" s="18">
        <f>IF(InputInvoicesPaid[[#This Row],[EOMonth]]=EOMONTH(FY02_M08,0),InputInvoicesPaid[[#This Row],[Amount Invoiced]],0)</f>
        <v>0</v>
      </c>
      <c r="AE5" s="18">
        <f>IF(InputInvoicesPaid[[#This Row],[EOMonth]]=EOMONTH(FY02_M09,0),InputInvoicesPaid[[#This Row],[Amount Invoiced]],0)</f>
        <v>0</v>
      </c>
      <c r="AF5" s="18">
        <f>IF(InputInvoicesPaid[[#This Row],[EOMonth]]=EOMONTH(FY02_M10,0),InputInvoicesPaid[[#This Row],[Amount Invoiced]],0)</f>
        <v>0</v>
      </c>
      <c r="AG5" s="18">
        <f>IF(InputInvoicesPaid[[#This Row],[EOMonth]]=EOMONTH(FY02_M11,0),InputInvoicesPaid[[#This Row],[Amount Invoiced]],0)</f>
        <v>0</v>
      </c>
      <c r="AH5" s="18">
        <f>IF(InputInvoicesPaid[[#This Row],[EOMonth]]=EOMONTH(FY02_M12,0),InputInvoicesPaid[[#This Row],[Amount Invoiced]],0)</f>
        <v>0</v>
      </c>
      <c r="AI5" s="18">
        <f>IF(InputInvoicesPaid[[#This Row],[EOMonth]]=EOMONTH(FY03_M01,0),InputInvoicesPaid[[#This Row],[Amount Invoiced]],0)</f>
        <v>0</v>
      </c>
      <c r="AJ5" s="18">
        <f>IF(InputInvoicesPaid[[#This Row],[EOMonth]]=EOMONTH(FY03_M02,0),InputInvoicesPaid[[#This Row],[Amount Invoiced]],0)</f>
        <v>0</v>
      </c>
      <c r="AK5" s="18">
        <f>IF(InputInvoicesPaid[[#This Row],[EOMonth]]=EOMONTH(FY03_M03,0),InputInvoicesPaid[[#This Row],[Amount Invoiced]],0)</f>
        <v>0</v>
      </c>
      <c r="AL5" s="18">
        <f>IF(InputInvoicesPaid[[#This Row],[EOMonth]]=EOMONTH(FY03_M04,0),InputInvoicesPaid[[#This Row],[Amount Invoiced]],0)</f>
        <v>0</v>
      </c>
      <c r="AM5" s="18">
        <f>IF(InputInvoicesPaid[[#This Row],[EOMonth]]=EOMONTH(FY03_M05,0),InputInvoicesPaid[[#This Row],[Amount Invoiced]],0)</f>
        <v>0</v>
      </c>
      <c r="AN5" s="18">
        <f>IF(InputInvoicesPaid[[#This Row],[EOMonth]]=EOMONTH(FY03_M06,0),InputInvoicesPaid[[#This Row],[Amount Invoiced]],0)</f>
        <v>0</v>
      </c>
      <c r="AO5" s="18">
        <f>IF(InputInvoicesPaid[[#This Row],[EOMonth]]=EOMONTH(FY03_M07,0),InputInvoicesPaid[[#This Row],[Amount Invoiced]],0)</f>
        <v>0</v>
      </c>
      <c r="AP5" s="18">
        <f>IF(InputInvoicesPaid[[#This Row],[EOMonth]]=EOMONTH(FY03_M08,0),InputInvoicesPaid[[#This Row],[Amount Invoiced]],0)</f>
        <v>0</v>
      </c>
      <c r="AQ5" s="18">
        <f>IF(InputInvoicesPaid[[#This Row],[EOMonth]]=EOMONTH(FY03_M09,0),InputInvoicesPaid[[#This Row],[Amount Invoiced]],0)</f>
        <v>0</v>
      </c>
      <c r="AR5" s="18">
        <f>IF(InputInvoicesPaid[[#This Row],[EOMonth]]=EOMONTH(FY03_M10,0),InputInvoicesPaid[[#This Row],[Amount Invoiced]],0)</f>
        <v>0</v>
      </c>
      <c r="AS5" s="18">
        <f>IF(InputInvoicesPaid[[#This Row],[EOMonth]]=EOMONTH(FY03_M11,0),InputInvoicesPaid[[#This Row],[Amount Invoiced]],0)</f>
        <v>0</v>
      </c>
      <c r="AT5" s="18">
        <f>IF(InputInvoicesPaid[[#This Row],[EOMonth]]=EOMONTH(FY03_M12,0),InputInvoicesPaid[[#This Row],[Amount Invoiced]],0)</f>
        <v>0</v>
      </c>
      <c r="AU5" s="18">
        <f>IF(InputInvoicesPaid[[#This Row],[EOMonth]]=EOMONTH(FY04_M01,0),InputInvoicesPaid[[#This Row],[Amount Invoiced]],0)</f>
        <v>0</v>
      </c>
      <c r="AV5" s="18">
        <f>IF(InputInvoicesPaid[[#This Row],[EOMonth]]=EOMONTH(FY04_M02,0),InputInvoicesPaid[[#This Row],[Amount Invoiced]],0)</f>
        <v>0</v>
      </c>
      <c r="AW5" s="18">
        <f>IF(InputInvoicesPaid[[#This Row],[EOMonth]]=EOMONTH(FY04_M03,0),InputInvoicesPaid[[#This Row],[Amount Invoiced]],0)</f>
        <v>0</v>
      </c>
      <c r="AX5" s="18">
        <f>IF(InputInvoicesPaid[[#This Row],[EOMonth]]=EOMONTH(FY04_M04,0),InputInvoicesPaid[[#This Row],[Amount Invoiced]],0)</f>
        <v>0</v>
      </c>
      <c r="AY5" s="18">
        <f>IF(InputInvoicesPaid[[#This Row],[EOMonth]]=EOMONTH(FY04_M05,0),InputInvoicesPaid[[#This Row],[Amount Invoiced]],0)</f>
        <v>0</v>
      </c>
      <c r="AZ5" s="18">
        <f>IF(InputInvoicesPaid[[#This Row],[EOMonth]]=EOMONTH(FY04_M06,0),InputInvoicesPaid[[#This Row],[Amount Invoiced]],0)</f>
        <v>0</v>
      </c>
      <c r="BA5" s="18">
        <f>IF(InputInvoicesPaid[[#This Row],[EOMonth]]=EOMONTH(FY04_M07,0),InputInvoicesPaid[[#This Row],[Amount Invoiced]],0)</f>
        <v>0</v>
      </c>
      <c r="BB5" s="18">
        <f>IF(InputInvoicesPaid[[#This Row],[EOMonth]]=EOMONTH(FY04_M08,0),InputInvoicesPaid[[#This Row],[Amount Invoiced]],0)</f>
        <v>0</v>
      </c>
      <c r="BC5" s="18">
        <f>IF(InputInvoicesPaid[[#This Row],[EOMonth]]=EOMONTH(FY04_M09,0),InputInvoicesPaid[[#This Row],[Amount Invoiced]],0)</f>
        <v>0</v>
      </c>
      <c r="BD5" s="18">
        <f>IF(InputInvoicesPaid[[#This Row],[EOMonth]]=EOMONTH(FY04_M10,0),InputInvoicesPaid[[#This Row],[Amount Invoiced]],0)</f>
        <v>0</v>
      </c>
      <c r="BE5" s="18">
        <f>IF(InputInvoicesPaid[[#This Row],[EOMonth]]=EOMONTH(FY04_M11,0),InputInvoicesPaid[[#This Row],[Amount Invoiced]],0)</f>
        <v>0</v>
      </c>
      <c r="BF5" s="18">
        <f>IF(InputInvoicesPaid[[#This Row],[EOMonth]]=EOMONTH(FY04_M12,0),InputInvoicesPaid[[#This Row],[Amount Invoiced]],0)</f>
        <v>0</v>
      </c>
      <c r="BG5" s="18">
        <f>IF(InputInvoicesPaid[[#This Row],[EOMonth]]=EOMONTH(FY05_M01,0),InputInvoicesPaid[[#This Row],[Amount Invoiced]],0)</f>
        <v>0</v>
      </c>
      <c r="BH5" s="18">
        <f>IF(InputInvoicesPaid[[#This Row],[EOMonth]]=EOMONTH(FY05_M02,0),InputInvoicesPaid[[#This Row],[Amount Invoiced]],0)</f>
        <v>0</v>
      </c>
      <c r="BI5" s="18">
        <f>IF(InputInvoicesPaid[[#This Row],[EOMonth]]=EOMONTH(FY05_M03,0),InputInvoicesPaid[[#This Row],[Amount Invoiced]],0)</f>
        <v>0</v>
      </c>
      <c r="BJ5" s="18">
        <f>IF(InputInvoicesPaid[[#This Row],[EOMonth]]=EOMONTH(FY05_M04,0),InputInvoicesPaid[[#This Row],[Amount Invoiced]],0)</f>
        <v>0</v>
      </c>
      <c r="BK5" s="18">
        <f>IF(InputInvoicesPaid[[#This Row],[EOMonth]]=EOMONTH(FY05_M05,0),InputInvoicesPaid[[#This Row],[Amount Invoiced]],0)</f>
        <v>0</v>
      </c>
      <c r="BL5" s="18">
        <f>IF(InputInvoicesPaid[[#This Row],[EOMonth]]=EOMONTH(FY05_M06,0),InputInvoicesPaid[[#This Row],[Amount Invoiced]],0)</f>
        <v>0</v>
      </c>
      <c r="BM5" s="18">
        <f>IF(InputInvoicesPaid[[#This Row],[EOMonth]]=EOMONTH(FY05_M07,0),InputInvoicesPaid[[#This Row],[Amount Invoiced]],0)</f>
        <v>0</v>
      </c>
      <c r="BN5" s="18">
        <f>IF(InputInvoicesPaid[[#This Row],[EOMonth]]=EOMONTH(FY05_M08,0),InputInvoicesPaid[[#This Row],[Amount Invoiced]],0)</f>
        <v>0</v>
      </c>
      <c r="BO5" s="18">
        <f>IF(InputInvoicesPaid[[#This Row],[EOMonth]]=EOMONTH(FY05_M09,0),InputInvoicesPaid[[#This Row],[Amount Invoiced]],0)</f>
        <v>0</v>
      </c>
      <c r="BP5" s="18">
        <f>IF(InputInvoicesPaid[[#This Row],[EOMonth]]=EOMONTH(FY05_M10,0),InputInvoicesPaid[[#This Row],[Amount Invoiced]],0)</f>
        <v>0</v>
      </c>
      <c r="BQ5" s="18">
        <f>IF(InputInvoicesPaid[[#This Row],[EOMonth]]=EOMONTH(FY05_M11,0),InputInvoicesPaid[[#This Row],[Amount Invoiced]],0)</f>
        <v>0</v>
      </c>
      <c r="BR5" s="18">
        <f>IF(InputInvoicesPaid[[#This Row],[EOMonth]]=EOMONTH(FY05_M12,0),InputInvoicesPaid[[#This Row],[Amount Invoiced]],0)</f>
        <v>0</v>
      </c>
    </row>
    <row r="6" spans="2:70" ht="16.5" thickTop="1" thickBot="1" x14ac:dyDescent="0.3">
      <c r="B6" s="68"/>
      <c r="C6" s="6"/>
      <c r="D6" s="68"/>
      <c r="E6" s="68"/>
      <c r="F6" s="11"/>
      <c r="G6" s="6"/>
      <c r="H6" s="69" t="str">
        <f>IF(ISBLANK(InputInvoicesPaid[[#This Row],[Date Invoiced]]),"",EOMONTH(InputInvoicesPaid[[#This Row],[Date Invoiced]],0))</f>
        <v/>
      </c>
      <c r="I6" s="69"/>
      <c r="K6" s="10">
        <f>IF(InputInvoicesPaid[[#This Row],[EOMonth]]=EOMONTH(FY01_M01,0),InputInvoicesPaid[[#This Row],[Amount Invoiced]],0)</f>
        <v>0</v>
      </c>
      <c r="L6" s="10">
        <f>IF(InputInvoicesPaid[[#This Row],[EOMonth]]=EOMONTH(FY01_M02,0),InputInvoicesPaid[[#This Row],[Amount Invoiced]],0)</f>
        <v>0</v>
      </c>
      <c r="M6" s="10">
        <f>IF(InputInvoicesPaid[[#This Row],[EOMonth]]=EOMONTH(FY01_M03,0),InputInvoicesPaid[[#This Row],[Amount Invoiced]],0)</f>
        <v>0</v>
      </c>
      <c r="N6" s="18">
        <f>IF(InputInvoicesPaid[[#This Row],[EOMonth]]=EOMONTH(FY01_M04,0),InputInvoicesPaid[[#This Row],[Amount Invoiced]],0)</f>
        <v>0</v>
      </c>
      <c r="O6" s="10">
        <f>IF(InputInvoicesPaid[[#This Row],[EOMonth]]=EOMONTH(FY01_M05,0),InputInvoicesPaid[[#This Row],[Amount Invoiced]],0)</f>
        <v>0</v>
      </c>
      <c r="P6" s="10">
        <f>IF(InputInvoicesPaid[[#This Row],[EOMonth]]=EOMONTH(FY01_M06,0),InputInvoicesPaid[[#This Row],[Amount Invoiced]],0)</f>
        <v>0</v>
      </c>
      <c r="Q6" s="10">
        <f>IF(InputInvoicesPaid[[#This Row],[EOMonth]]=EOMONTH(FY01_M07,0),InputInvoicesPaid[[#This Row],[Amount Invoiced]],0)</f>
        <v>0</v>
      </c>
      <c r="R6" s="10">
        <f>IF(InputInvoicesPaid[[#This Row],[EOMonth]]=EOMONTH(FY01_M08,0),InputInvoicesPaid[[#This Row],[Amount Invoiced]],0)</f>
        <v>0</v>
      </c>
      <c r="S6" s="10">
        <f>IF(InputInvoicesPaid[[#This Row],[EOMonth]]=EOMONTH(FY01_M09,0),InputInvoicesPaid[[#This Row],[Amount Invoiced]],0)</f>
        <v>0</v>
      </c>
      <c r="T6" s="10">
        <f>IF(InputInvoicesPaid[[#This Row],[EOMonth]]=EOMONTH(FY01_M10,0),InputInvoicesPaid[[#This Row],[Amount Invoiced]],0)</f>
        <v>0</v>
      </c>
      <c r="U6" s="10">
        <f>IF(InputInvoicesPaid[[#This Row],[EOMonth]]=EOMONTH(FY01_M11,0),InputInvoicesPaid[[#This Row],[Amount Invoiced]],0)</f>
        <v>0</v>
      </c>
      <c r="V6" s="10">
        <f>IF(InputInvoicesPaid[[#This Row],[EOMonth]]=EOMONTH(FY01_M12,0),InputInvoicesPaid[[#This Row],[Amount Invoiced]],0)</f>
        <v>0</v>
      </c>
      <c r="W6" s="18">
        <f>IF(InputInvoicesPaid[[#This Row],[EOMonth]]=EOMONTH(FY02_M01,0),InputInvoicesPaid[[#This Row],[Amount Invoiced]],0)</f>
        <v>0</v>
      </c>
      <c r="X6" s="18">
        <f>IF(InputInvoicesPaid[[#This Row],[EOMonth]]=EOMONTH(FY02_M02,0),InputInvoicesPaid[[#This Row],[Amount Invoiced]],0)</f>
        <v>0</v>
      </c>
      <c r="Y6" s="18">
        <f>IF(InputInvoicesPaid[[#This Row],[EOMonth]]=EOMONTH(FY02_M03,0),InputInvoicesPaid[[#This Row],[Amount Invoiced]],0)</f>
        <v>0</v>
      </c>
      <c r="Z6" s="18">
        <f>IF(InputInvoicesPaid[[#This Row],[EOMonth]]=EOMONTH(FY02_M04,0),InputInvoicesPaid[[#This Row],[Amount Invoiced]],0)</f>
        <v>0</v>
      </c>
      <c r="AA6" s="18">
        <f>IF(InputInvoicesPaid[[#This Row],[EOMonth]]=EOMONTH(FY02_M05,0),InputInvoicesPaid[[#This Row],[Amount Invoiced]],0)</f>
        <v>0</v>
      </c>
      <c r="AB6" s="18">
        <f>IF(InputInvoicesPaid[[#This Row],[EOMonth]]=EOMONTH(FY02_M06,0),InputInvoicesPaid[[#This Row],[Amount Invoiced]],0)</f>
        <v>0</v>
      </c>
      <c r="AC6" s="18">
        <f>IF(InputInvoicesPaid[[#This Row],[EOMonth]]=EOMONTH(FY02_M07,0),InputInvoicesPaid[[#This Row],[Amount Invoiced]],0)</f>
        <v>0</v>
      </c>
      <c r="AD6" s="18">
        <f>IF(InputInvoicesPaid[[#This Row],[EOMonth]]=EOMONTH(FY02_M08,0),InputInvoicesPaid[[#This Row],[Amount Invoiced]],0)</f>
        <v>0</v>
      </c>
      <c r="AE6" s="18">
        <f>IF(InputInvoicesPaid[[#This Row],[EOMonth]]=EOMONTH(FY02_M09,0),InputInvoicesPaid[[#This Row],[Amount Invoiced]],0)</f>
        <v>0</v>
      </c>
      <c r="AF6" s="18">
        <f>IF(InputInvoicesPaid[[#This Row],[EOMonth]]=EOMONTH(FY02_M10,0),InputInvoicesPaid[[#This Row],[Amount Invoiced]],0)</f>
        <v>0</v>
      </c>
      <c r="AG6" s="18">
        <f>IF(InputInvoicesPaid[[#This Row],[EOMonth]]=EOMONTH(FY02_M11,0),InputInvoicesPaid[[#This Row],[Amount Invoiced]],0)</f>
        <v>0</v>
      </c>
      <c r="AH6" s="18">
        <f>IF(InputInvoicesPaid[[#This Row],[EOMonth]]=EOMONTH(FY02_M12,0),InputInvoicesPaid[[#This Row],[Amount Invoiced]],0)</f>
        <v>0</v>
      </c>
      <c r="AI6" s="18">
        <f>IF(InputInvoicesPaid[[#This Row],[EOMonth]]=EOMONTH(FY03_M01,0),InputInvoicesPaid[[#This Row],[Amount Invoiced]],0)</f>
        <v>0</v>
      </c>
      <c r="AJ6" s="18">
        <f>IF(InputInvoicesPaid[[#This Row],[EOMonth]]=EOMONTH(FY03_M02,0),InputInvoicesPaid[[#This Row],[Amount Invoiced]],0)</f>
        <v>0</v>
      </c>
      <c r="AK6" s="18">
        <f>IF(InputInvoicesPaid[[#This Row],[EOMonth]]=EOMONTH(FY03_M03,0),InputInvoicesPaid[[#This Row],[Amount Invoiced]],0)</f>
        <v>0</v>
      </c>
      <c r="AL6" s="18">
        <f>IF(InputInvoicesPaid[[#This Row],[EOMonth]]=EOMONTH(FY03_M04,0),InputInvoicesPaid[[#This Row],[Amount Invoiced]],0)</f>
        <v>0</v>
      </c>
      <c r="AM6" s="18">
        <f>IF(InputInvoicesPaid[[#This Row],[EOMonth]]=EOMONTH(FY03_M05,0),InputInvoicesPaid[[#This Row],[Amount Invoiced]],0)</f>
        <v>0</v>
      </c>
      <c r="AN6" s="18">
        <f>IF(InputInvoicesPaid[[#This Row],[EOMonth]]=EOMONTH(FY03_M06,0),InputInvoicesPaid[[#This Row],[Amount Invoiced]],0)</f>
        <v>0</v>
      </c>
      <c r="AO6" s="18">
        <f>IF(InputInvoicesPaid[[#This Row],[EOMonth]]=EOMONTH(FY03_M07,0),InputInvoicesPaid[[#This Row],[Amount Invoiced]],0)</f>
        <v>0</v>
      </c>
      <c r="AP6" s="18">
        <f>IF(InputInvoicesPaid[[#This Row],[EOMonth]]=EOMONTH(FY03_M08,0),InputInvoicesPaid[[#This Row],[Amount Invoiced]],0)</f>
        <v>0</v>
      </c>
      <c r="AQ6" s="18">
        <f>IF(InputInvoicesPaid[[#This Row],[EOMonth]]=EOMONTH(FY03_M09,0),InputInvoicesPaid[[#This Row],[Amount Invoiced]],0)</f>
        <v>0</v>
      </c>
      <c r="AR6" s="18">
        <f>IF(InputInvoicesPaid[[#This Row],[EOMonth]]=EOMONTH(FY03_M10,0),InputInvoicesPaid[[#This Row],[Amount Invoiced]],0)</f>
        <v>0</v>
      </c>
      <c r="AS6" s="18">
        <f>IF(InputInvoicesPaid[[#This Row],[EOMonth]]=EOMONTH(FY03_M11,0),InputInvoicesPaid[[#This Row],[Amount Invoiced]],0)</f>
        <v>0</v>
      </c>
      <c r="AT6" s="18">
        <f>IF(InputInvoicesPaid[[#This Row],[EOMonth]]=EOMONTH(FY03_M12,0),InputInvoicesPaid[[#This Row],[Amount Invoiced]],0)</f>
        <v>0</v>
      </c>
      <c r="AU6" s="18">
        <f>IF(InputInvoicesPaid[[#This Row],[EOMonth]]=EOMONTH(FY04_M01,0),InputInvoicesPaid[[#This Row],[Amount Invoiced]],0)</f>
        <v>0</v>
      </c>
      <c r="AV6" s="18">
        <f>IF(InputInvoicesPaid[[#This Row],[EOMonth]]=EOMONTH(FY04_M02,0),InputInvoicesPaid[[#This Row],[Amount Invoiced]],0)</f>
        <v>0</v>
      </c>
      <c r="AW6" s="18">
        <f>IF(InputInvoicesPaid[[#This Row],[EOMonth]]=EOMONTH(FY04_M03,0),InputInvoicesPaid[[#This Row],[Amount Invoiced]],0)</f>
        <v>0</v>
      </c>
      <c r="AX6" s="18">
        <f>IF(InputInvoicesPaid[[#This Row],[EOMonth]]=EOMONTH(FY04_M04,0),InputInvoicesPaid[[#This Row],[Amount Invoiced]],0)</f>
        <v>0</v>
      </c>
      <c r="AY6" s="18">
        <f>IF(InputInvoicesPaid[[#This Row],[EOMonth]]=EOMONTH(FY04_M05,0),InputInvoicesPaid[[#This Row],[Amount Invoiced]],0)</f>
        <v>0</v>
      </c>
      <c r="AZ6" s="18">
        <f>IF(InputInvoicesPaid[[#This Row],[EOMonth]]=EOMONTH(FY04_M06,0),InputInvoicesPaid[[#This Row],[Amount Invoiced]],0)</f>
        <v>0</v>
      </c>
      <c r="BA6" s="18">
        <f>IF(InputInvoicesPaid[[#This Row],[EOMonth]]=EOMONTH(FY04_M07,0),InputInvoicesPaid[[#This Row],[Amount Invoiced]],0)</f>
        <v>0</v>
      </c>
      <c r="BB6" s="18">
        <f>IF(InputInvoicesPaid[[#This Row],[EOMonth]]=EOMONTH(FY04_M08,0),InputInvoicesPaid[[#This Row],[Amount Invoiced]],0)</f>
        <v>0</v>
      </c>
      <c r="BC6" s="18">
        <f>IF(InputInvoicesPaid[[#This Row],[EOMonth]]=EOMONTH(FY04_M09,0),InputInvoicesPaid[[#This Row],[Amount Invoiced]],0)</f>
        <v>0</v>
      </c>
      <c r="BD6" s="18">
        <f>IF(InputInvoicesPaid[[#This Row],[EOMonth]]=EOMONTH(FY04_M10,0),InputInvoicesPaid[[#This Row],[Amount Invoiced]],0)</f>
        <v>0</v>
      </c>
      <c r="BE6" s="18">
        <f>IF(InputInvoicesPaid[[#This Row],[EOMonth]]=EOMONTH(FY04_M11,0),InputInvoicesPaid[[#This Row],[Amount Invoiced]],0)</f>
        <v>0</v>
      </c>
      <c r="BF6" s="18">
        <f>IF(InputInvoicesPaid[[#This Row],[EOMonth]]=EOMONTH(FY04_M12,0),InputInvoicesPaid[[#This Row],[Amount Invoiced]],0)</f>
        <v>0</v>
      </c>
      <c r="BG6" s="18">
        <f>IF(InputInvoicesPaid[[#This Row],[EOMonth]]=EOMONTH(FY05_M01,0),InputInvoicesPaid[[#This Row],[Amount Invoiced]],0)</f>
        <v>0</v>
      </c>
      <c r="BH6" s="18">
        <f>IF(InputInvoicesPaid[[#This Row],[EOMonth]]=EOMONTH(FY05_M02,0),InputInvoicesPaid[[#This Row],[Amount Invoiced]],0)</f>
        <v>0</v>
      </c>
      <c r="BI6" s="18">
        <f>IF(InputInvoicesPaid[[#This Row],[EOMonth]]=EOMONTH(FY05_M03,0),InputInvoicesPaid[[#This Row],[Amount Invoiced]],0)</f>
        <v>0</v>
      </c>
      <c r="BJ6" s="18">
        <f>IF(InputInvoicesPaid[[#This Row],[EOMonth]]=EOMONTH(FY05_M04,0),InputInvoicesPaid[[#This Row],[Amount Invoiced]],0)</f>
        <v>0</v>
      </c>
      <c r="BK6" s="18">
        <f>IF(InputInvoicesPaid[[#This Row],[EOMonth]]=EOMONTH(FY05_M05,0),InputInvoicesPaid[[#This Row],[Amount Invoiced]],0)</f>
        <v>0</v>
      </c>
      <c r="BL6" s="18">
        <f>IF(InputInvoicesPaid[[#This Row],[EOMonth]]=EOMONTH(FY05_M06,0),InputInvoicesPaid[[#This Row],[Amount Invoiced]],0)</f>
        <v>0</v>
      </c>
      <c r="BM6" s="18">
        <f>IF(InputInvoicesPaid[[#This Row],[EOMonth]]=EOMONTH(FY05_M07,0),InputInvoicesPaid[[#This Row],[Amount Invoiced]],0)</f>
        <v>0</v>
      </c>
      <c r="BN6" s="18">
        <f>IF(InputInvoicesPaid[[#This Row],[EOMonth]]=EOMONTH(FY05_M08,0),InputInvoicesPaid[[#This Row],[Amount Invoiced]],0)</f>
        <v>0</v>
      </c>
      <c r="BO6" s="18">
        <f>IF(InputInvoicesPaid[[#This Row],[EOMonth]]=EOMONTH(FY05_M09,0),InputInvoicesPaid[[#This Row],[Amount Invoiced]],0)</f>
        <v>0</v>
      </c>
      <c r="BP6" s="18">
        <f>IF(InputInvoicesPaid[[#This Row],[EOMonth]]=EOMONTH(FY05_M10,0),InputInvoicesPaid[[#This Row],[Amount Invoiced]],0)</f>
        <v>0</v>
      </c>
      <c r="BQ6" s="18">
        <f>IF(InputInvoicesPaid[[#This Row],[EOMonth]]=EOMONTH(FY05_M11,0),InputInvoicesPaid[[#This Row],[Amount Invoiced]],0)</f>
        <v>0</v>
      </c>
      <c r="BR6" s="18">
        <f>IF(InputInvoicesPaid[[#This Row],[EOMonth]]=EOMONTH(FY05_M12,0),InputInvoicesPaid[[#This Row],[Amount Invoiced]],0)</f>
        <v>0</v>
      </c>
    </row>
    <row r="7" spans="2:70" ht="16.5" thickTop="1" thickBot="1" x14ac:dyDescent="0.3">
      <c r="B7" s="68"/>
      <c r="C7" s="6"/>
      <c r="D7" s="68"/>
      <c r="E7" s="68"/>
      <c r="F7" s="11"/>
      <c r="G7" s="6"/>
      <c r="H7" s="69" t="str">
        <f>IF(ISBLANK(InputInvoicesPaid[[#This Row],[Date Invoiced]]),"",EOMONTH(InputInvoicesPaid[[#This Row],[Date Invoiced]],0))</f>
        <v/>
      </c>
      <c r="I7" s="69"/>
      <c r="K7" s="10">
        <f>IF(InputInvoicesPaid[[#This Row],[EOMonth]]=EOMONTH(FY01_M01,0),InputInvoicesPaid[[#This Row],[Amount Invoiced]],0)</f>
        <v>0</v>
      </c>
      <c r="L7" s="10">
        <f>IF(InputInvoicesPaid[[#This Row],[EOMonth]]=EOMONTH(FY01_M02,0),InputInvoicesPaid[[#This Row],[Amount Invoiced]],0)</f>
        <v>0</v>
      </c>
      <c r="M7" s="10">
        <f>IF(InputInvoicesPaid[[#This Row],[EOMonth]]=EOMONTH(FY01_M03,0),InputInvoicesPaid[[#This Row],[Amount Invoiced]],0)</f>
        <v>0</v>
      </c>
      <c r="N7" s="18">
        <f>IF(InputInvoicesPaid[[#This Row],[EOMonth]]=EOMONTH(FY01_M04,0),InputInvoicesPaid[[#This Row],[Amount Invoiced]],0)</f>
        <v>0</v>
      </c>
      <c r="O7" s="10">
        <f>IF(InputInvoicesPaid[[#This Row],[EOMonth]]=EOMONTH(FY01_M05,0),InputInvoicesPaid[[#This Row],[Amount Invoiced]],0)</f>
        <v>0</v>
      </c>
      <c r="P7" s="10">
        <f>IF(InputInvoicesPaid[[#This Row],[EOMonth]]=EOMONTH(FY01_M06,0),InputInvoicesPaid[[#This Row],[Amount Invoiced]],0)</f>
        <v>0</v>
      </c>
      <c r="Q7" s="10">
        <f>IF(InputInvoicesPaid[[#This Row],[EOMonth]]=EOMONTH(FY01_M07,0),InputInvoicesPaid[[#This Row],[Amount Invoiced]],0)</f>
        <v>0</v>
      </c>
      <c r="R7" s="10">
        <f>IF(InputInvoicesPaid[[#This Row],[EOMonth]]=EOMONTH(FY01_M08,0),InputInvoicesPaid[[#This Row],[Amount Invoiced]],0)</f>
        <v>0</v>
      </c>
      <c r="S7" s="10">
        <f>IF(InputInvoicesPaid[[#This Row],[EOMonth]]=EOMONTH(FY01_M09,0),InputInvoicesPaid[[#This Row],[Amount Invoiced]],0)</f>
        <v>0</v>
      </c>
      <c r="T7" s="10">
        <f>IF(InputInvoicesPaid[[#This Row],[EOMonth]]=EOMONTH(FY01_M10,0),InputInvoicesPaid[[#This Row],[Amount Invoiced]],0)</f>
        <v>0</v>
      </c>
      <c r="U7" s="10">
        <f>IF(InputInvoicesPaid[[#This Row],[EOMonth]]=EOMONTH(FY01_M11,0),InputInvoicesPaid[[#This Row],[Amount Invoiced]],0)</f>
        <v>0</v>
      </c>
      <c r="V7" s="10">
        <f>IF(InputInvoicesPaid[[#This Row],[EOMonth]]=EOMONTH(FY01_M12,0),InputInvoicesPaid[[#This Row],[Amount Invoiced]],0)</f>
        <v>0</v>
      </c>
      <c r="W7" s="18">
        <f>IF(InputInvoicesPaid[[#This Row],[EOMonth]]=EOMONTH(FY02_M01,0),InputInvoicesPaid[[#This Row],[Amount Invoiced]],0)</f>
        <v>0</v>
      </c>
      <c r="X7" s="18">
        <f>IF(InputInvoicesPaid[[#This Row],[EOMonth]]=EOMONTH(FY02_M02,0),InputInvoicesPaid[[#This Row],[Amount Invoiced]],0)</f>
        <v>0</v>
      </c>
      <c r="Y7" s="18">
        <f>IF(InputInvoicesPaid[[#This Row],[EOMonth]]=EOMONTH(FY02_M03,0),InputInvoicesPaid[[#This Row],[Amount Invoiced]],0)</f>
        <v>0</v>
      </c>
      <c r="Z7" s="18">
        <f>IF(InputInvoicesPaid[[#This Row],[EOMonth]]=EOMONTH(FY02_M04,0),InputInvoicesPaid[[#This Row],[Amount Invoiced]],0)</f>
        <v>0</v>
      </c>
      <c r="AA7" s="18">
        <f>IF(InputInvoicesPaid[[#This Row],[EOMonth]]=EOMONTH(FY02_M05,0),InputInvoicesPaid[[#This Row],[Amount Invoiced]],0)</f>
        <v>0</v>
      </c>
      <c r="AB7" s="18">
        <f>IF(InputInvoicesPaid[[#This Row],[EOMonth]]=EOMONTH(FY02_M06,0),InputInvoicesPaid[[#This Row],[Amount Invoiced]],0)</f>
        <v>0</v>
      </c>
      <c r="AC7" s="18">
        <f>IF(InputInvoicesPaid[[#This Row],[EOMonth]]=EOMONTH(FY02_M07,0),InputInvoicesPaid[[#This Row],[Amount Invoiced]],0)</f>
        <v>0</v>
      </c>
      <c r="AD7" s="18">
        <f>IF(InputInvoicesPaid[[#This Row],[EOMonth]]=EOMONTH(FY02_M08,0),InputInvoicesPaid[[#This Row],[Amount Invoiced]],0)</f>
        <v>0</v>
      </c>
      <c r="AE7" s="18">
        <f>IF(InputInvoicesPaid[[#This Row],[EOMonth]]=EOMONTH(FY02_M09,0),InputInvoicesPaid[[#This Row],[Amount Invoiced]],0)</f>
        <v>0</v>
      </c>
      <c r="AF7" s="18">
        <f>IF(InputInvoicesPaid[[#This Row],[EOMonth]]=EOMONTH(FY02_M10,0),InputInvoicesPaid[[#This Row],[Amount Invoiced]],0)</f>
        <v>0</v>
      </c>
      <c r="AG7" s="18">
        <f>IF(InputInvoicesPaid[[#This Row],[EOMonth]]=EOMONTH(FY02_M11,0),InputInvoicesPaid[[#This Row],[Amount Invoiced]],0)</f>
        <v>0</v>
      </c>
      <c r="AH7" s="18">
        <f>IF(InputInvoicesPaid[[#This Row],[EOMonth]]=EOMONTH(FY02_M12,0),InputInvoicesPaid[[#This Row],[Amount Invoiced]],0)</f>
        <v>0</v>
      </c>
      <c r="AI7" s="18">
        <f>IF(InputInvoicesPaid[[#This Row],[EOMonth]]=EOMONTH(FY03_M01,0),InputInvoicesPaid[[#This Row],[Amount Invoiced]],0)</f>
        <v>0</v>
      </c>
      <c r="AJ7" s="18">
        <f>IF(InputInvoicesPaid[[#This Row],[EOMonth]]=EOMONTH(FY03_M02,0),InputInvoicesPaid[[#This Row],[Amount Invoiced]],0)</f>
        <v>0</v>
      </c>
      <c r="AK7" s="18">
        <f>IF(InputInvoicesPaid[[#This Row],[EOMonth]]=EOMONTH(FY03_M03,0),InputInvoicesPaid[[#This Row],[Amount Invoiced]],0)</f>
        <v>0</v>
      </c>
      <c r="AL7" s="18">
        <f>IF(InputInvoicesPaid[[#This Row],[EOMonth]]=EOMONTH(FY03_M04,0),InputInvoicesPaid[[#This Row],[Amount Invoiced]],0)</f>
        <v>0</v>
      </c>
      <c r="AM7" s="18">
        <f>IF(InputInvoicesPaid[[#This Row],[EOMonth]]=EOMONTH(FY03_M05,0),InputInvoicesPaid[[#This Row],[Amount Invoiced]],0)</f>
        <v>0</v>
      </c>
      <c r="AN7" s="18">
        <f>IF(InputInvoicesPaid[[#This Row],[EOMonth]]=EOMONTH(FY03_M06,0),InputInvoicesPaid[[#This Row],[Amount Invoiced]],0)</f>
        <v>0</v>
      </c>
      <c r="AO7" s="18">
        <f>IF(InputInvoicesPaid[[#This Row],[EOMonth]]=EOMONTH(FY03_M07,0),InputInvoicesPaid[[#This Row],[Amount Invoiced]],0)</f>
        <v>0</v>
      </c>
      <c r="AP7" s="18">
        <f>IF(InputInvoicesPaid[[#This Row],[EOMonth]]=EOMONTH(FY03_M08,0),InputInvoicesPaid[[#This Row],[Amount Invoiced]],0)</f>
        <v>0</v>
      </c>
      <c r="AQ7" s="18">
        <f>IF(InputInvoicesPaid[[#This Row],[EOMonth]]=EOMONTH(FY03_M09,0),InputInvoicesPaid[[#This Row],[Amount Invoiced]],0)</f>
        <v>0</v>
      </c>
      <c r="AR7" s="18">
        <f>IF(InputInvoicesPaid[[#This Row],[EOMonth]]=EOMONTH(FY03_M10,0),InputInvoicesPaid[[#This Row],[Amount Invoiced]],0)</f>
        <v>0</v>
      </c>
      <c r="AS7" s="18">
        <f>IF(InputInvoicesPaid[[#This Row],[EOMonth]]=EOMONTH(FY03_M11,0),InputInvoicesPaid[[#This Row],[Amount Invoiced]],0)</f>
        <v>0</v>
      </c>
      <c r="AT7" s="18">
        <f>IF(InputInvoicesPaid[[#This Row],[EOMonth]]=EOMONTH(FY03_M12,0),InputInvoicesPaid[[#This Row],[Amount Invoiced]],0)</f>
        <v>0</v>
      </c>
      <c r="AU7" s="18">
        <f>IF(InputInvoicesPaid[[#This Row],[EOMonth]]=EOMONTH(FY04_M01,0),InputInvoicesPaid[[#This Row],[Amount Invoiced]],0)</f>
        <v>0</v>
      </c>
      <c r="AV7" s="18">
        <f>IF(InputInvoicesPaid[[#This Row],[EOMonth]]=EOMONTH(FY04_M02,0),InputInvoicesPaid[[#This Row],[Amount Invoiced]],0)</f>
        <v>0</v>
      </c>
      <c r="AW7" s="18">
        <f>IF(InputInvoicesPaid[[#This Row],[EOMonth]]=EOMONTH(FY04_M03,0),InputInvoicesPaid[[#This Row],[Amount Invoiced]],0)</f>
        <v>0</v>
      </c>
      <c r="AX7" s="18">
        <f>IF(InputInvoicesPaid[[#This Row],[EOMonth]]=EOMONTH(FY04_M04,0),InputInvoicesPaid[[#This Row],[Amount Invoiced]],0)</f>
        <v>0</v>
      </c>
      <c r="AY7" s="18">
        <f>IF(InputInvoicesPaid[[#This Row],[EOMonth]]=EOMONTH(FY04_M05,0),InputInvoicesPaid[[#This Row],[Amount Invoiced]],0)</f>
        <v>0</v>
      </c>
      <c r="AZ7" s="18">
        <f>IF(InputInvoicesPaid[[#This Row],[EOMonth]]=EOMONTH(FY04_M06,0),InputInvoicesPaid[[#This Row],[Amount Invoiced]],0)</f>
        <v>0</v>
      </c>
      <c r="BA7" s="18">
        <f>IF(InputInvoicesPaid[[#This Row],[EOMonth]]=EOMONTH(FY04_M07,0),InputInvoicesPaid[[#This Row],[Amount Invoiced]],0)</f>
        <v>0</v>
      </c>
      <c r="BB7" s="18">
        <f>IF(InputInvoicesPaid[[#This Row],[EOMonth]]=EOMONTH(FY04_M08,0),InputInvoicesPaid[[#This Row],[Amount Invoiced]],0)</f>
        <v>0</v>
      </c>
      <c r="BC7" s="18">
        <f>IF(InputInvoicesPaid[[#This Row],[EOMonth]]=EOMONTH(FY04_M09,0),InputInvoicesPaid[[#This Row],[Amount Invoiced]],0)</f>
        <v>0</v>
      </c>
      <c r="BD7" s="18">
        <f>IF(InputInvoicesPaid[[#This Row],[EOMonth]]=EOMONTH(FY04_M10,0),InputInvoicesPaid[[#This Row],[Amount Invoiced]],0)</f>
        <v>0</v>
      </c>
      <c r="BE7" s="18">
        <f>IF(InputInvoicesPaid[[#This Row],[EOMonth]]=EOMONTH(FY04_M11,0),InputInvoicesPaid[[#This Row],[Amount Invoiced]],0)</f>
        <v>0</v>
      </c>
      <c r="BF7" s="18">
        <f>IF(InputInvoicesPaid[[#This Row],[EOMonth]]=EOMONTH(FY04_M12,0),InputInvoicesPaid[[#This Row],[Amount Invoiced]],0)</f>
        <v>0</v>
      </c>
      <c r="BG7" s="18">
        <f>IF(InputInvoicesPaid[[#This Row],[EOMonth]]=EOMONTH(FY05_M01,0),InputInvoicesPaid[[#This Row],[Amount Invoiced]],0)</f>
        <v>0</v>
      </c>
      <c r="BH7" s="18">
        <f>IF(InputInvoicesPaid[[#This Row],[EOMonth]]=EOMONTH(FY05_M02,0),InputInvoicesPaid[[#This Row],[Amount Invoiced]],0)</f>
        <v>0</v>
      </c>
      <c r="BI7" s="18">
        <f>IF(InputInvoicesPaid[[#This Row],[EOMonth]]=EOMONTH(FY05_M03,0),InputInvoicesPaid[[#This Row],[Amount Invoiced]],0)</f>
        <v>0</v>
      </c>
      <c r="BJ7" s="18">
        <f>IF(InputInvoicesPaid[[#This Row],[EOMonth]]=EOMONTH(FY05_M04,0),InputInvoicesPaid[[#This Row],[Amount Invoiced]],0)</f>
        <v>0</v>
      </c>
      <c r="BK7" s="18">
        <f>IF(InputInvoicesPaid[[#This Row],[EOMonth]]=EOMONTH(FY05_M05,0),InputInvoicesPaid[[#This Row],[Amount Invoiced]],0)</f>
        <v>0</v>
      </c>
      <c r="BL7" s="18">
        <f>IF(InputInvoicesPaid[[#This Row],[EOMonth]]=EOMONTH(FY05_M06,0),InputInvoicesPaid[[#This Row],[Amount Invoiced]],0)</f>
        <v>0</v>
      </c>
      <c r="BM7" s="18">
        <f>IF(InputInvoicesPaid[[#This Row],[EOMonth]]=EOMONTH(FY05_M07,0),InputInvoicesPaid[[#This Row],[Amount Invoiced]],0)</f>
        <v>0</v>
      </c>
      <c r="BN7" s="18">
        <f>IF(InputInvoicesPaid[[#This Row],[EOMonth]]=EOMONTH(FY05_M08,0),InputInvoicesPaid[[#This Row],[Amount Invoiced]],0)</f>
        <v>0</v>
      </c>
      <c r="BO7" s="18">
        <f>IF(InputInvoicesPaid[[#This Row],[EOMonth]]=EOMONTH(FY05_M09,0),InputInvoicesPaid[[#This Row],[Amount Invoiced]],0)</f>
        <v>0</v>
      </c>
      <c r="BP7" s="18">
        <f>IF(InputInvoicesPaid[[#This Row],[EOMonth]]=EOMONTH(FY05_M10,0),InputInvoicesPaid[[#This Row],[Amount Invoiced]],0)</f>
        <v>0</v>
      </c>
      <c r="BQ7" s="18">
        <f>IF(InputInvoicesPaid[[#This Row],[EOMonth]]=EOMONTH(FY05_M11,0),InputInvoicesPaid[[#This Row],[Amount Invoiced]],0)</f>
        <v>0</v>
      </c>
      <c r="BR7" s="18">
        <f>IF(InputInvoicesPaid[[#This Row],[EOMonth]]=EOMONTH(FY05_M12,0),InputInvoicesPaid[[#This Row],[Amount Invoiced]],0)</f>
        <v>0</v>
      </c>
    </row>
    <row r="8" spans="2:70" ht="16.5" thickTop="1" thickBot="1" x14ac:dyDescent="0.3">
      <c r="B8" s="68"/>
      <c r="C8" s="6"/>
      <c r="D8" s="68"/>
      <c r="E8" s="68"/>
      <c r="F8" s="11"/>
      <c r="G8" s="6"/>
      <c r="H8" s="69" t="str">
        <f>IF(ISBLANK(InputInvoicesPaid[[#This Row],[Date Invoiced]]),"",EOMONTH(InputInvoicesPaid[[#This Row],[Date Invoiced]],0))</f>
        <v/>
      </c>
      <c r="I8" s="69"/>
      <c r="K8" s="10">
        <f>IF(InputInvoicesPaid[[#This Row],[EOMonth]]=EOMONTH(FY01_M01,0),InputInvoicesPaid[[#This Row],[Amount Invoiced]],0)</f>
        <v>0</v>
      </c>
      <c r="L8" s="10">
        <f>IF(InputInvoicesPaid[[#This Row],[EOMonth]]=EOMONTH(FY01_M02,0),InputInvoicesPaid[[#This Row],[Amount Invoiced]],0)</f>
        <v>0</v>
      </c>
      <c r="M8" s="10">
        <f>IF(InputInvoicesPaid[[#This Row],[EOMonth]]=EOMONTH(FY01_M03,0),InputInvoicesPaid[[#This Row],[Amount Invoiced]],0)</f>
        <v>0</v>
      </c>
      <c r="N8" s="18">
        <f>IF(InputInvoicesPaid[[#This Row],[EOMonth]]=EOMONTH(FY01_M04,0),InputInvoicesPaid[[#This Row],[Amount Invoiced]],0)</f>
        <v>0</v>
      </c>
      <c r="O8" s="10">
        <f>IF(InputInvoicesPaid[[#This Row],[EOMonth]]=EOMONTH(FY01_M05,0),InputInvoicesPaid[[#This Row],[Amount Invoiced]],0)</f>
        <v>0</v>
      </c>
      <c r="P8" s="10">
        <f>IF(InputInvoicesPaid[[#This Row],[EOMonth]]=EOMONTH(FY01_M06,0),InputInvoicesPaid[[#This Row],[Amount Invoiced]],0)</f>
        <v>0</v>
      </c>
      <c r="Q8" s="10">
        <f>IF(InputInvoicesPaid[[#This Row],[EOMonth]]=EOMONTH(FY01_M07,0),InputInvoicesPaid[[#This Row],[Amount Invoiced]],0)</f>
        <v>0</v>
      </c>
      <c r="R8" s="10">
        <f>IF(InputInvoicesPaid[[#This Row],[EOMonth]]=EOMONTH(FY01_M08,0),InputInvoicesPaid[[#This Row],[Amount Invoiced]],0)</f>
        <v>0</v>
      </c>
      <c r="S8" s="10">
        <f>IF(InputInvoicesPaid[[#This Row],[EOMonth]]=EOMONTH(FY01_M09,0),InputInvoicesPaid[[#This Row],[Amount Invoiced]],0)</f>
        <v>0</v>
      </c>
      <c r="T8" s="10">
        <f>IF(InputInvoicesPaid[[#This Row],[EOMonth]]=EOMONTH(FY01_M10,0),InputInvoicesPaid[[#This Row],[Amount Invoiced]],0)</f>
        <v>0</v>
      </c>
      <c r="U8" s="10">
        <f>IF(InputInvoicesPaid[[#This Row],[EOMonth]]=EOMONTH(FY01_M11,0),InputInvoicesPaid[[#This Row],[Amount Invoiced]],0)</f>
        <v>0</v>
      </c>
      <c r="V8" s="10">
        <f>IF(InputInvoicesPaid[[#This Row],[EOMonth]]=EOMONTH(FY01_M12,0),InputInvoicesPaid[[#This Row],[Amount Invoiced]],0)</f>
        <v>0</v>
      </c>
      <c r="W8" s="18">
        <f>IF(InputInvoicesPaid[[#This Row],[EOMonth]]=EOMONTH(FY02_M01,0),InputInvoicesPaid[[#This Row],[Amount Invoiced]],0)</f>
        <v>0</v>
      </c>
      <c r="X8" s="18">
        <f>IF(InputInvoicesPaid[[#This Row],[EOMonth]]=EOMONTH(FY02_M02,0),InputInvoicesPaid[[#This Row],[Amount Invoiced]],0)</f>
        <v>0</v>
      </c>
      <c r="Y8" s="18">
        <f>IF(InputInvoicesPaid[[#This Row],[EOMonth]]=EOMONTH(FY02_M03,0),InputInvoicesPaid[[#This Row],[Amount Invoiced]],0)</f>
        <v>0</v>
      </c>
      <c r="Z8" s="18">
        <f>IF(InputInvoicesPaid[[#This Row],[EOMonth]]=EOMONTH(FY02_M04,0),InputInvoicesPaid[[#This Row],[Amount Invoiced]],0)</f>
        <v>0</v>
      </c>
      <c r="AA8" s="18">
        <f>IF(InputInvoicesPaid[[#This Row],[EOMonth]]=EOMONTH(FY02_M05,0),InputInvoicesPaid[[#This Row],[Amount Invoiced]],0)</f>
        <v>0</v>
      </c>
      <c r="AB8" s="18">
        <f>IF(InputInvoicesPaid[[#This Row],[EOMonth]]=EOMONTH(FY02_M06,0),InputInvoicesPaid[[#This Row],[Amount Invoiced]],0)</f>
        <v>0</v>
      </c>
      <c r="AC8" s="18">
        <f>IF(InputInvoicesPaid[[#This Row],[EOMonth]]=EOMONTH(FY02_M07,0),InputInvoicesPaid[[#This Row],[Amount Invoiced]],0)</f>
        <v>0</v>
      </c>
      <c r="AD8" s="18">
        <f>IF(InputInvoicesPaid[[#This Row],[EOMonth]]=EOMONTH(FY02_M08,0),InputInvoicesPaid[[#This Row],[Amount Invoiced]],0)</f>
        <v>0</v>
      </c>
      <c r="AE8" s="18">
        <f>IF(InputInvoicesPaid[[#This Row],[EOMonth]]=EOMONTH(FY02_M09,0),InputInvoicesPaid[[#This Row],[Amount Invoiced]],0)</f>
        <v>0</v>
      </c>
      <c r="AF8" s="18">
        <f>IF(InputInvoicesPaid[[#This Row],[EOMonth]]=EOMONTH(FY02_M10,0),InputInvoicesPaid[[#This Row],[Amount Invoiced]],0)</f>
        <v>0</v>
      </c>
      <c r="AG8" s="18">
        <f>IF(InputInvoicesPaid[[#This Row],[EOMonth]]=EOMONTH(FY02_M11,0),InputInvoicesPaid[[#This Row],[Amount Invoiced]],0)</f>
        <v>0</v>
      </c>
      <c r="AH8" s="18">
        <f>IF(InputInvoicesPaid[[#This Row],[EOMonth]]=EOMONTH(FY02_M12,0),InputInvoicesPaid[[#This Row],[Amount Invoiced]],0)</f>
        <v>0</v>
      </c>
      <c r="AI8" s="18">
        <f>IF(InputInvoicesPaid[[#This Row],[EOMonth]]=EOMONTH(FY03_M01,0),InputInvoicesPaid[[#This Row],[Amount Invoiced]],0)</f>
        <v>0</v>
      </c>
      <c r="AJ8" s="18">
        <f>IF(InputInvoicesPaid[[#This Row],[EOMonth]]=EOMONTH(FY03_M02,0),InputInvoicesPaid[[#This Row],[Amount Invoiced]],0)</f>
        <v>0</v>
      </c>
      <c r="AK8" s="18">
        <f>IF(InputInvoicesPaid[[#This Row],[EOMonth]]=EOMONTH(FY03_M03,0),InputInvoicesPaid[[#This Row],[Amount Invoiced]],0)</f>
        <v>0</v>
      </c>
      <c r="AL8" s="18">
        <f>IF(InputInvoicesPaid[[#This Row],[EOMonth]]=EOMONTH(FY03_M04,0),InputInvoicesPaid[[#This Row],[Amount Invoiced]],0)</f>
        <v>0</v>
      </c>
      <c r="AM8" s="18">
        <f>IF(InputInvoicesPaid[[#This Row],[EOMonth]]=EOMONTH(FY03_M05,0),InputInvoicesPaid[[#This Row],[Amount Invoiced]],0)</f>
        <v>0</v>
      </c>
      <c r="AN8" s="18">
        <f>IF(InputInvoicesPaid[[#This Row],[EOMonth]]=EOMONTH(FY03_M06,0),InputInvoicesPaid[[#This Row],[Amount Invoiced]],0)</f>
        <v>0</v>
      </c>
      <c r="AO8" s="18">
        <f>IF(InputInvoicesPaid[[#This Row],[EOMonth]]=EOMONTH(FY03_M07,0),InputInvoicesPaid[[#This Row],[Amount Invoiced]],0)</f>
        <v>0</v>
      </c>
      <c r="AP8" s="18">
        <f>IF(InputInvoicesPaid[[#This Row],[EOMonth]]=EOMONTH(FY03_M08,0),InputInvoicesPaid[[#This Row],[Amount Invoiced]],0)</f>
        <v>0</v>
      </c>
      <c r="AQ8" s="18">
        <f>IF(InputInvoicesPaid[[#This Row],[EOMonth]]=EOMONTH(FY03_M09,0),InputInvoicesPaid[[#This Row],[Amount Invoiced]],0)</f>
        <v>0</v>
      </c>
      <c r="AR8" s="18">
        <f>IF(InputInvoicesPaid[[#This Row],[EOMonth]]=EOMONTH(FY03_M10,0),InputInvoicesPaid[[#This Row],[Amount Invoiced]],0)</f>
        <v>0</v>
      </c>
      <c r="AS8" s="18">
        <f>IF(InputInvoicesPaid[[#This Row],[EOMonth]]=EOMONTH(FY03_M11,0),InputInvoicesPaid[[#This Row],[Amount Invoiced]],0)</f>
        <v>0</v>
      </c>
      <c r="AT8" s="18">
        <f>IF(InputInvoicesPaid[[#This Row],[EOMonth]]=EOMONTH(FY03_M12,0),InputInvoicesPaid[[#This Row],[Amount Invoiced]],0)</f>
        <v>0</v>
      </c>
      <c r="AU8" s="18">
        <f>IF(InputInvoicesPaid[[#This Row],[EOMonth]]=EOMONTH(FY04_M01,0),InputInvoicesPaid[[#This Row],[Amount Invoiced]],0)</f>
        <v>0</v>
      </c>
      <c r="AV8" s="18">
        <f>IF(InputInvoicesPaid[[#This Row],[EOMonth]]=EOMONTH(FY04_M02,0),InputInvoicesPaid[[#This Row],[Amount Invoiced]],0)</f>
        <v>0</v>
      </c>
      <c r="AW8" s="18">
        <f>IF(InputInvoicesPaid[[#This Row],[EOMonth]]=EOMONTH(FY04_M03,0),InputInvoicesPaid[[#This Row],[Amount Invoiced]],0)</f>
        <v>0</v>
      </c>
      <c r="AX8" s="18">
        <f>IF(InputInvoicesPaid[[#This Row],[EOMonth]]=EOMONTH(FY04_M04,0),InputInvoicesPaid[[#This Row],[Amount Invoiced]],0)</f>
        <v>0</v>
      </c>
      <c r="AY8" s="18">
        <f>IF(InputInvoicesPaid[[#This Row],[EOMonth]]=EOMONTH(FY04_M05,0),InputInvoicesPaid[[#This Row],[Amount Invoiced]],0)</f>
        <v>0</v>
      </c>
      <c r="AZ8" s="18">
        <f>IF(InputInvoicesPaid[[#This Row],[EOMonth]]=EOMONTH(FY04_M06,0),InputInvoicesPaid[[#This Row],[Amount Invoiced]],0)</f>
        <v>0</v>
      </c>
      <c r="BA8" s="18">
        <f>IF(InputInvoicesPaid[[#This Row],[EOMonth]]=EOMONTH(FY04_M07,0),InputInvoicesPaid[[#This Row],[Amount Invoiced]],0)</f>
        <v>0</v>
      </c>
      <c r="BB8" s="18">
        <f>IF(InputInvoicesPaid[[#This Row],[EOMonth]]=EOMONTH(FY04_M08,0),InputInvoicesPaid[[#This Row],[Amount Invoiced]],0)</f>
        <v>0</v>
      </c>
      <c r="BC8" s="18">
        <f>IF(InputInvoicesPaid[[#This Row],[EOMonth]]=EOMONTH(FY04_M09,0),InputInvoicesPaid[[#This Row],[Amount Invoiced]],0)</f>
        <v>0</v>
      </c>
      <c r="BD8" s="18">
        <f>IF(InputInvoicesPaid[[#This Row],[EOMonth]]=EOMONTH(FY04_M10,0),InputInvoicesPaid[[#This Row],[Amount Invoiced]],0)</f>
        <v>0</v>
      </c>
      <c r="BE8" s="18">
        <f>IF(InputInvoicesPaid[[#This Row],[EOMonth]]=EOMONTH(FY04_M11,0),InputInvoicesPaid[[#This Row],[Amount Invoiced]],0)</f>
        <v>0</v>
      </c>
      <c r="BF8" s="18">
        <f>IF(InputInvoicesPaid[[#This Row],[EOMonth]]=EOMONTH(FY04_M12,0),InputInvoicesPaid[[#This Row],[Amount Invoiced]],0)</f>
        <v>0</v>
      </c>
      <c r="BG8" s="18">
        <f>IF(InputInvoicesPaid[[#This Row],[EOMonth]]=EOMONTH(FY05_M01,0),InputInvoicesPaid[[#This Row],[Amount Invoiced]],0)</f>
        <v>0</v>
      </c>
      <c r="BH8" s="18">
        <f>IF(InputInvoicesPaid[[#This Row],[EOMonth]]=EOMONTH(FY05_M02,0),InputInvoicesPaid[[#This Row],[Amount Invoiced]],0)</f>
        <v>0</v>
      </c>
      <c r="BI8" s="18">
        <f>IF(InputInvoicesPaid[[#This Row],[EOMonth]]=EOMONTH(FY05_M03,0),InputInvoicesPaid[[#This Row],[Amount Invoiced]],0)</f>
        <v>0</v>
      </c>
      <c r="BJ8" s="18">
        <f>IF(InputInvoicesPaid[[#This Row],[EOMonth]]=EOMONTH(FY05_M04,0),InputInvoicesPaid[[#This Row],[Amount Invoiced]],0)</f>
        <v>0</v>
      </c>
      <c r="BK8" s="18">
        <f>IF(InputInvoicesPaid[[#This Row],[EOMonth]]=EOMONTH(FY05_M05,0),InputInvoicesPaid[[#This Row],[Amount Invoiced]],0)</f>
        <v>0</v>
      </c>
      <c r="BL8" s="18">
        <f>IF(InputInvoicesPaid[[#This Row],[EOMonth]]=EOMONTH(FY05_M06,0),InputInvoicesPaid[[#This Row],[Amount Invoiced]],0)</f>
        <v>0</v>
      </c>
      <c r="BM8" s="18">
        <f>IF(InputInvoicesPaid[[#This Row],[EOMonth]]=EOMONTH(FY05_M07,0),InputInvoicesPaid[[#This Row],[Amount Invoiced]],0)</f>
        <v>0</v>
      </c>
      <c r="BN8" s="18">
        <f>IF(InputInvoicesPaid[[#This Row],[EOMonth]]=EOMONTH(FY05_M08,0),InputInvoicesPaid[[#This Row],[Amount Invoiced]],0)</f>
        <v>0</v>
      </c>
      <c r="BO8" s="18">
        <f>IF(InputInvoicesPaid[[#This Row],[EOMonth]]=EOMONTH(FY05_M09,0),InputInvoicesPaid[[#This Row],[Amount Invoiced]],0)</f>
        <v>0</v>
      </c>
      <c r="BP8" s="18">
        <f>IF(InputInvoicesPaid[[#This Row],[EOMonth]]=EOMONTH(FY05_M10,0),InputInvoicesPaid[[#This Row],[Amount Invoiced]],0)</f>
        <v>0</v>
      </c>
      <c r="BQ8" s="18">
        <f>IF(InputInvoicesPaid[[#This Row],[EOMonth]]=EOMONTH(FY05_M11,0),InputInvoicesPaid[[#This Row],[Amount Invoiced]],0)</f>
        <v>0</v>
      </c>
      <c r="BR8" s="18">
        <f>IF(InputInvoicesPaid[[#This Row],[EOMonth]]=EOMONTH(FY05_M12,0),InputInvoicesPaid[[#This Row],[Amount Invoiced]],0)</f>
        <v>0</v>
      </c>
    </row>
    <row r="9" spans="2:70" ht="16.5" thickTop="1" thickBot="1" x14ac:dyDescent="0.3">
      <c r="B9" s="68"/>
      <c r="C9" s="6"/>
      <c r="D9" s="68"/>
      <c r="E9" s="68"/>
      <c r="F9" s="11"/>
      <c r="G9" s="6"/>
      <c r="H9" s="69" t="str">
        <f>IF(ISBLANK(InputInvoicesPaid[[#This Row],[Date Invoiced]]),"",EOMONTH(InputInvoicesPaid[[#This Row],[Date Invoiced]],0))</f>
        <v/>
      </c>
      <c r="I9" s="69"/>
      <c r="K9" s="10">
        <f>IF(InputInvoicesPaid[[#This Row],[EOMonth]]=EOMONTH(FY01_M01,0),InputInvoicesPaid[[#This Row],[Amount Invoiced]],0)</f>
        <v>0</v>
      </c>
      <c r="L9" s="10">
        <f>IF(InputInvoicesPaid[[#This Row],[EOMonth]]=EOMONTH(FY01_M02,0),InputInvoicesPaid[[#This Row],[Amount Invoiced]],0)</f>
        <v>0</v>
      </c>
      <c r="M9" s="10">
        <f>IF(InputInvoicesPaid[[#This Row],[EOMonth]]=EOMONTH(FY01_M03,0),InputInvoicesPaid[[#This Row],[Amount Invoiced]],0)</f>
        <v>0</v>
      </c>
      <c r="N9" s="18">
        <f>IF(InputInvoicesPaid[[#This Row],[EOMonth]]=EOMONTH(FY01_M04,0),InputInvoicesPaid[[#This Row],[Amount Invoiced]],0)</f>
        <v>0</v>
      </c>
      <c r="O9" s="10">
        <f>IF(InputInvoicesPaid[[#This Row],[EOMonth]]=EOMONTH(FY01_M05,0),InputInvoicesPaid[[#This Row],[Amount Invoiced]],0)</f>
        <v>0</v>
      </c>
      <c r="P9" s="10">
        <f>IF(InputInvoicesPaid[[#This Row],[EOMonth]]=EOMONTH(FY01_M06,0),InputInvoicesPaid[[#This Row],[Amount Invoiced]],0)</f>
        <v>0</v>
      </c>
      <c r="Q9" s="10">
        <f>IF(InputInvoicesPaid[[#This Row],[EOMonth]]=EOMONTH(FY01_M07,0),InputInvoicesPaid[[#This Row],[Amount Invoiced]],0)</f>
        <v>0</v>
      </c>
      <c r="R9" s="10">
        <f>IF(InputInvoicesPaid[[#This Row],[EOMonth]]=EOMONTH(FY01_M08,0),InputInvoicesPaid[[#This Row],[Amount Invoiced]],0)</f>
        <v>0</v>
      </c>
      <c r="S9" s="10">
        <f>IF(InputInvoicesPaid[[#This Row],[EOMonth]]=EOMONTH(FY01_M09,0),InputInvoicesPaid[[#This Row],[Amount Invoiced]],0)</f>
        <v>0</v>
      </c>
      <c r="T9" s="10">
        <f>IF(InputInvoicesPaid[[#This Row],[EOMonth]]=EOMONTH(FY01_M10,0),InputInvoicesPaid[[#This Row],[Amount Invoiced]],0)</f>
        <v>0</v>
      </c>
      <c r="U9" s="10">
        <f>IF(InputInvoicesPaid[[#This Row],[EOMonth]]=EOMONTH(FY01_M11,0),InputInvoicesPaid[[#This Row],[Amount Invoiced]],0)</f>
        <v>0</v>
      </c>
      <c r="V9" s="10">
        <f>IF(InputInvoicesPaid[[#This Row],[EOMonth]]=EOMONTH(FY01_M12,0),InputInvoicesPaid[[#This Row],[Amount Invoiced]],0)</f>
        <v>0</v>
      </c>
      <c r="W9" s="18">
        <f>IF(InputInvoicesPaid[[#This Row],[EOMonth]]=EOMONTH(FY02_M01,0),InputInvoicesPaid[[#This Row],[Amount Invoiced]],0)</f>
        <v>0</v>
      </c>
      <c r="X9" s="18">
        <f>IF(InputInvoicesPaid[[#This Row],[EOMonth]]=EOMONTH(FY02_M02,0),InputInvoicesPaid[[#This Row],[Amount Invoiced]],0)</f>
        <v>0</v>
      </c>
      <c r="Y9" s="18">
        <f>IF(InputInvoicesPaid[[#This Row],[EOMonth]]=EOMONTH(FY02_M03,0),InputInvoicesPaid[[#This Row],[Amount Invoiced]],0)</f>
        <v>0</v>
      </c>
      <c r="Z9" s="18">
        <f>IF(InputInvoicesPaid[[#This Row],[EOMonth]]=EOMONTH(FY02_M04,0),InputInvoicesPaid[[#This Row],[Amount Invoiced]],0)</f>
        <v>0</v>
      </c>
      <c r="AA9" s="18">
        <f>IF(InputInvoicesPaid[[#This Row],[EOMonth]]=EOMONTH(FY02_M05,0),InputInvoicesPaid[[#This Row],[Amount Invoiced]],0)</f>
        <v>0</v>
      </c>
      <c r="AB9" s="18">
        <f>IF(InputInvoicesPaid[[#This Row],[EOMonth]]=EOMONTH(FY02_M06,0),InputInvoicesPaid[[#This Row],[Amount Invoiced]],0)</f>
        <v>0</v>
      </c>
      <c r="AC9" s="18">
        <f>IF(InputInvoicesPaid[[#This Row],[EOMonth]]=EOMONTH(FY02_M07,0),InputInvoicesPaid[[#This Row],[Amount Invoiced]],0)</f>
        <v>0</v>
      </c>
      <c r="AD9" s="18">
        <f>IF(InputInvoicesPaid[[#This Row],[EOMonth]]=EOMONTH(FY02_M08,0),InputInvoicesPaid[[#This Row],[Amount Invoiced]],0)</f>
        <v>0</v>
      </c>
      <c r="AE9" s="18">
        <f>IF(InputInvoicesPaid[[#This Row],[EOMonth]]=EOMONTH(FY02_M09,0),InputInvoicesPaid[[#This Row],[Amount Invoiced]],0)</f>
        <v>0</v>
      </c>
      <c r="AF9" s="18">
        <f>IF(InputInvoicesPaid[[#This Row],[EOMonth]]=EOMONTH(FY02_M10,0),InputInvoicesPaid[[#This Row],[Amount Invoiced]],0)</f>
        <v>0</v>
      </c>
      <c r="AG9" s="18">
        <f>IF(InputInvoicesPaid[[#This Row],[EOMonth]]=EOMONTH(FY02_M11,0),InputInvoicesPaid[[#This Row],[Amount Invoiced]],0)</f>
        <v>0</v>
      </c>
      <c r="AH9" s="18">
        <f>IF(InputInvoicesPaid[[#This Row],[EOMonth]]=EOMONTH(FY02_M12,0),InputInvoicesPaid[[#This Row],[Amount Invoiced]],0)</f>
        <v>0</v>
      </c>
      <c r="AI9" s="18">
        <f>IF(InputInvoicesPaid[[#This Row],[EOMonth]]=EOMONTH(FY03_M01,0),InputInvoicesPaid[[#This Row],[Amount Invoiced]],0)</f>
        <v>0</v>
      </c>
      <c r="AJ9" s="18">
        <f>IF(InputInvoicesPaid[[#This Row],[EOMonth]]=EOMONTH(FY03_M02,0),InputInvoicesPaid[[#This Row],[Amount Invoiced]],0)</f>
        <v>0</v>
      </c>
      <c r="AK9" s="18">
        <f>IF(InputInvoicesPaid[[#This Row],[EOMonth]]=EOMONTH(FY03_M03,0),InputInvoicesPaid[[#This Row],[Amount Invoiced]],0)</f>
        <v>0</v>
      </c>
      <c r="AL9" s="18">
        <f>IF(InputInvoicesPaid[[#This Row],[EOMonth]]=EOMONTH(FY03_M04,0),InputInvoicesPaid[[#This Row],[Amount Invoiced]],0)</f>
        <v>0</v>
      </c>
      <c r="AM9" s="18">
        <f>IF(InputInvoicesPaid[[#This Row],[EOMonth]]=EOMONTH(FY03_M05,0),InputInvoicesPaid[[#This Row],[Amount Invoiced]],0)</f>
        <v>0</v>
      </c>
      <c r="AN9" s="18">
        <f>IF(InputInvoicesPaid[[#This Row],[EOMonth]]=EOMONTH(FY03_M06,0),InputInvoicesPaid[[#This Row],[Amount Invoiced]],0)</f>
        <v>0</v>
      </c>
      <c r="AO9" s="18">
        <f>IF(InputInvoicesPaid[[#This Row],[EOMonth]]=EOMONTH(FY03_M07,0),InputInvoicesPaid[[#This Row],[Amount Invoiced]],0)</f>
        <v>0</v>
      </c>
      <c r="AP9" s="18">
        <f>IF(InputInvoicesPaid[[#This Row],[EOMonth]]=EOMONTH(FY03_M08,0),InputInvoicesPaid[[#This Row],[Amount Invoiced]],0)</f>
        <v>0</v>
      </c>
      <c r="AQ9" s="18">
        <f>IF(InputInvoicesPaid[[#This Row],[EOMonth]]=EOMONTH(FY03_M09,0),InputInvoicesPaid[[#This Row],[Amount Invoiced]],0)</f>
        <v>0</v>
      </c>
      <c r="AR9" s="18">
        <f>IF(InputInvoicesPaid[[#This Row],[EOMonth]]=EOMONTH(FY03_M10,0),InputInvoicesPaid[[#This Row],[Amount Invoiced]],0)</f>
        <v>0</v>
      </c>
      <c r="AS9" s="18">
        <f>IF(InputInvoicesPaid[[#This Row],[EOMonth]]=EOMONTH(FY03_M11,0),InputInvoicesPaid[[#This Row],[Amount Invoiced]],0)</f>
        <v>0</v>
      </c>
      <c r="AT9" s="18">
        <f>IF(InputInvoicesPaid[[#This Row],[EOMonth]]=EOMONTH(FY03_M12,0),InputInvoicesPaid[[#This Row],[Amount Invoiced]],0)</f>
        <v>0</v>
      </c>
      <c r="AU9" s="18">
        <f>IF(InputInvoicesPaid[[#This Row],[EOMonth]]=EOMONTH(FY04_M01,0),InputInvoicesPaid[[#This Row],[Amount Invoiced]],0)</f>
        <v>0</v>
      </c>
      <c r="AV9" s="18">
        <f>IF(InputInvoicesPaid[[#This Row],[EOMonth]]=EOMONTH(FY04_M02,0),InputInvoicesPaid[[#This Row],[Amount Invoiced]],0)</f>
        <v>0</v>
      </c>
      <c r="AW9" s="18">
        <f>IF(InputInvoicesPaid[[#This Row],[EOMonth]]=EOMONTH(FY04_M03,0),InputInvoicesPaid[[#This Row],[Amount Invoiced]],0)</f>
        <v>0</v>
      </c>
      <c r="AX9" s="18">
        <f>IF(InputInvoicesPaid[[#This Row],[EOMonth]]=EOMONTH(FY04_M04,0),InputInvoicesPaid[[#This Row],[Amount Invoiced]],0)</f>
        <v>0</v>
      </c>
      <c r="AY9" s="18">
        <f>IF(InputInvoicesPaid[[#This Row],[EOMonth]]=EOMONTH(FY04_M05,0),InputInvoicesPaid[[#This Row],[Amount Invoiced]],0)</f>
        <v>0</v>
      </c>
      <c r="AZ9" s="18">
        <f>IF(InputInvoicesPaid[[#This Row],[EOMonth]]=EOMONTH(FY04_M06,0),InputInvoicesPaid[[#This Row],[Amount Invoiced]],0)</f>
        <v>0</v>
      </c>
      <c r="BA9" s="18">
        <f>IF(InputInvoicesPaid[[#This Row],[EOMonth]]=EOMONTH(FY04_M07,0),InputInvoicesPaid[[#This Row],[Amount Invoiced]],0)</f>
        <v>0</v>
      </c>
      <c r="BB9" s="18">
        <f>IF(InputInvoicesPaid[[#This Row],[EOMonth]]=EOMONTH(FY04_M08,0),InputInvoicesPaid[[#This Row],[Amount Invoiced]],0)</f>
        <v>0</v>
      </c>
      <c r="BC9" s="18">
        <f>IF(InputInvoicesPaid[[#This Row],[EOMonth]]=EOMONTH(FY04_M09,0),InputInvoicesPaid[[#This Row],[Amount Invoiced]],0)</f>
        <v>0</v>
      </c>
      <c r="BD9" s="18">
        <f>IF(InputInvoicesPaid[[#This Row],[EOMonth]]=EOMONTH(FY04_M10,0),InputInvoicesPaid[[#This Row],[Amount Invoiced]],0)</f>
        <v>0</v>
      </c>
      <c r="BE9" s="18">
        <f>IF(InputInvoicesPaid[[#This Row],[EOMonth]]=EOMONTH(FY04_M11,0),InputInvoicesPaid[[#This Row],[Amount Invoiced]],0)</f>
        <v>0</v>
      </c>
      <c r="BF9" s="18">
        <f>IF(InputInvoicesPaid[[#This Row],[EOMonth]]=EOMONTH(FY04_M12,0),InputInvoicesPaid[[#This Row],[Amount Invoiced]],0)</f>
        <v>0</v>
      </c>
      <c r="BG9" s="18">
        <f>IF(InputInvoicesPaid[[#This Row],[EOMonth]]=EOMONTH(FY05_M01,0),InputInvoicesPaid[[#This Row],[Amount Invoiced]],0)</f>
        <v>0</v>
      </c>
      <c r="BH9" s="18">
        <f>IF(InputInvoicesPaid[[#This Row],[EOMonth]]=EOMONTH(FY05_M02,0),InputInvoicesPaid[[#This Row],[Amount Invoiced]],0)</f>
        <v>0</v>
      </c>
      <c r="BI9" s="18">
        <f>IF(InputInvoicesPaid[[#This Row],[EOMonth]]=EOMONTH(FY05_M03,0),InputInvoicesPaid[[#This Row],[Amount Invoiced]],0)</f>
        <v>0</v>
      </c>
      <c r="BJ9" s="18">
        <f>IF(InputInvoicesPaid[[#This Row],[EOMonth]]=EOMONTH(FY05_M04,0),InputInvoicesPaid[[#This Row],[Amount Invoiced]],0)</f>
        <v>0</v>
      </c>
      <c r="BK9" s="18">
        <f>IF(InputInvoicesPaid[[#This Row],[EOMonth]]=EOMONTH(FY05_M05,0),InputInvoicesPaid[[#This Row],[Amount Invoiced]],0)</f>
        <v>0</v>
      </c>
      <c r="BL9" s="18">
        <f>IF(InputInvoicesPaid[[#This Row],[EOMonth]]=EOMONTH(FY05_M06,0),InputInvoicesPaid[[#This Row],[Amount Invoiced]],0)</f>
        <v>0</v>
      </c>
      <c r="BM9" s="18">
        <f>IF(InputInvoicesPaid[[#This Row],[EOMonth]]=EOMONTH(FY05_M07,0),InputInvoicesPaid[[#This Row],[Amount Invoiced]],0)</f>
        <v>0</v>
      </c>
      <c r="BN9" s="18">
        <f>IF(InputInvoicesPaid[[#This Row],[EOMonth]]=EOMONTH(FY05_M08,0),InputInvoicesPaid[[#This Row],[Amount Invoiced]],0)</f>
        <v>0</v>
      </c>
      <c r="BO9" s="18">
        <f>IF(InputInvoicesPaid[[#This Row],[EOMonth]]=EOMONTH(FY05_M09,0),InputInvoicesPaid[[#This Row],[Amount Invoiced]],0)</f>
        <v>0</v>
      </c>
      <c r="BP9" s="18">
        <f>IF(InputInvoicesPaid[[#This Row],[EOMonth]]=EOMONTH(FY05_M10,0),InputInvoicesPaid[[#This Row],[Amount Invoiced]],0)</f>
        <v>0</v>
      </c>
      <c r="BQ9" s="18">
        <f>IF(InputInvoicesPaid[[#This Row],[EOMonth]]=EOMONTH(FY05_M11,0),InputInvoicesPaid[[#This Row],[Amount Invoiced]],0)</f>
        <v>0</v>
      </c>
      <c r="BR9" s="18">
        <f>IF(InputInvoicesPaid[[#This Row],[EOMonth]]=EOMONTH(FY05_M12,0),InputInvoicesPaid[[#This Row],[Amount Invoiced]],0)</f>
        <v>0</v>
      </c>
    </row>
    <row r="10" spans="2:70" ht="16.5" thickTop="1" thickBot="1" x14ac:dyDescent="0.3">
      <c r="B10" s="68"/>
      <c r="C10" s="6"/>
      <c r="D10" s="68"/>
      <c r="E10" s="68"/>
      <c r="F10" s="11"/>
      <c r="G10" s="6"/>
      <c r="H10" s="69" t="str">
        <f>IF(ISBLANK(InputInvoicesPaid[[#This Row],[Date Invoiced]]),"",EOMONTH(InputInvoicesPaid[[#This Row],[Date Invoiced]],0))</f>
        <v/>
      </c>
      <c r="I10" s="69"/>
      <c r="K10" s="10">
        <f>IF(InputInvoicesPaid[[#This Row],[EOMonth]]=EOMONTH(FY01_M01,0),InputInvoicesPaid[[#This Row],[Amount Invoiced]],0)</f>
        <v>0</v>
      </c>
      <c r="L10" s="10">
        <f>IF(InputInvoicesPaid[[#This Row],[EOMonth]]=EOMONTH(FY01_M02,0),InputInvoicesPaid[[#This Row],[Amount Invoiced]],0)</f>
        <v>0</v>
      </c>
      <c r="M10" s="10">
        <f>IF(InputInvoicesPaid[[#This Row],[EOMonth]]=EOMONTH(FY01_M03,0),InputInvoicesPaid[[#This Row],[Amount Invoiced]],0)</f>
        <v>0</v>
      </c>
      <c r="N10" s="10">
        <f>IF(InputInvoicesPaid[[#This Row],[EOMonth]]=EOMONTH(FY01_M04,0),InputInvoicesPaid[[#This Row],[Amount Invoiced]],0)</f>
        <v>0</v>
      </c>
      <c r="O10" s="10">
        <f>IF(InputInvoicesPaid[[#This Row],[EOMonth]]=EOMONTH(FY01_M05,0),InputInvoicesPaid[[#This Row],[Amount Invoiced]],0)</f>
        <v>0</v>
      </c>
      <c r="P10" s="10">
        <f>IF(InputInvoicesPaid[[#This Row],[EOMonth]]=EOMONTH(FY01_M06,0),InputInvoicesPaid[[#This Row],[Amount Invoiced]],0)</f>
        <v>0</v>
      </c>
      <c r="Q10" s="10">
        <f>IF(InputInvoicesPaid[[#This Row],[EOMonth]]=EOMONTH(FY01_M07,0),InputInvoicesPaid[[#This Row],[Amount Invoiced]],0)</f>
        <v>0</v>
      </c>
      <c r="R10" s="10">
        <f>IF(InputInvoicesPaid[[#This Row],[EOMonth]]=EOMONTH(FY01_M08,0),InputInvoicesPaid[[#This Row],[Amount Invoiced]],0)</f>
        <v>0</v>
      </c>
      <c r="S10" s="10">
        <f>IF(InputInvoicesPaid[[#This Row],[EOMonth]]=EOMONTH(FY01_M09,0),InputInvoicesPaid[[#This Row],[Amount Invoiced]],0)</f>
        <v>0</v>
      </c>
      <c r="T10" s="10">
        <f>IF(InputInvoicesPaid[[#This Row],[EOMonth]]=EOMONTH(FY01_M10,0),InputInvoicesPaid[[#This Row],[Amount Invoiced]],0)</f>
        <v>0</v>
      </c>
      <c r="U10" s="10">
        <f>IF(InputInvoicesPaid[[#This Row],[EOMonth]]=EOMONTH(FY01_M11,0),InputInvoicesPaid[[#This Row],[Amount Invoiced]],0)</f>
        <v>0</v>
      </c>
      <c r="V10" s="10">
        <f>IF(InputInvoicesPaid[[#This Row],[EOMonth]]=EOMONTH(FY01_M12,0),InputInvoicesPaid[[#This Row],[Amount Invoiced]],0)</f>
        <v>0</v>
      </c>
      <c r="W10" s="18">
        <f>IF(InputInvoicesPaid[[#This Row],[EOMonth]]=EOMONTH(FY02_M01,0),InputInvoicesPaid[[#This Row],[Amount Invoiced]],0)</f>
        <v>0</v>
      </c>
      <c r="X10" s="18">
        <f>IF(InputInvoicesPaid[[#This Row],[EOMonth]]=EOMONTH(FY02_M02,0),InputInvoicesPaid[[#This Row],[Amount Invoiced]],0)</f>
        <v>0</v>
      </c>
      <c r="Y10" s="18">
        <f>IF(InputInvoicesPaid[[#This Row],[EOMonth]]=EOMONTH(FY02_M03,0),InputInvoicesPaid[[#This Row],[Amount Invoiced]],0)</f>
        <v>0</v>
      </c>
      <c r="Z10" s="18">
        <f>IF(InputInvoicesPaid[[#This Row],[EOMonth]]=EOMONTH(FY02_M04,0),InputInvoicesPaid[[#This Row],[Amount Invoiced]],0)</f>
        <v>0</v>
      </c>
      <c r="AA10" s="18">
        <f>IF(InputInvoicesPaid[[#This Row],[EOMonth]]=EOMONTH(FY02_M05,0),InputInvoicesPaid[[#This Row],[Amount Invoiced]],0)</f>
        <v>0</v>
      </c>
      <c r="AB10" s="18">
        <f>IF(InputInvoicesPaid[[#This Row],[EOMonth]]=EOMONTH(FY02_M06,0),InputInvoicesPaid[[#This Row],[Amount Invoiced]],0)</f>
        <v>0</v>
      </c>
      <c r="AC10" s="18">
        <f>IF(InputInvoicesPaid[[#This Row],[EOMonth]]=EOMONTH(FY02_M07,0),InputInvoicesPaid[[#This Row],[Amount Invoiced]],0)</f>
        <v>0</v>
      </c>
      <c r="AD10" s="18">
        <f>IF(InputInvoicesPaid[[#This Row],[EOMonth]]=EOMONTH(FY02_M08,0),InputInvoicesPaid[[#This Row],[Amount Invoiced]],0)</f>
        <v>0</v>
      </c>
      <c r="AE10" s="18">
        <f>IF(InputInvoicesPaid[[#This Row],[EOMonth]]=EOMONTH(FY02_M09,0),InputInvoicesPaid[[#This Row],[Amount Invoiced]],0)</f>
        <v>0</v>
      </c>
      <c r="AF10" s="18">
        <f>IF(InputInvoicesPaid[[#This Row],[EOMonth]]=EOMONTH(FY02_M10,0),InputInvoicesPaid[[#This Row],[Amount Invoiced]],0)</f>
        <v>0</v>
      </c>
      <c r="AG10" s="18">
        <f>IF(InputInvoicesPaid[[#This Row],[EOMonth]]=EOMONTH(FY02_M11,0),InputInvoicesPaid[[#This Row],[Amount Invoiced]],0)</f>
        <v>0</v>
      </c>
      <c r="AH10" s="18">
        <f>IF(InputInvoicesPaid[[#This Row],[EOMonth]]=EOMONTH(FY02_M12,0),InputInvoicesPaid[[#This Row],[Amount Invoiced]],0)</f>
        <v>0</v>
      </c>
      <c r="AI10" s="18">
        <f>IF(InputInvoicesPaid[[#This Row],[EOMonth]]=EOMONTH(FY03_M01,0),InputInvoicesPaid[[#This Row],[Amount Invoiced]],0)</f>
        <v>0</v>
      </c>
      <c r="AJ10" s="18">
        <f>IF(InputInvoicesPaid[[#This Row],[EOMonth]]=EOMONTH(FY03_M02,0),InputInvoicesPaid[[#This Row],[Amount Invoiced]],0)</f>
        <v>0</v>
      </c>
      <c r="AK10" s="18">
        <f>IF(InputInvoicesPaid[[#This Row],[EOMonth]]=EOMONTH(FY03_M03,0),InputInvoicesPaid[[#This Row],[Amount Invoiced]],0)</f>
        <v>0</v>
      </c>
      <c r="AL10" s="18">
        <f>IF(InputInvoicesPaid[[#This Row],[EOMonth]]=EOMONTH(FY03_M04,0),InputInvoicesPaid[[#This Row],[Amount Invoiced]],0)</f>
        <v>0</v>
      </c>
      <c r="AM10" s="18">
        <f>IF(InputInvoicesPaid[[#This Row],[EOMonth]]=EOMONTH(FY03_M05,0),InputInvoicesPaid[[#This Row],[Amount Invoiced]],0)</f>
        <v>0</v>
      </c>
      <c r="AN10" s="18">
        <f>IF(InputInvoicesPaid[[#This Row],[EOMonth]]=EOMONTH(FY03_M06,0),InputInvoicesPaid[[#This Row],[Amount Invoiced]],0)</f>
        <v>0</v>
      </c>
      <c r="AO10" s="18">
        <f>IF(InputInvoicesPaid[[#This Row],[EOMonth]]=EOMONTH(FY03_M07,0),InputInvoicesPaid[[#This Row],[Amount Invoiced]],0)</f>
        <v>0</v>
      </c>
      <c r="AP10" s="18">
        <f>IF(InputInvoicesPaid[[#This Row],[EOMonth]]=EOMONTH(FY03_M08,0),InputInvoicesPaid[[#This Row],[Amount Invoiced]],0)</f>
        <v>0</v>
      </c>
      <c r="AQ10" s="18">
        <f>IF(InputInvoicesPaid[[#This Row],[EOMonth]]=EOMONTH(FY03_M09,0),InputInvoicesPaid[[#This Row],[Amount Invoiced]],0)</f>
        <v>0</v>
      </c>
      <c r="AR10" s="18">
        <f>IF(InputInvoicesPaid[[#This Row],[EOMonth]]=EOMONTH(FY03_M10,0),InputInvoicesPaid[[#This Row],[Amount Invoiced]],0)</f>
        <v>0</v>
      </c>
      <c r="AS10" s="18">
        <f>IF(InputInvoicesPaid[[#This Row],[EOMonth]]=EOMONTH(FY03_M11,0),InputInvoicesPaid[[#This Row],[Amount Invoiced]],0)</f>
        <v>0</v>
      </c>
      <c r="AT10" s="18">
        <f>IF(InputInvoicesPaid[[#This Row],[EOMonth]]=EOMONTH(FY03_M12,0),InputInvoicesPaid[[#This Row],[Amount Invoiced]],0)</f>
        <v>0</v>
      </c>
      <c r="AU10" s="18">
        <f>IF(InputInvoicesPaid[[#This Row],[EOMonth]]=EOMONTH(FY04_M01,0),InputInvoicesPaid[[#This Row],[Amount Invoiced]],0)</f>
        <v>0</v>
      </c>
      <c r="AV10" s="18">
        <f>IF(InputInvoicesPaid[[#This Row],[EOMonth]]=EOMONTH(FY04_M02,0),InputInvoicesPaid[[#This Row],[Amount Invoiced]],0)</f>
        <v>0</v>
      </c>
      <c r="AW10" s="18">
        <f>IF(InputInvoicesPaid[[#This Row],[EOMonth]]=EOMONTH(FY04_M03,0),InputInvoicesPaid[[#This Row],[Amount Invoiced]],0)</f>
        <v>0</v>
      </c>
      <c r="AX10" s="18">
        <f>IF(InputInvoicesPaid[[#This Row],[EOMonth]]=EOMONTH(FY04_M04,0),InputInvoicesPaid[[#This Row],[Amount Invoiced]],0)</f>
        <v>0</v>
      </c>
      <c r="AY10" s="18">
        <f>IF(InputInvoicesPaid[[#This Row],[EOMonth]]=EOMONTH(FY04_M05,0),InputInvoicesPaid[[#This Row],[Amount Invoiced]],0)</f>
        <v>0</v>
      </c>
      <c r="AZ10" s="18">
        <f>IF(InputInvoicesPaid[[#This Row],[EOMonth]]=EOMONTH(FY04_M06,0),InputInvoicesPaid[[#This Row],[Amount Invoiced]],0)</f>
        <v>0</v>
      </c>
      <c r="BA10" s="18">
        <f>IF(InputInvoicesPaid[[#This Row],[EOMonth]]=EOMONTH(FY04_M07,0),InputInvoicesPaid[[#This Row],[Amount Invoiced]],0)</f>
        <v>0</v>
      </c>
      <c r="BB10" s="18">
        <f>IF(InputInvoicesPaid[[#This Row],[EOMonth]]=EOMONTH(FY04_M08,0),InputInvoicesPaid[[#This Row],[Amount Invoiced]],0)</f>
        <v>0</v>
      </c>
      <c r="BC10" s="18">
        <f>IF(InputInvoicesPaid[[#This Row],[EOMonth]]=EOMONTH(FY04_M09,0),InputInvoicesPaid[[#This Row],[Amount Invoiced]],0)</f>
        <v>0</v>
      </c>
      <c r="BD10" s="18">
        <f>IF(InputInvoicesPaid[[#This Row],[EOMonth]]=EOMONTH(FY04_M10,0),InputInvoicesPaid[[#This Row],[Amount Invoiced]],0)</f>
        <v>0</v>
      </c>
      <c r="BE10" s="18">
        <f>IF(InputInvoicesPaid[[#This Row],[EOMonth]]=EOMONTH(FY04_M11,0),InputInvoicesPaid[[#This Row],[Amount Invoiced]],0)</f>
        <v>0</v>
      </c>
      <c r="BF10" s="18">
        <f>IF(InputInvoicesPaid[[#This Row],[EOMonth]]=EOMONTH(FY04_M12,0),InputInvoicesPaid[[#This Row],[Amount Invoiced]],0)</f>
        <v>0</v>
      </c>
      <c r="BG10" s="18">
        <f>IF(InputInvoicesPaid[[#This Row],[EOMonth]]=EOMONTH(FY05_M01,0),InputInvoicesPaid[[#This Row],[Amount Invoiced]],0)</f>
        <v>0</v>
      </c>
      <c r="BH10" s="18">
        <f>IF(InputInvoicesPaid[[#This Row],[EOMonth]]=EOMONTH(FY05_M02,0),InputInvoicesPaid[[#This Row],[Amount Invoiced]],0)</f>
        <v>0</v>
      </c>
      <c r="BI10" s="18">
        <f>IF(InputInvoicesPaid[[#This Row],[EOMonth]]=EOMONTH(FY05_M03,0),InputInvoicesPaid[[#This Row],[Amount Invoiced]],0)</f>
        <v>0</v>
      </c>
      <c r="BJ10" s="18">
        <f>IF(InputInvoicesPaid[[#This Row],[EOMonth]]=EOMONTH(FY05_M04,0),InputInvoicesPaid[[#This Row],[Amount Invoiced]],0)</f>
        <v>0</v>
      </c>
      <c r="BK10" s="18">
        <f>IF(InputInvoicesPaid[[#This Row],[EOMonth]]=EOMONTH(FY05_M05,0),InputInvoicesPaid[[#This Row],[Amount Invoiced]],0)</f>
        <v>0</v>
      </c>
      <c r="BL10" s="18">
        <f>IF(InputInvoicesPaid[[#This Row],[EOMonth]]=EOMONTH(FY05_M06,0),InputInvoicesPaid[[#This Row],[Amount Invoiced]],0)</f>
        <v>0</v>
      </c>
      <c r="BM10" s="18">
        <f>IF(InputInvoicesPaid[[#This Row],[EOMonth]]=EOMONTH(FY05_M07,0),InputInvoicesPaid[[#This Row],[Amount Invoiced]],0)</f>
        <v>0</v>
      </c>
      <c r="BN10" s="18">
        <f>IF(InputInvoicesPaid[[#This Row],[EOMonth]]=EOMONTH(FY05_M08,0),InputInvoicesPaid[[#This Row],[Amount Invoiced]],0)</f>
        <v>0</v>
      </c>
      <c r="BO10" s="18">
        <f>IF(InputInvoicesPaid[[#This Row],[EOMonth]]=EOMONTH(FY05_M09,0),InputInvoicesPaid[[#This Row],[Amount Invoiced]],0)</f>
        <v>0</v>
      </c>
      <c r="BP10" s="18">
        <f>IF(InputInvoicesPaid[[#This Row],[EOMonth]]=EOMONTH(FY05_M10,0),InputInvoicesPaid[[#This Row],[Amount Invoiced]],0)</f>
        <v>0</v>
      </c>
      <c r="BQ10" s="18">
        <f>IF(InputInvoicesPaid[[#This Row],[EOMonth]]=EOMONTH(FY05_M11,0),InputInvoicesPaid[[#This Row],[Amount Invoiced]],0)</f>
        <v>0</v>
      </c>
      <c r="BR10" s="18">
        <f>IF(InputInvoicesPaid[[#This Row],[EOMonth]]=EOMONTH(FY05_M12,0),InputInvoicesPaid[[#This Row],[Amount Invoiced]],0)</f>
        <v>0</v>
      </c>
    </row>
    <row r="11" spans="2:70" ht="16.5" thickTop="1" thickBot="1" x14ac:dyDescent="0.3">
      <c r="B11" s="68"/>
      <c r="C11" s="6"/>
      <c r="D11" s="68"/>
      <c r="E11" s="68"/>
      <c r="F11" s="11"/>
      <c r="G11" s="6"/>
      <c r="H11" s="69" t="str">
        <f>IF(ISBLANK(InputInvoicesPaid[[#This Row],[Date Invoiced]]),"",EOMONTH(InputInvoicesPaid[[#This Row],[Date Invoiced]],0))</f>
        <v/>
      </c>
      <c r="I11" s="69"/>
      <c r="K11" s="10">
        <f>IF(InputInvoicesPaid[[#This Row],[EOMonth]]=EOMONTH(FY01_M01,0),InputInvoicesPaid[[#This Row],[Amount Invoiced]],0)</f>
        <v>0</v>
      </c>
      <c r="L11" s="10">
        <f>IF(InputInvoicesPaid[[#This Row],[EOMonth]]=EOMONTH(FY01_M02,0),InputInvoicesPaid[[#This Row],[Amount Invoiced]],0)</f>
        <v>0</v>
      </c>
      <c r="M11" s="10">
        <f>IF(InputInvoicesPaid[[#This Row],[EOMonth]]=EOMONTH(FY01_M03,0),InputInvoicesPaid[[#This Row],[Amount Invoiced]],0)</f>
        <v>0</v>
      </c>
      <c r="N11" s="10">
        <f>IF(InputInvoicesPaid[[#This Row],[EOMonth]]=EOMONTH(FY01_M04,0),InputInvoicesPaid[[#This Row],[Amount Invoiced]],0)</f>
        <v>0</v>
      </c>
      <c r="O11" s="10">
        <f>IF(InputInvoicesPaid[[#This Row],[EOMonth]]=EOMONTH(FY01_M05,0),InputInvoicesPaid[[#This Row],[Amount Invoiced]],0)</f>
        <v>0</v>
      </c>
      <c r="P11" s="10">
        <f>IF(InputInvoicesPaid[[#This Row],[EOMonth]]=EOMONTH(FY01_M06,0),InputInvoicesPaid[[#This Row],[Amount Invoiced]],0)</f>
        <v>0</v>
      </c>
      <c r="Q11" s="10">
        <f>IF(InputInvoicesPaid[[#This Row],[EOMonth]]=EOMONTH(FY01_M07,0),InputInvoicesPaid[[#This Row],[Amount Invoiced]],0)</f>
        <v>0</v>
      </c>
      <c r="R11" s="10">
        <f>IF(InputInvoicesPaid[[#This Row],[EOMonth]]=EOMONTH(FY01_M08,0),InputInvoicesPaid[[#This Row],[Amount Invoiced]],0)</f>
        <v>0</v>
      </c>
      <c r="S11" s="10">
        <f>IF(InputInvoicesPaid[[#This Row],[EOMonth]]=EOMONTH(FY01_M09,0),InputInvoicesPaid[[#This Row],[Amount Invoiced]],0)</f>
        <v>0</v>
      </c>
      <c r="T11" s="10">
        <f>IF(InputInvoicesPaid[[#This Row],[EOMonth]]=EOMONTH(FY01_M10,0),InputInvoicesPaid[[#This Row],[Amount Invoiced]],0)</f>
        <v>0</v>
      </c>
      <c r="U11" s="10">
        <f>IF(InputInvoicesPaid[[#This Row],[EOMonth]]=EOMONTH(FY01_M11,0),InputInvoicesPaid[[#This Row],[Amount Invoiced]],0)</f>
        <v>0</v>
      </c>
      <c r="V11" s="10">
        <f>IF(InputInvoicesPaid[[#This Row],[EOMonth]]=EOMONTH(FY01_M12,0),InputInvoicesPaid[[#This Row],[Amount Invoiced]],0)</f>
        <v>0</v>
      </c>
      <c r="W11" s="18">
        <f>IF(InputInvoicesPaid[[#This Row],[EOMonth]]=EOMONTH(FY02_M01,0),InputInvoicesPaid[[#This Row],[Amount Invoiced]],0)</f>
        <v>0</v>
      </c>
      <c r="X11" s="18">
        <f>IF(InputInvoicesPaid[[#This Row],[EOMonth]]=EOMONTH(FY02_M02,0),InputInvoicesPaid[[#This Row],[Amount Invoiced]],0)</f>
        <v>0</v>
      </c>
      <c r="Y11" s="18">
        <f>IF(InputInvoicesPaid[[#This Row],[EOMonth]]=EOMONTH(FY02_M03,0),InputInvoicesPaid[[#This Row],[Amount Invoiced]],0)</f>
        <v>0</v>
      </c>
      <c r="Z11" s="18">
        <f>IF(InputInvoicesPaid[[#This Row],[EOMonth]]=EOMONTH(FY02_M04,0),InputInvoicesPaid[[#This Row],[Amount Invoiced]],0)</f>
        <v>0</v>
      </c>
      <c r="AA11" s="18">
        <f>IF(InputInvoicesPaid[[#This Row],[EOMonth]]=EOMONTH(FY02_M05,0),InputInvoicesPaid[[#This Row],[Amount Invoiced]],0)</f>
        <v>0</v>
      </c>
      <c r="AB11" s="18">
        <f>IF(InputInvoicesPaid[[#This Row],[EOMonth]]=EOMONTH(FY02_M06,0),InputInvoicesPaid[[#This Row],[Amount Invoiced]],0)</f>
        <v>0</v>
      </c>
      <c r="AC11" s="18">
        <f>IF(InputInvoicesPaid[[#This Row],[EOMonth]]=EOMONTH(FY02_M07,0),InputInvoicesPaid[[#This Row],[Amount Invoiced]],0)</f>
        <v>0</v>
      </c>
      <c r="AD11" s="18">
        <f>IF(InputInvoicesPaid[[#This Row],[EOMonth]]=EOMONTH(FY02_M08,0),InputInvoicesPaid[[#This Row],[Amount Invoiced]],0)</f>
        <v>0</v>
      </c>
      <c r="AE11" s="18">
        <f>IF(InputInvoicesPaid[[#This Row],[EOMonth]]=EOMONTH(FY02_M09,0),InputInvoicesPaid[[#This Row],[Amount Invoiced]],0)</f>
        <v>0</v>
      </c>
      <c r="AF11" s="18">
        <f>IF(InputInvoicesPaid[[#This Row],[EOMonth]]=EOMONTH(FY02_M10,0),InputInvoicesPaid[[#This Row],[Amount Invoiced]],0)</f>
        <v>0</v>
      </c>
      <c r="AG11" s="18">
        <f>IF(InputInvoicesPaid[[#This Row],[EOMonth]]=EOMONTH(FY02_M11,0),InputInvoicesPaid[[#This Row],[Amount Invoiced]],0)</f>
        <v>0</v>
      </c>
      <c r="AH11" s="18">
        <f>IF(InputInvoicesPaid[[#This Row],[EOMonth]]=EOMONTH(FY02_M12,0),InputInvoicesPaid[[#This Row],[Amount Invoiced]],0)</f>
        <v>0</v>
      </c>
      <c r="AI11" s="18">
        <f>IF(InputInvoicesPaid[[#This Row],[EOMonth]]=EOMONTH(FY03_M01,0),InputInvoicesPaid[[#This Row],[Amount Invoiced]],0)</f>
        <v>0</v>
      </c>
      <c r="AJ11" s="18">
        <f>IF(InputInvoicesPaid[[#This Row],[EOMonth]]=EOMONTH(FY03_M02,0),InputInvoicesPaid[[#This Row],[Amount Invoiced]],0)</f>
        <v>0</v>
      </c>
      <c r="AK11" s="18">
        <f>IF(InputInvoicesPaid[[#This Row],[EOMonth]]=EOMONTH(FY03_M03,0),InputInvoicesPaid[[#This Row],[Amount Invoiced]],0)</f>
        <v>0</v>
      </c>
      <c r="AL11" s="18">
        <f>IF(InputInvoicesPaid[[#This Row],[EOMonth]]=EOMONTH(FY03_M04,0),InputInvoicesPaid[[#This Row],[Amount Invoiced]],0)</f>
        <v>0</v>
      </c>
      <c r="AM11" s="18">
        <f>IF(InputInvoicesPaid[[#This Row],[EOMonth]]=EOMONTH(FY03_M05,0),InputInvoicesPaid[[#This Row],[Amount Invoiced]],0)</f>
        <v>0</v>
      </c>
      <c r="AN11" s="18">
        <f>IF(InputInvoicesPaid[[#This Row],[EOMonth]]=EOMONTH(FY03_M06,0),InputInvoicesPaid[[#This Row],[Amount Invoiced]],0)</f>
        <v>0</v>
      </c>
      <c r="AO11" s="18">
        <f>IF(InputInvoicesPaid[[#This Row],[EOMonth]]=EOMONTH(FY03_M07,0),InputInvoicesPaid[[#This Row],[Amount Invoiced]],0)</f>
        <v>0</v>
      </c>
      <c r="AP11" s="18">
        <f>IF(InputInvoicesPaid[[#This Row],[EOMonth]]=EOMONTH(FY03_M08,0),InputInvoicesPaid[[#This Row],[Amount Invoiced]],0)</f>
        <v>0</v>
      </c>
      <c r="AQ11" s="18">
        <f>IF(InputInvoicesPaid[[#This Row],[EOMonth]]=EOMONTH(FY03_M09,0),InputInvoicesPaid[[#This Row],[Amount Invoiced]],0)</f>
        <v>0</v>
      </c>
      <c r="AR11" s="18">
        <f>IF(InputInvoicesPaid[[#This Row],[EOMonth]]=EOMONTH(FY03_M10,0),InputInvoicesPaid[[#This Row],[Amount Invoiced]],0)</f>
        <v>0</v>
      </c>
      <c r="AS11" s="18">
        <f>IF(InputInvoicesPaid[[#This Row],[EOMonth]]=EOMONTH(FY03_M11,0),InputInvoicesPaid[[#This Row],[Amount Invoiced]],0)</f>
        <v>0</v>
      </c>
      <c r="AT11" s="18">
        <f>IF(InputInvoicesPaid[[#This Row],[EOMonth]]=EOMONTH(FY03_M12,0),InputInvoicesPaid[[#This Row],[Amount Invoiced]],0)</f>
        <v>0</v>
      </c>
      <c r="AU11" s="18">
        <f>IF(InputInvoicesPaid[[#This Row],[EOMonth]]=EOMONTH(FY04_M01,0),InputInvoicesPaid[[#This Row],[Amount Invoiced]],0)</f>
        <v>0</v>
      </c>
      <c r="AV11" s="18">
        <f>IF(InputInvoicesPaid[[#This Row],[EOMonth]]=EOMONTH(FY04_M02,0),InputInvoicesPaid[[#This Row],[Amount Invoiced]],0)</f>
        <v>0</v>
      </c>
      <c r="AW11" s="18">
        <f>IF(InputInvoicesPaid[[#This Row],[EOMonth]]=EOMONTH(FY04_M03,0),InputInvoicesPaid[[#This Row],[Amount Invoiced]],0)</f>
        <v>0</v>
      </c>
      <c r="AX11" s="18">
        <f>IF(InputInvoicesPaid[[#This Row],[EOMonth]]=EOMONTH(FY04_M04,0),InputInvoicesPaid[[#This Row],[Amount Invoiced]],0)</f>
        <v>0</v>
      </c>
      <c r="AY11" s="18">
        <f>IF(InputInvoicesPaid[[#This Row],[EOMonth]]=EOMONTH(FY04_M05,0),InputInvoicesPaid[[#This Row],[Amount Invoiced]],0)</f>
        <v>0</v>
      </c>
      <c r="AZ11" s="18">
        <f>IF(InputInvoicesPaid[[#This Row],[EOMonth]]=EOMONTH(FY04_M06,0),InputInvoicesPaid[[#This Row],[Amount Invoiced]],0)</f>
        <v>0</v>
      </c>
      <c r="BA11" s="18">
        <f>IF(InputInvoicesPaid[[#This Row],[EOMonth]]=EOMONTH(FY04_M07,0),InputInvoicesPaid[[#This Row],[Amount Invoiced]],0)</f>
        <v>0</v>
      </c>
      <c r="BB11" s="18">
        <f>IF(InputInvoicesPaid[[#This Row],[EOMonth]]=EOMONTH(FY04_M08,0),InputInvoicesPaid[[#This Row],[Amount Invoiced]],0)</f>
        <v>0</v>
      </c>
      <c r="BC11" s="18">
        <f>IF(InputInvoicesPaid[[#This Row],[EOMonth]]=EOMONTH(FY04_M09,0),InputInvoicesPaid[[#This Row],[Amount Invoiced]],0)</f>
        <v>0</v>
      </c>
      <c r="BD11" s="18">
        <f>IF(InputInvoicesPaid[[#This Row],[EOMonth]]=EOMONTH(FY04_M10,0),InputInvoicesPaid[[#This Row],[Amount Invoiced]],0)</f>
        <v>0</v>
      </c>
      <c r="BE11" s="18">
        <f>IF(InputInvoicesPaid[[#This Row],[EOMonth]]=EOMONTH(FY04_M11,0),InputInvoicesPaid[[#This Row],[Amount Invoiced]],0)</f>
        <v>0</v>
      </c>
      <c r="BF11" s="18">
        <f>IF(InputInvoicesPaid[[#This Row],[EOMonth]]=EOMONTH(FY04_M12,0),InputInvoicesPaid[[#This Row],[Amount Invoiced]],0)</f>
        <v>0</v>
      </c>
      <c r="BG11" s="18">
        <f>IF(InputInvoicesPaid[[#This Row],[EOMonth]]=EOMONTH(FY05_M01,0),InputInvoicesPaid[[#This Row],[Amount Invoiced]],0)</f>
        <v>0</v>
      </c>
      <c r="BH11" s="18">
        <f>IF(InputInvoicesPaid[[#This Row],[EOMonth]]=EOMONTH(FY05_M02,0),InputInvoicesPaid[[#This Row],[Amount Invoiced]],0)</f>
        <v>0</v>
      </c>
      <c r="BI11" s="18">
        <f>IF(InputInvoicesPaid[[#This Row],[EOMonth]]=EOMONTH(FY05_M03,0),InputInvoicesPaid[[#This Row],[Amount Invoiced]],0)</f>
        <v>0</v>
      </c>
      <c r="BJ11" s="18">
        <f>IF(InputInvoicesPaid[[#This Row],[EOMonth]]=EOMONTH(FY05_M04,0),InputInvoicesPaid[[#This Row],[Amount Invoiced]],0)</f>
        <v>0</v>
      </c>
      <c r="BK11" s="18">
        <f>IF(InputInvoicesPaid[[#This Row],[EOMonth]]=EOMONTH(FY05_M05,0),InputInvoicesPaid[[#This Row],[Amount Invoiced]],0)</f>
        <v>0</v>
      </c>
      <c r="BL11" s="18">
        <f>IF(InputInvoicesPaid[[#This Row],[EOMonth]]=EOMONTH(FY05_M06,0),InputInvoicesPaid[[#This Row],[Amount Invoiced]],0)</f>
        <v>0</v>
      </c>
      <c r="BM11" s="18">
        <f>IF(InputInvoicesPaid[[#This Row],[EOMonth]]=EOMONTH(FY05_M07,0),InputInvoicesPaid[[#This Row],[Amount Invoiced]],0)</f>
        <v>0</v>
      </c>
      <c r="BN11" s="18">
        <f>IF(InputInvoicesPaid[[#This Row],[EOMonth]]=EOMONTH(FY05_M08,0),InputInvoicesPaid[[#This Row],[Amount Invoiced]],0)</f>
        <v>0</v>
      </c>
      <c r="BO11" s="18">
        <f>IF(InputInvoicesPaid[[#This Row],[EOMonth]]=EOMONTH(FY05_M09,0),InputInvoicesPaid[[#This Row],[Amount Invoiced]],0)</f>
        <v>0</v>
      </c>
      <c r="BP11" s="18">
        <f>IF(InputInvoicesPaid[[#This Row],[EOMonth]]=EOMONTH(FY05_M10,0),InputInvoicesPaid[[#This Row],[Amount Invoiced]],0)</f>
        <v>0</v>
      </c>
      <c r="BQ11" s="18">
        <f>IF(InputInvoicesPaid[[#This Row],[EOMonth]]=EOMONTH(FY05_M11,0),InputInvoicesPaid[[#This Row],[Amount Invoiced]],0)</f>
        <v>0</v>
      </c>
      <c r="BR11" s="18">
        <f>IF(InputInvoicesPaid[[#This Row],[EOMonth]]=EOMONTH(FY05_M12,0),InputInvoicesPaid[[#This Row],[Amount Invoiced]],0)</f>
        <v>0</v>
      </c>
    </row>
    <row r="12" spans="2:70" ht="16.5" thickTop="1" thickBot="1" x14ac:dyDescent="0.3">
      <c r="B12" s="68"/>
      <c r="C12" s="6"/>
      <c r="D12" s="68"/>
      <c r="E12" s="68"/>
      <c r="F12" s="11"/>
      <c r="G12" s="6"/>
      <c r="H12" s="69" t="str">
        <f>IF(ISBLANK(InputInvoicesPaid[[#This Row],[Date Invoiced]]),"",EOMONTH(InputInvoicesPaid[[#This Row],[Date Invoiced]],0))</f>
        <v/>
      </c>
      <c r="I12" s="69"/>
      <c r="K12" s="10">
        <f>IF(InputInvoicesPaid[[#This Row],[EOMonth]]=EOMONTH(FY01_M01,0),InputInvoicesPaid[[#This Row],[Amount Invoiced]],0)</f>
        <v>0</v>
      </c>
      <c r="L12" s="10">
        <f>IF(InputInvoicesPaid[[#This Row],[EOMonth]]=EOMONTH(FY01_M02,0),InputInvoicesPaid[[#This Row],[Amount Invoiced]],0)</f>
        <v>0</v>
      </c>
      <c r="M12" s="10">
        <f>IF(InputInvoicesPaid[[#This Row],[EOMonth]]=EOMONTH(FY01_M03,0),InputInvoicesPaid[[#This Row],[Amount Invoiced]],0)</f>
        <v>0</v>
      </c>
      <c r="N12" s="10">
        <f>IF(InputInvoicesPaid[[#This Row],[EOMonth]]=EOMONTH(FY01_M04,0),InputInvoicesPaid[[#This Row],[Amount Invoiced]],0)</f>
        <v>0</v>
      </c>
      <c r="O12" s="10">
        <f>IF(InputInvoicesPaid[[#This Row],[EOMonth]]=EOMONTH(FY01_M05,0),InputInvoicesPaid[[#This Row],[Amount Invoiced]],0)</f>
        <v>0</v>
      </c>
      <c r="P12" s="10">
        <f>IF(InputInvoicesPaid[[#This Row],[EOMonth]]=EOMONTH(FY01_M06,0),InputInvoicesPaid[[#This Row],[Amount Invoiced]],0)</f>
        <v>0</v>
      </c>
      <c r="Q12" s="10">
        <f>IF(InputInvoicesPaid[[#This Row],[EOMonth]]=EOMONTH(FY01_M07,0),InputInvoicesPaid[[#This Row],[Amount Invoiced]],0)</f>
        <v>0</v>
      </c>
      <c r="R12" s="10">
        <f>IF(InputInvoicesPaid[[#This Row],[EOMonth]]=EOMONTH(FY01_M08,0),InputInvoicesPaid[[#This Row],[Amount Invoiced]],0)</f>
        <v>0</v>
      </c>
      <c r="S12" s="10">
        <f>IF(InputInvoicesPaid[[#This Row],[EOMonth]]=EOMONTH(FY01_M09,0),InputInvoicesPaid[[#This Row],[Amount Invoiced]],0)</f>
        <v>0</v>
      </c>
      <c r="T12" s="10">
        <f>IF(InputInvoicesPaid[[#This Row],[EOMonth]]=EOMONTH(FY01_M10,0),InputInvoicesPaid[[#This Row],[Amount Invoiced]],0)</f>
        <v>0</v>
      </c>
      <c r="U12" s="10">
        <f>IF(InputInvoicesPaid[[#This Row],[EOMonth]]=EOMONTH(FY01_M11,0),InputInvoicesPaid[[#This Row],[Amount Invoiced]],0)</f>
        <v>0</v>
      </c>
      <c r="V12" s="10">
        <f>IF(InputInvoicesPaid[[#This Row],[EOMonth]]=EOMONTH(FY01_M12,0),InputInvoicesPaid[[#This Row],[Amount Invoiced]],0)</f>
        <v>0</v>
      </c>
      <c r="W12" s="18">
        <f>IF(InputInvoicesPaid[[#This Row],[EOMonth]]=EOMONTH(FY02_M01,0),InputInvoicesPaid[[#This Row],[Amount Invoiced]],0)</f>
        <v>0</v>
      </c>
      <c r="X12" s="18">
        <f>IF(InputInvoicesPaid[[#This Row],[EOMonth]]=EOMONTH(FY02_M02,0),InputInvoicesPaid[[#This Row],[Amount Invoiced]],0)</f>
        <v>0</v>
      </c>
      <c r="Y12" s="18">
        <f>IF(InputInvoicesPaid[[#This Row],[EOMonth]]=EOMONTH(FY02_M03,0),InputInvoicesPaid[[#This Row],[Amount Invoiced]],0)</f>
        <v>0</v>
      </c>
      <c r="Z12" s="18">
        <f>IF(InputInvoicesPaid[[#This Row],[EOMonth]]=EOMONTH(FY02_M04,0),InputInvoicesPaid[[#This Row],[Amount Invoiced]],0)</f>
        <v>0</v>
      </c>
      <c r="AA12" s="18">
        <f>IF(InputInvoicesPaid[[#This Row],[EOMonth]]=EOMONTH(FY02_M05,0),InputInvoicesPaid[[#This Row],[Amount Invoiced]],0)</f>
        <v>0</v>
      </c>
      <c r="AB12" s="18">
        <f>IF(InputInvoicesPaid[[#This Row],[EOMonth]]=EOMONTH(FY02_M06,0),InputInvoicesPaid[[#This Row],[Amount Invoiced]],0)</f>
        <v>0</v>
      </c>
      <c r="AC12" s="18">
        <f>IF(InputInvoicesPaid[[#This Row],[EOMonth]]=EOMONTH(FY02_M07,0),InputInvoicesPaid[[#This Row],[Amount Invoiced]],0)</f>
        <v>0</v>
      </c>
      <c r="AD12" s="18">
        <f>IF(InputInvoicesPaid[[#This Row],[EOMonth]]=EOMONTH(FY02_M08,0),InputInvoicesPaid[[#This Row],[Amount Invoiced]],0)</f>
        <v>0</v>
      </c>
      <c r="AE12" s="18">
        <f>IF(InputInvoicesPaid[[#This Row],[EOMonth]]=EOMONTH(FY02_M09,0),InputInvoicesPaid[[#This Row],[Amount Invoiced]],0)</f>
        <v>0</v>
      </c>
      <c r="AF12" s="18">
        <f>IF(InputInvoicesPaid[[#This Row],[EOMonth]]=EOMONTH(FY02_M10,0),InputInvoicesPaid[[#This Row],[Amount Invoiced]],0)</f>
        <v>0</v>
      </c>
      <c r="AG12" s="18">
        <f>IF(InputInvoicesPaid[[#This Row],[EOMonth]]=EOMONTH(FY02_M11,0),InputInvoicesPaid[[#This Row],[Amount Invoiced]],0)</f>
        <v>0</v>
      </c>
      <c r="AH12" s="18">
        <f>IF(InputInvoicesPaid[[#This Row],[EOMonth]]=EOMONTH(FY02_M12,0),InputInvoicesPaid[[#This Row],[Amount Invoiced]],0)</f>
        <v>0</v>
      </c>
      <c r="AI12" s="18">
        <f>IF(InputInvoicesPaid[[#This Row],[EOMonth]]=EOMONTH(FY03_M01,0),InputInvoicesPaid[[#This Row],[Amount Invoiced]],0)</f>
        <v>0</v>
      </c>
      <c r="AJ12" s="18">
        <f>IF(InputInvoicesPaid[[#This Row],[EOMonth]]=EOMONTH(FY03_M02,0),InputInvoicesPaid[[#This Row],[Amount Invoiced]],0)</f>
        <v>0</v>
      </c>
      <c r="AK12" s="18">
        <f>IF(InputInvoicesPaid[[#This Row],[EOMonth]]=EOMONTH(FY03_M03,0),InputInvoicesPaid[[#This Row],[Amount Invoiced]],0)</f>
        <v>0</v>
      </c>
      <c r="AL12" s="18">
        <f>IF(InputInvoicesPaid[[#This Row],[EOMonth]]=EOMONTH(FY03_M04,0),InputInvoicesPaid[[#This Row],[Amount Invoiced]],0)</f>
        <v>0</v>
      </c>
      <c r="AM12" s="18">
        <f>IF(InputInvoicesPaid[[#This Row],[EOMonth]]=EOMONTH(FY03_M05,0),InputInvoicesPaid[[#This Row],[Amount Invoiced]],0)</f>
        <v>0</v>
      </c>
      <c r="AN12" s="18">
        <f>IF(InputInvoicesPaid[[#This Row],[EOMonth]]=EOMONTH(FY03_M06,0),InputInvoicesPaid[[#This Row],[Amount Invoiced]],0)</f>
        <v>0</v>
      </c>
      <c r="AO12" s="18">
        <f>IF(InputInvoicesPaid[[#This Row],[EOMonth]]=EOMONTH(FY03_M07,0),InputInvoicesPaid[[#This Row],[Amount Invoiced]],0)</f>
        <v>0</v>
      </c>
      <c r="AP12" s="18">
        <f>IF(InputInvoicesPaid[[#This Row],[EOMonth]]=EOMONTH(FY03_M08,0),InputInvoicesPaid[[#This Row],[Amount Invoiced]],0)</f>
        <v>0</v>
      </c>
      <c r="AQ12" s="18">
        <f>IF(InputInvoicesPaid[[#This Row],[EOMonth]]=EOMONTH(FY03_M09,0),InputInvoicesPaid[[#This Row],[Amount Invoiced]],0)</f>
        <v>0</v>
      </c>
      <c r="AR12" s="18">
        <f>IF(InputInvoicesPaid[[#This Row],[EOMonth]]=EOMONTH(FY03_M10,0),InputInvoicesPaid[[#This Row],[Amount Invoiced]],0)</f>
        <v>0</v>
      </c>
      <c r="AS12" s="18">
        <f>IF(InputInvoicesPaid[[#This Row],[EOMonth]]=EOMONTH(FY03_M11,0),InputInvoicesPaid[[#This Row],[Amount Invoiced]],0)</f>
        <v>0</v>
      </c>
      <c r="AT12" s="18">
        <f>IF(InputInvoicesPaid[[#This Row],[EOMonth]]=EOMONTH(FY03_M12,0),InputInvoicesPaid[[#This Row],[Amount Invoiced]],0)</f>
        <v>0</v>
      </c>
      <c r="AU12" s="18">
        <f>IF(InputInvoicesPaid[[#This Row],[EOMonth]]=EOMONTH(FY04_M01,0),InputInvoicesPaid[[#This Row],[Amount Invoiced]],0)</f>
        <v>0</v>
      </c>
      <c r="AV12" s="18">
        <f>IF(InputInvoicesPaid[[#This Row],[EOMonth]]=EOMONTH(FY04_M02,0),InputInvoicesPaid[[#This Row],[Amount Invoiced]],0)</f>
        <v>0</v>
      </c>
      <c r="AW12" s="18">
        <f>IF(InputInvoicesPaid[[#This Row],[EOMonth]]=EOMONTH(FY04_M03,0),InputInvoicesPaid[[#This Row],[Amount Invoiced]],0)</f>
        <v>0</v>
      </c>
      <c r="AX12" s="18">
        <f>IF(InputInvoicesPaid[[#This Row],[EOMonth]]=EOMONTH(FY04_M04,0),InputInvoicesPaid[[#This Row],[Amount Invoiced]],0)</f>
        <v>0</v>
      </c>
      <c r="AY12" s="18">
        <f>IF(InputInvoicesPaid[[#This Row],[EOMonth]]=EOMONTH(FY04_M05,0),InputInvoicesPaid[[#This Row],[Amount Invoiced]],0)</f>
        <v>0</v>
      </c>
      <c r="AZ12" s="18">
        <f>IF(InputInvoicesPaid[[#This Row],[EOMonth]]=EOMONTH(FY04_M06,0),InputInvoicesPaid[[#This Row],[Amount Invoiced]],0)</f>
        <v>0</v>
      </c>
      <c r="BA12" s="18">
        <f>IF(InputInvoicesPaid[[#This Row],[EOMonth]]=EOMONTH(FY04_M07,0),InputInvoicesPaid[[#This Row],[Amount Invoiced]],0)</f>
        <v>0</v>
      </c>
      <c r="BB12" s="18">
        <f>IF(InputInvoicesPaid[[#This Row],[EOMonth]]=EOMONTH(FY04_M08,0),InputInvoicesPaid[[#This Row],[Amount Invoiced]],0)</f>
        <v>0</v>
      </c>
      <c r="BC12" s="18">
        <f>IF(InputInvoicesPaid[[#This Row],[EOMonth]]=EOMONTH(FY04_M09,0),InputInvoicesPaid[[#This Row],[Amount Invoiced]],0)</f>
        <v>0</v>
      </c>
      <c r="BD12" s="18">
        <f>IF(InputInvoicesPaid[[#This Row],[EOMonth]]=EOMONTH(FY04_M10,0),InputInvoicesPaid[[#This Row],[Amount Invoiced]],0)</f>
        <v>0</v>
      </c>
      <c r="BE12" s="18">
        <f>IF(InputInvoicesPaid[[#This Row],[EOMonth]]=EOMONTH(FY04_M11,0),InputInvoicesPaid[[#This Row],[Amount Invoiced]],0)</f>
        <v>0</v>
      </c>
      <c r="BF12" s="18">
        <f>IF(InputInvoicesPaid[[#This Row],[EOMonth]]=EOMONTH(FY04_M12,0),InputInvoicesPaid[[#This Row],[Amount Invoiced]],0)</f>
        <v>0</v>
      </c>
      <c r="BG12" s="18">
        <f>IF(InputInvoicesPaid[[#This Row],[EOMonth]]=EOMONTH(FY05_M01,0),InputInvoicesPaid[[#This Row],[Amount Invoiced]],0)</f>
        <v>0</v>
      </c>
      <c r="BH12" s="18">
        <f>IF(InputInvoicesPaid[[#This Row],[EOMonth]]=EOMONTH(FY05_M02,0),InputInvoicesPaid[[#This Row],[Amount Invoiced]],0)</f>
        <v>0</v>
      </c>
      <c r="BI12" s="18">
        <f>IF(InputInvoicesPaid[[#This Row],[EOMonth]]=EOMONTH(FY05_M03,0),InputInvoicesPaid[[#This Row],[Amount Invoiced]],0)</f>
        <v>0</v>
      </c>
      <c r="BJ12" s="18">
        <f>IF(InputInvoicesPaid[[#This Row],[EOMonth]]=EOMONTH(FY05_M04,0),InputInvoicesPaid[[#This Row],[Amount Invoiced]],0)</f>
        <v>0</v>
      </c>
      <c r="BK12" s="18">
        <f>IF(InputInvoicesPaid[[#This Row],[EOMonth]]=EOMONTH(FY05_M05,0),InputInvoicesPaid[[#This Row],[Amount Invoiced]],0)</f>
        <v>0</v>
      </c>
      <c r="BL12" s="18">
        <f>IF(InputInvoicesPaid[[#This Row],[EOMonth]]=EOMONTH(FY05_M06,0),InputInvoicesPaid[[#This Row],[Amount Invoiced]],0)</f>
        <v>0</v>
      </c>
      <c r="BM12" s="18">
        <f>IF(InputInvoicesPaid[[#This Row],[EOMonth]]=EOMONTH(FY05_M07,0),InputInvoicesPaid[[#This Row],[Amount Invoiced]],0)</f>
        <v>0</v>
      </c>
      <c r="BN12" s="18">
        <f>IF(InputInvoicesPaid[[#This Row],[EOMonth]]=EOMONTH(FY05_M08,0),InputInvoicesPaid[[#This Row],[Amount Invoiced]],0)</f>
        <v>0</v>
      </c>
      <c r="BO12" s="18">
        <f>IF(InputInvoicesPaid[[#This Row],[EOMonth]]=EOMONTH(FY05_M09,0),InputInvoicesPaid[[#This Row],[Amount Invoiced]],0)</f>
        <v>0</v>
      </c>
      <c r="BP12" s="18">
        <f>IF(InputInvoicesPaid[[#This Row],[EOMonth]]=EOMONTH(FY05_M10,0),InputInvoicesPaid[[#This Row],[Amount Invoiced]],0)</f>
        <v>0</v>
      </c>
      <c r="BQ12" s="18">
        <f>IF(InputInvoicesPaid[[#This Row],[EOMonth]]=EOMONTH(FY05_M11,0),InputInvoicesPaid[[#This Row],[Amount Invoiced]],0)</f>
        <v>0</v>
      </c>
      <c r="BR12" s="18">
        <f>IF(InputInvoicesPaid[[#This Row],[EOMonth]]=EOMONTH(FY05_M12,0),InputInvoicesPaid[[#This Row],[Amount Invoiced]],0)</f>
        <v>0</v>
      </c>
    </row>
    <row r="13" spans="2:70" ht="16.5" thickTop="1" thickBot="1" x14ac:dyDescent="0.3">
      <c r="B13" s="68"/>
      <c r="C13" s="6"/>
      <c r="D13" s="68"/>
      <c r="E13" s="68"/>
      <c r="F13" s="11"/>
      <c r="G13" s="6"/>
      <c r="H13" s="69" t="str">
        <f>IF(ISBLANK(InputInvoicesPaid[[#This Row],[Date Invoiced]]),"",EOMONTH(InputInvoicesPaid[[#This Row],[Date Invoiced]],0))</f>
        <v/>
      </c>
      <c r="I13" s="69"/>
      <c r="K13" s="10">
        <f>IF(InputInvoicesPaid[[#This Row],[EOMonth]]=EOMONTH(FY01_M01,0),InputInvoicesPaid[[#This Row],[Amount Invoiced]],0)</f>
        <v>0</v>
      </c>
      <c r="L13" s="10">
        <f>IF(InputInvoicesPaid[[#This Row],[EOMonth]]=EOMONTH(FY01_M02,0),InputInvoicesPaid[[#This Row],[Amount Invoiced]],0)</f>
        <v>0</v>
      </c>
      <c r="M13" s="10">
        <f>IF(InputInvoicesPaid[[#This Row],[EOMonth]]=EOMONTH(FY01_M03,0),InputInvoicesPaid[[#This Row],[Amount Invoiced]],0)</f>
        <v>0</v>
      </c>
      <c r="N13" s="10">
        <f>IF(InputInvoicesPaid[[#This Row],[EOMonth]]=EOMONTH(FY01_M04,0),InputInvoicesPaid[[#This Row],[Amount Invoiced]],0)</f>
        <v>0</v>
      </c>
      <c r="O13" s="10">
        <f>IF(InputInvoicesPaid[[#This Row],[EOMonth]]=EOMONTH(FY01_M05,0),InputInvoicesPaid[[#This Row],[Amount Invoiced]],0)</f>
        <v>0</v>
      </c>
      <c r="P13" s="10">
        <f>IF(InputInvoicesPaid[[#This Row],[EOMonth]]=EOMONTH(FY01_M06,0),InputInvoicesPaid[[#This Row],[Amount Invoiced]],0)</f>
        <v>0</v>
      </c>
      <c r="Q13" s="10">
        <f>IF(InputInvoicesPaid[[#This Row],[EOMonth]]=EOMONTH(FY01_M07,0),InputInvoicesPaid[[#This Row],[Amount Invoiced]],0)</f>
        <v>0</v>
      </c>
      <c r="R13" s="10">
        <f>IF(InputInvoicesPaid[[#This Row],[EOMonth]]=EOMONTH(FY01_M08,0),InputInvoicesPaid[[#This Row],[Amount Invoiced]],0)</f>
        <v>0</v>
      </c>
      <c r="S13" s="10">
        <f>IF(InputInvoicesPaid[[#This Row],[EOMonth]]=EOMONTH(FY01_M09,0),InputInvoicesPaid[[#This Row],[Amount Invoiced]],0)</f>
        <v>0</v>
      </c>
      <c r="T13" s="10">
        <f>IF(InputInvoicesPaid[[#This Row],[EOMonth]]=EOMONTH(FY01_M10,0),InputInvoicesPaid[[#This Row],[Amount Invoiced]],0)</f>
        <v>0</v>
      </c>
      <c r="U13" s="10">
        <f>IF(InputInvoicesPaid[[#This Row],[EOMonth]]=EOMONTH(FY01_M11,0),InputInvoicesPaid[[#This Row],[Amount Invoiced]],0)</f>
        <v>0</v>
      </c>
      <c r="V13" s="10">
        <f>IF(InputInvoicesPaid[[#This Row],[EOMonth]]=EOMONTH(FY01_M12,0),InputInvoicesPaid[[#This Row],[Amount Invoiced]],0)</f>
        <v>0</v>
      </c>
      <c r="W13" s="18">
        <f>IF(InputInvoicesPaid[[#This Row],[EOMonth]]=EOMONTH(FY02_M01,0),InputInvoicesPaid[[#This Row],[Amount Invoiced]],0)</f>
        <v>0</v>
      </c>
      <c r="X13" s="18">
        <f>IF(InputInvoicesPaid[[#This Row],[EOMonth]]=EOMONTH(FY02_M02,0),InputInvoicesPaid[[#This Row],[Amount Invoiced]],0)</f>
        <v>0</v>
      </c>
      <c r="Y13" s="18">
        <f>IF(InputInvoicesPaid[[#This Row],[EOMonth]]=EOMONTH(FY02_M03,0),InputInvoicesPaid[[#This Row],[Amount Invoiced]],0)</f>
        <v>0</v>
      </c>
      <c r="Z13" s="18">
        <f>IF(InputInvoicesPaid[[#This Row],[EOMonth]]=EOMONTH(FY02_M04,0),InputInvoicesPaid[[#This Row],[Amount Invoiced]],0)</f>
        <v>0</v>
      </c>
      <c r="AA13" s="18">
        <f>IF(InputInvoicesPaid[[#This Row],[EOMonth]]=EOMONTH(FY02_M05,0),InputInvoicesPaid[[#This Row],[Amount Invoiced]],0)</f>
        <v>0</v>
      </c>
      <c r="AB13" s="18">
        <f>IF(InputInvoicesPaid[[#This Row],[EOMonth]]=EOMONTH(FY02_M06,0),InputInvoicesPaid[[#This Row],[Amount Invoiced]],0)</f>
        <v>0</v>
      </c>
      <c r="AC13" s="18">
        <f>IF(InputInvoicesPaid[[#This Row],[EOMonth]]=EOMONTH(FY02_M07,0),InputInvoicesPaid[[#This Row],[Amount Invoiced]],0)</f>
        <v>0</v>
      </c>
      <c r="AD13" s="18">
        <f>IF(InputInvoicesPaid[[#This Row],[EOMonth]]=EOMONTH(FY02_M08,0),InputInvoicesPaid[[#This Row],[Amount Invoiced]],0)</f>
        <v>0</v>
      </c>
      <c r="AE13" s="18">
        <f>IF(InputInvoicesPaid[[#This Row],[EOMonth]]=EOMONTH(FY02_M09,0),InputInvoicesPaid[[#This Row],[Amount Invoiced]],0)</f>
        <v>0</v>
      </c>
      <c r="AF13" s="18">
        <f>IF(InputInvoicesPaid[[#This Row],[EOMonth]]=EOMONTH(FY02_M10,0),InputInvoicesPaid[[#This Row],[Amount Invoiced]],0)</f>
        <v>0</v>
      </c>
      <c r="AG13" s="18">
        <f>IF(InputInvoicesPaid[[#This Row],[EOMonth]]=EOMONTH(FY02_M11,0),InputInvoicesPaid[[#This Row],[Amount Invoiced]],0)</f>
        <v>0</v>
      </c>
      <c r="AH13" s="18">
        <f>IF(InputInvoicesPaid[[#This Row],[EOMonth]]=EOMONTH(FY02_M12,0),InputInvoicesPaid[[#This Row],[Amount Invoiced]],0)</f>
        <v>0</v>
      </c>
      <c r="AI13" s="18">
        <f>IF(InputInvoicesPaid[[#This Row],[EOMonth]]=EOMONTH(FY03_M01,0),InputInvoicesPaid[[#This Row],[Amount Invoiced]],0)</f>
        <v>0</v>
      </c>
      <c r="AJ13" s="18">
        <f>IF(InputInvoicesPaid[[#This Row],[EOMonth]]=EOMONTH(FY03_M02,0),InputInvoicesPaid[[#This Row],[Amount Invoiced]],0)</f>
        <v>0</v>
      </c>
      <c r="AK13" s="18">
        <f>IF(InputInvoicesPaid[[#This Row],[EOMonth]]=EOMONTH(FY03_M03,0),InputInvoicesPaid[[#This Row],[Amount Invoiced]],0)</f>
        <v>0</v>
      </c>
      <c r="AL13" s="18">
        <f>IF(InputInvoicesPaid[[#This Row],[EOMonth]]=EOMONTH(FY03_M04,0),InputInvoicesPaid[[#This Row],[Amount Invoiced]],0)</f>
        <v>0</v>
      </c>
      <c r="AM13" s="18">
        <f>IF(InputInvoicesPaid[[#This Row],[EOMonth]]=EOMONTH(FY03_M05,0),InputInvoicesPaid[[#This Row],[Amount Invoiced]],0)</f>
        <v>0</v>
      </c>
      <c r="AN13" s="18">
        <f>IF(InputInvoicesPaid[[#This Row],[EOMonth]]=EOMONTH(FY03_M06,0),InputInvoicesPaid[[#This Row],[Amount Invoiced]],0)</f>
        <v>0</v>
      </c>
      <c r="AO13" s="18">
        <f>IF(InputInvoicesPaid[[#This Row],[EOMonth]]=EOMONTH(FY03_M07,0),InputInvoicesPaid[[#This Row],[Amount Invoiced]],0)</f>
        <v>0</v>
      </c>
      <c r="AP13" s="18">
        <f>IF(InputInvoicesPaid[[#This Row],[EOMonth]]=EOMONTH(FY03_M08,0),InputInvoicesPaid[[#This Row],[Amount Invoiced]],0)</f>
        <v>0</v>
      </c>
      <c r="AQ13" s="18">
        <f>IF(InputInvoicesPaid[[#This Row],[EOMonth]]=EOMONTH(FY03_M09,0),InputInvoicesPaid[[#This Row],[Amount Invoiced]],0)</f>
        <v>0</v>
      </c>
      <c r="AR13" s="18">
        <f>IF(InputInvoicesPaid[[#This Row],[EOMonth]]=EOMONTH(FY03_M10,0),InputInvoicesPaid[[#This Row],[Amount Invoiced]],0)</f>
        <v>0</v>
      </c>
      <c r="AS13" s="18">
        <f>IF(InputInvoicesPaid[[#This Row],[EOMonth]]=EOMONTH(FY03_M11,0),InputInvoicesPaid[[#This Row],[Amount Invoiced]],0)</f>
        <v>0</v>
      </c>
      <c r="AT13" s="18">
        <f>IF(InputInvoicesPaid[[#This Row],[EOMonth]]=EOMONTH(FY03_M12,0),InputInvoicesPaid[[#This Row],[Amount Invoiced]],0)</f>
        <v>0</v>
      </c>
      <c r="AU13" s="18">
        <f>IF(InputInvoicesPaid[[#This Row],[EOMonth]]=EOMONTH(FY04_M01,0),InputInvoicesPaid[[#This Row],[Amount Invoiced]],0)</f>
        <v>0</v>
      </c>
      <c r="AV13" s="18">
        <f>IF(InputInvoicesPaid[[#This Row],[EOMonth]]=EOMONTH(FY04_M02,0),InputInvoicesPaid[[#This Row],[Amount Invoiced]],0)</f>
        <v>0</v>
      </c>
      <c r="AW13" s="18">
        <f>IF(InputInvoicesPaid[[#This Row],[EOMonth]]=EOMONTH(FY04_M03,0),InputInvoicesPaid[[#This Row],[Amount Invoiced]],0)</f>
        <v>0</v>
      </c>
      <c r="AX13" s="18">
        <f>IF(InputInvoicesPaid[[#This Row],[EOMonth]]=EOMONTH(FY04_M04,0),InputInvoicesPaid[[#This Row],[Amount Invoiced]],0)</f>
        <v>0</v>
      </c>
      <c r="AY13" s="18">
        <f>IF(InputInvoicesPaid[[#This Row],[EOMonth]]=EOMONTH(FY04_M05,0),InputInvoicesPaid[[#This Row],[Amount Invoiced]],0)</f>
        <v>0</v>
      </c>
      <c r="AZ13" s="18">
        <f>IF(InputInvoicesPaid[[#This Row],[EOMonth]]=EOMONTH(FY04_M06,0),InputInvoicesPaid[[#This Row],[Amount Invoiced]],0)</f>
        <v>0</v>
      </c>
      <c r="BA13" s="18">
        <f>IF(InputInvoicesPaid[[#This Row],[EOMonth]]=EOMONTH(FY04_M07,0),InputInvoicesPaid[[#This Row],[Amount Invoiced]],0)</f>
        <v>0</v>
      </c>
      <c r="BB13" s="18">
        <f>IF(InputInvoicesPaid[[#This Row],[EOMonth]]=EOMONTH(FY04_M08,0),InputInvoicesPaid[[#This Row],[Amount Invoiced]],0)</f>
        <v>0</v>
      </c>
      <c r="BC13" s="18">
        <f>IF(InputInvoicesPaid[[#This Row],[EOMonth]]=EOMONTH(FY04_M09,0),InputInvoicesPaid[[#This Row],[Amount Invoiced]],0)</f>
        <v>0</v>
      </c>
      <c r="BD13" s="18">
        <f>IF(InputInvoicesPaid[[#This Row],[EOMonth]]=EOMONTH(FY04_M10,0),InputInvoicesPaid[[#This Row],[Amount Invoiced]],0)</f>
        <v>0</v>
      </c>
      <c r="BE13" s="18">
        <f>IF(InputInvoicesPaid[[#This Row],[EOMonth]]=EOMONTH(FY04_M11,0),InputInvoicesPaid[[#This Row],[Amount Invoiced]],0)</f>
        <v>0</v>
      </c>
      <c r="BF13" s="18">
        <f>IF(InputInvoicesPaid[[#This Row],[EOMonth]]=EOMONTH(FY04_M12,0),InputInvoicesPaid[[#This Row],[Amount Invoiced]],0)</f>
        <v>0</v>
      </c>
      <c r="BG13" s="18">
        <f>IF(InputInvoicesPaid[[#This Row],[EOMonth]]=EOMONTH(FY05_M01,0),InputInvoicesPaid[[#This Row],[Amount Invoiced]],0)</f>
        <v>0</v>
      </c>
      <c r="BH13" s="18">
        <f>IF(InputInvoicesPaid[[#This Row],[EOMonth]]=EOMONTH(FY05_M02,0),InputInvoicesPaid[[#This Row],[Amount Invoiced]],0)</f>
        <v>0</v>
      </c>
      <c r="BI13" s="18">
        <f>IF(InputInvoicesPaid[[#This Row],[EOMonth]]=EOMONTH(FY05_M03,0),InputInvoicesPaid[[#This Row],[Amount Invoiced]],0)</f>
        <v>0</v>
      </c>
      <c r="BJ13" s="18">
        <f>IF(InputInvoicesPaid[[#This Row],[EOMonth]]=EOMONTH(FY05_M04,0),InputInvoicesPaid[[#This Row],[Amount Invoiced]],0)</f>
        <v>0</v>
      </c>
      <c r="BK13" s="18">
        <f>IF(InputInvoicesPaid[[#This Row],[EOMonth]]=EOMONTH(FY05_M05,0),InputInvoicesPaid[[#This Row],[Amount Invoiced]],0)</f>
        <v>0</v>
      </c>
      <c r="BL13" s="18">
        <f>IF(InputInvoicesPaid[[#This Row],[EOMonth]]=EOMONTH(FY05_M06,0),InputInvoicesPaid[[#This Row],[Amount Invoiced]],0)</f>
        <v>0</v>
      </c>
      <c r="BM13" s="18">
        <f>IF(InputInvoicesPaid[[#This Row],[EOMonth]]=EOMONTH(FY05_M07,0),InputInvoicesPaid[[#This Row],[Amount Invoiced]],0)</f>
        <v>0</v>
      </c>
      <c r="BN13" s="18">
        <f>IF(InputInvoicesPaid[[#This Row],[EOMonth]]=EOMONTH(FY05_M08,0),InputInvoicesPaid[[#This Row],[Amount Invoiced]],0)</f>
        <v>0</v>
      </c>
      <c r="BO13" s="18">
        <f>IF(InputInvoicesPaid[[#This Row],[EOMonth]]=EOMONTH(FY05_M09,0),InputInvoicesPaid[[#This Row],[Amount Invoiced]],0)</f>
        <v>0</v>
      </c>
      <c r="BP13" s="18">
        <f>IF(InputInvoicesPaid[[#This Row],[EOMonth]]=EOMONTH(FY05_M10,0),InputInvoicesPaid[[#This Row],[Amount Invoiced]],0)</f>
        <v>0</v>
      </c>
      <c r="BQ13" s="18">
        <f>IF(InputInvoicesPaid[[#This Row],[EOMonth]]=EOMONTH(FY05_M11,0),InputInvoicesPaid[[#This Row],[Amount Invoiced]],0)</f>
        <v>0</v>
      </c>
      <c r="BR13" s="18">
        <f>IF(InputInvoicesPaid[[#This Row],[EOMonth]]=EOMONTH(FY05_M12,0),InputInvoicesPaid[[#This Row],[Amount Invoiced]],0)</f>
        <v>0</v>
      </c>
    </row>
    <row r="14" spans="2:70" ht="16.5" thickTop="1" thickBot="1" x14ac:dyDescent="0.3">
      <c r="B14" s="68"/>
      <c r="C14" s="6"/>
      <c r="D14" s="68"/>
      <c r="E14" s="68"/>
      <c r="F14" s="11"/>
      <c r="G14" s="6"/>
      <c r="H14" s="69" t="str">
        <f>IF(ISBLANK(InputInvoicesPaid[[#This Row],[Date Invoiced]]),"",EOMONTH(InputInvoicesPaid[[#This Row],[Date Invoiced]],0))</f>
        <v/>
      </c>
      <c r="I14" s="69"/>
      <c r="K14" s="10">
        <f>IF(InputInvoicesPaid[[#This Row],[EOMonth]]=EOMONTH(FY01_M01,0),InputInvoicesPaid[[#This Row],[Amount Invoiced]],0)</f>
        <v>0</v>
      </c>
      <c r="L14" s="10">
        <f>IF(InputInvoicesPaid[[#This Row],[EOMonth]]=EOMONTH(FY01_M02,0),InputInvoicesPaid[[#This Row],[Amount Invoiced]],0)</f>
        <v>0</v>
      </c>
      <c r="M14" s="10">
        <f>IF(InputInvoicesPaid[[#This Row],[EOMonth]]=EOMONTH(FY01_M03,0),InputInvoicesPaid[[#This Row],[Amount Invoiced]],0)</f>
        <v>0</v>
      </c>
      <c r="N14" s="10">
        <f>IF(InputInvoicesPaid[[#This Row],[EOMonth]]=EOMONTH(FY01_M04,0),InputInvoicesPaid[[#This Row],[Amount Invoiced]],0)</f>
        <v>0</v>
      </c>
      <c r="O14" s="10">
        <f>IF(InputInvoicesPaid[[#This Row],[EOMonth]]=EOMONTH(FY01_M05,0),InputInvoicesPaid[[#This Row],[Amount Invoiced]],0)</f>
        <v>0</v>
      </c>
      <c r="P14" s="10">
        <f>IF(InputInvoicesPaid[[#This Row],[EOMonth]]=EOMONTH(FY01_M06,0),InputInvoicesPaid[[#This Row],[Amount Invoiced]],0)</f>
        <v>0</v>
      </c>
      <c r="Q14" s="10">
        <f>IF(InputInvoicesPaid[[#This Row],[EOMonth]]=EOMONTH(FY01_M07,0),InputInvoicesPaid[[#This Row],[Amount Invoiced]],0)</f>
        <v>0</v>
      </c>
      <c r="R14" s="10">
        <f>IF(InputInvoicesPaid[[#This Row],[EOMonth]]=EOMONTH(FY01_M08,0),InputInvoicesPaid[[#This Row],[Amount Invoiced]],0)</f>
        <v>0</v>
      </c>
      <c r="S14" s="10">
        <f>IF(InputInvoicesPaid[[#This Row],[EOMonth]]=EOMONTH(FY01_M09,0),InputInvoicesPaid[[#This Row],[Amount Invoiced]],0)</f>
        <v>0</v>
      </c>
      <c r="T14" s="10">
        <f>IF(InputInvoicesPaid[[#This Row],[EOMonth]]=EOMONTH(FY01_M10,0),InputInvoicesPaid[[#This Row],[Amount Invoiced]],0)</f>
        <v>0</v>
      </c>
      <c r="U14" s="10">
        <f>IF(InputInvoicesPaid[[#This Row],[EOMonth]]=EOMONTH(FY01_M11,0),InputInvoicesPaid[[#This Row],[Amount Invoiced]],0)</f>
        <v>0</v>
      </c>
      <c r="V14" s="10">
        <f>IF(InputInvoicesPaid[[#This Row],[EOMonth]]=EOMONTH(FY01_M12,0),InputInvoicesPaid[[#This Row],[Amount Invoiced]],0)</f>
        <v>0</v>
      </c>
      <c r="W14" s="18">
        <f>IF(InputInvoicesPaid[[#This Row],[EOMonth]]=EOMONTH(FY02_M01,0),InputInvoicesPaid[[#This Row],[Amount Invoiced]],0)</f>
        <v>0</v>
      </c>
      <c r="X14" s="18">
        <f>IF(InputInvoicesPaid[[#This Row],[EOMonth]]=EOMONTH(FY02_M02,0),InputInvoicesPaid[[#This Row],[Amount Invoiced]],0)</f>
        <v>0</v>
      </c>
      <c r="Y14" s="18">
        <f>IF(InputInvoicesPaid[[#This Row],[EOMonth]]=EOMONTH(FY02_M03,0),InputInvoicesPaid[[#This Row],[Amount Invoiced]],0)</f>
        <v>0</v>
      </c>
      <c r="Z14" s="18">
        <f>IF(InputInvoicesPaid[[#This Row],[EOMonth]]=EOMONTH(FY02_M04,0),InputInvoicesPaid[[#This Row],[Amount Invoiced]],0)</f>
        <v>0</v>
      </c>
      <c r="AA14" s="18">
        <f>IF(InputInvoicesPaid[[#This Row],[EOMonth]]=EOMONTH(FY02_M05,0),InputInvoicesPaid[[#This Row],[Amount Invoiced]],0)</f>
        <v>0</v>
      </c>
      <c r="AB14" s="18">
        <f>IF(InputInvoicesPaid[[#This Row],[EOMonth]]=EOMONTH(FY02_M06,0),InputInvoicesPaid[[#This Row],[Amount Invoiced]],0)</f>
        <v>0</v>
      </c>
      <c r="AC14" s="18">
        <f>IF(InputInvoicesPaid[[#This Row],[EOMonth]]=EOMONTH(FY02_M07,0),InputInvoicesPaid[[#This Row],[Amount Invoiced]],0)</f>
        <v>0</v>
      </c>
      <c r="AD14" s="18">
        <f>IF(InputInvoicesPaid[[#This Row],[EOMonth]]=EOMONTH(FY02_M08,0),InputInvoicesPaid[[#This Row],[Amount Invoiced]],0)</f>
        <v>0</v>
      </c>
      <c r="AE14" s="18">
        <f>IF(InputInvoicesPaid[[#This Row],[EOMonth]]=EOMONTH(FY02_M09,0),InputInvoicesPaid[[#This Row],[Amount Invoiced]],0)</f>
        <v>0</v>
      </c>
      <c r="AF14" s="18">
        <f>IF(InputInvoicesPaid[[#This Row],[EOMonth]]=EOMONTH(FY02_M10,0),InputInvoicesPaid[[#This Row],[Amount Invoiced]],0)</f>
        <v>0</v>
      </c>
      <c r="AG14" s="18">
        <f>IF(InputInvoicesPaid[[#This Row],[EOMonth]]=EOMONTH(FY02_M11,0),InputInvoicesPaid[[#This Row],[Amount Invoiced]],0)</f>
        <v>0</v>
      </c>
      <c r="AH14" s="18">
        <f>IF(InputInvoicesPaid[[#This Row],[EOMonth]]=EOMONTH(FY02_M12,0),InputInvoicesPaid[[#This Row],[Amount Invoiced]],0)</f>
        <v>0</v>
      </c>
      <c r="AI14" s="18">
        <f>IF(InputInvoicesPaid[[#This Row],[EOMonth]]=EOMONTH(FY03_M01,0),InputInvoicesPaid[[#This Row],[Amount Invoiced]],0)</f>
        <v>0</v>
      </c>
      <c r="AJ14" s="18">
        <f>IF(InputInvoicesPaid[[#This Row],[EOMonth]]=EOMONTH(FY03_M02,0),InputInvoicesPaid[[#This Row],[Amount Invoiced]],0)</f>
        <v>0</v>
      </c>
      <c r="AK14" s="18">
        <f>IF(InputInvoicesPaid[[#This Row],[EOMonth]]=EOMONTH(FY03_M03,0),InputInvoicesPaid[[#This Row],[Amount Invoiced]],0)</f>
        <v>0</v>
      </c>
      <c r="AL14" s="18">
        <f>IF(InputInvoicesPaid[[#This Row],[EOMonth]]=EOMONTH(FY03_M04,0),InputInvoicesPaid[[#This Row],[Amount Invoiced]],0)</f>
        <v>0</v>
      </c>
      <c r="AM14" s="18">
        <f>IF(InputInvoicesPaid[[#This Row],[EOMonth]]=EOMONTH(FY03_M05,0),InputInvoicesPaid[[#This Row],[Amount Invoiced]],0)</f>
        <v>0</v>
      </c>
      <c r="AN14" s="18">
        <f>IF(InputInvoicesPaid[[#This Row],[EOMonth]]=EOMONTH(FY03_M06,0),InputInvoicesPaid[[#This Row],[Amount Invoiced]],0)</f>
        <v>0</v>
      </c>
      <c r="AO14" s="18">
        <f>IF(InputInvoicesPaid[[#This Row],[EOMonth]]=EOMONTH(FY03_M07,0),InputInvoicesPaid[[#This Row],[Amount Invoiced]],0)</f>
        <v>0</v>
      </c>
      <c r="AP14" s="18">
        <f>IF(InputInvoicesPaid[[#This Row],[EOMonth]]=EOMONTH(FY03_M08,0),InputInvoicesPaid[[#This Row],[Amount Invoiced]],0)</f>
        <v>0</v>
      </c>
      <c r="AQ14" s="18">
        <f>IF(InputInvoicesPaid[[#This Row],[EOMonth]]=EOMONTH(FY03_M09,0),InputInvoicesPaid[[#This Row],[Amount Invoiced]],0)</f>
        <v>0</v>
      </c>
      <c r="AR14" s="18">
        <f>IF(InputInvoicesPaid[[#This Row],[EOMonth]]=EOMONTH(FY03_M10,0),InputInvoicesPaid[[#This Row],[Amount Invoiced]],0)</f>
        <v>0</v>
      </c>
      <c r="AS14" s="18">
        <f>IF(InputInvoicesPaid[[#This Row],[EOMonth]]=EOMONTH(FY03_M11,0),InputInvoicesPaid[[#This Row],[Amount Invoiced]],0)</f>
        <v>0</v>
      </c>
      <c r="AT14" s="18">
        <f>IF(InputInvoicesPaid[[#This Row],[EOMonth]]=EOMONTH(FY03_M12,0),InputInvoicesPaid[[#This Row],[Amount Invoiced]],0)</f>
        <v>0</v>
      </c>
      <c r="AU14" s="18">
        <f>IF(InputInvoicesPaid[[#This Row],[EOMonth]]=EOMONTH(FY04_M01,0),InputInvoicesPaid[[#This Row],[Amount Invoiced]],0)</f>
        <v>0</v>
      </c>
      <c r="AV14" s="18">
        <f>IF(InputInvoicesPaid[[#This Row],[EOMonth]]=EOMONTH(FY04_M02,0),InputInvoicesPaid[[#This Row],[Amount Invoiced]],0)</f>
        <v>0</v>
      </c>
      <c r="AW14" s="18">
        <f>IF(InputInvoicesPaid[[#This Row],[EOMonth]]=EOMONTH(FY04_M03,0),InputInvoicesPaid[[#This Row],[Amount Invoiced]],0)</f>
        <v>0</v>
      </c>
      <c r="AX14" s="18">
        <f>IF(InputInvoicesPaid[[#This Row],[EOMonth]]=EOMONTH(FY04_M04,0),InputInvoicesPaid[[#This Row],[Amount Invoiced]],0)</f>
        <v>0</v>
      </c>
      <c r="AY14" s="18">
        <f>IF(InputInvoicesPaid[[#This Row],[EOMonth]]=EOMONTH(FY04_M05,0),InputInvoicesPaid[[#This Row],[Amount Invoiced]],0)</f>
        <v>0</v>
      </c>
      <c r="AZ14" s="18">
        <f>IF(InputInvoicesPaid[[#This Row],[EOMonth]]=EOMONTH(FY04_M06,0),InputInvoicesPaid[[#This Row],[Amount Invoiced]],0)</f>
        <v>0</v>
      </c>
      <c r="BA14" s="18">
        <f>IF(InputInvoicesPaid[[#This Row],[EOMonth]]=EOMONTH(FY04_M07,0),InputInvoicesPaid[[#This Row],[Amount Invoiced]],0)</f>
        <v>0</v>
      </c>
      <c r="BB14" s="18">
        <f>IF(InputInvoicesPaid[[#This Row],[EOMonth]]=EOMONTH(FY04_M08,0),InputInvoicesPaid[[#This Row],[Amount Invoiced]],0)</f>
        <v>0</v>
      </c>
      <c r="BC14" s="18">
        <f>IF(InputInvoicesPaid[[#This Row],[EOMonth]]=EOMONTH(FY04_M09,0),InputInvoicesPaid[[#This Row],[Amount Invoiced]],0)</f>
        <v>0</v>
      </c>
      <c r="BD14" s="18">
        <f>IF(InputInvoicesPaid[[#This Row],[EOMonth]]=EOMONTH(FY04_M10,0),InputInvoicesPaid[[#This Row],[Amount Invoiced]],0)</f>
        <v>0</v>
      </c>
      <c r="BE14" s="18">
        <f>IF(InputInvoicesPaid[[#This Row],[EOMonth]]=EOMONTH(FY04_M11,0),InputInvoicesPaid[[#This Row],[Amount Invoiced]],0)</f>
        <v>0</v>
      </c>
      <c r="BF14" s="18">
        <f>IF(InputInvoicesPaid[[#This Row],[EOMonth]]=EOMONTH(FY04_M12,0),InputInvoicesPaid[[#This Row],[Amount Invoiced]],0)</f>
        <v>0</v>
      </c>
      <c r="BG14" s="18">
        <f>IF(InputInvoicesPaid[[#This Row],[EOMonth]]=EOMONTH(FY05_M01,0),InputInvoicesPaid[[#This Row],[Amount Invoiced]],0)</f>
        <v>0</v>
      </c>
      <c r="BH14" s="18">
        <f>IF(InputInvoicesPaid[[#This Row],[EOMonth]]=EOMONTH(FY05_M02,0),InputInvoicesPaid[[#This Row],[Amount Invoiced]],0)</f>
        <v>0</v>
      </c>
      <c r="BI14" s="18">
        <f>IF(InputInvoicesPaid[[#This Row],[EOMonth]]=EOMONTH(FY05_M03,0),InputInvoicesPaid[[#This Row],[Amount Invoiced]],0)</f>
        <v>0</v>
      </c>
      <c r="BJ14" s="18">
        <f>IF(InputInvoicesPaid[[#This Row],[EOMonth]]=EOMONTH(FY05_M04,0),InputInvoicesPaid[[#This Row],[Amount Invoiced]],0)</f>
        <v>0</v>
      </c>
      <c r="BK14" s="18">
        <f>IF(InputInvoicesPaid[[#This Row],[EOMonth]]=EOMONTH(FY05_M05,0),InputInvoicesPaid[[#This Row],[Amount Invoiced]],0)</f>
        <v>0</v>
      </c>
      <c r="BL14" s="18">
        <f>IF(InputInvoicesPaid[[#This Row],[EOMonth]]=EOMONTH(FY05_M06,0),InputInvoicesPaid[[#This Row],[Amount Invoiced]],0)</f>
        <v>0</v>
      </c>
      <c r="BM14" s="18">
        <f>IF(InputInvoicesPaid[[#This Row],[EOMonth]]=EOMONTH(FY05_M07,0),InputInvoicesPaid[[#This Row],[Amount Invoiced]],0)</f>
        <v>0</v>
      </c>
      <c r="BN14" s="18">
        <f>IF(InputInvoicesPaid[[#This Row],[EOMonth]]=EOMONTH(FY05_M08,0),InputInvoicesPaid[[#This Row],[Amount Invoiced]],0)</f>
        <v>0</v>
      </c>
      <c r="BO14" s="18">
        <f>IF(InputInvoicesPaid[[#This Row],[EOMonth]]=EOMONTH(FY05_M09,0),InputInvoicesPaid[[#This Row],[Amount Invoiced]],0)</f>
        <v>0</v>
      </c>
      <c r="BP14" s="18">
        <f>IF(InputInvoicesPaid[[#This Row],[EOMonth]]=EOMONTH(FY05_M10,0),InputInvoicesPaid[[#This Row],[Amount Invoiced]],0)</f>
        <v>0</v>
      </c>
      <c r="BQ14" s="18">
        <f>IF(InputInvoicesPaid[[#This Row],[EOMonth]]=EOMONTH(FY05_M11,0),InputInvoicesPaid[[#This Row],[Amount Invoiced]],0)</f>
        <v>0</v>
      </c>
      <c r="BR14" s="18">
        <f>IF(InputInvoicesPaid[[#This Row],[EOMonth]]=EOMONTH(FY05_M12,0),InputInvoicesPaid[[#This Row],[Amount Invoiced]],0)</f>
        <v>0</v>
      </c>
    </row>
    <row r="15" spans="2:70" ht="16.5" thickTop="1" thickBot="1" x14ac:dyDescent="0.3">
      <c r="B15" s="68"/>
      <c r="C15" s="6"/>
      <c r="D15" s="68"/>
      <c r="E15" s="68"/>
      <c r="F15" s="11"/>
      <c r="G15" s="6"/>
      <c r="H15" s="69" t="str">
        <f>IF(ISBLANK(InputInvoicesPaid[[#This Row],[Date Invoiced]]),"",EOMONTH(InputInvoicesPaid[[#This Row],[Date Invoiced]],0))</f>
        <v/>
      </c>
      <c r="I15" s="69"/>
      <c r="K15" s="10">
        <f>IF(InputInvoicesPaid[[#This Row],[EOMonth]]=EOMONTH(FY01_M01,0),InputInvoicesPaid[[#This Row],[Amount Invoiced]],0)</f>
        <v>0</v>
      </c>
      <c r="L15" s="10">
        <f>IF(InputInvoicesPaid[[#This Row],[EOMonth]]=EOMONTH(FY01_M02,0),InputInvoicesPaid[[#This Row],[Amount Invoiced]],0)</f>
        <v>0</v>
      </c>
      <c r="M15" s="10">
        <f>IF(InputInvoicesPaid[[#This Row],[EOMonth]]=EOMONTH(FY01_M03,0),InputInvoicesPaid[[#This Row],[Amount Invoiced]],0)</f>
        <v>0</v>
      </c>
      <c r="N15" s="10">
        <f>IF(InputInvoicesPaid[[#This Row],[EOMonth]]=EOMONTH(FY01_M04,0),InputInvoicesPaid[[#This Row],[Amount Invoiced]],0)</f>
        <v>0</v>
      </c>
      <c r="O15" s="10">
        <f>IF(InputInvoicesPaid[[#This Row],[EOMonth]]=EOMONTH(FY01_M05,0),InputInvoicesPaid[[#This Row],[Amount Invoiced]],0)</f>
        <v>0</v>
      </c>
      <c r="P15" s="10">
        <f>IF(InputInvoicesPaid[[#This Row],[EOMonth]]=EOMONTH(FY01_M06,0),InputInvoicesPaid[[#This Row],[Amount Invoiced]],0)</f>
        <v>0</v>
      </c>
      <c r="Q15" s="10">
        <f>IF(InputInvoicesPaid[[#This Row],[EOMonth]]=EOMONTH(FY01_M07,0),InputInvoicesPaid[[#This Row],[Amount Invoiced]],0)</f>
        <v>0</v>
      </c>
      <c r="R15" s="10">
        <f>IF(InputInvoicesPaid[[#This Row],[EOMonth]]=EOMONTH(FY01_M08,0),InputInvoicesPaid[[#This Row],[Amount Invoiced]],0)</f>
        <v>0</v>
      </c>
      <c r="S15" s="10">
        <f>IF(InputInvoicesPaid[[#This Row],[EOMonth]]=EOMONTH(FY01_M09,0),InputInvoicesPaid[[#This Row],[Amount Invoiced]],0)</f>
        <v>0</v>
      </c>
      <c r="T15" s="10">
        <f>IF(InputInvoicesPaid[[#This Row],[EOMonth]]=EOMONTH(FY01_M10,0),InputInvoicesPaid[[#This Row],[Amount Invoiced]],0)</f>
        <v>0</v>
      </c>
      <c r="U15" s="10">
        <f>IF(InputInvoicesPaid[[#This Row],[EOMonth]]=EOMONTH(FY01_M11,0),InputInvoicesPaid[[#This Row],[Amount Invoiced]],0)</f>
        <v>0</v>
      </c>
      <c r="V15" s="10">
        <f>IF(InputInvoicesPaid[[#This Row],[EOMonth]]=EOMONTH(FY01_M12,0),InputInvoicesPaid[[#This Row],[Amount Invoiced]],0)</f>
        <v>0</v>
      </c>
      <c r="W15" s="18">
        <f>IF(InputInvoicesPaid[[#This Row],[EOMonth]]=EOMONTH(FY02_M01,0),InputInvoicesPaid[[#This Row],[Amount Invoiced]],0)</f>
        <v>0</v>
      </c>
      <c r="X15" s="18">
        <f>IF(InputInvoicesPaid[[#This Row],[EOMonth]]=EOMONTH(FY02_M02,0),InputInvoicesPaid[[#This Row],[Amount Invoiced]],0)</f>
        <v>0</v>
      </c>
      <c r="Y15" s="18">
        <f>IF(InputInvoicesPaid[[#This Row],[EOMonth]]=EOMONTH(FY02_M03,0),InputInvoicesPaid[[#This Row],[Amount Invoiced]],0)</f>
        <v>0</v>
      </c>
      <c r="Z15" s="18">
        <f>IF(InputInvoicesPaid[[#This Row],[EOMonth]]=EOMONTH(FY02_M04,0),InputInvoicesPaid[[#This Row],[Amount Invoiced]],0)</f>
        <v>0</v>
      </c>
      <c r="AA15" s="18">
        <f>IF(InputInvoicesPaid[[#This Row],[EOMonth]]=EOMONTH(FY02_M05,0),InputInvoicesPaid[[#This Row],[Amount Invoiced]],0)</f>
        <v>0</v>
      </c>
      <c r="AB15" s="18">
        <f>IF(InputInvoicesPaid[[#This Row],[EOMonth]]=EOMONTH(FY02_M06,0),InputInvoicesPaid[[#This Row],[Amount Invoiced]],0)</f>
        <v>0</v>
      </c>
      <c r="AC15" s="18">
        <f>IF(InputInvoicesPaid[[#This Row],[EOMonth]]=EOMONTH(FY02_M07,0),InputInvoicesPaid[[#This Row],[Amount Invoiced]],0)</f>
        <v>0</v>
      </c>
      <c r="AD15" s="18">
        <f>IF(InputInvoicesPaid[[#This Row],[EOMonth]]=EOMONTH(FY02_M08,0),InputInvoicesPaid[[#This Row],[Amount Invoiced]],0)</f>
        <v>0</v>
      </c>
      <c r="AE15" s="18">
        <f>IF(InputInvoicesPaid[[#This Row],[EOMonth]]=EOMONTH(FY02_M09,0),InputInvoicesPaid[[#This Row],[Amount Invoiced]],0)</f>
        <v>0</v>
      </c>
      <c r="AF15" s="18">
        <f>IF(InputInvoicesPaid[[#This Row],[EOMonth]]=EOMONTH(FY02_M10,0),InputInvoicesPaid[[#This Row],[Amount Invoiced]],0)</f>
        <v>0</v>
      </c>
      <c r="AG15" s="18">
        <f>IF(InputInvoicesPaid[[#This Row],[EOMonth]]=EOMONTH(FY02_M11,0),InputInvoicesPaid[[#This Row],[Amount Invoiced]],0)</f>
        <v>0</v>
      </c>
      <c r="AH15" s="18">
        <f>IF(InputInvoicesPaid[[#This Row],[EOMonth]]=EOMONTH(FY02_M12,0),InputInvoicesPaid[[#This Row],[Amount Invoiced]],0)</f>
        <v>0</v>
      </c>
      <c r="AI15" s="18">
        <f>IF(InputInvoicesPaid[[#This Row],[EOMonth]]=EOMONTH(FY03_M01,0),InputInvoicesPaid[[#This Row],[Amount Invoiced]],0)</f>
        <v>0</v>
      </c>
      <c r="AJ15" s="18">
        <f>IF(InputInvoicesPaid[[#This Row],[EOMonth]]=EOMONTH(FY03_M02,0),InputInvoicesPaid[[#This Row],[Amount Invoiced]],0)</f>
        <v>0</v>
      </c>
      <c r="AK15" s="18">
        <f>IF(InputInvoicesPaid[[#This Row],[EOMonth]]=EOMONTH(FY03_M03,0),InputInvoicesPaid[[#This Row],[Amount Invoiced]],0)</f>
        <v>0</v>
      </c>
      <c r="AL15" s="18">
        <f>IF(InputInvoicesPaid[[#This Row],[EOMonth]]=EOMONTH(FY03_M04,0),InputInvoicesPaid[[#This Row],[Amount Invoiced]],0)</f>
        <v>0</v>
      </c>
      <c r="AM15" s="18">
        <f>IF(InputInvoicesPaid[[#This Row],[EOMonth]]=EOMONTH(FY03_M05,0),InputInvoicesPaid[[#This Row],[Amount Invoiced]],0)</f>
        <v>0</v>
      </c>
      <c r="AN15" s="18">
        <f>IF(InputInvoicesPaid[[#This Row],[EOMonth]]=EOMONTH(FY03_M06,0),InputInvoicesPaid[[#This Row],[Amount Invoiced]],0)</f>
        <v>0</v>
      </c>
      <c r="AO15" s="18">
        <f>IF(InputInvoicesPaid[[#This Row],[EOMonth]]=EOMONTH(FY03_M07,0),InputInvoicesPaid[[#This Row],[Amount Invoiced]],0)</f>
        <v>0</v>
      </c>
      <c r="AP15" s="18">
        <f>IF(InputInvoicesPaid[[#This Row],[EOMonth]]=EOMONTH(FY03_M08,0),InputInvoicesPaid[[#This Row],[Amount Invoiced]],0)</f>
        <v>0</v>
      </c>
      <c r="AQ15" s="18">
        <f>IF(InputInvoicesPaid[[#This Row],[EOMonth]]=EOMONTH(FY03_M09,0),InputInvoicesPaid[[#This Row],[Amount Invoiced]],0)</f>
        <v>0</v>
      </c>
      <c r="AR15" s="18">
        <f>IF(InputInvoicesPaid[[#This Row],[EOMonth]]=EOMONTH(FY03_M10,0),InputInvoicesPaid[[#This Row],[Amount Invoiced]],0)</f>
        <v>0</v>
      </c>
      <c r="AS15" s="18">
        <f>IF(InputInvoicesPaid[[#This Row],[EOMonth]]=EOMONTH(FY03_M11,0),InputInvoicesPaid[[#This Row],[Amount Invoiced]],0)</f>
        <v>0</v>
      </c>
      <c r="AT15" s="18">
        <f>IF(InputInvoicesPaid[[#This Row],[EOMonth]]=EOMONTH(FY03_M12,0),InputInvoicesPaid[[#This Row],[Amount Invoiced]],0)</f>
        <v>0</v>
      </c>
      <c r="AU15" s="18">
        <f>IF(InputInvoicesPaid[[#This Row],[EOMonth]]=EOMONTH(FY04_M01,0),InputInvoicesPaid[[#This Row],[Amount Invoiced]],0)</f>
        <v>0</v>
      </c>
      <c r="AV15" s="18">
        <f>IF(InputInvoicesPaid[[#This Row],[EOMonth]]=EOMONTH(FY04_M02,0),InputInvoicesPaid[[#This Row],[Amount Invoiced]],0)</f>
        <v>0</v>
      </c>
      <c r="AW15" s="18">
        <f>IF(InputInvoicesPaid[[#This Row],[EOMonth]]=EOMONTH(FY04_M03,0),InputInvoicesPaid[[#This Row],[Amount Invoiced]],0)</f>
        <v>0</v>
      </c>
      <c r="AX15" s="18">
        <f>IF(InputInvoicesPaid[[#This Row],[EOMonth]]=EOMONTH(FY04_M04,0),InputInvoicesPaid[[#This Row],[Amount Invoiced]],0)</f>
        <v>0</v>
      </c>
      <c r="AY15" s="18">
        <f>IF(InputInvoicesPaid[[#This Row],[EOMonth]]=EOMONTH(FY04_M05,0),InputInvoicesPaid[[#This Row],[Amount Invoiced]],0)</f>
        <v>0</v>
      </c>
      <c r="AZ15" s="18">
        <f>IF(InputInvoicesPaid[[#This Row],[EOMonth]]=EOMONTH(FY04_M06,0),InputInvoicesPaid[[#This Row],[Amount Invoiced]],0)</f>
        <v>0</v>
      </c>
      <c r="BA15" s="18">
        <f>IF(InputInvoicesPaid[[#This Row],[EOMonth]]=EOMONTH(FY04_M07,0),InputInvoicesPaid[[#This Row],[Amount Invoiced]],0)</f>
        <v>0</v>
      </c>
      <c r="BB15" s="18">
        <f>IF(InputInvoicesPaid[[#This Row],[EOMonth]]=EOMONTH(FY04_M08,0),InputInvoicesPaid[[#This Row],[Amount Invoiced]],0)</f>
        <v>0</v>
      </c>
      <c r="BC15" s="18">
        <f>IF(InputInvoicesPaid[[#This Row],[EOMonth]]=EOMONTH(FY04_M09,0),InputInvoicesPaid[[#This Row],[Amount Invoiced]],0)</f>
        <v>0</v>
      </c>
      <c r="BD15" s="18">
        <f>IF(InputInvoicesPaid[[#This Row],[EOMonth]]=EOMONTH(FY04_M10,0),InputInvoicesPaid[[#This Row],[Amount Invoiced]],0)</f>
        <v>0</v>
      </c>
      <c r="BE15" s="18">
        <f>IF(InputInvoicesPaid[[#This Row],[EOMonth]]=EOMONTH(FY04_M11,0),InputInvoicesPaid[[#This Row],[Amount Invoiced]],0)</f>
        <v>0</v>
      </c>
      <c r="BF15" s="18">
        <f>IF(InputInvoicesPaid[[#This Row],[EOMonth]]=EOMONTH(FY04_M12,0),InputInvoicesPaid[[#This Row],[Amount Invoiced]],0)</f>
        <v>0</v>
      </c>
      <c r="BG15" s="18">
        <f>IF(InputInvoicesPaid[[#This Row],[EOMonth]]=EOMONTH(FY05_M01,0),InputInvoicesPaid[[#This Row],[Amount Invoiced]],0)</f>
        <v>0</v>
      </c>
      <c r="BH15" s="18">
        <f>IF(InputInvoicesPaid[[#This Row],[EOMonth]]=EOMONTH(FY05_M02,0),InputInvoicesPaid[[#This Row],[Amount Invoiced]],0)</f>
        <v>0</v>
      </c>
      <c r="BI15" s="18">
        <f>IF(InputInvoicesPaid[[#This Row],[EOMonth]]=EOMONTH(FY05_M03,0),InputInvoicesPaid[[#This Row],[Amount Invoiced]],0)</f>
        <v>0</v>
      </c>
      <c r="BJ15" s="18">
        <f>IF(InputInvoicesPaid[[#This Row],[EOMonth]]=EOMONTH(FY05_M04,0),InputInvoicesPaid[[#This Row],[Amount Invoiced]],0)</f>
        <v>0</v>
      </c>
      <c r="BK15" s="18">
        <f>IF(InputInvoicesPaid[[#This Row],[EOMonth]]=EOMONTH(FY05_M05,0),InputInvoicesPaid[[#This Row],[Amount Invoiced]],0)</f>
        <v>0</v>
      </c>
      <c r="BL15" s="18">
        <f>IF(InputInvoicesPaid[[#This Row],[EOMonth]]=EOMONTH(FY05_M06,0),InputInvoicesPaid[[#This Row],[Amount Invoiced]],0)</f>
        <v>0</v>
      </c>
      <c r="BM15" s="18">
        <f>IF(InputInvoicesPaid[[#This Row],[EOMonth]]=EOMONTH(FY05_M07,0),InputInvoicesPaid[[#This Row],[Amount Invoiced]],0)</f>
        <v>0</v>
      </c>
      <c r="BN15" s="18">
        <f>IF(InputInvoicesPaid[[#This Row],[EOMonth]]=EOMONTH(FY05_M08,0),InputInvoicesPaid[[#This Row],[Amount Invoiced]],0)</f>
        <v>0</v>
      </c>
      <c r="BO15" s="18">
        <f>IF(InputInvoicesPaid[[#This Row],[EOMonth]]=EOMONTH(FY05_M09,0),InputInvoicesPaid[[#This Row],[Amount Invoiced]],0)</f>
        <v>0</v>
      </c>
      <c r="BP15" s="18">
        <f>IF(InputInvoicesPaid[[#This Row],[EOMonth]]=EOMONTH(FY05_M10,0),InputInvoicesPaid[[#This Row],[Amount Invoiced]],0)</f>
        <v>0</v>
      </c>
      <c r="BQ15" s="18">
        <f>IF(InputInvoicesPaid[[#This Row],[EOMonth]]=EOMONTH(FY05_M11,0),InputInvoicesPaid[[#This Row],[Amount Invoiced]],0)</f>
        <v>0</v>
      </c>
      <c r="BR15" s="18">
        <f>IF(InputInvoicesPaid[[#This Row],[EOMonth]]=EOMONTH(FY05_M12,0),InputInvoicesPaid[[#This Row],[Amount Invoiced]],0)</f>
        <v>0</v>
      </c>
    </row>
    <row r="16" spans="2:70" ht="16.5" thickTop="1" thickBot="1" x14ac:dyDescent="0.3">
      <c r="B16" s="68"/>
      <c r="C16" s="6"/>
      <c r="D16" s="68"/>
      <c r="E16" s="68"/>
      <c r="F16" s="11"/>
      <c r="G16" s="6"/>
      <c r="H16" s="69" t="str">
        <f>IF(ISBLANK(InputInvoicesPaid[[#This Row],[Date Invoiced]]),"",EOMONTH(InputInvoicesPaid[[#This Row],[Date Invoiced]],0))</f>
        <v/>
      </c>
      <c r="I16" s="69"/>
      <c r="K16" s="10">
        <f>IF(InputInvoicesPaid[[#This Row],[EOMonth]]=EOMONTH(FY01_M01,0),InputInvoicesPaid[[#This Row],[Amount Invoiced]],0)</f>
        <v>0</v>
      </c>
      <c r="L16" s="10">
        <f>IF(InputInvoicesPaid[[#This Row],[EOMonth]]=EOMONTH(FY01_M02,0),InputInvoicesPaid[[#This Row],[Amount Invoiced]],0)</f>
        <v>0</v>
      </c>
      <c r="M16" s="10">
        <f>IF(InputInvoicesPaid[[#This Row],[EOMonth]]=EOMONTH(FY01_M03,0),InputInvoicesPaid[[#This Row],[Amount Invoiced]],0)</f>
        <v>0</v>
      </c>
      <c r="N16" s="10">
        <f>IF(InputInvoicesPaid[[#This Row],[EOMonth]]=EOMONTH(FY01_M04,0),InputInvoicesPaid[[#This Row],[Amount Invoiced]],0)</f>
        <v>0</v>
      </c>
      <c r="O16" s="10">
        <f>IF(InputInvoicesPaid[[#This Row],[EOMonth]]=EOMONTH(FY01_M05,0),InputInvoicesPaid[[#This Row],[Amount Invoiced]],0)</f>
        <v>0</v>
      </c>
      <c r="P16" s="10">
        <f>IF(InputInvoicesPaid[[#This Row],[EOMonth]]=EOMONTH(FY01_M06,0),InputInvoicesPaid[[#This Row],[Amount Invoiced]],0)</f>
        <v>0</v>
      </c>
      <c r="Q16" s="10">
        <f>IF(InputInvoicesPaid[[#This Row],[EOMonth]]=EOMONTH(FY01_M07,0),InputInvoicesPaid[[#This Row],[Amount Invoiced]],0)</f>
        <v>0</v>
      </c>
      <c r="R16" s="10">
        <f>IF(InputInvoicesPaid[[#This Row],[EOMonth]]=EOMONTH(FY01_M08,0),InputInvoicesPaid[[#This Row],[Amount Invoiced]],0)</f>
        <v>0</v>
      </c>
      <c r="S16" s="10">
        <f>IF(InputInvoicesPaid[[#This Row],[EOMonth]]=EOMONTH(FY01_M09,0),InputInvoicesPaid[[#This Row],[Amount Invoiced]],0)</f>
        <v>0</v>
      </c>
      <c r="T16" s="10">
        <f>IF(InputInvoicesPaid[[#This Row],[EOMonth]]=EOMONTH(FY01_M10,0),InputInvoicesPaid[[#This Row],[Amount Invoiced]],0)</f>
        <v>0</v>
      </c>
      <c r="U16" s="10">
        <f>IF(InputInvoicesPaid[[#This Row],[EOMonth]]=EOMONTH(FY01_M11,0),InputInvoicesPaid[[#This Row],[Amount Invoiced]],0)</f>
        <v>0</v>
      </c>
      <c r="V16" s="10">
        <f>IF(InputInvoicesPaid[[#This Row],[EOMonth]]=EOMONTH(FY01_M12,0),InputInvoicesPaid[[#This Row],[Amount Invoiced]],0)</f>
        <v>0</v>
      </c>
      <c r="W16" s="18">
        <f>IF(InputInvoicesPaid[[#This Row],[EOMonth]]=EOMONTH(FY02_M01,0),InputInvoicesPaid[[#This Row],[Amount Invoiced]],0)</f>
        <v>0</v>
      </c>
      <c r="X16" s="18">
        <f>IF(InputInvoicesPaid[[#This Row],[EOMonth]]=EOMONTH(FY02_M02,0),InputInvoicesPaid[[#This Row],[Amount Invoiced]],0)</f>
        <v>0</v>
      </c>
      <c r="Y16" s="18">
        <f>IF(InputInvoicesPaid[[#This Row],[EOMonth]]=EOMONTH(FY02_M03,0),InputInvoicesPaid[[#This Row],[Amount Invoiced]],0)</f>
        <v>0</v>
      </c>
      <c r="Z16" s="18">
        <f>IF(InputInvoicesPaid[[#This Row],[EOMonth]]=EOMONTH(FY02_M04,0),InputInvoicesPaid[[#This Row],[Amount Invoiced]],0)</f>
        <v>0</v>
      </c>
      <c r="AA16" s="18">
        <f>IF(InputInvoicesPaid[[#This Row],[EOMonth]]=EOMONTH(FY02_M05,0),InputInvoicesPaid[[#This Row],[Amount Invoiced]],0)</f>
        <v>0</v>
      </c>
      <c r="AB16" s="18">
        <f>IF(InputInvoicesPaid[[#This Row],[EOMonth]]=EOMONTH(FY02_M06,0),InputInvoicesPaid[[#This Row],[Amount Invoiced]],0)</f>
        <v>0</v>
      </c>
      <c r="AC16" s="18">
        <f>IF(InputInvoicesPaid[[#This Row],[EOMonth]]=EOMONTH(FY02_M07,0),InputInvoicesPaid[[#This Row],[Amount Invoiced]],0)</f>
        <v>0</v>
      </c>
      <c r="AD16" s="18">
        <f>IF(InputInvoicesPaid[[#This Row],[EOMonth]]=EOMONTH(FY02_M08,0),InputInvoicesPaid[[#This Row],[Amount Invoiced]],0)</f>
        <v>0</v>
      </c>
      <c r="AE16" s="18">
        <f>IF(InputInvoicesPaid[[#This Row],[EOMonth]]=EOMONTH(FY02_M09,0),InputInvoicesPaid[[#This Row],[Amount Invoiced]],0)</f>
        <v>0</v>
      </c>
      <c r="AF16" s="18">
        <f>IF(InputInvoicesPaid[[#This Row],[EOMonth]]=EOMONTH(FY02_M10,0),InputInvoicesPaid[[#This Row],[Amount Invoiced]],0)</f>
        <v>0</v>
      </c>
      <c r="AG16" s="18">
        <f>IF(InputInvoicesPaid[[#This Row],[EOMonth]]=EOMONTH(FY02_M11,0),InputInvoicesPaid[[#This Row],[Amount Invoiced]],0)</f>
        <v>0</v>
      </c>
      <c r="AH16" s="18">
        <f>IF(InputInvoicesPaid[[#This Row],[EOMonth]]=EOMONTH(FY02_M12,0),InputInvoicesPaid[[#This Row],[Amount Invoiced]],0)</f>
        <v>0</v>
      </c>
      <c r="AI16" s="18">
        <f>IF(InputInvoicesPaid[[#This Row],[EOMonth]]=EOMONTH(FY03_M01,0),InputInvoicesPaid[[#This Row],[Amount Invoiced]],0)</f>
        <v>0</v>
      </c>
      <c r="AJ16" s="18">
        <f>IF(InputInvoicesPaid[[#This Row],[EOMonth]]=EOMONTH(FY03_M02,0),InputInvoicesPaid[[#This Row],[Amount Invoiced]],0)</f>
        <v>0</v>
      </c>
      <c r="AK16" s="18">
        <f>IF(InputInvoicesPaid[[#This Row],[EOMonth]]=EOMONTH(FY03_M03,0),InputInvoicesPaid[[#This Row],[Amount Invoiced]],0)</f>
        <v>0</v>
      </c>
      <c r="AL16" s="18">
        <f>IF(InputInvoicesPaid[[#This Row],[EOMonth]]=EOMONTH(FY03_M04,0),InputInvoicesPaid[[#This Row],[Amount Invoiced]],0)</f>
        <v>0</v>
      </c>
      <c r="AM16" s="18">
        <f>IF(InputInvoicesPaid[[#This Row],[EOMonth]]=EOMONTH(FY03_M05,0),InputInvoicesPaid[[#This Row],[Amount Invoiced]],0)</f>
        <v>0</v>
      </c>
      <c r="AN16" s="18">
        <f>IF(InputInvoicesPaid[[#This Row],[EOMonth]]=EOMONTH(FY03_M06,0),InputInvoicesPaid[[#This Row],[Amount Invoiced]],0)</f>
        <v>0</v>
      </c>
      <c r="AO16" s="18">
        <f>IF(InputInvoicesPaid[[#This Row],[EOMonth]]=EOMONTH(FY03_M07,0),InputInvoicesPaid[[#This Row],[Amount Invoiced]],0)</f>
        <v>0</v>
      </c>
      <c r="AP16" s="18">
        <f>IF(InputInvoicesPaid[[#This Row],[EOMonth]]=EOMONTH(FY03_M08,0),InputInvoicesPaid[[#This Row],[Amount Invoiced]],0)</f>
        <v>0</v>
      </c>
      <c r="AQ16" s="18">
        <f>IF(InputInvoicesPaid[[#This Row],[EOMonth]]=EOMONTH(FY03_M09,0),InputInvoicesPaid[[#This Row],[Amount Invoiced]],0)</f>
        <v>0</v>
      </c>
      <c r="AR16" s="18">
        <f>IF(InputInvoicesPaid[[#This Row],[EOMonth]]=EOMONTH(FY03_M10,0),InputInvoicesPaid[[#This Row],[Amount Invoiced]],0)</f>
        <v>0</v>
      </c>
      <c r="AS16" s="18">
        <f>IF(InputInvoicesPaid[[#This Row],[EOMonth]]=EOMONTH(FY03_M11,0),InputInvoicesPaid[[#This Row],[Amount Invoiced]],0)</f>
        <v>0</v>
      </c>
      <c r="AT16" s="18">
        <f>IF(InputInvoicesPaid[[#This Row],[EOMonth]]=EOMONTH(FY03_M12,0),InputInvoicesPaid[[#This Row],[Amount Invoiced]],0)</f>
        <v>0</v>
      </c>
      <c r="AU16" s="18">
        <f>IF(InputInvoicesPaid[[#This Row],[EOMonth]]=EOMONTH(FY04_M01,0),InputInvoicesPaid[[#This Row],[Amount Invoiced]],0)</f>
        <v>0</v>
      </c>
      <c r="AV16" s="18">
        <f>IF(InputInvoicesPaid[[#This Row],[EOMonth]]=EOMONTH(FY04_M02,0),InputInvoicesPaid[[#This Row],[Amount Invoiced]],0)</f>
        <v>0</v>
      </c>
      <c r="AW16" s="18">
        <f>IF(InputInvoicesPaid[[#This Row],[EOMonth]]=EOMONTH(FY04_M03,0),InputInvoicesPaid[[#This Row],[Amount Invoiced]],0)</f>
        <v>0</v>
      </c>
      <c r="AX16" s="18">
        <f>IF(InputInvoicesPaid[[#This Row],[EOMonth]]=EOMONTH(FY04_M04,0),InputInvoicesPaid[[#This Row],[Amount Invoiced]],0)</f>
        <v>0</v>
      </c>
      <c r="AY16" s="18">
        <f>IF(InputInvoicesPaid[[#This Row],[EOMonth]]=EOMONTH(FY04_M05,0),InputInvoicesPaid[[#This Row],[Amount Invoiced]],0)</f>
        <v>0</v>
      </c>
      <c r="AZ16" s="18">
        <f>IF(InputInvoicesPaid[[#This Row],[EOMonth]]=EOMONTH(FY04_M06,0),InputInvoicesPaid[[#This Row],[Amount Invoiced]],0)</f>
        <v>0</v>
      </c>
      <c r="BA16" s="18">
        <f>IF(InputInvoicesPaid[[#This Row],[EOMonth]]=EOMONTH(FY04_M07,0),InputInvoicesPaid[[#This Row],[Amount Invoiced]],0)</f>
        <v>0</v>
      </c>
      <c r="BB16" s="18">
        <f>IF(InputInvoicesPaid[[#This Row],[EOMonth]]=EOMONTH(FY04_M08,0),InputInvoicesPaid[[#This Row],[Amount Invoiced]],0)</f>
        <v>0</v>
      </c>
      <c r="BC16" s="18">
        <f>IF(InputInvoicesPaid[[#This Row],[EOMonth]]=EOMONTH(FY04_M09,0),InputInvoicesPaid[[#This Row],[Amount Invoiced]],0)</f>
        <v>0</v>
      </c>
      <c r="BD16" s="18">
        <f>IF(InputInvoicesPaid[[#This Row],[EOMonth]]=EOMONTH(FY04_M10,0),InputInvoicesPaid[[#This Row],[Amount Invoiced]],0)</f>
        <v>0</v>
      </c>
      <c r="BE16" s="18">
        <f>IF(InputInvoicesPaid[[#This Row],[EOMonth]]=EOMONTH(FY04_M11,0),InputInvoicesPaid[[#This Row],[Amount Invoiced]],0)</f>
        <v>0</v>
      </c>
      <c r="BF16" s="18">
        <f>IF(InputInvoicesPaid[[#This Row],[EOMonth]]=EOMONTH(FY04_M12,0),InputInvoicesPaid[[#This Row],[Amount Invoiced]],0)</f>
        <v>0</v>
      </c>
      <c r="BG16" s="18">
        <f>IF(InputInvoicesPaid[[#This Row],[EOMonth]]=EOMONTH(FY05_M01,0),InputInvoicesPaid[[#This Row],[Amount Invoiced]],0)</f>
        <v>0</v>
      </c>
      <c r="BH16" s="18">
        <f>IF(InputInvoicesPaid[[#This Row],[EOMonth]]=EOMONTH(FY05_M02,0),InputInvoicesPaid[[#This Row],[Amount Invoiced]],0)</f>
        <v>0</v>
      </c>
      <c r="BI16" s="18">
        <f>IF(InputInvoicesPaid[[#This Row],[EOMonth]]=EOMONTH(FY05_M03,0),InputInvoicesPaid[[#This Row],[Amount Invoiced]],0)</f>
        <v>0</v>
      </c>
      <c r="BJ16" s="18">
        <f>IF(InputInvoicesPaid[[#This Row],[EOMonth]]=EOMONTH(FY05_M04,0),InputInvoicesPaid[[#This Row],[Amount Invoiced]],0)</f>
        <v>0</v>
      </c>
      <c r="BK16" s="18">
        <f>IF(InputInvoicesPaid[[#This Row],[EOMonth]]=EOMONTH(FY05_M05,0),InputInvoicesPaid[[#This Row],[Amount Invoiced]],0)</f>
        <v>0</v>
      </c>
      <c r="BL16" s="18">
        <f>IF(InputInvoicesPaid[[#This Row],[EOMonth]]=EOMONTH(FY05_M06,0),InputInvoicesPaid[[#This Row],[Amount Invoiced]],0)</f>
        <v>0</v>
      </c>
      <c r="BM16" s="18">
        <f>IF(InputInvoicesPaid[[#This Row],[EOMonth]]=EOMONTH(FY05_M07,0),InputInvoicesPaid[[#This Row],[Amount Invoiced]],0)</f>
        <v>0</v>
      </c>
      <c r="BN16" s="18">
        <f>IF(InputInvoicesPaid[[#This Row],[EOMonth]]=EOMONTH(FY05_M08,0),InputInvoicesPaid[[#This Row],[Amount Invoiced]],0)</f>
        <v>0</v>
      </c>
      <c r="BO16" s="18">
        <f>IF(InputInvoicesPaid[[#This Row],[EOMonth]]=EOMONTH(FY05_M09,0),InputInvoicesPaid[[#This Row],[Amount Invoiced]],0)</f>
        <v>0</v>
      </c>
      <c r="BP16" s="18">
        <f>IF(InputInvoicesPaid[[#This Row],[EOMonth]]=EOMONTH(FY05_M10,0),InputInvoicesPaid[[#This Row],[Amount Invoiced]],0)</f>
        <v>0</v>
      </c>
      <c r="BQ16" s="18">
        <f>IF(InputInvoicesPaid[[#This Row],[EOMonth]]=EOMONTH(FY05_M11,0),InputInvoicesPaid[[#This Row],[Amount Invoiced]],0)</f>
        <v>0</v>
      </c>
      <c r="BR16" s="18">
        <f>IF(InputInvoicesPaid[[#This Row],[EOMonth]]=EOMONTH(FY05_M12,0),InputInvoicesPaid[[#This Row],[Amount Invoiced]],0)</f>
        <v>0</v>
      </c>
    </row>
    <row r="17" spans="2:70" ht="16.5" thickTop="1" thickBot="1" x14ac:dyDescent="0.3">
      <c r="B17" s="68"/>
      <c r="C17" s="6"/>
      <c r="D17" s="68"/>
      <c r="E17" s="68"/>
      <c r="F17" s="11"/>
      <c r="G17" s="6"/>
      <c r="H17" s="69" t="str">
        <f>IF(ISBLANK(InputInvoicesPaid[[#This Row],[Date Invoiced]]),"",EOMONTH(InputInvoicesPaid[[#This Row],[Date Invoiced]],0))</f>
        <v/>
      </c>
      <c r="I17" s="69"/>
      <c r="K17" s="10">
        <f>IF(InputInvoicesPaid[[#This Row],[EOMonth]]=EOMONTH(FY01_M01,0),InputInvoicesPaid[[#This Row],[Amount Invoiced]],0)</f>
        <v>0</v>
      </c>
      <c r="L17" s="10">
        <f>IF(InputInvoicesPaid[[#This Row],[EOMonth]]=EOMONTH(FY01_M02,0),InputInvoicesPaid[[#This Row],[Amount Invoiced]],0)</f>
        <v>0</v>
      </c>
      <c r="M17" s="10">
        <f>IF(InputInvoicesPaid[[#This Row],[EOMonth]]=EOMONTH(FY01_M03,0),InputInvoicesPaid[[#This Row],[Amount Invoiced]],0)</f>
        <v>0</v>
      </c>
      <c r="N17" s="10">
        <f>IF(InputInvoicesPaid[[#This Row],[EOMonth]]=EOMONTH(FY01_M04,0),InputInvoicesPaid[[#This Row],[Amount Invoiced]],0)</f>
        <v>0</v>
      </c>
      <c r="O17" s="10">
        <f>IF(InputInvoicesPaid[[#This Row],[EOMonth]]=EOMONTH(FY01_M05,0),InputInvoicesPaid[[#This Row],[Amount Invoiced]],0)</f>
        <v>0</v>
      </c>
      <c r="P17" s="10">
        <f>IF(InputInvoicesPaid[[#This Row],[EOMonth]]=EOMONTH(FY01_M06,0),InputInvoicesPaid[[#This Row],[Amount Invoiced]],0)</f>
        <v>0</v>
      </c>
      <c r="Q17" s="10">
        <f>IF(InputInvoicesPaid[[#This Row],[EOMonth]]=EOMONTH(FY01_M07,0),InputInvoicesPaid[[#This Row],[Amount Invoiced]],0)</f>
        <v>0</v>
      </c>
      <c r="R17" s="10">
        <f>IF(InputInvoicesPaid[[#This Row],[EOMonth]]=EOMONTH(FY01_M08,0),InputInvoicesPaid[[#This Row],[Amount Invoiced]],0)</f>
        <v>0</v>
      </c>
      <c r="S17" s="10">
        <f>IF(InputInvoicesPaid[[#This Row],[EOMonth]]=EOMONTH(FY01_M09,0),InputInvoicesPaid[[#This Row],[Amount Invoiced]],0)</f>
        <v>0</v>
      </c>
      <c r="T17" s="10">
        <f>IF(InputInvoicesPaid[[#This Row],[EOMonth]]=EOMONTH(FY01_M10,0),InputInvoicesPaid[[#This Row],[Amount Invoiced]],0)</f>
        <v>0</v>
      </c>
      <c r="U17" s="10">
        <f>IF(InputInvoicesPaid[[#This Row],[EOMonth]]=EOMONTH(FY01_M11,0),InputInvoicesPaid[[#This Row],[Amount Invoiced]],0)</f>
        <v>0</v>
      </c>
      <c r="V17" s="10">
        <f>IF(InputInvoicesPaid[[#This Row],[EOMonth]]=EOMONTH(FY01_M12,0),InputInvoicesPaid[[#This Row],[Amount Invoiced]],0)</f>
        <v>0</v>
      </c>
      <c r="W17" s="18">
        <f>IF(InputInvoicesPaid[[#This Row],[EOMonth]]=EOMONTH(FY02_M01,0),InputInvoicesPaid[[#This Row],[Amount Invoiced]],0)</f>
        <v>0</v>
      </c>
      <c r="X17" s="18">
        <f>IF(InputInvoicesPaid[[#This Row],[EOMonth]]=EOMONTH(FY02_M02,0),InputInvoicesPaid[[#This Row],[Amount Invoiced]],0)</f>
        <v>0</v>
      </c>
      <c r="Y17" s="18">
        <f>IF(InputInvoicesPaid[[#This Row],[EOMonth]]=EOMONTH(FY02_M03,0),InputInvoicesPaid[[#This Row],[Amount Invoiced]],0)</f>
        <v>0</v>
      </c>
      <c r="Z17" s="18">
        <f>IF(InputInvoicesPaid[[#This Row],[EOMonth]]=EOMONTH(FY02_M04,0),InputInvoicesPaid[[#This Row],[Amount Invoiced]],0)</f>
        <v>0</v>
      </c>
      <c r="AA17" s="18">
        <f>IF(InputInvoicesPaid[[#This Row],[EOMonth]]=EOMONTH(FY02_M05,0),InputInvoicesPaid[[#This Row],[Amount Invoiced]],0)</f>
        <v>0</v>
      </c>
      <c r="AB17" s="18">
        <f>IF(InputInvoicesPaid[[#This Row],[EOMonth]]=EOMONTH(FY02_M06,0),InputInvoicesPaid[[#This Row],[Amount Invoiced]],0)</f>
        <v>0</v>
      </c>
      <c r="AC17" s="18">
        <f>IF(InputInvoicesPaid[[#This Row],[EOMonth]]=EOMONTH(FY02_M07,0),InputInvoicesPaid[[#This Row],[Amount Invoiced]],0)</f>
        <v>0</v>
      </c>
      <c r="AD17" s="18">
        <f>IF(InputInvoicesPaid[[#This Row],[EOMonth]]=EOMONTH(FY02_M08,0),InputInvoicesPaid[[#This Row],[Amount Invoiced]],0)</f>
        <v>0</v>
      </c>
      <c r="AE17" s="18">
        <f>IF(InputInvoicesPaid[[#This Row],[EOMonth]]=EOMONTH(FY02_M09,0),InputInvoicesPaid[[#This Row],[Amount Invoiced]],0)</f>
        <v>0</v>
      </c>
      <c r="AF17" s="18">
        <f>IF(InputInvoicesPaid[[#This Row],[EOMonth]]=EOMONTH(FY02_M10,0),InputInvoicesPaid[[#This Row],[Amount Invoiced]],0)</f>
        <v>0</v>
      </c>
      <c r="AG17" s="18">
        <f>IF(InputInvoicesPaid[[#This Row],[EOMonth]]=EOMONTH(FY02_M11,0),InputInvoicesPaid[[#This Row],[Amount Invoiced]],0)</f>
        <v>0</v>
      </c>
      <c r="AH17" s="18">
        <f>IF(InputInvoicesPaid[[#This Row],[EOMonth]]=EOMONTH(FY02_M12,0),InputInvoicesPaid[[#This Row],[Amount Invoiced]],0)</f>
        <v>0</v>
      </c>
      <c r="AI17" s="18">
        <f>IF(InputInvoicesPaid[[#This Row],[EOMonth]]=EOMONTH(FY03_M01,0),InputInvoicesPaid[[#This Row],[Amount Invoiced]],0)</f>
        <v>0</v>
      </c>
      <c r="AJ17" s="18">
        <f>IF(InputInvoicesPaid[[#This Row],[EOMonth]]=EOMONTH(FY03_M02,0),InputInvoicesPaid[[#This Row],[Amount Invoiced]],0)</f>
        <v>0</v>
      </c>
      <c r="AK17" s="18">
        <f>IF(InputInvoicesPaid[[#This Row],[EOMonth]]=EOMONTH(FY03_M03,0),InputInvoicesPaid[[#This Row],[Amount Invoiced]],0)</f>
        <v>0</v>
      </c>
      <c r="AL17" s="18">
        <f>IF(InputInvoicesPaid[[#This Row],[EOMonth]]=EOMONTH(FY03_M04,0),InputInvoicesPaid[[#This Row],[Amount Invoiced]],0)</f>
        <v>0</v>
      </c>
      <c r="AM17" s="18">
        <f>IF(InputInvoicesPaid[[#This Row],[EOMonth]]=EOMONTH(FY03_M05,0),InputInvoicesPaid[[#This Row],[Amount Invoiced]],0)</f>
        <v>0</v>
      </c>
      <c r="AN17" s="18">
        <f>IF(InputInvoicesPaid[[#This Row],[EOMonth]]=EOMONTH(FY03_M06,0),InputInvoicesPaid[[#This Row],[Amount Invoiced]],0)</f>
        <v>0</v>
      </c>
      <c r="AO17" s="18">
        <f>IF(InputInvoicesPaid[[#This Row],[EOMonth]]=EOMONTH(FY03_M07,0),InputInvoicesPaid[[#This Row],[Amount Invoiced]],0)</f>
        <v>0</v>
      </c>
      <c r="AP17" s="18">
        <f>IF(InputInvoicesPaid[[#This Row],[EOMonth]]=EOMONTH(FY03_M08,0),InputInvoicesPaid[[#This Row],[Amount Invoiced]],0)</f>
        <v>0</v>
      </c>
      <c r="AQ17" s="18">
        <f>IF(InputInvoicesPaid[[#This Row],[EOMonth]]=EOMONTH(FY03_M09,0),InputInvoicesPaid[[#This Row],[Amount Invoiced]],0)</f>
        <v>0</v>
      </c>
      <c r="AR17" s="18">
        <f>IF(InputInvoicesPaid[[#This Row],[EOMonth]]=EOMONTH(FY03_M10,0),InputInvoicesPaid[[#This Row],[Amount Invoiced]],0)</f>
        <v>0</v>
      </c>
      <c r="AS17" s="18">
        <f>IF(InputInvoicesPaid[[#This Row],[EOMonth]]=EOMONTH(FY03_M11,0),InputInvoicesPaid[[#This Row],[Amount Invoiced]],0)</f>
        <v>0</v>
      </c>
      <c r="AT17" s="18">
        <f>IF(InputInvoicesPaid[[#This Row],[EOMonth]]=EOMONTH(FY03_M12,0),InputInvoicesPaid[[#This Row],[Amount Invoiced]],0)</f>
        <v>0</v>
      </c>
      <c r="AU17" s="18">
        <f>IF(InputInvoicesPaid[[#This Row],[EOMonth]]=EOMONTH(FY04_M01,0),InputInvoicesPaid[[#This Row],[Amount Invoiced]],0)</f>
        <v>0</v>
      </c>
      <c r="AV17" s="18">
        <f>IF(InputInvoicesPaid[[#This Row],[EOMonth]]=EOMONTH(FY04_M02,0),InputInvoicesPaid[[#This Row],[Amount Invoiced]],0)</f>
        <v>0</v>
      </c>
      <c r="AW17" s="18">
        <f>IF(InputInvoicesPaid[[#This Row],[EOMonth]]=EOMONTH(FY04_M03,0),InputInvoicesPaid[[#This Row],[Amount Invoiced]],0)</f>
        <v>0</v>
      </c>
      <c r="AX17" s="18">
        <f>IF(InputInvoicesPaid[[#This Row],[EOMonth]]=EOMONTH(FY04_M04,0),InputInvoicesPaid[[#This Row],[Amount Invoiced]],0)</f>
        <v>0</v>
      </c>
      <c r="AY17" s="18">
        <f>IF(InputInvoicesPaid[[#This Row],[EOMonth]]=EOMONTH(FY04_M05,0),InputInvoicesPaid[[#This Row],[Amount Invoiced]],0)</f>
        <v>0</v>
      </c>
      <c r="AZ17" s="18">
        <f>IF(InputInvoicesPaid[[#This Row],[EOMonth]]=EOMONTH(FY04_M06,0),InputInvoicesPaid[[#This Row],[Amount Invoiced]],0)</f>
        <v>0</v>
      </c>
      <c r="BA17" s="18">
        <f>IF(InputInvoicesPaid[[#This Row],[EOMonth]]=EOMONTH(FY04_M07,0),InputInvoicesPaid[[#This Row],[Amount Invoiced]],0)</f>
        <v>0</v>
      </c>
      <c r="BB17" s="18">
        <f>IF(InputInvoicesPaid[[#This Row],[EOMonth]]=EOMONTH(FY04_M08,0),InputInvoicesPaid[[#This Row],[Amount Invoiced]],0)</f>
        <v>0</v>
      </c>
      <c r="BC17" s="18">
        <f>IF(InputInvoicesPaid[[#This Row],[EOMonth]]=EOMONTH(FY04_M09,0),InputInvoicesPaid[[#This Row],[Amount Invoiced]],0)</f>
        <v>0</v>
      </c>
      <c r="BD17" s="18">
        <f>IF(InputInvoicesPaid[[#This Row],[EOMonth]]=EOMONTH(FY04_M10,0),InputInvoicesPaid[[#This Row],[Amount Invoiced]],0)</f>
        <v>0</v>
      </c>
      <c r="BE17" s="18">
        <f>IF(InputInvoicesPaid[[#This Row],[EOMonth]]=EOMONTH(FY04_M11,0),InputInvoicesPaid[[#This Row],[Amount Invoiced]],0)</f>
        <v>0</v>
      </c>
      <c r="BF17" s="18">
        <f>IF(InputInvoicesPaid[[#This Row],[EOMonth]]=EOMONTH(FY04_M12,0),InputInvoicesPaid[[#This Row],[Amount Invoiced]],0)</f>
        <v>0</v>
      </c>
      <c r="BG17" s="18">
        <f>IF(InputInvoicesPaid[[#This Row],[EOMonth]]=EOMONTH(FY05_M01,0),InputInvoicesPaid[[#This Row],[Amount Invoiced]],0)</f>
        <v>0</v>
      </c>
      <c r="BH17" s="18">
        <f>IF(InputInvoicesPaid[[#This Row],[EOMonth]]=EOMONTH(FY05_M02,0),InputInvoicesPaid[[#This Row],[Amount Invoiced]],0)</f>
        <v>0</v>
      </c>
      <c r="BI17" s="18">
        <f>IF(InputInvoicesPaid[[#This Row],[EOMonth]]=EOMONTH(FY05_M03,0),InputInvoicesPaid[[#This Row],[Amount Invoiced]],0)</f>
        <v>0</v>
      </c>
      <c r="BJ17" s="18">
        <f>IF(InputInvoicesPaid[[#This Row],[EOMonth]]=EOMONTH(FY05_M04,0),InputInvoicesPaid[[#This Row],[Amount Invoiced]],0)</f>
        <v>0</v>
      </c>
      <c r="BK17" s="18">
        <f>IF(InputInvoicesPaid[[#This Row],[EOMonth]]=EOMONTH(FY05_M05,0),InputInvoicesPaid[[#This Row],[Amount Invoiced]],0)</f>
        <v>0</v>
      </c>
      <c r="BL17" s="18">
        <f>IF(InputInvoicesPaid[[#This Row],[EOMonth]]=EOMONTH(FY05_M06,0),InputInvoicesPaid[[#This Row],[Amount Invoiced]],0)</f>
        <v>0</v>
      </c>
      <c r="BM17" s="18">
        <f>IF(InputInvoicesPaid[[#This Row],[EOMonth]]=EOMONTH(FY05_M07,0),InputInvoicesPaid[[#This Row],[Amount Invoiced]],0)</f>
        <v>0</v>
      </c>
      <c r="BN17" s="18">
        <f>IF(InputInvoicesPaid[[#This Row],[EOMonth]]=EOMONTH(FY05_M08,0),InputInvoicesPaid[[#This Row],[Amount Invoiced]],0)</f>
        <v>0</v>
      </c>
      <c r="BO17" s="18">
        <f>IF(InputInvoicesPaid[[#This Row],[EOMonth]]=EOMONTH(FY05_M09,0),InputInvoicesPaid[[#This Row],[Amount Invoiced]],0)</f>
        <v>0</v>
      </c>
      <c r="BP17" s="18">
        <f>IF(InputInvoicesPaid[[#This Row],[EOMonth]]=EOMONTH(FY05_M10,0),InputInvoicesPaid[[#This Row],[Amount Invoiced]],0)</f>
        <v>0</v>
      </c>
      <c r="BQ17" s="18">
        <f>IF(InputInvoicesPaid[[#This Row],[EOMonth]]=EOMONTH(FY05_M11,0),InputInvoicesPaid[[#This Row],[Amount Invoiced]],0)</f>
        <v>0</v>
      </c>
      <c r="BR17" s="18">
        <f>IF(InputInvoicesPaid[[#This Row],[EOMonth]]=EOMONTH(FY05_M12,0),InputInvoicesPaid[[#This Row],[Amount Invoiced]],0)</f>
        <v>0</v>
      </c>
    </row>
    <row r="18" spans="2:70" ht="16.5" thickTop="1" thickBot="1" x14ac:dyDescent="0.3">
      <c r="B18" s="68"/>
      <c r="C18" s="6"/>
      <c r="D18" s="68"/>
      <c r="E18" s="68"/>
      <c r="F18" s="11"/>
      <c r="G18" s="6"/>
      <c r="H18" s="69" t="str">
        <f>IF(ISBLANK(InputInvoicesPaid[[#This Row],[Date Invoiced]]),"",EOMONTH(InputInvoicesPaid[[#This Row],[Date Invoiced]],0))</f>
        <v/>
      </c>
      <c r="I18" s="69"/>
      <c r="K18" s="10">
        <f>IF(InputInvoicesPaid[[#This Row],[EOMonth]]=EOMONTH(FY01_M01,0),InputInvoicesPaid[[#This Row],[Amount Invoiced]],0)</f>
        <v>0</v>
      </c>
      <c r="L18" s="10">
        <f>IF(InputInvoicesPaid[[#This Row],[EOMonth]]=EOMONTH(FY01_M02,0),InputInvoicesPaid[[#This Row],[Amount Invoiced]],0)</f>
        <v>0</v>
      </c>
      <c r="M18" s="10">
        <f>IF(InputInvoicesPaid[[#This Row],[EOMonth]]=EOMONTH(FY01_M03,0),InputInvoicesPaid[[#This Row],[Amount Invoiced]],0)</f>
        <v>0</v>
      </c>
      <c r="N18" s="10">
        <f>IF(InputInvoicesPaid[[#This Row],[EOMonth]]=EOMONTH(FY01_M04,0),InputInvoicesPaid[[#This Row],[Amount Invoiced]],0)</f>
        <v>0</v>
      </c>
      <c r="O18" s="10">
        <f>IF(InputInvoicesPaid[[#This Row],[EOMonth]]=EOMONTH(FY01_M05,0),InputInvoicesPaid[[#This Row],[Amount Invoiced]],0)</f>
        <v>0</v>
      </c>
      <c r="P18" s="10">
        <f>IF(InputInvoicesPaid[[#This Row],[EOMonth]]=EOMONTH(FY01_M06,0),InputInvoicesPaid[[#This Row],[Amount Invoiced]],0)</f>
        <v>0</v>
      </c>
      <c r="Q18" s="10">
        <f>IF(InputInvoicesPaid[[#This Row],[EOMonth]]=EOMONTH(FY01_M07,0),InputInvoicesPaid[[#This Row],[Amount Invoiced]],0)</f>
        <v>0</v>
      </c>
      <c r="R18" s="10">
        <f>IF(InputInvoicesPaid[[#This Row],[EOMonth]]=EOMONTH(FY01_M08,0),InputInvoicesPaid[[#This Row],[Amount Invoiced]],0)</f>
        <v>0</v>
      </c>
      <c r="S18" s="10">
        <f>IF(InputInvoicesPaid[[#This Row],[EOMonth]]=EOMONTH(FY01_M09,0),InputInvoicesPaid[[#This Row],[Amount Invoiced]],0)</f>
        <v>0</v>
      </c>
      <c r="T18" s="10">
        <f>IF(InputInvoicesPaid[[#This Row],[EOMonth]]=EOMONTH(FY01_M10,0),InputInvoicesPaid[[#This Row],[Amount Invoiced]],0)</f>
        <v>0</v>
      </c>
      <c r="U18" s="10">
        <f>IF(InputInvoicesPaid[[#This Row],[EOMonth]]=EOMONTH(FY01_M11,0),InputInvoicesPaid[[#This Row],[Amount Invoiced]],0)</f>
        <v>0</v>
      </c>
      <c r="V18" s="10">
        <f>IF(InputInvoicesPaid[[#This Row],[EOMonth]]=EOMONTH(FY01_M12,0),InputInvoicesPaid[[#This Row],[Amount Invoiced]],0)</f>
        <v>0</v>
      </c>
      <c r="W18" s="18">
        <f>IF(InputInvoicesPaid[[#This Row],[EOMonth]]=EOMONTH(FY02_M01,0),InputInvoicesPaid[[#This Row],[Amount Invoiced]],0)</f>
        <v>0</v>
      </c>
      <c r="X18" s="18">
        <f>IF(InputInvoicesPaid[[#This Row],[EOMonth]]=EOMONTH(FY02_M02,0),InputInvoicesPaid[[#This Row],[Amount Invoiced]],0)</f>
        <v>0</v>
      </c>
      <c r="Y18" s="18">
        <f>IF(InputInvoicesPaid[[#This Row],[EOMonth]]=EOMONTH(FY02_M03,0),InputInvoicesPaid[[#This Row],[Amount Invoiced]],0)</f>
        <v>0</v>
      </c>
      <c r="Z18" s="18">
        <f>IF(InputInvoicesPaid[[#This Row],[EOMonth]]=EOMONTH(FY02_M04,0),InputInvoicesPaid[[#This Row],[Amount Invoiced]],0)</f>
        <v>0</v>
      </c>
      <c r="AA18" s="18">
        <f>IF(InputInvoicesPaid[[#This Row],[EOMonth]]=EOMONTH(FY02_M05,0),InputInvoicesPaid[[#This Row],[Amount Invoiced]],0)</f>
        <v>0</v>
      </c>
      <c r="AB18" s="18">
        <f>IF(InputInvoicesPaid[[#This Row],[EOMonth]]=EOMONTH(FY02_M06,0),InputInvoicesPaid[[#This Row],[Amount Invoiced]],0)</f>
        <v>0</v>
      </c>
      <c r="AC18" s="18">
        <f>IF(InputInvoicesPaid[[#This Row],[EOMonth]]=EOMONTH(FY02_M07,0),InputInvoicesPaid[[#This Row],[Amount Invoiced]],0)</f>
        <v>0</v>
      </c>
      <c r="AD18" s="18">
        <f>IF(InputInvoicesPaid[[#This Row],[EOMonth]]=EOMONTH(FY02_M08,0),InputInvoicesPaid[[#This Row],[Amount Invoiced]],0)</f>
        <v>0</v>
      </c>
      <c r="AE18" s="18">
        <f>IF(InputInvoicesPaid[[#This Row],[EOMonth]]=EOMONTH(FY02_M09,0),InputInvoicesPaid[[#This Row],[Amount Invoiced]],0)</f>
        <v>0</v>
      </c>
      <c r="AF18" s="18">
        <f>IF(InputInvoicesPaid[[#This Row],[EOMonth]]=EOMONTH(FY02_M10,0),InputInvoicesPaid[[#This Row],[Amount Invoiced]],0)</f>
        <v>0</v>
      </c>
      <c r="AG18" s="18">
        <f>IF(InputInvoicesPaid[[#This Row],[EOMonth]]=EOMONTH(FY02_M11,0),InputInvoicesPaid[[#This Row],[Amount Invoiced]],0)</f>
        <v>0</v>
      </c>
      <c r="AH18" s="18">
        <f>IF(InputInvoicesPaid[[#This Row],[EOMonth]]=EOMONTH(FY02_M12,0),InputInvoicesPaid[[#This Row],[Amount Invoiced]],0)</f>
        <v>0</v>
      </c>
      <c r="AI18" s="18">
        <f>IF(InputInvoicesPaid[[#This Row],[EOMonth]]=EOMONTH(FY03_M01,0),InputInvoicesPaid[[#This Row],[Amount Invoiced]],0)</f>
        <v>0</v>
      </c>
      <c r="AJ18" s="18">
        <f>IF(InputInvoicesPaid[[#This Row],[EOMonth]]=EOMONTH(FY03_M02,0),InputInvoicesPaid[[#This Row],[Amount Invoiced]],0)</f>
        <v>0</v>
      </c>
      <c r="AK18" s="18">
        <f>IF(InputInvoicesPaid[[#This Row],[EOMonth]]=EOMONTH(FY03_M03,0),InputInvoicesPaid[[#This Row],[Amount Invoiced]],0)</f>
        <v>0</v>
      </c>
      <c r="AL18" s="18">
        <f>IF(InputInvoicesPaid[[#This Row],[EOMonth]]=EOMONTH(FY03_M04,0),InputInvoicesPaid[[#This Row],[Amount Invoiced]],0)</f>
        <v>0</v>
      </c>
      <c r="AM18" s="18">
        <f>IF(InputInvoicesPaid[[#This Row],[EOMonth]]=EOMONTH(FY03_M05,0),InputInvoicesPaid[[#This Row],[Amount Invoiced]],0)</f>
        <v>0</v>
      </c>
      <c r="AN18" s="18">
        <f>IF(InputInvoicesPaid[[#This Row],[EOMonth]]=EOMONTH(FY03_M06,0),InputInvoicesPaid[[#This Row],[Amount Invoiced]],0)</f>
        <v>0</v>
      </c>
      <c r="AO18" s="18">
        <f>IF(InputInvoicesPaid[[#This Row],[EOMonth]]=EOMONTH(FY03_M07,0),InputInvoicesPaid[[#This Row],[Amount Invoiced]],0)</f>
        <v>0</v>
      </c>
      <c r="AP18" s="18">
        <f>IF(InputInvoicesPaid[[#This Row],[EOMonth]]=EOMONTH(FY03_M08,0),InputInvoicesPaid[[#This Row],[Amount Invoiced]],0)</f>
        <v>0</v>
      </c>
      <c r="AQ18" s="18">
        <f>IF(InputInvoicesPaid[[#This Row],[EOMonth]]=EOMONTH(FY03_M09,0),InputInvoicesPaid[[#This Row],[Amount Invoiced]],0)</f>
        <v>0</v>
      </c>
      <c r="AR18" s="18">
        <f>IF(InputInvoicesPaid[[#This Row],[EOMonth]]=EOMONTH(FY03_M10,0),InputInvoicesPaid[[#This Row],[Amount Invoiced]],0)</f>
        <v>0</v>
      </c>
      <c r="AS18" s="18">
        <f>IF(InputInvoicesPaid[[#This Row],[EOMonth]]=EOMONTH(FY03_M11,0),InputInvoicesPaid[[#This Row],[Amount Invoiced]],0)</f>
        <v>0</v>
      </c>
      <c r="AT18" s="18">
        <f>IF(InputInvoicesPaid[[#This Row],[EOMonth]]=EOMONTH(FY03_M12,0),InputInvoicesPaid[[#This Row],[Amount Invoiced]],0)</f>
        <v>0</v>
      </c>
      <c r="AU18" s="18">
        <f>IF(InputInvoicesPaid[[#This Row],[EOMonth]]=EOMONTH(FY04_M01,0),InputInvoicesPaid[[#This Row],[Amount Invoiced]],0)</f>
        <v>0</v>
      </c>
      <c r="AV18" s="18">
        <f>IF(InputInvoicesPaid[[#This Row],[EOMonth]]=EOMONTH(FY04_M02,0),InputInvoicesPaid[[#This Row],[Amount Invoiced]],0)</f>
        <v>0</v>
      </c>
      <c r="AW18" s="18">
        <f>IF(InputInvoicesPaid[[#This Row],[EOMonth]]=EOMONTH(FY04_M03,0),InputInvoicesPaid[[#This Row],[Amount Invoiced]],0)</f>
        <v>0</v>
      </c>
      <c r="AX18" s="18">
        <f>IF(InputInvoicesPaid[[#This Row],[EOMonth]]=EOMONTH(FY04_M04,0),InputInvoicesPaid[[#This Row],[Amount Invoiced]],0)</f>
        <v>0</v>
      </c>
      <c r="AY18" s="18">
        <f>IF(InputInvoicesPaid[[#This Row],[EOMonth]]=EOMONTH(FY04_M05,0),InputInvoicesPaid[[#This Row],[Amount Invoiced]],0)</f>
        <v>0</v>
      </c>
      <c r="AZ18" s="18">
        <f>IF(InputInvoicesPaid[[#This Row],[EOMonth]]=EOMONTH(FY04_M06,0),InputInvoicesPaid[[#This Row],[Amount Invoiced]],0)</f>
        <v>0</v>
      </c>
      <c r="BA18" s="18">
        <f>IF(InputInvoicesPaid[[#This Row],[EOMonth]]=EOMONTH(FY04_M07,0),InputInvoicesPaid[[#This Row],[Amount Invoiced]],0)</f>
        <v>0</v>
      </c>
      <c r="BB18" s="18">
        <f>IF(InputInvoicesPaid[[#This Row],[EOMonth]]=EOMONTH(FY04_M08,0),InputInvoicesPaid[[#This Row],[Amount Invoiced]],0)</f>
        <v>0</v>
      </c>
      <c r="BC18" s="18">
        <f>IF(InputInvoicesPaid[[#This Row],[EOMonth]]=EOMONTH(FY04_M09,0),InputInvoicesPaid[[#This Row],[Amount Invoiced]],0)</f>
        <v>0</v>
      </c>
      <c r="BD18" s="18">
        <f>IF(InputInvoicesPaid[[#This Row],[EOMonth]]=EOMONTH(FY04_M10,0),InputInvoicesPaid[[#This Row],[Amount Invoiced]],0)</f>
        <v>0</v>
      </c>
      <c r="BE18" s="18">
        <f>IF(InputInvoicesPaid[[#This Row],[EOMonth]]=EOMONTH(FY04_M11,0),InputInvoicesPaid[[#This Row],[Amount Invoiced]],0)</f>
        <v>0</v>
      </c>
      <c r="BF18" s="18">
        <f>IF(InputInvoicesPaid[[#This Row],[EOMonth]]=EOMONTH(FY04_M12,0),InputInvoicesPaid[[#This Row],[Amount Invoiced]],0)</f>
        <v>0</v>
      </c>
      <c r="BG18" s="18">
        <f>IF(InputInvoicesPaid[[#This Row],[EOMonth]]=EOMONTH(FY05_M01,0),InputInvoicesPaid[[#This Row],[Amount Invoiced]],0)</f>
        <v>0</v>
      </c>
      <c r="BH18" s="18">
        <f>IF(InputInvoicesPaid[[#This Row],[EOMonth]]=EOMONTH(FY05_M02,0),InputInvoicesPaid[[#This Row],[Amount Invoiced]],0)</f>
        <v>0</v>
      </c>
      <c r="BI18" s="18">
        <f>IF(InputInvoicesPaid[[#This Row],[EOMonth]]=EOMONTH(FY05_M03,0),InputInvoicesPaid[[#This Row],[Amount Invoiced]],0)</f>
        <v>0</v>
      </c>
      <c r="BJ18" s="18">
        <f>IF(InputInvoicesPaid[[#This Row],[EOMonth]]=EOMONTH(FY05_M04,0),InputInvoicesPaid[[#This Row],[Amount Invoiced]],0)</f>
        <v>0</v>
      </c>
      <c r="BK18" s="18">
        <f>IF(InputInvoicesPaid[[#This Row],[EOMonth]]=EOMONTH(FY05_M05,0),InputInvoicesPaid[[#This Row],[Amount Invoiced]],0)</f>
        <v>0</v>
      </c>
      <c r="BL18" s="18">
        <f>IF(InputInvoicesPaid[[#This Row],[EOMonth]]=EOMONTH(FY05_M06,0),InputInvoicesPaid[[#This Row],[Amount Invoiced]],0)</f>
        <v>0</v>
      </c>
      <c r="BM18" s="18">
        <f>IF(InputInvoicesPaid[[#This Row],[EOMonth]]=EOMONTH(FY05_M07,0),InputInvoicesPaid[[#This Row],[Amount Invoiced]],0)</f>
        <v>0</v>
      </c>
      <c r="BN18" s="18">
        <f>IF(InputInvoicesPaid[[#This Row],[EOMonth]]=EOMONTH(FY05_M08,0),InputInvoicesPaid[[#This Row],[Amount Invoiced]],0)</f>
        <v>0</v>
      </c>
      <c r="BO18" s="18">
        <f>IF(InputInvoicesPaid[[#This Row],[EOMonth]]=EOMONTH(FY05_M09,0),InputInvoicesPaid[[#This Row],[Amount Invoiced]],0)</f>
        <v>0</v>
      </c>
      <c r="BP18" s="18">
        <f>IF(InputInvoicesPaid[[#This Row],[EOMonth]]=EOMONTH(FY05_M10,0),InputInvoicesPaid[[#This Row],[Amount Invoiced]],0)</f>
        <v>0</v>
      </c>
      <c r="BQ18" s="18">
        <f>IF(InputInvoicesPaid[[#This Row],[EOMonth]]=EOMONTH(FY05_M11,0),InputInvoicesPaid[[#This Row],[Amount Invoiced]],0)</f>
        <v>0</v>
      </c>
      <c r="BR18" s="18">
        <f>IF(InputInvoicesPaid[[#This Row],[EOMonth]]=EOMONTH(FY05_M12,0),InputInvoicesPaid[[#This Row],[Amount Invoiced]],0)</f>
        <v>0</v>
      </c>
    </row>
    <row r="19" spans="2:70" ht="16.5" thickTop="1" thickBot="1" x14ac:dyDescent="0.3">
      <c r="B19" s="68"/>
      <c r="C19" s="6"/>
      <c r="D19" s="68"/>
      <c r="E19" s="68"/>
      <c r="F19" s="11"/>
      <c r="G19" s="6"/>
      <c r="H19" s="69" t="str">
        <f>IF(ISBLANK(InputInvoicesPaid[[#This Row],[Date Invoiced]]),"",EOMONTH(InputInvoicesPaid[[#This Row],[Date Invoiced]],0))</f>
        <v/>
      </c>
      <c r="I19" s="69"/>
      <c r="K19" s="10">
        <f>IF(InputInvoicesPaid[[#This Row],[EOMonth]]=EOMONTH(FY01_M01,0),InputInvoicesPaid[[#This Row],[Amount Invoiced]],0)</f>
        <v>0</v>
      </c>
      <c r="L19" s="10">
        <f>IF(InputInvoicesPaid[[#This Row],[EOMonth]]=EOMONTH(FY01_M02,0),InputInvoicesPaid[[#This Row],[Amount Invoiced]],0)</f>
        <v>0</v>
      </c>
      <c r="M19" s="10">
        <f>IF(InputInvoicesPaid[[#This Row],[EOMonth]]=EOMONTH(FY01_M03,0),InputInvoicesPaid[[#This Row],[Amount Invoiced]],0)</f>
        <v>0</v>
      </c>
      <c r="N19" s="10">
        <f>IF(InputInvoicesPaid[[#This Row],[EOMonth]]=EOMONTH(FY01_M04,0),InputInvoicesPaid[[#This Row],[Amount Invoiced]],0)</f>
        <v>0</v>
      </c>
      <c r="O19" s="10">
        <f>IF(InputInvoicesPaid[[#This Row],[EOMonth]]=EOMONTH(FY01_M05,0),InputInvoicesPaid[[#This Row],[Amount Invoiced]],0)</f>
        <v>0</v>
      </c>
      <c r="P19" s="10">
        <f>IF(InputInvoicesPaid[[#This Row],[EOMonth]]=EOMONTH(FY01_M06,0),InputInvoicesPaid[[#This Row],[Amount Invoiced]],0)</f>
        <v>0</v>
      </c>
      <c r="Q19" s="10">
        <f>IF(InputInvoicesPaid[[#This Row],[EOMonth]]=EOMONTH(FY01_M07,0),InputInvoicesPaid[[#This Row],[Amount Invoiced]],0)</f>
        <v>0</v>
      </c>
      <c r="R19" s="10">
        <f>IF(InputInvoicesPaid[[#This Row],[EOMonth]]=EOMONTH(FY01_M08,0),InputInvoicesPaid[[#This Row],[Amount Invoiced]],0)</f>
        <v>0</v>
      </c>
      <c r="S19" s="10">
        <f>IF(InputInvoicesPaid[[#This Row],[EOMonth]]=EOMONTH(FY01_M09,0),InputInvoicesPaid[[#This Row],[Amount Invoiced]],0)</f>
        <v>0</v>
      </c>
      <c r="T19" s="10">
        <f>IF(InputInvoicesPaid[[#This Row],[EOMonth]]=EOMONTH(FY01_M10,0),InputInvoicesPaid[[#This Row],[Amount Invoiced]],0)</f>
        <v>0</v>
      </c>
      <c r="U19" s="10">
        <f>IF(InputInvoicesPaid[[#This Row],[EOMonth]]=EOMONTH(FY01_M11,0),InputInvoicesPaid[[#This Row],[Amount Invoiced]],0)</f>
        <v>0</v>
      </c>
      <c r="V19" s="10">
        <f>IF(InputInvoicesPaid[[#This Row],[EOMonth]]=EOMONTH(FY01_M12,0),InputInvoicesPaid[[#This Row],[Amount Invoiced]],0)</f>
        <v>0</v>
      </c>
      <c r="W19" s="18">
        <f>IF(InputInvoicesPaid[[#This Row],[EOMonth]]=EOMONTH(FY02_M01,0),InputInvoicesPaid[[#This Row],[Amount Invoiced]],0)</f>
        <v>0</v>
      </c>
      <c r="X19" s="18">
        <f>IF(InputInvoicesPaid[[#This Row],[EOMonth]]=EOMONTH(FY02_M02,0),InputInvoicesPaid[[#This Row],[Amount Invoiced]],0)</f>
        <v>0</v>
      </c>
      <c r="Y19" s="18">
        <f>IF(InputInvoicesPaid[[#This Row],[EOMonth]]=EOMONTH(FY02_M03,0),InputInvoicesPaid[[#This Row],[Amount Invoiced]],0)</f>
        <v>0</v>
      </c>
      <c r="Z19" s="18">
        <f>IF(InputInvoicesPaid[[#This Row],[EOMonth]]=EOMONTH(FY02_M04,0),InputInvoicesPaid[[#This Row],[Amount Invoiced]],0)</f>
        <v>0</v>
      </c>
      <c r="AA19" s="18">
        <f>IF(InputInvoicesPaid[[#This Row],[EOMonth]]=EOMONTH(FY02_M05,0),InputInvoicesPaid[[#This Row],[Amount Invoiced]],0)</f>
        <v>0</v>
      </c>
      <c r="AB19" s="18">
        <f>IF(InputInvoicesPaid[[#This Row],[EOMonth]]=EOMONTH(FY02_M06,0),InputInvoicesPaid[[#This Row],[Amount Invoiced]],0)</f>
        <v>0</v>
      </c>
      <c r="AC19" s="18">
        <f>IF(InputInvoicesPaid[[#This Row],[EOMonth]]=EOMONTH(FY02_M07,0),InputInvoicesPaid[[#This Row],[Amount Invoiced]],0)</f>
        <v>0</v>
      </c>
      <c r="AD19" s="18">
        <f>IF(InputInvoicesPaid[[#This Row],[EOMonth]]=EOMONTH(FY02_M08,0),InputInvoicesPaid[[#This Row],[Amount Invoiced]],0)</f>
        <v>0</v>
      </c>
      <c r="AE19" s="18">
        <f>IF(InputInvoicesPaid[[#This Row],[EOMonth]]=EOMONTH(FY02_M09,0),InputInvoicesPaid[[#This Row],[Amount Invoiced]],0)</f>
        <v>0</v>
      </c>
      <c r="AF19" s="18">
        <f>IF(InputInvoicesPaid[[#This Row],[EOMonth]]=EOMONTH(FY02_M10,0),InputInvoicesPaid[[#This Row],[Amount Invoiced]],0)</f>
        <v>0</v>
      </c>
      <c r="AG19" s="18">
        <f>IF(InputInvoicesPaid[[#This Row],[EOMonth]]=EOMONTH(FY02_M11,0),InputInvoicesPaid[[#This Row],[Amount Invoiced]],0)</f>
        <v>0</v>
      </c>
      <c r="AH19" s="18">
        <f>IF(InputInvoicesPaid[[#This Row],[EOMonth]]=EOMONTH(FY02_M12,0),InputInvoicesPaid[[#This Row],[Amount Invoiced]],0)</f>
        <v>0</v>
      </c>
      <c r="AI19" s="18">
        <f>IF(InputInvoicesPaid[[#This Row],[EOMonth]]=EOMONTH(FY03_M01,0),InputInvoicesPaid[[#This Row],[Amount Invoiced]],0)</f>
        <v>0</v>
      </c>
      <c r="AJ19" s="18">
        <f>IF(InputInvoicesPaid[[#This Row],[EOMonth]]=EOMONTH(FY03_M02,0),InputInvoicesPaid[[#This Row],[Amount Invoiced]],0)</f>
        <v>0</v>
      </c>
      <c r="AK19" s="18">
        <f>IF(InputInvoicesPaid[[#This Row],[EOMonth]]=EOMONTH(FY03_M03,0),InputInvoicesPaid[[#This Row],[Amount Invoiced]],0)</f>
        <v>0</v>
      </c>
      <c r="AL19" s="18">
        <f>IF(InputInvoicesPaid[[#This Row],[EOMonth]]=EOMONTH(FY03_M04,0),InputInvoicesPaid[[#This Row],[Amount Invoiced]],0)</f>
        <v>0</v>
      </c>
      <c r="AM19" s="18">
        <f>IF(InputInvoicesPaid[[#This Row],[EOMonth]]=EOMONTH(FY03_M05,0),InputInvoicesPaid[[#This Row],[Amount Invoiced]],0)</f>
        <v>0</v>
      </c>
      <c r="AN19" s="18">
        <f>IF(InputInvoicesPaid[[#This Row],[EOMonth]]=EOMONTH(FY03_M06,0),InputInvoicesPaid[[#This Row],[Amount Invoiced]],0)</f>
        <v>0</v>
      </c>
      <c r="AO19" s="18">
        <f>IF(InputInvoicesPaid[[#This Row],[EOMonth]]=EOMONTH(FY03_M07,0),InputInvoicesPaid[[#This Row],[Amount Invoiced]],0)</f>
        <v>0</v>
      </c>
      <c r="AP19" s="18">
        <f>IF(InputInvoicesPaid[[#This Row],[EOMonth]]=EOMONTH(FY03_M08,0),InputInvoicesPaid[[#This Row],[Amount Invoiced]],0)</f>
        <v>0</v>
      </c>
      <c r="AQ19" s="18">
        <f>IF(InputInvoicesPaid[[#This Row],[EOMonth]]=EOMONTH(FY03_M09,0),InputInvoicesPaid[[#This Row],[Amount Invoiced]],0)</f>
        <v>0</v>
      </c>
      <c r="AR19" s="18">
        <f>IF(InputInvoicesPaid[[#This Row],[EOMonth]]=EOMONTH(FY03_M10,0),InputInvoicesPaid[[#This Row],[Amount Invoiced]],0)</f>
        <v>0</v>
      </c>
      <c r="AS19" s="18">
        <f>IF(InputInvoicesPaid[[#This Row],[EOMonth]]=EOMONTH(FY03_M11,0),InputInvoicesPaid[[#This Row],[Amount Invoiced]],0)</f>
        <v>0</v>
      </c>
      <c r="AT19" s="18">
        <f>IF(InputInvoicesPaid[[#This Row],[EOMonth]]=EOMONTH(FY03_M12,0),InputInvoicesPaid[[#This Row],[Amount Invoiced]],0)</f>
        <v>0</v>
      </c>
      <c r="AU19" s="18">
        <f>IF(InputInvoicesPaid[[#This Row],[EOMonth]]=EOMONTH(FY04_M01,0),InputInvoicesPaid[[#This Row],[Amount Invoiced]],0)</f>
        <v>0</v>
      </c>
      <c r="AV19" s="18">
        <f>IF(InputInvoicesPaid[[#This Row],[EOMonth]]=EOMONTH(FY04_M02,0),InputInvoicesPaid[[#This Row],[Amount Invoiced]],0)</f>
        <v>0</v>
      </c>
      <c r="AW19" s="18">
        <f>IF(InputInvoicesPaid[[#This Row],[EOMonth]]=EOMONTH(FY04_M03,0),InputInvoicesPaid[[#This Row],[Amount Invoiced]],0)</f>
        <v>0</v>
      </c>
      <c r="AX19" s="18">
        <f>IF(InputInvoicesPaid[[#This Row],[EOMonth]]=EOMONTH(FY04_M04,0),InputInvoicesPaid[[#This Row],[Amount Invoiced]],0)</f>
        <v>0</v>
      </c>
      <c r="AY19" s="18">
        <f>IF(InputInvoicesPaid[[#This Row],[EOMonth]]=EOMONTH(FY04_M05,0),InputInvoicesPaid[[#This Row],[Amount Invoiced]],0)</f>
        <v>0</v>
      </c>
      <c r="AZ19" s="18">
        <f>IF(InputInvoicesPaid[[#This Row],[EOMonth]]=EOMONTH(FY04_M06,0),InputInvoicesPaid[[#This Row],[Amount Invoiced]],0)</f>
        <v>0</v>
      </c>
      <c r="BA19" s="18">
        <f>IF(InputInvoicesPaid[[#This Row],[EOMonth]]=EOMONTH(FY04_M07,0),InputInvoicesPaid[[#This Row],[Amount Invoiced]],0)</f>
        <v>0</v>
      </c>
      <c r="BB19" s="18">
        <f>IF(InputInvoicesPaid[[#This Row],[EOMonth]]=EOMONTH(FY04_M08,0),InputInvoicesPaid[[#This Row],[Amount Invoiced]],0)</f>
        <v>0</v>
      </c>
      <c r="BC19" s="18">
        <f>IF(InputInvoicesPaid[[#This Row],[EOMonth]]=EOMONTH(FY04_M09,0),InputInvoicesPaid[[#This Row],[Amount Invoiced]],0)</f>
        <v>0</v>
      </c>
      <c r="BD19" s="18">
        <f>IF(InputInvoicesPaid[[#This Row],[EOMonth]]=EOMONTH(FY04_M10,0),InputInvoicesPaid[[#This Row],[Amount Invoiced]],0)</f>
        <v>0</v>
      </c>
      <c r="BE19" s="18">
        <f>IF(InputInvoicesPaid[[#This Row],[EOMonth]]=EOMONTH(FY04_M11,0),InputInvoicesPaid[[#This Row],[Amount Invoiced]],0)</f>
        <v>0</v>
      </c>
      <c r="BF19" s="18">
        <f>IF(InputInvoicesPaid[[#This Row],[EOMonth]]=EOMONTH(FY04_M12,0),InputInvoicesPaid[[#This Row],[Amount Invoiced]],0)</f>
        <v>0</v>
      </c>
      <c r="BG19" s="18">
        <f>IF(InputInvoicesPaid[[#This Row],[EOMonth]]=EOMONTH(FY05_M01,0),InputInvoicesPaid[[#This Row],[Amount Invoiced]],0)</f>
        <v>0</v>
      </c>
      <c r="BH19" s="18">
        <f>IF(InputInvoicesPaid[[#This Row],[EOMonth]]=EOMONTH(FY05_M02,0),InputInvoicesPaid[[#This Row],[Amount Invoiced]],0)</f>
        <v>0</v>
      </c>
      <c r="BI19" s="18">
        <f>IF(InputInvoicesPaid[[#This Row],[EOMonth]]=EOMONTH(FY05_M03,0),InputInvoicesPaid[[#This Row],[Amount Invoiced]],0)</f>
        <v>0</v>
      </c>
      <c r="BJ19" s="18">
        <f>IF(InputInvoicesPaid[[#This Row],[EOMonth]]=EOMONTH(FY05_M04,0),InputInvoicesPaid[[#This Row],[Amount Invoiced]],0)</f>
        <v>0</v>
      </c>
      <c r="BK19" s="18">
        <f>IF(InputInvoicesPaid[[#This Row],[EOMonth]]=EOMONTH(FY05_M05,0),InputInvoicesPaid[[#This Row],[Amount Invoiced]],0)</f>
        <v>0</v>
      </c>
      <c r="BL19" s="18">
        <f>IF(InputInvoicesPaid[[#This Row],[EOMonth]]=EOMONTH(FY05_M06,0),InputInvoicesPaid[[#This Row],[Amount Invoiced]],0)</f>
        <v>0</v>
      </c>
      <c r="BM19" s="18">
        <f>IF(InputInvoicesPaid[[#This Row],[EOMonth]]=EOMONTH(FY05_M07,0),InputInvoicesPaid[[#This Row],[Amount Invoiced]],0)</f>
        <v>0</v>
      </c>
      <c r="BN19" s="18">
        <f>IF(InputInvoicesPaid[[#This Row],[EOMonth]]=EOMONTH(FY05_M08,0),InputInvoicesPaid[[#This Row],[Amount Invoiced]],0)</f>
        <v>0</v>
      </c>
      <c r="BO19" s="18">
        <f>IF(InputInvoicesPaid[[#This Row],[EOMonth]]=EOMONTH(FY05_M09,0),InputInvoicesPaid[[#This Row],[Amount Invoiced]],0)</f>
        <v>0</v>
      </c>
      <c r="BP19" s="18">
        <f>IF(InputInvoicesPaid[[#This Row],[EOMonth]]=EOMONTH(FY05_M10,0),InputInvoicesPaid[[#This Row],[Amount Invoiced]],0)</f>
        <v>0</v>
      </c>
      <c r="BQ19" s="18">
        <f>IF(InputInvoicesPaid[[#This Row],[EOMonth]]=EOMONTH(FY05_M11,0),InputInvoicesPaid[[#This Row],[Amount Invoiced]],0)</f>
        <v>0</v>
      </c>
      <c r="BR19" s="18">
        <f>IF(InputInvoicesPaid[[#This Row],[EOMonth]]=EOMONTH(FY05_M12,0),InputInvoicesPaid[[#This Row],[Amount Invoiced]],0)</f>
        <v>0</v>
      </c>
    </row>
    <row r="20" spans="2:70" ht="16.5" thickTop="1" thickBot="1" x14ac:dyDescent="0.3">
      <c r="B20" s="68"/>
      <c r="C20" s="6"/>
      <c r="D20" s="68"/>
      <c r="E20" s="68"/>
      <c r="F20" s="11"/>
      <c r="G20" s="6"/>
      <c r="H20" s="69" t="str">
        <f>IF(ISBLANK(InputInvoicesPaid[[#This Row],[Date Invoiced]]),"",EOMONTH(InputInvoicesPaid[[#This Row],[Date Invoiced]],0))</f>
        <v/>
      </c>
      <c r="I20" s="69"/>
      <c r="K20" s="10">
        <f>IF(InputInvoicesPaid[[#This Row],[EOMonth]]=EOMONTH(FY01_M01,0),InputInvoicesPaid[[#This Row],[Amount Invoiced]],0)</f>
        <v>0</v>
      </c>
      <c r="L20" s="10">
        <f>IF(InputInvoicesPaid[[#This Row],[EOMonth]]=EOMONTH(FY01_M02,0),InputInvoicesPaid[[#This Row],[Amount Invoiced]],0)</f>
        <v>0</v>
      </c>
      <c r="M20" s="10">
        <f>IF(InputInvoicesPaid[[#This Row],[EOMonth]]=EOMONTH(FY01_M03,0),InputInvoicesPaid[[#This Row],[Amount Invoiced]],0)</f>
        <v>0</v>
      </c>
      <c r="N20" s="10">
        <f>IF(InputInvoicesPaid[[#This Row],[EOMonth]]=EOMONTH(FY01_M04,0),InputInvoicesPaid[[#This Row],[Amount Invoiced]],0)</f>
        <v>0</v>
      </c>
      <c r="O20" s="10">
        <f>IF(InputInvoicesPaid[[#This Row],[EOMonth]]=EOMONTH(FY01_M05,0),InputInvoicesPaid[[#This Row],[Amount Invoiced]],0)</f>
        <v>0</v>
      </c>
      <c r="P20" s="10">
        <f>IF(InputInvoicesPaid[[#This Row],[EOMonth]]=EOMONTH(FY01_M06,0),InputInvoicesPaid[[#This Row],[Amount Invoiced]],0)</f>
        <v>0</v>
      </c>
      <c r="Q20" s="10">
        <f>IF(InputInvoicesPaid[[#This Row],[EOMonth]]=EOMONTH(FY01_M07,0),InputInvoicesPaid[[#This Row],[Amount Invoiced]],0)</f>
        <v>0</v>
      </c>
      <c r="R20" s="10">
        <f>IF(InputInvoicesPaid[[#This Row],[EOMonth]]=EOMONTH(FY01_M08,0),InputInvoicesPaid[[#This Row],[Amount Invoiced]],0)</f>
        <v>0</v>
      </c>
      <c r="S20" s="10">
        <f>IF(InputInvoicesPaid[[#This Row],[EOMonth]]=EOMONTH(FY01_M09,0),InputInvoicesPaid[[#This Row],[Amount Invoiced]],0)</f>
        <v>0</v>
      </c>
      <c r="T20" s="10">
        <f>IF(InputInvoicesPaid[[#This Row],[EOMonth]]=EOMONTH(FY01_M10,0),InputInvoicesPaid[[#This Row],[Amount Invoiced]],0)</f>
        <v>0</v>
      </c>
      <c r="U20" s="10">
        <f>IF(InputInvoicesPaid[[#This Row],[EOMonth]]=EOMONTH(FY01_M11,0),InputInvoicesPaid[[#This Row],[Amount Invoiced]],0)</f>
        <v>0</v>
      </c>
      <c r="V20" s="10">
        <f>IF(InputInvoicesPaid[[#This Row],[EOMonth]]=EOMONTH(FY01_M12,0),InputInvoicesPaid[[#This Row],[Amount Invoiced]],0)</f>
        <v>0</v>
      </c>
      <c r="W20" s="18">
        <f>IF(InputInvoicesPaid[[#This Row],[EOMonth]]=EOMONTH(FY02_M01,0),InputInvoicesPaid[[#This Row],[Amount Invoiced]],0)</f>
        <v>0</v>
      </c>
      <c r="X20" s="18">
        <f>IF(InputInvoicesPaid[[#This Row],[EOMonth]]=EOMONTH(FY02_M02,0),InputInvoicesPaid[[#This Row],[Amount Invoiced]],0)</f>
        <v>0</v>
      </c>
      <c r="Y20" s="18">
        <f>IF(InputInvoicesPaid[[#This Row],[EOMonth]]=EOMONTH(FY02_M03,0),InputInvoicesPaid[[#This Row],[Amount Invoiced]],0)</f>
        <v>0</v>
      </c>
      <c r="Z20" s="18">
        <f>IF(InputInvoicesPaid[[#This Row],[EOMonth]]=EOMONTH(FY02_M04,0),InputInvoicesPaid[[#This Row],[Amount Invoiced]],0)</f>
        <v>0</v>
      </c>
      <c r="AA20" s="18">
        <f>IF(InputInvoicesPaid[[#This Row],[EOMonth]]=EOMONTH(FY02_M05,0),InputInvoicesPaid[[#This Row],[Amount Invoiced]],0)</f>
        <v>0</v>
      </c>
      <c r="AB20" s="18">
        <f>IF(InputInvoicesPaid[[#This Row],[EOMonth]]=EOMONTH(FY02_M06,0),InputInvoicesPaid[[#This Row],[Amount Invoiced]],0)</f>
        <v>0</v>
      </c>
      <c r="AC20" s="18">
        <f>IF(InputInvoicesPaid[[#This Row],[EOMonth]]=EOMONTH(FY02_M07,0),InputInvoicesPaid[[#This Row],[Amount Invoiced]],0)</f>
        <v>0</v>
      </c>
      <c r="AD20" s="18">
        <f>IF(InputInvoicesPaid[[#This Row],[EOMonth]]=EOMONTH(FY02_M08,0),InputInvoicesPaid[[#This Row],[Amount Invoiced]],0)</f>
        <v>0</v>
      </c>
      <c r="AE20" s="18">
        <f>IF(InputInvoicesPaid[[#This Row],[EOMonth]]=EOMONTH(FY02_M09,0),InputInvoicesPaid[[#This Row],[Amount Invoiced]],0)</f>
        <v>0</v>
      </c>
      <c r="AF20" s="18">
        <f>IF(InputInvoicesPaid[[#This Row],[EOMonth]]=EOMONTH(FY02_M10,0),InputInvoicesPaid[[#This Row],[Amount Invoiced]],0)</f>
        <v>0</v>
      </c>
      <c r="AG20" s="18">
        <f>IF(InputInvoicesPaid[[#This Row],[EOMonth]]=EOMONTH(FY02_M11,0),InputInvoicesPaid[[#This Row],[Amount Invoiced]],0)</f>
        <v>0</v>
      </c>
      <c r="AH20" s="18">
        <f>IF(InputInvoicesPaid[[#This Row],[EOMonth]]=EOMONTH(FY02_M12,0),InputInvoicesPaid[[#This Row],[Amount Invoiced]],0)</f>
        <v>0</v>
      </c>
      <c r="AI20" s="18">
        <f>IF(InputInvoicesPaid[[#This Row],[EOMonth]]=EOMONTH(FY03_M01,0),InputInvoicesPaid[[#This Row],[Amount Invoiced]],0)</f>
        <v>0</v>
      </c>
      <c r="AJ20" s="18">
        <f>IF(InputInvoicesPaid[[#This Row],[EOMonth]]=EOMONTH(FY03_M02,0),InputInvoicesPaid[[#This Row],[Amount Invoiced]],0)</f>
        <v>0</v>
      </c>
      <c r="AK20" s="18">
        <f>IF(InputInvoicesPaid[[#This Row],[EOMonth]]=EOMONTH(FY03_M03,0),InputInvoicesPaid[[#This Row],[Amount Invoiced]],0)</f>
        <v>0</v>
      </c>
      <c r="AL20" s="18">
        <f>IF(InputInvoicesPaid[[#This Row],[EOMonth]]=EOMONTH(FY03_M04,0),InputInvoicesPaid[[#This Row],[Amount Invoiced]],0)</f>
        <v>0</v>
      </c>
      <c r="AM20" s="18">
        <f>IF(InputInvoicesPaid[[#This Row],[EOMonth]]=EOMONTH(FY03_M05,0),InputInvoicesPaid[[#This Row],[Amount Invoiced]],0)</f>
        <v>0</v>
      </c>
      <c r="AN20" s="18">
        <f>IF(InputInvoicesPaid[[#This Row],[EOMonth]]=EOMONTH(FY03_M06,0),InputInvoicesPaid[[#This Row],[Amount Invoiced]],0)</f>
        <v>0</v>
      </c>
      <c r="AO20" s="18">
        <f>IF(InputInvoicesPaid[[#This Row],[EOMonth]]=EOMONTH(FY03_M07,0),InputInvoicesPaid[[#This Row],[Amount Invoiced]],0)</f>
        <v>0</v>
      </c>
      <c r="AP20" s="18">
        <f>IF(InputInvoicesPaid[[#This Row],[EOMonth]]=EOMONTH(FY03_M08,0),InputInvoicesPaid[[#This Row],[Amount Invoiced]],0)</f>
        <v>0</v>
      </c>
      <c r="AQ20" s="18">
        <f>IF(InputInvoicesPaid[[#This Row],[EOMonth]]=EOMONTH(FY03_M09,0),InputInvoicesPaid[[#This Row],[Amount Invoiced]],0)</f>
        <v>0</v>
      </c>
      <c r="AR20" s="18">
        <f>IF(InputInvoicesPaid[[#This Row],[EOMonth]]=EOMONTH(FY03_M10,0),InputInvoicesPaid[[#This Row],[Amount Invoiced]],0)</f>
        <v>0</v>
      </c>
      <c r="AS20" s="18">
        <f>IF(InputInvoicesPaid[[#This Row],[EOMonth]]=EOMONTH(FY03_M11,0),InputInvoicesPaid[[#This Row],[Amount Invoiced]],0)</f>
        <v>0</v>
      </c>
      <c r="AT20" s="18">
        <f>IF(InputInvoicesPaid[[#This Row],[EOMonth]]=EOMONTH(FY03_M12,0),InputInvoicesPaid[[#This Row],[Amount Invoiced]],0)</f>
        <v>0</v>
      </c>
      <c r="AU20" s="18">
        <f>IF(InputInvoicesPaid[[#This Row],[EOMonth]]=EOMONTH(FY04_M01,0),InputInvoicesPaid[[#This Row],[Amount Invoiced]],0)</f>
        <v>0</v>
      </c>
      <c r="AV20" s="18">
        <f>IF(InputInvoicesPaid[[#This Row],[EOMonth]]=EOMONTH(FY04_M02,0),InputInvoicesPaid[[#This Row],[Amount Invoiced]],0)</f>
        <v>0</v>
      </c>
      <c r="AW20" s="18">
        <f>IF(InputInvoicesPaid[[#This Row],[EOMonth]]=EOMONTH(FY04_M03,0),InputInvoicesPaid[[#This Row],[Amount Invoiced]],0)</f>
        <v>0</v>
      </c>
      <c r="AX20" s="18">
        <f>IF(InputInvoicesPaid[[#This Row],[EOMonth]]=EOMONTH(FY04_M04,0),InputInvoicesPaid[[#This Row],[Amount Invoiced]],0)</f>
        <v>0</v>
      </c>
      <c r="AY20" s="18">
        <f>IF(InputInvoicesPaid[[#This Row],[EOMonth]]=EOMONTH(FY04_M05,0),InputInvoicesPaid[[#This Row],[Amount Invoiced]],0)</f>
        <v>0</v>
      </c>
      <c r="AZ20" s="18">
        <f>IF(InputInvoicesPaid[[#This Row],[EOMonth]]=EOMONTH(FY04_M06,0),InputInvoicesPaid[[#This Row],[Amount Invoiced]],0)</f>
        <v>0</v>
      </c>
      <c r="BA20" s="18">
        <f>IF(InputInvoicesPaid[[#This Row],[EOMonth]]=EOMONTH(FY04_M07,0),InputInvoicesPaid[[#This Row],[Amount Invoiced]],0)</f>
        <v>0</v>
      </c>
      <c r="BB20" s="18">
        <f>IF(InputInvoicesPaid[[#This Row],[EOMonth]]=EOMONTH(FY04_M08,0),InputInvoicesPaid[[#This Row],[Amount Invoiced]],0)</f>
        <v>0</v>
      </c>
      <c r="BC20" s="18">
        <f>IF(InputInvoicesPaid[[#This Row],[EOMonth]]=EOMONTH(FY04_M09,0),InputInvoicesPaid[[#This Row],[Amount Invoiced]],0)</f>
        <v>0</v>
      </c>
      <c r="BD20" s="18">
        <f>IF(InputInvoicesPaid[[#This Row],[EOMonth]]=EOMONTH(FY04_M10,0),InputInvoicesPaid[[#This Row],[Amount Invoiced]],0)</f>
        <v>0</v>
      </c>
      <c r="BE20" s="18">
        <f>IF(InputInvoicesPaid[[#This Row],[EOMonth]]=EOMONTH(FY04_M11,0),InputInvoicesPaid[[#This Row],[Amount Invoiced]],0)</f>
        <v>0</v>
      </c>
      <c r="BF20" s="18">
        <f>IF(InputInvoicesPaid[[#This Row],[EOMonth]]=EOMONTH(FY04_M12,0),InputInvoicesPaid[[#This Row],[Amount Invoiced]],0)</f>
        <v>0</v>
      </c>
      <c r="BG20" s="18">
        <f>IF(InputInvoicesPaid[[#This Row],[EOMonth]]=EOMONTH(FY05_M01,0),InputInvoicesPaid[[#This Row],[Amount Invoiced]],0)</f>
        <v>0</v>
      </c>
      <c r="BH20" s="18">
        <f>IF(InputInvoicesPaid[[#This Row],[EOMonth]]=EOMONTH(FY05_M02,0),InputInvoicesPaid[[#This Row],[Amount Invoiced]],0)</f>
        <v>0</v>
      </c>
      <c r="BI20" s="18">
        <f>IF(InputInvoicesPaid[[#This Row],[EOMonth]]=EOMONTH(FY05_M03,0),InputInvoicesPaid[[#This Row],[Amount Invoiced]],0)</f>
        <v>0</v>
      </c>
      <c r="BJ20" s="18">
        <f>IF(InputInvoicesPaid[[#This Row],[EOMonth]]=EOMONTH(FY05_M04,0),InputInvoicesPaid[[#This Row],[Amount Invoiced]],0)</f>
        <v>0</v>
      </c>
      <c r="BK20" s="18">
        <f>IF(InputInvoicesPaid[[#This Row],[EOMonth]]=EOMONTH(FY05_M05,0),InputInvoicesPaid[[#This Row],[Amount Invoiced]],0)</f>
        <v>0</v>
      </c>
      <c r="BL20" s="18">
        <f>IF(InputInvoicesPaid[[#This Row],[EOMonth]]=EOMONTH(FY05_M06,0),InputInvoicesPaid[[#This Row],[Amount Invoiced]],0)</f>
        <v>0</v>
      </c>
      <c r="BM20" s="18">
        <f>IF(InputInvoicesPaid[[#This Row],[EOMonth]]=EOMONTH(FY05_M07,0),InputInvoicesPaid[[#This Row],[Amount Invoiced]],0)</f>
        <v>0</v>
      </c>
      <c r="BN20" s="18">
        <f>IF(InputInvoicesPaid[[#This Row],[EOMonth]]=EOMONTH(FY05_M08,0),InputInvoicesPaid[[#This Row],[Amount Invoiced]],0)</f>
        <v>0</v>
      </c>
      <c r="BO20" s="18">
        <f>IF(InputInvoicesPaid[[#This Row],[EOMonth]]=EOMONTH(FY05_M09,0),InputInvoicesPaid[[#This Row],[Amount Invoiced]],0)</f>
        <v>0</v>
      </c>
      <c r="BP20" s="18">
        <f>IF(InputInvoicesPaid[[#This Row],[EOMonth]]=EOMONTH(FY05_M10,0),InputInvoicesPaid[[#This Row],[Amount Invoiced]],0)</f>
        <v>0</v>
      </c>
      <c r="BQ20" s="18">
        <f>IF(InputInvoicesPaid[[#This Row],[EOMonth]]=EOMONTH(FY05_M11,0),InputInvoicesPaid[[#This Row],[Amount Invoiced]],0)</f>
        <v>0</v>
      </c>
      <c r="BR20" s="18">
        <f>IF(InputInvoicesPaid[[#This Row],[EOMonth]]=EOMONTH(FY05_M12,0),InputInvoicesPaid[[#This Row],[Amount Invoiced]],0)</f>
        <v>0</v>
      </c>
    </row>
    <row r="21" spans="2:70" ht="16.5" thickTop="1" thickBot="1" x14ac:dyDescent="0.3">
      <c r="B21" s="68"/>
      <c r="C21" s="6"/>
      <c r="D21" s="68"/>
      <c r="E21" s="68"/>
      <c r="F21" s="11"/>
      <c r="G21" s="6"/>
      <c r="H21" s="69" t="str">
        <f>IF(ISBLANK(InputInvoicesPaid[[#This Row],[Date Invoiced]]),"",EOMONTH(InputInvoicesPaid[[#This Row],[Date Invoiced]],0))</f>
        <v/>
      </c>
      <c r="I21" s="69"/>
      <c r="K21" s="10">
        <f>IF(InputInvoicesPaid[[#This Row],[EOMonth]]=EOMONTH(FY01_M01,0),InputInvoicesPaid[[#This Row],[Amount Invoiced]],0)</f>
        <v>0</v>
      </c>
      <c r="L21" s="10">
        <f>IF(InputInvoicesPaid[[#This Row],[EOMonth]]=EOMONTH(FY01_M02,0),InputInvoicesPaid[[#This Row],[Amount Invoiced]],0)</f>
        <v>0</v>
      </c>
      <c r="M21" s="10">
        <f>IF(InputInvoicesPaid[[#This Row],[EOMonth]]=EOMONTH(FY01_M03,0),InputInvoicesPaid[[#This Row],[Amount Invoiced]],0)</f>
        <v>0</v>
      </c>
      <c r="N21" s="10">
        <f>IF(InputInvoicesPaid[[#This Row],[EOMonth]]=EOMONTH(FY01_M04,0),InputInvoicesPaid[[#This Row],[Amount Invoiced]],0)</f>
        <v>0</v>
      </c>
      <c r="O21" s="10">
        <f>IF(InputInvoicesPaid[[#This Row],[EOMonth]]=EOMONTH(FY01_M05,0),InputInvoicesPaid[[#This Row],[Amount Invoiced]],0)</f>
        <v>0</v>
      </c>
      <c r="P21" s="10">
        <f>IF(InputInvoicesPaid[[#This Row],[EOMonth]]=EOMONTH(FY01_M06,0),InputInvoicesPaid[[#This Row],[Amount Invoiced]],0)</f>
        <v>0</v>
      </c>
      <c r="Q21" s="10">
        <f>IF(InputInvoicesPaid[[#This Row],[EOMonth]]=EOMONTH(FY01_M07,0),InputInvoicesPaid[[#This Row],[Amount Invoiced]],0)</f>
        <v>0</v>
      </c>
      <c r="R21" s="10">
        <f>IF(InputInvoicesPaid[[#This Row],[EOMonth]]=EOMONTH(FY01_M08,0),InputInvoicesPaid[[#This Row],[Amount Invoiced]],0)</f>
        <v>0</v>
      </c>
      <c r="S21" s="10">
        <f>IF(InputInvoicesPaid[[#This Row],[EOMonth]]=EOMONTH(FY01_M09,0),InputInvoicesPaid[[#This Row],[Amount Invoiced]],0)</f>
        <v>0</v>
      </c>
      <c r="T21" s="10">
        <f>IF(InputInvoicesPaid[[#This Row],[EOMonth]]=EOMONTH(FY01_M10,0),InputInvoicesPaid[[#This Row],[Amount Invoiced]],0)</f>
        <v>0</v>
      </c>
      <c r="U21" s="10">
        <f>IF(InputInvoicesPaid[[#This Row],[EOMonth]]=EOMONTH(FY01_M11,0),InputInvoicesPaid[[#This Row],[Amount Invoiced]],0)</f>
        <v>0</v>
      </c>
      <c r="V21" s="10">
        <f>IF(InputInvoicesPaid[[#This Row],[EOMonth]]=EOMONTH(FY01_M12,0),InputInvoicesPaid[[#This Row],[Amount Invoiced]],0)</f>
        <v>0</v>
      </c>
      <c r="W21" s="18">
        <f>IF(InputInvoicesPaid[[#This Row],[EOMonth]]=EOMONTH(FY02_M01,0),InputInvoicesPaid[[#This Row],[Amount Invoiced]],0)</f>
        <v>0</v>
      </c>
      <c r="X21" s="18">
        <f>IF(InputInvoicesPaid[[#This Row],[EOMonth]]=EOMONTH(FY02_M02,0),InputInvoicesPaid[[#This Row],[Amount Invoiced]],0)</f>
        <v>0</v>
      </c>
      <c r="Y21" s="18">
        <f>IF(InputInvoicesPaid[[#This Row],[EOMonth]]=EOMONTH(FY02_M03,0),InputInvoicesPaid[[#This Row],[Amount Invoiced]],0)</f>
        <v>0</v>
      </c>
      <c r="Z21" s="18">
        <f>IF(InputInvoicesPaid[[#This Row],[EOMonth]]=EOMONTH(FY02_M04,0),InputInvoicesPaid[[#This Row],[Amount Invoiced]],0)</f>
        <v>0</v>
      </c>
      <c r="AA21" s="18">
        <f>IF(InputInvoicesPaid[[#This Row],[EOMonth]]=EOMONTH(FY02_M05,0),InputInvoicesPaid[[#This Row],[Amount Invoiced]],0)</f>
        <v>0</v>
      </c>
      <c r="AB21" s="18">
        <f>IF(InputInvoicesPaid[[#This Row],[EOMonth]]=EOMONTH(FY02_M06,0),InputInvoicesPaid[[#This Row],[Amount Invoiced]],0)</f>
        <v>0</v>
      </c>
      <c r="AC21" s="18">
        <f>IF(InputInvoicesPaid[[#This Row],[EOMonth]]=EOMONTH(FY02_M07,0),InputInvoicesPaid[[#This Row],[Amount Invoiced]],0)</f>
        <v>0</v>
      </c>
      <c r="AD21" s="18">
        <f>IF(InputInvoicesPaid[[#This Row],[EOMonth]]=EOMONTH(FY02_M08,0),InputInvoicesPaid[[#This Row],[Amount Invoiced]],0)</f>
        <v>0</v>
      </c>
      <c r="AE21" s="18">
        <f>IF(InputInvoicesPaid[[#This Row],[EOMonth]]=EOMONTH(FY02_M09,0),InputInvoicesPaid[[#This Row],[Amount Invoiced]],0)</f>
        <v>0</v>
      </c>
      <c r="AF21" s="18">
        <f>IF(InputInvoicesPaid[[#This Row],[EOMonth]]=EOMONTH(FY02_M10,0),InputInvoicesPaid[[#This Row],[Amount Invoiced]],0)</f>
        <v>0</v>
      </c>
      <c r="AG21" s="18">
        <f>IF(InputInvoicesPaid[[#This Row],[EOMonth]]=EOMONTH(FY02_M11,0),InputInvoicesPaid[[#This Row],[Amount Invoiced]],0)</f>
        <v>0</v>
      </c>
      <c r="AH21" s="18">
        <f>IF(InputInvoicesPaid[[#This Row],[EOMonth]]=EOMONTH(FY02_M12,0),InputInvoicesPaid[[#This Row],[Amount Invoiced]],0)</f>
        <v>0</v>
      </c>
      <c r="AI21" s="18">
        <f>IF(InputInvoicesPaid[[#This Row],[EOMonth]]=EOMONTH(FY03_M01,0),InputInvoicesPaid[[#This Row],[Amount Invoiced]],0)</f>
        <v>0</v>
      </c>
      <c r="AJ21" s="18">
        <f>IF(InputInvoicesPaid[[#This Row],[EOMonth]]=EOMONTH(FY03_M02,0),InputInvoicesPaid[[#This Row],[Amount Invoiced]],0)</f>
        <v>0</v>
      </c>
      <c r="AK21" s="18">
        <f>IF(InputInvoicesPaid[[#This Row],[EOMonth]]=EOMONTH(FY03_M03,0),InputInvoicesPaid[[#This Row],[Amount Invoiced]],0)</f>
        <v>0</v>
      </c>
      <c r="AL21" s="18">
        <f>IF(InputInvoicesPaid[[#This Row],[EOMonth]]=EOMONTH(FY03_M04,0),InputInvoicesPaid[[#This Row],[Amount Invoiced]],0)</f>
        <v>0</v>
      </c>
      <c r="AM21" s="18">
        <f>IF(InputInvoicesPaid[[#This Row],[EOMonth]]=EOMONTH(FY03_M05,0),InputInvoicesPaid[[#This Row],[Amount Invoiced]],0)</f>
        <v>0</v>
      </c>
      <c r="AN21" s="18">
        <f>IF(InputInvoicesPaid[[#This Row],[EOMonth]]=EOMONTH(FY03_M06,0),InputInvoicesPaid[[#This Row],[Amount Invoiced]],0)</f>
        <v>0</v>
      </c>
      <c r="AO21" s="18">
        <f>IF(InputInvoicesPaid[[#This Row],[EOMonth]]=EOMONTH(FY03_M07,0),InputInvoicesPaid[[#This Row],[Amount Invoiced]],0)</f>
        <v>0</v>
      </c>
      <c r="AP21" s="18">
        <f>IF(InputInvoicesPaid[[#This Row],[EOMonth]]=EOMONTH(FY03_M08,0),InputInvoicesPaid[[#This Row],[Amount Invoiced]],0)</f>
        <v>0</v>
      </c>
      <c r="AQ21" s="18">
        <f>IF(InputInvoicesPaid[[#This Row],[EOMonth]]=EOMONTH(FY03_M09,0),InputInvoicesPaid[[#This Row],[Amount Invoiced]],0)</f>
        <v>0</v>
      </c>
      <c r="AR21" s="18">
        <f>IF(InputInvoicesPaid[[#This Row],[EOMonth]]=EOMONTH(FY03_M10,0),InputInvoicesPaid[[#This Row],[Amount Invoiced]],0)</f>
        <v>0</v>
      </c>
      <c r="AS21" s="18">
        <f>IF(InputInvoicesPaid[[#This Row],[EOMonth]]=EOMONTH(FY03_M11,0),InputInvoicesPaid[[#This Row],[Amount Invoiced]],0)</f>
        <v>0</v>
      </c>
      <c r="AT21" s="18">
        <f>IF(InputInvoicesPaid[[#This Row],[EOMonth]]=EOMONTH(FY03_M12,0),InputInvoicesPaid[[#This Row],[Amount Invoiced]],0)</f>
        <v>0</v>
      </c>
      <c r="AU21" s="18">
        <f>IF(InputInvoicesPaid[[#This Row],[EOMonth]]=EOMONTH(FY04_M01,0),InputInvoicesPaid[[#This Row],[Amount Invoiced]],0)</f>
        <v>0</v>
      </c>
      <c r="AV21" s="18">
        <f>IF(InputInvoicesPaid[[#This Row],[EOMonth]]=EOMONTH(FY04_M02,0),InputInvoicesPaid[[#This Row],[Amount Invoiced]],0)</f>
        <v>0</v>
      </c>
      <c r="AW21" s="18">
        <f>IF(InputInvoicesPaid[[#This Row],[EOMonth]]=EOMONTH(FY04_M03,0),InputInvoicesPaid[[#This Row],[Amount Invoiced]],0)</f>
        <v>0</v>
      </c>
      <c r="AX21" s="18">
        <f>IF(InputInvoicesPaid[[#This Row],[EOMonth]]=EOMONTH(FY04_M04,0),InputInvoicesPaid[[#This Row],[Amount Invoiced]],0)</f>
        <v>0</v>
      </c>
      <c r="AY21" s="18">
        <f>IF(InputInvoicesPaid[[#This Row],[EOMonth]]=EOMONTH(FY04_M05,0),InputInvoicesPaid[[#This Row],[Amount Invoiced]],0)</f>
        <v>0</v>
      </c>
      <c r="AZ21" s="18">
        <f>IF(InputInvoicesPaid[[#This Row],[EOMonth]]=EOMONTH(FY04_M06,0),InputInvoicesPaid[[#This Row],[Amount Invoiced]],0)</f>
        <v>0</v>
      </c>
      <c r="BA21" s="18">
        <f>IF(InputInvoicesPaid[[#This Row],[EOMonth]]=EOMONTH(FY04_M07,0),InputInvoicesPaid[[#This Row],[Amount Invoiced]],0)</f>
        <v>0</v>
      </c>
      <c r="BB21" s="18">
        <f>IF(InputInvoicesPaid[[#This Row],[EOMonth]]=EOMONTH(FY04_M08,0),InputInvoicesPaid[[#This Row],[Amount Invoiced]],0)</f>
        <v>0</v>
      </c>
      <c r="BC21" s="18">
        <f>IF(InputInvoicesPaid[[#This Row],[EOMonth]]=EOMONTH(FY04_M09,0),InputInvoicesPaid[[#This Row],[Amount Invoiced]],0)</f>
        <v>0</v>
      </c>
      <c r="BD21" s="18">
        <f>IF(InputInvoicesPaid[[#This Row],[EOMonth]]=EOMONTH(FY04_M10,0),InputInvoicesPaid[[#This Row],[Amount Invoiced]],0)</f>
        <v>0</v>
      </c>
      <c r="BE21" s="18">
        <f>IF(InputInvoicesPaid[[#This Row],[EOMonth]]=EOMONTH(FY04_M11,0),InputInvoicesPaid[[#This Row],[Amount Invoiced]],0)</f>
        <v>0</v>
      </c>
      <c r="BF21" s="18">
        <f>IF(InputInvoicesPaid[[#This Row],[EOMonth]]=EOMONTH(FY04_M12,0),InputInvoicesPaid[[#This Row],[Amount Invoiced]],0)</f>
        <v>0</v>
      </c>
      <c r="BG21" s="18">
        <f>IF(InputInvoicesPaid[[#This Row],[EOMonth]]=EOMONTH(FY05_M01,0),InputInvoicesPaid[[#This Row],[Amount Invoiced]],0)</f>
        <v>0</v>
      </c>
      <c r="BH21" s="18">
        <f>IF(InputInvoicesPaid[[#This Row],[EOMonth]]=EOMONTH(FY05_M02,0),InputInvoicesPaid[[#This Row],[Amount Invoiced]],0)</f>
        <v>0</v>
      </c>
      <c r="BI21" s="18">
        <f>IF(InputInvoicesPaid[[#This Row],[EOMonth]]=EOMONTH(FY05_M03,0),InputInvoicesPaid[[#This Row],[Amount Invoiced]],0)</f>
        <v>0</v>
      </c>
      <c r="BJ21" s="18">
        <f>IF(InputInvoicesPaid[[#This Row],[EOMonth]]=EOMONTH(FY05_M04,0),InputInvoicesPaid[[#This Row],[Amount Invoiced]],0)</f>
        <v>0</v>
      </c>
      <c r="BK21" s="18">
        <f>IF(InputInvoicesPaid[[#This Row],[EOMonth]]=EOMONTH(FY05_M05,0),InputInvoicesPaid[[#This Row],[Amount Invoiced]],0)</f>
        <v>0</v>
      </c>
      <c r="BL21" s="18">
        <f>IF(InputInvoicesPaid[[#This Row],[EOMonth]]=EOMONTH(FY05_M06,0),InputInvoicesPaid[[#This Row],[Amount Invoiced]],0)</f>
        <v>0</v>
      </c>
      <c r="BM21" s="18">
        <f>IF(InputInvoicesPaid[[#This Row],[EOMonth]]=EOMONTH(FY05_M07,0),InputInvoicesPaid[[#This Row],[Amount Invoiced]],0)</f>
        <v>0</v>
      </c>
      <c r="BN21" s="18">
        <f>IF(InputInvoicesPaid[[#This Row],[EOMonth]]=EOMONTH(FY05_M08,0),InputInvoicesPaid[[#This Row],[Amount Invoiced]],0)</f>
        <v>0</v>
      </c>
      <c r="BO21" s="18">
        <f>IF(InputInvoicesPaid[[#This Row],[EOMonth]]=EOMONTH(FY05_M09,0),InputInvoicesPaid[[#This Row],[Amount Invoiced]],0)</f>
        <v>0</v>
      </c>
      <c r="BP21" s="18">
        <f>IF(InputInvoicesPaid[[#This Row],[EOMonth]]=EOMONTH(FY05_M10,0),InputInvoicesPaid[[#This Row],[Amount Invoiced]],0)</f>
        <v>0</v>
      </c>
      <c r="BQ21" s="18">
        <f>IF(InputInvoicesPaid[[#This Row],[EOMonth]]=EOMONTH(FY05_M11,0),InputInvoicesPaid[[#This Row],[Amount Invoiced]],0)</f>
        <v>0</v>
      </c>
      <c r="BR21" s="18">
        <f>IF(InputInvoicesPaid[[#This Row],[EOMonth]]=EOMONTH(FY05_M12,0),InputInvoicesPaid[[#This Row],[Amount Invoiced]],0)</f>
        <v>0</v>
      </c>
    </row>
    <row r="22" spans="2:70" ht="16.5" thickTop="1" thickBot="1" x14ac:dyDescent="0.3">
      <c r="B22" s="68"/>
      <c r="C22" s="6"/>
      <c r="D22" s="68"/>
      <c r="E22" s="68"/>
      <c r="F22" s="11"/>
      <c r="G22" s="6"/>
      <c r="H22" s="69" t="str">
        <f>IF(ISBLANK(InputInvoicesPaid[[#This Row],[Date Invoiced]]),"",EOMONTH(InputInvoicesPaid[[#This Row],[Date Invoiced]],0))</f>
        <v/>
      </c>
      <c r="I22" s="69"/>
      <c r="K22" s="10">
        <f>IF(InputInvoicesPaid[[#This Row],[EOMonth]]=EOMONTH(FY01_M01,0),InputInvoicesPaid[[#This Row],[Amount Invoiced]],0)</f>
        <v>0</v>
      </c>
      <c r="L22" s="10">
        <f>IF(InputInvoicesPaid[[#This Row],[EOMonth]]=EOMONTH(FY01_M02,0),InputInvoicesPaid[[#This Row],[Amount Invoiced]],0)</f>
        <v>0</v>
      </c>
      <c r="M22" s="10">
        <f>IF(InputInvoicesPaid[[#This Row],[EOMonth]]=EOMONTH(FY01_M03,0),InputInvoicesPaid[[#This Row],[Amount Invoiced]],0)</f>
        <v>0</v>
      </c>
      <c r="N22" s="10">
        <f>IF(InputInvoicesPaid[[#This Row],[EOMonth]]=EOMONTH(FY01_M04,0),InputInvoicesPaid[[#This Row],[Amount Invoiced]],0)</f>
        <v>0</v>
      </c>
      <c r="O22" s="10">
        <f>IF(InputInvoicesPaid[[#This Row],[EOMonth]]=EOMONTH(FY01_M05,0),InputInvoicesPaid[[#This Row],[Amount Invoiced]],0)</f>
        <v>0</v>
      </c>
      <c r="P22" s="10">
        <f>IF(InputInvoicesPaid[[#This Row],[EOMonth]]=EOMONTH(FY01_M06,0),InputInvoicesPaid[[#This Row],[Amount Invoiced]],0)</f>
        <v>0</v>
      </c>
      <c r="Q22" s="10">
        <f>IF(InputInvoicesPaid[[#This Row],[EOMonth]]=EOMONTH(FY01_M07,0),InputInvoicesPaid[[#This Row],[Amount Invoiced]],0)</f>
        <v>0</v>
      </c>
      <c r="R22" s="10">
        <f>IF(InputInvoicesPaid[[#This Row],[EOMonth]]=EOMONTH(FY01_M08,0),InputInvoicesPaid[[#This Row],[Amount Invoiced]],0)</f>
        <v>0</v>
      </c>
      <c r="S22" s="10">
        <f>IF(InputInvoicesPaid[[#This Row],[EOMonth]]=EOMONTH(FY01_M09,0),InputInvoicesPaid[[#This Row],[Amount Invoiced]],0)</f>
        <v>0</v>
      </c>
      <c r="T22" s="10">
        <f>IF(InputInvoicesPaid[[#This Row],[EOMonth]]=EOMONTH(FY01_M10,0),InputInvoicesPaid[[#This Row],[Amount Invoiced]],0)</f>
        <v>0</v>
      </c>
      <c r="U22" s="10">
        <f>IF(InputInvoicesPaid[[#This Row],[EOMonth]]=EOMONTH(FY01_M11,0),InputInvoicesPaid[[#This Row],[Amount Invoiced]],0)</f>
        <v>0</v>
      </c>
      <c r="V22" s="10">
        <f>IF(InputInvoicesPaid[[#This Row],[EOMonth]]=EOMONTH(FY01_M12,0),InputInvoicesPaid[[#This Row],[Amount Invoiced]],0)</f>
        <v>0</v>
      </c>
      <c r="W22" s="18">
        <f>IF(InputInvoicesPaid[[#This Row],[EOMonth]]=EOMONTH(FY02_M01,0),InputInvoicesPaid[[#This Row],[Amount Invoiced]],0)</f>
        <v>0</v>
      </c>
      <c r="X22" s="18">
        <f>IF(InputInvoicesPaid[[#This Row],[EOMonth]]=EOMONTH(FY02_M02,0),InputInvoicesPaid[[#This Row],[Amount Invoiced]],0)</f>
        <v>0</v>
      </c>
      <c r="Y22" s="18">
        <f>IF(InputInvoicesPaid[[#This Row],[EOMonth]]=EOMONTH(FY02_M03,0),InputInvoicesPaid[[#This Row],[Amount Invoiced]],0)</f>
        <v>0</v>
      </c>
      <c r="Z22" s="18">
        <f>IF(InputInvoicesPaid[[#This Row],[EOMonth]]=EOMONTH(FY02_M04,0),InputInvoicesPaid[[#This Row],[Amount Invoiced]],0)</f>
        <v>0</v>
      </c>
      <c r="AA22" s="18">
        <f>IF(InputInvoicesPaid[[#This Row],[EOMonth]]=EOMONTH(FY02_M05,0),InputInvoicesPaid[[#This Row],[Amount Invoiced]],0)</f>
        <v>0</v>
      </c>
      <c r="AB22" s="18">
        <f>IF(InputInvoicesPaid[[#This Row],[EOMonth]]=EOMONTH(FY02_M06,0),InputInvoicesPaid[[#This Row],[Amount Invoiced]],0)</f>
        <v>0</v>
      </c>
      <c r="AC22" s="18">
        <f>IF(InputInvoicesPaid[[#This Row],[EOMonth]]=EOMONTH(FY02_M07,0),InputInvoicesPaid[[#This Row],[Amount Invoiced]],0)</f>
        <v>0</v>
      </c>
      <c r="AD22" s="18">
        <f>IF(InputInvoicesPaid[[#This Row],[EOMonth]]=EOMONTH(FY02_M08,0),InputInvoicesPaid[[#This Row],[Amount Invoiced]],0)</f>
        <v>0</v>
      </c>
      <c r="AE22" s="18">
        <f>IF(InputInvoicesPaid[[#This Row],[EOMonth]]=EOMONTH(FY02_M09,0),InputInvoicesPaid[[#This Row],[Amount Invoiced]],0)</f>
        <v>0</v>
      </c>
      <c r="AF22" s="18">
        <f>IF(InputInvoicesPaid[[#This Row],[EOMonth]]=EOMONTH(FY02_M10,0),InputInvoicesPaid[[#This Row],[Amount Invoiced]],0)</f>
        <v>0</v>
      </c>
      <c r="AG22" s="18">
        <f>IF(InputInvoicesPaid[[#This Row],[EOMonth]]=EOMONTH(FY02_M11,0),InputInvoicesPaid[[#This Row],[Amount Invoiced]],0)</f>
        <v>0</v>
      </c>
      <c r="AH22" s="18">
        <f>IF(InputInvoicesPaid[[#This Row],[EOMonth]]=EOMONTH(FY02_M12,0),InputInvoicesPaid[[#This Row],[Amount Invoiced]],0)</f>
        <v>0</v>
      </c>
      <c r="AI22" s="18">
        <f>IF(InputInvoicesPaid[[#This Row],[EOMonth]]=EOMONTH(FY03_M01,0),InputInvoicesPaid[[#This Row],[Amount Invoiced]],0)</f>
        <v>0</v>
      </c>
      <c r="AJ22" s="18">
        <f>IF(InputInvoicesPaid[[#This Row],[EOMonth]]=EOMONTH(FY03_M02,0),InputInvoicesPaid[[#This Row],[Amount Invoiced]],0)</f>
        <v>0</v>
      </c>
      <c r="AK22" s="18">
        <f>IF(InputInvoicesPaid[[#This Row],[EOMonth]]=EOMONTH(FY03_M03,0),InputInvoicesPaid[[#This Row],[Amount Invoiced]],0)</f>
        <v>0</v>
      </c>
      <c r="AL22" s="18">
        <f>IF(InputInvoicesPaid[[#This Row],[EOMonth]]=EOMONTH(FY03_M04,0),InputInvoicesPaid[[#This Row],[Amount Invoiced]],0)</f>
        <v>0</v>
      </c>
      <c r="AM22" s="18">
        <f>IF(InputInvoicesPaid[[#This Row],[EOMonth]]=EOMONTH(FY03_M05,0),InputInvoicesPaid[[#This Row],[Amount Invoiced]],0)</f>
        <v>0</v>
      </c>
      <c r="AN22" s="18">
        <f>IF(InputInvoicesPaid[[#This Row],[EOMonth]]=EOMONTH(FY03_M06,0),InputInvoicesPaid[[#This Row],[Amount Invoiced]],0)</f>
        <v>0</v>
      </c>
      <c r="AO22" s="18">
        <f>IF(InputInvoicesPaid[[#This Row],[EOMonth]]=EOMONTH(FY03_M07,0),InputInvoicesPaid[[#This Row],[Amount Invoiced]],0)</f>
        <v>0</v>
      </c>
      <c r="AP22" s="18">
        <f>IF(InputInvoicesPaid[[#This Row],[EOMonth]]=EOMONTH(FY03_M08,0),InputInvoicesPaid[[#This Row],[Amount Invoiced]],0)</f>
        <v>0</v>
      </c>
      <c r="AQ22" s="18">
        <f>IF(InputInvoicesPaid[[#This Row],[EOMonth]]=EOMONTH(FY03_M09,0),InputInvoicesPaid[[#This Row],[Amount Invoiced]],0)</f>
        <v>0</v>
      </c>
      <c r="AR22" s="18">
        <f>IF(InputInvoicesPaid[[#This Row],[EOMonth]]=EOMONTH(FY03_M10,0),InputInvoicesPaid[[#This Row],[Amount Invoiced]],0)</f>
        <v>0</v>
      </c>
      <c r="AS22" s="18">
        <f>IF(InputInvoicesPaid[[#This Row],[EOMonth]]=EOMONTH(FY03_M11,0),InputInvoicesPaid[[#This Row],[Amount Invoiced]],0)</f>
        <v>0</v>
      </c>
      <c r="AT22" s="18">
        <f>IF(InputInvoicesPaid[[#This Row],[EOMonth]]=EOMONTH(FY03_M12,0),InputInvoicesPaid[[#This Row],[Amount Invoiced]],0)</f>
        <v>0</v>
      </c>
      <c r="AU22" s="18">
        <f>IF(InputInvoicesPaid[[#This Row],[EOMonth]]=EOMONTH(FY04_M01,0),InputInvoicesPaid[[#This Row],[Amount Invoiced]],0)</f>
        <v>0</v>
      </c>
      <c r="AV22" s="18">
        <f>IF(InputInvoicesPaid[[#This Row],[EOMonth]]=EOMONTH(FY04_M02,0),InputInvoicesPaid[[#This Row],[Amount Invoiced]],0)</f>
        <v>0</v>
      </c>
      <c r="AW22" s="18">
        <f>IF(InputInvoicesPaid[[#This Row],[EOMonth]]=EOMONTH(FY04_M03,0),InputInvoicesPaid[[#This Row],[Amount Invoiced]],0)</f>
        <v>0</v>
      </c>
      <c r="AX22" s="18">
        <f>IF(InputInvoicesPaid[[#This Row],[EOMonth]]=EOMONTH(FY04_M04,0),InputInvoicesPaid[[#This Row],[Amount Invoiced]],0)</f>
        <v>0</v>
      </c>
      <c r="AY22" s="18">
        <f>IF(InputInvoicesPaid[[#This Row],[EOMonth]]=EOMONTH(FY04_M05,0),InputInvoicesPaid[[#This Row],[Amount Invoiced]],0)</f>
        <v>0</v>
      </c>
      <c r="AZ22" s="18">
        <f>IF(InputInvoicesPaid[[#This Row],[EOMonth]]=EOMONTH(FY04_M06,0),InputInvoicesPaid[[#This Row],[Amount Invoiced]],0)</f>
        <v>0</v>
      </c>
      <c r="BA22" s="18">
        <f>IF(InputInvoicesPaid[[#This Row],[EOMonth]]=EOMONTH(FY04_M07,0),InputInvoicesPaid[[#This Row],[Amount Invoiced]],0)</f>
        <v>0</v>
      </c>
      <c r="BB22" s="18">
        <f>IF(InputInvoicesPaid[[#This Row],[EOMonth]]=EOMONTH(FY04_M08,0),InputInvoicesPaid[[#This Row],[Amount Invoiced]],0)</f>
        <v>0</v>
      </c>
      <c r="BC22" s="18">
        <f>IF(InputInvoicesPaid[[#This Row],[EOMonth]]=EOMONTH(FY04_M09,0),InputInvoicesPaid[[#This Row],[Amount Invoiced]],0)</f>
        <v>0</v>
      </c>
      <c r="BD22" s="18">
        <f>IF(InputInvoicesPaid[[#This Row],[EOMonth]]=EOMONTH(FY04_M10,0),InputInvoicesPaid[[#This Row],[Amount Invoiced]],0)</f>
        <v>0</v>
      </c>
      <c r="BE22" s="18">
        <f>IF(InputInvoicesPaid[[#This Row],[EOMonth]]=EOMONTH(FY04_M11,0),InputInvoicesPaid[[#This Row],[Amount Invoiced]],0)</f>
        <v>0</v>
      </c>
      <c r="BF22" s="18">
        <f>IF(InputInvoicesPaid[[#This Row],[EOMonth]]=EOMONTH(FY04_M12,0),InputInvoicesPaid[[#This Row],[Amount Invoiced]],0)</f>
        <v>0</v>
      </c>
      <c r="BG22" s="18">
        <f>IF(InputInvoicesPaid[[#This Row],[EOMonth]]=EOMONTH(FY05_M01,0),InputInvoicesPaid[[#This Row],[Amount Invoiced]],0)</f>
        <v>0</v>
      </c>
      <c r="BH22" s="18">
        <f>IF(InputInvoicesPaid[[#This Row],[EOMonth]]=EOMONTH(FY05_M02,0),InputInvoicesPaid[[#This Row],[Amount Invoiced]],0)</f>
        <v>0</v>
      </c>
      <c r="BI22" s="18">
        <f>IF(InputInvoicesPaid[[#This Row],[EOMonth]]=EOMONTH(FY05_M03,0),InputInvoicesPaid[[#This Row],[Amount Invoiced]],0)</f>
        <v>0</v>
      </c>
      <c r="BJ22" s="18">
        <f>IF(InputInvoicesPaid[[#This Row],[EOMonth]]=EOMONTH(FY05_M04,0),InputInvoicesPaid[[#This Row],[Amount Invoiced]],0)</f>
        <v>0</v>
      </c>
      <c r="BK22" s="18">
        <f>IF(InputInvoicesPaid[[#This Row],[EOMonth]]=EOMONTH(FY05_M05,0),InputInvoicesPaid[[#This Row],[Amount Invoiced]],0)</f>
        <v>0</v>
      </c>
      <c r="BL22" s="18">
        <f>IF(InputInvoicesPaid[[#This Row],[EOMonth]]=EOMONTH(FY05_M06,0),InputInvoicesPaid[[#This Row],[Amount Invoiced]],0)</f>
        <v>0</v>
      </c>
      <c r="BM22" s="18">
        <f>IF(InputInvoicesPaid[[#This Row],[EOMonth]]=EOMONTH(FY05_M07,0),InputInvoicesPaid[[#This Row],[Amount Invoiced]],0)</f>
        <v>0</v>
      </c>
      <c r="BN22" s="18">
        <f>IF(InputInvoicesPaid[[#This Row],[EOMonth]]=EOMONTH(FY05_M08,0),InputInvoicesPaid[[#This Row],[Amount Invoiced]],0)</f>
        <v>0</v>
      </c>
      <c r="BO22" s="18">
        <f>IF(InputInvoicesPaid[[#This Row],[EOMonth]]=EOMONTH(FY05_M09,0),InputInvoicesPaid[[#This Row],[Amount Invoiced]],0)</f>
        <v>0</v>
      </c>
      <c r="BP22" s="18">
        <f>IF(InputInvoicesPaid[[#This Row],[EOMonth]]=EOMONTH(FY05_M10,0),InputInvoicesPaid[[#This Row],[Amount Invoiced]],0)</f>
        <v>0</v>
      </c>
      <c r="BQ22" s="18">
        <f>IF(InputInvoicesPaid[[#This Row],[EOMonth]]=EOMONTH(FY05_M11,0),InputInvoicesPaid[[#This Row],[Amount Invoiced]],0)</f>
        <v>0</v>
      </c>
      <c r="BR22" s="18">
        <f>IF(InputInvoicesPaid[[#This Row],[EOMonth]]=EOMONTH(FY05_M12,0),InputInvoicesPaid[[#This Row],[Amount Invoiced]],0)</f>
        <v>0</v>
      </c>
    </row>
    <row r="23" spans="2:70" ht="16.5" thickTop="1" thickBot="1" x14ac:dyDescent="0.3">
      <c r="B23" s="68"/>
      <c r="C23" s="6"/>
      <c r="D23" s="68"/>
      <c r="E23" s="68"/>
      <c r="F23" s="11"/>
      <c r="G23" s="6"/>
      <c r="H23" s="69" t="str">
        <f>IF(ISBLANK(InputInvoicesPaid[[#This Row],[Date Invoiced]]),"",EOMONTH(InputInvoicesPaid[[#This Row],[Date Invoiced]],0))</f>
        <v/>
      </c>
      <c r="I23" s="69"/>
      <c r="K23" s="10">
        <f>IF(InputInvoicesPaid[[#This Row],[EOMonth]]=EOMONTH(FY01_M01,0),InputInvoicesPaid[[#This Row],[Amount Invoiced]],0)</f>
        <v>0</v>
      </c>
      <c r="L23" s="10">
        <f>IF(InputInvoicesPaid[[#This Row],[EOMonth]]=EOMONTH(FY01_M02,0),InputInvoicesPaid[[#This Row],[Amount Invoiced]],0)</f>
        <v>0</v>
      </c>
      <c r="M23" s="10">
        <f>IF(InputInvoicesPaid[[#This Row],[EOMonth]]=EOMONTH(FY01_M03,0),InputInvoicesPaid[[#This Row],[Amount Invoiced]],0)</f>
        <v>0</v>
      </c>
      <c r="N23" s="10">
        <f>IF(InputInvoicesPaid[[#This Row],[EOMonth]]=EOMONTH(FY01_M04,0),InputInvoicesPaid[[#This Row],[Amount Invoiced]],0)</f>
        <v>0</v>
      </c>
      <c r="O23" s="10">
        <f>IF(InputInvoicesPaid[[#This Row],[EOMonth]]=EOMONTH(FY01_M05,0),InputInvoicesPaid[[#This Row],[Amount Invoiced]],0)</f>
        <v>0</v>
      </c>
      <c r="P23" s="10">
        <f>IF(InputInvoicesPaid[[#This Row],[EOMonth]]=EOMONTH(FY01_M06,0),InputInvoicesPaid[[#This Row],[Amount Invoiced]],0)</f>
        <v>0</v>
      </c>
      <c r="Q23" s="10">
        <f>IF(InputInvoicesPaid[[#This Row],[EOMonth]]=EOMONTH(FY01_M07,0),InputInvoicesPaid[[#This Row],[Amount Invoiced]],0)</f>
        <v>0</v>
      </c>
      <c r="R23" s="10">
        <f>IF(InputInvoicesPaid[[#This Row],[EOMonth]]=EOMONTH(FY01_M08,0),InputInvoicesPaid[[#This Row],[Amount Invoiced]],0)</f>
        <v>0</v>
      </c>
      <c r="S23" s="10">
        <f>IF(InputInvoicesPaid[[#This Row],[EOMonth]]=EOMONTH(FY01_M09,0),InputInvoicesPaid[[#This Row],[Amount Invoiced]],0)</f>
        <v>0</v>
      </c>
      <c r="T23" s="10">
        <f>IF(InputInvoicesPaid[[#This Row],[EOMonth]]=EOMONTH(FY01_M10,0),InputInvoicesPaid[[#This Row],[Amount Invoiced]],0)</f>
        <v>0</v>
      </c>
      <c r="U23" s="10">
        <f>IF(InputInvoicesPaid[[#This Row],[EOMonth]]=EOMONTH(FY01_M11,0),InputInvoicesPaid[[#This Row],[Amount Invoiced]],0)</f>
        <v>0</v>
      </c>
      <c r="V23" s="10">
        <f>IF(InputInvoicesPaid[[#This Row],[EOMonth]]=EOMONTH(FY01_M12,0),InputInvoicesPaid[[#This Row],[Amount Invoiced]],0)</f>
        <v>0</v>
      </c>
      <c r="W23" s="18">
        <f>IF(InputInvoicesPaid[[#This Row],[EOMonth]]=EOMONTH(FY02_M01,0),InputInvoicesPaid[[#This Row],[Amount Invoiced]],0)</f>
        <v>0</v>
      </c>
      <c r="X23" s="18">
        <f>IF(InputInvoicesPaid[[#This Row],[EOMonth]]=EOMONTH(FY02_M02,0),InputInvoicesPaid[[#This Row],[Amount Invoiced]],0)</f>
        <v>0</v>
      </c>
      <c r="Y23" s="18">
        <f>IF(InputInvoicesPaid[[#This Row],[EOMonth]]=EOMONTH(FY02_M03,0),InputInvoicesPaid[[#This Row],[Amount Invoiced]],0)</f>
        <v>0</v>
      </c>
      <c r="Z23" s="18">
        <f>IF(InputInvoicesPaid[[#This Row],[EOMonth]]=EOMONTH(FY02_M04,0),InputInvoicesPaid[[#This Row],[Amount Invoiced]],0)</f>
        <v>0</v>
      </c>
      <c r="AA23" s="18">
        <f>IF(InputInvoicesPaid[[#This Row],[EOMonth]]=EOMONTH(FY02_M05,0),InputInvoicesPaid[[#This Row],[Amount Invoiced]],0)</f>
        <v>0</v>
      </c>
      <c r="AB23" s="18">
        <f>IF(InputInvoicesPaid[[#This Row],[EOMonth]]=EOMONTH(FY02_M06,0),InputInvoicesPaid[[#This Row],[Amount Invoiced]],0)</f>
        <v>0</v>
      </c>
      <c r="AC23" s="18">
        <f>IF(InputInvoicesPaid[[#This Row],[EOMonth]]=EOMONTH(FY02_M07,0),InputInvoicesPaid[[#This Row],[Amount Invoiced]],0)</f>
        <v>0</v>
      </c>
      <c r="AD23" s="18">
        <f>IF(InputInvoicesPaid[[#This Row],[EOMonth]]=EOMONTH(FY02_M08,0),InputInvoicesPaid[[#This Row],[Amount Invoiced]],0)</f>
        <v>0</v>
      </c>
      <c r="AE23" s="18">
        <f>IF(InputInvoicesPaid[[#This Row],[EOMonth]]=EOMONTH(FY02_M09,0),InputInvoicesPaid[[#This Row],[Amount Invoiced]],0)</f>
        <v>0</v>
      </c>
      <c r="AF23" s="18">
        <f>IF(InputInvoicesPaid[[#This Row],[EOMonth]]=EOMONTH(FY02_M10,0),InputInvoicesPaid[[#This Row],[Amount Invoiced]],0)</f>
        <v>0</v>
      </c>
      <c r="AG23" s="18">
        <f>IF(InputInvoicesPaid[[#This Row],[EOMonth]]=EOMONTH(FY02_M11,0),InputInvoicesPaid[[#This Row],[Amount Invoiced]],0)</f>
        <v>0</v>
      </c>
      <c r="AH23" s="18">
        <f>IF(InputInvoicesPaid[[#This Row],[EOMonth]]=EOMONTH(FY02_M12,0),InputInvoicesPaid[[#This Row],[Amount Invoiced]],0)</f>
        <v>0</v>
      </c>
      <c r="AI23" s="18">
        <f>IF(InputInvoicesPaid[[#This Row],[EOMonth]]=EOMONTH(FY03_M01,0),InputInvoicesPaid[[#This Row],[Amount Invoiced]],0)</f>
        <v>0</v>
      </c>
      <c r="AJ23" s="18">
        <f>IF(InputInvoicesPaid[[#This Row],[EOMonth]]=EOMONTH(FY03_M02,0),InputInvoicesPaid[[#This Row],[Amount Invoiced]],0)</f>
        <v>0</v>
      </c>
      <c r="AK23" s="18">
        <f>IF(InputInvoicesPaid[[#This Row],[EOMonth]]=EOMONTH(FY03_M03,0),InputInvoicesPaid[[#This Row],[Amount Invoiced]],0)</f>
        <v>0</v>
      </c>
      <c r="AL23" s="18">
        <f>IF(InputInvoicesPaid[[#This Row],[EOMonth]]=EOMONTH(FY03_M04,0),InputInvoicesPaid[[#This Row],[Amount Invoiced]],0)</f>
        <v>0</v>
      </c>
      <c r="AM23" s="18">
        <f>IF(InputInvoicesPaid[[#This Row],[EOMonth]]=EOMONTH(FY03_M05,0),InputInvoicesPaid[[#This Row],[Amount Invoiced]],0)</f>
        <v>0</v>
      </c>
      <c r="AN23" s="18">
        <f>IF(InputInvoicesPaid[[#This Row],[EOMonth]]=EOMONTH(FY03_M06,0),InputInvoicesPaid[[#This Row],[Amount Invoiced]],0)</f>
        <v>0</v>
      </c>
      <c r="AO23" s="18">
        <f>IF(InputInvoicesPaid[[#This Row],[EOMonth]]=EOMONTH(FY03_M07,0),InputInvoicesPaid[[#This Row],[Amount Invoiced]],0)</f>
        <v>0</v>
      </c>
      <c r="AP23" s="18">
        <f>IF(InputInvoicesPaid[[#This Row],[EOMonth]]=EOMONTH(FY03_M08,0),InputInvoicesPaid[[#This Row],[Amount Invoiced]],0)</f>
        <v>0</v>
      </c>
      <c r="AQ23" s="18">
        <f>IF(InputInvoicesPaid[[#This Row],[EOMonth]]=EOMONTH(FY03_M09,0),InputInvoicesPaid[[#This Row],[Amount Invoiced]],0)</f>
        <v>0</v>
      </c>
      <c r="AR23" s="18">
        <f>IF(InputInvoicesPaid[[#This Row],[EOMonth]]=EOMONTH(FY03_M10,0),InputInvoicesPaid[[#This Row],[Amount Invoiced]],0)</f>
        <v>0</v>
      </c>
      <c r="AS23" s="18">
        <f>IF(InputInvoicesPaid[[#This Row],[EOMonth]]=EOMONTH(FY03_M11,0),InputInvoicesPaid[[#This Row],[Amount Invoiced]],0)</f>
        <v>0</v>
      </c>
      <c r="AT23" s="18">
        <f>IF(InputInvoicesPaid[[#This Row],[EOMonth]]=EOMONTH(FY03_M12,0),InputInvoicesPaid[[#This Row],[Amount Invoiced]],0)</f>
        <v>0</v>
      </c>
      <c r="AU23" s="18">
        <f>IF(InputInvoicesPaid[[#This Row],[EOMonth]]=EOMONTH(FY04_M01,0),InputInvoicesPaid[[#This Row],[Amount Invoiced]],0)</f>
        <v>0</v>
      </c>
      <c r="AV23" s="18">
        <f>IF(InputInvoicesPaid[[#This Row],[EOMonth]]=EOMONTH(FY04_M02,0),InputInvoicesPaid[[#This Row],[Amount Invoiced]],0)</f>
        <v>0</v>
      </c>
      <c r="AW23" s="18">
        <f>IF(InputInvoicesPaid[[#This Row],[EOMonth]]=EOMONTH(FY04_M03,0),InputInvoicesPaid[[#This Row],[Amount Invoiced]],0)</f>
        <v>0</v>
      </c>
      <c r="AX23" s="18">
        <f>IF(InputInvoicesPaid[[#This Row],[EOMonth]]=EOMONTH(FY04_M04,0),InputInvoicesPaid[[#This Row],[Amount Invoiced]],0)</f>
        <v>0</v>
      </c>
      <c r="AY23" s="18">
        <f>IF(InputInvoicesPaid[[#This Row],[EOMonth]]=EOMONTH(FY04_M05,0),InputInvoicesPaid[[#This Row],[Amount Invoiced]],0)</f>
        <v>0</v>
      </c>
      <c r="AZ23" s="18">
        <f>IF(InputInvoicesPaid[[#This Row],[EOMonth]]=EOMONTH(FY04_M06,0),InputInvoicesPaid[[#This Row],[Amount Invoiced]],0)</f>
        <v>0</v>
      </c>
      <c r="BA23" s="18">
        <f>IF(InputInvoicesPaid[[#This Row],[EOMonth]]=EOMONTH(FY04_M07,0),InputInvoicesPaid[[#This Row],[Amount Invoiced]],0)</f>
        <v>0</v>
      </c>
      <c r="BB23" s="18">
        <f>IF(InputInvoicesPaid[[#This Row],[EOMonth]]=EOMONTH(FY04_M08,0),InputInvoicesPaid[[#This Row],[Amount Invoiced]],0)</f>
        <v>0</v>
      </c>
      <c r="BC23" s="18">
        <f>IF(InputInvoicesPaid[[#This Row],[EOMonth]]=EOMONTH(FY04_M09,0),InputInvoicesPaid[[#This Row],[Amount Invoiced]],0)</f>
        <v>0</v>
      </c>
      <c r="BD23" s="18">
        <f>IF(InputInvoicesPaid[[#This Row],[EOMonth]]=EOMONTH(FY04_M10,0),InputInvoicesPaid[[#This Row],[Amount Invoiced]],0)</f>
        <v>0</v>
      </c>
      <c r="BE23" s="18">
        <f>IF(InputInvoicesPaid[[#This Row],[EOMonth]]=EOMONTH(FY04_M11,0),InputInvoicesPaid[[#This Row],[Amount Invoiced]],0)</f>
        <v>0</v>
      </c>
      <c r="BF23" s="18">
        <f>IF(InputInvoicesPaid[[#This Row],[EOMonth]]=EOMONTH(FY04_M12,0),InputInvoicesPaid[[#This Row],[Amount Invoiced]],0)</f>
        <v>0</v>
      </c>
      <c r="BG23" s="18">
        <f>IF(InputInvoicesPaid[[#This Row],[EOMonth]]=EOMONTH(FY05_M01,0),InputInvoicesPaid[[#This Row],[Amount Invoiced]],0)</f>
        <v>0</v>
      </c>
      <c r="BH23" s="18">
        <f>IF(InputInvoicesPaid[[#This Row],[EOMonth]]=EOMONTH(FY05_M02,0),InputInvoicesPaid[[#This Row],[Amount Invoiced]],0)</f>
        <v>0</v>
      </c>
      <c r="BI23" s="18">
        <f>IF(InputInvoicesPaid[[#This Row],[EOMonth]]=EOMONTH(FY05_M03,0),InputInvoicesPaid[[#This Row],[Amount Invoiced]],0)</f>
        <v>0</v>
      </c>
      <c r="BJ23" s="18">
        <f>IF(InputInvoicesPaid[[#This Row],[EOMonth]]=EOMONTH(FY05_M04,0),InputInvoicesPaid[[#This Row],[Amount Invoiced]],0)</f>
        <v>0</v>
      </c>
      <c r="BK23" s="18">
        <f>IF(InputInvoicesPaid[[#This Row],[EOMonth]]=EOMONTH(FY05_M05,0),InputInvoicesPaid[[#This Row],[Amount Invoiced]],0)</f>
        <v>0</v>
      </c>
      <c r="BL23" s="18">
        <f>IF(InputInvoicesPaid[[#This Row],[EOMonth]]=EOMONTH(FY05_M06,0),InputInvoicesPaid[[#This Row],[Amount Invoiced]],0)</f>
        <v>0</v>
      </c>
      <c r="BM23" s="18">
        <f>IF(InputInvoicesPaid[[#This Row],[EOMonth]]=EOMONTH(FY05_M07,0),InputInvoicesPaid[[#This Row],[Amount Invoiced]],0)</f>
        <v>0</v>
      </c>
      <c r="BN23" s="18">
        <f>IF(InputInvoicesPaid[[#This Row],[EOMonth]]=EOMONTH(FY05_M08,0),InputInvoicesPaid[[#This Row],[Amount Invoiced]],0)</f>
        <v>0</v>
      </c>
      <c r="BO23" s="18">
        <f>IF(InputInvoicesPaid[[#This Row],[EOMonth]]=EOMONTH(FY05_M09,0),InputInvoicesPaid[[#This Row],[Amount Invoiced]],0)</f>
        <v>0</v>
      </c>
      <c r="BP23" s="18">
        <f>IF(InputInvoicesPaid[[#This Row],[EOMonth]]=EOMONTH(FY05_M10,0),InputInvoicesPaid[[#This Row],[Amount Invoiced]],0)</f>
        <v>0</v>
      </c>
      <c r="BQ23" s="18">
        <f>IF(InputInvoicesPaid[[#This Row],[EOMonth]]=EOMONTH(FY05_M11,0),InputInvoicesPaid[[#This Row],[Amount Invoiced]],0)</f>
        <v>0</v>
      </c>
      <c r="BR23" s="18">
        <f>IF(InputInvoicesPaid[[#This Row],[EOMonth]]=EOMONTH(FY05_M12,0),InputInvoicesPaid[[#This Row],[Amount Invoiced]],0)</f>
        <v>0</v>
      </c>
    </row>
    <row r="24" spans="2:70" ht="16.5" thickTop="1" thickBot="1" x14ac:dyDescent="0.3">
      <c r="B24" s="68"/>
      <c r="C24" s="6"/>
      <c r="D24" s="68"/>
      <c r="E24" s="68"/>
      <c r="F24" s="11"/>
      <c r="G24" s="6"/>
      <c r="H24" s="69" t="str">
        <f>IF(ISBLANK(InputInvoicesPaid[[#This Row],[Date Invoiced]]),"",EOMONTH(InputInvoicesPaid[[#This Row],[Date Invoiced]],0))</f>
        <v/>
      </c>
      <c r="I24" s="69"/>
      <c r="K24" s="10">
        <f>IF(InputInvoicesPaid[[#This Row],[EOMonth]]=EOMONTH(FY01_M01,0),InputInvoicesPaid[[#This Row],[Amount Invoiced]],0)</f>
        <v>0</v>
      </c>
      <c r="L24" s="10">
        <f>IF(InputInvoicesPaid[[#This Row],[EOMonth]]=EOMONTH(FY01_M02,0),InputInvoicesPaid[[#This Row],[Amount Invoiced]],0)</f>
        <v>0</v>
      </c>
      <c r="M24" s="10">
        <f>IF(InputInvoicesPaid[[#This Row],[EOMonth]]=EOMONTH(FY01_M03,0),InputInvoicesPaid[[#This Row],[Amount Invoiced]],0)</f>
        <v>0</v>
      </c>
      <c r="N24" s="10">
        <f>IF(InputInvoicesPaid[[#This Row],[EOMonth]]=EOMONTH(FY01_M04,0),InputInvoicesPaid[[#This Row],[Amount Invoiced]],0)</f>
        <v>0</v>
      </c>
      <c r="O24" s="10">
        <f>IF(InputInvoicesPaid[[#This Row],[EOMonth]]=EOMONTH(FY01_M05,0),InputInvoicesPaid[[#This Row],[Amount Invoiced]],0)</f>
        <v>0</v>
      </c>
      <c r="P24" s="10">
        <f>IF(InputInvoicesPaid[[#This Row],[EOMonth]]=EOMONTH(FY01_M06,0),InputInvoicesPaid[[#This Row],[Amount Invoiced]],0)</f>
        <v>0</v>
      </c>
      <c r="Q24" s="10">
        <f>IF(InputInvoicesPaid[[#This Row],[EOMonth]]=EOMONTH(FY01_M07,0),InputInvoicesPaid[[#This Row],[Amount Invoiced]],0)</f>
        <v>0</v>
      </c>
      <c r="R24" s="10">
        <f>IF(InputInvoicesPaid[[#This Row],[EOMonth]]=EOMONTH(FY01_M08,0),InputInvoicesPaid[[#This Row],[Amount Invoiced]],0)</f>
        <v>0</v>
      </c>
      <c r="S24" s="10">
        <f>IF(InputInvoicesPaid[[#This Row],[EOMonth]]=EOMONTH(FY01_M09,0),InputInvoicesPaid[[#This Row],[Amount Invoiced]],0)</f>
        <v>0</v>
      </c>
      <c r="T24" s="10">
        <f>IF(InputInvoicesPaid[[#This Row],[EOMonth]]=EOMONTH(FY01_M10,0),InputInvoicesPaid[[#This Row],[Amount Invoiced]],0)</f>
        <v>0</v>
      </c>
      <c r="U24" s="10">
        <f>IF(InputInvoicesPaid[[#This Row],[EOMonth]]=EOMONTH(FY01_M11,0),InputInvoicesPaid[[#This Row],[Amount Invoiced]],0)</f>
        <v>0</v>
      </c>
      <c r="V24" s="10">
        <f>IF(InputInvoicesPaid[[#This Row],[EOMonth]]=EOMONTH(FY01_M12,0),InputInvoicesPaid[[#This Row],[Amount Invoiced]],0)</f>
        <v>0</v>
      </c>
      <c r="W24" s="18">
        <f>IF(InputInvoicesPaid[[#This Row],[EOMonth]]=EOMONTH(FY02_M01,0),InputInvoicesPaid[[#This Row],[Amount Invoiced]],0)</f>
        <v>0</v>
      </c>
      <c r="X24" s="18">
        <f>IF(InputInvoicesPaid[[#This Row],[EOMonth]]=EOMONTH(FY02_M02,0),InputInvoicesPaid[[#This Row],[Amount Invoiced]],0)</f>
        <v>0</v>
      </c>
      <c r="Y24" s="18">
        <f>IF(InputInvoicesPaid[[#This Row],[EOMonth]]=EOMONTH(FY02_M03,0),InputInvoicesPaid[[#This Row],[Amount Invoiced]],0)</f>
        <v>0</v>
      </c>
      <c r="Z24" s="18">
        <f>IF(InputInvoicesPaid[[#This Row],[EOMonth]]=EOMONTH(FY02_M04,0),InputInvoicesPaid[[#This Row],[Amount Invoiced]],0)</f>
        <v>0</v>
      </c>
      <c r="AA24" s="18">
        <f>IF(InputInvoicesPaid[[#This Row],[EOMonth]]=EOMONTH(FY02_M05,0),InputInvoicesPaid[[#This Row],[Amount Invoiced]],0)</f>
        <v>0</v>
      </c>
      <c r="AB24" s="18">
        <f>IF(InputInvoicesPaid[[#This Row],[EOMonth]]=EOMONTH(FY02_M06,0),InputInvoicesPaid[[#This Row],[Amount Invoiced]],0)</f>
        <v>0</v>
      </c>
      <c r="AC24" s="18">
        <f>IF(InputInvoicesPaid[[#This Row],[EOMonth]]=EOMONTH(FY02_M07,0),InputInvoicesPaid[[#This Row],[Amount Invoiced]],0)</f>
        <v>0</v>
      </c>
      <c r="AD24" s="18">
        <f>IF(InputInvoicesPaid[[#This Row],[EOMonth]]=EOMONTH(FY02_M08,0),InputInvoicesPaid[[#This Row],[Amount Invoiced]],0)</f>
        <v>0</v>
      </c>
      <c r="AE24" s="18">
        <f>IF(InputInvoicesPaid[[#This Row],[EOMonth]]=EOMONTH(FY02_M09,0),InputInvoicesPaid[[#This Row],[Amount Invoiced]],0)</f>
        <v>0</v>
      </c>
      <c r="AF24" s="18">
        <f>IF(InputInvoicesPaid[[#This Row],[EOMonth]]=EOMONTH(FY02_M10,0),InputInvoicesPaid[[#This Row],[Amount Invoiced]],0)</f>
        <v>0</v>
      </c>
      <c r="AG24" s="18">
        <f>IF(InputInvoicesPaid[[#This Row],[EOMonth]]=EOMONTH(FY02_M11,0),InputInvoicesPaid[[#This Row],[Amount Invoiced]],0)</f>
        <v>0</v>
      </c>
      <c r="AH24" s="18">
        <f>IF(InputInvoicesPaid[[#This Row],[EOMonth]]=EOMONTH(FY02_M12,0),InputInvoicesPaid[[#This Row],[Amount Invoiced]],0)</f>
        <v>0</v>
      </c>
      <c r="AI24" s="18">
        <f>IF(InputInvoicesPaid[[#This Row],[EOMonth]]=EOMONTH(FY03_M01,0),InputInvoicesPaid[[#This Row],[Amount Invoiced]],0)</f>
        <v>0</v>
      </c>
      <c r="AJ24" s="18">
        <f>IF(InputInvoicesPaid[[#This Row],[EOMonth]]=EOMONTH(FY03_M02,0),InputInvoicesPaid[[#This Row],[Amount Invoiced]],0)</f>
        <v>0</v>
      </c>
      <c r="AK24" s="18">
        <f>IF(InputInvoicesPaid[[#This Row],[EOMonth]]=EOMONTH(FY03_M03,0),InputInvoicesPaid[[#This Row],[Amount Invoiced]],0)</f>
        <v>0</v>
      </c>
      <c r="AL24" s="18">
        <f>IF(InputInvoicesPaid[[#This Row],[EOMonth]]=EOMONTH(FY03_M04,0),InputInvoicesPaid[[#This Row],[Amount Invoiced]],0)</f>
        <v>0</v>
      </c>
      <c r="AM24" s="18">
        <f>IF(InputInvoicesPaid[[#This Row],[EOMonth]]=EOMONTH(FY03_M05,0),InputInvoicesPaid[[#This Row],[Amount Invoiced]],0)</f>
        <v>0</v>
      </c>
      <c r="AN24" s="18">
        <f>IF(InputInvoicesPaid[[#This Row],[EOMonth]]=EOMONTH(FY03_M06,0),InputInvoicesPaid[[#This Row],[Amount Invoiced]],0)</f>
        <v>0</v>
      </c>
      <c r="AO24" s="18">
        <f>IF(InputInvoicesPaid[[#This Row],[EOMonth]]=EOMONTH(FY03_M07,0),InputInvoicesPaid[[#This Row],[Amount Invoiced]],0)</f>
        <v>0</v>
      </c>
      <c r="AP24" s="18">
        <f>IF(InputInvoicesPaid[[#This Row],[EOMonth]]=EOMONTH(FY03_M08,0),InputInvoicesPaid[[#This Row],[Amount Invoiced]],0)</f>
        <v>0</v>
      </c>
      <c r="AQ24" s="18">
        <f>IF(InputInvoicesPaid[[#This Row],[EOMonth]]=EOMONTH(FY03_M09,0),InputInvoicesPaid[[#This Row],[Amount Invoiced]],0)</f>
        <v>0</v>
      </c>
      <c r="AR24" s="18">
        <f>IF(InputInvoicesPaid[[#This Row],[EOMonth]]=EOMONTH(FY03_M10,0),InputInvoicesPaid[[#This Row],[Amount Invoiced]],0)</f>
        <v>0</v>
      </c>
      <c r="AS24" s="18">
        <f>IF(InputInvoicesPaid[[#This Row],[EOMonth]]=EOMONTH(FY03_M11,0),InputInvoicesPaid[[#This Row],[Amount Invoiced]],0)</f>
        <v>0</v>
      </c>
      <c r="AT24" s="18">
        <f>IF(InputInvoicesPaid[[#This Row],[EOMonth]]=EOMONTH(FY03_M12,0),InputInvoicesPaid[[#This Row],[Amount Invoiced]],0)</f>
        <v>0</v>
      </c>
      <c r="AU24" s="18">
        <f>IF(InputInvoicesPaid[[#This Row],[EOMonth]]=EOMONTH(FY04_M01,0),InputInvoicesPaid[[#This Row],[Amount Invoiced]],0)</f>
        <v>0</v>
      </c>
      <c r="AV24" s="18">
        <f>IF(InputInvoicesPaid[[#This Row],[EOMonth]]=EOMONTH(FY04_M02,0),InputInvoicesPaid[[#This Row],[Amount Invoiced]],0)</f>
        <v>0</v>
      </c>
      <c r="AW24" s="18">
        <f>IF(InputInvoicesPaid[[#This Row],[EOMonth]]=EOMONTH(FY04_M03,0),InputInvoicesPaid[[#This Row],[Amount Invoiced]],0)</f>
        <v>0</v>
      </c>
      <c r="AX24" s="18">
        <f>IF(InputInvoicesPaid[[#This Row],[EOMonth]]=EOMONTH(FY04_M04,0),InputInvoicesPaid[[#This Row],[Amount Invoiced]],0)</f>
        <v>0</v>
      </c>
      <c r="AY24" s="18">
        <f>IF(InputInvoicesPaid[[#This Row],[EOMonth]]=EOMONTH(FY04_M05,0),InputInvoicesPaid[[#This Row],[Amount Invoiced]],0)</f>
        <v>0</v>
      </c>
      <c r="AZ24" s="18">
        <f>IF(InputInvoicesPaid[[#This Row],[EOMonth]]=EOMONTH(FY04_M06,0),InputInvoicesPaid[[#This Row],[Amount Invoiced]],0)</f>
        <v>0</v>
      </c>
      <c r="BA24" s="18">
        <f>IF(InputInvoicesPaid[[#This Row],[EOMonth]]=EOMONTH(FY04_M07,0),InputInvoicesPaid[[#This Row],[Amount Invoiced]],0)</f>
        <v>0</v>
      </c>
      <c r="BB24" s="18">
        <f>IF(InputInvoicesPaid[[#This Row],[EOMonth]]=EOMONTH(FY04_M08,0),InputInvoicesPaid[[#This Row],[Amount Invoiced]],0)</f>
        <v>0</v>
      </c>
      <c r="BC24" s="18">
        <f>IF(InputInvoicesPaid[[#This Row],[EOMonth]]=EOMONTH(FY04_M09,0),InputInvoicesPaid[[#This Row],[Amount Invoiced]],0)</f>
        <v>0</v>
      </c>
      <c r="BD24" s="18">
        <f>IF(InputInvoicesPaid[[#This Row],[EOMonth]]=EOMONTH(FY04_M10,0),InputInvoicesPaid[[#This Row],[Amount Invoiced]],0)</f>
        <v>0</v>
      </c>
      <c r="BE24" s="18">
        <f>IF(InputInvoicesPaid[[#This Row],[EOMonth]]=EOMONTH(FY04_M11,0),InputInvoicesPaid[[#This Row],[Amount Invoiced]],0)</f>
        <v>0</v>
      </c>
      <c r="BF24" s="18">
        <f>IF(InputInvoicesPaid[[#This Row],[EOMonth]]=EOMONTH(FY04_M12,0),InputInvoicesPaid[[#This Row],[Amount Invoiced]],0)</f>
        <v>0</v>
      </c>
      <c r="BG24" s="18">
        <f>IF(InputInvoicesPaid[[#This Row],[EOMonth]]=EOMONTH(FY05_M01,0),InputInvoicesPaid[[#This Row],[Amount Invoiced]],0)</f>
        <v>0</v>
      </c>
      <c r="BH24" s="18">
        <f>IF(InputInvoicesPaid[[#This Row],[EOMonth]]=EOMONTH(FY05_M02,0),InputInvoicesPaid[[#This Row],[Amount Invoiced]],0)</f>
        <v>0</v>
      </c>
      <c r="BI24" s="18">
        <f>IF(InputInvoicesPaid[[#This Row],[EOMonth]]=EOMONTH(FY05_M03,0),InputInvoicesPaid[[#This Row],[Amount Invoiced]],0)</f>
        <v>0</v>
      </c>
      <c r="BJ24" s="18">
        <f>IF(InputInvoicesPaid[[#This Row],[EOMonth]]=EOMONTH(FY05_M04,0),InputInvoicesPaid[[#This Row],[Amount Invoiced]],0)</f>
        <v>0</v>
      </c>
      <c r="BK24" s="18">
        <f>IF(InputInvoicesPaid[[#This Row],[EOMonth]]=EOMONTH(FY05_M05,0),InputInvoicesPaid[[#This Row],[Amount Invoiced]],0)</f>
        <v>0</v>
      </c>
      <c r="BL24" s="18">
        <f>IF(InputInvoicesPaid[[#This Row],[EOMonth]]=EOMONTH(FY05_M06,0),InputInvoicesPaid[[#This Row],[Amount Invoiced]],0)</f>
        <v>0</v>
      </c>
      <c r="BM24" s="18">
        <f>IF(InputInvoicesPaid[[#This Row],[EOMonth]]=EOMONTH(FY05_M07,0),InputInvoicesPaid[[#This Row],[Amount Invoiced]],0)</f>
        <v>0</v>
      </c>
      <c r="BN24" s="18">
        <f>IF(InputInvoicesPaid[[#This Row],[EOMonth]]=EOMONTH(FY05_M08,0),InputInvoicesPaid[[#This Row],[Amount Invoiced]],0)</f>
        <v>0</v>
      </c>
      <c r="BO24" s="18">
        <f>IF(InputInvoicesPaid[[#This Row],[EOMonth]]=EOMONTH(FY05_M09,0),InputInvoicesPaid[[#This Row],[Amount Invoiced]],0)</f>
        <v>0</v>
      </c>
      <c r="BP24" s="18">
        <f>IF(InputInvoicesPaid[[#This Row],[EOMonth]]=EOMONTH(FY05_M10,0),InputInvoicesPaid[[#This Row],[Amount Invoiced]],0)</f>
        <v>0</v>
      </c>
      <c r="BQ24" s="18">
        <f>IF(InputInvoicesPaid[[#This Row],[EOMonth]]=EOMONTH(FY05_M11,0),InputInvoicesPaid[[#This Row],[Amount Invoiced]],0)</f>
        <v>0</v>
      </c>
      <c r="BR24" s="18">
        <f>IF(InputInvoicesPaid[[#This Row],[EOMonth]]=EOMONTH(FY05_M12,0),InputInvoicesPaid[[#This Row],[Amount Invoiced]],0)</f>
        <v>0</v>
      </c>
    </row>
    <row r="25" spans="2:70" ht="16.5" thickTop="1" thickBot="1" x14ac:dyDescent="0.3">
      <c r="B25" s="68"/>
      <c r="C25" s="6"/>
      <c r="D25" s="68"/>
      <c r="E25" s="68"/>
      <c r="F25" s="11"/>
      <c r="G25" s="6"/>
      <c r="H25" s="69" t="str">
        <f>IF(ISBLANK(InputInvoicesPaid[[#This Row],[Date Invoiced]]),"",EOMONTH(InputInvoicesPaid[[#This Row],[Date Invoiced]],0))</f>
        <v/>
      </c>
      <c r="I25" s="69"/>
      <c r="K25" s="10">
        <f>IF(InputInvoicesPaid[[#This Row],[EOMonth]]=EOMONTH(FY01_M01,0),InputInvoicesPaid[[#This Row],[Amount Invoiced]],0)</f>
        <v>0</v>
      </c>
      <c r="L25" s="10">
        <f>IF(InputInvoicesPaid[[#This Row],[EOMonth]]=EOMONTH(FY01_M02,0),InputInvoicesPaid[[#This Row],[Amount Invoiced]],0)</f>
        <v>0</v>
      </c>
      <c r="M25" s="10">
        <f>IF(InputInvoicesPaid[[#This Row],[EOMonth]]=EOMONTH(FY01_M03,0),InputInvoicesPaid[[#This Row],[Amount Invoiced]],0)</f>
        <v>0</v>
      </c>
      <c r="N25" s="10">
        <f>IF(InputInvoicesPaid[[#This Row],[EOMonth]]=EOMONTH(FY01_M04,0),InputInvoicesPaid[[#This Row],[Amount Invoiced]],0)</f>
        <v>0</v>
      </c>
      <c r="O25" s="10">
        <f>IF(InputInvoicesPaid[[#This Row],[EOMonth]]=EOMONTH(FY01_M05,0),InputInvoicesPaid[[#This Row],[Amount Invoiced]],0)</f>
        <v>0</v>
      </c>
      <c r="P25" s="10">
        <f>IF(InputInvoicesPaid[[#This Row],[EOMonth]]=EOMONTH(FY01_M06,0),InputInvoicesPaid[[#This Row],[Amount Invoiced]],0)</f>
        <v>0</v>
      </c>
      <c r="Q25" s="10">
        <f>IF(InputInvoicesPaid[[#This Row],[EOMonth]]=EOMONTH(FY01_M07,0),InputInvoicesPaid[[#This Row],[Amount Invoiced]],0)</f>
        <v>0</v>
      </c>
      <c r="R25" s="10">
        <f>IF(InputInvoicesPaid[[#This Row],[EOMonth]]=EOMONTH(FY01_M08,0),InputInvoicesPaid[[#This Row],[Amount Invoiced]],0)</f>
        <v>0</v>
      </c>
      <c r="S25" s="10">
        <f>IF(InputInvoicesPaid[[#This Row],[EOMonth]]=EOMONTH(FY01_M09,0),InputInvoicesPaid[[#This Row],[Amount Invoiced]],0)</f>
        <v>0</v>
      </c>
      <c r="T25" s="10">
        <f>IF(InputInvoicesPaid[[#This Row],[EOMonth]]=EOMONTH(FY01_M10,0),InputInvoicesPaid[[#This Row],[Amount Invoiced]],0)</f>
        <v>0</v>
      </c>
      <c r="U25" s="10">
        <f>IF(InputInvoicesPaid[[#This Row],[EOMonth]]=EOMONTH(FY01_M11,0),InputInvoicesPaid[[#This Row],[Amount Invoiced]],0)</f>
        <v>0</v>
      </c>
      <c r="V25" s="10">
        <f>IF(InputInvoicesPaid[[#This Row],[EOMonth]]=EOMONTH(FY01_M12,0),InputInvoicesPaid[[#This Row],[Amount Invoiced]],0)</f>
        <v>0</v>
      </c>
      <c r="W25" s="18">
        <f>IF(InputInvoicesPaid[[#This Row],[EOMonth]]=EOMONTH(FY02_M01,0),InputInvoicesPaid[[#This Row],[Amount Invoiced]],0)</f>
        <v>0</v>
      </c>
      <c r="X25" s="18">
        <f>IF(InputInvoicesPaid[[#This Row],[EOMonth]]=EOMONTH(FY02_M02,0),InputInvoicesPaid[[#This Row],[Amount Invoiced]],0)</f>
        <v>0</v>
      </c>
      <c r="Y25" s="18">
        <f>IF(InputInvoicesPaid[[#This Row],[EOMonth]]=EOMONTH(FY02_M03,0),InputInvoicesPaid[[#This Row],[Amount Invoiced]],0)</f>
        <v>0</v>
      </c>
      <c r="Z25" s="18">
        <f>IF(InputInvoicesPaid[[#This Row],[EOMonth]]=EOMONTH(FY02_M04,0),InputInvoicesPaid[[#This Row],[Amount Invoiced]],0)</f>
        <v>0</v>
      </c>
      <c r="AA25" s="18">
        <f>IF(InputInvoicesPaid[[#This Row],[EOMonth]]=EOMONTH(FY02_M05,0),InputInvoicesPaid[[#This Row],[Amount Invoiced]],0)</f>
        <v>0</v>
      </c>
      <c r="AB25" s="18">
        <f>IF(InputInvoicesPaid[[#This Row],[EOMonth]]=EOMONTH(FY02_M06,0),InputInvoicesPaid[[#This Row],[Amount Invoiced]],0)</f>
        <v>0</v>
      </c>
      <c r="AC25" s="18">
        <f>IF(InputInvoicesPaid[[#This Row],[EOMonth]]=EOMONTH(FY02_M07,0),InputInvoicesPaid[[#This Row],[Amount Invoiced]],0)</f>
        <v>0</v>
      </c>
      <c r="AD25" s="18">
        <f>IF(InputInvoicesPaid[[#This Row],[EOMonth]]=EOMONTH(FY02_M08,0),InputInvoicesPaid[[#This Row],[Amount Invoiced]],0)</f>
        <v>0</v>
      </c>
      <c r="AE25" s="18">
        <f>IF(InputInvoicesPaid[[#This Row],[EOMonth]]=EOMONTH(FY02_M09,0),InputInvoicesPaid[[#This Row],[Amount Invoiced]],0)</f>
        <v>0</v>
      </c>
      <c r="AF25" s="18">
        <f>IF(InputInvoicesPaid[[#This Row],[EOMonth]]=EOMONTH(FY02_M10,0),InputInvoicesPaid[[#This Row],[Amount Invoiced]],0)</f>
        <v>0</v>
      </c>
      <c r="AG25" s="18">
        <f>IF(InputInvoicesPaid[[#This Row],[EOMonth]]=EOMONTH(FY02_M11,0),InputInvoicesPaid[[#This Row],[Amount Invoiced]],0)</f>
        <v>0</v>
      </c>
      <c r="AH25" s="18">
        <f>IF(InputInvoicesPaid[[#This Row],[EOMonth]]=EOMONTH(FY02_M12,0),InputInvoicesPaid[[#This Row],[Amount Invoiced]],0)</f>
        <v>0</v>
      </c>
      <c r="AI25" s="18">
        <f>IF(InputInvoicesPaid[[#This Row],[EOMonth]]=EOMONTH(FY03_M01,0),InputInvoicesPaid[[#This Row],[Amount Invoiced]],0)</f>
        <v>0</v>
      </c>
      <c r="AJ25" s="18">
        <f>IF(InputInvoicesPaid[[#This Row],[EOMonth]]=EOMONTH(FY03_M02,0),InputInvoicesPaid[[#This Row],[Amount Invoiced]],0)</f>
        <v>0</v>
      </c>
      <c r="AK25" s="18">
        <f>IF(InputInvoicesPaid[[#This Row],[EOMonth]]=EOMONTH(FY03_M03,0),InputInvoicesPaid[[#This Row],[Amount Invoiced]],0)</f>
        <v>0</v>
      </c>
      <c r="AL25" s="18">
        <f>IF(InputInvoicesPaid[[#This Row],[EOMonth]]=EOMONTH(FY03_M04,0),InputInvoicesPaid[[#This Row],[Amount Invoiced]],0)</f>
        <v>0</v>
      </c>
      <c r="AM25" s="18">
        <f>IF(InputInvoicesPaid[[#This Row],[EOMonth]]=EOMONTH(FY03_M05,0),InputInvoicesPaid[[#This Row],[Amount Invoiced]],0)</f>
        <v>0</v>
      </c>
      <c r="AN25" s="18">
        <f>IF(InputInvoicesPaid[[#This Row],[EOMonth]]=EOMONTH(FY03_M06,0),InputInvoicesPaid[[#This Row],[Amount Invoiced]],0)</f>
        <v>0</v>
      </c>
      <c r="AO25" s="18">
        <f>IF(InputInvoicesPaid[[#This Row],[EOMonth]]=EOMONTH(FY03_M07,0),InputInvoicesPaid[[#This Row],[Amount Invoiced]],0)</f>
        <v>0</v>
      </c>
      <c r="AP25" s="18">
        <f>IF(InputInvoicesPaid[[#This Row],[EOMonth]]=EOMONTH(FY03_M08,0),InputInvoicesPaid[[#This Row],[Amount Invoiced]],0)</f>
        <v>0</v>
      </c>
      <c r="AQ25" s="18">
        <f>IF(InputInvoicesPaid[[#This Row],[EOMonth]]=EOMONTH(FY03_M09,0),InputInvoicesPaid[[#This Row],[Amount Invoiced]],0)</f>
        <v>0</v>
      </c>
      <c r="AR25" s="18">
        <f>IF(InputInvoicesPaid[[#This Row],[EOMonth]]=EOMONTH(FY03_M10,0),InputInvoicesPaid[[#This Row],[Amount Invoiced]],0)</f>
        <v>0</v>
      </c>
      <c r="AS25" s="18">
        <f>IF(InputInvoicesPaid[[#This Row],[EOMonth]]=EOMONTH(FY03_M11,0),InputInvoicesPaid[[#This Row],[Amount Invoiced]],0)</f>
        <v>0</v>
      </c>
      <c r="AT25" s="18">
        <f>IF(InputInvoicesPaid[[#This Row],[EOMonth]]=EOMONTH(FY03_M12,0),InputInvoicesPaid[[#This Row],[Amount Invoiced]],0)</f>
        <v>0</v>
      </c>
      <c r="AU25" s="18">
        <f>IF(InputInvoicesPaid[[#This Row],[EOMonth]]=EOMONTH(FY04_M01,0),InputInvoicesPaid[[#This Row],[Amount Invoiced]],0)</f>
        <v>0</v>
      </c>
      <c r="AV25" s="18">
        <f>IF(InputInvoicesPaid[[#This Row],[EOMonth]]=EOMONTH(FY04_M02,0),InputInvoicesPaid[[#This Row],[Amount Invoiced]],0)</f>
        <v>0</v>
      </c>
      <c r="AW25" s="18">
        <f>IF(InputInvoicesPaid[[#This Row],[EOMonth]]=EOMONTH(FY04_M03,0),InputInvoicesPaid[[#This Row],[Amount Invoiced]],0)</f>
        <v>0</v>
      </c>
      <c r="AX25" s="18">
        <f>IF(InputInvoicesPaid[[#This Row],[EOMonth]]=EOMONTH(FY04_M04,0),InputInvoicesPaid[[#This Row],[Amount Invoiced]],0)</f>
        <v>0</v>
      </c>
      <c r="AY25" s="18">
        <f>IF(InputInvoicesPaid[[#This Row],[EOMonth]]=EOMONTH(FY04_M05,0),InputInvoicesPaid[[#This Row],[Amount Invoiced]],0)</f>
        <v>0</v>
      </c>
      <c r="AZ25" s="18">
        <f>IF(InputInvoicesPaid[[#This Row],[EOMonth]]=EOMONTH(FY04_M06,0),InputInvoicesPaid[[#This Row],[Amount Invoiced]],0)</f>
        <v>0</v>
      </c>
      <c r="BA25" s="18">
        <f>IF(InputInvoicesPaid[[#This Row],[EOMonth]]=EOMONTH(FY04_M07,0),InputInvoicesPaid[[#This Row],[Amount Invoiced]],0)</f>
        <v>0</v>
      </c>
      <c r="BB25" s="18">
        <f>IF(InputInvoicesPaid[[#This Row],[EOMonth]]=EOMONTH(FY04_M08,0),InputInvoicesPaid[[#This Row],[Amount Invoiced]],0)</f>
        <v>0</v>
      </c>
      <c r="BC25" s="18">
        <f>IF(InputInvoicesPaid[[#This Row],[EOMonth]]=EOMONTH(FY04_M09,0),InputInvoicesPaid[[#This Row],[Amount Invoiced]],0)</f>
        <v>0</v>
      </c>
      <c r="BD25" s="18">
        <f>IF(InputInvoicesPaid[[#This Row],[EOMonth]]=EOMONTH(FY04_M10,0),InputInvoicesPaid[[#This Row],[Amount Invoiced]],0)</f>
        <v>0</v>
      </c>
      <c r="BE25" s="18">
        <f>IF(InputInvoicesPaid[[#This Row],[EOMonth]]=EOMONTH(FY04_M11,0),InputInvoicesPaid[[#This Row],[Amount Invoiced]],0)</f>
        <v>0</v>
      </c>
      <c r="BF25" s="18">
        <f>IF(InputInvoicesPaid[[#This Row],[EOMonth]]=EOMONTH(FY04_M12,0),InputInvoicesPaid[[#This Row],[Amount Invoiced]],0)</f>
        <v>0</v>
      </c>
      <c r="BG25" s="18">
        <f>IF(InputInvoicesPaid[[#This Row],[EOMonth]]=EOMONTH(FY05_M01,0),InputInvoicesPaid[[#This Row],[Amount Invoiced]],0)</f>
        <v>0</v>
      </c>
      <c r="BH25" s="18">
        <f>IF(InputInvoicesPaid[[#This Row],[EOMonth]]=EOMONTH(FY05_M02,0),InputInvoicesPaid[[#This Row],[Amount Invoiced]],0)</f>
        <v>0</v>
      </c>
      <c r="BI25" s="18">
        <f>IF(InputInvoicesPaid[[#This Row],[EOMonth]]=EOMONTH(FY05_M03,0),InputInvoicesPaid[[#This Row],[Amount Invoiced]],0)</f>
        <v>0</v>
      </c>
      <c r="BJ25" s="18">
        <f>IF(InputInvoicesPaid[[#This Row],[EOMonth]]=EOMONTH(FY05_M04,0),InputInvoicesPaid[[#This Row],[Amount Invoiced]],0)</f>
        <v>0</v>
      </c>
      <c r="BK25" s="18">
        <f>IF(InputInvoicesPaid[[#This Row],[EOMonth]]=EOMONTH(FY05_M05,0),InputInvoicesPaid[[#This Row],[Amount Invoiced]],0)</f>
        <v>0</v>
      </c>
      <c r="BL25" s="18">
        <f>IF(InputInvoicesPaid[[#This Row],[EOMonth]]=EOMONTH(FY05_M06,0),InputInvoicesPaid[[#This Row],[Amount Invoiced]],0)</f>
        <v>0</v>
      </c>
      <c r="BM25" s="18">
        <f>IF(InputInvoicesPaid[[#This Row],[EOMonth]]=EOMONTH(FY05_M07,0),InputInvoicesPaid[[#This Row],[Amount Invoiced]],0)</f>
        <v>0</v>
      </c>
      <c r="BN25" s="18">
        <f>IF(InputInvoicesPaid[[#This Row],[EOMonth]]=EOMONTH(FY05_M08,0),InputInvoicesPaid[[#This Row],[Amount Invoiced]],0)</f>
        <v>0</v>
      </c>
      <c r="BO25" s="18">
        <f>IF(InputInvoicesPaid[[#This Row],[EOMonth]]=EOMONTH(FY05_M09,0),InputInvoicesPaid[[#This Row],[Amount Invoiced]],0)</f>
        <v>0</v>
      </c>
      <c r="BP25" s="18">
        <f>IF(InputInvoicesPaid[[#This Row],[EOMonth]]=EOMONTH(FY05_M10,0),InputInvoicesPaid[[#This Row],[Amount Invoiced]],0)</f>
        <v>0</v>
      </c>
      <c r="BQ25" s="18">
        <f>IF(InputInvoicesPaid[[#This Row],[EOMonth]]=EOMONTH(FY05_M11,0),InputInvoicesPaid[[#This Row],[Amount Invoiced]],0)</f>
        <v>0</v>
      </c>
      <c r="BR25" s="18">
        <f>IF(InputInvoicesPaid[[#This Row],[EOMonth]]=EOMONTH(FY05_M12,0),InputInvoicesPaid[[#This Row],[Amount Invoiced]],0)</f>
        <v>0</v>
      </c>
    </row>
    <row r="26" spans="2:70" ht="16.5" thickTop="1" thickBot="1" x14ac:dyDescent="0.3">
      <c r="B26" s="68"/>
      <c r="C26" s="6"/>
      <c r="D26" s="68"/>
      <c r="E26" s="68"/>
      <c r="F26" s="11"/>
      <c r="G26" s="6"/>
      <c r="H26" s="69" t="str">
        <f>IF(ISBLANK(InputInvoicesPaid[[#This Row],[Date Invoiced]]),"",EOMONTH(InputInvoicesPaid[[#This Row],[Date Invoiced]],0))</f>
        <v/>
      </c>
      <c r="I26" s="69"/>
      <c r="K26" s="10">
        <f>IF(InputInvoicesPaid[[#This Row],[EOMonth]]=EOMONTH(FY01_M01,0),InputInvoicesPaid[[#This Row],[Amount Invoiced]],0)</f>
        <v>0</v>
      </c>
      <c r="L26" s="10">
        <f>IF(InputInvoicesPaid[[#This Row],[EOMonth]]=EOMONTH(FY01_M02,0),InputInvoicesPaid[[#This Row],[Amount Invoiced]],0)</f>
        <v>0</v>
      </c>
      <c r="M26" s="10">
        <f>IF(InputInvoicesPaid[[#This Row],[EOMonth]]=EOMONTH(FY01_M03,0),InputInvoicesPaid[[#This Row],[Amount Invoiced]],0)</f>
        <v>0</v>
      </c>
      <c r="N26" s="10">
        <f>IF(InputInvoicesPaid[[#This Row],[EOMonth]]=EOMONTH(FY01_M04,0),InputInvoicesPaid[[#This Row],[Amount Invoiced]],0)</f>
        <v>0</v>
      </c>
      <c r="O26" s="10">
        <f>IF(InputInvoicesPaid[[#This Row],[EOMonth]]=EOMONTH(FY01_M05,0),InputInvoicesPaid[[#This Row],[Amount Invoiced]],0)</f>
        <v>0</v>
      </c>
      <c r="P26" s="10">
        <f>IF(InputInvoicesPaid[[#This Row],[EOMonth]]=EOMONTH(FY01_M06,0),InputInvoicesPaid[[#This Row],[Amount Invoiced]],0)</f>
        <v>0</v>
      </c>
      <c r="Q26" s="10">
        <f>IF(InputInvoicesPaid[[#This Row],[EOMonth]]=EOMONTH(FY01_M07,0),InputInvoicesPaid[[#This Row],[Amount Invoiced]],0)</f>
        <v>0</v>
      </c>
      <c r="R26" s="10">
        <f>IF(InputInvoicesPaid[[#This Row],[EOMonth]]=EOMONTH(FY01_M08,0),InputInvoicesPaid[[#This Row],[Amount Invoiced]],0)</f>
        <v>0</v>
      </c>
      <c r="S26" s="10">
        <f>IF(InputInvoicesPaid[[#This Row],[EOMonth]]=EOMONTH(FY01_M09,0),InputInvoicesPaid[[#This Row],[Amount Invoiced]],0)</f>
        <v>0</v>
      </c>
      <c r="T26" s="10">
        <f>IF(InputInvoicesPaid[[#This Row],[EOMonth]]=EOMONTH(FY01_M10,0),InputInvoicesPaid[[#This Row],[Amount Invoiced]],0)</f>
        <v>0</v>
      </c>
      <c r="U26" s="10">
        <f>IF(InputInvoicesPaid[[#This Row],[EOMonth]]=EOMONTH(FY01_M11,0),InputInvoicesPaid[[#This Row],[Amount Invoiced]],0)</f>
        <v>0</v>
      </c>
      <c r="V26" s="10">
        <f>IF(InputInvoicesPaid[[#This Row],[EOMonth]]=EOMONTH(FY01_M12,0),InputInvoicesPaid[[#This Row],[Amount Invoiced]],0)</f>
        <v>0</v>
      </c>
      <c r="W26" s="18">
        <f>IF(InputInvoicesPaid[[#This Row],[EOMonth]]=EOMONTH(FY02_M01,0),InputInvoicesPaid[[#This Row],[Amount Invoiced]],0)</f>
        <v>0</v>
      </c>
      <c r="X26" s="18">
        <f>IF(InputInvoicesPaid[[#This Row],[EOMonth]]=EOMONTH(FY02_M02,0),InputInvoicesPaid[[#This Row],[Amount Invoiced]],0)</f>
        <v>0</v>
      </c>
      <c r="Y26" s="18">
        <f>IF(InputInvoicesPaid[[#This Row],[EOMonth]]=EOMONTH(FY02_M03,0),InputInvoicesPaid[[#This Row],[Amount Invoiced]],0)</f>
        <v>0</v>
      </c>
      <c r="Z26" s="18">
        <f>IF(InputInvoicesPaid[[#This Row],[EOMonth]]=EOMONTH(FY02_M04,0),InputInvoicesPaid[[#This Row],[Amount Invoiced]],0)</f>
        <v>0</v>
      </c>
      <c r="AA26" s="18">
        <f>IF(InputInvoicesPaid[[#This Row],[EOMonth]]=EOMONTH(FY02_M05,0),InputInvoicesPaid[[#This Row],[Amount Invoiced]],0)</f>
        <v>0</v>
      </c>
      <c r="AB26" s="18">
        <f>IF(InputInvoicesPaid[[#This Row],[EOMonth]]=EOMONTH(FY02_M06,0),InputInvoicesPaid[[#This Row],[Amount Invoiced]],0)</f>
        <v>0</v>
      </c>
      <c r="AC26" s="18">
        <f>IF(InputInvoicesPaid[[#This Row],[EOMonth]]=EOMONTH(FY02_M07,0),InputInvoicesPaid[[#This Row],[Amount Invoiced]],0)</f>
        <v>0</v>
      </c>
      <c r="AD26" s="18">
        <f>IF(InputInvoicesPaid[[#This Row],[EOMonth]]=EOMONTH(FY02_M08,0),InputInvoicesPaid[[#This Row],[Amount Invoiced]],0)</f>
        <v>0</v>
      </c>
      <c r="AE26" s="18">
        <f>IF(InputInvoicesPaid[[#This Row],[EOMonth]]=EOMONTH(FY02_M09,0),InputInvoicesPaid[[#This Row],[Amount Invoiced]],0)</f>
        <v>0</v>
      </c>
      <c r="AF26" s="18">
        <f>IF(InputInvoicesPaid[[#This Row],[EOMonth]]=EOMONTH(FY02_M10,0),InputInvoicesPaid[[#This Row],[Amount Invoiced]],0)</f>
        <v>0</v>
      </c>
      <c r="AG26" s="18">
        <f>IF(InputInvoicesPaid[[#This Row],[EOMonth]]=EOMONTH(FY02_M11,0),InputInvoicesPaid[[#This Row],[Amount Invoiced]],0)</f>
        <v>0</v>
      </c>
      <c r="AH26" s="18">
        <f>IF(InputInvoicesPaid[[#This Row],[EOMonth]]=EOMONTH(FY02_M12,0),InputInvoicesPaid[[#This Row],[Amount Invoiced]],0)</f>
        <v>0</v>
      </c>
      <c r="AI26" s="18">
        <f>IF(InputInvoicesPaid[[#This Row],[EOMonth]]=EOMONTH(FY03_M01,0),InputInvoicesPaid[[#This Row],[Amount Invoiced]],0)</f>
        <v>0</v>
      </c>
      <c r="AJ26" s="18">
        <f>IF(InputInvoicesPaid[[#This Row],[EOMonth]]=EOMONTH(FY03_M02,0),InputInvoicesPaid[[#This Row],[Amount Invoiced]],0)</f>
        <v>0</v>
      </c>
      <c r="AK26" s="18">
        <f>IF(InputInvoicesPaid[[#This Row],[EOMonth]]=EOMONTH(FY03_M03,0),InputInvoicesPaid[[#This Row],[Amount Invoiced]],0)</f>
        <v>0</v>
      </c>
      <c r="AL26" s="18">
        <f>IF(InputInvoicesPaid[[#This Row],[EOMonth]]=EOMONTH(FY03_M04,0),InputInvoicesPaid[[#This Row],[Amount Invoiced]],0)</f>
        <v>0</v>
      </c>
      <c r="AM26" s="18">
        <f>IF(InputInvoicesPaid[[#This Row],[EOMonth]]=EOMONTH(FY03_M05,0),InputInvoicesPaid[[#This Row],[Amount Invoiced]],0)</f>
        <v>0</v>
      </c>
      <c r="AN26" s="18">
        <f>IF(InputInvoicesPaid[[#This Row],[EOMonth]]=EOMONTH(FY03_M06,0),InputInvoicesPaid[[#This Row],[Amount Invoiced]],0)</f>
        <v>0</v>
      </c>
      <c r="AO26" s="18">
        <f>IF(InputInvoicesPaid[[#This Row],[EOMonth]]=EOMONTH(FY03_M07,0),InputInvoicesPaid[[#This Row],[Amount Invoiced]],0)</f>
        <v>0</v>
      </c>
      <c r="AP26" s="18">
        <f>IF(InputInvoicesPaid[[#This Row],[EOMonth]]=EOMONTH(FY03_M08,0),InputInvoicesPaid[[#This Row],[Amount Invoiced]],0)</f>
        <v>0</v>
      </c>
      <c r="AQ26" s="18">
        <f>IF(InputInvoicesPaid[[#This Row],[EOMonth]]=EOMONTH(FY03_M09,0),InputInvoicesPaid[[#This Row],[Amount Invoiced]],0)</f>
        <v>0</v>
      </c>
      <c r="AR26" s="18">
        <f>IF(InputInvoicesPaid[[#This Row],[EOMonth]]=EOMONTH(FY03_M10,0),InputInvoicesPaid[[#This Row],[Amount Invoiced]],0)</f>
        <v>0</v>
      </c>
      <c r="AS26" s="18">
        <f>IF(InputInvoicesPaid[[#This Row],[EOMonth]]=EOMONTH(FY03_M11,0),InputInvoicesPaid[[#This Row],[Amount Invoiced]],0)</f>
        <v>0</v>
      </c>
      <c r="AT26" s="18">
        <f>IF(InputInvoicesPaid[[#This Row],[EOMonth]]=EOMONTH(FY03_M12,0),InputInvoicesPaid[[#This Row],[Amount Invoiced]],0)</f>
        <v>0</v>
      </c>
      <c r="AU26" s="18">
        <f>IF(InputInvoicesPaid[[#This Row],[EOMonth]]=EOMONTH(FY04_M01,0),InputInvoicesPaid[[#This Row],[Amount Invoiced]],0)</f>
        <v>0</v>
      </c>
      <c r="AV26" s="18">
        <f>IF(InputInvoicesPaid[[#This Row],[EOMonth]]=EOMONTH(FY04_M02,0),InputInvoicesPaid[[#This Row],[Amount Invoiced]],0)</f>
        <v>0</v>
      </c>
      <c r="AW26" s="18">
        <f>IF(InputInvoicesPaid[[#This Row],[EOMonth]]=EOMONTH(FY04_M03,0),InputInvoicesPaid[[#This Row],[Amount Invoiced]],0)</f>
        <v>0</v>
      </c>
      <c r="AX26" s="18">
        <f>IF(InputInvoicesPaid[[#This Row],[EOMonth]]=EOMONTH(FY04_M04,0),InputInvoicesPaid[[#This Row],[Amount Invoiced]],0)</f>
        <v>0</v>
      </c>
      <c r="AY26" s="18">
        <f>IF(InputInvoicesPaid[[#This Row],[EOMonth]]=EOMONTH(FY04_M05,0),InputInvoicesPaid[[#This Row],[Amount Invoiced]],0)</f>
        <v>0</v>
      </c>
      <c r="AZ26" s="18">
        <f>IF(InputInvoicesPaid[[#This Row],[EOMonth]]=EOMONTH(FY04_M06,0),InputInvoicesPaid[[#This Row],[Amount Invoiced]],0)</f>
        <v>0</v>
      </c>
      <c r="BA26" s="18">
        <f>IF(InputInvoicesPaid[[#This Row],[EOMonth]]=EOMONTH(FY04_M07,0),InputInvoicesPaid[[#This Row],[Amount Invoiced]],0)</f>
        <v>0</v>
      </c>
      <c r="BB26" s="18">
        <f>IF(InputInvoicesPaid[[#This Row],[EOMonth]]=EOMONTH(FY04_M08,0),InputInvoicesPaid[[#This Row],[Amount Invoiced]],0)</f>
        <v>0</v>
      </c>
      <c r="BC26" s="18">
        <f>IF(InputInvoicesPaid[[#This Row],[EOMonth]]=EOMONTH(FY04_M09,0),InputInvoicesPaid[[#This Row],[Amount Invoiced]],0)</f>
        <v>0</v>
      </c>
      <c r="BD26" s="18">
        <f>IF(InputInvoicesPaid[[#This Row],[EOMonth]]=EOMONTH(FY04_M10,0),InputInvoicesPaid[[#This Row],[Amount Invoiced]],0)</f>
        <v>0</v>
      </c>
      <c r="BE26" s="18">
        <f>IF(InputInvoicesPaid[[#This Row],[EOMonth]]=EOMONTH(FY04_M11,0),InputInvoicesPaid[[#This Row],[Amount Invoiced]],0)</f>
        <v>0</v>
      </c>
      <c r="BF26" s="18">
        <f>IF(InputInvoicesPaid[[#This Row],[EOMonth]]=EOMONTH(FY04_M12,0),InputInvoicesPaid[[#This Row],[Amount Invoiced]],0)</f>
        <v>0</v>
      </c>
      <c r="BG26" s="18">
        <f>IF(InputInvoicesPaid[[#This Row],[EOMonth]]=EOMONTH(FY05_M01,0),InputInvoicesPaid[[#This Row],[Amount Invoiced]],0)</f>
        <v>0</v>
      </c>
      <c r="BH26" s="18">
        <f>IF(InputInvoicesPaid[[#This Row],[EOMonth]]=EOMONTH(FY05_M02,0),InputInvoicesPaid[[#This Row],[Amount Invoiced]],0)</f>
        <v>0</v>
      </c>
      <c r="BI26" s="18">
        <f>IF(InputInvoicesPaid[[#This Row],[EOMonth]]=EOMONTH(FY05_M03,0),InputInvoicesPaid[[#This Row],[Amount Invoiced]],0)</f>
        <v>0</v>
      </c>
      <c r="BJ26" s="18">
        <f>IF(InputInvoicesPaid[[#This Row],[EOMonth]]=EOMONTH(FY05_M04,0),InputInvoicesPaid[[#This Row],[Amount Invoiced]],0)</f>
        <v>0</v>
      </c>
      <c r="BK26" s="18">
        <f>IF(InputInvoicesPaid[[#This Row],[EOMonth]]=EOMONTH(FY05_M05,0),InputInvoicesPaid[[#This Row],[Amount Invoiced]],0)</f>
        <v>0</v>
      </c>
      <c r="BL26" s="18">
        <f>IF(InputInvoicesPaid[[#This Row],[EOMonth]]=EOMONTH(FY05_M06,0),InputInvoicesPaid[[#This Row],[Amount Invoiced]],0)</f>
        <v>0</v>
      </c>
      <c r="BM26" s="18">
        <f>IF(InputInvoicesPaid[[#This Row],[EOMonth]]=EOMONTH(FY05_M07,0),InputInvoicesPaid[[#This Row],[Amount Invoiced]],0)</f>
        <v>0</v>
      </c>
      <c r="BN26" s="18">
        <f>IF(InputInvoicesPaid[[#This Row],[EOMonth]]=EOMONTH(FY05_M08,0),InputInvoicesPaid[[#This Row],[Amount Invoiced]],0)</f>
        <v>0</v>
      </c>
      <c r="BO26" s="18">
        <f>IF(InputInvoicesPaid[[#This Row],[EOMonth]]=EOMONTH(FY05_M09,0),InputInvoicesPaid[[#This Row],[Amount Invoiced]],0)</f>
        <v>0</v>
      </c>
      <c r="BP26" s="18">
        <f>IF(InputInvoicesPaid[[#This Row],[EOMonth]]=EOMONTH(FY05_M10,0),InputInvoicesPaid[[#This Row],[Amount Invoiced]],0)</f>
        <v>0</v>
      </c>
      <c r="BQ26" s="18">
        <f>IF(InputInvoicesPaid[[#This Row],[EOMonth]]=EOMONTH(FY05_M11,0),InputInvoicesPaid[[#This Row],[Amount Invoiced]],0)</f>
        <v>0</v>
      </c>
      <c r="BR26" s="18">
        <f>IF(InputInvoicesPaid[[#This Row],[EOMonth]]=EOMONTH(FY05_M12,0),InputInvoicesPaid[[#This Row],[Amount Invoiced]],0)</f>
        <v>0</v>
      </c>
    </row>
    <row r="27" spans="2:70" ht="16.5" thickTop="1" thickBot="1" x14ac:dyDescent="0.3">
      <c r="B27" s="68"/>
      <c r="C27" s="6"/>
      <c r="D27" s="68"/>
      <c r="E27" s="68"/>
      <c r="F27" s="11"/>
      <c r="G27" s="6"/>
      <c r="H27" s="69" t="str">
        <f>IF(ISBLANK(InputInvoicesPaid[[#This Row],[Date Invoiced]]),"",EOMONTH(InputInvoicesPaid[[#This Row],[Date Invoiced]],0))</f>
        <v/>
      </c>
      <c r="I27" s="69"/>
      <c r="K27" s="10">
        <f>IF(InputInvoicesPaid[[#This Row],[EOMonth]]=EOMONTH(FY01_M01,0),InputInvoicesPaid[[#This Row],[Amount Invoiced]],0)</f>
        <v>0</v>
      </c>
      <c r="L27" s="10">
        <f>IF(InputInvoicesPaid[[#This Row],[EOMonth]]=EOMONTH(FY01_M02,0),InputInvoicesPaid[[#This Row],[Amount Invoiced]],0)</f>
        <v>0</v>
      </c>
      <c r="M27" s="10">
        <f>IF(InputInvoicesPaid[[#This Row],[EOMonth]]=EOMONTH(FY01_M03,0),InputInvoicesPaid[[#This Row],[Amount Invoiced]],0)</f>
        <v>0</v>
      </c>
      <c r="N27" s="10">
        <f>IF(InputInvoicesPaid[[#This Row],[EOMonth]]=EOMONTH(FY01_M04,0),InputInvoicesPaid[[#This Row],[Amount Invoiced]],0)</f>
        <v>0</v>
      </c>
      <c r="O27" s="10">
        <f>IF(InputInvoicesPaid[[#This Row],[EOMonth]]=EOMONTH(FY01_M05,0),InputInvoicesPaid[[#This Row],[Amount Invoiced]],0)</f>
        <v>0</v>
      </c>
      <c r="P27" s="10">
        <f>IF(InputInvoicesPaid[[#This Row],[EOMonth]]=EOMONTH(FY01_M06,0),InputInvoicesPaid[[#This Row],[Amount Invoiced]],0)</f>
        <v>0</v>
      </c>
      <c r="Q27" s="10">
        <f>IF(InputInvoicesPaid[[#This Row],[EOMonth]]=EOMONTH(FY01_M07,0),InputInvoicesPaid[[#This Row],[Amount Invoiced]],0)</f>
        <v>0</v>
      </c>
      <c r="R27" s="10">
        <f>IF(InputInvoicesPaid[[#This Row],[EOMonth]]=EOMONTH(FY01_M08,0),InputInvoicesPaid[[#This Row],[Amount Invoiced]],0)</f>
        <v>0</v>
      </c>
      <c r="S27" s="10">
        <f>IF(InputInvoicesPaid[[#This Row],[EOMonth]]=EOMONTH(FY01_M09,0),InputInvoicesPaid[[#This Row],[Amount Invoiced]],0)</f>
        <v>0</v>
      </c>
      <c r="T27" s="10">
        <f>IF(InputInvoicesPaid[[#This Row],[EOMonth]]=EOMONTH(FY01_M10,0),InputInvoicesPaid[[#This Row],[Amount Invoiced]],0)</f>
        <v>0</v>
      </c>
      <c r="U27" s="10">
        <f>IF(InputInvoicesPaid[[#This Row],[EOMonth]]=EOMONTH(FY01_M11,0),InputInvoicesPaid[[#This Row],[Amount Invoiced]],0)</f>
        <v>0</v>
      </c>
      <c r="V27" s="10">
        <f>IF(InputInvoicesPaid[[#This Row],[EOMonth]]=EOMONTH(FY01_M12,0),InputInvoicesPaid[[#This Row],[Amount Invoiced]],0)</f>
        <v>0</v>
      </c>
      <c r="W27" s="18">
        <f>IF(InputInvoicesPaid[[#This Row],[EOMonth]]=EOMONTH(FY02_M01,0),InputInvoicesPaid[[#This Row],[Amount Invoiced]],0)</f>
        <v>0</v>
      </c>
      <c r="X27" s="18">
        <f>IF(InputInvoicesPaid[[#This Row],[EOMonth]]=EOMONTH(FY02_M02,0),InputInvoicesPaid[[#This Row],[Amount Invoiced]],0)</f>
        <v>0</v>
      </c>
      <c r="Y27" s="18">
        <f>IF(InputInvoicesPaid[[#This Row],[EOMonth]]=EOMONTH(FY02_M03,0),InputInvoicesPaid[[#This Row],[Amount Invoiced]],0)</f>
        <v>0</v>
      </c>
      <c r="Z27" s="18">
        <f>IF(InputInvoicesPaid[[#This Row],[EOMonth]]=EOMONTH(FY02_M04,0),InputInvoicesPaid[[#This Row],[Amount Invoiced]],0)</f>
        <v>0</v>
      </c>
      <c r="AA27" s="18">
        <f>IF(InputInvoicesPaid[[#This Row],[EOMonth]]=EOMONTH(FY02_M05,0),InputInvoicesPaid[[#This Row],[Amount Invoiced]],0)</f>
        <v>0</v>
      </c>
      <c r="AB27" s="18">
        <f>IF(InputInvoicesPaid[[#This Row],[EOMonth]]=EOMONTH(FY02_M06,0),InputInvoicesPaid[[#This Row],[Amount Invoiced]],0)</f>
        <v>0</v>
      </c>
      <c r="AC27" s="18">
        <f>IF(InputInvoicesPaid[[#This Row],[EOMonth]]=EOMONTH(FY02_M07,0),InputInvoicesPaid[[#This Row],[Amount Invoiced]],0)</f>
        <v>0</v>
      </c>
      <c r="AD27" s="18">
        <f>IF(InputInvoicesPaid[[#This Row],[EOMonth]]=EOMONTH(FY02_M08,0),InputInvoicesPaid[[#This Row],[Amount Invoiced]],0)</f>
        <v>0</v>
      </c>
      <c r="AE27" s="18">
        <f>IF(InputInvoicesPaid[[#This Row],[EOMonth]]=EOMONTH(FY02_M09,0),InputInvoicesPaid[[#This Row],[Amount Invoiced]],0)</f>
        <v>0</v>
      </c>
      <c r="AF27" s="18">
        <f>IF(InputInvoicesPaid[[#This Row],[EOMonth]]=EOMONTH(FY02_M10,0),InputInvoicesPaid[[#This Row],[Amount Invoiced]],0)</f>
        <v>0</v>
      </c>
      <c r="AG27" s="18">
        <f>IF(InputInvoicesPaid[[#This Row],[EOMonth]]=EOMONTH(FY02_M11,0),InputInvoicesPaid[[#This Row],[Amount Invoiced]],0)</f>
        <v>0</v>
      </c>
      <c r="AH27" s="18">
        <f>IF(InputInvoicesPaid[[#This Row],[EOMonth]]=EOMONTH(FY02_M12,0),InputInvoicesPaid[[#This Row],[Amount Invoiced]],0)</f>
        <v>0</v>
      </c>
      <c r="AI27" s="18">
        <f>IF(InputInvoicesPaid[[#This Row],[EOMonth]]=EOMONTH(FY03_M01,0),InputInvoicesPaid[[#This Row],[Amount Invoiced]],0)</f>
        <v>0</v>
      </c>
      <c r="AJ27" s="18">
        <f>IF(InputInvoicesPaid[[#This Row],[EOMonth]]=EOMONTH(FY03_M02,0),InputInvoicesPaid[[#This Row],[Amount Invoiced]],0)</f>
        <v>0</v>
      </c>
      <c r="AK27" s="18">
        <f>IF(InputInvoicesPaid[[#This Row],[EOMonth]]=EOMONTH(FY03_M03,0),InputInvoicesPaid[[#This Row],[Amount Invoiced]],0)</f>
        <v>0</v>
      </c>
      <c r="AL27" s="18">
        <f>IF(InputInvoicesPaid[[#This Row],[EOMonth]]=EOMONTH(FY03_M04,0),InputInvoicesPaid[[#This Row],[Amount Invoiced]],0)</f>
        <v>0</v>
      </c>
      <c r="AM27" s="18">
        <f>IF(InputInvoicesPaid[[#This Row],[EOMonth]]=EOMONTH(FY03_M05,0),InputInvoicesPaid[[#This Row],[Amount Invoiced]],0)</f>
        <v>0</v>
      </c>
      <c r="AN27" s="18">
        <f>IF(InputInvoicesPaid[[#This Row],[EOMonth]]=EOMONTH(FY03_M06,0),InputInvoicesPaid[[#This Row],[Amount Invoiced]],0)</f>
        <v>0</v>
      </c>
      <c r="AO27" s="18">
        <f>IF(InputInvoicesPaid[[#This Row],[EOMonth]]=EOMONTH(FY03_M07,0),InputInvoicesPaid[[#This Row],[Amount Invoiced]],0)</f>
        <v>0</v>
      </c>
      <c r="AP27" s="18">
        <f>IF(InputInvoicesPaid[[#This Row],[EOMonth]]=EOMONTH(FY03_M08,0),InputInvoicesPaid[[#This Row],[Amount Invoiced]],0)</f>
        <v>0</v>
      </c>
      <c r="AQ27" s="18">
        <f>IF(InputInvoicesPaid[[#This Row],[EOMonth]]=EOMONTH(FY03_M09,0),InputInvoicesPaid[[#This Row],[Amount Invoiced]],0)</f>
        <v>0</v>
      </c>
      <c r="AR27" s="18">
        <f>IF(InputInvoicesPaid[[#This Row],[EOMonth]]=EOMONTH(FY03_M10,0),InputInvoicesPaid[[#This Row],[Amount Invoiced]],0)</f>
        <v>0</v>
      </c>
      <c r="AS27" s="18">
        <f>IF(InputInvoicesPaid[[#This Row],[EOMonth]]=EOMONTH(FY03_M11,0),InputInvoicesPaid[[#This Row],[Amount Invoiced]],0)</f>
        <v>0</v>
      </c>
      <c r="AT27" s="18">
        <f>IF(InputInvoicesPaid[[#This Row],[EOMonth]]=EOMONTH(FY03_M12,0),InputInvoicesPaid[[#This Row],[Amount Invoiced]],0)</f>
        <v>0</v>
      </c>
      <c r="AU27" s="18">
        <f>IF(InputInvoicesPaid[[#This Row],[EOMonth]]=EOMONTH(FY04_M01,0),InputInvoicesPaid[[#This Row],[Amount Invoiced]],0)</f>
        <v>0</v>
      </c>
      <c r="AV27" s="18">
        <f>IF(InputInvoicesPaid[[#This Row],[EOMonth]]=EOMONTH(FY04_M02,0),InputInvoicesPaid[[#This Row],[Amount Invoiced]],0)</f>
        <v>0</v>
      </c>
      <c r="AW27" s="18">
        <f>IF(InputInvoicesPaid[[#This Row],[EOMonth]]=EOMONTH(FY04_M03,0),InputInvoicesPaid[[#This Row],[Amount Invoiced]],0)</f>
        <v>0</v>
      </c>
      <c r="AX27" s="18">
        <f>IF(InputInvoicesPaid[[#This Row],[EOMonth]]=EOMONTH(FY04_M04,0),InputInvoicesPaid[[#This Row],[Amount Invoiced]],0)</f>
        <v>0</v>
      </c>
      <c r="AY27" s="18">
        <f>IF(InputInvoicesPaid[[#This Row],[EOMonth]]=EOMONTH(FY04_M05,0),InputInvoicesPaid[[#This Row],[Amount Invoiced]],0)</f>
        <v>0</v>
      </c>
      <c r="AZ27" s="18">
        <f>IF(InputInvoicesPaid[[#This Row],[EOMonth]]=EOMONTH(FY04_M06,0),InputInvoicesPaid[[#This Row],[Amount Invoiced]],0)</f>
        <v>0</v>
      </c>
      <c r="BA27" s="18">
        <f>IF(InputInvoicesPaid[[#This Row],[EOMonth]]=EOMONTH(FY04_M07,0),InputInvoicesPaid[[#This Row],[Amount Invoiced]],0)</f>
        <v>0</v>
      </c>
      <c r="BB27" s="18">
        <f>IF(InputInvoicesPaid[[#This Row],[EOMonth]]=EOMONTH(FY04_M08,0),InputInvoicesPaid[[#This Row],[Amount Invoiced]],0)</f>
        <v>0</v>
      </c>
      <c r="BC27" s="18">
        <f>IF(InputInvoicesPaid[[#This Row],[EOMonth]]=EOMONTH(FY04_M09,0),InputInvoicesPaid[[#This Row],[Amount Invoiced]],0)</f>
        <v>0</v>
      </c>
      <c r="BD27" s="18">
        <f>IF(InputInvoicesPaid[[#This Row],[EOMonth]]=EOMONTH(FY04_M10,0),InputInvoicesPaid[[#This Row],[Amount Invoiced]],0)</f>
        <v>0</v>
      </c>
      <c r="BE27" s="18">
        <f>IF(InputInvoicesPaid[[#This Row],[EOMonth]]=EOMONTH(FY04_M11,0),InputInvoicesPaid[[#This Row],[Amount Invoiced]],0)</f>
        <v>0</v>
      </c>
      <c r="BF27" s="18">
        <f>IF(InputInvoicesPaid[[#This Row],[EOMonth]]=EOMONTH(FY04_M12,0),InputInvoicesPaid[[#This Row],[Amount Invoiced]],0)</f>
        <v>0</v>
      </c>
      <c r="BG27" s="18">
        <f>IF(InputInvoicesPaid[[#This Row],[EOMonth]]=EOMONTH(FY05_M01,0),InputInvoicesPaid[[#This Row],[Amount Invoiced]],0)</f>
        <v>0</v>
      </c>
      <c r="BH27" s="18">
        <f>IF(InputInvoicesPaid[[#This Row],[EOMonth]]=EOMONTH(FY05_M02,0),InputInvoicesPaid[[#This Row],[Amount Invoiced]],0)</f>
        <v>0</v>
      </c>
      <c r="BI27" s="18">
        <f>IF(InputInvoicesPaid[[#This Row],[EOMonth]]=EOMONTH(FY05_M03,0),InputInvoicesPaid[[#This Row],[Amount Invoiced]],0)</f>
        <v>0</v>
      </c>
      <c r="BJ27" s="18">
        <f>IF(InputInvoicesPaid[[#This Row],[EOMonth]]=EOMONTH(FY05_M04,0),InputInvoicesPaid[[#This Row],[Amount Invoiced]],0)</f>
        <v>0</v>
      </c>
      <c r="BK27" s="18">
        <f>IF(InputInvoicesPaid[[#This Row],[EOMonth]]=EOMONTH(FY05_M05,0),InputInvoicesPaid[[#This Row],[Amount Invoiced]],0)</f>
        <v>0</v>
      </c>
      <c r="BL27" s="18">
        <f>IF(InputInvoicesPaid[[#This Row],[EOMonth]]=EOMONTH(FY05_M06,0),InputInvoicesPaid[[#This Row],[Amount Invoiced]],0)</f>
        <v>0</v>
      </c>
      <c r="BM27" s="18">
        <f>IF(InputInvoicesPaid[[#This Row],[EOMonth]]=EOMONTH(FY05_M07,0),InputInvoicesPaid[[#This Row],[Amount Invoiced]],0)</f>
        <v>0</v>
      </c>
      <c r="BN27" s="18">
        <f>IF(InputInvoicesPaid[[#This Row],[EOMonth]]=EOMONTH(FY05_M08,0),InputInvoicesPaid[[#This Row],[Amount Invoiced]],0)</f>
        <v>0</v>
      </c>
      <c r="BO27" s="18">
        <f>IF(InputInvoicesPaid[[#This Row],[EOMonth]]=EOMONTH(FY05_M09,0),InputInvoicesPaid[[#This Row],[Amount Invoiced]],0)</f>
        <v>0</v>
      </c>
      <c r="BP27" s="18">
        <f>IF(InputInvoicesPaid[[#This Row],[EOMonth]]=EOMONTH(FY05_M10,0),InputInvoicesPaid[[#This Row],[Amount Invoiced]],0)</f>
        <v>0</v>
      </c>
      <c r="BQ27" s="18">
        <f>IF(InputInvoicesPaid[[#This Row],[EOMonth]]=EOMONTH(FY05_M11,0),InputInvoicesPaid[[#This Row],[Amount Invoiced]],0)</f>
        <v>0</v>
      </c>
      <c r="BR27" s="18">
        <f>IF(InputInvoicesPaid[[#This Row],[EOMonth]]=EOMONTH(FY05_M12,0),InputInvoicesPaid[[#This Row],[Amount Invoiced]],0)</f>
        <v>0</v>
      </c>
    </row>
    <row r="28" spans="2:70" ht="16.5" thickTop="1" thickBot="1" x14ac:dyDescent="0.3">
      <c r="B28" s="68"/>
      <c r="C28" s="6"/>
      <c r="D28" s="68"/>
      <c r="E28" s="68"/>
      <c r="F28" s="11"/>
      <c r="G28" s="6"/>
      <c r="H28" s="69" t="str">
        <f>IF(ISBLANK(InputInvoicesPaid[[#This Row],[Date Invoiced]]),"",EOMONTH(InputInvoicesPaid[[#This Row],[Date Invoiced]],0))</f>
        <v/>
      </c>
      <c r="I28" s="69"/>
      <c r="K28" s="10">
        <f>IF(InputInvoicesPaid[[#This Row],[EOMonth]]=EOMONTH(FY01_M01,0),InputInvoicesPaid[[#This Row],[Amount Invoiced]],0)</f>
        <v>0</v>
      </c>
      <c r="L28" s="10">
        <f>IF(InputInvoicesPaid[[#This Row],[EOMonth]]=EOMONTH(FY01_M02,0),InputInvoicesPaid[[#This Row],[Amount Invoiced]],0)</f>
        <v>0</v>
      </c>
      <c r="M28" s="10">
        <f>IF(InputInvoicesPaid[[#This Row],[EOMonth]]=EOMONTH(FY01_M03,0),InputInvoicesPaid[[#This Row],[Amount Invoiced]],0)</f>
        <v>0</v>
      </c>
      <c r="N28" s="10">
        <f>IF(InputInvoicesPaid[[#This Row],[EOMonth]]=EOMONTH(FY01_M04,0),InputInvoicesPaid[[#This Row],[Amount Invoiced]],0)</f>
        <v>0</v>
      </c>
      <c r="O28" s="10">
        <f>IF(InputInvoicesPaid[[#This Row],[EOMonth]]=EOMONTH(FY01_M05,0),InputInvoicesPaid[[#This Row],[Amount Invoiced]],0)</f>
        <v>0</v>
      </c>
      <c r="P28" s="10">
        <f>IF(InputInvoicesPaid[[#This Row],[EOMonth]]=EOMONTH(FY01_M06,0),InputInvoicesPaid[[#This Row],[Amount Invoiced]],0)</f>
        <v>0</v>
      </c>
      <c r="Q28" s="10">
        <f>IF(InputInvoicesPaid[[#This Row],[EOMonth]]=EOMONTH(FY01_M07,0),InputInvoicesPaid[[#This Row],[Amount Invoiced]],0)</f>
        <v>0</v>
      </c>
      <c r="R28" s="10">
        <f>IF(InputInvoicesPaid[[#This Row],[EOMonth]]=EOMONTH(FY01_M08,0),InputInvoicesPaid[[#This Row],[Amount Invoiced]],0)</f>
        <v>0</v>
      </c>
      <c r="S28" s="10">
        <f>IF(InputInvoicesPaid[[#This Row],[EOMonth]]=EOMONTH(FY01_M09,0),InputInvoicesPaid[[#This Row],[Amount Invoiced]],0)</f>
        <v>0</v>
      </c>
      <c r="T28" s="10">
        <f>IF(InputInvoicesPaid[[#This Row],[EOMonth]]=EOMONTH(FY01_M10,0),InputInvoicesPaid[[#This Row],[Amount Invoiced]],0)</f>
        <v>0</v>
      </c>
      <c r="U28" s="10">
        <f>IF(InputInvoicesPaid[[#This Row],[EOMonth]]=EOMONTH(FY01_M11,0),InputInvoicesPaid[[#This Row],[Amount Invoiced]],0)</f>
        <v>0</v>
      </c>
      <c r="V28" s="10">
        <f>IF(InputInvoicesPaid[[#This Row],[EOMonth]]=EOMONTH(FY01_M12,0),InputInvoicesPaid[[#This Row],[Amount Invoiced]],0)</f>
        <v>0</v>
      </c>
      <c r="W28" s="18">
        <f>IF(InputInvoicesPaid[[#This Row],[EOMonth]]=EOMONTH(FY02_M01,0),InputInvoicesPaid[[#This Row],[Amount Invoiced]],0)</f>
        <v>0</v>
      </c>
      <c r="X28" s="18">
        <f>IF(InputInvoicesPaid[[#This Row],[EOMonth]]=EOMONTH(FY02_M02,0),InputInvoicesPaid[[#This Row],[Amount Invoiced]],0)</f>
        <v>0</v>
      </c>
      <c r="Y28" s="18">
        <f>IF(InputInvoicesPaid[[#This Row],[EOMonth]]=EOMONTH(FY02_M03,0),InputInvoicesPaid[[#This Row],[Amount Invoiced]],0)</f>
        <v>0</v>
      </c>
      <c r="Z28" s="18">
        <f>IF(InputInvoicesPaid[[#This Row],[EOMonth]]=EOMONTH(FY02_M04,0),InputInvoicesPaid[[#This Row],[Amount Invoiced]],0)</f>
        <v>0</v>
      </c>
      <c r="AA28" s="18">
        <f>IF(InputInvoicesPaid[[#This Row],[EOMonth]]=EOMONTH(FY02_M05,0),InputInvoicesPaid[[#This Row],[Amount Invoiced]],0)</f>
        <v>0</v>
      </c>
      <c r="AB28" s="18">
        <f>IF(InputInvoicesPaid[[#This Row],[EOMonth]]=EOMONTH(FY02_M06,0),InputInvoicesPaid[[#This Row],[Amount Invoiced]],0)</f>
        <v>0</v>
      </c>
      <c r="AC28" s="18">
        <f>IF(InputInvoicesPaid[[#This Row],[EOMonth]]=EOMONTH(FY02_M07,0),InputInvoicesPaid[[#This Row],[Amount Invoiced]],0)</f>
        <v>0</v>
      </c>
      <c r="AD28" s="18">
        <f>IF(InputInvoicesPaid[[#This Row],[EOMonth]]=EOMONTH(FY02_M08,0),InputInvoicesPaid[[#This Row],[Amount Invoiced]],0)</f>
        <v>0</v>
      </c>
      <c r="AE28" s="18">
        <f>IF(InputInvoicesPaid[[#This Row],[EOMonth]]=EOMONTH(FY02_M09,0),InputInvoicesPaid[[#This Row],[Amount Invoiced]],0)</f>
        <v>0</v>
      </c>
      <c r="AF28" s="18">
        <f>IF(InputInvoicesPaid[[#This Row],[EOMonth]]=EOMONTH(FY02_M10,0),InputInvoicesPaid[[#This Row],[Amount Invoiced]],0)</f>
        <v>0</v>
      </c>
      <c r="AG28" s="18">
        <f>IF(InputInvoicesPaid[[#This Row],[EOMonth]]=EOMONTH(FY02_M11,0),InputInvoicesPaid[[#This Row],[Amount Invoiced]],0)</f>
        <v>0</v>
      </c>
      <c r="AH28" s="18">
        <f>IF(InputInvoicesPaid[[#This Row],[EOMonth]]=EOMONTH(FY02_M12,0),InputInvoicesPaid[[#This Row],[Amount Invoiced]],0)</f>
        <v>0</v>
      </c>
      <c r="AI28" s="18">
        <f>IF(InputInvoicesPaid[[#This Row],[EOMonth]]=EOMONTH(FY03_M01,0),InputInvoicesPaid[[#This Row],[Amount Invoiced]],0)</f>
        <v>0</v>
      </c>
      <c r="AJ28" s="18">
        <f>IF(InputInvoicesPaid[[#This Row],[EOMonth]]=EOMONTH(FY03_M02,0),InputInvoicesPaid[[#This Row],[Amount Invoiced]],0)</f>
        <v>0</v>
      </c>
      <c r="AK28" s="18">
        <f>IF(InputInvoicesPaid[[#This Row],[EOMonth]]=EOMONTH(FY03_M03,0),InputInvoicesPaid[[#This Row],[Amount Invoiced]],0)</f>
        <v>0</v>
      </c>
      <c r="AL28" s="18">
        <f>IF(InputInvoicesPaid[[#This Row],[EOMonth]]=EOMONTH(FY03_M04,0),InputInvoicesPaid[[#This Row],[Amount Invoiced]],0)</f>
        <v>0</v>
      </c>
      <c r="AM28" s="18">
        <f>IF(InputInvoicesPaid[[#This Row],[EOMonth]]=EOMONTH(FY03_M05,0),InputInvoicesPaid[[#This Row],[Amount Invoiced]],0)</f>
        <v>0</v>
      </c>
      <c r="AN28" s="18">
        <f>IF(InputInvoicesPaid[[#This Row],[EOMonth]]=EOMONTH(FY03_M06,0),InputInvoicesPaid[[#This Row],[Amount Invoiced]],0)</f>
        <v>0</v>
      </c>
      <c r="AO28" s="18">
        <f>IF(InputInvoicesPaid[[#This Row],[EOMonth]]=EOMONTH(FY03_M07,0),InputInvoicesPaid[[#This Row],[Amount Invoiced]],0)</f>
        <v>0</v>
      </c>
      <c r="AP28" s="18">
        <f>IF(InputInvoicesPaid[[#This Row],[EOMonth]]=EOMONTH(FY03_M08,0),InputInvoicesPaid[[#This Row],[Amount Invoiced]],0)</f>
        <v>0</v>
      </c>
      <c r="AQ28" s="18">
        <f>IF(InputInvoicesPaid[[#This Row],[EOMonth]]=EOMONTH(FY03_M09,0),InputInvoicesPaid[[#This Row],[Amount Invoiced]],0)</f>
        <v>0</v>
      </c>
      <c r="AR28" s="18">
        <f>IF(InputInvoicesPaid[[#This Row],[EOMonth]]=EOMONTH(FY03_M10,0),InputInvoicesPaid[[#This Row],[Amount Invoiced]],0)</f>
        <v>0</v>
      </c>
      <c r="AS28" s="18">
        <f>IF(InputInvoicesPaid[[#This Row],[EOMonth]]=EOMONTH(FY03_M11,0),InputInvoicesPaid[[#This Row],[Amount Invoiced]],0)</f>
        <v>0</v>
      </c>
      <c r="AT28" s="18">
        <f>IF(InputInvoicesPaid[[#This Row],[EOMonth]]=EOMONTH(FY03_M12,0),InputInvoicesPaid[[#This Row],[Amount Invoiced]],0)</f>
        <v>0</v>
      </c>
      <c r="AU28" s="18">
        <f>IF(InputInvoicesPaid[[#This Row],[EOMonth]]=EOMONTH(FY04_M01,0),InputInvoicesPaid[[#This Row],[Amount Invoiced]],0)</f>
        <v>0</v>
      </c>
      <c r="AV28" s="18">
        <f>IF(InputInvoicesPaid[[#This Row],[EOMonth]]=EOMONTH(FY04_M02,0),InputInvoicesPaid[[#This Row],[Amount Invoiced]],0)</f>
        <v>0</v>
      </c>
      <c r="AW28" s="18">
        <f>IF(InputInvoicesPaid[[#This Row],[EOMonth]]=EOMONTH(FY04_M03,0),InputInvoicesPaid[[#This Row],[Amount Invoiced]],0)</f>
        <v>0</v>
      </c>
      <c r="AX28" s="18">
        <f>IF(InputInvoicesPaid[[#This Row],[EOMonth]]=EOMONTH(FY04_M04,0),InputInvoicesPaid[[#This Row],[Amount Invoiced]],0)</f>
        <v>0</v>
      </c>
      <c r="AY28" s="18">
        <f>IF(InputInvoicesPaid[[#This Row],[EOMonth]]=EOMONTH(FY04_M05,0),InputInvoicesPaid[[#This Row],[Amount Invoiced]],0)</f>
        <v>0</v>
      </c>
      <c r="AZ28" s="18">
        <f>IF(InputInvoicesPaid[[#This Row],[EOMonth]]=EOMONTH(FY04_M06,0),InputInvoicesPaid[[#This Row],[Amount Invoiced]],0)</f>
        <v>0</v>
      </c>
      <c r="BA28" s="18">
        <f>IF(InputInvoicesPaid[[#This Row],[EOMonth]]=EOMONTH(FY04_M07,0),InputInvoicesPaid[[#This Row],[Amount Invoiced]],0)</f>
        <v>0</v>
      </c>
      <c r="BB28" s="18">
        <f>IF(InputInvoicesPaid[[#This Row],[EOMonth]]=EOMONTH(FY04_M08,0),InputInvoicesPaid[[#This Row],[Amount Invoiced]],0)</f>
        <v>0</v>
      </c>
      <c r="BC28" s="18">
        <f>IF(InputInvoicesPaid[[#This Row],[EOMonth]]=EOMONTH(FY04_M09,0),InputInvoicesPaid[[#This Row],[Amount Invoiced]],0)</f>
        <v>0</v>
      </c>
      <c r="BD28" s="18">
        <f>IF(InputInvoicesPaid[[#This Row],[EOMonth]]=EOMONTH(FY04_M10,0),InputInvoicesPaid[[#This Row],[Amount Invoiced]],0)</f>
        <v>0</v>
      </c>
      <c r="BE28" s="18">
        <f>IF(InputInvoicesPaid[[#This Row],[EOMonth]]=EOMONTH(FY04_M11,0),InputInvoicesPaid[[#This Row],[Amount Invoiced]],0)</f>
        <v>0</v>
      </c>
      <c r="BF28" s="18">
        <f>IF(InputInvoicesPaid[[#This Row],[EOMonth]]=EOMONTH(FY04_M12,0),InputInvoicesPaid[[#This Row],[Amount Invoiced]],0)</f>
        <v>0</v>
      </c>
      <c r="BG28" s="18">
        <f>IF(InputInvoicesPaid[[#This Row],[EOMonth]]=EOMONTH(FY05_M01,0),InputInvoicesPaid[[#This Row],[Amount Invoiced]],0)</f>
        <v>0</v>
      </c>
      <c r="BH28" s="18">
        <f>IF(InputInvoicesPaid[[#This Row],[EOMonth]]=EOMONTH(FY05_M02,0),InputInvoicesPaid[[#This Row],[Amount Invoiced]],0)</f>
        <v>0</v>
      </c>
      <c r="BI28" s="18">
        <f>IF(InputInvoicesPaid[[#This Row],[EOMonth]]=EOMONTH(FY05_M03,0),InputInvoicesPaid[[#This Row],[Amount Invoiced]],0)</f>
        <v>0</v>
      </c>
      <c r="BJ28" s="18">
        <f>IF(InputInvoicesPaid[[#This Row],[EOMonth]]=EOMONTH(FY05_M04,0),InputInvoicesPaid[[#This Row],[Amount Invoiced]],0)</f>
        <v>0</v>
      </c>
      <c r="BK28" s="18">
        <f>IF(InputInvoicesPaid[[#This Row],[EOMonth]]=EOMONTH(FY05_M05,0),InputInvoicesPaid[[#This Row],[Amount Invoiced]],0)</f>
        <v>0</v>
      </c>
      <c r="BL28" s="18">
        <f>IF(InputInvoicesPaid[[#This Row],[EOMonth]]=EOMONTH(FY05_M06,0),InputInvoicesPaid[[#This Row],[Amount Invoiced]],0)</f>
        <v>0</v>
      </c>
      <c r="BM28" s="18">
        <f>IF(InputInvoicesPaid[[#This Row],[EOMonth]]=EOMONTH(FY05_M07,0),InputInvoicesPaid[[#This Row],[Amount Invoiced]],0)</f>
        <v>0</v>
      </c>
      <c r="BN28" s="18">
        <f>IF(InputInvoicesPaid[[#This Row],[EOMonth]]=EOMONTH(FY05_M08,0),InputInvoicesPaid[[#This Row],[Amount Invoiced]],0)</f>
        <v>0</v>
      </c>
      <c r="BO28" s="18">
        <f>IF(InputInvoicesPaid[[#This Row],[EOMonth]]=EOMONTH(FY05_M09,0),InputInvoicesPaid[[#This Row],[Amount Invoiced]],0)</f>
        <v>0</v>
      </c>
      <c r="BP28" s="18">
        <f>IF(InputInvoicesPaid[[#This Row],[EOMonth]]=EOMONTH(FY05_M10,0),InputInvoicesPaid[[#This Row],[Amount Invoiced]],0)</f>
        <v>0</v>
      </c>
      <c r="BQ28" s="18">
        <f>IF(InputInvoicesPaid[[#This Row],[EOMonth]]=EOMONTH(FY05_M11,0),InputInvoicesPaid[[#This Row],[Amount Invoiced]],0)</f>
        <v>0</v>
      </c>
      <c r="BR28" s="18">
        <f>IF(InputInvoicesPaid[[#This Row],[EOMonth]]=EOMONTH(FY05_M12,0),InputInvoicesPaid[[#This Row],[Amount Invoiced]],0)</f>
        <v>0</v>
      </c>
    </row>
    <row r="29" spans="2:70" ht="16.5" thickTop="1" thickBot="1" x14ac:dyDescent="0.3">
      <c r="B29" s="68"/>
      <c r="C29" s="6"/>
      <c r="D29" s="68"/>
      <c r="E29" s="68"/>
      <c r="F29" s="11"/>
      <c r="G29" s="6"/>
      <c r="H29" s="69" t="str">
        <f>IF(ISBLANK(InputInvoicesPaid[[#This Row],[Date Invoiced]]),"",EOMONTH(InputInvoicesPaid[[#This Row],[Date Invoiced]],0))</f>
        <v/>
      </c>
      <c r="I29" s="69"/>
      <c r="K29" s="10">
        <f>IF(InputInvoicesPaid[[#This Row],[EOMonth]]=EOMONTH(FY01_M01,0),InputInvoicesPaid[[#This Row],[Amount Invoiced]],0)</f>
        <v>0</v>
      </c>
      <c r="L29" s="10">
        <f>IF(InputInvoicesPaid[[#This Row],[EOMonth]]=EOMONTH(FY01_M02,0),InputInvoicesPaid[[#This Row],[Amount Invoiced]],0)</f>
        <v>0</v>
      </c>
      <c r="M29" s="10">
        <f>IF(InputInvoicesPaid[[#This Row],[EOMonth]]=EOMONTH(FY01_M03,0),InputInvoicesPaid[[#This Row],[Amount Invoiced]],0)</f>
        <v>0</v>
      </c>
      <c r="N29" s="10">
        <f>IF(InputInvoicesPaid[[#This Row],[EOMonth]]=EOMONTH(FY01_M04,0),InputInvoicesPaid[[#This Row],[Amount Invoiced]],0)</f>
        <v>0</v>
      </c>
      <c r="O29" s="10">
        <f>IF(InputInvoicesPaid[[#This Row],[EOMonth]]=EOMONTH(FY01_M05,0),InputInvoicesPaid[[#This Row],[Amount Invoiced]],0)</f>
        <v>0</v>
      </c>
      <c r="P29" s="10">
        <f>IF(InputInvoicesPaid[[#This Row],[EOMonth]]=EOMONTH(FY01_M06,0),InputInvoicesPaid[[#This Row],[Amount Invoiced]],0)</f>
        <v>0</v>
      </c>
      <c r="Q29" s="10">
        <f>IF(InputInvoicesPaid[[#This Row],[EOMonth]]=EOMONTH(FY01_M07,0),InputInvoicesPaid[[#This Row],[Amount Invoiced]],0)</f>
        <v>0</v>
      </c>
      <c r="R29" s="10">
        <f>IF(InputInvoicesPaid[[#This Row],[EOMonth]]=EOMONTH(FY01_M08,0),InputInvoicesPaid[[#This Row],[Amount Invoiced]],0)</f>
        <v>0</v>
      </c>
      <c r="S29" s="10">
        <f>IF(InputInvoicesPaid[[#This Row],[EOMonth]]=EOMONTH(FY01_M09,0),InputInvoicesPaid[[#This Row],[Amount Invoiced]],0)</f>
        <v>0</v>
      </c>
      <c r="T29" s="10">
        <f>IF(InputInvoicesPaid[[#This Row],[EOMonth]]=EOMONTH(FY01_M10,0),InputInvoicesPaid[[#This Row],[Amount Invoiced]],0)</f>
        <v>0</v>
      </c>
      <c r="U29" s="10">
        <f>IF(InputInvoicesPaid[[#This Row],[EOMonth]]=EOMONTH(FY01_M11,0),InputInvoicesPaid[[#This Row],[Amount Invoiced]],0)</f>
        <v>0</v>
      </c>
      <c r="V29" s="10">
        <f>IF(InputInvoicesPaid[[#This Row],[EOMonth]]=EOMONTH(FY01_M12,0),InputInvoicesPaid[[#This Row],[Amount Invoiced]],0)</f>
        <v>0</v>
      </c>
      <c r="W29" s="18">
        <f>IF(InputInvoicesPaid[[#This Row],[EOMonth]]=EOMONTH(FY02_M01,0),InputInvoicesPaid[[#This Row],[Amount Invoiced]],0)</f>
        <v>0</v>
      </c>
      <c r="X29" s="18">
        <f>IF(InputInvoicesPaid[[#This Row],[EOMonth]]=EOMONTH(FY02_M02,0),InputInvoicesPaid[[#This Row],[Amount Invoiced]],0)</f>
        <v>0</v>
      </c>
      <c r="Y29" s="18">
        <f>IF(InputInvoicesPaid[[#This Row],[EOMonth]]=EOMONTH(FY02_M03,0),InputInvoicesPaid[[#This Row],[Amount Invoiced]],0)</f>
        <v>0</v>
      </c>
      <c r="Z29" s="18">
        <f>IF(InputInvoicesPaid[[#This Row],[EOMonth]]=EOMONTH(FY02_M04,0),InputInvoicesPaid[[#This Row],[Amount Invoiced]],0)</f>
        <v>0</v>
      </c>
      <c r="AA29" s="18">
        <f>IF(InputInvoicesPaid[[#This Row],[EOMonth]]=EOMONTH(FY02_M05,0),InputInvoicesPaid[[#This Row],[Amount Invoiced]],0)</f>
        <v>0</v>
      </c>
      <c r="AB29" s="18">
        <f>IF(InputInvoicesPaid[[#This Row],[EOMonth]]=EOMONTH(FY02_M06,0),InputInvoicesPaid[[#This Row],[Amount Invoiced]],0)</f>
        <v>0</v>
      </c>
      <c r="AC29" s="18">
        <f>IF(InputInvoicesPaid[[#This Row],[EOMonth]]=EOMONTH(FY02_M07,0),InputInvoicesPaid[[#This Row],[Amount Invoiced]],0)</f>
        <v>0</v>
      </c>
      <c r="AD29" s="18">
        <f>IF(InputInvoicesPaid[[#This Row],[EOMonth]]=EOMONTH(FY02_M08,0),InputInvoicesPaid[[#This Row],[Amount Invoiced]],0)</f>
        <v>0</v>
      </c>
      <c r="AE29" s="18">
        <f>IF(InputInvoicesPaid[[#This Row],[EOMonth]]=EOMONTH(FY02_M09,0),InputInvoicesPaid[[#This Row],[Amount Invoiced]],0)</f>
        <v>0</v>
      </c>
      <c r="AF29" s="18">
        <f>IF(InputInvoicesPaid[[#This Row],[EOMonth]]=EOMONTH(FY02_M10,0),InputInvoicesPaid[[#This Row],[Amount Invoiced]],0)</f>
        <v>0</v>
      </c>
      <c r="AG29" s="18">
        <f>IF(InputInvoicesPaid[[#This Row],[EOMonth]]=EOMONTH(FY02_M11,0),InputInvoicesPaid[[#This Row],[Amount Invoiced]],0)</f>
        <v>0</v>
      </c>
      <c r="AH29" s="18">
        <f>IF(InputInvoicesPaid[[#This Row],[EOMonth]]=EOMONTH(FY02_M12,0),InputInvoicesPaid[[#This Row],[Amount Invoiced]],0)</f>
        <v>0</v>
      </c>
      <c r="AI29" s="18">
        <f>IF(InputInvoicesPaid[[#This Row],[EOMonth]]=EOMONTH(FY03_M01,0),InputInvoicesPaid[[#This Row],[Amount Invoiced]],0)</f>
        <v>0</v>
      </c>
      <c r="AJ29" s="18">
        <f>IF(InputInvoicesPaid[[#This Row],[EOMonth]]=EOMONTH(FY03_M02,0),InputInvoicesPaid[[#This Row],[Amount Invoiced]],0)</f>
        <v>0</v>
      </c>
      <c r="AK29" s="18">
        <f>IF(InputInvoicesPaid[[#This Row],[EOMonth]]=EOMONTH(FY03_M03,0),InputInvoicesPaid[[#This Row],[Amount Invoiced]],0)</f>
        <v>0</v>
      </c>
      <c r="AL29" s="18">
        <f>IF(InputInvoicesPaid[[#This Row],[EOMonth]]=EOMONTH(FY03_M04,0),InputInvoicesPaid[[#This Row],[Amount Invoiced]],0)</f>
        <v>0</v>
      </c>
      <c r="AM29" s="18">
        <f>IF(InputInvoicesPaid[[#This Row],[EOMonth]]=EOMONTH(FY03_M05,0),InputInvoicesPaid[[#This Row],[Amount Invoiced]],0)</f>
        <v>0</v>
      </c>
      <c r="AN29" s="18">
        <f>IF(InputInvoicesPaid[[#This Row],[EOMonth]]=EOMONTH(FY03_M06,0),InputInvoicesPaid[[#This Row],[Amount Invoiced]],0)</f>
        <v>0</v>
      </c>
      <c r="AO29" s="18">
        <f>IF(InputInvoicesPaid[[#This Row],[EOMonth]]=EOMONTH(FY03_M07,0),InputInvoicesPaid[[#This Row],[Amount Invoiced]],0)</f>
        <v>0</v>
      </c>
      <c r="AP29" s="18">
        <f>IF(InputInvoicesPaid[[#This Row],[EOMonth]]=EOMONTH(FY03_M08,0),InputInvoicesPaid[[#This Row],[Amount Invoiced]],0)</f>
        <v>0</v>
      </c>
      <c r="AQ29" s="18">
        <f>IF(InputInvoicesPaid[[#This Row],[EOMonth]]=EOMONTH(FY03_M09,0),InputInvoicesPaid[[#This Row],[Amount Invoiced]],0)</f>
        <v>0</v>
      </c>
      <c r="AR29" s="18">
        <f>IF(InputInvoicesPaid[[#This Row],[EOMonth]]=EOMONTH(FY03_M10,0),InputInvoicesPaid[[#This Row],[Amount Invoiced]],0)</f>
        <v>0</v>
      </c>
      <c r="AS29" s="18">
        <f>IF(InputInvoicesPaid[[#This Row],[EOMonth]]=EOMONTH(FY03_M11,0),InputInvoicesPaid[[#This Row],[Amount Invoiced]],0)</f>
        <v>0</v>
      </c>
      <c r="AT29" s="18">
        <f>IF(InputInvoicesPaid[[#This Row],[EOMonth]]=EOMONTH(FY03_M12,0),InputInvoicesPaid[[#This Row],[Amount Invoiced]],0)</f>
        <v>0</v>
      </c>
      <c r="AU29" s="18">
        <f>IF(InputInvoicesPaid[[#This Row],[EOMonth]]=EOMONTH(FY04_M01,0),InputInvoicesPaid[[#This Row],[Amount Invoiced]],0)</f>
        <v>0</v>
      </c>
      <c r="AV29" s="18">
        <f>IF(InputInvoicesPaid[[#This Row],[EOMonth]]=EOMONTH(FY04_M02,0),InputInvoicesPaid[[#This Row],[Amount Invoiced]],0)</f>
        <v>0</v>
      </c>
      <c r="AW29" s="18">
        <f>IF(InputInvoicesPaid[[#This Row],[EOMonth]]=EOMONTH(FY04_M03,0),InputInvoicesPaid[[#This Row],[Amount Invoiced]],0)</f>
        <v>0</v>
      </c>
      <c r="AX29" s="18">
        <f>IF(InputInvoicesPaid[[#This Row],[EOMonth]]=EOMONTH(FY04_M04,0),InputInvoicesPaid[[#This Row],[Amount Invoiced]],0)</f>
        <v>0</v>
      </c>
      <c r="AY29" s="18">
        <f>IF(InputInvoicesPaid[[#This Row],[EOMonth]]=EOMONTH(FY04_M05,0),InputInvoicesPaid[[#This Row],[Amount Invoiced]],0)</f>
        <v>0</v>
      </c>
      <c r="AZ29" s="18">
        <f>IF(InputInvoicesPaid[[#This Row],[EOMonth]]=EOMONTH(FY04_M06,0),InputInvoicesPaid[[#This Row],[Amount Invoiced]],0)</f>
        <v>0</v>
      </c>
      <c r="BA29" s="18">
        <f>IF(InputInvoicesPaid[[#This Row],[EOMonth]]=EOMONTH(FY04_M07,0),InputInvoicesPaid[[#This Row],[Amount Invoiced]],0)</f>
        <v>0</v>
      </c>
      <c r="BB29" s="18">
        <f>IF(InputInvoicesPaid[[#This Row],[EOMonth]]=EOMONTH(FY04_M08,0),InputInvoicesPaid[[#This Row],[Amount Invoiced]],0)</f>
        <v>0</v>
      </c>
      <c r="BC29" s="18">
        <f>IF(InputInvoicesPaid[[#This Row],[EOMonth]]=EOMONTH(FY04_M09,0),InputInvoicesPaid[[#This Row],[Amount Invoiced]],0)</f>
        <v>0</v>
      </c>
      <c r="BD29" s="18">
        <f>IF(InputInvoicesPaid[[#This Row],[EOMonth]]=EOMONTH(FY04_M10,0),InputInvoicesPaid[[#This Row],[Amount Invoiced]],0)</f>
        <v>0</v>
      </c>
      <c r="BE29" s="18">
        <f>IF(InputInvoicesPaid[[#This Row],[EOMonth]]=EOMONTH(FY04_M11,0),InputInvoicesPaid[[#This Row],[Amount Invoiced]],0)</f>
        <v>0</v>
      </c>
      <c r="BF29" s="18">
        <f>IF(InputInvoicesPaid[[#This Row],[EOMonth]]=EOMONTH(FY04_M12,0),InputInvoicesPaid[[#This Row],[Amount Invoiced]],0)</f>
        <v>0</v>
      </c>
      <c r="BG29" s="18">
        <f>IF(InputInvoicesPaid[[#This Row],[EOMonth]]=EOMONTH(FY05_M01,0),InputInvoicesPaid[[#This Row],[Amount Invoiced]],0)</f>
        <v>0</v>
      </c>
      <c r="BH29" s="18">
        <f>IF(InputInvoicesPaid[[#This Row],[EOMonth]]=EOMONTH(FY05_M02,0),InputInvoicesPaid[[#This Row],[Amount Invoiced]],0)</f>
        <v>0</v>
      </c>
      <c r="BI29" s="18">
        <f>IF(InputInvoicesPaid[[#This Row],[EOMonth]]=EOMONTH(FY05_M03,0),InputInvoicesPaid[[#This Row],[Amount Invoiced]],0)</f>
        <v>0</v>
      </c>
      <c r="BJ29" s="18">
        <f>IF(InputInvoicesPaid[[#This Row],[EOMonth]]=EOMONTH(FY05_M04,0),InputInvoicesPaid[[#This Row],[Amount Invoiced]],0)</f>
        <v>0</v>
      </c>
      <c r="BK29" s="18">
        <f>IF(InputInvoicesPaid[[#This Row],[EOMonth]]=EOMONTH(FY05_M05,0),InputInvoicesPaid[[#This Row],[Amount Invoiced]],0)</f>
        <v>0</v>
      </c>
      <c r="BL29" s="18">
        <f>IF(InputInvoicesPaid[[#This Row],[EOMonth]]=EOMONTH(FY05_M06,0),InputInvoicesPaid[[#This Row],[Amount Invoiced]],0)</f>
        <v>0</v>
      </c>
      <c r="BM29" s="18">
        <f>IF(InputInvoicesPaid[[#This Row],[EOMonth]]=EOMONTH(FY05_M07,0),InputInvoicesPaid[[#This Row],[Amount Invoiced]],0)</f>
        <v>0</v>
      </c>
      <c r="BN29" s="18">
        <f>IF(InputInvoicesPaid[[#This Row],[EOMonth]]=EOMONTH(FY05_M08,0),InputInvoicesPaid[[#This Row],[Amount Invoiced]],0)</f>
        <v>0</v>
      </c>
      <c r="BO29" s="18">
        <f>IF(InputInvoicesPaid[[#This Row],[EOMonth]]=EOMONTH(FY05_M09,0),InputInvoicesPaid[[#This Row],[Amount Invoiced]],0)</f>
        <v>0</v>
      </c>
      <c r="BP29" s="18">
        <f>IF(InputInvoicesPaid[[#This Row],[EOMonth]]=EOMONTH(FY05_M10,0),InputInvoicesPaid[[#This Row],[Amount Invoiced]],0)</f>
        <v>0</v>
      </c>
      <c r="BQ29" s="18">
        <f>IF(InputInvoicesPaid[[#This Row],[EOMonth]]=EOMONTH(FY05_M11,0),InputInvoicesPaid[[#This Row],[Amount Invoiced]],0)</f>
        <v>0</v>
      </c>
      <c r="BR29" s="18">
        <f>IF(InputInvoicesPaid[[#This Row],[EOMonth]]=EOMONTH(FY05_M12,0),InputInvoicesPaid[[#This Row],[Amount Invoiced]],0)</f>
        <v>0</v>
      </c>
    </row>
    <row r="30" spans="2:70" ht="16.5" thickTop="1" thickBot="1" x14ac:dyDescent="0.3">
      <c r="B30" s="68"/>
      <c r="C30" s="6"/>
      <c r="D30" s="68"/>
      <c r="E30" s="68"/>
      <c r="F30" s="11"/>
      <c r="G30" s="6"/>
      <c r="H30" s="69" t="str">
        <f>IF(ISBLANK(InputInvoicesPaid[[#This Row],[Date Invoiced]]),"",EOMONTH(InputInvoicesPaid[[#This Row],[Date Invoiced]],0))</f>
        <v/>
      </c>
      <c r="I30" s="69"/>
      <c r="K30" s="10">
        <f>IF(InputInvoicesPaid[[#This Row],[EOMonth]]=EOMONTH(FY01_M01,0),InputInvoicesPaid[[#This Row],[Amount Invoiced]],0)</f>
        <v>0</v>
      </c>
      <c r="L30" s="10">
        <f>IF(InputInvoicesPaid[[#This Row],[EOMonth]]=EOMONTH(FY01_M02,0),InputInvoicesPaid[[#This Row],[Amount Invoiced]],0)</f>
        <v>0</v>
      </c>
      <c r="M30" s="10">
        <f>IF(InputInvoicesPaid[[#This Row],[EOMonth]]=EOMONTH(FY01_M03,0),InputInvoicesPaid[[#This Row],[Amount Invoiced]],0)</f>
        <v>0</v>
      </c>
      <c r="N30" s="10">
        <f>IF(InputInvoicesPaid[[#This Row],[EOMonth]]=EOMONTH(FY01_M04,0),InputInvoicesPaid[[#This Row],[Amount Invoiced]],0)</f>
        <v>0</v>
      </c>
      <c r="O30" s="10">
        <f>IF(InputInvoicesPaid[[#This Row],[EOMonth]]=EOMONTH(FY01_M05,0),InputInvoicesPaid[[#This Row],[Amount Invoiced]],0)</f>
        <v>0</v>
      </c>
      <c r="P30" s="10">
        <f>IF(InputInvoicesPaid[[#This Row],[EOMonth]]=EOMONTH(FY01_M06,0),InputInvoicesPaid[[#This Row],[Amount Invoiced]],0)</f>
        <v>0</v>
      </c>
      <c r="Q30" s="10">
        <f>IF(InputInvoicesPaid[[#This Row],[EOMonth]]=EOMONTH(FY01_M07,0),InputInvoicesPaid[[#This Row],[Amount Invoiced]],0)</f>
        <v>0</v>
      </c>
      <c r="R30" s="10">
        <f>IF(InputInvoicesPaid[[#This Row],[EOMonth]]=EOMONTH(FY01_M08,0),InputInvoicesPaid[[#This Row],[Amount Invoiced]],0)</f>
        <v>0</v>
      </c>
      <c r="S30" s="10">
        <f>IF(InputInvoicesPaid[[#This Row],[EOMonth]]=EOMONTH(FY01_M09,0),InputInvoicesPaid[[#This Row],[Amount Invoiced]],0)</f>
        <v>0</v>
      </c>
      <c r="T30" s="10">
        <f>IF(InputInvoicesPaid[[#This Row],[EOMonth]]=EOMONTH(FY01_M10,0),InputInvoicesPaid[[#This Row],[Amount Invoiced]],0)</f>
        <v>0</v>
      </c>
      <c r="U30" s="10">
        <f>IF(InputInvoicesPaid[[#This Row],[EOMonth]]=EOMONTH(FY01_M11,0),InputInvoicesPaid[[#This Row],[Amount Invoiced]],0)</f>
        <v>0</v>
      </c>
      <c r="V30" s="10">
        <f>IF(InputInvoicesPaid[[#This Row],[EOMonth]]=EOMONTH(FY01_M12,0),InputInvoicesPaid[[#This Row],[Amount Invoiced]],0)</f>
        <v>0</v>
      </c>
      <c r="W30" s="18">
        <f>IF(InputInvoicesPaid[[#This Row],[EOMonth]]=EOMONTH(FY02_M01,0),InputInvoicesPaid[[#This Row],[Amount Invoiced]],0)</f>
        <v>0</v>
      </c>
      <c r="X30" s="18">
        <f>IF(InputInvoicesPaid[[#This Row],[EOMonth]]=EOMONTH(FY02_M02,0),InputInvoicesPaid[[#This Row],[Amount Invoiced]],0)</f>
        <v>0</v>
      </c>
      <c r="Y30" s="18">
        <f>IF(InputInvoicesPaid[[#This Row],[EOMonth]]=EOMONTH(FY02_M03,0),InputInvoicesPaid[[#This Row],[Amount Invoiced]],0)</f>
        <v>0</v>
      </c>
      <c r="Z30" s="18">
        <f>IF(InputInvoicesPaid[[#This Row],[EOMonth]]=EOMONTH(FY02_M04,0),InputInvoicesPaid[[#This Row],[Amount Invoiced]],0)</f>
        <v>0</v>
      </c>
      <c r="AA30" s="18">
        <f>IF(InputInvoicesPaid[[#This Row],[EOMonth]]=EOMONTH(FY02_M05,0),InputInvoicesPaid[[#This Row],[Amount Invoiced]],0)</f>
        <v>0</v>
      </c>
      <c r="AB30" s="18">
        <f>IF(InputInvoicesPaid[[#This Row],[EOMonth]]=EOMONTH(FY02_M06,0),InputInvoicesPaid[[#This Row],[Amount Invoiced]],0)</f>
        <v>0</v>
      </c>
      <c r="AC30" s="18">
        <f>IF(InputInvoicesPaid[[#This Row],[EOMonth]]=EOMONTH(FY02_M07,0),InputInvoicesPaid[[#This Row],[Amount Invoiced]],0)</f>
        <v>0</v>
      </c>
      <c r="AD30" s="18">
        <f>IF(InputInvoicesPaid[[#This Row],[EOMonth]]=EOMONTH(FY02_M08,0),InputInvoicesPaid[[#This Row],[Amount Invoiced]],0)</f>
        <v>0</v>
      </c>
      <c r="AE30" s="18">
        <f>IF(InputInvoicesPaid[[#This Row],[EOMonth]]=EOMONTH(FY02_M09,0),InputInvoicesPaid[[#This Row],[Amount Invoiced]],0)</f>
        <v>0</v>
      </c>
      <c r="AF30" s="18">
        <f>IF(InputInvoicesPaid[[#This Row],[EOMonth]]=EOMONTH(FY02_M10,0),InputInvoicesPaid[[#This Row],[Amount Invoiced]],0)</f>
        <v>0</v>
      </c>
      <c r="AG30" s="18">
        <f>IF(InputInvoicesPaid[[#This Row],[EOMonth]]=EOMONTH(FY02_M11,0),InputInvoicesPaid[[#This Row],[Amount Invoiced]],0)</f>
        <v>0</v>
      </c>
      <c r="AH30" s="18">
        <f>IF(InputInvoicesPaid[[#This Row],[EOMonth]]=EOMONTH(FY02_M12,0),InputInvoicesPaid[[#This Row],[Amount Invoiced]],0)</f>
        <v>0</v>
      </c>
      <c r="AI30" s="18">
        <f>IF(InputInvoicesPaid[[#This Row],[EOMonth]]=EOMONTH(FY03_M01,0),InputInvoicesPaid[[#This Row],[Amount Invoiced]],0)</f>
        <v>0</v>
      </c>
      <c r="AJ30" s="18">
        <f>IF(InputInvoicesPaid[[#This Row],[EOMonth]]=EOMONTH(FY03_M02,0),InputInvoicesPaid[[#This Row],[Amount Invoiced]],0)</f>
        <v>0</v>
      </c>
      <c r="AK30" s="18">
        <f>IF(InputInvoicesPaid[[#This Row],[EOMonth]]=EOMONTH(FY03_M03,0),InputInvoicesPaid[[#This Row],[Amount Invoiced]],0)</f>
        <v>0</v>
      </c>
      <c r="AL30" s="18">
        <f>IF(InputInvoicesPaid[[#This Row],[EOMonth]]=EOMONTH(FY03_M04,0),InputInvoicesPaid[[#This Row],[Amount Invoiced]],0)</f>
        <v>0</v>
      </c>
      <c r="AM30" s="18">
        <f>IF(InputInvoicesPaid[[#This Row],[EOMonth]]=EOMONTH(FY03_M05,0),InputInvoicesPaid[[#This Row],[Amount Invoiced]],0)</f>
        <v>0</v>
      </c>
      <c r="AN30" s="18">
        <f>IF(InputInvoicesPaid[[#This Row],[EOMonth]]=EOMONTH(FY03_M06,0),InputInvoicesPaid[[#This Row],[Amount Invoiced]],0)</f>
        <v>0</v>
      </c>
      <c r="AO30" s="18">
        <f>IF(InputInvoicesPaid[[#This Row],[EOMonth]]=EOMONTH(FY03_M07,0),InputInvoicesPaid[[#This Row],[Amount Invoiced]],0)</f>
        <v>0</v>
      </c>
      <c r="AP30" s="18">
        <f>IF(InputInvoicesPaid[[#This Row],[EOMonth]]=EOMONTH(FY03_M08,0),InputInvoicesPaid[[#This Row],[Amount Invoiced]],0)</f>
        <v>0</v>
      </c>
      <c r="AQ30" s="18">
        <f>IF(InputInvoicesPaid[[#This Row],[EOMonth]]=EOMONTH(FY03_M09,0),InputInvoicesPaid[[#This Row],[Amount Invoiced]],0)</f>
        <v>0</v>
      </c>
      <c r="AR30" s="18">
        <f>IF(InputInvoicesPaid[[#This Row],[EOMonth]]=EOMONTH(FY03_M10,0),InputInvoicesPaid[[#This Row],[Amount Invoiced]],0)</f>
        <v>0</v>
      </c>
      <c r="AS30" s="18">
        <f>IF(InputInvoicesPaid[[#This Row],[EOMonth]]=EOMONTH(FY03_M11,0),InputInvoicesPaid[[#This Row],[Amount Invoiced]],0)</f>
        <v>0</v>
      </c>
      <c r="AT30" s="18">
        <f>IF(InputInvoicesPaid[[#This Row],[EOMonth]]=EOMONTH(FY03_M12,0),InputInvoicesPaid[[#This Row],[Amount Invoiced]],0)</f>
        <v>0</v>
      </c>
      <c r="AU30" s="18">
        <f>IF(InputInvoicesPaid[[#This Row],[EOMonth]]=EOMONTH(FY04_M01,0),InputInvoicesPaid[[#This Row],[Amount Invoiced]],0)</f>
        <v>0</v>
      </c>
      <c r="AV30" s="18">
        <f>IF(InputInvoicesPaid[[#This Row],[EOMonth]]=EOMONTH(FY04_M02,0),InputInvoicesPaid[[#This Row],[Amount Invoiced]],0)</f>
        <v>0</v>
      </c>
      <c r="AW30" s="18">
        <f>IF(InputInvoicesPaid[[#This Row],[EOMonth]]=EOMONTH(FY04_M03,0),InputInvoicesPaid[[#This Row],[Amount Invoiced]],0)</f>
        <v>0</v>
      </c>
      <c r="AX30" s="18">
        <f>IF(InputInvoicesPaid[[#This Row],[EOMonth]]=EOMONTH(FY04_M04,0),InputInvoicesPaid[[#This Row],[Amount Invoiced]],0)</f>
        <v>0</v>
      </c>
      <c r="AY30" s="18">
        <f>IF(InputInvoicesPaid[[#This Row],[EOMonth]]=EOMONTH(FY04_M05,0),InputInvoicesPaid[[#This Row],[Amount Invoiced]],0)</f>
        <v>0</v>
      </c>
      <c r="AZ30" s="18">
        <f>IF(InputInvoicesPaid[[#This Row],[EOMonth]]=EOMONTH(FY04_M06,0),InputInvoicesPaid[[#This Row],[Amount Invoiced]],0)</f>
        <v>0</v>
      </c>
      <c r="BA30" s="18">
        <f>IF(InputInvoicesPaid[[#This Row],[EOMonth]]=EOMONTH(FY04_M07,0),InputInvoicesPaid[[#This Row],[Amount Invoiced]],0)</f>
        <v>0</v>
      </c>
      <c r="BB30" s="18">
        <f>IF(InputInvoicesPaid[[#This Row],[EOMonth]]=EOMONTH(FY04_M08,0),InputInvoicesPaid[[#This Row],[Amount Invoiced]],0)</f>
        <v>0</v>
      </c>
      <c r="BC30" s="18">
        <f>IF(InputInvoicesPaid[[#This Row],[EOMonth]]=EOMONTH(FY04_M09,0),InputInvoicesPaid[[#This Row],[Amount Invoiced]],0)</f>
        <v>0</v>
      </c>
      <c r="BD30" s="18">
        <f>IF(InputInvoicesPaid[[#This Row],[EOMonth]]=EOMONTH(FY04_M10,0),InputInvoicesPaid[[#This Row],[Amount Invoiced]],0)</f>
        <v>0</v>
      </c>
      <c r="BE30" s="18">
        <f>IF(InputInvoicesPaid[[#This Row],[EOMonth]]=EOMONTH(FY04_M11,0),InputInvoicesPaid[[#This Row],[Amount Invoiced]],0)</f>
        <v>0</v>
      </c>
      <c r="BF30" s="18">
        <f>IF(InputInvoicesPaid[[#This Row],[EOMonth]]=EOMONTH(FY04_M12,0),InputInvoicesPaid[[#This Row],[Amount Invoiced]],0)</f>
        <v>0</v>
      </c>
      <c r="BG30" s="18">
        <f>IF(InputInvoicesPaid[[#This Row],[EOMonth]]=EOMONTH(FY05_M01,0),InputInvoicesPaid[[#This Row],[Amount Invoiced]],0)</f>
        <v>0</v>
      </c>
      <c r="BH30" s="18">
        <f>IF(InputInvoicesPaid[[#This Row],[EOMonth]]=EOMONTH(FY05_M02,0),InputInvoicesPaid[[#This Row],[Amount Invoiced]],0)</f>
        <v>0</v>
      </c>
      <c r="BI30" s="18">
        <f>IF(InputInvoicesPaid[[#This Row],[EOMonth]]=EOMONTH(FY05_M03,0),InputInvoicesPaid[[#This Row],[Amount Invoiced]],0)</f>
        <v>0</v>
      </c>
      <c r="BJ30" s="18">
        <f>IF(InputInvoicesPaid[[#This Row],[EOMonth]]=EOMONTH(FY05_M04,0),InputInvoicesPaid[[#This Row],[Amount Invoiced]],0)</f>
        <v>0</v>
      </c>
      <c r="BK30" s="18">
        <f>IF(InputInvoicesPaid[[#This Row],[EOMonth]]=EOMONTH(FY05_M05,0),InputInvoicesPaid[[#This Row],[Amount Invoiced]],0)</f>
        <v>0</v>
      </c>
      <c r="BL30" s="18">
        <f>IF(InputInvoicesPaid[[#This Row],[EOMonth]]=EOMONTH(FY05_M06,0),InputInvoicesPaid[[#This Row],[Amount Invoiced]],0)</f>
        <v>0</v>
      </c>
      <c r="BM30" s="18">
        <f>IF(InputInvoicesPaid[[#This Row],[EOMonth]]=EOMONTH(FY05_M07,0),InputInvoicesPaid[[#This Row],[Amount Invoiced]],0)</f>
        <v>0</v>
      </c>
      <c r="BN30" s="18">
        <f>IF(InputInvoicesPaid[[#This Row],[EOMonth]]=EOMONTH(FY05_M08,0),InputInvoicesPaid[[#This Row],[Amount Invoiced]],0)</f>
        <v>0</v>
      </c>
      <c r="BO30" s="18">
        <f>IF(InputInvoicesPaid[[#This Row],[EOMonth]]=EOMONTH(FY05_M09,0),InputInvoicesPaid[[#This Row],[Amount Invoiced]],0)</f>
        <v>0</v>
      </c>
      <c r="BP30" s="18">
        <f>IF(InputInvoicesPaid[[#This Row],[EOMonth]]=EOMONTH(FY05_M10,0),InputInvoicesPaid[[#This Row],[Amount Invoiced]],0)</f>
        <v>0</v>
      </c>
      <c r="BQ30" s="18">
        <f>IF(InputInvoicesPaid[[#This Row],[EOMonth]]=EOMONTH(FY05_M11,0),InputInvoicesPaid[[#This Row],[Amount Invoiced]],0)</f>
        <v>0</v>
      </c>
      <c r="BR30" s="18">
        <f>IF(InputInvoicesPaid[[#This Row],[EOMonth]]=EOMONTH(FY05_M12,0),InputInvoicesPaid[[#This Row],[Amount Invoiced]],0)</f>
        <v>0</v>
      </c>
    </row>
    <row r="31" spans="2:70" ht="16.5" thickTop="1" thickBot="1" x14ac:dyDescent="0.3">
      <c r="B31" s="68"/>
      <c r="C31" s="6"/>
      <c r="D31" s="68"/>
      <c r="E31" s="68"/>
      <c r="F31" s="11"/>
      <c r="G31" s="6"/>
      <c r="H31" s="69" t="str">
        <f>IF(ISBLANK(InputInvoicesPaid[[#This Row],[Date Invoiced]]),"",EOMONTH(InputInvoicesPaid[[#This Row],[Date Invoiced]],0))</f>
        <v/>
      </c>
      <c r="I31" s="69"/>
      <c r="K31" s="10">
        <f>IF(InputInvoicesPaid[[#This Row],[EOMonth]]=EOMONTH(FY01_M01,0),InputInvoicesPaid[[#This Row],[Amount Invoiced]],0)</f>
        <v>0</v>
      </c>
      <c r="L31" s="10">
        <f>IF(InputInvoicesPaid[[#This Row],[EOMonth]]=EOMONTH(FY01_M02,0),InputInvoicesPaid[[#This Row],[Amount Invoiced]],0)</f>
        <v>0</v>
      </c>
      <c r="M31" s="10">
        <f>IF(InputInvoicesPaid[[#This Row],[EOMonth]]=EOMONTH(FY01_M03,0),InputInvoicesPaid[[#This Row],[Amount Invoiced]],0)</f>
        <v>0</v>
      </c>
      <c r="N31" s="10">
        <f>IF(InputInvoicesPaid[[#This Row],[EOMonth]]=EOMONTH(FY01_M04,0),InputInvoicesPaid[[#This Row],[Amount Invoiced]],0)</f>
        <v>0</v>
      </c>
      <c r="O31" s="10">
        <f>IF(InputInvoicesPaid[[#This Row],[EOMonth]]=EOMONTH(FY01_M05,0),InputInvoicesPaid[[#This Row],[Amount Invoiced]],0)</f>
        <v>0</v>
      </c>
      <c r="P31" s="10">
        <f>IF(InputInvoicesPaid[[#This Row],[EOMonth]]=EOMONTH(FY01_M06,0),InputInvoicesPaid[[#This Row],[Amount Invoiced]],0)</f>
        <v>0</v>
      </c>
      <c r="Q31" s="10">
        <f>IF(InputInvoicesPaid[[#This Row],[EOMonth]]=EOMONTH(FY01_M07,0),InputInvoicesPaid[[#This Row],[Amount Invoiced]],0)</f>
        <v>0</v>
      </c>
      <c r="R31" s="10">
        <f>IF(InputInvoicesPaid[[#This Row],[EOMonth]]=EOMONTH(FY01_M08,0),InputInvoicesPaid[[#This Row],[Amount Invoiced]],0)</f>
        <v>0</v>
      </c>
      <c r="S31" s="10">
        <f>IF(InputInvoicesPaid[[#This Row],[EOMonth]]=EOMONTH(FY01_M09,0),InputInvoicesPaid[[#This Row],[Amount Invoiced]],0)</f>
        <v>0</v>
      </c>
      <c r="T31" s="10">
        <f>IF(InputInvoicesPaid[[#This Row],[EOMonth]]=EOMONTH(FY01_M10,0),InputInvoicesPaid[[#This Row],[Amount Invoiced]],0)</f>
        <v>0</v>
      </c>
      <c r="U31" s="10">
        <f>IF(InputInvoicesPaid[[#This Row],[EOMonth]]=EOMONTH(FY01_M11,0),InputInvoicesPaid[[#This Row],[Amount Invoiced]],0)</f>
        <v>0</v>
      </c>
      <c r="V31" s="10">
        <f>IF(InputInvoicesPaid[[#This Row],[EOMonth]]=EOMONTH(FY01_M12,0),InputInvoicesPaid[[#This Row],[Amount Invoiced]],0)</f>
        <v>0</v>
      </c>
      <c r="W31" s="18">
        <f>IF(InputInvoicesPaid[[#This Row],[EOMonth]]=EOMONTH(FY02_M01,0),InputInvoicesPaid[[#This Row],[Amount Invoiced]],0)</f>
        <v>0</v>
      </c>
      <c r="X31" s="18">
        <f>IF(InputInvoicesPaid[[#This Row],[EOMonth]]=EOMONTH(FY02_M02,0),InputInvoicesPaid[[#This Row],[Amount Invoiced]],0)</f>
        <v>0</v>
      </c>
      <c r="Y31" s="18">
        <f>IF(InputInvoicesPaid[[#This Row],[EOMonth]]=EOMONTH(FY02_M03,0),InputInvoicesPaid[[#This Row],[Amount Invoiced]],0)</f>
        <v>0</v>
      </c>
      <c r="Z31" s="18">
        <f>IF(InputInvoicesPaid[[#This Row],[EOMonth]]=EOMONTH(FY02_M04,0),InputInvoicesPaid[[#This Row],[Amount Invoiced]],0)</f>
        <v>0</v>
      </c>
      <c r="AA31" s="18">
        <f>IF(InputInvoicesPaid[[#This Row],[EOMonth]]=EOMONTH(FY02_M05,0),InputInvoicesPaid[[#This Row],[Amount Invoiced]],0)</f>
        <v>0</v>
      </c>
      <c r="AB31" s="18">
        <f>IF(InputInvoicesPaid[[#This Row],[EOMonth]]=EOMONTH(FY02_M06,0),InputInvoicesPaid[[#This Row],[Amount Invoiced]],0)</f>
        <v>0</v>
      </c>
      <c r="AC31" s="18">
        <f>IF(InputInvoicesPaid[[#This Row],[EOMonth]]=EOMONTH(FY02_M07,0),InputInvoicesPaid[[#This Row],[Amount Invoiced]],0)</f>
        <v>0</v>
      </c>
      <c r="AD31" s="18">
        <f>IF(InputInvoicesPaid[[#This Row],[EOMonth]]=EOMONTH(FY02_M08,0),InputInvoicesPaid[[#This Row],[Amount Invoiced]],0)</f>
        <v>0</v>
      </c>
      <c r="AE31" s="18">
        <f>IF(InputInvoicesPaid[[#This Row],[EOMonth]]=EOMONTH(FY02_M09,0),InputInvoicesPaid[[#This Row],[Amount Invoiced]],0)</f>
        <v>0</v>
      </c>
      <c r="AF31" s="18">
        <f>IF(InputInvoicesPaid[[#This Row],[EOMonth]]=EOMONTH(FY02_M10,0),InputInvoicesPaid[[#This Row],[Amount Invoiced]],0)</f>
        <v>0</v>
      </c>
      <c r="AG31" s="18">
        <f>IF(InputInvoicesPaid[[#This Row],[EOMonth]]=EOMONTH(FY02_M11,0),InputInvoicesPaid[[#This Row],[Amount Invoiced]],0)</f>
        <v>0</v>
      </c>
      <c r="AH31" s="18">
        <f>IF(InputInvoicesPaid[[#This Row],[EOMonth]]=EOMONTH(FY02_M12,0),InputInvoicesPaid[[#This Row],[Amount Invoiced]],0)</f>
        <v>0</v>
      </c>
      <c r="AI31" s="18">
        <f>IF(InputInvoicesPaid[[#This Row],[EOMonth]]=EOMONTH(FY03_M01,0),InputInvoicesPaid[[#This Row],[Amount Invoiced]],0)</f>
        <v>0</v>
      </c>
      <c r="AJ31" s="18">
        <f>IF(InputInvoicesPaid[[#This Row],[EOMonth]]=EOMONTH(FY03_M02,0),InputInvoicesPaid[[#This Row],[Amount Invoiced]],0)</f>
        <v>0</v>
      </c>
      <c r="AK31" s="18">
        <f>IF(InputInvoicesPaid[[#This Row],[EOMonth]]=EOMONTH(FY03_M03,0),InputInvoicesPaid[[#This Row],[Amount Invoiced]],0)</f>
        <v>0</v>
      </c>
      <c r="AL31" s="18">
        <f>IF(InputInvoicesPaid[[#This Row],[EOMonth]]=EOMONTH(FY03_M04,0),InputInvoicesPaid[[#This Row],[Amount Invoiced]],0)</f>
        <v>0</v>
      </c>
      <c r="AM31" s="18">
        <f>IF(InputInvoicesPaid[[#This Row],[EOMonth]]=EOMONTH(FY03_M05,0),InputInvoicesPaid[[#This Row],[Amount Invoiced]],0)</f>
        <v>0</v>
      </c>
      <c r="AN31" s="18">
        <f>IF(InputInvoicesPaid[[#This Row],[EOMonth]]=EOMONTH(FY03_M06,0),InputInvoicesPaid[[#This Row],[Amount Invoiced]],0)</f>
        <v>0</v>
      </c>
      <c r="AO31" s="18">
        <f>IF(InputInvoicesPaid[[#This Row],[EOMonth]]=EOMONTH(FY03_M07,0),InputInvoicesPaid[[#This Row],[Amount Invoiced]],0)</f>
        <v>0</v>
      </c>
      <c r="AP31" s="18">
        <f>IF(InputInvoicesPaid[[#This Row],[EOMonth]]=EOMONTH(FY03_M08,0),InputInvoicesPaid[[#This Row],[Amount Invoiced]],0)</f>
        <v>0</v>
      </c>
      <c r="AQ31" s="18">
        <f>IF(InputInvoicesPaid[[#This Row],[EOMonth]]=EOMONTH(FY03_M09,0),InputInvoicesPaid[[#This Row],[Amount Invoiced]],0)</f>
        <v>0</v>
      </c>
      <c r="AR31" s="18">
        <f>IF(InputInvoicesPaid[[#This Row],[EOMonth]]=EOMONTH(FY03_M10,0),InputInvoicesPaid[[#This Row],[Amount Invoiced]],0)</f>
        <v>0</v>
      </c>
      <c r="AS31" s="18">
        <f>IF(InputInvoicesPaid[[#This Row],[EOMonth]]=EOMONTH(FY03_M11,0),InputInvoicesPaid[[#This Row],[Amount Invoiced]],0)</f>
        <v>0</v>
      </c>
      <c r="AT31" s="18">
        <f>IF(InputInvoicesPaid[[#This Row],[EOMonth]]=EOMONTH(FY03_M12,0),InputInvoicesPaid[[#This Row],[Amount Invoiced]],0)</f>
        <v>0</v>
      </c>
      <c r="AU31" s="18">
        <f>IF(InputInvoicesPaid[[#This Row],[EOMonth]]=EOMONTH(FY04_M01,0),InputInvoicesPaid[[#This Row],[Amount Invoiced]],0)</f>
        <v>0</v>
      </c>
      <c r="AV31" s="18">
        <f>IF(InputInvoicesPaid[[#This Row],[EOMonth]]=EOMONTH(FY04_M02,0),InputInvoicesPaid[[#This Row],[Amount Invoiced]],0)</f>
        <v>0</v>
      </c>
      <c r="AW31" s="18">
        <f>IF(InputInvoicesPaid[[#This Row],[EOMonth]]=EOMONTH(FY04_M03,0),InputInvoicesPaid[[#This Row],[Amount Invoiced]],0)</f>
        <v>0</v>
      </c>
      <c r="AX31" s="18">
        <f>IF(InputInvoicesPaid[[#This Row],[EOMonth]]=EOMONTH(FY04_M04,0),InputInvoicesPaid[[#This Row],[Amount Invoiced]],0)</f>
        <v>0</v>
      </c>
      <c r="AY31" s="18">
        <f>IF(InputInvoicesPaid[[#This Row],[EOMonth]]=EOMONTH(FY04_M05,0),InputInvoicesPaid[[#This Row],[Amount Invoiced]],0)</f>
        <v>0</v>
      </c>
      <c r="AZ31" s="18">
        <f>IF(InputInvoicesPaid[[#This Row],[EOMonth]]=EOMONTH(FY04_M06,0),InputInvoicesPaid[[#This Row],[Amount Invoiced]],0)</f>
        <v>0</v>
      </c>
      <c r="BA31" s="18">
        <f>IF(InputInvoicesPaid[[#This Row],[EOMonth]]=EOMONTH(FY04_M07,0),InputInvoicesPaid[[#This Row],[Amount Invoiced]],0)</f>
        <v>0</v>
      </c>
      <c r="BB31" s="18">
        <f>IF(InputInvoicesPaid[[#This Row],[EOMonth]]=EOMONTH(FY04_M08,0),InputInvoicesPaid[[#This Row],[Amount Invoiced]],0)</f>
        <v>0</v>
      </c>
      <c r="BC31" s="18">
        <f>IF(InputInvoicesPaid[[#This Row],[EOMonth]]=EOMONTH(FY04_M09,0),InputInvoicesPaid[[#This Row],[Amount Invoiced]],0)</f>
        <v>0</v>
      </c>
      <c r="BD31" s="18">
        <f>IF(InputInvoicesPaid[[#This Row],[EOMonth]]=EOMONTH(FY04_M10,0),InputInvoicesPaid[[#This Row],[Amount Invoiced]],0)</f>
        <v>0</v>
      </c>
      <c r="BE31" s="18">
        <f>IF(InputInvoicesPaid[[#This Row],[EOMonth]]=EOMONTH(FY04_M11,0),InputInvoicesPaid[[#This Row],[Amount Invoiced]],0)</f>
        <v>0</v>
      </c>
      <c r="BF31" s="18">
        <f>IF(InputInvoicesPaid[[#This Row],[EOMonth]]=EOMONTH(FY04_M12,0),InputInvoicesPaid[[#This Row],[Amount Invoiced]],0)</f>
        <v>0</v>
      </c>
      <c r="BG31" s="18">
        <f>IF(InputInvoicesPaid[[#This Row],[EOMonth]]=EOMONTH(FY05_M01,0),InputInvoicesPaid[[#This Row],[Amount Invoiced]],0)</f>
        <v>0</v>
      </c>
      <c r="BH31" s="18">
        <f>IF(InputInvoicesPaid[[#This Row],[EOMonth]]=EOMONTH(FY05_M02,0),InputInvoicesPaid[[#This Row],[Amount Invoiced]],0)</f>
        <v>0</v>
      </c>
      <c r="BI31" s="18">
        <f>IF(InputInvoicesPaid[[#This Row],[EOMonth]]=EOMONTH(FY05_M03,0),InputInvoicesPaid[[#This Row],[Amount Invoiced]],0)</f>
        <v>0</v>
      </c>
      <c r="BJ31" s="18">
        <f>IF(InputInvoicesPaid[[#This Row],[EOMonth]]=EOMONTH(FY05_M04,0),InputInvoicesPaid[[#This Row],[Amount Invoiced]],0)</f>
        <v>0</v>
      </c>
      <c r="BK31" s="18">
        <f>IF(InputInvoicesPaid[[#This Row],[EOMonth]]=EOMONTH(FY05_M05,0),InputInvoicesPaid[[#This Row],[Amount Invoiced]],0)</f>
        <v>0</v>
      </c>
      <c r="BL31" s="18">
        <f>IF(InputInvoicesPaid[[#This Row],[EOMonth]]=EOMONTH(FY05_M06,0),InputInvoicesPaid[[#This Row],[Amount Invoiced]],0)</f>
        <v>0</v>
      </c>
      <c r="BM31" s="18">
        <f>IF(InputInvoicesPaid[[#This Row],[EOMonth]]=EOMONTH(FY05_M07,0),InputInvoicesPaid[[#This Row],[Amount Invoiced]],0)</f>
        <v>0</v>
      </c>
      <c r="BN31" s="18">
        <f>IF(InputInvoicesPaid[[#This Row],[EOMonth]]=EOMONTH(FY05_M08,0),InputInvoicesPaid[[#This Row],[Amount Invoiced]],0)</f>
        <v>0</v>
      </c>
      <c r="BO31" s="18">
        <f>IF(InputInvoicesPaid[[#This Row],[EOMonth]]=EOMONTH(FY05_M09,0),InputInvoicesPaid[[#This Row],[Amount Invoiced]],0)</f>
        <v>0</v>
      </c>
      <c r="BP31" s="18">
        <f>IF(InputInvoicesPaid[[#This Row],[EOMonth]]=EOMONTH(FY05_M10,0),InputInvoicesPaid[[#This Row],[Amount Invoiced]],0)</f>
        <v>0</v>
      </c>
      <c r="BQ31" s="18">
        <f>IF(InputInvoicesPaid[[#This Row],[EOMonth]]=EOMONTH(FY05_M11,0),InputInvoicesPaid[[#This Row],[Amount Invoiced]],0)</f>
        <v>0</v>
      </c>
      <c r="BR31" s="18">
        <f>IF(InputInvoicesPaid[[#This Row],[EOMonth]]=EOMONTH(FY05_M12,0),InputInvoicesPaid[[#This Row],[Amount Invoiced]],0)</f>
        <v>0</v>
      </c>
    </row>
    <row r="32" spans="2:70" ht="16.5" thickTop="1" thickBot="1" x14ac:dyDescent="0.3">
      <c r="B32" s="68"/>
      <c r="C32" s="6"/>
      <c r="D32" s="68"/>
      <c r="E32" s="68"/>
      <c r="F32" s="11"/>
      <c r="G32" s="6"/>
      <c r="H32" s="69" t="str">
        <f>IF(ISBLANK(InputInvoicesPaid[[#This Row],[Date Invoiced]]),"",EOMONTH(InputInvoicesPaid[[#This Row],[Date Invoiced]],0))</f>
        <v/>
      </c>
      <c r="I32" s="69"/>
      <c r="K32" s="10">
        <f>IF(InputInvoicesPaid[[#This Row],[EOMonth]]=EOMONTH(FY01_M01,0),InputInvoicesPaid[[#This Row],[Amount Invoiced]],0)</f>
        <v>0</v>
      </c>
      <c r="L32" s="10">
        <f>IF(InputInvoicesPaid[[#This Row],[EOMonth]]=EOMONTH(FY01_M02,0),InputInvoicesPaid[[#This Row],[Amount Invoiced]],0)</f>
        <v>0</v>
      </c>
      <c r="M32" s="10">
        <f>IF(InputInvoicesPaid[[#This Row],[EOMonth]]=EOMONTH(FY01_M03,0),InputInvoicesPaid[[#This Row],[Amount Invoiced]],0)</f>
        <v>0</v>
      </c>
      <c r="N32" s="10">
        <f>IF(InputInvoicesPaid[[#This Row],[EOMonth]]=EOMONTH(FY01_M04,0),InputInvoicesPaid[[#This Row],[Amount Invoiced]],0)</f>
        <v>0</v>
      </c>
      <c r="O32" s="10">
        <f>IF(InputInvoicesPaid[[#This Row],[EOMonth]]=EOMONTH(FY01_M05,0),InputInvoicesPaid[[#This Row],[Amount Invoiced]],0)</f>
        <v>0</v>
      </c>
      <c r="P32" s="10">
        <f>IF(InputInvoicesPaid[[#This Row],[EOMonth]]=EOMONTH(FY01_M06,0),InputInvoicesPaid[[#This Row],[Amount Invoiced]],0)</f>
        <v>0</v>
      </c>
      <c r="Q32" s="10">
        <f>IF(InputInvoicesPaid[[#This Row],[EOMonth]]=EOMONTH(FY01_M07,0),InputInvoicesPaid[[#This Row],[Amount Invoiced]],0)</f>
        <v>0</v>
      </c>
      <c r="R32" s="10">
        <f>IF(InputInvoicesPaid[[#This Row],[EOMonth]]=EOMONTH(FY01_M08,0),InputInvoicesPaid[[#This Row],[Amount Invoiced]],0)</f>
        <v>0</v>
      </c>
      <c r="S32" s="10">
        <f>IF(InputInvoicesPaid[[#This Row],[EOMonth]]=EOMONTH(FY01_M09,0),InputInvoicesPaid[[#This Row],[Amount Invoiced]],0)</f>
        <v>0</v>
      </c>
      <c r="T32" s="10">
        <f>IF(InputInvoicesPaid[[#This Row],[EOMonth]]=EOMONTH(FY01_M10,0),InputInvoicesPaid[[#This Row],[Amount Invoiced]],0)</f>
        <v>0</v>
      </c>
      <c r="U32" s="10">
        <f>IF(InputInvoicesPaid[[#This Row],[EOMonth]]=EOMONTH(FY01_M11,0),InputInvoicesPaid[[#This Row],[Amount Invoiced]],0)</f>
        <v>0</v>
      </c>
      <c r="V32" s="10">
        <f>IF(InputInvoicesPaid[[#This Row],[EOMonth]]=EOMONTH(FY01_M12,0),InputInvoicesPaid[[#This Row],[Amount Invoiced]],0)</f>
        <v>0</v>
      </c>
      <c r="W32" s="18">
        <f>IF(InputInvoicesPaid[[#This Row],[EOMonth]]=EOMONTH(FY02_M01,0),InputInvoicesPaid[[#This Row],[Amount Invoiced]],0)</f>
        <v>0</v>
      </c>
      <c r="X32" s="18">
        <f>IF(InputInvoicesPaid[[#This Row],[EOMonth]]=EOMONTH(FY02_M02,0),InputInvoicesPaid[[#This Row],[Amount Invoiced]],0)</f>
        <v>0</v>
      </c>
      <c r="Y32" s="18">
        <f>IF(InputInvoicesPaid[[#This Row],[EOMonth]]=EOMONTH(FY02_M03,0),InputInvoicesPaid[[#This Row],[Amount Invoiced]],0)</f>
        <v>0</v>
      </c>
      <c r="Z32" s="18">
        <f>IF(InputInvoicesPaid[[#This Row],[EOMonth]]=EOMONTH(FY02_M04,0),InputInvoicesPaid[[#This Row],[Amount Invoiced]],0)</f>
        <v>0</v>
      </c>
      <c r="AA32" s="18">
        <f>IF(InputInvoicesPaid[[#This Row],[EOMonth]]=EOMONTH(FY02_M05,0),InputInvoicesPaid[[#This Row],[Amount Invoiced]],0)</f>
        <v>0</v>
      </c>
      <c r="AB32" s="18">
        <f>IF(InputInvoicesPaid[[#This Row],[EOMonth]]=EOMONTH(FY02_M06,0),InputInvoicesPaid[[#This Row],[Amount Invoiced]],0)</f>
        <v>0</v>
      </c>
      <c r="AC32" s="18">
        <f>IF(InputInvoicesPaid[[#This Row],[EOMonth]]=EOMONTH(FY02_M07,0),InputInvoicesPaid[[#This Row],[Amount Invoiced]],0)</f>
        <v>0</v>
      </c>
      <c r="AD32" s="18">
        <f>IF(InputInvoicesPaid[[#This Row],[EOMonth]]=EOMONTH(FY02_M08,0),InputInvoicesPaid[[#This Row],[Amount Invoiced]],0)</f>
        <v>0</v>
      </c>
      <c r="AE32" s="18">
        <f>IF(InputInvoicesPaid[[#This Row],[EOMonth]]=EOMONTH(FY02_M09,0),InputInvoicesPaid[[#This Row],[Amount Invoiced]],0)</f>
        <v>0</v>
      </c>
      <c r="AF32" s="18">
        <f>IF(InputInvoicesPaid[[#This Row],[EOMonth]]=EOMONTH(FY02_M10,0),InputInvoicesPaid[[#This Row],[Amount Invoiced]],0)</f>
        <v>0</v>
      </c>
      <c r="AG32" s="18">
        <f>IF(InputInvoicesPaid[[#This Row],[EOMonth]]=EOMONTH(FY02_M11,0),InputInvoicesPaid[[#This Row],[Amount Invoiced]],0)</f>
        <v>0</v>
      </c>
      <c r="AH32" s="18">
        <f>IF(InputInvoicesPaid[[#This Row],[EOMonth]]=EOMONTH(FY02_M12,0),InputInvoicesPaid[[#This Row],[Amount Invoiced]],0)</f>
        <v>0</v>
      </c>
      <c r="AI32" s="18">
        <f>IF(InputInvoicesPaid[[#This Row],[EOMonth]]=EOMONTH(FY03_M01,0),InputInvoicesPaid[[#This Row],[Amount Invoiced]],0)</f>
        <v>0</v>
      </c>
      <c r="AJ32" s="18">
        <f>IF(InputInvoicesPaid[[#This Row],[EOMonth]]=EOMONTH(FY03_M02,0),InputInvoicesPaid[[#This Row],[Amount Invoiced]],0)</f>
        <v>0</v>
      </c>
      <c r="AK32" s="18">
        <f>IF(InputInvoicesPaid[[#This Row],[EOMonth]]=EOMONTH(FY03_M03,0),InputInvoicesPaid[[#This Row],[Amount Invoiced]],0)</f>
        <v>0</v>
      </c>
      <c r="AL32" s="18">
        <f>IF(InputInvoicesPaid[[#This Row],[EOMonth]]=EOMONTH(FY03_M04,0),InputInvoicesPaid[[#This Row],[Amount Invoiced]],0)</f>
        <v>0</v>
      </c>
      <c r="AM32" s="18">
        <f>IF(InputInvoicesPaid[[#This Row],[EOMonth]]=EOMONTH(FY03_M05,0),InputInvoicesPaid[[#This Row],[Amount Invoiced]],0)</f>
        <v>0</v>
      </c>
      <c r="AN32" s="18">
        <f>IF(InputInvoicesPaid[[#This Row],[EOMonth]]=EOMONTH(FY03_M06,0),InputInvoicesPaid[[#This Row],[Amount Invoiced]],0)</f>
        <v>0</v>
      </c>
      <c r="AO32" s="18">
        <f>IF(InputInvoicesPaid[[#This Row],[EOMonth]]=EOMONTH(FY03_M07,0),InputInvoicesPaid[[#This Row],[Amount Invoiced]],0)</f>
        <v>0</v>
      </c>
      <c r="AP32" s="18">
        <f>IF(InputInvoicesPaid[[#This Row],[EOMonth]]=EOMONTH(FY03_M08,0),InputInvoicesPaid[[#This Row],[Amount Invoiced]],0)</f>
        <v>0</v>
      </c>
      <c r="AQ32" s="18">
        <f>IF(InputInvoicesPaid[[#This Row],[EOMonth]]=EOMONTH(FY03_M09,0),InputInvoicesPaid[[#This Row],[Amount Invoiced]],0)</f>
        <v>0</v>
      </c>
      <c r="AR32" s="18">
        <f>IF(InputInvoicesPaid[[#This Row],[EOMonth]]=EOMONTH(FY03_M10,0),InputInvoicesPaid[[#This Row],[Amount Invoiced]],0)</f>
        <v>0</v>
      </c>
      <c r="AS32" s="18">
        <f>IF(InputInvoicesPaid[[#This Row],[EOMonth]]=EOMONTH(FY03_M11,0),InputInvoicesPaid[[#This Row],[Amount Invoiced]],0)</f>
        <v>0</v>
      </c>
      <c r="AT32" s="18">
        <f>IF(InputInvoicesPaid[[#This Row],[EOMonth]]=EOMONTH(FY03_M12,0),InputInvoicesPaid[[#This Row],[Amount Invoiced]],0)</f>
        <v>0</v>
      </c>
      <c r="AU32" s="18">
        <f>IF(InputInvoicesPaid[[#This Row],[EOMonth]]=EOMONTH(FY04_M01,0),InputInvoicesPaid[[#This Row],[Amount Invoiced]],0)</f>
        <v>0</v>
      </c>
      <c r="AV32" s="18">
        <f>IF(InputInvoicesPaid[[#This Row],[EOMonth]]=EOMONTH(FY04_M02,0),InputInvoicesPaid[[#This Row],[Amount Invoiced]],0)</f>
        <v>0</v>
      </c>
      <c r="AW32" s="18">
        <f>IF(InputInvoicesPaid[[#This Row],[EOMonth]]=EOMONTH(FY04_M03,0),InputInvoicesPaid[[#This Row],[Amount Invoiced]],0)</f>
        <v>0</v>
      </c>
      <c r="AX32" s="18">
        <f>IF(InputInvoicesPaid[[#This Row],[EOMonth]]=EOMONTH(FY04_M04,0),InputInvoicesPaid[[#This Row],[Amount Invoiced]],0)</f>
        <v>0</v>
      </c>
      <c r="AY32" s="18">
        <f>IF(InputInvoicesPaid[[#This Row],[EOMonth]]=EOMONTH(FY04_M05,0),InputInvoicesPaid[[#This Row],[Amount Invoiced]],0)</f>
        <v>0</v>
      </c>
      <c r="AZ32" s="18">
        <f>IF(InputInvoicesPaid[[#This Row],[EOMonth]]=EOMONTH(FY04_M06,0),InputInvoicesPaid[[#This Row],[Amount Invoiced]],0)</f>
        <v>0</v>
      </c>
      <c r="BA32" s="18">
        <f>IF(InputInvoicesPaid[[#This Row],[EOMonth]]=EOMONTH(FY04_M07,0),InputInvoicesPaid[[#This Row],[Amount Invoiced]],0)</f>
        <v>0</v>
      </c>
      <c r="BB32" s="18">
        <f>IF(InputInvoicesPaid[[#This Row],[EOMonth]]=EOMONTH(FY04_M08,0),InputInvoicesPaid[[#This Row],[Amount Invoiced]],0)</f>
        <v>0</v>
      </c>
      <c r="BC32" s="18">
        <f>IF(InputInvoicesPaid[[#This Row],[EOMonth]]=EOMONTH(FY04_M09,0),InputInvoicesPaid[[#This Row],[Amount Invoiced]],0)</f>
        <v>0</v>
      </c>
      <c r="BD32" s="18">
        <f>IF(InputInvoicesPaid[[#This Row],[EOMonth]]=EOMONTH(FY04_M10,0),InputInvoicesPaid[[#This Row],[Amount Invoiced]],0)</f>
        <v>0</v>
      </c>
      <c r="BE32" s="18">
        <f>IF(InputInvoicesPaid[[#This Row],[EOMonth]]=EOMONTH(FY04_M11,0),InputInvoicesPaid[[#This Row],[Amount Invoiced]],0)</f>
        <v>0</v>
      </c>
      <c r="BF32" s="18">
        <f>IF(InputInvoicesPaid[[#This Row],[EOMonth]]=EOMONTH(FY04_M12,0),InputInvoicesPaid[[#This Row],[Amount Invoiced]],0)</f>
        <v>0</v>
      </c>
      <c r="BG32" s="18">
        <f>IF(InputInvoicesPaid[[#This Row],[EOMonth]]=EOMONTH(FY05_M01,0),InputInvoicesPaid[[#This Row],[Amount Invoiced]],0)</f>
        <v>0</v>
      </c>
      <c r="BH32" s="18">
        <f>IF(InputInvoicesPaid[[#This Row],[EOMonth]]=EOMONTH(FY05_M02,0),InputInvoicesPaid[[#This Row],[Amount Invoiced]],0)</f>
        <v>0</v>
      </c>
      <c r="BI32" s="18">
        <f>IF(InputInvoicesPaid[[#This Row],[EOMonth]]=EOMONTH(FY05_M03,0),InputInvoicesPaid[[#This Row],[Amount Invoiced]],0)</f>
        <v>0</v>
      </c>
      <c r="BJ32" s="18">
        <f>IF(InputInvoicesPaid[[#This Row],[EOMonth]]=EOMONTH(FY05_M04,0),InputInvoicesPaid[[#This Row],[Amount Invoiced]],0)</f>
        <v>0</v>
      </c>
      <c r="BK32" s="18">
        <f>IF(InputInvoicesPaid[[#This Row],[EOMonth]]=EOMONTH(FY05_M05,0),InputInvoicesPaid[[#This Row],[Amount Invoiced]],0)</f>
        <v>0</v>
      </c>
      <c r="BL32" s="18">
        <f>IF(InputInvoicesPaid[[#This Row],[EOMonth]]=EOMONTH(FY05_M06,0),InputInvoicesPaid[[#This Row],[Amount Invoiced]],0)</f>
        <v>0</v>
      </c>
      <c r="BM32" s="18">
        <f>IF(InputInvoicesPaid[[#This Row],[EOMonth]]=EOMONTH(FY05_M07,0),InputInvoicesPaid[[#This Row],[Amount Invoiced]],0)</f>
        <v>0</v>
      </c>
      <c r="BN32" s="18">
        <f>IF(InputInvoicesPaid[[#This Row],[EOMonth]]=EOMONTH(FY05_M08,0),InputInvoicesPaid[[#This Row],[Amount Invoiced]],0)</f>
        <v>0</v>
      </c>
      <c r="BO32" s="18">
        <f>IF(InputInvoicesPaid[[#This Row],[EOMonth]]=EOMONTH(FY05_M09,0),InputInvoicesPaid[[#This Row],[Amount Invoiced]],0)</f>
        <v>0</v>
      </c>
      <c r="BP32" s="18">
        <f>IF(InputInvoicesPaid[[#This Row],[EOMonth]]=EOMONTH(FY05_M10,0),InputInvoicesPaid[[#This Row],[Amount Invoiced]],0)</f>
        <v>0</v>
      </c>
      <c r="BQ32" s="18">
        <f>IF(InputInvoicesPaid[[#This Row],[EOMonth]]=EOMONTH(FY05_M11,0),InputInvoicesPaid[[#This Row],[Amount Invoiced]],0)</f>
        <v>0</v>
      </c>
      <c r="BR32" s="18">
        <f>IF(InputInvoicesPaid[[#This Row],[EOMonth]]=EOMONTH(FY05_M12,0),InputInvoicesPaid[[#This Row],[Amount Invoiced]],0)</f>
        <v>0</v>
      </c>
    </row>
    <row r="33" spans="2:70" ht="16.5" thickTop="1" thickBot="1" x14ac:dyDescent="0.3">
      <c r="B33" s="68"/>
      <c r="C33" s="6"/>
      <c r="D33" s="68"/>
      <c r="E33" s="68"/>
      <c r="F33" s="11"/>
      <c r="G33" s="6"/>
      <c r="H33" s="69" t="str">
        <f>IF(ISBLANK(InputInvoicesPaid[[#This Row],[Date Invoiced]]),"",EOMONTH(InputInvoicesPaid[[#This Row],[Date Invoiced]],0))</f>
        <v/>
      </c>
      <c r="I33" s="69"/>
      <c r="K33" s="10">
        <f>IF(InputInvoicesPaid[[#This Row],[EOMonth]]=EOMONTH(FY01_M01,0),InputInvoicesPaid[[#This Row],[Amount Invoiced]],0)</f>
        <v>0</v>
      </c>
      <c r="L33" s="10">
        <f>IF(InputInvoicesPaid[[#This Row],[EOMonth]]=EOMONTH(FY01_M02,0),InputInvoicesPaid[[#This Row],[Amount Invoiced]],0)</f>
        <v>0</v>
      </c>
      <c r="M33" s="10">
        <f>IF(InputInvoicesPaid[[#This Row],[EOMonth]]=EOMONTH(FY01_M03,0),InputInvoicesPaid[[#This Row],[Amount Invoiced]],0)</f>
        <v>0</v>
      </c>
      <c r="N33" s="10">
        <f>IF(InputInvoicesPaid[[#This Row],[EOMonth]]=EOMONTH(FY01_M04,0),InputInvoicesPaid[[#This Row],[Amount Invoiced]],0)</f>
        <v>0</v>
      </c>
      <c r="O33" s="10">
        <f>IF(InputInvoicesPaid[[#This Row],[EOMonth]]=EOMONTH(FY01_M05,0),InputInvoicesPaid[[#This Row],[Amount Invoiced]],0)</f>
        <v>0</v>
      </c>
      <c r="P33" s="10">
        <f>IF(InputInvoicesPaid[[#This Row],[EOMonth]]=EOMONTH(FY01_M06,0),InputInvoicesPaid[[#This Row],[Amount Invoiced]],0)</f>
        <v>0</v>
      </c>
      <c r="Q33" s="10">
        <f>IF(InputInvoicesPaid[[#This Row],[EOMonth]]=EOMONTH(FY01_M07,0),InputInvoicesPaid[[#This Row],[Amount Invoiced]],0)</f>
        <v>0</v>
      </c>
      <c r="R33" s="10">
        <f>IF(InputInvoicesPaid[[#This Row],[EOMonth]]=EOMONTH(FY01_M08,0),InputInvoicesPaid[[#This Row],[Amount Invoiced]],0)</f>
        <v>0</v>
      </c>
      <c r="S33" s="10">
        <f>IF(InputInvoicesPaid[[#This Row],[EOMonth]]=EOMONTH(FY01_M09,0),InputInvoicesPaid[[#This Row],[Amount Invoiced]],0)</f>
        <v>0</v>
      </c>
      <c r="T33" s="10">
        <f>IF(InputInvoicesPaid[[#This Row],[EOMonth]]=EOMONTH(FY01_M10,0),InputInvoicesPaid[[#This Row],[Amount Invoiced]],0)</f>
        <v>0</v>
      </c>
      <c r="U33" s="10">
        <f>IF(InputInvoicesPaid[[#This Row],[EOMonth]]=EOMONTH(FY01_M11,0),InputInvoicesPaid[[#This Row],[Amount Invoiced]],0)</f>
        <v>0</v>
      </c>
      <c r="V33" s="10">
        <f>IF(InputInvoicesPaid[[#This Row],[EOMonth]]=EOMONTH(FY01_M12,0),InputInvoicesPaid[[#This Row],[Amount Invoiced]],0)</f>
        <v>0</v>
      </c>
      <c r="W33" s="18">
        <f>IF(InputInvoicesPaid[[#This Row],[EOMonth]]=EOMONTH(FY02_M01,0),InputInvoicesPaid[[#This Row],[Amount Invoiced]],0)</f>
        <v>0</v>
      </c>
      <c r="X33" s="18">
        <f>IF(InputInvoicesPaid[[#This Row],[EOMonth]]=EOMONTH(FY02_M02,0),InputInvoicesPaid[[#This Row],[Amount Invoiced]],0)</f>
        <v>0</v>
      </c>
      <c r="Y33" s="18">
        <f>IF(InputInvoicesPaid[[#This Row],[EOMonth]]=EOMONTH(FY02_M03,0),InputInvoicesPaid[[#This Row],[Amount Invoiced]],0)</f>
        <v>0</v>
      </c>
      <c r="Z33" s="18">
        <f>IF(InputInvoicesPaid[[#This Row],[EOMonth]]=EOMONTH(FY02_M04,0),InputInvoicesPaid[[#This Row],[Amount Invoiced]],0)</f>
        <v>0</v>
      </c>
      <c r="AA33" s="18">
        <f>IF(InputInvoicesPaid[[#This Row],[EOMonth]]=EOMONTH(FY02_M05,0),InputInvoicesPaid[[#This Row],[Amount Invoiced]],0)</f>
        <v>0</v>
      </c>
      <c r="AB33" s="18">
        <f>IF(InputInvoicesPaid[[#This Row],[EOMonth]]=EOMONTH(FY02_M06,0),InputInvoicesPaid[[#This Row],[Amount Invoiced]],0)</f>
        <v>0</v>
      </c>
      <c r="AC33" s="18">
        <f>IF(InputInvoicesPaid[[#This Row],[EOMonth]]=EOMONTH(FY02_M07,0),InputInvoicesPaid[[#This Row],[Amount Invoiced]],0)</f>
        <v>0</v>
      </c>
      <c r="AD33" s="18">
        <f>IF(InputInvoicesPaid[[#This Row],[EOMonth]]=EOMONTH(FY02_M08,0),InputInvoicesPaid[[#This Row],[Amount Invoiced]],0)</f>
        <v>0</v>
      </c>
      <c r="AE33" s="18">
        <f>IF(InputInvoicesPaid[[#This Row],[EOMonth]]=EOMONTH(FY02_M09,0),InputInvoicesPaid[[#This Row],[Amount Invoiced]],0)</f>
        <v>0</v>
      </c>
      <c r="AF33" s="18">
        <f>IF(InputInvoicesPaid[[#This Row],[EOMonth]]=EOMONTH(FY02_M10,0),InputInvoicesPaid[[#This Row],[Amount Invoiced]],0)</f>
        <v>0</v>
      </c>
      <c r="AG33" s="18">
        <f>IF(InputInvoicesPaid[[#This Row],[EOMonth]]=EOMONTH(FY02_M11,0),InputInvoicesPaid[[#This Row],[Amount Invoiced]],0)</f>
        <v>0</v>
      </c>
      <c r="AH33" s="18">
        <f>IF(InputInvoicesPaid[[#This Row],[EOMonth]]=EOMONTH(FY02_M12,0),InputInvoicesPaid[[#This Row],[Amount Invoiced]],0)</f>
        <v>0</v>
      </c>
      <c r="AI33" s="18">
        <f>IF(InputInvoicesPaid[[#This Row],[EOMonth]]=EOMONTH(FY03_M01,0),InputInvoicesPaid[[#This Row],[Amount Invoiced]],0)</f>
        <v>0</v>
      </c>
      <c r="AJ33" s="18">
        <f>IF(InputInvoicesPaid[[#This Row],[EOMonth]]=EOMONTH(FY03_M02,0),InputInvoicesPaid[[#This Row],[Amount Invoiced]],0)</f>
        <v>0</v>
      </c>
      <c r="AK33" s="18">
        <f>IF(InputInvoicesPaid[[#This Row],[EOMonth]]=EOMONTH(FY03_M03,0),InputInvoicesPaid[[#This Row],[Amount Invoiced]],0)</f>
        <v>0</v>
      </c>
      <c r="AL33" s="18">
        <f>IF(InputInvoicesPaid[[#This Row],[EOMonth]]=EOMONTH(FY03_M04,0),InputInvoicesPaid[[#This Row],[Amount Invoiced]],0)</f>
        <v>0</v>
      </c>
      <c r="AM33" s="18">
        <f>IF(InputInvoicesPaid[[#This Row],[EOMonth]]=EOMONTH(FY03_M05,0),InputInvoicesPaid[[#This Row],[Amount Invoiced]],0)</f>
        <v>0</v>
      </c>
      <c r="AN33" s="18">
        <f>IF(InputInvoicesPaid[[#This Row],[EOMonth]]=EOMONTH(FY03_M06,0),InputInvoicesPaid[[#This Row],[Amount Invoiced]],0)</f>
        <v>0</v>
      </c>
      <c r="AO33" s="18">
        <f>IF(InputInvoicesPaid[[#This Row],[EOMonth]]=EOMONTH(FY03_M07,0),InputInvoicesPaid[[#This Row],[Amount Invoiced]],0)</f>
        <v>0</v>
      </c>
      <c r="AP33" s="18">
        <f>IF(InputInvoicesPaid[[#This Row],[EOMonth]]=EOMONTH(FY03_M08,0),InputInvoicesPaid[[#This Row],[Amount Invoiced]],0)</f>
        <v>0</v>
      </c>
      <c r="AQ33" s="18">
        <f>IF(InputInvoicesPaid[[#This Row],[EOMonth]]=EOMONTH(FY03_M09,0),InputInvoicesPaid[[#This Row],[Amount Invoiced]],0)</f>
        <v>0</v>
      </c>
      <c r="AR33" s="18">
        <f>IF(InputInvoicesPaid[[#This Row],[EOMonth]]=EOMONTH(FY03_M10,0),InputInvoicesPaid[[#This Row],[Amount Invoiced]],0)</f>
        <v>0</v>
      </c>
      <c r="AS33" s="18">
        <f>IF(InputInvoicesPaid[[#This Row],[EOMonth]]=EOMONTH(FY03_M11,0),InputInvoicesPaid[[#This Row],[Amount Invoiced]],0)</f>
        <v>0</v>
      </c>
      <c r="AT33" s="18">
        <f>IF(InputInvoicesPaid[[#This Row],[EOMonth]]=EOMONTH(FY03_M12,0),InputInvoicesPaid[[#This Row],[Amount Invoiced]],0)</f>
        <v>0</v>
      </c>
      <c r="AU33" s="18">
        <f>IF(InputInvoicesPaid[[#This Row],[EOMonth]]=EOMONTH(FY04_M01,0),InputInvoicesPaid[[#This Row],[Amount Invoiced]],0)</f>
        <v>0</v>
      </c>
      <c r="AV33" s="18">
        <f>IF(InputInvoicesPaid[[#This Row],[EOMonth]]=EOMONTH(FY04_M02,0),InputInvoicesPaid[[#This Row],[Amount Invoiced]],0)</f>
        <v>0</v>
      </c>
      <c r="AW33" s="18">
        <f>IF(InputInvoicesPaid[[#This Row],[EOMonth]]=EOMONTH(FY04_M03,0),InputInvoicesPaid[[#This Row],[Amount Invoiced]],0)</f>
        <v>0</v>
      </c>
      <c r="AX33" s="18">
        <f>IF(InputInvoicesPaid[[#This Row],[EOMonth]]=EOMONTH(FY04_M04,0),InputInvoicesPaid[[#This Row],[Amount Invoiced]],0)</f>
        <v>0</v>
      </c>
      <c r="AY33" s="18">
        <f>IF(InputInvoicesPaid[[#This Row],[EOMonth]]=EOMONTH(FY04_M05,0),InputInvoicesPaid[[#This Row],[Amount Invoiced]],0)</f>
        <v>0</v>
      </c>
      <c r="AZ33" s="18">
        <f>IF(InputInvoicesPaid[[#This Row],[EOMonth]]=EOMONTH(FY04_M06,0),InputInvoicesPaid[[#This Row],[Amount Invoiced]],0)</f>
        <v>0</v>
      </c>
      <c r="BA33" s="18">
        <f>IF(InputInvoicesPaid[[#This Row],[EOMonth]]=EOMONTH(FY04_M07,0),InputInvoicesPaid[[#This Row],[Amount Invoiced]],0)</f>
        <v>0</v>
      </c>
      <c r="BB33" s="18">
        <f>IF(InputInvoicesPaid[[#This Row],[EOMonth]]=EOMONTH(FY04_M08,0),InputInvoicesPaid[[#This Row],[Amount Invoiced]],0)</f>
        <v>0</v>
      </c>
      <c r="BC33" s="18">
        <f>IF(InputInvoicesPaid[[#This Row],[EOMonth]]=EOMONTH(FY04_M09,0),InputInvoicesPaid[[#This Row],[Amount Invoiced]],0)</f>
        <v>0</v>
      </c>
      <c r="BD33" s="18">
        <f>IF(InputInvoicesPaid[[#This Row],[EOMonth]]=EOMONTH(FY04_M10,0),InputInvoicesPaid[[#This Row],[Amount Invoiced]],0)</f>
        <v>0</v>
      </c>
      <c r="BE33" s="18">
        <f>IF(InputInvoicesPaid[[#This Row],[EOMonth]]=EOMONTH(FY04_M11,0),InputInvoicesPaid[[#This Row],[Amount Invoiced]],0)</f>
        <v>0</v>
      </c>
      <c r="BF33" s="18">
        <f>IF(InputInvoicesPaid[[#This Row],[EOMonth]]=EOMONTH(FY04_M12,0),InputInvoicesPaid[[#This Row],[Amount Invoiced]],0)</f>
        <v>0</v>
      </c>
      <c r="BG33" s="18">
        <f>IF(InputInvoicesPaid[[#This Row],[EOMonth]]=EOMONTH(FY05_M01,0),InputInvoicesPaid[[#This Row],[Amount Invoiced]],0)</f>
        <v>0</v>
      </c>
      <c r="BH33" s="18">
        <f>IF(InputInvoicesPaid[[#This Row],[EOMonth]]=EOMONTH(FY05_M02,0),InputInvoicesPaid[[#This Row],[Amount Invoiced]],0)</f>
        <v>0</v>
      </c>
      <c r="BI33" s="18">
        <f>IF(InputInvoicesPaid[[#This Row],[EOMonth]]=EOMONTH(FY05_M03,0),InputInvoicesPaid[[#This Row],[Amount Invoiced]],0)</f>
        <v>0</v>
      </c>
      <c r="BJ33" s="18">
        <f>IF(InputInvoicesPaid[[#This Row],[EOMonth]]=EOMONTH(FY05_M04,0),InputInvoicesPaid[[#This Row],[Amount Invoiced]],0)</f>
        <v>0</v>
      </c>
      <c r="BK33" s="18">
        <f>IF(InputInvoicesPaid[[#This Row],[EOMonth]]=EOMONTH(FY05_M05,0),InputInvoicesPaid[[#This Row],[Amount Invoiced]],0)</f>
        <v>0</v>
      </c>
      <c r="BL33" s="18">
        <f>IF(InputInvoicesPaid[[#This Row],[EOMonth]]=EOMONTH(FY05_M06,0),InputInvoicesPaid[[#This Row],[Amount Invoiced]],0)</f>
        <v>0</v>
      </c>
      <c r="BM33" s="18">
        <f>IF(InputInvoicesPaid[[#This Row],[EOMonth]]=EOMONTH(FY05_M07,0),InputInvoicesPaid[[#This Row],[Amount Invoiced]],0)</f>
        <v>0</v>
      </c>
      <c r="BN33" s="18">
        <f>IF(InputInvoicesPaid[[#This Row],[EOMonth]]=EOMONTH(FY05_M08,0),InputInvoicesPaid[[#This Row],[Amount Invoiced]],0)</f>
        <v>0</v>
      </c>
      <c r="BO33" s="18">
        <f>IF(InputInvoicesPaid[[#This Row],[EOMonth]]=EOMONTH(FY05_M09,0),InputInvoicesPaid[[#This Row],[Amount Invoiced]],0)</f>
        <v>0</v>
      </c>
      <c r="BP33" s="18">
        <f>IF(InputInvoicesPaid[[#This Row],[EOMonth]]=EOMONTH(FY05_M10,0),InputInvoicesPaid[[#This Row],[Amount Invoiced]],0)</f>
        <v>0</v>
      </c>
      <c r="BQ33" s="18">
        <f>IF(InputInvoicesPaid[[#This Row],[EOMonth]]=EOMONTH(FY05_M11,0),InputInvoicesPaid[[#This Row],[Amount Invoiced]],0)</f>
        <v>0</v>
      </c>
      <c r="BR33" s="18">
        <f>IF(InputInvoicesPaid[[#This Row],[EOMonth]]=EOMONTH(FY05_M12,0),InputInvoicesPaid[[#This Row],[Amount Invoiced]],0)</f>
        <v>0</v>
      </c>
    </row>
    <row r="34" spans="2:70" ht="16.5" thickTop="1" thickBot="1" x14ac:dyDescent="0.3">
      <c r="B34" s="68"/>
      <c r="C34" s="6"/>
      <c r="D34" s="68"/>
      <c r="E34" s="68"/>
      <c r="F34" s="11"/>
      <c r="G34" s="6"/>
      <c r="H34" s="69" t="str">
        <f>IF(ISBLANK(InputInvoicesPaid[[#This Row],[Date Invoiced]]),"",EOMONTH(InputInvoicesPaid[[#This Row],[Date Invoiced]],0))</f>
        <v/>
      </c>
      <c r="I34" s="69"/>
      <c r="K34" s="10">
        <f>IF(InputInvoicesPaid[[#This Row],[EOMonth]]=EOMONTH(FY01_M01,0),InputInvoicesPaid[[#This Row],[Amount Invoiced]],0)</f>
        <v>0</v>
      </c>
      <c r="L34" s="10">
        <f>IF(InputInvoicesPaid[[#This Row],[EOMonth]]=EOMONTH(FY01_M02,0),InputInvoicesPaid[[#This Row],[Amount Invoiced]],0)</f>
        <v>0</v>
      </c>
      <c r="M34" s="10">
        <f>IF(InputInvoicesPaid[[#This Row],[EOMonth]]=EOMONTH(FY01_M03,0),InputInvoicesPaid[[#This Row],[Amount Invoiced]],0)</f>
        <v>0</v>
      </c>
      <c r="N34" s="10">
        <f>IF(InputInvoicesPaid[[#This Row],[EOMonth]]=EOMONTH(FY01_M04,0),InputInvoicesPaid[[#This Row],[Amount Invoiced]],0)</f>
        <v>0</v>
      </c>
      <c r="O34" s="10">
        <f>IF(InputInvoicesPaid[[#This Row],[EOMonth]]=EOMONTH(FY01_M05,0),InputInvoicesPaid[[#This Row],[Amount Invoiced]],0)</f>
        <v>0</v>
      </c>
      <c r="P34" s="10">
        <f>IF(InputInvoicesPaid[[#This Row],[EOMonth]]=EOMONTH(FY01_M06,0),InputInvoicesPaid[[#This Row],[Amount Invoiced]],0)</f>
        <v>0</v>
      </c>
      <c r="Q34" s="10">
        <f>IF(InputInvoicesPaid[[#This Row],[EOMonth]]=EOMONTH(FY01_M07,0),InputInvoicesPaid[[#This Row],[Amount Invoiced]],0)</f>
        <v>0</v>
      </c>
      <c r="R34" s="10">
        <f>IF(InputInvoicesPaid[[#This Row],[EOMonth]]=EOMONTH(FY01_M08,0),InputInvoicesPaid[[#This Row],[Amount Invoiced]],0)</f>
        <v>0</v>
      </c>
      <c r="S34" s="10">
        <f>IF(InputInvoicesPaid[[#This Row],[EOMonth]]=EOMONTH(FY01_M09,0),InputInvoicesPaid[[#This Row],[Amount Invoiced]],0)</f>
        <v>0</v>
      </c>
      <c r="T34" s="10">
        <f>IF(InputInvoicesPaid[[#This Row],[EOMonth]]=EOMONTH(FY01_M10,0),InputInvoicesPaid[[#This Row],[Amount Invoiced]],0)</f>
        <v>0</v>
      </c>
      <c r="U34" s="10">
        <f>IF(InputInvoicesPaid[[#This Row],[EOMonth]]=EOMONTH(FY01_M11,0),InputInvoicesPaid[[#This Row],[Amount Invoiced]],0)</f>
        <v>0</v>
      </c>
      <c r="V34" s="10">
        <f>IF(InputInvoicesPaid[[#This Row],[EOMonth]]=EOMONTH(FY01_M12,0),InputInvoicesPaid[[#This Row],[Amount Invoiced]],0)</f>
        <v>0</v>
      </c>
      <c r="W34" s="18">
        <f>IF(InputInvoicesPaid[[#This Row],[EOMonth]]=EOMONTH(FY02_M01,0),InputInvoicesPaid[[#This Row],[Amount Invoiced]],0)</f>
        <v>0</v>
      </c>
      <c r="X34" s="18">
        <f>IF(InputInvoicesPaid[[#This Row],[EOMonth]]=EOMONTH(FY02_M02,0),InputInvoicesPaid[[#This Row],[Amount Invoiced]],0)</f>
        <v>0</v>
      </c>
      <c r="Y34" s="18">
        <f>IF(InputInvoicesPaid[[#This Row],[EOMonth]]=EOMONTH(FY02_M03,0),InputInvoicesPaid[[#This Row],[Amount Invoiced]],0)</f>
        <v>0</v>
      </c>
      <c r="Z34" s="18">
        <f>IF(InputInvoicesPaid[[#This Row],[EOMonth]]=EOMONTH(FY02_M04,0),InputInvoicesPaid[[#This Row],[Amount Invoiced]],0)</f>
        <v>0</v>
      </c>
      <c r="AA34" s="18">
        <f>IF(InputInvoicesPaid[[#This Row],[EOMonth]]=EOMONTH(FY02_M05,0),InputInvoicesPaid[[#This Row],[Amount Invoiced]],0)</f>
        <v>0</v>
      </c>
      <c r="AB34" s="18">
        <f>IF(InputInvoicesPaid[[#This Row],[EOMonth]]=EOMONTH(FY02_M06,0),InputInvoicesPaid[[#This Row],[Amount Invoiced]],0)</f>
        <v>0</v>
      </c>
      <c r="AC34" s="18">
        <f>IF(InputInvoicesPaid[[#This Row],[EOMonth]]=EOMONTH(FY02_M07,0),InputInvoicesPaid[[#This Row],[Amount Invoiced]],0)</f>
        <v>0</v>
      </c>
      <c r="AD34" s="18">
        <f>IF(InputInvoicesPaid[[#This Row],[EOMonth]]=EOMONTH(FY02_M08,0),InputInvoicesPaid[[#This Row],[Amount Invoiced]],0)</f>
        <v>0</v>
      </c>
      <c r="AE34" s="18">
        <f>IF(InputInvoicesPaid[[#This Row],[EOMonth]]=EOMONTH(FY02_M09,0),InputInvoicesPaid[[#This Row],[Amount Invoiced]],0)</f>
        <v>0</v>
      </c>
      <c r="AF34" s="18">
        <f>IF(InputInvoicesPaid[[#This Row],[EOMonth]]=EOMONTH(FY02_M10,0),InputInvoicesPaid[[#This Row],[Amount Invoiced]],0)</f>
        <v>0</v>
      </c>
      <c r="AG34" s="18">
        <f>IF(InputInvoicesPaid[[#This Row],[EOMonth]]=EOMONTH(FY02_M11,0),InputInvoicesPaid[[#This Row],[Amount Invoiced]],0)</f>
        <v>0</v>
      </c>
      <c r="AH34" s="18">
        <f>IF(InputInvoicesPaid[[#This Row],[EOMonth]]=EOMONTH(FY02_M12,0),InputInvoicesPaid[[#This Row],[Amount Invoiced]],0)</f>
        <v>0</v>
      </c>
      <c r="AI34" s="18">
        <f>IF(InputInvoicesPaid[[#This Row],[EOMonth]]=EOMONTH(FY03_M01,0),InputInvoicesPaid[[#This Row],[Amount Invoiced]],0)</f>
        <v>0</v>
      </c>
      <c r="AJ34" s="18">
        <f>IF(InputInvoicesPaid[[#This Row],[EOMonth]]=EOMONTH(FY03_M02,0),InputInvoicesPaid[[#This Row],[Amount Invoiced]],0)</f>
        <v>0</v>
      </c>
      <c r="AK34" s="18">
        <f>IF(InputInvoicesPaid[[#This Row],[EOMonth]]=EOMONTH(FY03_M03,0),InputInvoicesPaid[[#This Row],[Amount Invoiced]],0)</f>
        <v>0</v>
      </c>
      <c r="AL34" s="18">
        <f>IF(InputInvoicesPaid[[#This Row],[EOMonth]]=EOMONTH(FY03_M04,0),InputInvoicesPaid[[#This Row],[Amount Invoiced]],0)</f>
        <v>0</v>
      </c>
      <c r="AM34" s="18">
        <f>IF(InputInvoicesPaid[[#This Row],[EOMonth]]=EOMONTH(FY03_M05,0),InputInvoicesPaid[[#This Row],[Amount Invoiced]],0)</f>
        <v>0</v>
      </c>
      <c r="AN34" s="18">
        <f>IF(InputInvoicesPaid[[#This Row],[EOMonth]]=EOMONTH(FY03_M06,0),InputInvoicesPaid[[#This Row],[Amount Invoiced]],0)</f>
        <v>0</v>
      </c>
      <c r="AO34" s="18">
        <f>IF(InputInvoicesPaid[[#This Row],[EOMonth]]=EOMONTH(FY03_M07,0),InputInvoicesPaid[[#This Row],[Amount Invoiced]],0)</f>
        <v>0</v>
      </c>
      <c r="AP34" s="18">
        <f>IF(InputInvoicesPaid[[#This Row],[EOMonth]]=EOMONTH(FY03_M08,0),InputInvoicesPaid[[#This Row],[Amount Invoiced]],0)</f>
        <v>0</v>
      </c>
      <c r="AQ34" s="18">
        <f>IF(InputInvoicesPaid[[#This Row],[EOMonth]]=EOMONTH(FY03_M09,0),InputInvoicesPaid[[#This Row],[Amount Invoiced]],0)</f>
        <v>0</v>
      </c>
      <c r="AR34" s="18">
        <f>IF(InputInvoicesPaid[[#This Row],[EOMonth]]=EOMONTH(FY03_M10,0),InputInvoicesPaid[[#This Row],[Amount Invoiced]],0)</f>
        <v>0</v>
      </c>
      <c r="AS34" s="18">
        <f>IF(InputInvoicesPaid[[#This Row],[EOMonth]]=EOMONTH(FY03_M11,0),InputInvoicesPaid[[#This Row],[Amount Invoiced]],0)</f>
        <v>0</v>
      </c>
      <c r="AT34" s="18">
        <f>IF(InputInvoicesPaid[[#This Row],[EOMonth]]=EOMONTH(FY03_M12,0),InputInvoicesPaid[[#This Row],[Amount Invoiced]],0)</f>
        <v>0</v>
      </c>
      <c r="AU34" s="18">
        <f>IF(InputInvoicesPaid[[#This Row],[EOMonth]]=EOMONTH(FY04_M01,0),InputInvoicesPaid[[#This Row],[Amount Invoiced]],0)</f>
        <v>0</v>
      </c>
      <c r="AV34" s="18">
        <f>IF(InputInvoicesPaid[[#This Row],[EOMonth]]=EOMONTH(FY04_M02,0),InputInvoicesPaid[[#This Row],[Amount Invoiced]],0)</f>
        <v>0</v>
      </c>
      <c r="AW34" s="18">
        <f>IF(InputInvoicesPaid[[#This Row],[EOMonth]]=EOMONTH(FY04_M03,0),InputInvoicesPaid[[#This Row],[Amount Invoiced]],0)</f>
        <v>0</v>
      </c>
      <c r="AX34" s="18">
        <f>IF(InputInvoicesPaid[[#This Row],[EOMonth]]=EOMONTH(FY04_M04,0),InputInvoicesPaid[[#This Row],[Amount Invoiced]],0)</f>
        <v>0</v>
      </c>
      <c r="AY34" s="18">
        <f>IF(InputInvoicesPaid[[#This Row],[EOMonth]]=EOMONTH(FY04_M05,0),InputInvoicesPaid[[#This Row],[Amount Invoiced]],0)</f>
        <v>0</v>
      </c>
      <c r="AZ34" s="18">
        <f>IF(InputInvoicesPaid[[#This Row],[EOMonth]]=EOMONTH(FY04_M06,0),InputInvoicesPaid[[#This Row],[Amount Invoiced]],0)</f>
        <v>0</v>
      </c>
      <c r="BA34" s="18">
        <f>IF(InputInvoicesPaid[[#This Row],[EOMonth]]=EOMONTH(FY04_M07,0),InputInvoicesPaid[[#This Row],[Amount Invoiced]],0)</f>
        <v>0</v>
      </c>
      <c r="BB34" s="18">
        <f>IF(InputInvoicesPaid[[#This Row],[EOMonth]]=EOMONTH(FY04_M08,0),InputInvoicesPaid[[#This Row],[Amount Invoiced]],0)</f>
        <v>0</v>
      </c>
      <c r="BC34" s="18">
        <f>IF(InputInvoicesPaid[[#This Row],[EOMonth]]=EOMONTH(FY04_M09,0),InputInvoicesPaid[[#This Row],[Amount Invoiced]],0)</f>
        <v>0</v>
      </c>
      <c r="BD34" s="18">
        <f>IF(InputInvoicesPaid[[#This Row],[EOMonth]]=EOMONTH(FY04_M10,0),InputInvoicesPaid[[#This Row],[Amount Invoiced]],0)</f>
        <v>0</v>
      </c>
      <c r="BE34" s="18">
        <f>IF(InputInvoicesPaid[[#This Row],[EOMonth]]=EOMONTH(FY04_M11,0),InputInvoicesPaid[[#This Row],[Amount Invoiced]],0)</f>
        <v>0</v>
      </c>
      <c r="BF34" s="18">
        <f>IF(InputInvoicesPaid[[#This Row],[EOMonth]]=EOMONTH(FY04_M12,0),InputInvoicesPaid[[#This Row],[Amount Invoiced]],0)</f>
        <v>0</v>
      </c>
      <c r="BG34" s="18">
        <f>IF(InputInvoicesPaid[[#This Row],[EOMonth]]=EOMONTH(FY05_M01,0),InputInvoicesPaid[[#This Row],[Amount Invoiced]],0)</f>
        <v>0</v>
      </c>
      <c r="BH34" s="18">
        <f>IF(InputInvoicesPaid[[#This Row],[EOMonth]]=EOMONTH(FY05_M02,0),InputInvoicesPaid[[#This Row],[Amount Invoiced]],0)</f>
        <v>0</v>
      </c>
      <c r="BI34" s="18">
        <f>IF(InputInvoicesPaid[[#This Row],[EOMonth]]=EOMONTH(FY05_M03,0),InputInvoicesPaid[[#This Row],[Amount Invoiced]],0)</f>
        <v>0</v>
      </c>
      <c r="BJ34" s="18">
        <f>IF(InputInvoicesPaid[[#This Row],[EOMonth]]=EOMONTH(FY05_M04,0),InputInvoicesPaid[[#This Row],[Amount Invoiced]],0)</f>
        <v>0</v>
      </c>
      <c r="BK34" s="18">
        <f>IF(InputInvoicesPaid[[#This Row],[EOMonth]]=EOMONTH(FY05_M05,0),InputInvoicesPaid[[#This Row],[Amount Invoiced]],0)</f>
        <v>0</v>
      </c>
      <c r="BL34" s="18">
        <f>IF(InputInvoicesPaid[[#This Row],[EOMonth]]=EOMONTH(FY05_M06,0),InputInvoicesPaid[[#This Row],[Amount Invoiced]],0)</f>
        <v>0</v>
      </c>
      <c r="BM34" s="18">
        <f>IF(InputInvoicesPaid[[#This Row],[EOMonth]]=EOMONTH(FY05_M07,0),InputInvoicesPaid[[#This Row],[Amount Invoiced]],0)</f>
        <v>0</v>
      </c>
      <c r="BN34" s="18">
        <f>IF(InputInvoicesPaid[[#This Row],[EOMonth]]=EOMONTH(FY05_M08,0),InputInvoicesPaid[[#This Row],[Amount Invoiced]],0)</f>
        <v>0</v>
      </c>
      <c r="BO34" s="18">
        <f>IF(InputInvoicesPaid[[#This Row],[EOMonth]]=EOMONTH(FY05_M09,0),InputInvoicesPaid[[#This Row],[Amount Invoiced]],0)</f>
        <v>0</v>
      </c>
      <c r="BP34" s="18">
        <f>IF(InputInvoicesPaid[[#This Row],[EOMonth]]=EOMONTH(FY05_M10,0),InputInvoicesPaid[[#This Row],[Amount Invoiced]],0)</f>
        <v>0</v>
      </c>
      <c r="BQ34" s="18">
        <f>IF(InputInvoicesPaid[[#This Row],[EOMonth]]=EOMONTH(FY05_M11,0),InputInvoicesPaid[[#This Row],[Amount Invoiced]],0)</f>
        <v>0</v>
      </c>
      <c r="BR34" s="18">
        <f>IF(InputInvoicesPaid[[#This Row],[EOMonth]]=EOMONTH(FY05_M12,0),InputInvoicesPaid[[#This Row],[Amount Invoiced]],0)</f>
        <v>0</v>
      </c>
    </row>
    <row r="35" spans="2:70" ht="16.5" thickTop="1" thickBot="1" x14ac:dyDescent="0.3">
      <c r="B35" s="68"/>
      <c r="C35" s="6"/>
      <c r="D35" s="68"/>
      <c r="E35" s="68"/>
      <c r="F35" s="11"/>
      <c r="G35" s="6"/>
      <c r="H35" s="69" t="str">
        <f>IF(ISBLANK(InputInvoicesPaid[[#This Row],[Date Invoiced]]),"",EOMONTH(InputInvoicesPaid[[#This Row],[Date Invoiced]],0))</f>
        <v/>
      </c>
      <c r="I35" s="69"/>
      <c r="K35" s="10">
        <f>IF(InputInvoicesPaid[[#This Row],[EOMonth]]=EOMONTH(FY01_M01,0),InputInvoicesPaid[[#This Row],[Amount Invoiced]],0)</f>
        <v>0</v>
      </c>
      <c r="L35" s="10">
        <f>IF(InputInvoicesPaid[[#This Row],[EOMonth]]=EOMONTH(FY01_M02,0),InputInvoicesPaid[[#This Row],[Amount Invoiced]],0)</f>
        <v>0</v>
      </c>
      <c r="M35" s="10">
        <f>IF(InputInvoicesPaid[[#This Row],[EOMonth]]=EOMONTH(FY01_M03,0),InputInvoicesPaid[[#This Row],[Amount Invoiced]],0)</f>
        <v>0</v>
      </c>
      <c r="N35" s="10">
        <f>IF(InputInvoicesPaid[[#This Row],[EOMonth]]=EOMONTH(FY01_M04,0),InputInvoicesPaid[[#This Row],[Amount Invoiced]],0)</f>
        <v>0</v>
      </c>
      <c r="O35" s="10">
        <f>IF(InputInvoicesPaid[[#This Row],[EOMonth]]=EOMONTH(FY01_M05,0),InputInvoicesPaid[[#This Row],[Amount Invoiced]],0)</f>
        <v>0</v>
      </c>
      <c r="P35" s="10">
        <f>IF(InputInvoicesPaid[[#This Row],[EOMonth]]=EOMONTH(FY01_M06,0),InputInvoicesPaid[[#This Row],[Amount Invoiced]],0)</f>
        <v>0</v>
      </c>
      <c r="Q35" s="10">
        <f>IF(InputInvoicesPaid[[#This Row],[EOMonth]]=EOMONTH(FY01_M07,0),InputInvoicesPaid[[#This Row],[Amount Invoiced]],0)</f>
        <v>0</v>
      </c>
      <c r="R35" s="10">
        <f>IF(InputInvoicesPaid[[#This Row],[EOMonth]]=EOMONTH(FY01_M08,0),InputInvoicesPaid[[#This Row],[Amount Invoiced]],0)</f>
        <v>0</v>
      </c>
      <c r="S35" s="10">
        <f>IF(InputInvoicesPaid[[#This Row],[EOMonth]]=EOMONTH(FY01_M09,0),InputInvoicesPaid[[#This Row],[Amount Invoiced]],0)</f>
        <v>0</v>
      </c>
      <c r="T35" s="10">
        <f>IF(InputInvoicesPaid[[#This Row],[EOMonth]]=EOMONTH(FY01_M10,0),InputInvoicesPaid[[#This Row],[Amount Invoiced]],0)</f>
        <v>0</v>
      </c>
      <c r="U35" s="10">
        <f>IF(InputInvoicesPaid[[#This Row],[EOMonth]]=EOMONTH(FY01_M11,0),InputInvoicesPaid[[#This Row],[Amount Invoiced]],0)</f>
        <v>0</v>
      </c>
      <c r="V35" s="10">
        <f>IF(InputInvoicesPaid[[#This Row],[EOMonth]]=EOMONTH(FY01_M12,0),InputInvoicesPaid[[#This Row],[Amount Invoiced]],0)</f>
        <v>0</v>
      </c>
      <c r="W35" s="18">
        <f>IF(InputInvoicesPaid[[#This Row],[EOMonth]]=EOMONTH(FY02_M01,0),InputInvoicesPaid[[#This Row],[Amount Invoiced]],0)</f>
        <v>0</v>
      </c>
      <c r="X35" s="18">
        <f>IF(InputInvoicesPaid[[#This Row],[EOMonth]]=EOMONTH(FY02_M02,0),InputInvoicesPaid[[#This Row],[Amount Invoiced]],0)</f>
        <v>0</v>
      </c>
      <c r="Y35" s="18">
        <f>IF(InputInvoicesPaid[[#This Row],[EOMonth]]=EOMONTH(FY02_M03,0),InputInvoicesPaid[[#This Row],[Amount Invoiced]],0)</f>
        <v>0</v>
      </c>
      <c r="Z35" s="18">
        <f>IF(InputInvoicesPaid[[#This Row],[EOMonth]]=EOMONTH(FY02_M04,0),InputInvoicesPaid[[#This Row],[Amount Invoiced]],0)</f>
        <v>0</v>
      </c>
      <c r="AA35" s="18">
        <f>IF(InputInvoicesPaid[[#This Row],[EOMonth]]=EOMONTH(FY02_M05,0),InputInvoicesPaid[[#This Row],[Amount Invoiced]],0)</f>
        <v>0</v>
      </c>
      <c r="AB35" s="18">
        <f>IF(InputInvoicesPaid[[#This Row],[EOMonth]]=EOMONTH(FY02_M06,0),InputInvoicesPaid[[#This Row],[Amount Invoiced]],0)</f>
        <v>0</v>
      </c>
      <c r="AC35" s="18">
        <f>IF(InputInvoicesPaid[[#This Row],[EOMonth]]=EOMONTH(FY02_M07,0),InputInvoicesPaid[[#This Row],[Amount Invoiced]],0)</f>
        <v>0</v>
      </c>
      <c r="AD35" s="18">
        <f>IF(InputInvoicesPaid[[#This Row],[EOMonth]]=EOMONTH(FY02_M08,0),InputInvoicesPaid[[#This Row],[Amount Invoiced]],0)</f>
        <v>0</v>
      </c>
      <c r="AE35" s="18">
        <f>IF(InputInvoicesPaid[[#This Row],[EOMonth]]=EOMONTH(FY02_M09,0),InputInvoicesPaid[[#This Row],[Amount Invoiced]],0)</f>
        <v>0</v>
      </c>
      <c r="AF35" s="18">
        <f>IF(InputInvoicesPaid[[#This Row],[EOMonth]]=EOMONTH(FY02_M10,0),InputInvoicesPaid[[#This Row],[Amount Invoiced]],0)</f>
        <v>0</v>
      </c>
      <c r="AG35" s="18">
        <f>IF(InputInvoicesPaid[[#This Row],[EOMonth]]=EOMONTH(FY02_M11,0),InputInvoicesPaid[[#This Row],[Amount Invoiced]],0)</f>
        <v>0</v>
      </c>
      <c r="AH35" s="18">
        <f>IF(InputInvoicesPaid[[#This Row],[EOMonth]]=EOMONTH(FY02_M12,0),InputInvoicesPaid[[#This Row],[Amount Invoiced]],0)</f>
        <v>0</v>
      </c>
      <c r="AI35" s="18">
        <f>IF(InputInvoicesPaid[[#This Row],[EOMonth]]=EOMONTH(FY03_M01,0),InputInvoicesPaid[[#This Row],[Amount Invoiced]],0)</f>
        <v>0</v>
      </c>
      <c r="AJ35" s="18">
        <f>IF(InputInvoicesPaid[[#This Row],[EOMonth]]=EOMONTH(FY03_M02,0),InputInvoicesPaid[[#This Row],[Amount Invoiced]],0)</f>
        <v>0</v>
      </c>
      <c r="AK35" s="18">
        <f>IF(InputInvoicesPaid[[#This Row],[EOMonth]]=EOMONTH(FY03_M03,0),InputInvoicesPaid[[#This Row],[Amount Invoiced]],0)</f>
        <v>0</v>
      </c>
      <c r="AL35" s="18">
        <f>IF(InputInvoicesPaid[[#This Row],[EOMonth]]=EOMONTH(FY03_M04,0),InputInvoicesPaid[[#This Row],[Amount Invoiced]],0)</f>
        <v>0</v>
      </c>
      <c r="AM35" s="18">
        <f>IF(InputInvoicesPaid[[#This Row],[EOMonth]]=EOMONTH(FY03_M05,0),InputInvoicesPaid[[#This Row],[Amount Invoiced]],0)</f>
        <v>0</v>
      </c>
      <c r="AN35" s="18">
        <f>IF(InputInvoicesPaid[[#This Row],[EOMonth]]=EOMONTH(FY03_M06,0),InputInvoicesPaid[[#This Row],[Amount Invoiced]],0)</f>
        <v>0</v>
      </c>
      <c r="AO35" s="18">
        <f>IF(InputInvoicesPaid[[#This Row],[EOMonth]]=EOMONTH(FY03_M07,0),InputInvoicesPaid[[#This Row],[Amount Invoiced]],0)</f>
        <v>0</v>
      </c>
      <c r="AP35" s="18">
        <f>IF(InputInvoicesPaid[[#This Row],[EOMonth]]=EOMONTH(FY03_M08,0),InputInvoicesPaid[[#This Row],[Amount Invoiced]],0)</f>
        <v>0</v>
      </c>
      <c r="AQ35" s="18">
        <f>IF(InputInvoicesPaid[[#This Row],[EOMonth]]=EOMONTH(FY03_M09,0),InputInvoicesPaid[[#This Row],[Amount Invoiced]],0)</f>
        <v>0</v>
      </c>
      <c r="AR35" s="18">
        <f>IF(InputInvoicesPaid[[#This Row],[EOMonth]]=EOMONTH(FY03_M10,0),InputInvoicesPaid[[#This Row],[Amount Invoiced]],0)</f>
        <v>0</v>
      </c>
      <c r="AS35" s="18">
        <f>IF(InputInvoicesPaid[[#This Row],[EOMonth]]=EOMONTH(FY03_M11,0),InputInvoicesPaid[[#This Row],[Amount Invoiced]],0)</f>
        <v>0</v>
      </c>
      <c r="AT35" s="18">
        <f>IF(InputInvoicesPaid[[#This Row],[EOMonth]]=EOMONTH(FY03_M12,0),InputInvoicesPaid[[#This Row],[Amount Invoiced]],0)</f>
        <v>0</v>
      </c>
      <c r="AU35" s="18">
        <f>IF(InputInvoicesPaid[[#This Row],[EOMonth]]=EOMONTH(FY04_M01,0),InputInvoicesPaid[[#This Row],[Amount Invoiced]],0)</f>
        <v>0</v>
      </c>
      <c r="AV35" s="18">
        <f>IF(InputInvoicesPaid[[#This Row],[EOMonth]]=EOMONTH(FY04_M02,0),InputInvoicesPaid[[#This Row],[Amount Invoiced]],0)</f>
        <v>0</v>
      </c>
      <c r="AW35" s="18">
        <f>IF(InputInvoicesPaid[[#This Row],[EOMonth]]=EOMONTH(FY04_M03,0),InputInvoicesPaid[[#This Row],[Amount Invoiced]],0)</f>
        <v>0</v>
      </c>
      <c r="AX35" s="18">
        <f>IF(InputInvoicesPaid[[#This Row],[EOMonth]]=EOMONTH(FY04_M04,0),InputInvoicesPaid[[#This Row],[Amount Invoiced]],0)</f>
        <v>0</v>
      </c>
      <c r="AY35" s="18">
        <f>IF(InputInvoicesPaid[[#This Row],[EOMonth]]=EOMONTH(FY04_M05,0),InputInvoicesPaid[[#This Row],[Amount Invoiced]],0)</f>
        <v>0</v>
      </c>
      <c r="AZ35" s="18">
        <f>IF(InputInvoicesPaid[[#This Row],[EOMonth]]=EOMONTH(FY04_M06,0),InputInvoicesPaid[[#This Row],[Amount Invoiced]],0)</f>
        <v>0</v>
      </c>
      <c r="BA35" s="18">
        <f>IF(InputInvoicesPaid[[#This Row],[EOMonth]]=EOMONTH(FY04_M07,0),InputInvoicesPaid[[#This Row],[Amount Invoiced]],0)</f>
        <v>0</v>
      </c>
      <c r="BB35" s="18">
        <f>IF(InputInvoicesPaid[[#This Row],[EOMonth]]=EOMONTH(FY04_M08,0),InputInvoicesPaid[[#This Row],[Amount Invoiced]],0)</f>
        <v>0</v>
      </c>
      <c r="BC35" s="18">
        <f>IF(InputInvoicesPaid[[#This Row],[EOMonth]]=EOMONTH(FY04_M09,0),InputInvoicesPaid[[#This Row],[Amount Invoiced]],0)</f>
        <v>0</v>
      </c>
      <c r="BD35" s="18">
        <f>IF(InputInvoicesPaid[[#This Row],[EOMonth]]=EOMONTH(FY04_M10,0),InputInvoicesPaid[[#This Row],[Amount Invoiced]],0)</f>
        <v>0</v>
      </c>
      <c r="BE35" s="18">
        <f>IF(InputInvoicesPaid[[#This Row],[EOMonth]]=EOMONTH(FY04_M11,0),InputInvoicesPaid[[#This Row],[Amount Invoiced]],0)</f>
        <v>0</v>
      </c>
      <c r="BF35" s="18">
        <f>IF(InputInvoicesPaid[[#This Row],[EOMonth]]=EOMONTH(FY04_M12,0),InputInvoicesPaid[[#This Row],[Amount Invoiced]],0)</f>
        <v>0</v>
      </c>
      <c r="BG35" s="18">
        <f>IF(InputInvoicesPaid[[#This Row],[EOMonth]]=EOMONTH(FY05_M01,0),InputInvoicesPaid[[#This Row],[Amount Invoiced]],0)</f>
        <v>0</v>
      </c>
      <c r="BH35" s="18">
        <f>IF(InputInvoicesPaid[[#This Row],[EOMonth]]=EOMONTH(FY05_M02,0),InputInvoicesPaid[[#This Row],[Amount Invoiced]],0)</f>
        <v>0</v>
      </c>
      <c r="BI35" s="18">
        <f>IF(InputInvoicesPaid[[#This Row],[EOMonth]]=EOMONTH(FY05_M03,0),InputInvoicesPaid[[#This Row],[Amount Invoiced]],0)</f>
        <v>0</v>
      </c>
      <c r="BJ35" s="18">
        <f>IF(InputInvoicesPaid[[#This Row],[EOMonth]]=EOMONTH(FY05_M04,0),InputInvoicesPaid[[#This Row],[Amount Invoiced]],0)</f>
        <v>0</v>
      </c>
      <c r="BK35" s="18">
        <f>IF(InputInvoicesPaid[[#This Row],[EOMonth]]=EOMONTH(FY05_M05,0),InputInvoicesPaid[[#This Row],[Amount Invoiced]],0)</f>
        <v>0</v>
      </c>
      <c r="BL35" s="18">
        <f>IF(InputInvoicesPaid[[#This Row],[EOMonth]]=EOMONTH(FY05_M06,0),InputInvoicesPaid[[#This Row],[Amount Invoiced]],0)</f>
        <v>0</v>
      </c>
      <c r="BM35" s="18">
        <f>IF(InputInvoicesPaid[[#This Row],[EOMonth]]=EOMONTH(FY05_M07,0),InputInvoicesPaid[[#This Row],[Amount Invoiced]],0)</f>
        <v>0</v>
      </c>
      <c r="BN35" s="18">
        <f>IF(InputInvoicesPaid[[#This Row],[EOMonth]]=EOMONTH(FY05_M08,0),InputInvoicesPaid[[#This Row],[Amount Invoiced]],0)</f>
        <v>0</v>
      </c>
      <c r="BO35" s="18">
        <f>IF(InputInvoicesPaid[[#This Row],[EOMonth]]=EOMONTH(FY05_M09,0),InputInvoicesPaid[[#This Row],[Amount Invoiced]],0)</f>
        <v>0</v>
      </c>
      <c r="BP35" s="18">
        <f>IF(InputInvoicesPaid[[#This Row],[EOMonth]]=EOMONTH(FY05_M10,0),InputInvoicesPaid[[#This Row],[Amount Invoiced]],0)</f>
        <v>0</v>
      </c>
      <c r="BQ35" s="18">
        <f>IF(InputInvoicesPaid[[#This Row],[EOMonth]]=EOMONTH(FY05_M11,0),InputInvoicesPaid[[#This Row],[Amount Invoiced]],0)</f>
        <v>0</v>
      </c>
      <c r="BR35" s="18">
        <f>IF(InputInvoicesPaid[[#This Row],[EOMonth]]=EOMONTH(FY05_M12,0),InputInvoicesPaid[[#This Row],[Amount Invoiced]],0)</f>
        <v>0</v>
      </c>
    </row>
    <row r="36" spans="2:70" ht="16.5" thickTop="1" thickBot="1" x14ac:dyDescent="0.3">
      <c r="B36" s="68"/>
      <c r="C36" s="6"/>
      <c r="D36" s="68"/>
      <c r="E36" s="68"/>
      <c r="F36" s="11"/>
      <c r="G36" s="6"/>
      <c r="H36" s="69" t="str">
        <f>IF(ISBLANK(InputInvoicesPaid[[#This Row],[Date Invoiced]]),"",EOMONTH(InputInvoicesPaid[[#This Row],[Date Invoiced]],0))</f>
        <v/>
      </c>
      <c r="I36" s="69"/>
      <c r="K36" s="10">
        <f>IF(InputInvoicesPaid[[#This Row],[EOMonth]]=EOMONTH(FY01_M01,0),InputInvoicesPaid[[#This Row],[Amount Invoiced]],0)</f>
        <v>0</v>
      </c>
      <c r="L36" s="10">
        <f>IF(InputInvoicesPaid[[#This Row],[EOMonth]]=EOMONTH(FY01_M02,0),InputInvoicesPaid[[#This Row],[Amount Invoiced]],0)</f>
        <v>0</v>
      </c>
      <c r="M36" s="10">
        <f>IF(InputInvoicesPaid[[#This Row],[EOMonth]]=EOMONTH(FY01_M03,0),InputInvoicesPaid[[#This Row],[Amount Invoiced]],0)</f>
        <v>0</v>
      </c>
      <c r="N36" s="10">
        <f>IF(InputInvoicesPaid[[#This Row],[EOMonth]]=EOMONTH(FY01_M04,0),InputInvoicesPaid[[#This Row],[Amount Invoiced]],0)</f>
        <v>0</v>
      </c>
      <c r="O36" s="10">
        <f>IF(InputInvoicesPaid[[#This Row],[EOMonth]]=EOMONTH(FY01_M05,0),InputInvoicesPaid[[#This Row],[Amount Invoiced]],0)</f>
        <v>0</v>
      </c>
      <c r="P36" s="10">
        <f>IF(InputInvoicesPaid[[#This Row],[EOMonth]]=EOMONTH(FY01_M06,0),InputInvoicesPaid[[#This Row],[Amount Invoiced]],0)</f>
        <v>0</v>
      </c>
      <c r="Q36" s="10">
        <f>IF(InputInvoicesPaid[[#This Row],[EOMonth]]=EOMONTH(FY01_M07,0),InputInvoicesPaid[[#This Row],[Amount Invoiced]],0)</f>
        <v>0</v>
      </c>
      <c r="R36" s="10">
        <f>IF(InputInvoicesPaid[[#This Row],[EOMonth]]=EOMONTH(FY01_M08,0),InputInvoicesPaid[[#This Row],[Amount Invoiced]],0)</f>
        <v>0</v>
      </c>
      <c r="S36" s="10">
        <f>IF(InputInvoicesPaid[[#This Row],[EOMonth]]=EOMONTH(FY01_M09,0),InputInvoicesPaid[[#This Row],[Amount Invoiced]],0)</f>
        <v>0</v>
      </c>
      <c r="T36" s="10">
        <f>IF(InputInvoicesPaid[[#This Row],[EOMonth]]=EOMONTH(FY01_M10,0),InputInvoicesPaid[[#This Row],[Amount Invoiced]],0)</f>
        <v>0</v>
      </c>
      <c r="U36" s="10">
        <f>IF(InputInvoicesPaid[[#This Row],[EOMonth]]=EOMONTH(FY01_M11,0),InputInvoicesPaid[[#This Row],[Amount Invoiced]],0)</f>
        <v>0</v>
      </c>
      <c r="V36" s="10">
        <f>IF(InputInvoicesPaid[[#This Row],[EOMonth]]=EOMONTH(FY01_M12,0),InputInvoicesPaid[[#This Row],[Amount Invoiced]],0)</f>
        <v>0</v>
      </c>
      <c r="W36" s="18">
        <f>IF(InputInvoicesPaid[[#This Row],[EOMonth]]=EOMONTH(FY02_M01,0),InputInvoicesPaid[[#This Row],[Amount Invoiced]],0)</f>
        <v>0</v>
      </c>
      <c r="X36" s="18">
        <f>IF(InputInvoicesPaid[[#This Row],[EOMonth]]=EOMONTH(FY02_M02,0),InputInvoicesPaid[[#This Row],[Amount Invoiced]],0)</f>
        <v>0</v>
      </c>
      <c r="Y36" s="18">
        <f>IF(InputInvoicesPaid[[#This Row],[EOMonth]]=EOMONTH(FY02_M03,0),InputInvoicesPaid[[#This Row],[Amount Invoiced]],0)</f>
        <v>0</v>
      </c>
      <c r="Z36" s="18">
        <f>IF(InputInvoicesPaid[[#This Row],[EOMonth]]=EOMONTH(FY02_M04,0),InputInvoicesPaid[[#This Row],[Amount Invoiced]],0)</f>
        <v>0</v>
      </c>
      <c r="AA36" s="18">
        <f>IF(InputInvoicesPaid[[#This Row],[EOMonth]]=EOMONTH(FY02_M05,0),InputInvoicesPaid[[#This Row],[Amount Invoiced]],0)</f>
        <v>0</v>
      </c>
      <c r="AB36" s="18">
        <f>IF(InputInvoicesPaid[[#This Row],[EOMonth]]=EOMONTH(FY02_M06,0),InputInvoicesPaid[[#This Row],[Amount Invoiced]],0)</f>
        <v>0</v>
      </c>
      <c r="AC36" s="18">
        <f>IF(InputInvoicesPaid[[#This Row],[EOMonth]]=EOMONTH(FY02_M07,0),InputInvoicesPaid[[#This Row],[Amount Invoiced]],0)</f>
        <v>0</v>
      </c>
      <c r="AD36" s="18">
        <f>IF(InputInvoicesPaid[[#This Row],[EOMonth]]=EOMONTH(FY02_M08,0),InputInvoicesPaid[[#This Row],[Amount Invoiced]],0)</f>
        <v>0</v>
      </c>
      <c r="AE36" s="18">
        <f>IF(InputInvoicesPaid[[#This Row],[EOMonth]]=EOMONTH(FY02_M09,0),InputInvoicesPaid[[#This Row],[Amount Invoiced]],0)</f>
        <v>0</v>
      </c>
      <c r="AF36" s="18">
        <f>IF(InputInvoicesPaid[[#This Row],[EOMonth]]=EOMONTH(FY02_M10,0),InputInvoicesPaid[[#This Row],[Amount Invoiced]],0)</f>
        <v>0</v>
      </c>
      <c r="AG36" s="18">
        <f>IF(InputInvoicesPaid[[#This Row],[EOMonth]]=EOMONTH(FY02_M11,0),InputInvoicesPaid[[#This Row],[Amount Invoiced]],0)</f>
        <v>0</v>
      </c>
      <c r="AH36" s="18">
        <f>IF(InputInvoicesPaid[[#This Row],[EOMonth]]=EOMONTH(FY02_M12,0),InputInvoicesPaid[[#This Row],[Amount Invoiced]],0)</f>
        <v>0</v>
      </c>
      <c r="AI36" s="18">
        <f>IF(InputInvoicesPaid[[#This Row],[EOMonth]]=EOMONTH(FY03_M01,0),InputInvoicesPaid[[#This Row],[Amount Invoiced]],0)</f>
        <v>0</v>
      </c>
      <c r="AJ36" s="18">
        <f>IF(InputInvoicesPaid[[#This Row],[EOMonth]]=EOMONTH(FY03_M02,0),InputInvoicesPaid[[#This Row],[Amount Invoiced]],0)</f>
        <v>0</v>
      </c>
      <c r="AK36" s="18">
        <f>IF(InputInvoicesPaid[[#This Row],[EOMonth]]=EOMONTH(FY03_M03,0),InputInvoicesPaid[[#This Row],[Amount Invoiced]],0)</f>
        <v>0</v>
      </c>
      <c r="AL36" s="18">
        <f>IF(InputInvoicesPaid[[#This Row],[EOMonth]]=EOMONTH(FY03_M04,0),InputInvoicesPaid[[#This Row],[Amount Invoiced]],0)</f>
        <v>0</v>
      </c>
      <c r="AM36" s="18">
        <f>IF(InputInvoicesPaid[[#This Row],[EOMonth]]=EOMONTH(FY03_M05,0),InputInvoicesPaid[[#This Row],[Amount Invoiced]],0)</f>
        <v>0</v>
      </c>
      <c r="AN36" s="18">
        <f>IF(InputInvoicesPaid[[#This Row],[EOMonth]]=EOMONTH(FY03_M06,0),InputInvoicesPaid[[#This Row],[Amount Invoiced]],0)</f>
        <v>0</v>
      </c>
      <c r="AO36" s="18">
        <f>IF(InputInvoicesPaid[[#This Row],[EOMonth]]=EOMONTH(FY03_M07,0),InputInvoicesPaid[[#This Row],[Amount Invoiced]],0)</f>
        <v>0</v>
      </c>
      <c r="AP36" s="18">
        <f>IF(InputInvoicesPaid[[#This Row],[EOMonth]]=EOMONTH(FY03_M08,0),InputInvoicesPaid[[#This Row],[Amount Invoiced]],0)</f>
        <v>0</v>
      </c>
      <c r="AQ36" s="18">
        <f>IF(InputInvoicesPaid[[#This Row],[EOMonth]]=EOMONTH(FY03_M09,0),InputInvoicesPaid[[#This Row],[Amount Invoiced]],0)</f>
        <v>0</v>
      </c>
      <c r="AR36" s="18">
        <f>IF(InputInvoicesPaid[[#This Row],[EOMonth]]=EOMONTH(FY03_M10,0),InputInvoicesPaid[[#This Row],[Amount Invoiced]],0)</f>
        <v>0</v>
      </c>
      <c r="AS36" s="18">
        <f>IF(InputInvoicesPaid[[#This Row],[EOMonth]]=EOMONTH(FY03_M11,0),InputInvoicesPaid[[#This Row],[Amount Invoiced]],0)</f>
        <v>0</v>
      </c>
      <c r="AT36" s="18">
        <f>IF(InputInvoicesPaid[[#This Row],[EOMonth]]=EOMONTH(FY03_M12,0),InputInvoicesPaid[[#This Row],[Amount Invoiced]],0)</f>
        <v>0</v>
      </c>
      <c r="AU36" s="18">
        <f>IF(InputInvoicesPaid[[#This Row],[EOMonth]]=EOMONTH(FY04_M01,0),InputInvoicesPaid[[#This Row],[Amount Invoiced]],0)</f>
        <v>0</v>
      </c>
      <c r="AV36" s="18">
        <f>IF(InputInvoicesPaid[[#This Row],[EOMonth]]=EOMONTH(FY04_M02,0),InputInvoicesPaid[[#This Row],[Amount Invoiced]],0)</f>
        <v>0</v>
      </c>
      <c r="AW36" s="18">
        <f>IF(InputInvoicesPaid[[#This Row],[EOMonth]]=EOMONTH(FY04_M03,0),InputInvoicesPaid[[#This Row],[Amount Invoiced]],0)</f>
        <v>0</v>
      </c>
      <c r="AX36" s="18">
        <f>IF(InputInvoicesPaid[[#This Row],[EOMonth]]=EOMONTH(FY04_M04,0),InputInvoicesPaid[[#This Row],[Amount Invoiced]],0)</f>
        <v>0</v>
      </c>
      <c r="AY36" s="18">
        <f>IF(InputInvoicesPaid[[#This Row],[EOMonth]]=EOMONTH(FY04_M05,0),InputInvoicesPaid[[#This Row],[Amount Invoiced]],0)</f>
        <v>0</v>
      </c>
      <c r="AZ36" s="18">
        <f>IF(InputInvoicesPaid[[#This Row],[EOMonth]]=EOMONTH(FY04_M06,0),InputInvoicesPaid[[#This Row],[Amount Invoiced]],0)</f>
        <v>0</v>
      </c>
      <c r="BA36" s="18">
        <f>IF(InputInvoicesPaid[[#This Row],[EOMonth]]=EOMONTH(FY04_M07,0),InputInvoicesPaid[[#This Row],[Amount Invoiced]],0)</f>
        <v>0</v>
      </c>
      <c r="BB36" s="18">
        <f>IF(InputInvoicesPaid[[#This Row],[EOMonth]]=EOMONTH(FY04_M08,0),InputInvoicesPaid[[#This Row],[Amount Invoiced]],0)</f>
        <v>0</v>
      </c>
      <c r="BC36" s="18">
        <f>IF(InputInvoicesPaid[[#This Row],[EOMonth]]=EOMONTH(FY04_M09,0),InputInvoicesPaid[[#This Row],[Amount Invoiced]],0)</f>
        <v>0</v>
      </c>
      <c r="BD36" s="18">
        <f>IF(InputInvoicesPaid[[#This Row],[EOMonth]]=EOMONTH(FY04_M10,0),InputInvoicesPaid[[#This Row],[Amount Invoiced]],0)</f>
        <v>0</v>
      </c>
      <c r="BE36" s="18">
        <f>IF(InputInvoicesPaid[[#This Row],[EOMonth]]=EOMONTH(FY04_M11,0),InputInvoicesPaid[[#This Row],[Amount Invoiced]],0)</f>
        <v>0</v>
      </c>
      <c r="BF36" s="18">
        <f>IF(InputInvoicesPaid[[#This Row],[EOMonth]]=EOMONTH(FY04_M12,0),InputInvoicesPaid[[#This Row],[Amount Invoiced]],0)</f>
        <v>0</v>
      </c>
      <c r="BG36" s="18">
        <f>IF(InputInvoicesPaid[[#This Row],[EOMonth]]=EOMONTH(FY05_M01,0),InputInvoicesPaid[[#This Row],[Amount Invoiced]],0)</f>
        <v>0</v>
      </c>
      <c r="BH36" s="18">
        <f>IF(InputInvoicesPaid[[#This Row],[EOMonth]]=EOMONTH(FY05_M02,0),InputInvoicesPaid[[#This Row],[Amount Invoiced]],0)</f>
        <v>0</v>
      </c>
      <c r="BI36" s="18">
        <f>IF(InputInvoicesPaid[[#This Row],[EOMonth]]=EOMONTH(FY05_M03,0),InputInvoicesPaid[[#This Row],[Amount Invoiced]],0)</f>
        <v>0</v>
      </c>
      <c r="BJ36" s="18">
        <f>IF(InputInvoicesPaid[[#This Row],[EOMonth]]=EOMONTH(FY05_M04,0),InputInvoicesPaid[[#This Row],[Amount Invoiced]],0)</f>
        <v>0</v>
      </c>
      <c r="BK36" s="18">
        <f>IF(InputInvoicesPaid[[#This Row],[EOMonth]]=EOMONTH(FY05_M05,0),InputInvoicesPaid[[#This Row],[Amount Invoiced]],0)</f>
        <v>0</v>
      </c>
      <c r="BL36" s="18">
        <f>IF(InputInvoicesPaid[[#This Row],[EOMonth]]=EOMONTH(FY05_M06,0),InputInvoicesPaid[[#This Row],[Amount Invoiced]],0)</f>
        <v>0</v>
      </c>
      <c r="BM36" s="18">
        <f>IF(InputInvoicesPaid[[#This Row],[EOMonth]]=EOMONTH(FY05_M07,0),InputInvoicesPaid[[#This Row],[Amount Invoiced]],0)</f>
        <v>0</v>
      </c>
      <c r="BN36" s="18">
        <f>IF(InputInvoicesPaid[[#This Row],[EOMonth]]=EOMONTH(FY05_M08,0),InputInvoicesPaid[[#This Row],[Amount Invoiced]],0)</f>
        <v>0</v>
      </c>
      <c r="BO36" s="18">
        <f>IF(InputInvoicesPaid[[#This Row],[EOMonth]]=EOMONTH(FY05_M09,0),InputInvoicesPaid[[#This Row],[Amount Invoiced]],0)</f>
        <v>0</v>
      </c>
      <c r="BP36" s="18">
        <f>IF(InputInvoicesPaid[[#This Row],[EOMonth]]=EOMONTH(FY05_M10,0),InputInvoicesPaid[[#This Row],[Amount Invoiced]],0)</f>
        <v>0</v>
      </c>
      <c r="BQ36" s="18">
        <f>IF(InputInvoicesPaid[[#This Row],[EOMonth]]=EOMONTH(FY05_M11,0),InputInvoicesPaid[[#This Row],[Amount Invoiced]],0)</f>
        <v>0</v>
      </c>
      <c r="BR36" s="18">
        <f>IF(InputInvoicesPaid[[#This Row],[EOMonth]]=EOMONTH(FY05_M12,0),InputInvoicesPaid[[#This Row],[Amount Invoiced]],0)</f>
        <v>0</v>
      </c>
    </row>
    <row r="37" spans="2:70" ht="16.5" thickTop="1" thickBot="1" x14ac:dyDescent="0.3">
      <c r="B37" s="68"/>
      <c r="C37" s="6"/>
      <c r="D37" s="68"/>
      <c r="E37" s="68"/>
      <c r="F37" s="11"/>
      <c r="G37" s="6"/>
      <c r="H37" s="69" t="str">
        <f>IF(ISBLANK(InputInvoicesPaid[[#This Row],[Date Invoiced]]),"",EOMONTH(InputInvoicesPaid[[#This Row],[Date Invoiced]],0))</f>
        <v/>
      </c>
      <c r="I37" s="69"/>
      <c r="K37" s="10">
        <f>IF(InputInvoicesPaid[[#This Row],[EOMonth]]=EOMONTH(FY01_M01,0),InputInvoicesPaid[[#This Row],[Amount Invoiced]],0)</f>
        <v>0</v>
      </c>
      <c r="L37" s="10">
        <f>IF(InputInvoicesPaid[[#This Row],[EOMonth]]=EOMONTH(FY01_M02,0),InputInvoicesPaid[[#This Row],[Amount Invoiced]],0)</f>
        <v>0</v>
      </c>
      <c r="M37" s="10">
        <f>IF(InputInvoicesPaid[[#This Row],[EOMonth]]=EOMONTH(FY01_M03,0),InputInvoicesPaid[[#This Row],[Amount Invoiced]],0)</f>
        <v>0</v>
      </c>
      <c r="N37" s="10">
        <f>IF(InputInvoicesPaid[[#This Row],[EOMonth]]=EOMONTH(FY01_M04,0),InputInvoicesPaid[[#This Row],[Amount Invoiced]],0)</f>
        <v>0</v>
      </c>
      <c r="O37" s="10">
        <f>IF(InputInvoicesPaid[[#This Row],[EOMonth]]=EOMONTH(FY01_M05,0),InputInvoicesPaid[[#This Row],[Amount Invoiced]],0)</f>
        <v>0</v>
      </c>
      <c r="P37" s="10">
        <f>IF(InputInvoicesPaid[[#This Row],[EOMonth]]=EOMONTH(FY01_M06,0),InputInvoicesPaid[[#This Row],[Amount Invoiced]],0)</f>
        <v>0</v>
      </c>
      <c r="Q37" s="10">
        <f>IF(InputInvoicesPaid[[#This Row],[EOMonth]]=EOMONTH(FY01_M07,0),InputInvoicesPaid[[#This Row],[Amount Invoiced]],0)</f>
        <v>0</v>
      </c>
      <c r="R37" s="10">
        <f>IF(InputInvoicesPaid[[#This Row],[EOMonth]]=EOMONTH(FY01_M08,0),InputInvoicesPaid[[#This Row],[Amount Invoiced]],0)</f>
        <v>0</v>
      </c>
      <c r="S37" s="10">
        <f>IF(InputInvoicesPaid[[#This Row],[EOMonth]]=EOMONTH(FY01_M09,0),InputInvoicesPaid[[#This Row],[Amount Invoiced]],0)</f>
        <v>0</v>
      </c>
      <c r="T37" s="10">
        <f>IF(InputInvoicesPaid[[#This Row],[EOMonth]]=EOMONTH(FY01_M10,0),InputInvoicesPaid[[#This Row],[Amount Invoiced]],0)</f>
        <v>0</v>
      </c>
      <c r="U37" s="10">
        <f>IF(InputInvoicesPaid[[#This Row],[EOMonth]]=EOMONTH(FY01_M11,0),InputInvoicesPaid[[#This Row],[Amount Invoiced]],0)</f>
        <v>0</v>
      </c>
      <c r="V37" s="10">
        <f>IF(InputInvoicesPaid[[#This Row],[EOMonth]]=EOMONTH(FY01_M12,0),InputInvoicesPaid[[#This Row],[Amount Invoiced]],0)</f>
        <v>0</v>
      </c>
      <c r="W37" s="18">
        <f>IF(InputInvoicesPaid[[#This Row],[EOMonth]]=EOMONTH(FY02_M01,0),InputInvoicesPaid[[#This Row],[Amount Invoiced]],0)</f>
        <v>0</v>
      </c>
      <c r="X37" s="18">
        <f>IF(InputInvoicesPaid[[#This Row],[EOMonth]]=EOMONTH(FY02_M02,0),InputInvoicesPaid[[#This Row],[Amount Invoiced]],0)</f>
        <v>0</v>
      </c>
      <c r="Y37" s="18">
        <f>IF(InputInvoicesPaid[[#This Row],[EOMonth]]=EOMONTH(FY02_M03,0),InputInvoicesPaid[[#This Row],[Amount Invoiced]],0)</f>
        <v>0</v>
      </c>
      <c r="Z37" s="18">
        <f>IF(InputInvoicesPaid[[#This Row],[EOMonth]]=EOMONTH(FY02_M04,0),InputInvoicesPaid[[#This Row],[Amount Invoiced]],0)</f>
        <v>0</v>
      </c>
      <c r="AA37" s="18">
        <f>IF(InputInvoicesPaid[[#This Row],[EOMonth]]=EOMONTH(FY02_M05,0),InputInvoicesPaid[[#This Row],[Amount Invoiced]],0)</f>
        <v>0</v>
      </c>
      <c r="AB37" s="18">
        <f>IF(InputInvoicesPaid[[#This Row],[EOMonth]]=EOMONTH(FY02_M06,0),InputInvoicesPaid[[#This Row],[Amount Invoiced]],0)</f>
        <v>0</v>
      </c>
      <c r="AC37" s="18">
        <f>IF(InputInvoicesPaid[[#This Row],[EOMonth]]=EOMONTH(FY02_M07,0),InputInvoicesPaid[[#This Row],[Amount Invoiced]],0)</f>
        <v>0</v>
      </c>
      <c r="AD37" s="18">
        <f>IF(InputInvoicesPaid[[#This Row],[EOMonth]]=EOMONTH(FY02_M08,0),InputInvoicesPaid[[#This Row],[Amount Invoiced]],0)</f>
        <v>0</v>
      </c>
      <c r="AE37" s="18">
        <f>IF(InputInvoicesPaid[[#This Row],[EOMonth]]=EOMONTH(FY02_M09,0),InputInvoicesPaid[[#This Row],[Amount Invoiced]],0)</f>
        <v>0</v>
      </c>
      <c r="AF37" s="18">
        <f>IF(InputInvoicesPaid[[#This Row],[EOMonth]]=EOMONTH(FY02_M10,0),InputInvoicesPaid[[#This Row],[Amount Invoiced]],0)</f>
        <v>0</v>
      </c>
      <c r="AG37" s="18">
        <f>IF(InputInvoicesPaid[[#This Row],[EOMonth]]=EOMONTH(FY02_M11,0),InputInvoicesPaid[[#This Row],[Amount Invoiced]],0)</f>
        <v>0</v>
      </c>
      <c r="AH37" s="18">
        <f>IF(InputInvoicesPaid[[#This Row],[EOMonth]]=EOMONTH(FY02_M12,0),InputInvoicesPaid[[#This Row],[Amount Invoiced]],0)</f>
        <v>0</v>
      </c>
      <c r="AI37" s="18">
        <f>IF(InputInvoicesPaid[[#This Row],[EOMonth]]=EOMONTH(FY03_M01,0),InputInvoicesPaid[[#This Row],[Amount Invoiced]],0)</f>
        <v>0</v>
      </c>
      <c r="AJ37" s="18">
        <f>IF(InputInvoicesPaid[[#This Row],[EOMonth]]=EOMONTH(FY03_M02,0),InputInvoicesPaid[[#This Row],[Amount Invoiced]],0)</f>
        <v>0</v>
      </c>
      <c r="AK37" s="18">
        <f>IF(InputInvoicesPaid[[#This Row],[EOMonth]]=EOMONTH(FY03_M03,0),InputInvoicesPaid[[#This Row],[Amount Invoiced]],0)</f>
        <v>0</v>
      </c>
      <c r="AL37" s="18">
        <f>IF(InputInvoicesPaid[[#This Row],[EOMonth]]=EOMONTH(FY03_M04,0),InputInvoicesPaid[[#This Row],[Amount Invoiced]],0)</f>
        <v>0</v>
      </c>
      <c r="AM37" s="18">
        <f>IF(InputInvoicesPaid[[#This Row],[EOMonth]]=EOMONTH(FY03_M05,0),InputInvoicesPaid[[#This Row],[Amount Invoiced]],0)</f>
        <v>0</v>
      </c>
      <c r="AN37" s="18">
        <f>IF(InputInvoicesPaid[[#This Row],[EOMonth]]=EOMONTH(FY03_M06,0),InputInvoicesPaid[[#This Row],[Amount Invoiced]],0)</f>
        <v>0</v>
      </c>
      <c r="AO37" s="18">
        <f>IF(InputInvoicesPaid[[#This Row],[EOMonth]]=EOMONTH(FY03_M07,0),InputInvoicesPaid[[#This Row],[Amount Invoiced]],0)</f>
        <v>0</v>
      </c>
      <c r="AP37" s="18">
        <f>IF(InputInvoicesPaid[[#This Row],[EOMonth]]=EOMONTH(FY03_M08,0),InputInvoicesPaid[[#This Row],[Amount Invoiced]],0)</f>
        <v>0</v>
      </c>
      <c r="AQ37" s="18">
        <f>IF(InputInvoicesPaid[[#This Row],[EOMonth]]=EOMONTH(FY03_M09,0),InputInvoicesPaid[[#This Row],[Amount Invoiced]],0)</f>
        <v>0</v>
      </c>
      <c r="AR37" s="18">
        <f>IF(InputInvoicesPaid[[#This Row],[EOMonth]]=EOMONTH(FY03_M10,0),InputInvoicesPaid[[#This Row],[Amount Invoiced]],0)</f>
        <v>0</v>
      </c>
      <c r="AS37" s="18">
        <f>IF(InputInvoicesPaid[[#This Row],[EOMonth]]=EOMONTH(FY03_M11,0),InputInvoicesPaid[[#This Row],[Amount Invoiced]],0)</f>
        <v>0</v>
      </c>
      <c r="AT37" s="18">
        <f>IF(InputInvoicesPaid[[#This Row],[EOMonth]]=EOMONTH(FY03_M12,0),InputInvoicesPaid[[#This Row],[Amount Invoiced]],0)</f>
        <v>0</v>
      </c>
      <c r="AU37" s="18">
        <f>IF(InputInvoicesPaid[[#This Row],[EOMonth]]=EOMONTH(FY04_M01,0),InputInvoicesPaid[[#This Row],[Amount Invoiced]],0)</f>
        <v>0</v>
      </c>
      <c r="AV37" s="18">
        <f>IF(InputInvoicesPaid[[#This Row],[EOMonth]]=EOMONTH(FY04_M02,0),InputInvoicesPaid[[#This Row],[Amount Invoiced]],0)</f>
        <v>0</v>
      </c>
      <c r="AW37" s="18">
        <f>IF(InputInvoicesPaid[[#This Row],[EOMonth]]=EOMONTH(FY04_M03,0),InputInvoicesPaid[[#This Row],[Amount Invoiced]],0)</f>
        <v>0</v>
      </c>
      <c r="AX37" s="18">
        <f>IF(InputInvoicesPaid[[#This Row],[EOMonth]]=EOMONTH(FY04_M04,0),InputInvoicesPaid[[#This Row],[Amount Invoiced]],0)</f>
        <v>0</v>
      </c>
      <c r="AY37" s="18">
        <f>IF(InputInvoicesPaid[[#This Row],[EOMonth]]=EOMONTH(FY04_M05,0),InputInvoicesPaid[[#This Row],[Amount Invoiced]],0)</f>
        <v>0</v>
      </c>
      <c r="AZ37" s="18">
        <f>IF(InputInvoicesPaid[[#This Row],[EOMonth]]=EOMONTH(FY04_M06,0),InputInvoicesPaid[[#This Row],[Amount Invoiced]],0)</f>
        <v>0</v>
      </c>
      <c r="BA37" s="18">
        <f>IF(InputInvoicesPaid[[#This Row],[EOMonth]]=EOMONTH(FY04_M07,0),InputInvoicesPaid[[#This Row],[Amount Invoiced]],0)</f>
        <v>0</v>
      </c>
      <c r="BB37" s="18">
        <f>IF(InputInvoicesPaid[[#This Row],[EOMonth]]=EOMONTH(FY04_M08,0),InputInvoicesPaid[[#This Row],[Amount Invoiced]],0)</f>
        <v>0</v>
      </c>
      <c r="BC37" s="18">
        <f>IF(InputInvoicesPaid[[#This Row],[EOMonth]]=EOMONTH(FY04_M09,0),InputInvoicesPaid[[#This Row],[Amount Invoiced]],0)</f>
        <v>0</v>
      </c>
      <c r="BD37" s="18">
        <f>IF(InputInvoicesPaid[[#This Row],[EOMonth]]=EOMONTH(FY04_M10,0),InputInvoicesPaid[[#This Row],[Amount Invoiced]],0)</f>
        <v>0</v>
      </c>
      <c r="BE37" s="18">
        <f>IF(InputInvoicesPaid[[#This Row],[EOMonth]]=EOMONTH(FY04_M11,0),InputInvoicesPaid[[#This Row],[Amount Invoiced]],0)</f>
        <v>0</v>
      </c>
      <c r="BF37" s="18">
        <f>IF(InputInvoicesPaid[[#This Row],[EOMonth]]=EOMONTH(FY04_M12,0),InputInvoicesPaid[[#This Row],[Amount Invoiced]],0)</f>
        <v>0</v>
      </c>
      <c r="BG37" s="18">
        <f>IF(InputInvoicesPaid[[#This Row],[EOMonth]]=EOMONTH(FY05_M01,0),InputInvoicesPaid[[#This Row],[Amount Invoiced]],0)</f>
        <v>0</v>
      </c>
      <c r="BH37" s="18">
        <f>IF(InputInvoicesPaid[[#This Row],[EOMonth]]=EOMONTH(FY05_M02,0),InputInvoicesPaid[[#This Row],[Amount Invoiced]],0)</f>
        <v>0</v>
      </c>
      <c r="BI37" s="18">
        <f>IF(InputInvoicesPaid[[#This Row],[EOMonth]]=EOMONTH(FY05_M03,0),InputInvoicesPaid[[#This Row],[Amount Invoiced]],0)</f>
        <v>0</v>
      </c>
      <c r="BJ37" s="18">
        <f>IF(InputInvoicesPaid[[#This Row],[EOMonth]]=EOMONTH(FY05_M04,0),InputInvoicesPaid[[#This Row],[Amount Invoiced]],0)</f>
        <v>0</v>
      </c>
      <c r="BK37" s="18">
        <f>IF(InputInvoicesPaid[[#This Row],[EOMonth]]=EOMONTH(FY05_M05,0),InputInvoicesPaid[[#This Row],[Amount Invoiced]],0)</f>
        <v>0</v>
      </c>
      <c r="BL37" s="18">
        <f>IF(InputInvoicesPaid[[#This Row],[EOMonth]]=EOMONTH(FY05_M06,0),InputInvoicesPaid[[#This Row],[Amount Invoiced]],0)</f>
        <v>0</v>
      </c>
      <c r="BM37" s="18">
        <f>IF(InputInvoicesPaid[[#This Row],[EOMonth]]=EOMONTH(FY05_M07,0),InputInvoicesPaid[[#This Row],[Amount Invoiced]],0)</f>
        <v>0</v>
      </c>
      <c r="BN37" s="18">
        <f>IF(InputInvoicesPaid[[#This Row],[EOMonth]]=EOMONTH(FY05_M08,0),InputInvoicesPaid[[#This Row],[Amount Invoiced]],0)</f>
        <v>0</v>
      </c>
      <c r="BO37" s="18">
        <f>IF(InputInvoicesPaid[[#This Row],[EOMonth]]=EOMONTH(FY05_M09,0),InputInvoicesPaid[[#This Row],[Amount Invoiced]],0)</f>
        <v>0</v>
      </c>
      <c r="BP37" s="18">
        <f>IF(InputInvoicesPaid[[#This Row],[EOMonth]]=EOMONTH(FY05_M10,0),InputInvoicesPaid[[#This Row],[Amount Invoiced]],0)</f>
        <v>0</v>
      </c>
      <c r="BQ37" s="18">
        <f>IF(InputInvoicesPaid[[#This Row],[EOMonth]]=EOMONTH(FY05_M11,0),InputInvoicesPaid[[#This Row],[Amount Invoiced]],0)</f>
        <v>0</v>
      </c>
      <c r="BR37" s="18">
        <f>IF(InputInvoicesPaid[[#This Row],[EOMonth]]=EOMONTH(FY05_M12,0),InputInvoicesPaid[[#This Row],[Amount Invoiced]],0)</f>
        <v>0</v>
      </c>
    </row>
    <row r="38" spans="2:70" ht="16.5" thickTop="1" thickBot="1" x14ac:dyDescent="0.3">
      <c r="B38" s="68"/>
      <c r="C38" s="6"/>
      <c r="D38" s="68"/>
      <c r="E38" s="68"/>
      <c r="F38" s="11"/>
      <c r="G38" s="6"/>
      <c r="H38" s="69" t="str">
        <f>IF(ISBLANK(InputInvoicesPaid[[#This Row],[Date Invoiced]]),"",EOMONTH(InputInvoicesPaid[[#This Row],[Date Invoiced]],0))</f>
        <v/>
      </c>
      <c r="I38" s="69"/>
      <c r="K38" s="10">
        <f>IF(InputInvoicesPaid[[#This Row],[EOMonth]]=EOMONTH(FY01_M01,0),InputInvoicesPaid[[#This Row],[Amount Invoiced]],0)</f>
        <v>0</v>
      </c>
      <c r="L38" s="10">
        <f>IF(InputInvoicesPaid[[#This Row],[EOMonth]]=EOMONTH(FY01_M02,0),InputInvoicesPaid[[#This Row],[Amount Invoiced]],0)</f>
        <v>0</v>
      </c>
      <c r="M38" s="10">
        <f>IF(InputInvoicesPaid[[#This Row],[EOMonth]]=EOMONTH(FY01_M03,0),InputInvoicesPaid[[#This Row],[Amount Invoiced]],0)</f>
        <v>0</v>
      </c>
      <c r="N38" s="10">
        <f>IF(InputInvoicesPaid[[#This Row],[EOMonth]]=EOMONTH(FY01_M04,0),InputInvoicesPaid[[#This Row],[Amount Invoiced]],0)</f>
        <v>0</v>
      </c>
      <c r="O38" s="10">
        <f>IF(InputInvoicesPaid[[#This Row],[EOMonth]]=EOMONTH(FY01_M05,0),InputInvoicesPaid[[#This Row],[Amount Invoiced]],0)</f>
        <v>0</v>
      </c>
      <c r="P38" s="10">
        <f>IF(InputInvoicesPaid[[#This Row],[EOMonth]]=EOMONTH(FY01_M06,0),InputInvoicesPaid[[#This Row],[Amount Invoiced]],0)</f>
        <v>0</v>
      </c>
      <c r="Q38" s="10">
        <f>IF(InputInvoicesPaid[[#This Row],[EOMonth]]=EOMONTH(FY01_M07,0),InputInvoicesPaid[[#This Row],[Amount Invoiced]],0)</f>
        <v>0</v>
      </c>
      <c r="R38" s="10">
        <f>IF(InputInvoicesPaid[[#This Row],[EOMonth]]=EOMONTH(FY01_M08,0),InputInvoicesPaid[[#This Row],[Amount Invoiced]],0)</f>
        <v>0</v>
      </c>
      <c r="S38" s="10">
        <f>IF(InputInvoicesPaid[[#This Row],[EOMonth]]=EOMONTH(FY01_M09,0),InputInvoicesPaid[[#This Row],[Amount Invoiced]],0)</f>
        <v>0</v>
      </c>
      <c r="T38" s="10">
        <f>IF(InputInvoicesPaid[[#This Row],[EOMonth]]=EOMONTH(FY01_M10,0),InputInvoicesPaid[[#This Row],[Amount Invoiced]],0)</f>
        <v>0</v>
      </c>
      <c r="U38" s="10">
        <f>IF(InputInvoicesPaid[[#This Row],[EOMonth]]=EOMONTH(FY01_M11,0),InputInvoicesPaid[[#This Row],[Amount Invoiced]],0)</f>
        <v>0</v>
      </c>
      <c r="V38" s="10">
        <f>IF(InputInvoicesPaid[[#This Row],[EOMonth]]=EOMONTH(FY01_M12,0),InputInvoicesPaid[[#This Row],[Amount Invoiced]],0)</f>
        <v>0</v>
      </c>
      <c r="W38" s="18">
        <f>IF(InputInvoicesPaid[[#This Row],[EOMonth]]=EOMONTH(FY02_M01,0),InputInvoicesPaid[[#This Row],[Amount Invoiced]],0)</f>
        <v>0</v>
      </c>
      <c r="X38" s="18">
        <f>IF(InputInvoicesPaid[[#This Row],[EOMonth]]=EOMONTH(FY02_M02,0),InputInvoicesPaid[[#This Row],[Amount Invoiced]],0)</f>
        <v>0</v>
      </c>
      <c r="Y38" s="18">
        <f>IF(InputInvoicesPaid[[#This Row],[EOMonth]]=EOMONTH(FY02_M03,0),InputInvoicesPaid[[#This Row],[Amount Invoiced]],0)</f>
        <v>0</v>
      </c>
      <c r="Z38" s="18">
        <f>IF(InputInvoicesPaid[[#This Row],[EOMonth]]=EOMONTH(FY02_M04,0),InputInvoicesPaid[[#This Row],[Amount Invoiced]],0)</f>
        <v>0</v>
      </c>
      <c r="AA38" s="18">
        <f>IF(InputInvoicesPaid[[#This Row],[EOMonth]]=EOMONTH(FY02_M05,0),InputInvoicesPaid[[#This Row],[Amount Invoiced]],0)</f>
        <v>0</v>
      </c>
      <c r="AB38" s="18">
        <f>IF(InputInvoicesPaid[[#This Row],[EOMonth]]=EOMONTH(FY02_M06,0),InputInvoicesPaid[[#This Row],[Amount Invoiced]],0)</f>
        <v>0</v>
      </c>
      <c r="AC38" s="18">
        <f>IF(InputInvoicesPaid[[#This Row],[EOMonth]]=EOMONTH(FY02_M07,0),InputInvoicesPaid[[#This Row],[Amount Invoiced]],0)</f>
        <v>0</v>
      </c>
      <c r="AD38" s="18">
        <f>IF(InputInvoicesPaid[[#This Row],[EOMonth]]=EOMONTH(FY02_M08,0),InputInvoicesPaid[[#This Row],[Amount Invoiced]],0)</f>
        <v>0</v>
      </c>
      <c r="AE38" s="18">
        <f>IF(InputInvoicesPaid[[#This Row],[EOMonth]]=EOMONTH(FY02_M09,0),InputInvoicesPaid[[#This Row],[Amount Invoiced]],0)</f>
        <v>0</v>
      </c>
      <c r="AF38" s="18">
        <f>IF(InputInvoicesPaid[[#This Row],[EOMonth]]=EOMONTH(FY02_M10,0),InputInvoicesPaid[[#This Row],[Amount Invoiced]],0)</f>
        <v>0</v>
      </c>
      <c r="AG38" s="18">
        <f>IF(InputInvoicesPaid[[#This Row],[EOMonth]]=EOMONTH(FY02_M11,0),InputInvoicesPaid[[#This Row],[Amount Invoiced]],0)</f>
        <v>0</v>
      </c>
      <c r="AH38" s="18">
        <f>IF(InputInvoicesPaid[[#This Row],[EOMonth]]=EOMONTH(FY02_M12,0),InputInvoicesPaid[[#This Row],[Amount Invoiced]],0)</f>
        <v>0</v>
      </c>
      <c r="AI38" s="18">
        <f>IF(InputInvoicesPaid[[#This Row],[EOMonth]]=EOMONTH(FY03_M01,0),InputInvoicesPaid[[#This Row],[Amount Invoiced]],0)</f>
        <v>0</v>
      </c>
      <c r="AJ38" s="18">
        <f>IF(InputInvoicesPaid[[#This Row],[EOMonth]]=EOMONTH(FY03_M02,0),InputInvoicesPaid[[#This Row],[Amount Invoiced]],0)</f>
        <v>0</v>
      </c>
      <c r="AK38" s="18">
        <f>IF(InputInvoicesPaid[[#This Row],[EOMonth]]=EOMONTH(FY03_M03,0),InputInvoicesPaid[[#This Row],[Amount Invoiced]],0)</f>
        <v>0</v>
      </c>
      <c r="AL38" s="18">
        <f>IF(InputInvoicesPaid[[#This Row],[EOMonth]]=EOMONTH(FY03_M04,0),InputInvoicesPaid[[#This Row],[Amount Invoiced]],0)</f>
        <v>0</v>
      </c>
      <c r="AM38" s="18">
        <f>IF(InputInvoicesPaid[[#This Row],[EOMonth]]=EOMONTH(FY03_M05,0),InputInvoicesPaid[[#This Row],[Amount Invoiced]],0)</f>
        <v>0</v>
      </c>
      <c r="AN38" s="18">
        <f>IF(InputInvoicesPaid[[#This Row],[EOMonth]]=EOMONTH(FY03_M06,0),InputInvoicesPaid[[#This Row],[Amount Invoiced]],0)</f>
        <v>0</v>
      </c>
      <c r="AO38" s="18">
        <f>IF(InputInvoicesPaid[[#This Row],[EOMonth]]=EOMONTH(FY03_M07,0),InputInvoicesPaid[[#This Row],[Amount Invoiced]],0)</f>
        <v>0</v>
      </c>
      <c r="AP38" s="18">
        <f>IF(InputInvoicesPaid[[#This Row],[EOMonth]]=EOMONTH(FY03_M08,0),InputInvoicesPaid[[#This Row],[Amount Invoiced]],0)</f>
        <v>0</v>
      </c>
      <c r="AQ38" s="18">
        <f>IF(InputInvoicesPaid[[#This Row],[EOMonth]]=EOMONTH(FY03_M09,0),InputInvoicesPaid[[#This Row],[Amount Invoiced]],0)</f>
        <v>0</v>
      </c>
      <c r="AR38" s="18">
        <f>IF(InputInvoicesPaid[[#This Row],[EOMonth]]=EOMONTH(FY03_M10,0),InputInvoicesPaid[[#This Row],[Amount Invoiced]],0)</f>
        <v>0</v>
      </c>
      <c r="AS38" s="18">
        <f>IF(InputInvoicesPaid[[#This Row],[EOMonth]]=EOMONTH(FY03_M11,0),InputInvoicesPaid[[#This Row],[Amount Invoiced]],0)</f>
        <v>0</v>
      </c>
      <c r="AT38" s="18">
        <f>IF(InputInvoicesPaid[[#This Row],[EOMonth]]=EOMONTH(FY03_M12,0),InputInvoicesPaid[[#This Row],[Amount Invoiced]],0)</f>
        <v>0</v>
      </c>
      <c r="AU38" s="18">
        <f>IF(InputInvoicesPaid[[#This Row],[EOMonth]]=EOMONTH(FY04_M01,0),InputInvoicesPaid[[#This Row],[Amount Invoiced]],0)</f>
        <v>0</v>
      </c>
      <c r="AV38" s="18">
        <f>IF(InputInvoicesPaid[[#This Row],[EOMonth]]=EOMONTH(FY04_M02,0),InputInvoicesPaid[[#This Row],[Amount Invoiced]],0)</f>
        <v>0</v>
      </c>
      <c r="AW38" s="18">
        <f>IF(InputInvoicesPaid[[#This Row],[EOMonth]]=EOMONTH(FY04_M03,0),InputInvoicesPaid[[#This Row],[Amount Invoiced]],0)</f>
        <v>0</v>
      </c>
      <c r="AX38" s="18">
        <f>IF(InputInvoicesPaid[[#This Row],[EOMonth]]=EOMONTH(FY04_M04,0),InputInvoicesPaid[[#This Row],[Amount Invoiced]],0)</f>
        <v>0</v>
      </c>
      <c r="AY38" s="18">
        <f>IF(InputInvoicesPaid[[#This Row],[EOMonth]]=EOMONTH(FY04_M05,0),InputInvoicesPaid[[#This Row],[Amount Invoiced]],0)</f>
        <v>0</v>
      </c>
      <c r="AZ38" s="18">
        <f>IF(InputInvoicesPaid[[#This Row],[EOMonth]]=EOMONTH(FY04_M06,0),InputInvoicesPaid[[#This Row],[Amount Invoiced]],0)</f>
        <v>0</v>
      </c>
      <c r="BA38" s="18">
        <f>IF(InputInvoicesPaid[[#This Row],[EOMonth]]=EOMONTH(FY04_M07,0),InputInvoicesPaid[[#This Row],[Amount Invoiced]],0)</f>
        <v>0</v>
      </c>
      <c r="BB38" s="18">
        <f>IF(InputInvoicesPaid[[#This Row],[EOMonth]]=EOMONTH(FY04_M08,0),InputInvoicesPaid[[#This Row],[Amount Invoiced]],0)</f>
        <v>0</v>
      </c>
      <c r="BC38" s="18">
        <f>IF(InputInvoicesPaid[[#This Row],[EOMonth]]=EOMONTH(FY04_M09,0),InputInvoicesPaid[[#This Row],[Amount Invoiced]],0)</f>
        <v>0</v>
      </c>
      <c r="BD38" s="18">
        <f>IF(InputInvoicesPaid[[#This Row],[EOMonth]]=EOMONTH(FY04_M10,0),InputInvoicesPaid[[#This Row],[Amount Invoiced]],0)</f>
        <v>0</v>
      </c>
      <c r="BE38" s="18">
        <f>IF(InputInvoicesPaid[[#This Row],[EOMonth]]=EOMONTH(FY04_M11,0),InputInvoicesPaid[[#This Row],[Amount Invoiced]],0)</f>
        <v>0</v>
      </c>
      <c r="BF38" s="18">
        <f>IF(InputInvoicesPaid[[#This Row],[EOMonth]]=EOMONTH(FY04_M12,0),InputInvoicesPaid[[#This Row],[Amount Invoiced]],0)</f>
        <v>0</v>
      </c>
      <c r="BG38" s="18">
        <f>IF(InputInvoicesPaid[[#This Row],[EOMonth]]=EOMONTH(FY05_M01,0),InputInvoicesPaid[[#This Row],[Amount Invoiced]],0)</f>
        <v>0</v>
      </c>
      <c r="BH38" s="18">
        <f>IF(InputInvoicesPaid[[#This Row],[EOMonth]]=EOMONTH(FY05_M02,0),InputInvoicesPaid[[#This Row],[Amount Invoiced]],0)</f>
        <v>0</v>
      </c>
      <c r="BI38" s="18">
        <f>IF(InputInvoicesPaid[[#This Row],[EOMonth]]=EOMONTH(FY05_M03,0),InputInvoicesPaid[[#This Row],[Amount Invoiced]],0)</f>
        <v>0</v>
      </c>
      <c r="BJ38" s="18">
        <f>IF(InputInvoicesPaid[[#This Row],[EOMonth]]=EOMONTH(FY05_M04,0),InputInvoicesPaid[[#This Row],[Amount Invoiced]],0)</f>
        <v>0</v>
      </c>
      <c r="BK38" s="18">
        <f>IF(InputInvoicesPaid[[#This Row],[EOMonth]]=EOMONTH(FY05_M05,0),InputInvoicesPaid[[#This Row],[Amount Invoiced]],0)</f>
        <v>0</v>
      </c>
      <c r="BL38" s="18">
        <f>IF(InputInvoicesPaid[[#This Row],[EOMonth]]=EOMONTH(FY05_M06,0),InputInvoicesPaid[[#This Row],[Amount Invoiced]],0)</f>
        <v>0</v>
      </c>
      <c r="BM38" s="18">
        <f>IF(InputInvoicesPaid[[#This Row],[EOMonth]]=EOMONTH(FY05_M07,0),InputInvoicesPaid[[#This Row],[Amount Invoiced]],0)</f>
        <v>0</v>
      </c>
      <c r="BN38" s="18">
        <f>IF(InputInvoicesPaid[[#This Row],[EOMonth]]=EOMONTH(FY05_M08,0),InputInvoicesPaid[[#This Row],[Amount Invoiced]],0)</f>
        <v>0</v>
      </c>
      <c r="BO38" s="18">
        <f>IF(InputInvoicesPaid[[#This Row],[EOMonth]]=EOMONTH(FY05_M09,0),InputInvoicesPaid[[#This Row],[Amount Invoiced]],0)</f>
        <v>0</v>
      </c>
      <c r="BP38" s="18">
        <f>IF(InputInvoicesPaid[[#This Row],[EOMonth]]=EOMONTH(FY05_M10,0),InputInvoicesPaid[[#This Row],[Amount Invoiced]],0)</f>
        <v>0</v>
      </c>
      <c r="BQ38" s="18">
        <f>IF(InputInvoicesPaid[[#This Row],[EOMonth]]=EOMONTH(FY05_M11,0),InputInvoicesPaid[[#This Row],[Amount Invoiced]],0)</f>
        <v>0</v>
      </c>
      <c r="BR38" s="18">
        <f>IF(InputInvoicesPaid[[#This Row],[EOMonth]]=EOMONTH(FY05_M12,0),InputInvoicesPaid[[#This Row],[Amount Invoiced]],0)</f>
        <v>0</v>
      </c>
    </row>
    <row r="39" spans="2:70" ht="16.5" thickTop="1" thickBot="1" x14ac:dyDescent="0.3">
      <c r="B39" s="68"/>
      <c r="C39" s="6"/>
      <c r="D39" s="68"/>
      <c r="E39" s="68"/>
      <c r="F39" s="11"/>
      <c r="G39" s="6"/>
      <c r="H39" s="69" t="str">
        <f>IF(ISBLANK(InputInvoicesPaid[[#This Row],[Date Invoiced]]),"",EOMONTH(InputInvoicesPaid[[#This Row],[Date Invoiced]],0))</f>
        <v/>
      </c>
      <c r="I39" s="69"/>
      <c r="K39" s="10">
        <f>IF(InputInvoicesPaid[[#This Row],[EOMonth]]=EOMONTH(FY01_M01,0),InputInvoicesPaid[[#This Row],[Amount Invoiced]],0)</f>
        <v>0</v>
      </c>
      <c r="L39" s="10">
        <f>IF(InputInvoicesPaid[[#This Row],[EOMonth]]=EOMONTH(FY01_M02,0),InputInvoicesPaid[[#This Row],[Amount Invoiced]],0)</f>
        <v>0</v>
      </c>
      <c r="M39" s="10">
        <f>IF(InputInvoicesPaid[[#This Row],[EOMonth]]=EOMONTH(FY01_M03,0),InputInvoicesPaid[[#This Row],[Amount Invoiced]],0)</f>
        <v>0</v>
      </c>
      <c r="N39" s="10">
        <f>IF(InputInvoicesPaid[[#This Row],[EOMonth]]=EOMONTH(FY01_M04,0),InputInvoicesPaid[[#This Row],[Amount Invoiced]],0)</f>
        <v>0</v>
      </c>
      <c r="O39" s="10">
        <f>IF(InputInvoicesPaid[[#This Row],[EOMonth]]=EOMONTH(FY01_M05,0),InputInvoicesPaid[[#This Row],[Amount Invoiced]],0)</f>
        <v>0</v>
      </c>
      <c r="P39" s="10">
        <f>IF(InputInvoicesPaid[[#This Row],[EOMonth]]=EOMONTH(FY01_M06,0),InputInvoicesPaid[[#This Row],[Amount Invoiced]],0)</f>
        <v>0</v>
      </c>
      <c r="Q39" s="10">
        <f>IF(InputInvoicesPaid[[#This Row],[EOMonth]]=EOMONTH(FY01_M07,0),InputInvoicesPaid[[#This Row],[Amount Invoiced]],0)</f>
        <v>0</v>
      </c>
      <c r="R39" s="10">
        <f>IF(InputInvoicesPaid[[#This Row],[EOMonth]]=EOMONTH(FY01_M08,0),InputInvoicesPaid[[#This Row],[Amount Invoiced]],0)</f>
        <v>0</v>
      </c>
      <c r="S39" s="10">
        <f>IF(InputInvoicesPaid[[#This Row],[EOMonth]]=EOMONTH(FY01_M09,0),InputInvoicesPaid[[#This Row],[Amount Invoiced]],0)</f>
        <v>0</v>
      </c>
      <c r="T39" s="10">
        <f>IF(InputInvoicesPaid[[#This Row],[EOMonth]]=EOMONTH(FY01_M10,0),InputInvoicesPaid[[#This Row],[Amount Invoiced]],0)</f>
        <v>0</v>
      </c>
      <c r="U39" s="10">
        <f>IF(InputInvoicesPaid[[#This Row],[EOMonth]]=EOMONTH(FY01_M11,0),InputInvoicesPaid[[#This Row],[Amount Invoiced]],0)</f>
        <v>0</v>
      </c>
      <c r="V39" s="10">
        <f>IF(InputInvoicesPaid[[#This Row],[EOMonth]]=EOMONTH(FY01_M12,0),InputInvoicesPaid[[#This Row],[Amount Invoiced]],0)</f>
        <v>0</v>
      </c>
      <c r="W39" s="18">
        <f>IF(InputInvoicesPaid[[#This Row],[EOMonth]]=EOMONTH(FY02_M01,0),InputInvoicesPaid[[#This Row],[Amount Invoiced]],0)</f>
        <v>0</v>
      </c>
      <c r="X39" s="18">
        <f>IF(InputInvoicesPaid[[#This Row],[EOMonth]]=EOMONTH(FY02_M02,0),InputInvoicesPaid[[#This Row],[Amount Invoiced]],0)</f>
        <v>0</v>
      </c>
      <c r="Y39" s="18">
        <f>IF(InputInvoicesPaid[[#This Row],[EOMonth]]=EOMONTH(FY02_M03,0),InputInvoicesPaid[[#This Row],[Amount Invoiced]],0)</f>
        <v>0</v>
      </c>
      <c r="Z39" s="18">
        <f>IF(InputInvoicesPaid[[#This Row],[EOMonth]]=EOMONTH(FY02_M04,0),InputInvoicesPaid[[#This Row],[Amount Invoiced]],0)</f>
        <v>0</v>
      </c>
      <c r="AA39" s="18">
        <f>IF(InputInvoicesPaid[[#This Row],[EOMonth]]=EOMONTH(FY02_M05,0),InputInvoicesPaid[[#This Row],[Amount Invoiced]],0)</f>
        <v>0</v>
      </c>
      <c r="AB39" s="18">
        <f>IF(InputInvoicesPaid[[#This Row],[EOMonth]]=EOMONTH(FY02_M06,0),InputInvoicesPaid[[#This Row],[Amount Invoiced]],0)</f>
        <v>0</v>
      </c>
      <c r="AC39" s="18">
        <f>IF(InputInvoicesPaid[[#This Row],[EOMonth]]=EOMONTH(FY02_M07,0),InputInvoicesPaid[[#This Row],[Amount Invoiced]],0)</f>
        <v>0</v>
      </c>
      <c r="AD39" s="18">
        <f>IF(InputInvoicesPaid[[#This Row],[EOMonth]]=EOMONTH(FY02_M08,0),InputInvoicesPaid[[#This Row],[Amount Invoiced]],0)</f>
        <v>0</v>
      </c>
      <c r="AE39" s="18">
        <f>IF(InputInvoicesPaid[[#This Row],[EOMonth]]=EOMONTH(FY02_M09,0),InputInvoicesPaid[[#This Row],[Amount Invoiced]],0)</f>
        <v>0</v>
      </c>
      <c r="AF39" s="18">
        <f>IF(InputInvoicesPaid[[#This Row],[EOMonth]]=EOMONTH(FY02_M10,0),InputInvoicesPaid[[#This Row],[Amount Invoiced]],0)</f>
        <v>0</v>
      </c>
      <c r="AG39" s="18">
        <f>IF(InputInvoicesPaid[[#This Row],[EOMonth]]=EOMONTH(FY02_M11,0),InputInvoicesPaid[[#This Row],[Amount Invoiced]],0)</f>
        <v>0</v>
      </c>
      <c r="AH39" s="18">
        <f>IF(InputInvoicesPaid[[#This Row],[EOMonth]]=EOMONTH(FY02_M12,0),InputInvoicesPaid[[#This Row],[Amount Invoiced]],0)</f>
        <v>0</v>
      </c>
      <c r="AI39" s="18">
        <f>IF(InputInvoicesPaid[[#This Row],[EOMonth]]=EOMONTH(FY03_M01,0),InputInvoicesPaid[[#This Row],[Amount Invoiced]],0)</f>
        <v>0</v>
      </c>
      <c r="AJ39" s="18">
        <f>IF(InputInvoicesPaid[[#This Row],[EOMonth]]=EOMONTH(FY03_M02,0),InputInvoicesPaid[[#This Row],[Amount Invoiced]],0)</f>
        <v>0</v>
      </c>
      <c r="AK39" s="18">
        <f>IF(InputInvoicesPaid[[#This Row],[EOMonth]]=EOMONTH(FY03_M03,0),InputInvoicesPaid[[#This Row],[Amount Invoiced]],0)</f>
        <v>0</v>
      </c>
      <c r="AL39" s="18">
        <f>IF(InputInvoicesPaid[[#This Row],[EOMonth]]=EOMONTH(FY03_M04,0),InputInvoicesPaid[[#This Row],[Amount Invoiced]],0)</f>
        <v>0</v>
      </c>
      <c r="AM39" s="18">
        <f>IF(InputInvoicesPaid[[#This Row],[EOMonth]]=EOMONTH(FY03_M05,0),InputInvoicesPaid[[#This Row],[Amount Invoiced]],0)</f>
        <v>0</v>
      </c>
      <c r="AN39" s="18">
        <f>IF(InputInvoicesPaid[[#This Row],[EOMonth]]=EOMONTH(FY03_M06,0),InputInvoicesPaid[[#This Row],[Amount Invoiced]],0)</f>
        <v>0</v>
      </c>
      <c r="AO39" s="18">
        <f>IF(InputInvoicesPaid[[#This Row],[EOMonth]]=EOMONTH(FY03_M07,0),InputInvoicesPaid[[#This Row],[Amount Invoiced]],0)</f>
        <v>0</v>
      </c>
      <c r="AP39" s="18">
        <f>IF(InputInvoicesPaid[[#This Row],[EOMonth]]=EOMONTH(FY03_M08,0),InputInvoicesPaid[[#This Row],[Amount Invoiced]],0)</f>
        <v>0</v>
      </c>
      <c r="AQ39" s="18">
        <f>IF(InputInvoicesPaid[[#This Row],[EOMonth]]=EOMONTH(FY03_M09,0),InputInvoicesPaid[[#This Row],[Amount Invoiced]],0)</f>
        <v>0</v>
      </c>
      <c r="AR39" s="18">
        <f>IF(InputInvoicesPaid[[#This Row],[EOMonth]]=EOMONTH(FY03_M10,0),InputInvoicesPaid[[#This Row],[Amount Invoiced]],0)</f>
        <v>0</v>
      </c>
      <c r="AS39" s="18">
        <f>IF(InputInvoicesPaid[[#This Row],[EOMonth]]=EOMONTH(FY03_M11,0),InputInvoicesPaid[[#This Row],[Amount Invoiced]],0)</f>
        <v>0</v>
      </c>
      <c r="AT39" s="18">
        <f>IF(InputInvoicesPaid[[#This Row],[EOMonth]]=EOMONTH(FY03_M12,0),InputInvoicesPaid[[#This Row],[Amount Invoiced]],0)</f>
        <v>0</v>
      </c>
      <c r="AU39" s="18">
        <f>IF(InputInvoicesPaid[[#This Row],[EOMonth]]=EOMONTH(FY04_M01,0),InputInvoicesPaid[[#This Row],[Amount Invoiced]],0)</f>
        <v>0</v>
      </c>
      <c r="AV39" s="18">
        <f>IF(InputInvoicesPaid[[#This Row],[EOMonth]]=EOMONTH(FY04_M02,0),InputInvoicesPaid[[#This Row],[Amount Invoiced]],0)</f>
        <v>0</v>
      </c>
      <c r="AW39" s="18">
        <f>IF(InputInvoicesPaid[[#This Row],[EOMonth]]=EOMONTH(FY04_M03,0),InputInvoicesPaid[[#This Row],[Amount Invoiced]],0)</f>
        <v>0</v>
      </c>
      <c r="AX39" s="18">
        <f>IF(InputInvoicesPaid[[#This Row],[EOMonth]]=EOMONTH(FY04_M04,0),InputInvoicesPaid[[#This Row],[Amount Invoiced]],0)</f>
        <v>0</v>
      </c>
      <c r="AY39" s="18">
        <f>IF(InputInvoicesPaid[[#This Row],[EOMonth]]=EOMONTH(FY04_M05,0),InputInvoicesPaid[[#This Row],[Amount Invoiced]],0)</f>
        <v>0</v>
      </c>
      <c r="AZ39" s="18">
        <f>IF(InputInvoicesPaid[[#This Row],[EOMonth]]=EOMONTH(FY04_M06,0),InputInvoicesPaid[[#This Row],[Amount Invoiced]],0)</f>
        <v>0</v>
      </c>
      <c r="BA39" s="18">
        <f>IF(InputInvoicesPaid[[#This Row],[EOMonth]]=EOMONTH(FY04_M07,0),InputInvoicesPaid[[#This Row],[Amount Invoiced]],0)</f>
        <v>0</v>
      </c>
      <c r="BB39" s="18">
        <f>IF(InputInvoicesPaid[[#This Row],[EOMonth]]=EOMONTH(FY04_M08,0),InputInvoicesPaid[[#This Row],[Amount Invoiced]],0)</f>
        <v>0</v>
      </c>
      <c r="BC39" s="18">
        <f>IF(InputInvoicesPaid[[#This Row],[EOMonth]]=EOMONTH(FY04_M09,0),InputInvoicesPaid[[#This Row],[Amount Invoiced]],0)</f>
        <v>0</v>
      </c>
      <c r="BD39" s="18">
        <f>IF(InputInvoicesPaid[[#This Row],[EOMonth]]=EOMONTH(FY04_M10,0),InputInvoicesPaid[[#This Row],[Amount Invoiced]],0)</f>
        <v>0</v>
      </c>
      <c r="BE39" s="18">
        <f>IF(InputInvoicesPaid[[#This Row],[EOMonth]]=EOMONTH(FY04_M11,0),InputInvoicesPaid[[#This Row],[Amount Invoiced]],0)</f>
        <v>0</v>
      </c>
      <c r="BF39" s="18">
        <f>IF(InputInvoicesPaid[[#This Row],[EOMonth]]=EOMONTH(FY04_M12,0),InputInvoicesPaid[[#This Row],[Amount Invoiced]],0)</f>
        <v>0</v>
      </c>
      <c r="BG39" s="18">
        <f>IF(InputInvoicesPaid[[#This Row],[EOMonth]]=EOMONTH(FY05_M01,0),InputInvoicesPaid[[#This Row],[Amount Invoiced]],0)</f>
        <v>0</v>
      </c>
      <c r="BH39" s="18">
        <f>IF(InputInvoicesPaid[[#This Row],[EOMonth]]=EOMONTH(FY05_M02,0),InputInvoicesPaid[[#This Row],[Amount Invoiced]],0)</f>
        <v>0</v>
      </c>
      <c r="BI39" s="18">
        <f>IF(InputInvoicesPaid[[#This Row],[EOMonth]]=EOMONTH(FY05_M03,0),InputInvoicesPaid[[#This Row],[Amount Invoiced]],0)</f>
        <v>0</v>
      </c>
      <c r="BJ39" s="18">
        <f>IF(InputInvoicesPaid[[#This Row],[EOMonth]]=EOMONTH(FY05_M04,0),InputInvoicesPaid[[#This Row],[Amount Invoiced]],0)</f>
        <v>0</v>
      </c>
      <c r="BK39" s="18">
        <f>IF(InputInvoicesPaid[[#This Row],[EOMonth]]=EOMONTH(FY05_M05,0),InputInvoicesPaid[[#This Row],[Amount Invoiced]],0)</f>
        <v>0</v>
      </c>
      <c r="BL39" s="18">
        <f>IF(InputInvoicesPaid[[#This Row],[EOMonth]]=EOMONTH(FY05_M06,0),InputInvoicesPaid[[#This Row],[Amount Invoiced]],0)</f>
        <v>0</v>
      </c>
      <c r="BM39" s="18">
        <f>IF(InputInvoicesPaid[[#This Row],[EOMonth]]=EOMONTH(FY05_M07,0),InputInvoicesPaid[[#This Row],[Amount Invoiced]],0)</f>
        <v>0</v>
      </c>
      <c r="BN39" s="18">
        <f>IF(InputInvoicesPaid[[#This Row],[EOMonth]]=EOMONTH(FY05_M08,0),InputInvoicesPaid[[#This Row],[Amount Invoiced]],0)</f>
        <v>0</v>
      </c>
      <c r="BO39" s="18">
        <f>IF(InputInvoicesPaid[[#This Row],[EOMonth]]=EOMONTH(FY05_M09,0),InputInvoicesPaid[[#This Row],[Amount Invoiced]],0)</f>
        <v>0</v>
      </c>
      <c r="BP39" s="18">
        <f>IF(InputInvoicesPaid[[#This Row],[EOMonth]]=EOMONTH(FY05_M10,0),InputInvoicesPaid[[#This Row],[Amount Invoiced]],0)</f>
        <v>0</v>
      </c>
      <c r="BQ39" s="18">
        <f>IF(InputInvoicesPaid[[#This Row],[EOMonth]]=EOMONTH(FY05_M11,0),InputInvoicesPaid[[#This Row],[Amount Invoiced]],0)</f>
        <v>0</v>
      </c>
      <c r="BR39" s="18">
        <f>IF(InputInvoicesPaid[[#This Row],[EOMonth]]=EOMONTH(FY05_M12,0),InputInvoicesPaid[[#This Row],[Amount Invoiced]],0)</f>
        <v>0</v>
      </c>
    </row>
    <row r="40" spans="2:70" ht="16.5" thickTop="1" thickBot="1" x14ac:dyDescent="0.3">
      <c r="B40" s="68"/>
      <c r="C40" s="6"/>
      <c r="D40" s="68"/>
      <c r="E40" s="68"/>
      <c r="F40" s="11"/>
      <c r="G40" s="6"/>
      <c r="H40" s="69" t="str">
        <f>IF(ISBLANK(InputInvoicesPaid[[#This Row],[Date Invoiced]]),"",EOMONTH(InputInvoicesPaid[[#This Row],[Date Invoiced]],0))</f>
        <v/>
      </c>
      <c r="I40" s="69"/>
      <c r="K40" s="10">
        <f>IF(InputInvoicesPaid[[#This Row],[EOMonth]]=EOMONTH(FY01_M01,0),InputInvoicesPaid[[#This Row],[Amount Invoiced]],0)</f>
        <v>0</v>
      </c>
      <c r="L40" s="10">
        <f>IF(InputInvoicesPaid[[#This Row],[EOMonth]]=EOMONTH(FY01_M02,0),InputInvoicesPaid[[#This Row],[Amount Invoiced]],0)</f>
        <v>0</v>
      </c>
      <c r="M40" s="10">
        <f>IF(InputInvoicesPaid[[#This Row],[EOMonth]]=EOMONTH(FY01_M03,0),InputInvoicesPaid[[#This Row],[Amount Invoiced]],0)</f>
        <v>0</v>
      </c>
      <c r="N40" s="10">
        <f>IF(InputInvoicesPaid[[#This Row],[EOMonth]]=EOMONTH(FY01_M04,0),InputInvoicesPaid[[#This Row],[Amount Invoiced]],0)</f>
        <v>0</v>
      </c>
      <c r="O40" s="10">
        <f>IF(InputInvoicesPaid[[#This Row],[EOMonth]]=EOMONTH(FY01_M05,0),InputInvoicesPaid[[#This Row],[Amount Invoiced]],0)</f>
        <v>0</v>
      </c>
      <c r="P40" s="10">
        <f>IF(InputInvoicesPaid[[#This Row],[EOMonth]]=EOMONTH(FY01_M06,0),InputInvoicesPaid[[#This Row],[Amount Invoiced]],0)</f>
        <v>0</v>
      </c>
      <c r="Q40" s="10">
        <f>IF(InputInvoicesPaid[[#This Row],[EOMonth]]=EOMONTH(FY01_M07,0),InputInvoicesPaid[[#This Row],[Amount Invoiced]],0)</f>
        <v>0</v>
      </c>
      <c r="R40" s="10">
        <f>IF(InputInvoicesPaid[[#This Row],[EOMonth]]=EOMONTH(FY01_M08,0),InputInvoicesPaid[[#This Row],[Amount Invoiced]],0)</f>
        <v>0</v>
      </c>
      <c r="S40" s="10">
        <f>IF(InputInvoicesPaid[[#This Row],[EOMonth]]=EOMONTH(FY01_M09,0),InputInvoicesPaid[[#This Row],[Amount Invoiced]],0)</f>
        <v>0</v>
      </c>
      <c r="T40" s="10">
        <f>IF(InputInvoicesPaid[[#This Row],[EOMonth]]=EOMONTH(FY01_M10,0),InputInvoicesPaid[[#This Row],[Amount Invoiced]],0)</f>
        <v>0</v>
      </c>
      <c r="U40" s="10">
        <f>IF(InputInvoicesPaid[[#This Row],[EOMonth]]=EOMONTH(FY01_M11,0),InputInvoicesPaid[[#This Row],[Amount Invoiced]],0)</f>
        <v>0</v>
      </c>
      <c r="V40" s="10">
        <f>IF(InputInvoicesPaid[[#This Row],[EOMonth]]=EOMONTH(FY01_M12,0),InputInvoicesPaid[[#This Row],[Amount Invoiced]],0)</f>
        <v>0</v>
      </c>
      <c r="W40" s="18">
        <f>IF(InputInvoicesPaid[[#This Row],[EOMonth]]=EOMONTH(FY02_M01,0),InputInvoicesPaid[[#This Row],[Amount Invoiced]],0)</f>
        <v>0</v>
      </c>
      <c r="X40" s="18">
        <f>IF(InputInvoicesPaid[[#This Row],[EOMonth]]=EOMONTH(FY02_M02,0),InputInvoicesPaid[[#This Row],[Amount Invoiced]],0)</f>
        <v>0</v>
      </c>
      <c r="Y40" s="18">
        <f>IF(InputInvoicesPaid[[#This Row],[EOMonth]]=EOMONTH(FY02_M03,0),InputInvoicesPaid[[#This Row],[Amount Invoiced]],0)</f>
        <v>0</v>
      </c>
      <c r="Z40" s="18">
        <f>IF(InputInvoicesPaid[[#This Row],[EOMonth]]=EOMONTH(FY02_M04,0),InputInvoicesPaid[[#This Row],[Amount Invoiced]],0)</f>
        <v>0</v>
      </c>
      <c r="AA40" s="18">
        <f>IF(InputInvoicesPaid[[#This Row],[EOMonth]]=EOMONTH(FY02_M05,0),InputInvoicesPaid[[#This Row],[Amount Invoiced]],0)</f>
        <v>0</v>
      </c>
      <c r="AB40" s="18">
        <f>IF(InputInvoicesPaid[[#This Row],[EOMonth]]=EOMONTH(FY02_M06,0),InputInvoicesPaid[[#This Row],[Amount Invoiced]],0)</f>
        <v>0</v>
      </c>
      <c r="AC40" s="18">
        <f>IF(InputInvoicesPaid[[#This Row],[EOMonth]]=EOMONTH(FY02_M07,0),InputInvoicesPaid[[#This Row],[Amount Invoiced]],0)</f>
        <v>0</v>
      </c>
      <c r="AD40" s="18">
        <f>IF(InputInvoicesPaid[[#This Row],[EOMonth]]=EOMONTH(FY02_M08,0),InputInvoicesPaid[[#This Row],[Amount Invoiced]],0)</f>
        <v>0</v>
      </c>
      <c r="AE40" s="18">
        <f>IF(InputInvoicesPaid[[#This Row],[EOMonth]]=EOMONTH(FY02_M09,0),InputInvoicesPaid[[#This Row],[Amount Invoiced]],0)</f>
        <v>0</v>
      </c>
      <c r="AF40" s="18">
        <f>IF(InputInvoicesPaid[[#This Row],[EOMonth]]=EOMONTH(FY02_M10,0),InputInvoicesPaid[[#This Row],[Amount Invoiced]],0)</f>
        <v>0</v>
      </c>
      <c r="AG40" s="18">
        <f>IF(InputInvoicesPaid[[#This Row],[EOMonth]]=EOMONTH(FY02_M11,0),InputInvoicesPaid[[#This Row],[Amount Invoiced]],0)</f>
        <v>0</v>
      </c>
      <c r="AH40" s="18">
        <f>IF(InputInvoicesPaid[[#This Row],[EOMonth]]=EOMONTH(FY02_M12,0),InputInvoicesPaid[[#This Row],[Amount Invoiced]],0)</f>
        <v>0</v>
      </c>
      <c r="AI40" s="18">
        <f>IF(InputInvoicesPaid[[#This Row],[EOMonth]]=EOMONTH(FY03_M01,0),InputInvoicesPaid[[#This Row],[Amount Invoiced]],0)</f>
        <v>0</v>
      </c>
      <c r="AJ40" s="18">
        <f>IF(InputInvoicesPaid[[#This Row],[EOMonth]]=EOMONTH(FY03_M02,0),InputInvoicesPaid[[#This Row],[Amount Invoiced]],0)</f>
        <v>0</v>
      </c>
      <c r="AK40" s="18">
        <f>IF(InputInvoicesPaid[[#This Row],[EOMonth]]=EOMONTH(FY03_M03,0),InputInvoicesPaid[[#This Row],[Amount Invoiced]],0)</f>
        <v>0</v>
      </c>
      <c r="AL40" s="18">
        <f>IF(InputInvoicesPaid[[#This Row],[EOMonth]]=EOMONTH(FY03_M04,0),InputInvoicesPaid[[#This Row],[Amount Invoiced]],0)</f>
        <v>0</v>
      </c>
      <c r="AM40" s="18">
        <f>IF(InputInvoicesPaid[[#This Row],[EOMonth]]=EOMONTH(FY03_M05,0),InputInvoicesPaid[[#This Row],[Amount Invoiced]],0)</f>
        <v>0</v>
      </c>
      <c r="AN40" s="18">
        <f>IF(InputInvoicesPaid[[#This Row],[EOMonth]]=EOMONTH(FY03_M06,0),InputInvoicesPaid[[#This Row],[Amount Invoiced]],0)</f>
        <v>0</v>
      </c>
      <c r="AO40" s="18">
        <f>IF(InputInvoicesPaid[[#This Row],[EOMonth]]=EOMONTH(FY03_M07,0),InputInvoicesPaid[[#This Row],[Amount Invoiced]],0)</f>
        <v>0</v>
      </c>
      <c r="AP40" s="18">
        <f>IF(InputInvoicesPaid[[#This Row],[EOMonth]]=EOMONTH(FY03_M08,0),InputInvoicesPaid[[#This Row],[Amount Invoiced]],0)</f>
        <v>0</v>
      </c>
      <c r="AQ40" s="18">
        <f>IF(InputInvoicesPaid[[#This Row],[EOMonth]]=EOMONTH(FY03_M09,0),InputInvoicesPaid[[#This Row],[Amount Invoiced]],0)</f>
        <v>0</v>
      </c>
      <c r="AR40" s="18">
        <f>IF(InputInvoicesPaid[[#This Row],[EOMonth]]=EOMONTH(FY03_M10,0),InputInvoicesPaid[[#This Row],[Amount Invoiced]],0)</f>
        <v>0</v>
      </c>
      <c r="AS40" s="18">
        <f>IF(InputInvoicesPaid[[#This Row],[EOMonth]]=EOMONTH(FY03_M11,0),InputInvoicesPaid[[#This Row],[Amount Invoiced]],0)</f>
        <v>0</v>
      </c>
      <c r="AT40" s="18">
        <f>IF(InputInvoicesPaid[[#This Row],[EOMonth]]=EOMONTH(FY03_M12,0),InputInvoicesPaid[[#This Row],[Amount Invoiced]],0)</f>
        <v>0</v>
      </c>
      <c r="AU40" s="18">
        <f>IF(InputInvoicesPaid[[#This Row],[EOMonth]]=EOMONTH(FY04_M01,0),InputInvoicesPaid[[#This Row],[Amount Invoiced]],0)</f>
        <v>0</v>
      </c>
      <c r="AV40" s="18">
        <f>IF(InputInvoicesPaid[[#This Row],[EOMonth]]=EOMONTH(FY04_M02,0),InputInvoicesPaid[[#This Row],[Amount Invoiced]],0)</f>
        <v>0</v>
      </c>
      <c r="AW40" s="18">
        <f>IF(InputInvoicesPaid[[#This Row],[EOMonth]]=EOMONTH(FY04_M03,0),InputInvoicesPaid[[#This Row],[Amount Invoiced]],0)</f>
        <v>0</v>
      </c>
      <c r="AX40" s="18">
        <f>IF(InputInvoicesPaid[[#This Row],[EOMonth]]=EOMONTH(FY04_M04,0),InputInvoicesPaid[[#This Row],[Amount Invoiced]],0)</f>
        <v>0</v>
      </c>
      <c r="AY40" s="18">
        <f>IF(InputInvoicesPaid[[#This Row],[EOMonth]]=EOMONTH(FY04_M05,0),InputInvoicesPaid[[#This Row],[Amount Invoiced]],0)</f>
        <v>0</v>
      </c>
      <c r="AZ40" s="18">
        <f>IF(InputInvoicesPaid[[#This Row],[EOMonth]]=EOMONTH(FY04_M06,0),InputInvoicesPaid[[#This Row],[Amount Invoiced]],0)</f>
        <v>0</v>
      </c>
      <c r="BA40" s="18">
        <f>IF(InputInvoicesPaid[[#This Row],[EOMonth]]=EOMONTH(FY04_M07,0),InputInvoicesPaid[[#This Row],[Amount Invoiced]],0)</f>
        <v>0</v>
      </c>
      <c r="BB40" s="18">
        <f>IF(InputInvoicesPaid[[#This Row],[EOMonth]]=EOMONTH(FY04_M08,0),InputInvoicesPaid[[#This Row],[Amount Invoiced]],0)</f>
        <v>0</v>
      </c>
      <c r="BC40" s="18">
        <f>IF(InputInvoicesPaid[[#This Row],[EOMonth]]=EOMONTH(FY04_M09,0),InputInvoicesPaid[[#This Row],[Amount Invoiced]],0)</f>
        <v>0</v>
      </c>
      <c r="BD40" s="18">
        <f>IF(InputInvoicesPaid[[#This Row],[EOMonth]]=EOMONTH(FY04_M10,0),InputInvoicesPaid[[#This Row],[Amount Invoiced]],0)</f>
        <v>0</v>
      </c>
      <c r="BE40" s="18">
        <f>IF(InputInvoicesPaid[[#This Row],[EOMonth]]=EOMONTH(FY04_M11,0),InputInvoicesPaid[[#This Row],[Amount Invoiced]],0)</f>
        <v>0</v>
      </c>
      <c r="BF40" s="18">
        <f>IF(InputInvoicesPaid[[#This Row],[EOMonth]]=EOMONTH(FY04_M12,0),InputInvoicesPaid[[#This Row],[Amount Invoiced]],0)</f>
        <v>0</v>
      </c>
      <c r="BG40" s="18">
        <f>IF(InputInvoicesPaid[[#This Row],[EOMonth]]=EOMONTH(FY05_M01,0),InputInvoicesPaid[[#This Row],[Amount Invoiced]],0)</f>
        <v>0</v>
      </c>
      <c r="BH40" s="18">
        <f>IF(InputInvoicesPaid[[#This Row],[EOMonth]]=EOMONTH(FY05_M02,0),InputInvoicesPaid[[#This Row],[Amount Invoiced]],0)</f>
        <v>0</v>
      </c>
      <c r="BI40" s="18">
        <f>IF(InputInvoicesPaid[[#This Row],[EOMonth]]=EOMONTH(FY05_M03,0),InputInvoicesPaid[[#This Row],[Amount Invoiced]],0)</f>
        <v>0</v>
      </c>
      <c r="BJ40" s="18">
        <f>IF(InputInvoicesPaid[[#This Row],[EOMonth]]=EOMONTH(FY05_M04,0),InputInvoicesPaid[[#This Row],[Amount Invoiced]],0)</f>
        <v>0</v>
      </c>
      <c r="BK40" s="18">
        <f>IF(InputInvoicesPaid[[#This Row],[EOMonth]]=EOMONTH(FY05_M05,0),InputInvoicesPaid[[#This Row],[Amount Invoiced]],0)</f>
        <v>0</v>
      </c>
      <c r="BL40" s="18">
        <f>IF(InputInvoicesPaid[[#This Row],[EOMonth]]=EOMONTH(FY05_M06,0),InputInvoicesPaid[[#This Row],[Amount Invoiced]],0)</f>
        <v>0</v>
      </c>
      <c r="BM40" s="18">
        <f>IF(InputInvoicesPaid[[#This Row],[EOMonth]]=EOMONTH(FY05_M07,0),InputInvoicesPaid[[#This Row],[Amount Invoiced]],0)</f>
        <v>0</v>
      </c>
      <c r="BN40" s="18">
        <f>IF(InputInvoicesPaid[[#This Row],[EOMonth]]=EOMONTH(FY05_M08,0),InputInvoicesPaid[[#This Row],[Amount Invoiced]],0)</f>
        <v>0</v>
      </c>
      <c r="BO40" s="18">
        <f>IF(InputInvoicesPaid[[#This Row],[EOMonth]]=EOMONTH(FY05_M09,0),InputInvoicesPaid[[#This Row],[Amount Invoiced]],0)</f>
        <v>0</v>
      </c>
      <c r="BP40" s="18">
        <f>IF(InputInvoicesPaid[[#This Row],[EOMonth]]=EOMONTH(FY05_M10,0),InputInvoicesPaid[[#This Row],[Amount Invoiced]],0)</f>
        <v>0</v>
      </c>
      <c r="BQ40" s="18">
        <f>IF(InputInvoicesPaid[[#This Row],[EOMonth]]=EOMONTH(FY05_M11,0),InputInvoicesPaid[[#This Row],[Amount Invoiced]],0)</f>
        <v>0</v>
      </c>
      <c r="BR40" s="18">
        <f>IF(InputInvoicesPaid[[#This Row],[EOMonth]]=EOMONTH(FY05_M12,0),InputInvoicesPaid[[#This Row],[Amount Invoiced]],0)</f>
        <v>0</v>
      </c>
    </row>
    <row r="41" spans="2:70" ht="16.5" thickTop="1" thickBot="1" x14ac:dyDescent="0.3">
      <c r="B41" s="68"/>
      <c r="C41" s="6"/>
      <c r="D41" s="68"/>
      <c r="E41" s="68"/>
      <c r="F41" s="11"/>
      <c r="G41" s="6"/>
      <c r="H41" s="69" t="str">
        <f>IF(ISBLANK(InputInvoicesPaid[[#This Row],[Date Invoiced]]),"",EOMONTH(InputInvoicesPaid[[#This Row],[Date Invoiced]],0))</f>
        <v/>
      </c>
      <c r="I41" s="69"/>
      <c r="K41" s="10">
        <f>IF(InputInvoicesPaid[[#This Row],[EOMonth]]=EOMONTH(FY01_M01,0),InputInvoicesPaid[[#This Row],[Amount Invoiced]],0)</f>
        <v>0</v>
      </c>
      <c r="L41" s="10">
        <f>IF(InputInvoicesPaid[[#This Row],[EOMonth]]=EOMONTH(FY01_M02,0),InputInvoicesPaid[[#This Row],[Amount Invoiced]],0)</f>
        <v>0</v>
      </c>
      <c r="M41" s="10">
        <f>IF(InputInvoicesPaid[[#This Row],[EOMonth]]=EOMONTH(FY01_M03,0),InputInvoicesPaid[[#This Row],[Amount Invoiced]],0)</f>
        <v>0</v>
      </c>
      <c r="N41" s="10">
        <f>IF(InputInvoicesPaid[[#This Row],[EOMonth]]=EOMONTH(FY01_M04,0),InputInvoicesPaid[[#This Row],[Amount Invoiced]],0)</f>
        <v>0</v>
      </c>
      <c r="O41" s="10">
        <f>IF(InputInvoicesPaid[[#This Row],[EOMonth]]=EOMONTH(FY01_M05,0),InputInvoicesPaid[[#This Row],[Amount Invoiced]],0)</f>
        <v>0</v>
      </c>
      <c r="P41" s="10">
        <f>IF(InputInvoicesPaid[[#This Row],[EOMonth]]=EOMONTH(FY01_M06,0),InputInvoicesPaid[[#This Row],[Amount Invoiced]],0)</f>
        <v>0</v>
      </c>
      <c r="Q41" s="10">
        <f>IF(InputInvoicesPaid[[#This Row],[EOMonth]]=EOMONTH(FY01_M07,0),InputInvoicesPaid[[#This Row],[Amount Invoiced]],0)</f>
        <v>0</v>
      </c>
      <c r="R41" s="10">
        <f>IF(InputInvoicesPaid[[#This Row],[EOMonth]]=EOMONTH(FY01_M08,0),InputInvoicesPaid[[#This Row],[Amount Invoiced]],0)</f>
        <v>0</v>
      </c>
      <c r="S41" s="10">
        <f>IF(InputInvoicesPaid[[#This Row],[EOMonth]]=EOMONTH(FY01_M09,0),InputInvoicesPaid[[#This Row],[Amount Invoiced]],0)</f>
        <v>0</v>
      </c>
      <c r="T41" s="10">
        <f>IF(InputInvoicesPaid[[#This Row],[EOMonth]]=EOMONTH(FY01_M10,0),InputInvoicesPaid[[#This Row],[Amount Invoiced]],0)</f>
        <v>0</v>
      </c>
      <c r="U41" s="10">
        <f>IF(InputInvoicesPaid[[#This Row],[EOMonth]]=EOMONTH(FY01_M11,0),InputInvoicesPaid[[#This Row],[Amount Invoiced]],0)</f>
        <v>0</v>
      </c>
      <c r="V41" s="10">
        <f>IF(InputInvoicesPaid[[#This Row],[EOMonth]]=EOMONTH(FY01_M12,0),InputInvoicesPaid[[#This Row],[Amount Invoiced]],0)</f>
        <v>0</v>
      </c>
      <c r="W41" s="18">
        <f>IF(InputInvoicesPaid[[#This Row],[EOMonth]]=EOMONTH(FY02_M01,0),InputInvoicesPaid[[#This Row],[Amount Invoiced]],0)</f>
        <v>0</v>
      </c>
      <c r="X41" s="18">
        <f>IF(InputInvoicesPaid[[#This Row],[EOMonth]]=EOMONTH(FY02_M02,0),InputInvoicesPaid[[#This Row],[Amount Invoiced]],0)</f>
        <v>0</v>
      </c>
      <c r="Y41" s="18">
        <f>IF(InputInvoicesPaid[[#This Row],[EOMonth]]=EOMONTH(FY02_M03,0),InputInvoicesPaid[[#This Row],[Amount Invoiced]],0)</f>
        <v>0</v>
      </c>
      <c r="Z41" s="18">
        <f>IF(InputInvoicesPaid[[#This Row],[EOMonth]]=EOMONTH(FY02_M04,0),InputInvoicesPaid[[#This Row],[Amount Invoiced]],0)</f>
        <v>0</v>
      </c>
      <c r="AA41" s="18">
        <f>IF(InputInvoicesPaid[[#This Row],[EOMonth]]=EOMONTH(FY02_M05,0),InputInvoicesPaid[[#This Row],[Amount Invoiced]],0)</f>
        <v>0</v>
      </c>
      <c r="AB41" s="18">
        <f>IF(InputInvoicesPaid[[#This Row],[EOMonth]]=EOMONTH(FY02_M06,0),InputInvoicesPaid[[#This Row],[Amount Invoiced]],0)</f>
        <v>0</v>
      </c>
      <c r="AC41" s="18">
        <f>IF(InputInvoicesPaid[[#This Row],[EOMonth]]=EOMONTH(FY02_M07,0),InputInvoicesPaid[[#This Row],[Amount Invoiced]],0)</f>
        <v>0</v>
      </c>
      <c r="AD41" s="18">
        <f>IF(InputInvoicesPaid[[#This Row],[EOMonth]]=EOMONTH(FY02_M08,0),InputInvoicesPaid[[#This Row],[Amount Invoiced]],0)</f>
        <v>0</v>
      </c>
      <c r="AE41" s="18">
        <f>IF(InputInvoicesPaid[[#This Row],[EOMonth]]=EOMONTH(FY02_M09,0),InputInvoicesPaid[[#This Row],[Amount Invoiced]],0)</f>
        <v>0</v>
      </c>
      <c r="AF41" s="18">
        <f>IF(InputInvoicesPaid[[#This Row],[EOMonth]]=EOMONTH(FY02_M10,0),InputInvoicesPaid[[#This Row],[Amount Invoiced]],0)</f>
        <v>0</v>
      </c>
      <c r="AG41" s="18">
        <f>IF(InputInvoicesPaid[[#This Row],[EOMonth]]=EOMONTH(FY02_M11,0),InputInvoicesPaid[[#This Row],[Amount Invoiced]],0)</f>
        <v>0</v>
      </c>
      <c r="AH41" s="18">
        <f>IF(InputInvoicesPaid[[#This Row],[EOMonth]]=EOMONTH(FY02_M12,0),InputInvoicesPaid[[#This Row],[Amount Invoiced]],0)</f>
        <v>0</v>
      </c>
      <c r="AI41" s="18">
        <f>IF(InputInvoicesPaid[[#This Row],[EOMonth]]=EOMONTH(FY03_M01,0),InputInvoicesPaid[[#This Row],[Amount Invoiced]],0)</f>
        <v>0</v>
      </c>
      <c r="AJ41" s="18">
        <f>IF(InputInvoicesPaid[[#This Row],[EOMonth]]=EOMONTH(FY03_M02,0),InputInvoicesPaid[[#This Row],[Amount Invoiced]],0)</f>
        <v>0</v>
      </c>
      <c r="AK41" s="18">
        <f>IF(InputInvoicesPaid[[#This Row],[EOMonth]]=EOMONTH(FY03_M03,0),InputInvoicesPaid[[#This Row],[Amount Invoiced]],0)</f>
        <v>0</v>
      </c>
      <c r="AL41" s="18">
        <f>IF(InputInvoicesPaid[[#This Row],[EOMonth]]=EOMONTH(FY03_M04,0),InputInvoicesPaid[[#This Row],[Amount Invoiced]],0)</f>
        <v>0</v>
      </c>
      <c r="AM41" s="18">
        <f>IF(InputInvoicesPaid[[#This Row],[EOMonth]]=EOMONTH(FY03_M05,0),InputInvoicesPaid[[#This Row],[Amount Invoiced]],0)</f>
        <v>0</v>
      </c>
      <c r="AN41" s="18">
        <f>IF(InputInvoicesPaid[[#This Row],[EOMonth]]=EOMONTH(FY03_M06,0),InputInvoicesPaid[[#This Row],[Amount Invoiced]],0)</f>
        <v>0</v>
      </c>
      <c r="AO41" s="18">
        <f>IF(InputInvoicesPaid[[#This Row],[EOMonth]]=EOMONTH(FY03_M07,0),InputInvoicesPaid[[#This Row],[Amount Invoiced]],0)</f>
        <v>0</v>
      </c>
      <c r="AP41" s="18">
        <f>IF(InputInvoicesPaid[[#This Row],[EOMonth]]=EOMONTH(FY03_M08,0),InputInvoicesPaid[[#This Row],[Amount Invoiced]],0)</f>
        <v>0</v>
      </c>
      <c r="AQ41" s="18">
        <f>IF(InputInvoicesPaid[[#This Row],[EOMonth]]=EOMONTH(FY03_M09,0),InputInvoicesPaid[[#This Row],[Amount Invoiced]],0)</f>
        <v>0</v>
      </c>
      <c r="AR41" s="18">
        <f>IF(InputInvoicesPaid[[#This Row],[EOMonth]]=EOMONTH(FY03_M10,0),InputInvoicesPaid[[#This Row],[Amount Invoiced]],0)</f>
        <v>0</v>
      </c>
      <c r="AS41" s="18">
        <f>IF(InputInvoicesPaid[[#This Row],[EOMonth]]=EOMONTH(FY03_M11,0),InputInvoicesPaid[[#This Row],[Amount Invoiced]],0)</f>
        <v>0</v>
      </c>
      <c r="AT41" s="18">
        <f>IF(InputInvoicesPaid[[#This Row],[EOMonth]]=EOMONTH(FY03_M12,0),InputInvoicesPaid[[#This Row],[Amount Invoiced]],0)</f>
        <v>0</v>
      </c>
      <c r="AU41" s="18">
        <f>IF(InputInvoicesPaid[[#This Row],[EOMonth]]=EOMONTH(FY04_M01,0),InputInvoicesPaid[[#This Row],[Amount Invoiced]],0)</f>
        <v>0</v>
      </c>
      <c r="AV41" s="18">
        <f>IF(InputInvoicesPaid[[#This Row],[EOMonth]]=EOMONTH(FY04_M02,0),InputInvoicesPaid[[#This Row],[Amount Invoiced]],0)</f>
        <v>0</v>
      </c>
      <c r="AW41" s="18">
        <f>IF(InputInvoicesPaid[[#This Row],[EOMonth]]=EOMONTH(FY04_M03,0),InputInvoicesPaid[[#This Row],[Amount Invoiced]],0)</f>
        <v>0</v>
      </c>
      <c r="AX41" s="18">
        <f>IF(InputInvoicesPaid[[#This Row],[EOMonth]]=EOMONTH(FY04_M04,0),InputInvoicesPaid[[#This Row],[Amount Invoiced]],0)</f>
        <v>0</v>
      </c>
      <c r="AY41" s="18">
        <f>IF(InputInvoicesPaid[[#This Row],[EOMonth]]=EOMONTH(FY04_M05,0),InputInvoicesPaid[[#This Row],[Amount Invoiced]],0)</f>
        <v>0</v>
      </c>
      <c r="AZ41" s="18">
        <f>IF(InputInvoicesPaid[[#This Row],[EOMonth]]=EOMONTH(FY04_M06,0),InputInvoicesPaid[[#This Row],[Amount Invoiced]],0)</f>
        <v>0</v>
      </c>
      <c r="BA41" s="18">
        <f>IF(InputInvoicesPaid[[#This Row],[EOMonth]]=EOMONTH(FY04_M07,0),InputInvoicesPaid[[#This Row],[Amount Invoiced]],0)</f>
        <v>0</v>
      </c>
      <c r="BB41" s="18">
        <f>IF(InputInvoicesPaid[[#This Row],[EOMonth]]=EOMONTH(FY04_M08,0),InputInvoicesPaid[[#This Row],[Amount Invoiced]],0)</f>
        <v>0</v>
      </c>
      <c r="BC41" s="18">
        <f>IF(InputInvoicesPaid[[#This Row],[EOMonth]]=EOMONTH(FY04_M09,0),InputInvoicesPaid[[#This Row],[Amount Invoiced]],0)</f>
        <v>0</v>
      </c>
      <c r="BD41" s="18">
        <f>IF(InputInvoicesPaid[[#This Row],[EOMonth]]=EOMONTH(FY04_M10,0),InputInvoicesPaid[[#This Row],[Amount Invoiced]],0)</f>
        <v>0</v>
      </c>
      <c r="BE41" s="18">
        <f>IF(InputInvoicesPaid[[#This Row],[EOMonth]]=EOMONTH(FY04_M11,0),InputInvoicesPaid[[#This Row],[Amount Invoiced]],0)</f>
        <v>0</v>
      </c>
      <c r="BF41" s="18">
        <f>IF(InputInvoicesPaid[[#This Row],[EOMonth]]=EOMONTH(FY04_M12,0),InputInvoicesPaid[[#This Row],[Amount Invoiced]],0)</f>
        <v>0</v>
      </c>
      <c r="BG41" s="18">
        <f>IF(InputInvoicesPaid[[#This Row],[EOMonth]]=EOMONTH(FY05_M01,0),InputInvoicesPaid[[#This Row],[Amount Invoiced]],0)</f>
        <v>0</v>
      </c>
      <c r="BH41" s="18">
        <f>IF(InputInvoicesPaid[[#This Row],[EOMonth]]=EOMONTH(FY05_M02,0),InputInvoicesPaid[[#This Row],[Amount Invoiced]],0)</f>
        <v>0</v>
      </c>
      <c r="BI41" s="18">
        <f>IF(InputInvoicesPaid[[#This Row],[EOMonth]]=EOMONTH(FY05_M03,0),InputInvoicesPaid[[#This Row],[Amount Invoiced]],0)</f>
        <v>0</v>
      </c>
      <c r="BJ41" s="18">
        <f>IF(InputInvoicesPaid[[#This Row],[EOMonth]]=EOMONTH(FY05_M04,0),InputInvoicesPaid[[#This Row],[Amount Invoiced]],0)</f>
        <v>0</v>
      </c>
      <c r="BK41" s="18">
        <f>IF(InputInvoicesPaid[[#This Row],[EOMonth]]=EOMONTH(FY05_M05,0),InputInvoicesPaid[[#This Row],[Amount Invoiced]],0)</f>
        <v>0</v>
      </c>
      <c r="BL41" s="18">
        <f>IF(InputInvoicesPaid[[#This Row],[EOMonth]]=EOMONTH(FY05_M06,0),InputInvoicesPaid[[#This Row],[Amount Invoiced]],0)</f>
        <v>0</v>
      </c>
      <c r="BM41" s="18">
        <f>IF(InputInvoicesPaid[[#This Row],[EOMonth]]=EOMONTH(FY05_M07,0),InputInvoicesPaid[[#This Row],[Amount Invoiced]],0)</f>
        <v>0</v>
      </c>
      <c r="BN41" s="18">
        <f>IF(InputInvoicesPaid[[#This Row],[EOMonth]]=EOMONTH(FY05_M08,0),InputInvoicesPaid[[#This Row],[Amount Invoiced]],0)</f>
        <v>0</v>
      </c>
      <c r="BO41" s="18">
        <f>IF(InputInvoicesPaid[[#This Row],[EOMonth]]=EOMONTH(FY05_M09,0),InputInvoicesPaid[[#This Row],[Amount Invoiced]],0)</f>
        <v>0</v>
      </c>
      <c r="BP41" s="18">
        <f>IF(InputInvoicesPaid[[#This Row],[EOMonth]]=EOMONTH(FY05_M10,0),InputInvoicesPaid[[#This Row],[Amount Invoiced]],0)</f>
        <v>0</v>
      </c>
      <c r="BQ41" s="18">
        <f>IF(InputInvoicesPaid[[#This Row],[EOMonth]]=EOMONTH(FY05_M11,0),InputInvoicesPaid[[#This Row],[Amount Invoiced]],0)</f>
        <v>0</v>
      </c>
      <c r="BR41" s="18">
        <f>IF(InputInvoicesPaid[[#This Row],[EOMonth]]=EOMONTH(FY05_M12,0),InputInvoicesPaid[[#This Row],[Amount Invoiced]],0)</f>
        <v>0</v>
      </c>
    </row>
    <row r="42" spans="2:70" ht="16.5" thickTop="1" thickBot="1" x14ac:dyDescent="0.3">
      <c r="B42" s="68"/>
      <c r="C42" s="6"/>
      <c r="D42" s="68"/>
      <c r="E42" s="68"/>
      <c r="F42" s="11"/>
      <c r="G42" s="6"/>
      <c r="H42" s="69" t="str">
        <f>IF(ISBLANK(InputInvoicesPaid[[#This Row],[Date Invoiced]]),"",EOMONTH(InputInvoicesPaid[[#This Row],[Date Invoiced]],0))</f>
        <v/>
      </c>
      <c r="I42" s="69"/>
      <c r="K42" s="10">
        <f>IF(InputInvoicesPaid[[#This Row],[EOMonth]]=EOMONTH(FY01_M01,0),InputInvoicesPaid[[#This Row],[Amount Invoiced]],0)</f>
        <v>0</v>
      </c>
      <c r="L42" s="10">
        <f>IF(InputInvoicesPaid[[#This Row],[EOMonth]]=EOMONTH(FY01_M02,0),InputInvoicesPaid[[#This Row],[Amount Invoiced]],0)</f>
        <v>0</v>
      </c>
      <c r="M42" s="10">
        <f>IF(InputInvoicesPaid[[#This Row],[EOMonth]]=EOMONTH(FY01_M03,0),InputInvoicesPaid[[#This Row],[Amount Invoiced]],0)</f>
        <v>0</v>
      </c>
      <c r="N42" s="10">
        <f>IF(InputInvoicesPaid[[#This Row],[EOMonth]]=EOMONTH(FY01_M04,0),InputInvoicesPaid[[#This Row],[Amount Invoiced]],0)</f>
        <v>0</v>
      </c>
      <c r="O42" s="10">
        <f>IF(InputInvoicesPaid[[#This Row],[EOMonth]]=EOMONTH(FY01_M05,0),InputInvoicesPaid[[#This Row],[Amount Invoiced]],0)</f>
        <v>0</v>
      </c>
      <c r="P42" s="10">
        <f>IF(InputInvoicesPaid[[#This Row],[EOMonth]]=EOMONTH(FY01_M06,0),InputInvoicesPaid[[#This Row],[Amount Invoiced]],0)</f>
        <v>0</v>
      </c>
      <c r="Q42" s="10">
        <f>IF(InputInvoicesPaid[[#This Row],[EOMonth]]=EOMONTH(FY01_M07,0),InputInvoicesPaid[[#This Row],[Amount Invoiced]],0)</f>
        <v>0</v>
      </c>
      <c r="R42" s="10">
        <f>IF(InputInvoicesPaid[[#This Row],[EOMonth]]=EOMONTH(FY01_M08,0),InputInvoicesPaid[[#This Row],[Amount Invoiced]],0)</f>
        <v>0</v>
      </c>
      <c r="S42" s="10">
        <f>IF(InputInvoicesPaid[[#This Row],[EOMonth]]=EOMONTH(FY01_M09,0),InputInvoicesPaid[[#This Row],[Amount Invoiced]],0)</f>
        <v>0</v>
      </c>
      <c r="T42" s="10">
        <f>IF(InputInvoicesPaid[[#This Row],[EOMonth]]=EOMONTH(FY01_M10,0),InputInvoicesPaid[[#This Row],[Amount Invoiced]],0)</f>
        <v>0</v>
      </c>
      <c r="U42" s="10">
        <f>IF(InputInvoicesPaid[[#This Row],[EOMonth]]=EOMONTH(FY01_M11,0),InputInvoicesPaid[[#This Row],[Amount Invoiced]],0)</f>
        <v>0</v>
      </c>
      <c r="V42" s="10">
        <f>IF(InputInvoicesPaid[[#This Row],[EOMonth]]=EOMONTH(FY01_M12,0),InputInvoicesPaid[[#This Row],[Amount Invoiced]],0)</f>
        <v>0</v>
      </c>
      <c r="W42" s="18">
        <f>IF(InputInvoicesPaid[[#This Row],[EOMonth]]=EOMONTH(FY02_M01,0),InputInvoicesPaid[[#This Row],[Amount Invoiced]],0)</f>
        <v>0</v>
      </c>
      <c r="X42" s="18">
        <f>IF(InputInvoicesPaid[[#This Row],[EOMonth]]=EOMONTH(FY02_M02,0),InputInvoicesPaid[[#This Row],[Amount Invoiced]],0)</f>
        <v>0</v>
      </c>
      <c r="Y42" s="18">
        <f>IF(InputInvoicesPaid[[#This Row],[EOMonth]]=EOMONTH(FY02_M03,0),InputInvoicesPaid[[#This Row],[Amount Invoiced]],0)</f>
        <v>0</v>
      </c>
      <c r="Z42" s="18">
        <f>IF(InputInvoicesPaid[[#This Row],[EOMonth]]=EOMONTH(FY02_M04,0),InputInvoicesPaid[[#This Row],[Amount Invoiced]],0)</f>
        <v>0</v>
      </c>
      <c r="AA42" s="18">
        <f>IF(InputInvoicesPaid[[#This Row],[EOMonth]]=EOMONTH(FY02_M05,0),InputInvoicesPaid[[#This Row],[Amount Invoiced]],0)</f>
        <v>0</v>
      </c>
      <c r="AB42" s="18">
        <f>IF(InputInvoicesPaid[[#This Row],[EOMonth]]=EOMONTH(FY02_M06,0),InputInvoicesPaid[[#This Row],[Amount Invoiced]],0)</f>
        <v>0</v>
      </c>
      <c r="AC42" s="18">
        <f>IF(InputInvoicesPaid[[#This Row],[EOMonth]]=EOMONTH(FY02_M07,0),InputInvoicesPaid[[#This Row],[Amount Invoiced]],0)</f>
        <v>0</v>
      </c>
      <c r="AD42" s="18">
        <f>IF(InputInvoicesPaid[[#This Row],[EOMonth]]=EOMONTH(FY02_M08,0),InputInvoicesPaid[[#This Row],[Amount Invoiced]],0)</f>
        <v>0</v>
      </c>
      <c r="AE42" s="18">
        <f>IF(InputInvoicesPaid[[#This Row],[EOMonth]]=EOMONTH(FY02_M09,0),InputInvoicesPaid[[#This Row],[Amount Invoiced]],0)</f>
        <v>0</v>
      </c>
      <c r="AF42" s="18">
        <f>IF(InputInvoicesPaid[[#This Row],[EOMonth]]=EOMONTH(FY02_M10,0),InputInvoicesPaid[[#This Row],[Amount Invoiced]],0)</f>
        <v>0</v>
      </c>
      <c r="AG42" s="18">
        <f>IF(InputInvoicesPaid[[#This Row],[EOMonth]]=EOMONTH(FY02_M11,0),InputInvoicesPaid[[#This Row],[Amount Invoiced]],0)</f>
        <v>0</v>
      </c>
      <c r="AH42" s="18">
        <f>IF(InputInvoicesPaid[[#This Row],[EOMonth]]=EOMONTH(FY02_M12,0),InputInvoicesPaid[[#This Row],[Amount Invoiced]],0)</f>
        <v>0</v>
      </c>
      <c r="AI42" s="18">
        <f>IF(InputInvoicesPaid[[#This Row],[EOMonth]]=EOMONTH(FY03_M01,0),InputInvoicesPaid[[#This Row],[Amount Invoiced]],0)</f>
        <v>0</v>
      </c>
      <c r="AJ42" s="18">
        <f>IF(InputInvoicesPaid[[#This Row],[EOMonth]]=EOMONTH(FY03_M02,0),InputInvoicesPaid[[#This Row],[Amount Invoiced]],0)</f>
        <v>0</v>
      </c>
      <c r="AK42" s="18">
        <f>IF(InputInvoicesPaid[[#This Row],[EOMonth]]=EOMONTH(FY03_M03,0),InputInvoicesPaid[[#This Row],[Amount Invoiced]],0)</f>
        <v>0</v>
      </c>
      <c r="AL42" s="18">
        <f>IF(InputInvoicesPaid[[#This Row],[EOMonth]]=EOMONTH(FY03_M04,0),InputInvoicesPaid[[#This Row],[Amount Invoiced]],0)</f>
        <v>0</v>
      </c>
      <c r="AM42" s="18">
        <f>IF(InputInvoicesPaid[[#This Row],[EOMonth]]=EOMONTH(FY03_M05,0),InputInvoicesPaid[[#This Row],[Amount Invoiced]],0)</f>
        <v>0</v>
      </c>
      <c r="AN42" s="18">
        <f>IF(InputInvoicesPaid[[#This Row],[EOMonth]]=EOMONTH(FY03_M06,0),InputInvoicesPaid[[#This Row],[Amount Invoiced]],0)</f>
        <v>0</v>
      </c>
      <c r="AO42" s="18">
        <f>IF(InputInvoicesPaid[[#This Row],[EOMonth]]=EOMONTH(FY03_M07,0),InputInvoicesPaid[[#This Row],[Amount Invoiced]],0)</f>
        <v>0</v>
      </c>
      <c r="AP42" s="18">
        <f>IF(InputInvoicesPaid[[#This Row],[EOMonth]]=EOMONTH(FY03_M08,0),InputInvoicesPaid[[#This Row],[Amount Invoiced]],0)</f>
        <v>0</v>
      </c>
      <c r="AQ42" s="18">
        <f>IF(InputInvoicesPaid[[#This Row],[EOMonth]]=EOMONTH(FY03_M09,0),InputInvoicesPaid[[#This Row],[Amount Invoiced]],0)</f>
        <v>0</v>
      </c>
      <c r="AR42" s="18">
        <f>IF(InputInvoicesPaid[[#This Row],[EOMonth]]=EOMONTH(FY03_M10,0),InputInvoicesPaid[[#This Row],[Amount Invoiced]],0)</f>
        <v>0</v>
      </c>
      <c r="AS42" s="18">
        <f>IF(InputInvoicesPaid[[#This Row],[EOMonth]]=EOMONTH(FY03_M11,0),InputInvoicesPaid[[#This Row],[Amount Invoiced]],0)</f>
        <v>0</v>
      </c>
      <c r="AT42" s="18">
        <f>IF(InputInvoicesPaid[[#This Row],[EOMonth]]=EOMONTH(FY03_M12,0),InputInvoicesPaid[[#This Row],[Amount Invoiced]],0)</f>
        <v>0</v>
      </c>
      <c r="AU42" s="18">
        <f>IF(InputInvoicesPaid[[#This Row],[EOMonth]]=EOMONTH(FY04_M01,0),InputInvoicesPaid[[#This Row],[Amount Invoiced]],0)</f>
        <v>0</v>
      </c>
      <c r="AV42" s="18">
        <f>IF(InputInvoicesPaid[[#This Row],[EOMonth]]=EOMONTH(FY04_M02,0),InputInvoicesPaid[[#This Row],[Amount Invoiced]],0)</f>
        <v>0</v>
      </c>
      <c r="AW42" s="18">
        <f>IF(InputInvoicesPaid[[#This Row],[EOMonth]]=EOMONTH(FY04_M03,0),InputInvoicesPaid[[#This Row],[Amount Invoiced]],0)</f>
        <v>0</v>
      </c>
      <c r="AX42" s="18">
        <f>IF(InputInvoicesPaid[[#This Row],[EOMonth]]=EOMONTH(FY04_M04,0),InputInvoicesPaid[[#This Row],[Amount Invoiced]],0)</f>
        <v>0</v>
      </c>
      <c r="AY42" s="18">
        <f>IF(InputInvoicesPaid[[#This Row],[EOMonth]]=EOMONTH(FY04_M05,0),InputInvoicesPaid[[#This Row],[Amount Invoiced]],0)</f>
        <v>0</v>
      </c>
      <c r="AZ42" s="18">
        <f>IF(InputInvoicesPaid[[#This Row],[EOMonth]]=EOMONTH(FY04_M06,0),InputInvoicesPaid[[#This Row],[Amount Invoiced]],0)</f>
        <v>0</v>
      </c>
      <c r="BA42" s="18">
        <f>IF(InputInvoicesPaid[[#This Row],[EOMonth]]=EOMONTH(FY04_M07,0),InputInvoicesPaid[[#This Row],[Amount Invoiced]],0)</f>
        <v>0</v>
      </c>
      <c r="BB42" s="18">
        <f>IF(InputInvoicesPaid[[#This Row],[EOMonth]]=EOMONTH(FY04_M08,0),InputInvoicesPaid[[#This Row],[Amount Invoiced]],0)</f>
        <v>0</v>
      </c>
      <c r="BC42" s="18">
        <f>IF(InputInvoicesPaid[[#This Row],[EOMonth]]=EOMONTH(FY04_M09,0),InputInvoicesPaid[[#This Row],[Amount Invoiced]],0)</f>
        <v>0</v>
      </c>
      <c r="BD42" s="18">
        <f>IF(InputInvoicesPaid[[#This Row],[EOMonth]]=EOMONTH(FY04_M10,0),InputInvoicesPaid[[#This Row],[Amount Invoiced]],0)</f>
        <v>0</v>
      </c>
      <c r="BE42" s="18">
        <f>IF(InputInvoicesPaid[[#This Row],[EOMonth]]=EOMONTH(FY04_M11,0),InputInvoicesPaid[[#This Row],[Amount Invoiced]],0)</f>
        <v>0</v>
      </c>
      <c r="BF42" s="18">
        <f>IF(InputInvoicesPaid[[#This Row],[EOMonth]]=EOMONTH(FY04_M12,0),InputInvoicesPaid[[#This Row],[Amount Invoiced]],0)</f>
        <v>0</v>
      </c>
      <c r="BG42" s="18">
        <f>IF(InputInvoicesPaid[[#This Row],[EOMonth]]=EOMONTH(FY05_M01,0),InputInvoicesPaid[[#This Row],[Amount Invoiced]],0)</f>
        <v>0</v>
      </c>
      <c r="BH42" s="18">
        <f>IF(InputInvoicesPaid[[#This Row],[EOMonth]]=EOMONTH(FY05_M02,0),InputInvoicesPaid[[#This Row],[Amount Invoiced]],0)</f>
        <v>0</v>
      </c>
      <c r="BI42" s="18">
        <f>IF(InputInvoicesPaid[[#This Row],[EOMonth]]=EOMONTH(FY05_M03,0),InputInvoicesPaid[[#This Row],[Amount Invoiced]],0)</f>
        <v>0</v>
      </c>
      <c r="BJ42" s="18">
        <f>IF(InputInvoicesPaid[[#This Row],[EOMonth]]=EOMONTH(FY05_M04,0),InputInvoicesPaid[[#This Row],[Amount Invoiced]],0)</f>
        <v>0</v>
      </c>
      <c r="BK42" s="18">
        <f>IF(InputInvoicesPaid[[#This Row],[EOMonth]]=EOMONTH(FY05_M05,0),InputInvoicesPaid[[#This Row],[Amount Invoiced]],0)</f>
        <v>0</v>
      </c>
      <c r="BL42" s="18">
        <f>IF(InputInvoicesPaid[[#This Row],[EOMonth]]=EOMONTH(FY05_M06,0),InputInvoicesPaid[[#This Row],[Amount Invoiced]],0)</f>
        <v>0</v>
      </c>
      <c r="BM42" s="18">
        <f>IF(InputInvoicesPaid[[#This Row],[EOMonth]]=EOMONTH(FY05_M07,0),InputInvoicesPaid[[#This Row],[Amount Invoiced]],0)</f>
        <v>0</v>
      </c>
      <c r="BN42" s="18">
        <f>IF(InputInvoicesPaid[[#This Row],[EOMonth]]=EOMONTH(FY05_M08,0),InputInvoicesPaid[[#This Row],[Amount Invoiced]],0)</f>
        <v>0</v>
      </c>
      <c r="BO42" s="18">
        <f>IF(InputInvoicesPaid[[#This Row],[EOMonth]]=EOMONTH(FY05_M09,0),InputInvoicesPaid[[#This Row],[Amount Invoiced]],0)</f>
        <v>0</v>
      </c>
      <c r="BP42" s="18">
        <f>IF(InputInvoicesPaid[[#This Row],[EOMonth]]=EOMONTH(FY05_M10,0),InputInvoicesPaid[[#This Row],[Amount Invoiced]],0)</f>
        <v>0</v>
      </c>
      <c r="BQ42" s="18">
        <f>IF(InputInvoicesPaid[[#This Row],[EOMonth]]=EOMONTH(FY05_M11,0),InputInvoicesPaid[[#This Row],[Amount Invoiced]],0)</f>
        <v>0</v>
      </c>
      <c r="BR42" s="18">
        <f>IF(InputInvoicesPaid[[#This Row],[EOMonth]]=EOMONTH(FY05_M12,0),InputInvoicesPaid[[#This Row],[Amount Invoiced]],0)</f>
        <v>0</v>
      </c>
    </row>
    <row r="43" spans="2:70" ht="16.5" thickTop="1" thickBot="1" x14ac:dyDescent="0.3">
      <c r="B43" s="68"/>
      <c r="C43" s="6"/>
      <c r="D43" s="68"/>
      <c r="E43" s="68"/>
      <c r="F43" s="11"/>
      <c r="G43" s="6"/>
      <c r="H43" s="69" t="str">
        <f>IF(ISBLANK(InputInvoicesPaid[[#This Row],[Date Invoiced]]),"",EOMONTH(InputInvoicesPaid[[#This Row],[Date Invoiced]],0))</f>
        <v/>
      </c>
      <c r="I43" s="69"/>
      <c r="K43" s="10">
        <f>IF(InputInvoicesPaid[[#This Row],[EOMonth]]=EOMONTH(FY01_M01,0),InputInvoicesPaid[[#This Row],[Amount Invoiced]],0)</f>
        <v>0</v>
      </c>
      <c r="L43" s="10">
        <f>IF(InputInvoicesPaid[[#This Row],[EOMonth]]=EOMONTH(FY01_M02,0),InputInvoicesPaid[[#This Row],[Amount Invoiced]],0)</f>
        <v>0</v>
      </c>
      <c r="M43" s="10">
        <f>IF(InputInvoicesPaid[[#This Row],[EOMonth]]=EOMONTH(FY01_M03,0),InputInvoicesPaid[[#This Row],[Amount Invoiced]],0)</f>
        <v>0</v>
      </c>
      <c r="N43" s="10">
        <f>IF(InputInvoicesPaid[[#This Row],[EOMonth]]=EOMONTH(FY01_M04,0),InputInvoicesPaid[[#This Row],[Amount Invoiced]],0)</f>
        <v>0</v>
      </c>
      <c r="O43" s="10">
        <f>IF(InputInvoicesPaid[[#This Row],[EOMonth]]=EOMONTH(FY01_M05,0),InputInvoicesPaid[[#This Row],[Amount Invoiced]],0)</f>
        <v>0</v>
      </c>
      <c r="P43" s="10">
        <f>IF(InputInvoicesPaid[[#This Row],[EOMonth]]=EOMONTH(FY01_M06,0),InputInvoicesPaid[[#This Row],[Amount Invoiced]],0)</f>
        <v>0</v>
      </c>
      <c r="Q43" s="10">
        <f>IF(InputInvoicesPaid[[#This Row],[EOMonth]]=EOMONTH(FY01_M07,0),InputInvoicesPaid[[#This Row],[Amount Invoiced]],0)</f>
        <v>0</v>
      </c>
      <c r="R43" s="10">
        <f>IF(InputInvoicesPaid[[#This Row],[EOMonth]]=EOMONTH(FY01_M08,0),InputInvoicesPaid[[#This Row],[Amount Invoiced]],0)</f>
        <v>0</v>
      </c>
      <c r="S43" s="10">
        <f>IF(InputInvoicesPaid[[#This Row],[EOMonth]]=EOMONTH(FY01_M09,0),InputInvoicesPaid[[#This Row],[Amount Invoiced]],0)</f>
        <v>0</v>
      </c>
      <c r="T43" s="10">
        <f>IF(InputInvoicesPaid[[#This Row],[EOMonth]]=EOMONTH(FY01_M10,0),InputInvoicesPaid[[#This Row],[Amount Invoiced]],0)</f>
        <v>0</v>
      </c>
      <c r="U43" s="10">
        <f>IF(InputInvoicesPaid[[#This Row],[EOMonth]]=EOMONTH(FY01_M11,0),InputInvoicesPaid[[#This Row],[Amount Invoiced]],0)</f>
        <v>0</v>
      </c>
      <c r="V43" s="10">
        <f>IF(InputInvoicesPaid[[#This Row],[EOMonth]]=EOMONTH(FY01_M12,0),InputInvoicesPaid[[#This Row],[Amount Invoiced]],0)</f>
        <v>0</v>
      </c>
      <c r="W43" s="18">
        <f>IF(InputInvoicesPaid[[#This Row],[EOMonth]]=EOMONTH(FY02_M01,0),InputInvoicesPaid[[#This Row],[Amount Invoiced]],0)</f>
        <v>0</v>
      </c>
      <c r="X43" s="18">
        <f>IF(InputInvoicesPaid[[#This Row],[EOMonth]]=EOMONTH(FY02_M02,0),InputInvoicesPaid[[#This Row],[Amount Invoiced]],0)</f>
        <v>0</v>
      </c>
      <c r="Y43" s="18">
        <f>IF(InputInvoicesPaid[[#This Row],[EOMonth]]=EOMONTH(FY02_M03,0),InputInvoicesPaid[[#This Row],[Amount Invoiced]],0)</f>
        <v>0</v>
      </c>
      <c r="Z43" s="18">
        <f>IF(InputInvoicesPaid[[#This Row],[EOMonth]]=EOMONTH(FY02_M04,0),InputInvoicesPaid[[#This Row],[Amount Invoiced]],0)</f>
        <v>0</v>
      </c>
      <c r="AA43" s="18">
        <f>IF(InputInvoicesPaid[[#This Row],[EOMonth]]=EOMONTH(FY02_M05,0),InputInvoicesPaid[[#This Row],[Amount Invoiced]],0)</f>
        <v>0</v>
      </c>
      <c r="AB43" s="18">
        <f>IF(InputInvoicesPaid[[#This Row],[EOMonth]]=EOMONTH(FY02_M06,0),InputInvoicesPaid[[#This Row],[Amount Invoiced]],0)</f>
        <v>0</v>
      </c>
      <c r="AC43" s="18">
        <f>IF(InputInvoicesPaid[[#This Row],[EOMonth]]=EOMONTH(FY02_M07,0),InputInvoicesPaid[[#This Row],[Amount Invoiced]],0)</f>
        <v>0</v>
      </c>
      <c r="AD43" s="18">
        <f>IF(InputInvoicesPaid[[#This Row],[EOMonth]]=EOMONTH(FY02_M08,0),InputInvoicesPaid[[#This Row],[Amount Invoiced]],0)</f>
        <v>0</v>
      </c>
      <c r="AE43" s="18">
        <f>IF(InputInvoicesPaid[[#This Row],[EOMonth]]=EOMONTH(FY02_M09,0),InputInvoicesPaid[[#This Row],[Amount Invoiced]],0)</f>
        <v>0</v>
      </c>
      <c r="AF43" s="18">
        <f>IF(InputInvoicesPaid[[#This Row],[EOMonth]]=EOMONTH(FY02_M10,0),InputInvoicesPaid[[#This Row],[Amount Invoiced]],0)</f>
        <v>0</v>
      </c>
      <c r="AG43" s="18">
        <f>IF(InputInvoicesPaid[[#This Row],[EOMonth]]=EOMONTH(FY02_M11,0),InputInvoicesPaid[[#This Row],[Amount Invoiced]],0)</f>
        <v>0</v>
      </c>
      <c r="AH43" s="18">
        <f>IF(InputInvoicesPaid[[#This Row],[EOMonth]]=EOMONTH(FY02_M12,0),InputInvoicesPaid[[#This Row],[Amount Invoiced]],0)</f>
        <v>0</v>
      </c>
      <c r="AI43" s="18">
        <f>IF(InputInvoicesPaid[[#This Row],[EOMonth]]=EOMONTH(FY03_M01,0),InputInvoicesPaid[[#This Row],[Amount Invoiced]],0)</f>
        <v>0</v>
      </c>
      <c r="AJ43" s="18">
        <f>IF(InputInvoicesPaid[[#This Row],[EOMonth]]=EOMONTH(FY03_M02,0),InputInvoicesPaid[[#This Row],[Amount Invoiced]],0)</f>
        <v>0</v>
      </c>
      <c r="AK43" s="18">
        <f>IF(InputInvoicesPaid[[#This Row],[EOMonth]]=EOMONTH(FY03_M03,0),InputInvoicesPaid[[#This Row],[Amount Invoiced]],0)</f>
        <v>0</v>
      </c>
      <c r="AL43" s="18">
        <f>IF(InputInvoicesPaid[[#This Row],[EOMonth]]=EOMONTH(FY03_M04,0),InputInvoicesPaid[[#This Row],[Amount Invoiced]],0)</f>
        <v>0</v>
      </c>
      <c r="AM43" s="18">
        <f>IF(InputInvoicesPaid[[#This Row],[EOMonth]]=EOMONTH(FY03_M05,0),InputInvoicesPaid[[#This Row],[Amount Invoiced]],0)</f>
        <v>0</v>
      </c>
      <c r="AN43" s="18">
        <f>IF(InputInvoicesPaid[[#This Row],[EOMonth]]=EOMONTH(FY03_M06,0),InputInvoicesPaid[[#This Row],[Amount Invoiced]],0)</f>
        <v>0</v>
      </c>
      <c r="AO43" s="18">
        <f>IF(InputInvoicesPaid[[#This Row],[EOMonth]]=EOMONTH(FY03_M07,0),InputInvoicesPaid[[#This Row],[Amount Invoiced]],0)</f>
        <v>0</v>
      </c>
      <c r="AP43" s="18">
        <f>IF(InputInvoicesPaid[[#This Row],[EOMonth]]=EOMONTH(FY03_M08,0),InputInvoicesPaid[[#This Row],[Amount Invoiced]],0)</f>
        <v>0</v>
      </c>
      <c r="AQ43" s="18">
        <f>IF(InputInvoicesPaid[[#This Row],[EOMonth]]=EOMONTH(FY03_M09,0),InputInvoicesPaid[[#This Row],[Amount Invoiced]],0)</f>
        <v>0</v>
      </c>
      <c r="AR43" s="18">
        <f>IF(InputInvoicesPaid[[#This Row],[EOMonth]]=EOMONTH(FY03_M10,0),InputInvoicesPaid[[#This Row],[Amount Invoiced]],0)</f>
        <v>0</v>
      </c>
      <c r="AS43" s="18">
        <f>IF(InputInvoicesPaid[[#This Row],[EOMonth]]=EOMONTH(FY03_M11,0),InputInvoicesPaid[[#This Row],[Amount Invoiced]],0)</f>
        <v>0</v>
      </c>
      <c r="AT43" s="18">
        <f>IF(InputInvoicesPaid[[#This Row],[EOMonth]]=EOMONTH(FY03_M12,0),InputInvoicesPaid[[#This Row],[Amount Invoiced]],0)</f>
        <v>0</v>
      </c>
      <c r="AU43" s="18">
        <f>IF(InputInvoicesPaid[[#This Row],[EOMonth]]=EOMONTH(FY04_M01,0),InputInvoicesPaid[[#This Row],[Amount Invoiced]],0)</f>
        <v>0</v>
      </c>
      <c r="AV43" s="18">
        <f>IF(InputInvoicesPaid[[#This Row],[EOMonth]]=EOMONTH(FY04_M02,0),InputInvoicesPaid[[#This Row],[Amount Invoiced]],0)</f>
        <v>0</v>
      </c>
      <c r="AW43" s="18">
        <f>IF(InputInvoicesPaid[[#This Row],[EOMonth]]=EOMONTH(FY04_M03,0),InputInvoicesPaid[[#This Row],[Amount Invoiced]],0)</f>
        <v>0</v>
      </c>
      <c r="AX43" s="18">
        <f>IF(InputInvoicesPaid[[#This Row],[EOMonth]]=EOMONTH(FY04_M04,0),InputInvoicesPaid[[#This Row],[Amount Invoiced]],0)</f>
        <v>0</v>
      </c>
      <c r="AY43" s="18">
        <f>IF(InputInvoicesPaid[[#This Row],[EOMonth]]=EOMONTH(FY04_M05,0),InputInvoicesPaid[[#This Row],[Amount Invoiced]],0)</f>
        <v>0</v>
      </c>
      <c r="AZ43" s="18">
        <f>IF(InputInvoicesPaid[[#This Row],[EOMonth]]=EOMONTH(FY04_M06,0),InputInvoicesPaid[[#This Row],[Amount Invoiced]],0)</f>
        <v>0</v>
      </c>
      <c r="BA43" s="18">
        <f>IF(InputInvoicesPaid[[#This Row],[EOMonth]]=EOMONTH(FY04_M07,0),InputInvoicesPaid[[#This Row],[Amount Invoiced]],0)</f>
        <v>0</v>
      </c>
      <c r="BB43" s="18">
        <f>IF(InputInvoicesPaid[[#This Row],[EOMonth]]=EOMONTH(FY04_M08,0),InputInvoicesPaid[[#This Row],[Amount Invoiced]],0)</f>
        <v>0</v>
      </c>
      <c r="BC43" s="18">
        <f>IF(InputInvoicesPaid[[#This Row],[EOMonth]]=EOMONTH(FY04_M09,0),InputInvoicesPaid[[#This Row],[Amount Invoiced]],0)</f>
        <v>0</v>
      </c>
      <c r="BD43" s="18">
        <f>IF(InputInvoicesPaid[[#This Row],[EOMonth]]=EOMONTH(FY04_M10,0),InputInvoicesPaid[[#This Row],[Amount Invoiced]],0)</f>
        <v>0</v>
      </c>
      <c r="BE43" s="18">
        <f>IF(InputInvoicesPaid[[#This Row],[EOMonth]]=EOMONTH(FY04_M11,0),InputInvoicesPaid[[#This Row],[Amount Invoiced]],0)</f>
        <v>0</v>
      </c>
      <c r="BF43" s="18">
        <f>IF(InputInvoicesPaid[[#This Row],[EOMonth]]=EOMONTH(FY04_M12,0),InputInvoicesPaid[[#This Row],[Amount Invoiced]],0)</f>
        <v>0</v>
      </c>
      <c r="BG43" s="18">
        <f>IF(InputInvoicesPaid[[#This Row],[EOMonth]]=EOMONTH(FY05_M01,0),InputInvoicesPaid[[#This Row],[Amount Invoiced]],0)</f>
        <v>0</v>
      </c>
      <c r="BH43" s="18">
        <f>IF(InputInvoicesPaid[[#This Row],[EOMonth]]=EOMONTH(FY05_M02,0),InputInvoicesPaid[[#This Row],[Amount Invoiced]],0)</f>
        <v>0</v>
      </c>
      <c r="BI43" s="18">
        <f>IF(InputInvoicesPaid[[#This Row],[EOMonth]]=EOMONTH(FY05_M03,0),InputInvoicesPaid[[#This Row],[Amount Invoiced]],0)</f>
        <v>0</v>
      </c>
      <c r="BJ43" s="18">
        <f>IF(InputInvoicesPaid[[#This Row],[EOMonth]]=EOMONTH(FY05_M04,0),InputInvoicesPaid[[#This Row],[Amount Invoiced]],0)</f>
        <v>0</v>
      </c>
      <c r="BK43" s="18">
        <f>IF(InputInvoicesPaid[[#This Row],[EOMonth]]=EOMONTH(FY05_M05,0),InputInvoicesPaid[[#This Row],[Amount Invoiced]],0)</f>
        <v>0</v>
      </c>
      <c r="BL43" s="18">
        <f>IF(InputInvoicesPaid[[#This Row],[EOMonth]]=EOMONTH(FY05_M06,0),InputInvoicesPaid[[#This Row],[Amount Invoiced]],0)</f>
        <v>0</v>
      </c>
      <c r="BM43" s="18">
        <f>IF(InputInvoicesPaid[[#This Row],[EOMonth]]=EOMONTH(FY05_M07,0),InputInvoicesPaid[[#This Row],[Amount Invoiced]],0)</f>
        <v>0</v>
      </c>
      <c r="BN43" s="18">
        <f>IF(InputInvoicesPaid[[#This Row],[EOMonth]]=EOMONTH(FY05_M08,0),InputInvoicesPaid[[#This Row],[Amount Invoiced]],0)</f>
        <v>0</v>
      </c>
      <c r="BO43" s="18">
        <f>IF(InputInvoicesPaid[[#This Row],[EOMonth]]=EOMONTH(FY05_M09,0),InputInvoicesPaid[[#This Row],[Amount Invoiced]],0)</f>
        <v>0</v>
      </c>
      <c r="BP43" s="18">
        <f>IF(InputInvoicesPaid[[#This Row],[EOMonth]]=EOMONTH(FY05_M10,0),InputInvoicesPaid[[#This Row],[Amount Invoiced]],0)</f>
        <v>0</v>
      </c>
      <c r="BQ43" s="18">
        <f>IF(InputInvoicesPaid[[#This Row],[EOMonth]]=EOMONTH(FY05_M11,0),InputInvoicesPaid[[#This Row],[Amount Invoiced]],0)</f>
        <v>0</v>
      </c>
      <c r="BR43" s="18">
        <f>IF(InputInvoicesPaid[[#This Row],[EOMonth]]=EOMONTH(FY05_M12,0),InputInvoicesPaid[[#This Row],[Amount Invoiced]],0)</f>
        <v>0</v>
      </c>
    </row>
    <row r="44" spans="2:70" ht="16.5" thickTop="1" thickBot="1" x14ac:dyDescent="0.3">
      <c r="B44" s="68"/>
      <c r="C44" s="6"/>
      <c r="D44" s="68"/>
      <c r="E44" s="68"/>
      <c r="F44" s="11"/>
      <c r="G44" s="6"/>
      <c r="H44" s="69" t="str">
        <f>IF(ISBLANK(InputInvoicesPaid[[#This Row],[Date Invoiced]]),"",EOMONTH(InputInvoicesPaid[[#This Row],[Date Invoiced]],0))</f>
        <v/>
      </c>
      <c r="I44" s="69"/>
      <c r="K44" s="10">
        <f>IF(InputInvoicesPaid[[#This Row],[EOMonth]]=EOMONTH(FY01_M01,0),InputInvoicesPaid[[#This Row],[Amount Invoiced]],0)</f>
        <v>0</v>
      </c>
      <c r="L44" s="10">
        <f>IF(InputInvoicesPaid[[#This Row],[EOMonth]]=EOMONTH(FY01_M02,0),InputInvoicesPaid[[#This Row],[Amount Invoiced]],0)</f>
        <v>0</v>
      </c>
      <c r="M44" s="10">
        <f>IF(InputInvoicesPaid[[#This Row],[EOMonth]]=EOMONTH(FY01_M03,0),InputInvoicesPaid[[#This Row],[Amount Invoiced]],0)</f>
        <v>0</v>
      </c>
      <c r="N44" s="10">
        <f>IF(InputInvoicesPaid[[#This Row],[EOMonth]]=EOMONTH(FY01_M04,0),InputInvoicesPaid[[#This Row],[Amount Invoiced]],0)</f>
        <v>0</v>
      </c>
      <c r="O44" s="10">
        <f>IF(InputInvoicesPaid[[#This Row],[EOMonth]]=EOMONTH(FY01_M05,0),InputInvoicesPaid[[#This Row],[Amount Invoiced]],0)</f>
        <v>0</v>
      </c>
      <c r="P44" s="10">
        <f>IF(InputInvoicesPaid[[#This Row],[EOMonth]]=EOMONTH(FY01_M06,0),InputInvoicesPaid[[#This Row],[Amount Invoiced]],0)</f>
        <v>0</v>
      </c>
      <c r="Q44" s="10">
        <f>IF(InputInvoicesPaid[[#This Row],[EOMonth]]=EOMONTH(FY01_M07,0),InputInvoicesPaid[[#This Row],[Amount Invoiced]],0)</f>
        <v>0</v>
      </c>
      <c r="R44" s="10">
        <f>IF(InputInvoicesPaid[[#This Row],[EOMonth]]=EOMONTH(FY01_M08,0),InputInvoicesPaid[[#This Row],[Amount Invoiced]],0)</f>
        <v>0</v>
      </c>
      <c r="S44" s="10">
        <f>IF(InputInvoicesPaid[[#This Row],[EOMonth]]=EOMONTH(FY01_M09,0),InputInvoicesPaid[[#This Row],[Amount Invoiced]],0)</f>
        <v>0</v>
      </c>
      <c r="T44" s="10">
        <f>IF(InputInvoicesPaid[[#This Row],[EOMonth]]=EOMONTH(FY01_M10,0),InputInvoicesPaid[[#This Row],[Amount Invoiced]],0)</f>
        <v>0</v>
      </c>
      <c r="U44" s="10">
        <f>IF(InputInvoicesPaid[[#This Row],[EOMonth]]=EOMONTH(FY01_M11,0),InputInvoicesPaid[[#This Row],[Amount Invoiced]],0)</f>
        <v>0</v>
      </c>
      <c r="V44" s="10">
        <f>IF(InputInvoicesPaid[[#This Row],[EOMonth]]=EOMONTH(FY01_M12,0),InputInvoicesPaid[[#This Row],[Amount Invoiced]],0)</f>
        <v>0</v>
      </c>
      <c r="W44" s="18">
        <f>IF(InputInvoicesPaid[[#This Row],[EOMonth]]=EOMONTH(FY02_M01,0),InputInvoicesPaid[[#This Row],[Amount Invoiced]],0)</f>
        <v>0</v>
      </c>
      <c r="X44" s="18">
        <f>IF(InputInvoicesPaid[[#This Row],[EOMonth]]=EOMONTH(FY02_M02,0),InputInvoicesPaid[[#This Row],[Amount Invoiced]],0)</f>
        <v>0</v>
      </c>
      <c r="Y44" s="18">
        <f>IF(InputInvoicesPaid[[#This Row],[EOMonth]]=EOMONTH(FY02_M03,0),InputInvoicesPaid[[#This Row],[Amount Invoiced]],0)</f>
        <v>0</v>
      </c>
      <c r="Z44" s="18">
        <f>IF(InputInvoicesPaid[[#This Row],[EOMonth]]=EOMONTH(FY02_M04,0),InputInvoicesPaid[[#This Row],[Amount Invoiced]],0)</f>
        <v>0</v>
      </c>
      <c r="AA44" s="18">
        <f>IF(InputInvoicesPaid[[#This Row],[EOMonth]]=EOMONTH(FY02_M05,0),InputInvoicesPaid[[#This Row],[Amount Invoiced]],0)</f>
        <v>0</v>
      </c>
      <c r="AB44" s="18">
        <f>IF(InputInvoicesPaid[[#This Row],[EOMonth]]=EOMONTH(FY02_M06,0),InputInvoicesPaid[[#This Row],[Amount Invoiced]],0)</f>
        <v>0</v>
      </c>
      <c r="AC44" s="18">
        <f>IF(InputInvoicesPaid[[#This Row],[EOMonth]]=EOMONTH(FY02_M07,0),InputInvoicesPaid[[#This Row],[Amount Invoiced]],0)</f>
        <v>0</v>
      </c>
      <c r="AD44" s="18">
        <f>IF(InputInvoicesPaid[[#This Row],[EOMonth]]=EOMONTH(FY02_M08,0),InputInvoicesPaid[[#This Row],[Amount Invoiced]],0)</f>
        <v>0</v>
      </c>
      <c r="AE44" s="18">
        <f>IF(InputInvoicesPaid[[#This Row],[EOMonth]]=EOMONTH(FY02_M09,0),InputInvoicesPaid[[#This Row],[Amount Invoiced]],0)</f>
        <v>0</v>
      </c>
      <c r="AF44" s="18">
        <f>IF(InputInvoicesPaid[[#This Row],[EOMonth]]=EOMONTH(FY02_M10,0),InputInvoicesPaid[[#This Row],[Amount Invoiced]],0)</f>
        <v>0</v>
      </c>
      <c r="AG44" s="18">
        <f>IF(InputInvoicesPaid[[#This Row],[EOMonth]]=EOMONTH(FY02_M11,0),InputInvoicesPaid[[#This Row],[Amount Invoiced]],0)</f>
        <v>0</v>
      </c>
      <c r="AH44" s="18">
        <f>IF(InputInvoicesPaid[[#This Row],[EOMonth]]=EOMONTH(FY02_M12,0),InputInvoicesPaid[[#This Row],[Amount Invoiced]],0)</f>
        <v>0</v>
      </c>
      <c r="AI44" s="18">
        <f>IF(InputInvoicesPaid[[#This Row],[EOMonth]]=EOMONTH(FY03_M01,0),InputInvoicesPaid[[#This Row],[Amount Invoiced]],0)</f>
        <v>0</v>
      </c>
      <c r="AJ44" s="18">
        <f>IF(InputInvoicesPaid[[#This Row],[EOMonth]]=EOMONTH(FY03_M02,0),InputInvoicesPaid[[#This Row],[Amount Invoiced]],0)</f>
        <v>0</v>
      </c>
      <c r="AK44" s="18">
        <f>IF(InputInvoicesPaid[[#This Row],[EOMonth]]=EOMONTH(FY03_M03,0),InputInvoicesPaid[[#This Row],[Amount Invoiced]],0)</f>
        <v>0</v>
      </c>
      <c r="AL44" s="18">
        <f>IF(InputInvoicesPaid[[#This Row],[EOMonth]]=EOMONTH(FY03_M04,0),InputInvoicesPaid[[#This Row],[Amount Invoiced]],0)</f>
        <v>0</v>
      </c>
      <c r="AM44" s="18">
        <f>IF(InputInvoicesPaid[[#This Row],[EOMonth]]=EOMONTH(FY03_M05,0),InputInvoicesPaid[[#This Row],[Amount Invoiced]],0)</f>
        <v>0</v>
      </c>
      <c r="AN44" s="18">
        <f>IF(InputInvoicesPaid[[#This Row],[EOMonth]]=EOMONTH(FY03_M06,0),InputInvoicesPaid[[#This Row],[Amount Invoiced]],0)</f>
        <v>0</v>
      </c>
      <c r="AO44" s="18">
        <f>IF(InputInvoicesPaid[[#This Row],[EOMonth]]=EOMONTH(FY03_M07,0),InputInvoicesPaid[[#This Row],[Amount Invoiced]],0)</f>
        <v>0</v>
      </c>
      <c r="AP44" s="18">
        <f>IF(InputInvoicesPaid[[#This Row],[EOMonth]]=EOMONTH(FY03_M08,0),InputInvoicesPaid[[#This Row],[Amount Invoiced]],0)</f>
        <v>0</v>
      </c>
      <c r="AQ44" s="18">
        <f>IF(InputInvoicesPaid[[#This Row],[EOMonth]]=EOMONTH(FY03_M09,0),InputInvoicesPaid[[#This Row],[Amount Invoiced]],0)</f>
        <v>0</v>
      </c>
      <c r="AR44" s="18">
        <f>IF(InputInvoicesPaid[[#This Row],[EOMonth]]=EOMONTH(FY03_M10,0),InputInvoicesPaid[[#This Row],[Amount Invoiced]],0)</f>
        <v>0</v>
      </c>
      <c r="AS44" s="18">
        <f>IF(InputInvoicesPaid[[#This Row],[EOMonth]]=EOMONTH(FY03_M11,0),InputInvoicesPaid[[#This Row],[Amount Invoiced]],0)</f>
        <v>0</v>
      </c>
      <c r="AT44" s="18">
        <f>IF(InputInvoicesPaid[[#This Row],[EOMonth]]=EOMONTH(FY03_M12,0),InputInvoicesPaid[[#This Row],[Amount Invoiced]],0)</f>
        <v>0</v>
      </c>
      <c r="AU44" s="18">
        <f>IF(InputInvoicesPaid[[#This Row],[EOMonth]]=EOMONTH(FY04_M01,0),InputInvoicesPaid[[#This Row],[Amount Invoiced]],0)</f>
        <v>0</v>
      </c>
      <c r="AV44" s="18">
        <f>IF(InputInvoicesPaid[[#This Row],[EOMonth]]=EOMONTH(FY04_M02,0),InputInvoicesPaid[[#This Row],[Amount Invoiced]],0)</f>
        <v>0</v>
      </c>
      <c r="AW44" s="18">
        <f>IF(InputInvoicesPaid[[#This Row],[EOMonth]]=EOMONTH(FY04_M03,0),InputInvoicesPaid[[#This Row],[Amount Invoiced]],0)</f>
        <v>0</v>
      </c>
      <c r="AX44" s="18">
        <f>IF(InputInvoicesPaid[[#This Row],[EOMonth]]=EOMONTH(FY04_M04,0),InputInvoicesPaid[[#This Row],[Amount Invoiced]],0)</f>
        <v>0</v>
      </c>
      <c r="AY44" s="18">
        <f>IF(InputInvoicesPaid[[#This Row],[EOMonth]]=EOMONTH(FY04_M05,0),InputInvoicesPaid[[#This Row],[Amount Invoiced]],0)</f>
        <v>0</v>
      </c>
      <c r="AZ44" s="18">
        <f>IF(InputInvoicesPaid[[#This Row],[EOMonth]]=EOMONTH(FY04_M06,0),InputInvoicesPaid[[#This Row],[Amount Invoiced]],0)</f>
        <v>0</v>
      </c>
      <c r="BA44" s="18">
        <f>IF(InputInvoicesPaid[[#This Row],[EOMonth]]=EOMONTH(FY04_M07,0),InputInvoicesPaid[[#This Row],[Amount Invoiced]],0)</f>
        <v>0</v>
      </c>
      <c r="BB44" s="18">
        <f>IF(InputInvoicesPaid[[#This Row],[EOMonth]]=EOMONTH(FY04_M08,0),InputInvoicesPaid[[#This Row],[Amount Invoiced]],0)</f>
        <v>0</v>
      </c>
      <c r="BC44" s="18">
        <f>IF(InputInvoicesPaid[[#This Row],[EOMonth]]=EOMONTH(FY04_M09,0),InputInvoicesPaid[[#This Row],[Amount Invoiced]],0)</f>
        <v>0</v>
      </c>
      <c r="BD44" s="18">
        <f>IF(InputInvoicesPaid[[#This Row],[EOMonth]]=EOMONTH(FY04_M10,0),InputInvoicesPaid[[#This Row],[Amount Invoiced]],0)</f>
        <v>0</v>
      </c>
      <c r="BE44" s="18">
        <f>IF(InputInvoicesPaid[[#This Row],[EOMonth]]=EOMONTH(FY04_M11,0),InputInvoicesPaid[[#This Row],[Amount Invoiced]],0)</f>
        <v>0</v>
      </c>
      <c r="BF44" s="18">
        <f>IF(InputInvoicesPaid[[#This Row],[EOMonth]]=EOMONTH(FY04_M12,0),InputInvoicesPaid[[#This Row],[Amount Invoiced]],0)</f>
        <v>0</v>
      </c>
      <c r="BG44" s="18">
        <f>IF(InputInvoicesPaid[[#This Row],[EOMonth]]=EOMONTH(FY05_M01,0),InputInvoicesPaid[[#This Row],[Amount Invoiced]],0)</f>
        <v>0</v>
      </c>
      <c r="BH44" s="18">
        <f>IF(InputInvoicesPaid[[#This Row],[EOMonth]]=EOMONTH(FY05_M02,0),InputInvoicesPaid[[#This Row],[Amount Invoiced]],0)</f>
        <v>0</v>
      </c>
      <c r="BI44" s="18">
        <f>IF(InputInvoicesPaid[[#This Row],[EOMonth]]=EOMONTH(FY05_M03,0),InputInvoicesPaid[[#This Row],[Amount Invoiced]],0)</f>
        <v>0</v>
      </c>
      <c r="BJ44" s="18">
        <f>IF(InputInvoicesPaid[[#This Row],[EOMonth]]=EOMONTH(FY05_M04,0),InputInvoicesPaid[[#This Row],[Amount Invoiced]],0)</f>
        <v>0</v>
      </c>
      <c r="BK44" s="18">
        <f>IF(InputInvoicesPaid[[#This Row],[EOMonth]]=EOMONTH(FY05_M05,0),InputInvoicesPaid[[#This Row],[Amount Invoiced]],0)</f>
        <v>0</v>
      </c>
      <c r="BL44" s="18">
        <f>IF(InputInvoicesPaid[[#This Row],[EOMonth]]=EOMONTH(FY05_M06,0),InputInvoicesPaid[[#This Row],[Amount Invoiced]],0)</f>
        <v>0</v>
      </c>
      <c r="BM44" s="18">
        <f>IF(InputInvoicesPaid[[#This Row],[EOMonth]]=EOMONTH(FY05_M07,0),InputInvoicesPaid[[#This Row],[Amount Invoiced]],0)</f>
        <v>0</v>
      </c>
      <c r="BN44" s="18">
        <f>IF(InputInvoicesPaid[[#This Row],[EOMonth]]=EOMONTH(FY05_M08,0),InputInvoicesPaid[[#This Row],[Amount Invoiced]],0)</f>
        <v>0</v>
      </c>
      <c r="BO44" s="18">
        <f>IF(InputInvoicesPaid[[#This Row],[EOMonth]]=EOMONTH(FY05_M09,0),InputInvoicesPaid[[#This Row],[Amount Invoiced]],0)</f>
        <v>0</v>
      </c>
      <c r="BP44" s="18">
        <f>IF(InputInvoicesPaid[[#This Row],[EOMonth]]=EOMONTH(FY05_M10,0),InputInvoicesPaid[[#This Row],[Amount Invoiced]],0)</f>
        <v>0</v>
      </c>
      <c r="BQ44" s="18">
        <f>IF(InputInvoicesPaid[[#This Row],[EOMonth]]=EOMONTH(FY05_M11,0),InputInvoicesPaid[[#This Row],[Amount Invoiced]],0)</f>
        <v>0</v>
      </c>
      <c r="BR44" s="18">
        <f>IF(InputInvoicesPaid[[#This Row],[EOMonth]]=EOMONTH(FY05_M12,0),InputInvoicesPaid[[#This Row],[Amount Invoiced]],0)</f>
        <v>0</v>
      </c>
    </row>
    <row r="45" spans="2:70" ht="16.5" thickTop="1" thickBot="1" x14ac:dyDescent="0.3">
      <c r="B45" s="68"/>
      <c r="C45" s="6"/>
      <c r="D45" s="68"/>
      <c r="E45" s="68"/>
      <c r="F45" s="11"/>
      <c r="G45" s="6"/>
      <c r="H45" s="69" t="str">
        <f>IF(ISBLANK(InputInvoicesPaid[[#This Row],[Date Invoiced]]),"",EOMONTH(InputInvoicesPaid[[#This Row],[Date Invoiced]],0))</f>
        <v/>
      </c>
      <c r="I45" s="69"/>
      <c r="K45" s="10">
        <f>IF(InputInvoicesPaid[[#This Row],[EOMonth]]=EOMONTH(FY01_M01,0),InputInvoicesPaid[[#This Row],[Amount Invoiced]],0)</f>
        <v>0</v>
      </c>
      <c r="L45" s="10">
        <f>IF(InputInvoicesPaid[[#This Row],[EOMonth]]=EOMONTH(FY01_M02,0),InputInvoicesPaid[[#This Row],[Amount Invoiced]],0)</f>
        <v>0</v>
      </c>
      <c r="M45" s="10">
        <f>IF(InputInvoicesPaid[[#This Row],[EOMonth]]=EOMONTH(FY01_M03,0),InputInvoicesPaid[[#This Row],[Amount Invoiced]],0)</f>
        <v>0</v>
      </c>
      <c r="N45" s="10">
        <f>IF(InputInvoicesPaid[[#This Row],[EOMonth]]=EOMONTH(FY01_M04,0),InputInvoicesPaid[[#This Row],[Amount Invoiced]],0)</f>
        <v>0</v>
      </c>
      <c r="O45" s="10">
        <f>IF(InputInvoicesPaid[[#This Row],[EOMonth]]=EOMONTH(FY01_M05,0),InputInvoicesPaid[[#This Row],[Amount Invoiced]],0)</f>
        <v>0</v>
      </c>
      <c r="P45" s="10">
        <f>IF(InputInvoicesPaid[[#This Row],[EOMonth]]=EOMONTH(FY01_M06,0),InputInvoicesPaid[[#This Row],[Amount Invoiced]],0)</f>
        <v>0</v>
      </c>
      <c r="Q45" s="10">
        <f>IF(InputInvoicesPaid[[#This Row],[EOMonth]]=EOMONTH(FY01_M07,0),InputInvoicesPaid[[#This Row],[Amount Invoiced]],0)</f>
        <v>0</v>
      </c>
      <c r="R45" s="10">
        <f>IF(InputInvoicesPaid[[#This Row],[EOMonth]]=EOMONTH(FY01_M08,0),InputInvoicesPaid[[#This Row],[Amount Invoiced]],0)</f>
        <v>0</v>
      </c>
      <c r="S45" s="10">
        <f>IF(InputInvoicesPaid[[#This Row],[EOMonth]]=EOMONTH(FY01_M09,0),InputInvoicesPaid[[#This Row],[Amount Invoiced]],0)</f>
        <v>0</v>
      </c>
      <c r="T45" s="10">
        <f>IF(InputInvoicesPaid[[#This Row],[EOMonth]]=EOMONTH(FY01_M10,0),InputInvoicesPaid[[#This Row],[Amount Invoiced]],0)</f>
        <v>0</v>
      </c>
      <c r="U45" s="10">
        <f>IF(InputInvoicesPaid[[#This Row],[EOMonth]]=EOMONTH(FY01_M11,0),InputInvoicesPaid[[#This Row],[Amount Invoiced]],0)</f>
        <v>0</v>
      </c>
      <c r="V45" s="10">
        <f>IF(InputInvoicesPaid[[#This Row],[EOMonth]]=EOMONTH(FY01_M12,0),InputInvoicesPaid[[#This Row],[Amount Invoiced]],0)</f>
        <v>0</v>
      </c>
      <c r="W45" s="18">
        <f>IF(InputInvoicesPaid[[#This Row],[EOMonth]]=EOMONTH(FY02_M01,0),InputInvoicesPaid[[#This Row],[Amount Invoiced]],0)</f>
        <v>0</v>
      </c>
      <c r="X45" s="18">
        <f>IF(InputInvoicesPaid[[#This Row],[EOMonth]]=EOMONTH(FY02_M02,0),InputInvoicesPaid[[#This Row],[Amount Invoiced]],0)</f>
        <v>0</v>
      </c>
      <c r="Y45" s="18">
        <f>IF(InputInvoicesPaid[[#This Row],[EOMonth]]=EOMONTH(FY02_M03,0),InputInvoicesPaid[[#This Row],[Amount Invoiced]],0)</f>
        <v>0</v>
      </c>
      <c r="Z45" s="18">
        <f>IF(InputInvoicesPaid[[#This Row],[EOMonth]]=EOMONTH(FY02_M04,0),InputInvoicesPaid[[#This Row],[Amount Invoiced]],0)</f>
        <v>0</v>
      </c>
      <c r="AA45" s="18">
        <f>IF(InputInvoicesPaid[[#This Row],[EOMonth]]=EOMONTH(FY02_M05,0),InputInvoicesPaid[[#This Row],[Amount Invoiced]],0)</f>
        <v>0</v>
      </c>
      <c r="AB45" s="18">
        <f>IF(InputInvoicesPaid[[#This Row],[EOMonth]]=EOMONTH(FY02_M06,0),InputInvoicesPaid[[#This Row],[Amount Invoiced]],0)</f>
        <v>0</v>
      </c>
      <c r="AC45" s="18">
        <f>IF(InputInvoicesPaid[[#This Row],[EOMonth]]=EOMONTH(FY02_M07,0),InputInvoicesPaid[[#This Row],[Amount Invoiced]],0)</f>
        <v>0</v>
      </c>
      <c r="AD45" s="18">
        <f>IF(InputInvoicesPaid[[#This Row],[EOMonth]]=EOMONTH(FY02_M08,0),InputInvoicesPaid[[#This Row],[Amount Invoiced]],0)</f>
        <v>0</v>
      </c>
      <c r="AE45" s="18">
        <f>IF(InputInvoicesPaid[[#This Row],[EOMonth]]=EOMONTH(FY02_M09,0),InputInvoicesPaid[[#This Row],[Amount Invoiced]],0)</f>
        <v>0</v>
      </c>
      <c r="AF45" s="18">
        <f>IF(InputInvoicesPaid[[#This Row],[EOMonth]]=EOMONTH(FY02_M10,0),InputInvoicesPaid[[#This Row],[Amount Invoiced]],0)</f>
        <v>0</v>
      </c>
      <c r="AG45" s="18">
        <f>IF(InputInvoicesPaid[[#This Row],[EOMonth]]=EOMONTH(FY02_M11,0),InputInvoicesPaid[[#This Row],[Amount Invoiced]],0)</f>
        <v>0</v>
      </c>
      <c r="AH45" s="18">
        <f>IF(InputInvoicesPaid[[#This Row],[EOMonth]]=EOMONTH(FY02_M12,0),InputInvoicesPaid[[#This Row],[Amount Invoiced]],0)</f>
        <v>0</v>
      </c>
      <c r="AI45" s="18">
        <f>IF(InputInvoicesPaid[[#This Row],[EOMonth]]=EOMONTH(FY03_M01,0),InputInvoicesPaid[[#This Row],[Amount Invoiced]],0)</f>
        <v>0</v>
      </c>
      <c r="AJ45" s="18">
        <f>IF(InputInvoicesPaid[[#This Row],[EOMonth]]=EOMONTH(FY03_M02,0),InputInvoicesPaid[[#This Row],[Amount Invoiced]],0)</f>
        <v>0</v>
      </c>
      <c r="AK45" s="18">
        <f>IF(InputInvoicesPaid[[#This Row],[EOMonth]]=EOMONTH(FY03_M03,0),InputInvoicesPaid[[#This Row],[Amount Invoiced]],0)</f>
        <v>0</v>
      </c>
      <c r="AL45" s="18">
        <f>IF(InputInvoicesPaid[[#This Row],[EOMonth]]=EOMONTH(FY03_M04,0),InputInvoicesPaid[[#This Row],[Amount Invoiced]],0)</f>
        <v>0</v>
      </c>
      <c r="AM45" s="18">
        <f>IF(InputInvoicesPaid[[#This Row],[EOMonth]]=EOMONTH(FY03_M05,0),InputInvoicesPaid[[#This Row],[Amount Invoiced]],0)</f>
        <v>0</v>
      </c>
      <c r="AN45" s="18">
        <f>IF(InputInvoicesPaid[[#This Row],[EOMonth]]=EOMONTH(FY03_M06,0),InputInvoicesPaid[[#This Row],[Amount Invoiced]],0)</f>
        <v>0</v>
      </c>
      <c r="AO45" s="18">
        <f>IF(InputInvoicesPaid[[#This Row],[EOMonth]]=EOMONTH(FY03_M07,0),InputInvoicesPaid[[#This Row],[Amount Invoiced]],0)</f>
        <v>0</v>
      </c>
      <c r="AP45" s="18">
        <f>IF(InputInvoicesPaid[[#This Row],[EOMonth]]=EOMONTH(FY03_M08,0),InputInvoicesPaid[[#This Row],[Amount Invoiced]],0)</f>
        <v>0</v>
      </c>
      <c r="AQ45" s="18">
        <f>IF(InputInvoicesPaid[[#This Row],[EOMonth]]=EOMONTH(FY03_M09,0),InputInvoicesPaid[[#This Row],[Amount Invoiced]],0)</f>
        <v>0</v>
      </c>
      <c r="AR45" s="18">
        <f>IF(InputInvoicesPaid[[#This Row],[EOMonth]]=EOMONTH(FY03_M10,0),InputInvoicesPaid[[#This Row],[Amount Invoiced]],0)</f>
        <v>0</v>
      </c>
      <c r="AS45" s="18">
        <f>IF(InputInvoicesPaid[[#This Row],[EOMonth]]=EOMONTH(FY03_M11,0),InputInvoicesPaid[[#This Row],[Amount Invoiced]],0)</f>
        <v>0</v>
      </c>
      <c r="AT45" s="18">
        <f>IF(InputInvoicesPaid[[#This Row],[EOMonth]]=EOMONTH(FY03_M12,0),InputInvoicesPaid[[#This Row],[Amount Invoiced]],0)</f>
        <v>0</v>
      </c>
      <c r="AU45" s="18">
        <f>IF(InputInvoicesPaid[[#This Row],[EOMonth]]=EOMONTH(FY04_M01,0),InputInvoicesPaid[[#This Row],[Amount Invoiced]],0)</f>
        <v>0</v>
      </c>
      <c r="AV45" s="18">
        <f>IF(InputInvoicesPaid[[#This Row],[EOMonth]]=EOMONTH(FY04_M02,0),InputInvoicesPaid[[#This Row],[Amount Invoiced]],0)</f>
        <v>0</v>
      </c>
      <c r="AW45" s="18">
        <f>IF(InputInvoicesPaid[[#This Row],[EOMonth]]=EOMONTH(FY04_M03,0),InputInvoicesPaid[[#This Row],[Amount Invoiced]],0)</f>
        <v>0</v>
      </c>
      <c r="AX45" s="18">
        <f>IF(InputInvoicesPaid[[#This Row],[EOMonth]]=EOMONTH(FY04_M04,0),InputInvoicesPaid[[#This Row],[Amount Invoiced]],0)</f>
        <v>0</v>
      </c>
      <c r="AY45" s="18">
        <f>IF(InputInvoicesPaid[[#This Row],[EOMonth]]=EOMONTH(FY04_M05,0),InputInvoicesPaid[[#This Row],[Amount Invoiced]],0)</f>
        <v>0</v>
      </c>
      <c r="AZ45" s="18">
        <f>IF(InputInvoicesPaid[[#This Row],[EOMonth]]=EOMONTH(FY04_M06,0),InputInvoicesPaid[[#This Row],[Amount Invoiced]],0)</f>
        <v>0</v>
      </c>
      <c r="BA45" s="18">
        <f>IF(InputInvoicesPaid[[#This Row],[EOMonth]]=EOMONTH(FY04_M07,0),InputInvoicesPaid[[#This Row],[Amount Invoiced]],0)</f>
        <v>0</v>
      </c>
      <c r="BB45" s="18">
        <f>IF(InputInvoicesPaid[[#This Row],[EOMonth]]=EOMONTH(FY04_M08,0),InputInvoicesPaid[[#This Row],[Amount Invoiced]],0)</f>
        <v>0</v>
      </c>
      <c r="BC45" s="18">
        <f>IF(InputInvoicesPaid[[#This Row],[EOMonth]]=EOMONTH(FY04_M09,0),InputInvoicesPaid[[#This Row],[Amount Invoiced]],0)</f>
        <v>0</v>
      </c>
      <c r="BD45" s="18">
        <f>IF(InputInvoicesPaid[[#This Row],[EOMonth]]=EOMONTH(FY04_M10,0),InputInvoicesPaid[[#This Row],[Amount Invoiced]],0)</f>
        <v>0</v>
      </c>
      <c r="BE45" s="18">
        <f>IF(InputInvoicesPaid[[#This Row],[EOMonth]]=EOMONTH(FY04_M11,0),InputInvoicesPaid[[#This Row],[Amount Invoiced]],0)</f>
        <v>0</v>
      </c>
      <c r="BF45" s="18">
        <f>IF(InputInvoicesPaid[[#This Row],[EOMonth]]=EOMONTH(FY04_M12,0),InputInvoicesPaid[[#This Row],[Amount Invoiced]],0)</f>
        <v>0</v>
      </c>
      <c r="BG45" s="18">
        <f>IF(InputInvoicesPaid[[#This Row],[EOMonth]]=EOMONTH(FY05_M01,0),InputInvoicesPaid[[#This Row],[Amount Invoiced]],0)</f>
        <v>0</v>
      </c>
      <c r="BH45" s="18">
        <f>IF(InputInvoicesPaid[[#This Row],[EOMonth]]=EOMONTH(FY05_M02,0),InputInvoicesPaid[[#This Row],[Amount Invoiced]],0)</f>
        <v>0</v>
      </c>
      <c r="BI45" s="18">
        <f>IF(InputInvoicesPaid[[#This Row],[EOMonth]]=EOMONTH(FY05_M03,0),InputInvoicesPaid[[#This Row],[Amount Invoiced]],0)</f>
        <v>0</v>
      </c>
      <c r="BJ45" s="18">
        <f>IF(InputInvoicesPaid[[#This Row],[EOMonth]]=EOMONTH(FY05_M04,0),InputInvoicesPaid[[#This Row],[Amount Invoiced]],0)</f>
        <v>0</v>
      </c>
      <c r="BK45" s="18">
        <f>IF(InputInvoicesPaid[[#This Row],[EOMonth]]=EOMONTH(FY05_M05,0),InputInvoicesPaid[[#This Row],[Amount Invoiced]],0)</f>
        <v>0</v>
      </c>
      <c r="BL45" s="18">
        <f>IF(InputInvoicesPaid[[#This Row],[EOMonth]]=EOMONTH(FY05_M06,0),InputInvoicesPaid[[#This Row],[Amount Invoiced]],0)</f>
        <v>0</v>
      </c>
      <c r="BM45" s="18">
        <f>IF(InputInvoicesPaid[[#This Row],[EOMonth]]=EOMONTH(FY05_M07,0),InputInvoicesPaid[[#This Row],[Amount Invoiced]],0)</f>
        <v>0</v>
      </c>
      <c r="BN45" s="18">
        <f>IF(InputInvoicesPaid[[#This Row],[EOMonth]]=EOMONTH(FY05_M08,0),InputInvoicesPaid[[#This Row],[Amount Invoiced]],0)</f>
        <v>0</v>
      </c>
      <c r="BO45" s="18">
        <f>IF(InputInvoicesPaid[[#This Row],[EOMonth]]=EOMONTH(FY05_M09,0),InputInvoicesPaid[[#This Row],[Amount Invoiced]],0)</f>
        <v>0</v>
      </c>
      <c r="BP45" s="18">
        <f>IF(InputInvoicesPaid[[#This Row],[EOMonth]]=EOMONTH(FY05_M10,0),InputInvoicesPaid[[#This Row],[Amount Invoiced]],0)</f>
        <v>0</v>
      </c>
      <c r="BQ45" s="18">
        <f>IF(InputInvoicesPaid[[#This Row],[EOMonth]]=EOMONTH(FY05_M11,0),InputInvoicesPaid[[#This Row],[Amount Invoiced]],0)</f>
        <v>0</v>
      </c>
      <c r="BR45" s="18">
        <f>IF(InputInvoicesPaid[[#This Row],[EOMonth]]=EOMONTH(FY05_M12,0),InputInvoicesPaid[[#This Row],[Amount Invoiced]],0)</f>
        <v>0</v>
      </c>
    </row>
    <row r="46" spans="2:70" ht="16.5" thickTop="1" thickBot="1" x14ac:dyDescent="0.3">
      <c r="B46" s="68"/>
      <c r="C46" s="6"/>
      <c r="D46" s="68"/>
      <c r="E46" s="68"/>
      <c r="F46" s="11"/>
      <c r="G46" s="6"/>
      <c r="H46" s="69" t="str">
        <f>IF(ISBLANK(InputInvoicesPaid[[#This Row],[Date Invoiced]]),"",EOMONTH(InputInvoicesPaid[[#This Row],[Date Invoiced]],0))</f>
        <v/>
      </c>
      <c r="I46" s="69"/>
      <c r="K46" s="10">
        <f>IF(InputInvoicesPaid[[#This Row],[EOMonth]]=EOMONTH(FY01_M01,0),InputInvoicesPaid[[#This Row],[Amount Invoiced]],0)</f>
        <v>0</v>
      </c>
      <c r="L46" s="10">
        <f>IF(InputInvoicesPaid[[#This Row],[EOMonth]]=EOMONTH(FY01_M02,0),InputInvoicesPaid[[#This Row],[Amount Invoiced]],0)</f>
        <v>0</v>
      </c>
      <c r="M46" s="10">
        <f>IF(InputInvoicesPaid[[#This Row],[EOMonth]]=EOMONTH(FY01_M03,0),InputInvoicesPaid[[#This Row],[Amount Invoiced]],0)</f>
        <v>0</v>
      </c>
      <c r="N46" s="10">
        <f>IF(InputInvoicesPaid[[#This Row],[EOMonth]]=EOMONTH(FY01_M04,0),InputInvoicesPaid[[#This Row],[Amount Invoiced]],0)</f>
        <v>0</v>
      </c>
      <c r="O46" s="10">
        <f>IF(InputInvoicesPaid[[#This Row],[EOMonth]]=EOMONTH(FY01_M05,0),InputInvoicesPaid[[#This Row],[Amount Invoiced]],0)</f>
        <v>0</v>
      </c>
      <c r="P46" s="10">
        <f>IF(InputInvoicesPaid[[#This Row],[EOMonth]]=EOMONTH(FY01_M06,0),InputInvoicesPaid[[#This Row],[Amount Invoiced]],0)</f>
        <v>0</v>
      </c>
      <c r="Q46" s="10">
        <f>IF(InputInvoicesPaid[[#This Row],[EOMonth]]=EOMONTH(FY01_M07,0),InputInvoicesPaid[[#This Row],[Amount Invoiced]],0)</f>
        <v>0</v>
      </c>
      <c r="R46" s="10">
        <f>IF(InputInvoicesPaid[[#This Row],[EOMonth]]=EOMONTH(FY01_M08,0),InputInvoicesPaid[[#This Row],[Amount Invoiced]],0)</f>
        <v>0</v>
      </c>
      <c r="S46" s="10">
        <f>IF(InputInvoicesPaid[[#This Row],[EOMonth]]=EOMONTH(FY01_M09,0),InputInvoicesPaid[[#This Row],[Amount Invoiced]],0)</f>
        <v>0</v>
      </c>
      <c r="T46" s="10">
        <f>IF(InputInvoicesPaid[[#This Row],[EOMonth]]=EOMONTH(FY01_M10,0),InputInvoicesPaid[[#This Row],[Amount Invoiced]],0)</f>
        <v>0</v>
      </c>
      <c r="U46" s="10">
        <f>IF(InputInvoicesPaid[[#This Row],[EOMonth]]=EOMONTH(FY01_M11,0),InputInvoicesPaid[[#This Row],[Amount Invoiced]],0)</f>
        <v>0</v>
      </c>
      <c r="V46" s="10">
        <f>IF(InputInvoicesPaid[[#This Row],[EOMonth]]=EOMONTH(FY01_M12,0),InputInvoicesPaid[[#This Row],[Amount Invoiced]],0)</f>
        <v>0</v>
      </c>
      <c r="W46" s="18">
        <f>IF(InputInvoicesPaid[[#This Row],[EOMonth]]=EOMONTH(FY02_M01,0),InputInvoicesPaid[[#This Row],[Amount Invoiced]],0)</f>
        <v>0</v>
      </c>
      <c r="X46" s="18">
        <f>IF(InputInvoicesPaid[[#This Row],[EOMonth]]=EOMONTH(FY02_M02,0),InputInvoicesPaid[[#This Row],[Amount Invoiced]],0)</f>
        <v>0</v>
      </c>
      <c r="Y46" s="18">
        <f>IF(InputInvoicesPaid[[#This Row],[EOMonth]]=EOMONTH(FY02_M03,0),InputInvoicesPaid[[#This Row],[Amount Invoiced]],0)</f>
        <v>0</v>
      </c>
      <c r="Z46" s="18">
        <f>IF(InputInvoicesPaid[[#This Row],[EOMonth]]=EOMONTH(FY02_M04,0),InputInvoicesPaid[[#This Row],[Amount Invoiced]],0)</f>
        <v>0</v>
      </c>
      <c r="AA46" s="18">
        <f>IF(InputInvoicesPaid[[#This Row],[EOMonth]]=EOMONTH(FY02_M05,0),InputInvoicesPaid[[#This Row],[Amount Invoiced]],0)</f>
        <v>0</v>
      </c>
      <c r="AB46" s="18">
        <f>IF(InputInvoicesPaid[[#This Row],[EOMonth]]=EOMONTH(FY02_M06,0),InputInvoicesPaid[[#This Row],[Amount Invoiced]],0)</f>
        <v>0</v>
      </c>
      <c r="AC46" s="18">
        <f>IF(InputInvoicesPaid[[#This Row],[EOMonth]]=EOMONTH(FY02_M07,0),InputInvoicesPaid[[#This Row],[Amount Invoiced]],0)</f>
        <v>0</v>
      </c>
      <c r="AD46" s="18">
        <f>IF(InputInvoicesPaid[[#This Row],[EOMonth]]=EOMONTH(FY02_M08,0),InputInvoicesPaid[[#This Row],[Amount Invoiced]],0)</f>
        <v>0</v>
      </c>
      <c r="AE46" s="18">
        <f>IF(InputInvoicesPaid[[#This Row],[EOMonth]]=EOMONTH(FY02_M09,0),InputInvoicesPaid[[#This Row],[Amount Invoiced]],0)</f>
        <v>0</v>
      </c>
      <c r="AF46" s="18">
        <f>IF(InputInvoicesPaid[[#This Row],[EOMonth]]=EOMONTH(FY02_M10,0),InputInvoicesPaid[[#This Row],[Amount Invoiced]],0)</f>
        <v>0</v>
      </c>
      <c r="AG46" s="18">
        <f>IF(InputInvoicesPaid[[#This Row],[EOMonth]]=EOMONTH(FY02_M11,0),InputInvoicesPaid[[#This Row],[Amount Invoiced]],0)</f>
        <v>0</v>
      </c>
      <c r="AH46" s="18">
        <f>IF(InputInvoicesPaid[[#This Row],[EOMonth]]=EOMONTH(FY02_M12,0),InputInvoicesPaid[[#This Row],[Amount Invoiced]],0)</f>
        <v>0</v>
      </c>
      <c r="AI46" s="18">
        <f>IF(InputInvoicesPaid[[#This Row],[EOMonth]]=EOMONTH(FY03_M01,0),InputInvoicesPaid[[#This Row],[Amount Invoiced]],0)</f>
        <v>0</v>
      </c>
      <c r="AJ46" s="18">
        <f>IF(InputInvoicesPaid[[#This Row],[EOMonth]]=EOMONTH(FY03_M02,0),InputInvoicesPaid[[#This Row],[Amount Invoiced]],0)</f>
        <v>0</v>
      </c>
      <c r="AK46" s="18">
        <f>IF(InputInvoicesPaid[[#This Row],[EOMonth]]=EOMONTH(FY03_M03,0),InputInvoicesPaid[[#This Row],[Amount Invoiced]],0)</f>
        <v>0</v>
      </c>
      <c r="AL46" s="18">
        <f>IF(InputInvoicesPaid[[#This Row],[EOMonth]]=EOMONTH(FY03_M04,0),InputInvoicesPaid[[#This Row],[Amount Invoiced]],0)</f>
        <v>0</v>
      </c>
      <c r="AM46" s="18">
        <f>IF(InputInvoicesPaid[[#This Row],[EOMonth]]=EOMONTH(FY03_M05,0),InputInvoicesPaid[[#This Row],[Amount Invoiced]],0)</f>
        <v>0</v>
      </c>
      <c r="AN46" s="18">
        <f>IF(InputInvoicesPaid[[#This Row],[EOMonth]]=EOMONTH(FY03_M06,0),InputInvoicesPaid[[#This Row],[Amount Invoiced]],0)</f>
        <v>0</v>
      </c>
      <c r="AO46" s="18">
        <f>IF(InputInvoicesPaid[[#This Row],[EOMonth]]=EOMONTH(FY03_M07,0),InputInvoicesPaid[[#This Row],[Amount Invoiced]],0)</f>
        <v>0</v>
      </c>
      <c r="AP46" s="18">
        <f>IF(InputInvoicesPaid[[#This Row],[EOMonth]]=EOMONTH(FY03_M08,0),InputInvoicesPaid[[#This Row],[Amount Invoiced]],0)</f>
        <v>0</v>
      </c>
      <c r="AQ46" s="18">
        <f>IF(InputInvoicesPaid[[#This Row],[EOMonth]]=EOMONTH(FY03_M09,0),InputInvoicesPaid[[#This Row],[Amount Invoiced]],0)</f>
        <v>0</v>
      </c>
      <c r="AR46" s="18">
        <f>IF(InputInvoicesPaid[[#This Row],[EOMonth]]=EOMONTH(FY03_M10,0),InputInvoicesPaid[[#This Row],[Amount Invoiced]],0)</f>
        <v>0</v>
      </c>
      <c r="AS46" s="18">
        <f>IF(InputInvoicesPaid[[#This Row],[EOMonth]]=EOMONTH(FY03_M11,0),InputInvoicesPaid[[#This Row],[Amount Invoiced]],0)</f>
        <v>0</v>
      </c>
      <c r="AT46" s="18">
        <f>IF(InputInvoicesPaid[[#This Row],[EOMonth]]=EOMONTH(FY03_M12,0),InputInvoicesPaid[[#This Row],[Amount Invoiced]],0)</f>
        <v>0</v>
      </c>
      <c r="AU46" s="18">
        <f>IF(InputInvoicesPaid[[#This Row],[EOMonth]]=EOMONTH(FY04_M01,0),InputInvoicesPaid[[#This Row],[Amount Invoiced]],0)</f>
        <v>0</v>
      </c>
      <c r="AV46" s="18">
        <f>IF(InputInvoicesPaid[[#This Row],[EOMonth]]=EOMONTH(FY04_M02,0),InputInvoicesPaid[[#This Row],[Amount Invoiced]],0)</f>
        <v>0</v>
      </c>
      <c r="AW46" s="18">
        <f>IF(InputInvoicesPaid[[#This Row],[EOMonth]]=EOMONTH(FY04_M03,0),InputInvoicesPaid[[#This Row],[Amount Invoiced]],0)</f>
        <v>0</v>
      </c>
      <c r="AX46" s="18">
        <f>IF(InputInvoicesPaid[[#This Row],[EOMonth]]=EOMONTH(FY04_M04,0),InputInvoicesPaid[[#This Row],[Amount Invoiced]],0)</f>
        <v>0</v>
      </c>
      <c r="AY46" s="18">
        <f>IF(InputInvoicesPaid[[#This Row],[EOMonth]]=EOMONTH(FY04_M05,0),InputInvoicesPaid[[#This Row],[Amount Invoiced]],0)</f>
        <v>0</v>
      </c>
      <c r="AZ46" s="18">
        <f>IF(InputInvoicesPaid[[#This Row],[EOMonth]]=EOMONTH(FY04_M06,0),InputInvoicesPaid[[#This Row],[Amount Invoiced]],0)</f>
        <v>0</v>
      </c>
      <c r="BA46" s="18">
        <f>IF(InputInvoicesPaid[[#This Row],[EOMonth]]=EOMONTH(FY04_M07,0),InputInvoicesPaid[[#This Row],[Amount Invoiced]],0)</f>
        <v>0</v>
      </c>
      <c r="BB46" s="18">
        <f>IF(InputInvoicesPaid[[#This Row],[EOMonth]]=EOMONTH(FY04_M08,0),InputInvoicesPaid[[#This Row],[Amount Invoiced]],0)</f>
        <v>0</v>
      </c>
      <c r="BC46" s="18">
        <f>IF(InputInvoicesPaid[[#This Row],[EOMonth]]=EOMONTH(FY04_M09,0),InputInvoicesPaid[[#This Row],[Amount Invoiced]],0)</f>
        <v>0</v>
      </c>
      <c r="BD46" s="18">
        <f>IF(InputInvoicesPaid[[#This Row],[EOMonth]]=EOMONTH(FY04_M10,0),InputInvoicesPaid[[#This Row],[Amount Invoiced]],0)</f>
        <v>0</v>
      </c>
      <c r="BE46" s="18">
        <f>IF(InputInvoicesPaid[[#This Row],[EOMonth]]=EOMONTH(FY04_M11,0),InputInvoicesPaid[[#This Row],[Amount Invoiced]],0)</f>
        <v>0</v>
      </c>
      <c r="BF46" s="18">
        <f>IF(InputInvoicesPaid[[#This Row],[EOMonth]]=EOMONTH(FY04_M12,0),InputInvoicesPaid[[#This Row],[Amount Invoiced]],0)</f>
        <v>0</v>
      </c>
      <c r="BG46" s="18">
        <f>IF(InputInvoicesPaid[[#This Row],[EOMonth]]=EOMONTH(FY05_M01,0),InputInvoicesPaid[[#This Row],[Amount Invoiced]],0)</f>
        <v>0</v>
      </c>
      <c r="BH46" s="18">
        <f>IF(InputInvoicesPaid[[#This Row],[EOMonth]]=EOMONTH(FY05_M02,0),InputInvoicesPaid[[#This Row],[Amount Invoiced]],0)</f>
        <v>0</v>
      </c>
      <c r="BI46" s="18">
        <f>IF(InputInvoicesPaid[[#This Row],[EOMonth]]=EOMONTH(FY05_M03,0),InputInvoicesPaid[[#This Row],[Amount Invoiced]],0)</f>
        <v>0</v>
      </c>
      <c r="BJ46" s="18">
        <f>IF(InputInvoicesPaid[[#This Row],[EOMonth]]=EOMONTH(FY05_M04,0),InputInvoicesPaid[[#This Row],[Amount Invoiced]],0)</f>
        <v>0</v>
      </c>
      <c r="BK46" s="18">
        <f>IF(InputInvoicesPaid[[#This Row],[EOMonth]]=EOMONTH(FY05_M05,0),InputInvoicesPaid[[#This Row],[Amount Invoiced]],0)</f>
        <v>0</v>
      </c>
      <c r="BL46" s="18">
        <f>IF(InputInvoicesPaid[[#This Row],[EOMonth]]=EOMONTH(FY05_M06,0),InputInvoicesPaid[[#This Row],[Amount Invoiced]],0)</f>
        <v>0</v>
      </c>
      <c r="BM46" s="18">
        <f>IF(InputInvoicesPaid[[#This Row],[EOMonth]]=EOMONTH(FY05_M07,0),InputInvoicesPaid[[#This Row],[Amount Invoiced]],0)</f>
        <v>0</v>
      </c>
      <c r="BN46" s="18">
        <f>IF(InputInvoicesPaid[[#This Row],[EOMonth]]=EOMONTH(FY05_M08,0),InputInvoicesPaid[[#This Row],[Amount Invoiced]],0)</f>
        <v>0</v>
      </c>
      <c r="BO46" s="18">
        <f>IF(InputInvoicesPaid[[#This Row],[EOMonth]]=EOMONTH(FY05_M09,0),InputInvoicesPaid[[#This Row],[Amount Invoiced]],0)</f>
        <v>0</v>
      </c>
      <c r="BP46" s="18">
        <f>IF(InputInvoicesPaid[[#This Row],[EOMonth]]=EOMONTH(FY05_M10,0),InputInvoicesPaid[[#This Row],[Amount Invoiced]],0)</f>
        <v>0</v>
      </c>
      <c r="BQ46" s="18">
        <f>IF(InputInvoicesPaid[[#This Row],[EOMonth]]=EOMONTH(FY05_M11,0),InputInvoicesPaid[[#This Row],[Amount Invoiced]],0)</f>
        <v>0</v>
      </c>
      <c r="BR46" s="18">
        <f>IF(InputInvoicesPaid[[#This Row],[EOMonth]]=EOMONTH(FY05_M12,0),InputInvoicesPaid[[#This Row],[Amount Invoiced]],0)</f>
        <v>0</v>
      </c>
    </row>
    <row r="47" spans="2:70" ht="16.5" thickTop="1" thickBot="1" x14ac:dyDescent="0.3">
      <c r="B47" s="68"/>
      <c r="C47" s="6"/>
      <c r="D47" s="68"/>
      <c r="E47" s="68"/>
      <c r="F47" s="11"/>
      <c r="G47" s="6"/>
      <c r="H47" s="69" t="str">
        <f>IF(ISBLANK(InputInvoicesPaid[[#This Row],[Date Invoiced]]),"",EOMONTH(InputInvoicesPaid[[#This Row],[Date Invoiced]],0))</f>
        <v/>
      </c>
      <c r="I47" s="69"/>
      <c r="K47" s="10">
        <f>IF(InputInvoicesPaid[[#This Row],[EOMonth]]=EOMONTH(FY01_M01,0),InputInvoicesPaid[[#This Row],[Amount Invoiced]],0)</f>
        <v>0</v>
      </c>
      <c r="L47" s="10">
        <f>IF(InputInvoicesPaid[[#This Row],[EOMonth]]=EOMONTH(FY01_M02,0),InputInvoicesPaid[[#This Row],[Amount Invoiced]],0)</f>
        <v>0</v>
      </c>
      <c r="M47" s="10">
        <f>IF(InputInvoicesPaid[[#This Row],[EOMonth]]=EOMONTH(FY01_M03,0),InputInvoicesPaid[[#This Row],[Amount Invoiced]],0)</f>
        <v>0</v>
      </c>
      <c r="N47" s="10">
        <f>IF(InputInvoicesPaid[[#This Row],[EOMonth]]=EOMONTH(FY01_M04,0),InputInvoicesPaid[[#This Row],[Amount Invoiced]],0)</f>
        <v>0</v>
      </c>
      <c r="O47" s="10">
        <f>IF(InputInvoicesPaid[[#This Row],[EOMonth]]=EOMONTH(FY01_M05,0),InputInvoicesPaid[[#This Row],[Amount Invoiced]],0)</f>
        <v>0</v>
      </c>
      <c r="P47" s="10">
        <f>IF(InputInvoicesPaid[[#This Row],[EOMonth]]=EOMONTH(FY01_M06,0),InputInvoicesPaid[[#This Row],[Amount Invoiced]],0)</f>
        <v>0</v>
      </c>
      <c r="Q47" s="10">
        <f>IF(InputInvoicesPaid[[#This Row],[EOMonth]]=EOMONTH(FY01_M07,0),InputInvoicesPaid[[#This Row],[Amount Invoiced]],0)</f>
        <v>0</v>
      </c>
      <c r="R47" s="10">
        <f>IF(InputInvoicesPaid[[#This Row],[EOMonth]]=EOMONTH(FY01_M08,0),InputInvoicesPaid[[#This Row],[Amount Invoiced]],0)</f>
        <v>0</v>
      </c>
      <c r="S47" s="10">
        <f>IF(InputInvoicesPaid[[#This Row],[EOMonth]]=EOMONTH(FY01_M09,0),InputInvoicesPaid[[#This Row],[Amount Invoiced]],0)</f>
        <v>0</v>
      </c>
      <c r="T47" s="10">
        <f>IF(InputInvoicesPaid[[#This Row],[EOMonth]]=EOMONTH(FY01_M10,0),InputInvoicesPaid[[#This Row],[Amount Invoiced]],0)</f>
        <v>0</v>
      </c>
      <c r="U47" s="10">
        <f>IF(InputInvoicesPaid[[#This Row],[EOMonth]]=EOMONTH(FY01_M11,0),InputInvoicesPaid[[#This Row],[Amount Invoiced]],0)</f>
        <v>0</v>
      </c>
      <c r="V47" s="10">
        <f>IF(InputInvoicesPaid[[#This Row],[EOMonth]]=EOMONTH(FY01_M12,0),InputInvoicesPaid[[#This Row],[Amount Invoiced]],0)</f>
        <v>0</v>
      </c>
      <c r="W47" s="18">
        <f>IF(InputInvoicesPaid[[#This Row],[EOMonth]]=EOMONTH(FY02_M01,0),InputInvoicesPaid[[#This Row],[Amount Invoiced]],0)</f>
        <v>0</v>
      </c>
      <c r="X47" s="18">
        <f>IF(InputInvoicesPaid[[#This Row],[EOMonth]]=EOMONTH(FY02_M02,0),InputInvoicesPaid[[#This Row],[Amount Invoiced]],0)</f>
        <v>0</v>
      </c>
      <c r="Y47" s="18">
        <f>IF(InputInvoicesPaid[[#This Row],[EOMonth]]=EOMONTH(FY02_M03,0),InputInvoicesPaid[[#This Row],[Amount Invoiced]],0)</f>
        <v>0</v>
      </c>
      <c r="Z47" s="18">
        <f>IF(InputInvoicesPaid[[#This Row],[EOMonth]]=EOMONTH(FY02_M04,0),InputInvoicesPaid[[#This Row],[Amount Invoiced]],0)</f>
        <v>0</v>
      </c>
      <c r="AA47" s="18">
        <f>IF(InputInvoicesPaid[[#This Row],[EOMonth]]=EOMONTH(FY02_M05,0),InputInvoicesPaid[[#This Row],[Amount Invoiced]],0)</f>
        <v>0</v>
      </c>
      <c r="AB47" s="18">
        <f>IF(InputInvoicesPaid[[#This Row],[EOMonth]]=EOMONTH(FY02_M06,0),InputInvoicesPaid[[#This Row],[Amount Invoiced]],0)</f>
        <v>0</v>
      </c>
      <c r="AC47" s="18">
        <f>IF(InputInvoicesPaid[[#This Row],[EOMonth]]=EOMONTH(FY02_M07,0),InputInvoicesPaid[[#This Row],[Amount Invoiced]],0)</f>
        <v>0</v>
      </c>
      <c r="AD47" s="18">
        <f>IF(InputInvoicesPaid[[#This Row],[EOMonth]]=EOMONTH(FY02_M08,0),InputInvoicesPaid[[#This Row],[Amount Invoiced]],0)</f>
        <v>0</v>
      </c>
      <c r="AE47" s="18">
        <f>IF(InputInvoicesPaid[[#This Row],[EOMonth]]=EOMONTH(FY02_M09,0),InputInvoicesPaid[[#This Row],[Amount Invoiced]],0)</f>
        <v>0</v>
      </c>
      <c r="AF47" s="18">
        <f>IF(InputInvoicesPaid[[#This Row],[EOMonth]]=EOMONTH(FY02_M10,0),InputInvoicesPaid[[#This Row],[Amount Invoiced]],0)</f>
        <v>0</v>
      </c>
      <c r="AG47" s="18">
        <f>IF(InputInvoicesPaid[[#This Row],[EOMonth]]=EOMONTH(FY02_M11,0),InputInvoicesPaid[[#This Row],[Amount Invoiced]],0)</f>
        <v>0</v>
      </c>
      <c r="AH47" s="18">
        <f>IF(InputInvoicesPaid[[#This Row],[EOMonth]]=EOMONTH(FY02_M12,0),InputInvoicesPaid[[#This Row],[Amount Invoiced]],0)</f>
        <v>0</v>
      </c>
      <c r="AI47" s="18">
        <f>IF(InputInvoicesPaid[[#This Row],[EOMonth]]=EOMONTH(FY03_M01,0),InputInvoicesPaid[[#This Row],[Amount Invoiced]],0)</f>
        <v>0</v>
      </c>
      <c r="AJ47" s="18">
        <f>IF(InputInvoicesPaid[[#This Row],[EOMonth]]=EOMONTH(FY03_M02,0),InputInvoicesPaid[[#This Row],[Amount Invoiced]],0)</f>
        <v>0</v>
      </c>
      <c r="AK47" s="18">
        <f>IF(InputInvoicesPaid[[#This Row],[EOMonth]]=EOMONTH(FY03_M03,0),InputInvoicesPaid[[#This Row],[Amount Invoiced]],0)</f>
        <v>0</v>
      </c>
      <c r="AL47" s="18">
        <f>IF(InputInvoicesPaid[[#This Row],[EOMonth]]=EOMONTH(FY03_M04,0),InputInvoicesPaid[[#This Row],[Amount Invoiced]],0)</f>
        <v>0</v>
      </c>
      <c r="AM47" s="18">
        <f>IF(InputInvoicesPaid[[#This Row],[EOMonth]]=EOMONTH(FY03_M05,0),InputInvoicesPaid[[#This Row],[Amount Invoiced]],0)</f>
        <v>0</v>
      </c>
      <c r="AN47" s="18">
        <f>IF(InputInvoicesPaid[[#This Row],[EOMonth]]=EOMONTH(FY03_M06,0),InputInvoicesPaid[[#This Row],[Amount Invoiced]],0)</f>
        <v>0</v>
      </c>
      <c r="AO47" s="18">
        <f>IF(InputInvoicesPaid[[#This Row],[EOMonth]]=EOMONTH(FY03_M07,0),InputInvoicesPaid[[#This Row],[Amount Invoiced]],0)</f>
        <v>0</v>
      </c>
      <c r="AP47" s="18">
        <f>IF(InputInvoicesPaid[[#This Row],[EOMonth]]=EOMONTH(FY03_M08,0),InputInvoicesPaid[[#This Row],[Amount Invoiced]],0)</f>
        <v>0</v>
      </c>
      <c r="AQ47" s="18">
        <f>IF(InputInvoicesPaid[[#This Row],[EOMonth]]=EOMONTH(FY03_M09,0),InputInvoicesPaid[[#This Row],[Amount Invoiced]],0)</f>
        <v>0</v>
      </c>
      <c r="AR47" s="18">
        <f>IF(InputInvoicesPaid[[#This Row],[EOMonth]]=EOMONTH(FY03_M10,0),InputInvoicesPaid[[#This Row],[Amount Invoiced]],0)</f>
        <v>0</v>
      </c>
      <c r="AS47" s="18">
        <f>IF(InputInvoicesPaid[[#This Row],[EOMonth]]=EOMONTH(FY03_M11,0),InputInvoicesPaid[[#This Row],[Amount Invoiced]],0)</f>
        <v>0</v>
      </c>
      <c r="AT47" s="18">
        <f>IF(InputInvoicesPaid[[#This Row],[EOMonth]]=EOMONTH(FY03_M12,0),InputInvoicesPaid[[#This Row],[Amount Invoiced]],0)</f>
        <v>0</v>
      </c>
      <c r="AU47" s="18">
        <f>IF(InputInvoicesPaid[[#This Row],[EOMonth]]=EOMONTH(FY04_M01,0),InputInvoicesPaid[[#This Row],[Amount Invoiced]],0)</f>
        <v>0</v>
      </c>
      <c r="AV47" s="18">
        <f>IF(InputInvoicesPaid[[#This Row],[EOMonth]]=EOMONTH(FY04_M02,0),InputInvoicesPaid[[#This Row],[Amount Invoiced]],0)</f>
        <v>0</v>
      </c>
      <c r="AW47" s="18">
        <f>IF(InputInvoicesPaid[[#This Row],[EOMonth]]=EOMONTH(FY04_M03,0),InputInvoicesPaid[[#This Row],[Amount Invoiced]],0)</f>
        <v>0</v>
      </c>
      <c r="AX47" s="18">
        <f>IF(InputInvoicesPaid[[#This Row],[EOMonth]]=EOMONTH(FY04_M04,0),InputInvoicesPaid[[#This Row],[Amount Invoiced]],0)</f>
        <v>0</v>
      </c>
      <c r="AY47" s="18">
        <f>IF(InputInvoicesPaid[[#This Row],[EOMonth]]=EOMONTH(FY04_M05,0),InputInvoicesPaid[[#This Row],[Amount Invoiced]],0)</f>
        <v>0</v>
      </c>
      <c r="AZ47" s="18">
        <f>IF(InputInvoicesPaid[[#This Row],[EOMonth]]=EOMONTH(FY04_M06,0),InputInvoicesPaid[[#This Row],[Amount Invoiced]],0)</f>
        <v>0</v>
      </c>
      <c r="BA47" s="18">
        <f>IF(InputInvoicesPaid[[#This Row],[EOMonth]]=EOMONTH(FY04_M07,0),InputInvoicesPaid[[#This Row],[Amount Invoiced]],0)</f>
        <v>0</v>
      </c>
      <c r="BB47" s="18">
        <f>IF(InputInvoicesPaid[[#This Row],[EOMonth]]=EOMONTH(FY04_M08,0),InputInvoicesPaid[[#This Row],[Amount Invoiced]],0)</f>
        <v>0</v>
      </c>
      <c r="BC47" s="18">
        <f>IF(InputInvoicesPaid[[#This Row],[EOMonth]]=EOMONTH(FY04_M09,0),InputInvoicesPaid[[#This Row],[Amount Invoiced]],0)</f>
        <v>0</v>
      </c>
      <c r="BD47" s="18">
        <f>IF(InputInvoicesPaid[[#This Row],[EOMonth]]=EOMONTH(FY04_M10,0),InputInvoicesPaid[[#This Row],[Amount Invoiced]],0)</f>
        <v>0</v>
      </c>
      <c r="BE47" s="18">
        <f>IF(InputInvoicesPaid[[#This Row],[EOMonth]]=EOMONTH(FY04_M11,0),InputInvoicesPaid[[#This Row],[Amount Invoiced]],0)</f>
        <v>0</v>
      </c>
      <c r="BF47" s="18">
        <f>IF(InputInvoicesPaid[[#This Row],[EOMonth]]=EOMONTH(FY04_M12,0),InputInvoicesPaid[[#This Row],[Amount Invoiced]],0)</f>
        <v>0</v>
      </c>
      <c r="BG47" s="18">
        <f>IF(InputInvoicesPaid[[#This Row],[EOMonth]]=EOMONTH(FY05_M01,0),InputInvoicesPaid[[#This Row],[Amount Invoiced]],0)</f>
        <v>0</v>
      </c>
      <c r="BH47" s="18">
        <f>IF(InputInvoicesPaid[[#This Row],[EOMonth]]=EOMONTH(FY05_M02,0),InputInvoicesPaid[[#This Row],[Amount Invoiced]],0)</f>
        <v>0</v>
      </c>
      <c r="BI47" s="18">
        <f>IF(InputInvoicesPaid[[#This Row],[EOMonth]]=EOMONTH(FY05_M03,0),InputInvoicesPaid[[#This Row],[Amount Invoiced]],0)</f>
        <v>0</v>
      </c>
      <c r="BJ47" s="18">
        <f>IF(InputInvoicesPaid[[#This Row],[EOMonth]]=EOMONTH(FY05_M04,0),InputInvoicesPaid[[#This Row],[Amount Invoiced]],0)</f>
        <v>0</v>
      </c>
      <c r="BK47" s="18">
        <f>IF(InputInvoicesPaid[[#This Row],[EOMonth]]=EOMONTH(FY05_M05,0),InputInvoicesPaid[[#This Row],[Amount Invoiced]],0)</f>
        <v>0</v>
      </c>
      <c r="BL47" s="18">
        <f>IF(InputInvoicesPaid[[#This Row],[EOMonth]]=EOMONTH(FY05_M06,0),InputInvoicesPaid[[#This Row],[Amount Invoiced]],0)</f>
        <v>0</v>
      </c>
      <c r="BM47" s="18">
        <f>IF(InputInvoicesPaid[[#This Row],[EOMonth]]=EOMONTH(FY05_M07,0),InputInvoicesPaid[[#This Row],[Amount Invoiced]],0)</f>
        <v>0</v>
      </c>
      <c r="BN47" s="18">
        <f>IF(InputInvoicesPaid[[#This Row],[EOMonth]]=EOMONTH(FY05_M08,0),InputInvoicesPaid[[#This Row],[Amount Invoiced]],0)</f>
        <v>0</v>
      </c>
      <c r="BO47" s="18">
        <f>IF(InputInvoicesPaid[[#This Row],[EOMonth]]=EOMONTH(FY05_M09,0),InputInvoicesPaid[[#This Row],[Amount Invoiced]],0)</f>
        <v>0</v>
      </c>
      <c r="BP47" s="18">
        <f>IF(InputInvoicesPaid[[#This Row],[EOMonth]]=EOMONTH(FY05_M10,0),InputInvoicesPaid[[#This Row],[Amount Invoiced]],0)</f>
        <v>0</v>
      </c>
      <c r="BQ47" s="18">
        <f>IF(InputInvoicesPaid[[#This Row],[EOMonth]]=EOMONTH(FY05_M11,0),InputInvoicesPaid[[#This Row],[Amount Invoiced]],0)</f>
        <v>0</v>
      </c>
      <c r="BR47" s="18">
        <f>IF(InputInvoicesPaid[[#This Row],[EOMonth]]=EOMONTH(FY05_M12,0),InputInvoicesPaid[[#This Row],[Amount Invoiced]],0)</f>
        <v>0</v>
      </c>
    </row>
    <row r="48" spans="2:70" ht="16.5" thickTop="1" thickBot="1" x14ac:dyDescent="0.3">
      <c r="B48" s="68"/>
      <c r="C48" s="6"/>
      <c r="D48" s="68"/>
      <c r="E48" s="68"/>
      <c r="F48" s="11"/>
      <c r="G48" s="6"/>
      <c r="H48" s="69" t="str">
        <f>IF(ISBLANK(InputInvoicesPaid[[#This Row],[Date Invoiced]]),"",EOMONTH(InputInvoicesPaid[[#This Row],[Date Invoiced]],0))</f>
        <v/>
      </c>
      <c r="I48" s="69"/>
      <c r="K48" s="10">
        <f>IF(InputInvoicesPaid[[#This Row],[EOMonth]]=EOMONTH(FY01_M01,0),InputInvoicesPaid[[#This Row],[Amount Invoiced]],0)</f>
        <v>0</v>
      </c>
      <c r="L48" s="10">
        <f>IF(InputInvoicesPaid[[#This Row],[EOMonth]]=EOMONTH(FY01_M02,0),InputInvoicesPaid[[#This Row],[Amount Invoiced]],0)</f>
        <v>0</v>
      </c>
      <c r="M48" s="10">
        <f>IF(InputInvoicesPaid[[#This Row],[EOMonth]]=EOMONTH(FY01_M03,0),InputInvoicesPaid[[#This Row],[Amount Invoiced]],0)</f>
        <v>0</v>
      </c>
      <c r="N48" s="10">
        <f>IF(InputInvoicesPaid[[#This Row],[EOMonth]]=EOMONTH(FY01_M04,0),InputInvoicesPaid[[#This Row],[Amount Invoiced]],0)</f>
        <v>0</v>
      </c>
      <c r="O48" s="10">
        <f>IF(InputInvoicesPaid[[#This Row],[EOMonth]]=EOMONTH(FY01_M05,0),InputInvoicesPaid[[#This Row],[Amount Invoiced]],0)</f>
        <v>0</v>
      </c>
      <c r="P48" s="10">
        <f>IF(InputInvoicesPaid[[#This Row],[EOMonth]]=EOMONTH(FY01_M06,0),InputInvoicesPaid[[#This Row],[Amount Invoiced]],0)</f>
        <v>0</v>
      </c>
      <c r="Q48" s="10">
        <f>IF(InputInvoicesPaid[[#This Row],[EOMonth]]=EOMONTH(FY01_M07,0),InputInvoicesPaid[[#This Row],[Amount Invoiced]],0)</f>
        <v>0</v>
      </c>
      <c r="R48" s="10">
        <f>IF(InputInvoicesPaid[[#This Row],[EOMonth]]=EOMONTH(FY01_M08,0),InputInvoicesPaid[[#This Row],[Amount Invoiced]],0)</f>
        <v>0</v>
      </c>
      <c r="S48" s="10">
        <f>IF(InputInvoicesPaid[[#This Row],[EOMonth]]=EOMONTH(FY01_M09,0),InputInvoicesPaid[[#This Row],[Amount Invoiced]],0)</f>
        <v>0</v>
      </c>
      <c r="T48" s="10">
        <f>IF(InputInvoicesPaid[[#This Row],[EOMonth]]=EOMONTH(FY01_M10,0),InputInvoicesPaid[[#This Row],[Amount Invoiced]],0)</f>
        <v>0</v>
      </c>
      <c r="U48" s="10">
        <f>IF(InputInvoicesPaid[[#This Row],[EOMonth]]=EOMONTH(FY01_M11,0),InputInvoicesPaid[[#This Row],[Amount Invoiced]],0)</f>
        <v>0</v>
      </c>
      <c r="V48" s="10">
        <f>IF(InputInvoicesPaid[[#This Row],[EOMonth]]=EOMONTH(FY01_M12,0),InputInvoicesPaid[[#This Row],[Amount Invoiced]],0)</f>
        <v>0</v>
      </c>
      <c r="W48" s="18">
        <f>IF(InputInvoicesPaid[[#This Row],[EOMonth]]=EOMONTH(FY02_M01,0),InputInvoicesPaid[[#This Row],[Amount Invoiced]],0)</f>
        <v>0</v>
      </c>
      <c r="X48" s="18">
        <f>IF(InputInvoicesPaid[[#This Row],[EOMonth]]=EOMONTH(FY02_M02,0),InputInvoicesPaid[[#This Row],[Amount Invoiced]],0)</f>
        <v>0</v>
      </c>
      <c r="Y48" s="18">
        <f>IF(InputInvoicesPaid[[#This Row],[EOMonth]]=EOMONTH(FY02_M03,0),InputInvoicesPaid[[#This Row],[Amount Invoiced]],0)</f>
        <v>0</v>
      </c>
      <c r="Z48" s="18">
        <f>IF(InputInvoicesPaid[[#This Row],[EOMonth]]=EOMONTH(FY02_M04,0),InputInvoicesPaid[[#This Row],[Amount Invoiced]],0)</f>
        <v>0</v>
      </c>
      <c r="AA48" s="18">
        <f>IF(InputInvoicesPaid[[#This Row],[EOMonth]]=EOMONTH(FY02_M05,0),InputInvoicesPaid[[#This Row],[Amount Invoiced]],0)</f>
        <v>0</v>
      </c>
      <c r="AB48" s="18">
        <f>IF(InputInvoicesPaid[[#This Row],[EOMonth]]=EOMONTH(FY02_M06,0),InputInvoicesPaid[[#This Row],[Amount Invoiced]],0)</f>
        <v>0</v>
      </c>
      <c r="AC48" s="18">
        <f>IF(InputInvoicesPaid[[#This Row],[EOMonth]]=EOMONTH(FY02_M07,0),InputInvoicesPaid[[#This Row],[Amount Invoiced]],0)</f>
        <v>0</v>
      </c>
      <c r="AD48" s="18">
        <f>IF(InputInvoicesPaid[[#This Row],[EOMonth]]=EOMONTH(FY02_M08,0),InputInvoicesPaid[[#This Row],[Amount Invoiced]],0)</f>
        <v>0</v>
      </c>
      <c r="AE48" s="18">
        <f>IF(InputInvoicesPaid[[#This Row],[EOMonth]]=EOMONTH(FY02_M09,0),InputInvoicesPaid[[#This Row],[Amount Invoiced]],0)</f>
        <v>0</v>
      </c>
      <c r="AF48" s="18">
        <f>IF(InputInvoicesPaid[[#This Row],[EOMonth]]=EOMONTH(FY02_M10,0),InputInvoicesPaid[[#This Row],[Amount Invoiced]],0)</f>
        <v>0</v>
      </c>
      <c r="AG48" s="18">
        <f>IF(InputInvoicesPaid[[#This Row],[EOMonth]]=EOMONTH(FY02_M11,0),InputInvoicesPaid[[#This Row],[Amount Invoiced]],0)</f>
        <v>0</v>
      </c>
      <c r="AH48" s="18">
        <f>IF(InputInvoicesPaid[[#This Row],[EOMonth]]=EOMONTH(FY02_M12,0),InputInvoicesPaid[[#This Row],[Amount Invoiced]],0)</f>
        <v>0</v>
      </c>
      <c r="AI48" s="18">
        <f>IF(InputInvoicesPaid[[#This Row],[EOMonth]]=EOMONTH(FY03_M01,0),InputInvoicesPaid[[#This Row],[Amount Invoiced]],0)</f>
        <v>0</v>
      </c>
      <c r="AJ48" s="18">
        <f>IF(InputInvoicesPaid[[#This Row],[EOMonth]]=EOMONTH(FY03_M02,0),InputInvoicesPaid[[#This Row],[Amount Invoiced]],0)</f>
        <v>0</v>
      </c>
      <c r="AK48" s="18">
        <f>IF(InputInvoicesPaid[[#This Row],[EOMonth]]=EOMONTH(FY03_M03,0),InputInvoicesPaid[[#This Row],[Amount Invoiced]],0)</f>
        <v>0</v>
      </c>
      <c r="AL48" s="18">
        <f>IF(InputInvoicesPaid[[#This Row],[EOMonth]]=EOMONTH(FY03_M04,0),InputInvoicesPaid[[#This Row],[Amount Invoiced]],0)</f>
        <v>0</v>
      </c>
      <c r="AM48" s="18">
        <f>IF(InputInvoicesPaid[[#This Row],[EOMonth]]=EOMONTH(FY03_M05,0),InputInvoicesPaid[[#This Row],[Amount Invoiced]],0)</f>
        <v>0</v>
      </c>
      <c r="AN48" s="18">
        <f>IF(InputInvoicesPaid[[#This Row],[EOMonth]]=EOMONTH(FY03_M06,0),InputInvoicesPaid[[#This Row],[Amount Invoiced]],0)</f>
        <v>0</v>
      </c>
      <c r="AO48" s="18">
        <f>IF(InputInvoicesPaid[[#This Row],[EOMonth]]=EOMONTH(FY03_M07,0),InputInvoicesPaid[[#This Row],[Amount Invoiced]],0)</f>
        <v>0</v>
      </c>
      <c r="AP48" s="18">
        <f>IF(InputInvoicesPaid[[#This Row],[EOMonth]]=EOMONTH(FY03_M08,0),InputInvoicesPaid[[#This Row],[Amount Invoiced]],0)</f>
        <v>0</v>
      </c>
      <c r="AQ48" s="18">
        <f>IF(InputInvoicesPaid[[#This Row],[EOMonth]]=EOMONTH(FY03_M09,0),InputInvoicesPaid[[#This Row],[Amount Invoiced]],0)</f>
        <v>0</v>
      </c>
      <c r="AR48" s="18">
        <f>IF(InputInvoicesPaid[[#This Row],[EOMonth]]=EOMONTH(FY03_M10,0),InputInvoicesPaid[[#This Row],[Amount Invoiced]],0)</f>
        <v>0</v>
      </c>
      <c r="AS48" s="18">
        <f>IF(InputInvoicesPaid[[#This Row],[EOMonth]]=EOMONTH(FY03_M11,0),InputInvoicesPaid[[#This Row],[Amount Invoiced]],0)</f>
        <v>0</v>
      </c>
      <c r="AT48" s="18">
        <f>IF(InputInvoicesPaid[[#This Row],[EOMonth]]=EOMONTH(FY03_M12,0),InputInvoicesPaid[[#This Row],[Amount Invoiced]],0)</f>
        <v>0</v>
      </c>
      <c r="AU48" s="18">
        <f>IF(InputInvoicesPaid[[#This Row],[EOMonth]]=EOMONTH(FY04_M01,0),InputInvoicesPaid[[#This Row],[Amount Invoiced]],0)</f>
        <v>0</v>
      </c>
      <c r="AV48" s="18">
        <f>IF(InputInvoicesPaid[[#This Row],[EOMonth]]=EOMONTH(FY04_M02,0),InputInvoicesPaid[[#This Row],[Amount Invoiced]],0)</f>
        <v>0</v>
      </c>
      <c r="AW48" s="18">
        <f>IF(InputInvoicesPaid[[#This Row],[EOMonth]]=EOMONTH(FY04_M03,0),InputInvoicesPaid[[#This Row],[Amount Invoiced]],0)</f>
        <v>0</v>
      </c>
      <c r="AX48" s="18">
        <f>IF(InputInvoicesPaid[[#This Row],[EOMonth]]=EOMONTH(FY04_M04,0),InputInvoicesPaid[[#This Row],[Amount Invoiced]],0)</f>
        <v>0</v>
      </c>
      <c r="AY48" s="18">
        <f>IF(InputInvoicesPaid[[#This Row],[EOMonth]]=EOMONTH(FY04_M05,0),InputInvoicesPaid[[#This Row],[Amount Invoiced]],0)</f>
        <v>0</v>
      </c>
      <c r="AZ48" s="18">
        <f>IF(InputInvoicesPaid[[#This Row],[EOMonth]]=EOMONTH(FY04_M06,0),InputInvoicesPaid[[#This Row],[Amount Invoiced]],0)</f>
        <v>0</v>
      </c>
      <c r="BA48" s="18">
        <f>IF(InputInvoicesPaid[[#This Row],[EOMonth]]=EOMONTH(FY04_M07,0),InputInvoicesPaid[[#This Row],[Amount Invoiced]],0)</f>
        <v>0</v>
      </c>
      <c r="BB48" s="18">
        <f>IF(InputInvoicesPaid[[#This Row],[EOMonth]]=EOMONTH(FY04_M08,0),InputInvoicesPaid[[#This Row],[Amount Invoiced]],0)</f>
        <v>0</v>
      </c>
      <c r="BC48" s="18">
        <f>IF(InputInvoicesPaid[[#This Row],[EOMonth]]=EOMONTH(FY04_M09,0),InputInvoicesPaid[[#This Row],[Amount Invoiced]],0)</f>
        <v>0</v>
      </c>
      <c r="BD48" s="18">
        <f>IF(InputInvoicesPaid[[#This Row],[EOMonth]]=EOMONTH(FY04_M10,0),InputInvoicesPaid[[#This Row],[Amount Invoiced]],0)</f>
        <v>0</v>
      </c>
      <c r="BE48" s="18">
        <f>IF(InputInvoicesPaid[[#This Row],[EOMonth]]=EOMONTH(FY04_M11,0),InputInvoicesPaid[[#This Row],[Amount Invoiced]],0)</f>
        <v>0</v>
      </c>
      <c r="BF48" s="18">
        <f>IF(InputInvoicesPaid[[#This Row],[EOMonth]]=EOMONTH(FY04_M12,0),InputInvoicesPaid[[#This Row],[Amount Invoiced]],0)</f>
        <v>0</v>
      </c>
      <c r="BG48" s="18">
        <f>IF(InputInvoicesPaid[[#This Row],[EOMonth]]=EOMONTH(FY05_M01,0),InputInvoicesPaid[[#This Row],[Amount Invoiced]],0)</f>
        <v>0</v>
      </c>
      <c r="BH48" s="18">
        <f>IF(InputInvoicesPaid[[#This Row],[EOMonth]]=EOMONTH(FY05_M02,0),InputInvoicesPaid[[#This Row],[Amount Invoiced]],0)</f>
        <v>0</v>
      </c>
      <c r="BI48" s="18">
        <f>IF(InputInvoicesPaid[[#This Row],[EOMonth]]=EOMONTH(FY05_M03,0),InputInvoicesPaid[[#This Row],[Amount Invoiced]],0)</f>
        <v>0</v>
      </c>
      <c r="BJ48" s="18">
        <f>IF(InputInvoicesPaid[[#This Row],[EOMonth]]=EOMONTH(FY05_M04,0),InputInvoicesPaid[[#This Row],[Amount Invoiced]],0)</f>
        <v>0</v>
      </c>
      <c r="BK48" s="18">
        <f>IF(InputInvoicesPaid[[#This Row],[EOMonth]]=EOMONTH(FY05_M05,0),InputInvoicesPaid[[#This Row],[Amount Invoiced]],0)</f>
        <v>0</v>
      </c>
      <c r="BL48" s="18">
        <f>IF(InputInvoicesPaid[[#This Row],[EOMonth]]=EOMONTH(FY05_M06,0),InputInvoicesPaid[[#This Row],[Amount Invoiced]],0)</f>
        <v>0</v>
      </c>
      <c r="BM48" s="18">
        <f>IF(InputInvoicesPaid[[#This Row],[EOMonth]]=EOMONTH(FY05_M07,0),InputInvoicesPaid[[#This Row],[Amount Invoiced]],0)</f>
        <v>0</v>
      </c>
      <c r="BN48" s="18">
        <f>IF(InputInvoicesPaid[[#This Row],[EOMonth]]=EOMONTH(FY05_M08,0),InputInvoicesPaid[[#This Row],[Amount Invoiced]],0)</f>
        <v>0</v>
      </c>
      <c r="BO48" s="18">
        <f>IF(InputInvoicesPaid[[#This Row],[EOMonth]]=EOMONTH(FY05_M09,0),InputInvoicesPaid[[#This Row],[Amount Invoiced]],0)</f>
        <v>0</v>
      </c>
      <c r="BP48" s="18">
        <f>IF(InputInvoicesPaid[[#This Row],[EOMonth]]=EOMONTH(FY05_M10,0),InputInvoicesPaid[[#This Row],[Amount Invoiced]],0)</f>
        <v>0</v>
      </c>
      <c r="BQ48" s="18">
        <f>IF(InputInvoicesPaid[[#This Row],[EOMonth]]=EOMONTH(FY05_M11,0),InputInvoicesPaid[[#This Row],[Amount Invoiced]],0)</f>
        <v>0</v>
      </c>
      <c r="BR48" s="18">
        <f>IF(InputInvoicesPaid[[#This Row],[EOMonth]]=EOMONTH(FY05_M12,0),InputInvoicesPaid[[#This Row],[Amount Invoiced]],0)</f>
        <v>0</v>
      </c>
    </row>
    <row r="49" spans="2:70" ht="16.5" thickTop="1" thickBot="1" x14ac:dyDescent="0.3">
      <c r="B49" s="68"/>
      <c r="C49" s="6"/>
      <c r="D49" s="68"/>
      <c r="E49" s="68"/>
      <c r="F49" s="11"/>
      <c r="G49" s="6"/>
      <c r="H49" s="69" t="str">
        <f>IF(ISBLANK(InputInvoicesPaid[[#This Row],[Date Invoiced]]),"",EOMONTH(InputInvoicesPaid[[#This Row],[Date Invoiced]],0))</f>
        <v/>
      </c>
      <c r="I49" s="69"/>
      <c r="K49" s="10">
        <f>IF(InputInvoicesPaid[[#This Row],[EOMonth]]=EOMONTH(FY01_M01,0),InputInvoicesPaid[[#This Row],[Amount Invoiced]],0)</f>
        <v>0</v>
      </c>
      <c r="L49" s="10">
        <f>IF(InputInvoicesPaid[[#This Row],[EOMonth]]=EOMONTH(FY01_M02,0),InputInvoicesPaid[[#This Row],[Amount Invoiced]],0)</f>
        <v>0</v>
      </c>
      <c r="M49" s="10">
        <f>IF(InputInvoicesPaid[[#This Row],[EOMonth]]=EOMONTH(FY01_M03,0),InputInvoicesPaid[[#This Row],[Amount Invoiced]],0)</f>
        <v>0</v>
      </c>
      <c r="N49" s="10">
        <f>IF(InputInvoicesPaid[[#This Row],[EOMonth]]=EOMONTH(FY01_M04,0),InputInvoicesPaid[[#This Row],[Amount Invoiced]],0)</f>
        <v>0</v>
      </c>
      <c r="O49" s="10">
        <f>IF(InputInvoicesPaid[[#This Row],[EOMonth]]=EOMONTH(FY01_M05,0),InputInvoicesPaid[[#This Row],[Amount Invoiced]],0)</f>
        <v>0</v>
      </c>
      <c r="P49" s="10">
        <f>IF(InputInvoicesPaid[[#This Row],[EOMonth]]=EOMONTH(FY01_M06,0),InputInvoicesPaid[[#This Row],[Amount Invoiced]],0)</f>
        <v>0</v>
      </c>
      <c r="Q49" s="10">
        <f>IF(InputInvoicesPaid[[#This Row],[EOMonth]]=EOMONTH(FY01_M07,0),InputInvoicesPaid[[#This Row],[Amount Invoiced]],0)</f>
        <v>0</v>
      </c>
      <c r="R49" s="10">
        <f>IF(InputInvoicesPaid[[#This Row],[EOMonth]]=EOMONTH(FY01_M08,0),InputInvoicesPaid[[#This Row],[Amount Invoiced]],0)</f>
        <v>0</v>
      </c>
      <c r="S49" s="10">
        <f>IF(InputInvoicesPaid[[#This Row],[EOMonth]]=EOMONTH(FY01_M09,0),InputInvoicesPaid[[#This Row],[Amount Invoiced]],0)</f>
        <v>0</v>
      </c>
      <c r="T49" s="10">
        <f>IF(InputInvoicesPaid[[#This Row],[EOMonth]]=EOMONTH(FY01_M10,0),InputInvoicesPaid[[#This Row],[Amount Invoiced]],0)</f>
        <v>0</v>
      </c>
      <c r="U49" s="10">
        <f>IF(InputInvoicesPaid[[#This Row],[EOMonth]]=EOMONTH(FY01_M11,0),InputInvoicesPaid[[#This Row],[Amount Invoiced]],0)</f>
        <v>0</v>
      </c>
      <c r="V49" s="10">
        <f>IF(InputInvoicesPaid[[#This Row],[EOMonth]]=EOMONTH(FY01_M12,0),InputInvoicesPaid[[#This Row],[Amount Invoiced]],0)</f>
        <v>0</v>
      </c>
      <c r="W49" s="18">
        <f>IF(InputInvoicesPaid[[#This Row],[EOMonth]]=EOMONTH(FY02_M01,0),InputInvoicesPaid[[#This Row],[Amount Invoiced]],0)</f>
        <v>0</v>
      </c>
      <c r="X49" s="18">
        <f>IF(InputInvoicesPaid[[#This Row],[EOMonth]]=EOMONTH(FY02_M02,0),InputInvoicesPaid[[#This Row],[Amount Invoiced]],0)</f>
        <v>0</v>
      </c>
      <c r="Y49" s="18">
        <f>IF(InputInvoicesPaid[[#This Row],[EOMonth]]=EOMONTH(FY02_M03,0),InputInvoicesPaid[[#This Row],[Amount Invoiced]],0)</f>
        <v>0</v>
      </c>
      <c r="Z49" s="18">
        <f>IF(InputInvoicesPaid[[#This Row],[EOMonth]]=EOMONTH(FY02_M04,0),InputInvoicesPaid[[#This Row],[Amount Invoiced]],0)</f>
        <v>0</v>
      </c>
      <c r="AA49" s="18">
        <f>IF(InputInvoicesPaid[[#This Row],[EOMonth]]=EOMONTH(FY02_M05,0),InputInvoicesPaid[[#This Row],[Amount Invoiced]],0)</f>
        <v>0</v>
      </c>
      <c r="AB49" s="18">
        <f>IF(InputInvoicesPaid[[#This Row],[EOMonth]]=EOMONTH(FY02_M06,0),InputInvoicesPaid[[#This Row],[Amount Invoiced]],0)</f>
        <v>0</v>
      </c>
      <c r="AC49" s="18">
        <f>IF(InputInvoicesPaid[[#This Row],[EOMonth]]=EOMONTH(FY02_M07,0),InputInvoicesPaid[[#This Row],[Amount Invoiced]],0)</f>
        <v>0</v>
      </c>
      <c r="AD49" s="18">
        <f>IF(InputInvoicesPaid[[#This Row],[EOMonth]]=EOMONTH(FY02_M08,0),InputInvoicesPaid[[#This Row],[Amount Invoiced]],0)</f>
        <v>0</v>
      </c>
      <c r="AE49" s="18">
        <f>IF(InputInvoicesPaid[[#This Row],[EOMonth]]=EOMONTH(FY02_M09,0),InputInvoicesPaid[[#This Row],[Amount Invoiced]],0)</f>
        <v>0</v>
      </c>
      <c r="AF49" s="18">
        <f>IF(InputInvoicesPaid[[#This Row],[EOMonth]]=EOMONTH(FY02_M10,0),InputInvoicesPaid[[#This Row],[Amount Invoiced]],0)</f>
        <v>0</v>
      </c>
      <c r="AG49" s="18">
        <f>IF(InputInvoicesPaid[[#This Row],[EOMonth]]=EOMONTH(FY02_M11,0),InputInvoicesPaid[[#This Row],[Amount Invoiced]],0)</f>
        <v>0</v>
      </c>
      <c r="AH49" s="18">
        <f>IF(InputInvoicesPaid[[#This Row],[EOMonth]]=EOMONTH(FY02_M12,0),InputInvoicesPaid[[#This Row],[Amount Invoiced]],0)</f>
        <v>0</v>
      </c>
      <c r="AI49" s="18">
        <f>IF(InputInvoicesPaid[[#This Row],[EOMonth]]=EOMONTH(FY03_M01,0),InputInvoicesPaid[[#This Row],[Amount Invoiced]],0)</f>
        <v>0</v>
      </c>
      <c r="AJ49" s="18">
        <f>IF(InputInvoicesPaid[[#This Row],[EOMonth]]=EOMONTH(FY03_M02,0),InputInvoicesPaid[[#This Row],[Amount Invoiced]],0)</f>
        <v>0</v>
      </c>
      <c r="AK49" s="18">
        <f>IF(InputInvoicesPaid[[#This Row],[EOMonth]]=EOMONTH(FY03_M03,0),InputInvoicesPaid[[#This Row],[Amount Invoiced]],0)</f>
        <v>0</v>
      </c>
      <c r="AL49" s="18">
        <f>IF(InputInvoicesPaid[[#This Row],[EOMonth]]=EOMONTH(FY03_M04,0),InputInvoicesPaid[[#This Row],[Amount Invoiced]],0)</f>
        <v>0</v>
      </c>
      <c r="AM49" s="18">
        <f>IF(InputInvoicesPaid[[#This Row],[EOMonth]]=EOMONTH(FY03_M05,0),InputInvoicesPaid[[#This Row],[Amount Invoiced]],0)</f>
        <v>0</v>
      </c>
      <c r="AN49" s="18">
        <f>IF(InputInvoicesPaid[[#This Row],[EOMonth]]=EOMONTH(FY03_M06,0),InputInvoicesPaid[[#This Row],[Amount Invoiced]],0)</f>
        <v>0</v>
      </c>
      <c r="AO49" s="18">
        <f>IF(InputInvoicesPaid[[#This Row],[EOMonth]]=EOMONTH(FY03_M07,0),InputInvoicesPaid[[#This Row],[Amount Invoiced]],0)</f>
        <v>0</v>
      </c>
      <c r="AP49" s="18">
        <f>IF(InputInvoicesPaid[[#This Row],[EOMonth]]=EOMONTH(FY03_M08,0),InputInvoicesPaid[[#This Row],[Amount Invoiced]],0)</f>
        <v>0</v>
      </c>
      <c r="AQ49" s="18">
        <f>IF(InputInvoicesPaid[[#This Row],[EOMonth]]=EOMONTH(FY03_M09,0),InputInvoicesPaid[[#This Row],[Amount Invoiced]],0)</f>
        <v>0</v>
      </c>
      <c r="AR49" s="18">
        <f>IF(InputInvoicesPaid[[#This Row],[EOMonth]]=EOMONTH(FY03_M10,0),InputInvoicesPaid[[#This Row],[Amount Invoiced]],0)</f>
        <v>0</v>
      </c>
      <c r="AS49" s="18">
        <f>IF(InputInvoicesPaid[[#This Row],[EOMonth]]=EOMONTH(FY03_M11,0),InputInvoicesPaid[[#This Row],[Amount Invoiced]],0)</f>
        <v>0</v>
      </c>
      <c r="AT49" s="18">
        <f>IF(InputInvoicesPaid[[#This Row],[EOMonth]]=EOMONTH(FY03_M12,0),InputInvoicesPaid[[#This Row],[Amount Invoiced]],0)</f>
        <v>0</v>
      </c>
      <c r="AU49" s="18">
        <f>IF(InputInvoicesPaid[[#This Row],[EOMonth]]=EOMONTH(FY04_M01,0),InputInvoicesPaid[[#This Row],[Amount Invoiced]],0)</f>
        <v>0</v>
      </c>
      <c r="AV49" s="18">
        <f>IF(InputInvoicesPaid[[#This Row],[EOMonth]]=EOMONTH(FY04_M02,0),InputInvoicesPaid[[#This Row],[Amount Invoiced]],0)</f>
        <v>0</v>
      </c>
      <c r="AW49" s="18">
        <f>IF(InputInvoicesPaid[[#This Row],[EOMonth]]=EOMONTH(FY04_M03,0),InputInvoicesPaid[[#This Row],[Amount Invoiced]],0)</f>
        <v>0</v>
      </c>
      <c r="AX49" s="18">
        <f>IF(InputInvoicesPaid[[#This Row],[EOMonth]]=EOMONTH(FY04_M04,0),InputInvoicesPaid[[#This Row],[Amount Invoiced]],0)</f>
        <v>0</v>
      </c>
      <c r="AY49" s="18">
        <f>IF(InputInvoicesPaid[[#This Row],[EOMonth]]=EOMONTH(FY04_M05,0),InputInvoicesPaid[[#This Row],[Amount Invoiced]],0)</f>
        <v>0</v>
      </c>
      <c r="AZ49" s="18">
        <f>IF(InputInvoicesPaid[[#This Row],[EOMonth]]=EOMONTH(FY04_M06,0),InputInvoicesPaid[[#This Row],[Amount Invoiced]],0)</f>
        <v>0</v>
      </c>
      <c r="BA49" s="18">
        <f>IF(InputInvoicesPaid[[#This Row],[EOMonth]]=EOMONTH(FY04_M07,0),InputInvoicesPaid[[#This Row],[Amount Invoiced]],0)</f>
        <v>0</v>
      </c>
      <c r="BB49" s="18">
        <f>IF(InputInvoicesPaid[[#This Row],[EOMonth]]=EOMONTH(FY04_M08,0),InputInvoicesPaid[[#This Row],[Amount Invoiced]],0)</f>
        <v>0</v>
      </c>
      <c r="BC49" s="18">
        <f>IF(InputInvoicesPaid[[#This Row],[EOMonth]]=EOMONTH(FY04_M09,0),InputInvoicesPaid[[#This Row],[Amount Invoiced]],0)</f>
        <v>0</v>
      </c>
      <c r="BD49" s="18">
        <f>IF(InputInvoicesPaid[[#This Row],[EOMonth]]=EOMONTH(FY04_M10,0),InputInvoicesPaid[[#This Row],[Amount Invoiced]],0)</f>
        <v>0</v>
      </c>
      <c r="BE49" s="18">
        <f>IF(InputInvoicesPaid[[#This Row],[EOMonth]]=EOMONTH(FY04_M11,0),InputInvoicesPaid[[#This Row],[Amount Invoiced]],0)</f>
        <v>0</v>
      </c>
      <c r="BF49" s="18">
        <f>IF(InputInvoicesPaid[[#This Row],[EOMonth]]=EOMONTH(FY04_M12,0),InputInvoicesPaid[[#This Row],[Amount Invoiced]],0)</f>
        <v>0</v>
      </c>
      <c r="BG49" s="18">
        <f>IF(InputInvoicesPaid[[#This Row],[EOMonth]]=EOMONTH(FY05_M01,0),InputInvoicesPaid[[#This Row],[Amount Invoiced]],0)</f>
        <v>0</v>
      </c>
      <c r="BH49" s="18">
        <f>IF(InputInvoicesPaid[[#This Row],[EOMonth]]=EOMONTH(FY05_M02,0),InputInvoicesPaid[[#This Row],[Amount Invoiced]],0)</f>
        <v>0</v>
      </c>
      <c r="BI49" s="18">
        <f>IF(InputInvoicesPaid[[#This Row],[EOMonth]]=EOMONTH(FY05_M03,0),InputInvoicesPaid[[#This Row],[Amount Invoiced]],0)</f>
        <v>0</v>
      </c>
      <c r="BJ49" s="18">
        <f>IF(InputInvoicesPaid[[#This Row],[EOMonth]]=EOMONTH(FY05_M04,0),InputInvoicesPaid[[#This Row],[Amount Invoiced]],0)</f>
        <v>0</v>
      </c>
      <c r="BK49" s="18">
        <f>IF(InputInvoicesPaid[[#This Row],[EOMonth]]=EOMONTH(FY05_M05,0),InputInvoicesPaid[[#This Row],[Amount Invoiced]],0)</f>
        <v>0</v>
      </c>
      <c r="BL49" s="18">
        <f>IF(InputInvoicesPaid[[#This Row],[EOMonth]]=EOMONTH(FY05_M06,0),InputInvoicesPaid[[#This Row],[Amount Invoiced]],0)</f>
        <v>0</v>
      </c>
      <c r="BM49" s="18">
        <f>IF(InputInvoicesPaid[[#This Row],[EOMonth]]=EOMONTH(FY05_M07,0),InputInvoicesPaid[[#This Row],[Amount Invoiced]],0)</f>
        <v>0</v>
      </c>
      <c r="BN49" s="18">
        <f>IF(InputInvoicesPaid[[#This Row],[EOMonth]]=EOMONTH(FY05_M08,0),InputInvoicesPaid[[#This Row],[Amount Invoiced]],0)</f>
        <v>0</v>
      </c>
      <c r="BO49" s="18">
        <f>IF(InputInvoicesPaid[[#This Row],[EOMonth]]=EOMONTH(FY05_M09,0),InputInvoicesPaid[[#This Row],[Amount Invoiced]],0)</f>
        <v>0</v>
      </c>
      <c r="BP49" s="18">
        <f>IF(InputInvoicesPaid[[#This Row],[EOMonth]]=EOMONTH(FY05_M10,0),InputInvoicesPaid[[#This Row],[Amount Invoiced]],0)</f>
        <v>0</v>
      </c>
      <c r="BQ49" s="18">
        <f>IF(InputInvoicesPaid[[#This Row],[EOMonth]]=EOMONTH(FY05_M11,0),InputInvoicesPaid[[#This Row],[Amount Invoiced]],0)</f>
        <v>0</v>
      </c>
      <c r="BR49" s="18">
        <f>IF(InputInvoicesPaid[[#This Row],[EOMonth]]=EOMONTH(FY05_M12,0),InputInvoicesPaid[[#This Row],[Amount Invoiced]],0)</f>
        <v>0</v>
      </c>
    </row>
    <row r="50" spans="2:70" ht="16.5" thickTop="1" thickBot="1" x14ac:dyDescent="0.3">
      <c r="B50" s="68"/>
      <c r="C50" s="6"/>
      <c r="D50" s="68"/>
      <c r="E50" s="68"/>
      <c r="F50" s="11"/>
      <c r="G50" s="6"/>
      <c r="H50" s="69" t="str">
        <f>IF(ISBLANK(InputInvoicesPaid[[#This Row],[Date Invoiced]]),"",EOMONTH(InputInvoicesPaid[[#This Row],[Date Invoiced]],0))</f>
        <v/>
      </c>
      <c r="I50" s="69"/>
      <c r="K50" s="10">
        <f>IF(InputInvoicesPaid[[#This Row],[EOMonth]]=EOMONTH(FY01_M01,0),InputInvoicesPaid[[#This Row],[Amount Invoiced]],0)</f>
        <v>0</v>
      </c>
      <c r="L50" s="10">
        <f>IF(InputInvoicesPaid[[#This Row],[EOMonth]]=EOMONTH(FY01_M02,0),InputInvoicesPaid[[#This Row],[Amount Invoiced]],0)</f>
        <v>0</v>
      </c>
      <c r="M50" s="10">
        <f>IF(InputInvoicesPaid[[#This Row],[EOMonth]]=EOMONTH(FY01_M03,0),InputInvoicesPaid[[#This Row],[Amount Invoiced]],0)</f>
        <v>0</v>
      </c>
      <c r="N50" s="10">
        <f>IF(InputInvoicesPaid[[#This Row],[EOMonth]]=EOMONTH(FY01_M04,0),InputInvoicesPaid[[#This Row],[Amount Invoiced]],0)</f>
        <v>0</v>
      </c>
      <c r="O50" s="10">
        <f>IF(InputInvoicesPaid[[#This Row],[EOMonth]]=EOMONTH(FY01_M05,0),InputInvoicesPaid[[#This Row],[Amount Invoiced]],0)</f>
        <v>0</v>
      </c>
      <c r="P50" s="10">
        <f>IF(InputInvoicesPaid[[#This Row],[EOMonth]]=EOMONTH(FY01_M06,0),InputInvoicesPaid[[#This Row],[Amount Invoiced]],0)</f>
        <v>0</v>
      </c>
      <c r="Q50" s="10">
        <f>IF(InputInvoicesPaid[[#This Row],[EOMonth]]=EOMONTH(FY01_M07,0),InputInvoicesPaid[[#This Row],[Amount Invoiced]],0)</f>
        <v>0</v>
      </c>
      <c r="R50" s="10">
        <f>IF(InputInvoicesPaid[[#This Row],[EOMonth]]=EOMONTH(FY01_M08,0),InputInvoicesPaid[[#This Row],[Amount Invoiced]],0)</f>
        <v>0</v>
      </c>
      <c r="S50" s="10">
        <f>IF(InputInvoicesPaid[[#This Row],[EOMonth]]=EOMONTH(FY01_M09,0),InputInvoicesPaid[[#This Row],[Amount Invoiced]],0)</f>
        <v>0</v>
      </c>
      <c r="T50" s="10">
        <f>IF(InputInvoicesPaid[[#This Row],[EOMonth]]=EOMONTH(FY01_M10,0),InputInvoicesPaid[[#This Row],[Amount Invoiced]],0)</f>
        <v>0</v>
      </c>
      <c r="U50" s="10">
        <f>IF(InputInvoicesPaid[[#This Row],[EOMonth]]=EOMONTH(FY01_M11,0),InputInvoicesPaid[[#This Row],[Amount Invoiced]],0)</f>
        <v>0</v>
      </c>
      <c r="V50" s="10">
        <f>IF(InputInvoicesPaid[[#This Row],[EOMonth]]=EOMONTH(FY01_M12,0),InputInvoicesPaid[[#This Row],[Amount Invoiced]],0)</f>
        <v>0</v>
      </c>
      <c r="W50" s="18">
        <f>IF(InputInvoicesPaid[[#This Row],[EOMonth]]=EOMONTH(FY02_M01,0),InputInvoicesPaid[[#This Row],[Amount Invoiced]],0)</f>
        <v>0</v>
      </c>
      <c r="X50" s="18">
        <f>IF(InputInvoicesPaid[[#This Row],[EOMonth]]=EOMONTH(FY02_M02,0),InputInvoicesPaid[[#This Row],[Amount Invoiced]],0)</f>
        <v>0</v>
      </c>
      <c r="Y50" s="18">
        <f>IF(InputInvoicesPaid[[#This Row],[EOMonth]]=EOMONTH(FY02_M03,0),InputInvoicesPaid[[#This Row],[Amount Invoiced]],0)</f>
        <v>0</v>
      </c>
      <c r="Z50" s="18">
        <f>IF(InputInvoicesPaid[[#This Row],[EOMonth]]=EOMONTH(FY02_M04,0),InputInvoicesPaid[[#This Row],[Amount Invoiced]],0)</f>
        <v>0</v>
      </c>
      <c r="AA50" s="18">
        <f>IF(InputInvoicesPaid[[#This Row],[EOMonth]]=EOMONTH(FY02_M05,0),InputInvoicesPaid[[#This Row],[Amount Invoiced]],0)</f>
        <v>0</v>
      </c>
      <c r="AB50" s="18">
        <f>IF(InputInvoicesPaid[[#This Row],[EOMonth]]=EOMONTH(FY02_M06,0),InputInvoicesPaid[[#This Row],[Amount Invoiced]],0)</f>
        <v>0</v>
      </c>
      <c r="AC50" s="18">
        <f>IF(InputInvoicesPaid[[#This Row],[EOMonth]]=EOMONTH(FY02_M07,0),InputInvoicesPaid[[#This Row],[Amount Invoiced]],0)</f>
        <v>0</v>
      </c>
      <c r="AD50" s="18">
        <f>IF(InputInvoicesPaid[[#This Row],[EOMonth]]=EOMONTH(FY02_M08,0),InputInvoicesPaid[[#This Row],[Amount Invoiced]],0)</f>
        <v>0</v>
      </c>
      <c r="AE50" s="18">
        <f>IF(InputInvoicesPaid[[#This Row],[EOMonth]]=EOMONTH(FY02_M09,0),InputInvoicesPaid[[#This Row],[Amount Invoiced]],0)</f>
        <v>0</v>
      </c>
      <c r="AF50" s="18">
        <f>IF(InputInvoicesPaid[[#This Row],[EOMonth]]=EOMONTH(FY02_M10,0),InputInvoicesPaid[[#This Row],[Amount Invoiced]],0)</f>
        <v>0</v>
      </c>
      <c r="AG50" s="18">
        <f>IF(InputInvoicesPaid[[#This Row],[EOMonth]]=EOMONTH(FY02_M11,0),InputInvoicesPaid[[#This Row],[Amount Invoiced]],0)</f>
        <v>0</v>
      </c>
      <c r="AH50" s="18">
        <f>IF(InputInvoicesPaid[[#This Row],[EOMonth]]=EOMONTH(FY02_M12,0),InputInvoicesPaid[[#This Row],[Amount Invoiced]],0)</f>
        <v>0</v>
      </c>
      <c r="AI50" s="18">
        <f>IF(InputInvoicesPaid[[#This Row],[EOMonth]]=EOMONTH(FY03_M01,0),InputInvoicesPaid[[#This Row],[Amount Invoiced]],0)</f>
        <v>0</v>
      </c>
      <c r="AJ50" s="18">
        <f>IF(InputInvoicesPaid[[#This Row],[EOMonth]]=EOMONTH(FY03_M02,0),InputInvoicesPaid[[#This Row],[Amount Invoiced]],0)</f>
        <v>0</v>
      </c>
      <c r="AK50" s="18">
        <f>IF(InputInvoicesPaid[[#This Row],[EOMonth]]=EOMONTH(FY03_M03,0),InputInvoicesPaid[[#This Row],[Amount Invoiced]],0)</f>
        <v>0</v>
      </c>
      <c r="AL50" s="18">
        <f>IF(InputInvoicesPaid[[#This Row],[EOMonth]]=EOMONTH(FY03_M04,0),InputInvoicesPaid[[#This Row],[Amount Invoiced]],0)</f>
        <v>0</v>
      </c>
      <c r="AM50" s="18">
        <f>IF(InputInvoicesPaid[[#This Row],[EOMonth]]=EOMONTH(FY03_M05,0),InputInvoicesPaid[[#This Row],[Amount Invoiced]],0)</f>
        <v>0</v>
      </c>
      <c r="AN50" s="18">
        <f>IF(InputInvoicesPaid[[#This Row],[EOMonth]]=EOMONTH(FY03_M06,0),InputInvoicesPaid[[#This Row],[Amount Invoiced]],0)</f>
        <v>0</v>
      </c>
      <c r="AO50" s="18">
        <f>IF(InputInvoicesPaid[[#This Row],[EOMonth]]=EOMONTH(FY03_M07,0),InputInvoicesPaid[[#This Row],[Amount Invoiced]],0)</f>
        <v>0</v>
      </c>
      <c r="AP50" s="18">
        <f>IF(InputInvoicesPaid[[#This Row],[EOMonth]]=EOMONTH(FY03_M08,0),InputInvoicesPaid[[#This Row],[Amount Invoiced]],0)</f>
        <v>0</v>
      </c>
      <c r="AQ50" s="18">
        <f>IF(InputInvoicesPaid[[#This Row],[EOMonth]]=EOMONTH(FY03_M09,0),InputInvoicesPaid[[#This Row],[Amount Invoiced]],0)</f>
        <v>0</v>
      </c>
      <c r="AR50" s="18">
        <f>IF(InputInvoicesPaid[[#This Row],[EOMonth]]=EOMONTH(FY03_M10,0),InputInvoicesPaid[[#This Row],[Amount Invoiced]],0)</f>
        <v>0</v>
      </c>
      <c r="AS50" s="18">
        <f>IF(InputInvoicesPaid[[#This Row],[EOMonth]]=EOMONTH(FY03_M11,0),InputInvoicesPaid[[#This Row],[Amount Invoiced]],0)</f>
        <v>0</v>
      </c>
      <c r="AT50" s="18">
        <f>IF(InputInvoicesPaid[[#This Row],[EOMonth]]=EOMONTH(FY03_M12,0),InputInvoicesPaid[[#This Row],[Amount Invoiced]],0)</f>
        <v>0</v>
      </c>
      <c r="AU50" s="18">
        <f>IF(InputInvoicesPaid[[#This Row],[EOMonth]]=EOMONTH(FY04_M01,0),InputInvoicesPaid[[#This Row],[Amount Invoiced]],0)</f>
        <v>0</v>
      </c>
      <c r="AV50" s="18">
        <f>IF(InputInvoicesPaid[[#This Row],[EOMonth]]=EOMONTH(FY04_M02,0),InputInvoicesPaid[[#This Row],[Amount Invoiced]],0)</f>
        <v>0</v>
      </c>
      <c r="AW50" s="18">
        <f>IF(InputInvoicesPaid[[#This Row],[EOMonth]]=EOMONTH(FY04_M03,0),InputInvoicesPaid[[#This Row],[Amount Invoiced]],0)</f>
        <v>0</v>
      </c>
      <c r="AX50" s="18">
        <f>IF(InputInvoicesPaid[[#This Row],[EOMonth]]=EOMONTH(FY04_M04,0),InputInvoicesPaid[[#This Row],[Amount Invoiced]],0)</f>
        <v>0</v>
      </c>
      <c r="AY50" s="18">
        <f>IF(InputInvoicesPaid[[#This Row],[EOMonth]]=EOMONTH(FY04_M05,0),InputInvoicesPaid[[#This Row],[Amount Invoiced]],0)</f>
        <v>0</v>
      </c>
      <c r="AZ50" s="18">
        <f>IF(InputInvoicesPaid[[#This Row],[EOMonth]]=EOMONTH(FY04_M06,0),InputInvoicesPaid[[#This Row],[Amount Invoiced]],0)</f>
        <v>0</v>
      </c>
      <c r="BA50" s="18">
        <f>IF(InputInvoicesPaid[[#This Row],[EOMonth]]=EOMONTH(FY04_M07,0),InputInvoicesPaid[[#This Row],[Amount Invoiced]],0)</f>
        <v>0</v>
      </c>
      <c r="BB50" s="18">
        <f>IF(InputInvoicesPaid[[#This Row],[EOMonth]]=EOMONTH(FY04_M08,0),InputInvoicesPaid[[#This Row],[Amount Invoiced]],0)</f>
        <v>0</v>
      </c>
      <c r="BC50" s="18">
        <f>IF(InputInvoicesPaid[[#This Row],[EOMonth]]=EOMONTH(FY04_M09,0),InputInvoicesPaid[[#This Row],[Amount Invoiced]],0)</f>
        <v>0</v>
      </c>
      <c r="BD50" s="18">
        <f>IF(InputInvoicesPaid[[#This Row],[EOMonth]]=EOMONTH(FY04_M10,0),InputInvoicesPaid[[#This Row],[Amount Invoiced]],0)</f>
        <v>0</v>
      </c>
      <c r="BE50" s="18">
        <f>IF(InputInvoicesPaid[[#This Row],[EOMonth]]=EOMONTH(FY04_M11,0),InputInvoicesPaid[[#This Row],[Amount Invoiced]],0)</f>
        <v>0</v>
      </c>
      <c r="BF50" s="18">
        <f>IF(InputInvoicesPaid[[#This Row],[EOMonth]]=EOMONTH(FY04_M12,0),InputInvoicesPaid[[#This Row],[Amount Invoiced]],0)</f>
        <v>0</v>
      </c>
      <c r="BG50" s="18">
        <f>IF(InputInvoicesPaid[[#This Row],[EOMonth]]=EOMONTH(FY05_M01,0),InputInvoicesPaid[[#This Row],[Amount Invoiced]],0)</f>
        <v>0</v>
      </c>
      <c r="BH50" s="18">
        <f>IF(InputInvoicesPaid[[#This Row],[EOMonth]]=EOMONTH(FY05_M02,0),InputInvoicesPaid[[#This Row],[Amount Invoiced]],0)</f>
        <v>0</v>
      </c>
      <c r="BI50" s="18">
        <f>IF(InputInvoicesPaid[[#This Row],[EOMonth]]=EOMONTH(FY05_M03,0),InputInvoicesPaid[[#This Row],[Amount Invoiced]],0)</f>
        <v>0</v>
      </c>
      <c r="BJ50" s="18">
        <f>IF(InputInvoicesPaid[[#This Row],[EOMonth]]=EOMONTH(FY05_M04,0),InputInvoicesPaid[[#This Row],[Amount Invoiced]],0)</f>
        <v>0</v>
      </c>
      <c r="BK50" s="18">
        <f>IF(InputInvoicesPaid[[#This Row],[EOMonth]]=EOMONTH(FY05_M05,0),InputInvoicesPaid[[#This Row],[Amount Invoiced]],0)</f>
        <v>0</v>
      </c>
      <c r="BL50" s="18">
        <f>IF(InputInvoicesPaid[[#This Row],[EOMonth]]=EOMONTH(FY05_M06,0),InputInvoicesPaid[[#This Row],[Amount Invoiced]],0)</f>
        <v>0</v>
      </c>
      <c r="BM50" s="18">
        <f>IF(InputInvoicesPaid[[#This Row],[EOMonth]]=EOMONTH(FY05_M07,0),InputInvoicesPaid[[#This Row],[Amount Invoiced]],0)</f>
        <v>0</v>
      </c>
      <c r="BN50" s="18">
        <f>IF(InputInvoicesPaid[[#This Row],[EOMonth]]=EOMONTH(FY05_M08,0),InputInvoicesPaid[[#This Row],[Amount Invoiced]],0)</f>
        <v>0</v>
      </c>
      <c r="BO50" s="18">
        <f>IF(InputInvoicesPaid[[#This Row],[EOMonth]]=EOMONTH(FY05_M09,0),InputInvoicesPaid[[#This Row],[Amount Invoiced]],0)</f>
        <v>0</v>
      </c>
      <c r="BP50" s="18">
        <f>IF(InputInvoicesPaid[[#This Row],[EOMonth]]=EOMONTH(FY05_M10,0),InputInvoicesPaid[[#This Row],[Amount Invoiced]],0)</f>
        <v>0</v>
      </c>
      <c r="BQ50" s="18">
        <f>IF(InputInvoicesPaid[[#This Row],[EOMonth]]=EOMONTH(FY05_M11,0),InputInvoicesPaid[[#This Row],[Amount Invoiced]],0)</f>
        <v>0</v>
      </c>
      <c r="BR50" s="18">
        <f>IF(InputInvoicesPaid[[#This Row],[EOMonth]]=EOMONTH(FY05_M12,0),InputInvoicesPaid[[#This Row],[Amount Invoiced]],0)</f>
        <v>0</v>
      </c>
    </row>
    <row r="51" spans="2:70" ht="16.5" thickTop="1" thickBot="1" x14ac:dyDescent="0.3">
      <c r="B51" s="68"/>
      <c r="C51" s="6"/>
      <c r="D51" s="68"/>
      <c r="E51" s="68"/>
      <c r="F51" s="11"/>
      <c r="G51" s="6"/>
      <c r="H51" s="69" t="str">
        <f>IF(ISBLANK(InputInvoicesPaid[[#This Row],[Date Invoiced]]),"",EOMONTH(InputInvoicesPaid[[#This Row],[Date Invoiced]],0))</f>
        <v/>
      </c>
      <c r="I51" s="69"/>
      <c r="K51" s="10">
        <f>IF(InputInvoicesPaid[[#This Row],[EOMonth]]=EOMONTH(FY01_M01,0),InputInvoicesPaid[[#This Row],[Amount Invoiced]],0)</f>
        <v>0</v>
      </c>
      <c r="L51" s="10">
        <f>IF(InputInvoicesPaid[[#This Row],[EOMonth]]=EOMONTH(FY01_M02,0),InputInvoicesPaid[[#This Row],[Amount Invoiced]],0)</f>
        <v>0</v>
      </c>
      <c r="M51" s="10">
        <f>IF(InputInvoicesPaid[[#This Row],[EOMonth]]=EOMONTH(FY01_M03,0),InputInvoicesPaid[[#This Row],[Amount Invoiced]],0)</f>
        <v>0</v>
      </c>
      <c r="N51" s="10">
        <f>IF(InputInvoicesPaid[[#This Row],[EOMonth]]=EOMONTH(FY01_M04,0),InputInvoicesPaid[[#This Row],[Amount Invoiced]],0)</f>
        <v>0</v>
      </c>
      <c r="O51" s="10">
        <f>IF(InputInvoicesPaid[[#This Row],[EOMonth]]=EOMONTH(FY01_M05,0),InputInvoicesPaid[[#This Row],[Amount Invoiced]],0)</f>
        <v>0</v>
      </c>
      <c r="P51" s="10">
        <f>IF(InputInvoicesPaid[[#This Row],[EOMonth]]=EOMONTH(FY01_M06,0),InputInvoicesPaid[[#This Row],[Amount Invoiced]],0)</f>
        <v>0</v>
      </c>
      <c r="Q51" s="10">
        <f>IF(InputInvoicesPaid[[#This Row],[EOMonth]]=EOMONTH(FY01_M07,0),InputInvoicesPaid[[#This Row],[Amount Invoiced]],0)</f>
        <v>0</v>
      </c>
      <c r="R51" s="10">
        <f>IF(InputInvoicesPaid[[#This Row],[EOMonth]]=EOMONTH(FY01_M08,0),InputInvoicesPaid[[#This Row],[Amount Invoiced]],0)</f>
        <v>0</v>
      </c>
      <c r="S51" s="10">
        <f>IF(InputInvoicesPaid[[#This Row],[EOMonth]]=EOMONTH(FY01_M09,0),InputInvoicesPaid[[#This Row],[Amount Invoiced]],0)</f>
        <v>0</v>
      </c>
      <c r="T51" s="10">
        <f>IF(InputInvoicesPaid[[#This Row],[EOMonth]]=EOMONTH(FY01_M10,0),InputInvoicesPaid[[#This Row],[Amount Invoiced]],0)</f>
        <v>0</v>
      </c>
      <c r="U51" s="10">
        <f>IF(InputInvoicesPaid[[#This Row],[EOMonth]]=EOMONTH(FY01_M11,0),InputInvoicesPaid[[#This Row],[Amount Invoiced]],0)</f>
        <v>0</v>
      </c>
      <c r="V51" s="10">
        <f>IF(InputInvoicesPaid[[#This Row],[EOMonth]]=EOMONTH(FY01_M12,0),InputInvoicesPaid[[#This Row],[Amount Invoiced]],0)</f>
        <v>0</v>
      </c>
      <c r="W51" s="18">
        <f>IF(InputInvoicesPaid[[#This Row],[EOMonth]]=EOMONTH(FY02_M01,0),InputInvoicesPaid[[#This Row],[Amount Invoiced]],0)</f>
        <v>0</v>
      </c>
      <c r="X51" s="18">
        <f>IF(InputInvoicesPaid[[#This Row],[EOMonth]]=EOMONTH(FY02_M02,0),InputInvoicesPaid[[#This Row],[Amount Invoiced]],0)</f>
        <v>0</v>
      </c>
      <c r="Y51" s="18">
        <f>IF(InputInvoicesPaid[[#This Row],[EOMonth]]=EOMONTH(FY02_M03,0),InputInvoicesPaid[[#This Row],[Amount Invoiced]],0)</f>
        <v>0</v>
      </c>
      <c r="Z51" s="18">
        <f>IF(InputInvoicesPaid[[#This Row],[EOMonth]]=EOMONTH(FY02_M04,0),InputInvoicesPaid[[#This Row],[Amount Invoiced]],0)</f>
        <v>0</v>
      </c>
      <c r="AA51" s="18">
        <f>IF(InputInvoicesPaid[[#This Row],[EOMonth]]=EOMONTH(FY02_M05,0),InputInvoicesPaid[[#This Row],[Amount Invoiced]],0)</f>
        <v>0</v>
      </c>
      <c r="AB51" s="18">
        <f>IF(InputInvoicesPaid[[#This Row],[EOMonth]]=EOMONTH(FY02_M06,0),InputInvoicesPaid[[#This Row],[Amount Invoiced]],0)</f>
        <v>0</v>
      </c>
      <c r="AC51" s="18">
        <f>IF(InputInvoicesPaid[[#This Row],[EOMonth]]=EOMONTH(FY02_M07,0),InputInvoicesPaid[[#This Row],[Amount Invoiced]],0)</f>
        <v>0</v>
      </c>
      <c r="AD51" s="18">
        <f>IF(InputInvoicesPaid[[#This Row],[EOMonth]]=EOMONTH(FY02_M08,0),InputInvoicesPaid[[#This Row],[Amount Invoiced]],0)</f>
        <v>0</v>
      </c>
      <c r="AE51" s="18">
        <f>IF(InputInvoicesPaid[[#This Row],[EOMonth]]=EOMONTH(FY02_M09,0),InputInvoicesPaid[[#This Row],[Amount Invoiced]],0)</f>
        <v>0</v>
      </c>
      <c r="AF51" s="18">
        <f>IF(InputInvoicesPaid[[#This Row],[EOMonth]]=EOMONTH(FY02_M10,0),InputInvoicesPaid[[#This Row],[Amount Invoiced]],0)</f>
        <v>0</v>
      </c>
      <c r="AG51" s="18">
        <f>IF(InputInvoicesPaid[[#This Row],[EOMonth]]=EOMONTH(FY02_M11,0),InputInvoicesPaid[[#This Row],[Amount Invoiced]],0)</f>
        <v>0</v>
      </c>
      <c r="AH51" s="18">
        <f>IF(InputInvoicesPaid[[#This Row],[EOMonth]]=EOMONTH(FY02_M12,0),InputInvoicesPaid[[#This Row],[Amount Invoiced]],0)</f>
        <v>0</v>
      </c>
      <c r="AI51" s="18">
        <f>IF(InputInvoicesPaid[[#This Row],[EOMonth]]=EOMONTH(FY03_M01,0),InputInvoicesPaid[[#This Row],[Amount Invoiced]],0)</f>
        <v>0</v>
      </c>
      <c r="AJ51" s="18">
        <f>IF(InputInvoicesPaid[[#This Row],[EOMonth]]=EOMONTH(FY03_M02,0),InputInvoicesPaid[[#This Row],[Amount Invoiced]],0)</f>
        <v>0</v>
      </c>
      <c r="AK51" s="18">
        <f>IF(InputInvoicesPaid[[#This Row],[EOMonth]]=EOMONTH(FY03_M03,0),InputInvoicesPaid[[#This Row],[Amount Invoiced]],0)</f>
        <v>0</v>
      </c>
      <c r="AL51" s="18">
        <f>IF(InputInvoicesPaid[[#This Row],[EOMonth]]=EOMONTH(FY03_M04,0),InputInvoicesPaid[[#This Row],[Amount Invoiced]],0)</f>
        <v>0</v>
      </c>
      <c r="AM51" s="18">
        <f>IF(InputInvoicesPaid[[#This Row],[EOMonth]]=EOMONTH(FY03_M05,0),InputInvoicesPaid[[#This Row],[Amount Invoiced]],0)</f>
        <v>0</v>
      </c>
      <c r="AN51" s="18">
        <f>IF(InputInvoicesPaid[[#This Row],[EOMonth]]=EOMONTH(FY03_M06,0),InputInvoicesPaid[[#This Row],[Amount Invoiced]],0)</f>
        <v>0</v>
      </c>
      <c r="AO51" s="18">
        <f>IF(InputInvoicesPaid[[#This Row],[EOMonth]]=EOMONTH(FY03_M07,0),InputInvoicesPaid[[#This Row],[Amount Invoiced]],0)</f>
        <v>0</v>
      </c>
      <c r="AP51" s="18">
        <f>IF(InputInvoicesPaid[[#This Row],[EOMonth]]=EOMONTH(FY03_M08,0),InputInvoicesPaid[[#This Row],[Amount Invoiced]],0)</f>
        <v>0</v>
      </c>
      <c r="AQ51" s="18">
        <f>IF(InputInvoicesPaid[[#This Row],[EOMonth]]=EOMONTH(FY03_M09,0),InputInvoicesPaid[[#This Row],[Amount Invoiced]],0)</f>
        <v>0</v>
      </c>
      <c r="AR51" s="18">
        <f>IF(InputInvoicesPaid[[#This Row],[EOMonth]]=EOMONTH(FY03_M10,0),InputInvoicesPaid[[#This Row],[Amount Invoiced]],0)</f>
        <v>0</v>
      </c>
      <c r="AS51" s="18">
        <f>IF(InputInvoicesPaid[[#This Row],[EOMonth]]=EOMONTH(FY03_M11,0),InputInvoicesPaid[[#This Row],[Amount Invoiced]],0)</f>
        <v>0</v>
      </c>
      <c r="AT51" s="18">
        <f>IF(InputInvoicesPaid[[#This Row],[EOMonth]]=EOMONTH(FY03_M12,0),InputInvoicesPaid[[#This Row],[Amount Invoiced]],0)</f>
        <v>0</v>
      </c>
      <c r="AU51" s="18">
        <f>IF(InputInvoicesPaid[[#This Row],[EOMonth]]=EOMONTH(FY04_M01,0),InputInvoicesPaid[[#This Row],[Amount Invoiced]],0)</f>
        <v>0</v>
      </c>
      <c r="AV51" s="18">
        <f>IF(InputInvoicesPaid[[#This Row],[EOMonth]]=EOMONTH(FY04_M02,0),InputInvoicesPaid[[#This Row],[Amount Invoiced]],0)</f>
        <v>0</v>
      </c>
      <c r="AW51" s="18">
        <f>IF(InputInvoicesPaid[[#This Row],[EOMonth]]=EOMONTH(FY04_M03,0),InputInvoicesPaid[[#This Row],[Amount Invoiced]],0)</f>
        <v>0</v>
      </c>
      <c r="AX51" s="18">
        <f>IF(InputInvoicesPaid[[#This Row],[EOMonth]]=EOMONTH(FY04_M04,0),InputInvoicesPaid[[#This Row],[Amount Invoiced]],0)</f>
        <v>0</v>
      </c>
      <c r="AY51" s="18">
        <f>IF(InputInvoicesPaid[[#This Row],[EOMonth]]=EOMONTH(FY04_M05,0),InputInvoicesPaid[[#This Row],[Amount Invoiced]],0)</f>
        <v>0</v>
      </c>
      <c r="AZ51" s="18">
        <f>IF(InputInvoicesPaid[[#This Row],[EOMonth]]=EOMONTH(FY04_M06,0),InputInvoicesPaid[[#This Row],[Amount Invoiced]],0)</f>
        <v>0</v>
      </c>
      <c r="BA51" s="18">
        <f>IF(InputInvoicesPaid[[#This Row],[EOMonth]]=EOMONTH(FY04_M07,0),InputInvoicesPaid[[#This Row],[Amount Invoiced]],0)</f>
        <v>0</v>
      </c>
      <c r="BB51" s="18">
        <f>IF(InputInvoicesPaid[[#This Row],[EOMonth]]=EOMONTH(FY04_M08,0),InputInvoicesPaid[[#This Row],[Amount Invoiced]],0)</f>
        <v>0</v>
      </c>
      <c r="BC51" s="18">
        <f>IF(InputInvoicesPaid[[#This Row],[EOMonth]]=EOMONTH(FY04_M09,0),InputInvoicesPaid[[#This Row],[Amount Invoiced]],0)</f>
        <v>0</v>
      </c>
      <c r="BD51" s="18">
        <f>IF(InputInvoicesPaid[[#This Row],[EOMonth]]=EOMONTH(FY04_M10,0),InputInvoicesPaid[[#This Row],[Amount Invoiced]],0)</f>
        <v>0</v>
      </c>
      <c r="BE51" s="18">
        <f>IF(InputInvoicesPaid[[#This Row],[EOMonth]]=EOMONTH(FY04_M11,0),InputInvoicesPaid[[#This Row],[Amount Invoiced]],0)</f>
        <v>0</v>
      </c>
      <c r="BF51" s="18">
        <f>IF(InputInvoicesPaid[[#This Row],[EOMonth]]=EOMONTH(FY04_M12,0),InputInvoicesPaid[[#This Row],[Amount Invoiced]],0)</f>
        <v>0</v>
      </c>
      <c r="BG51" s="18">
        <f>IF(InputInvoicesPaid[[#This Row],[EOMonth]]=EOMONTH(FY05_M01,0),InputInvoicesPaid[[#This Row],[Amount Invoiced]],0)</f>
        <v>0</v>
      </c>
      <c r="BH51" s="18">
        <f>IF(InputInvoicesPaid[[#This Row],[EOMonth]]=EOMONTH(FY05_M02,0),InputInvoicesPaid[[#This Row],[Amount Invoiced]],0)</f>
        <v>0</v>
      </c>
      <c r="BI51" s="18">
        <f>IF(InputInvoicesPaid[[#This Row],[EOMonth]]=EOMONTH(FY05_M03,0),InputInvoicesPaid[[#This Row],[Amount Invoiced]],0)</f>
        <v>0</v>
      </c>
      <c r="BJ51" s="18">
        <f>IF(InputInvoicesPaid[[#This Row],[EOMonth]]=EOMONTH(FY05_M04,0),InputInvoicesPaid[[#This Row],[Amount Invoiced]],0)</f>
        <v>0</v>
      </c>
      <c r="BK51" s="18">
        <f>IF(InputInvoicesPaid[[#This Row],[EOMonth]]=EOMONTH(FY05_M05,0),InputInvoicesPaid[[#This Row],[Amount Invoiced]],0)</f>
        <v>0</v>
      </c>
      <c r="BL51" s="18">
        <f>IF(InputInvoicesPaid[[#This Row],[EOMonth]]=EOMONTH(FY05_M06,0),InputInvoicesPaid[[#This Row],[Amount Invoiced]],0)</f>
        <v>0</v>
      </c>
      <c r="BM51" s="18">
        <f>IF(InputInvoicesPaid[[#This Row],[EOMonth]]=EOMONTH(FY05_M07,0),InputInvoicesPaid[[#This Row],[Amount Invoiced]],0)</f>
        <v>0</v>
      </c>
      <c r="BN51" s="18">
        <f>IF(InputInvoicesPaid[[#This Row],[EOMonth]]=EOMONTH(FY05_M08,0),InputInvoicesPaid[[#This Row],[Amount Invoiced]],0)</f>
        <v>0</v>
      </c>
      <c r="BO51" s="18">
        <f>IF(InputInvoicesPaid[[#This Row],[EOMonth]]=EOMONTH(FY05_M09,0),InputInvoicesPaid[[#This Row],[Amount Invoiced]],0)</f>
        <v>0</v>
      </c>
      <c r="BP51" s="18">
        <f>IF(InputInvoicesPaid[[#This Row],[EOMonth]]=EOMONTH(FY05_M10,0),InputInvoicesPaid[[#This Row],[Amount Invoiced]],0)</f>
        <v>0</v>
      </c>
      <c r="BQ51" s="18">
        <f>IF(InputInvoicesPaid[[#This Row],[EOMonth]]=EOMONTH(FY05_M11,0),InputInvoicesPaid[[#This Row],[Amount Invoiced]],0)</f>
        <v>0</v>
      </c>
      <c r="BR51" s="18">
        <f>IF(InputInvoicesPaid[[#This Row],[EOMonth]]=EOMONTH(FY05_M12,0),InputInvoicesPaid[[#This Row],[Amount Invoiced]],0)</f>
        <v>0</v>
      </c>
    </row>
    <row r="52" spans="2:70" ht="16.5" thickTop="1" thickBot="1" x14ac:dyDescent="0.3">
      <c r="B52" s="68"/>
      <c r="C52" s="6"/>
      <c r="D52" s="68"/>
      <c r="E52" s="68"/>
      <c r="F52" s="11"/>
      <c r="G52" s="6"/>
      <c r="H52" s="69" t="str">
        <f>IF(ISBLANK(InputInvoicesPaid[[#This Row],[Date Invoiced]]),"",EOMONTH(InputInvoicesPaid[[#This Row],[Date Invoiced]],0))</f>
        <v/>
      </c>
      <c r="I52" s="69"/>
      <c r="K52" s="10">
        <f>IF(InputInvoicesPaid[[#This Row],[EOMonth]]=EOMONTH(FY01_M01,0),InputInvoicesPaid[[#This Row],[Amount Invoiced]],0)</f>
        <v>0</v>
      </c>
      <c r="L52" s="10">
        <f>IF(InputInvoicesPaid[[#This Row],[EOMonth]]=EOMONTH(FY01_M02,0),InputInvoicesPaid[[#This Row],[Amount Invoiced]],0)</f>
        <v>0</v>
      </c>
      <c r="M52" s="10">
        <f>IF(InputInvoicesPaid[[#This Row],[EOMonth]]=EOMONTH(FY01_M03,0),InputInvoicesPaid[[#This Row],[Amount Invoiced]],0)</f>
        <v>0</v>
      </c>
      <c r="N52" s="10">
        <f>IF(InputInvoicesPaid[[#This Row],[EOMonth]]=EOMONTH(FY01_M04,0),InputInvoicesPaid[[#This Row],[Amount Invoiced]],0)</f>
        <v>0</v>
      </c>
      <c r="O52" s="10">
        <f>IF(InputInvoicesPaid[[#This Row],[EOMonth]]=EOMONTH(FY01_M05,0),InputInvoicesPaid[[#This Row],[Amount Invoiced]],0)</f>
        <v>0</v>
      </c>
      <c r="P52" s="10">
        <f>IF(InputInvoicesPaid[[#This Row],[EOMonth]]=EOMONTH(FY01_M06,0),InputInvoicesPaid[[#This Row],[Amount Invoiced]],0)</f>
        <v>0</v>
      </c>
      <c r="Q52" s="10">
        <f>IF(InputInvoicesPaid[[#This Row],[EOMonth]]=EOMONTH(FY01_M07,0),InputInvoicesPaid[[#This Row],[Amount Invoiced]],0)</f>
        <v>0</v>
      </c>
      <c r="R52" s="10">
        <f>IF(InputInvoicesPaid[[#This Row],[EOMonth]]=EOMONTH(FY01_M08,0),InputInvoicesPaid[[#This Row],[Amount Invoiced]],0)</f>
        <v>0</v>
      </c>
      <c r="S52" s="10">
        <f>IF(InputInvoicesPaid[[#This Row],[EOMonth]]=EOMONTH(FY01_M09,0),InputInvoicesPaid[[#This Row],[Amount Invoiced]],0)</f>
        <v>0</v>
      </c>
      <c r="T52" s="10">
        <f>IF(InputInvoicesPaid[[#This Row],[EOMonth]]=EOMONTH(FY01_M10,0),InputInvoicesPaid[[#This Row],[Amount Invoiced]],0)</f>
        <v>0</v>
      </c>
      <c r="U52" s="10">
        <f>IF(InputInvoicesPaid[[#This Row],[EOMonth]]=EOMONTH(FY01_M11,0),InputInvoicesPaid[[#This Row],[Amount Invoiced]],0)</f>
        <v>0</v>
      </c>
      <c r="V52" s="10">
        <f>IF(InputInvoicesPaid[[#This Row],[EOMonth]]=EOMONTH(FY01_M12,0),InputInvoicesPaid[[#This Row],[Amount Invoiced]],0)</f>
        <v>0</v>
      </c>
      <c r="W52" s="18">
        <f>IF(InputInvoicesPaid[[#This Row],[EOMonth]]=EOMONTH(FY02_M01,0),InputInvoicesPaid[[#This Row],[Amount Invoiced]],0)</f>
        <v>0</v>
      </c>
      <c r="X52" s="18">
        <f>IF(InputInvoicesPaid[[#This Row],[EOMonth]]=EOMONTH(FY02_M02,0),InputInvoicesPaid[[#This Row],[Amount Invoiced]],0)</f>
        <v>0</v>
      </c>
      <c r="Y52" s="18">
        <f>IF(InputInvoicesPaid[[#This Row],[EOMonth]]=EOMONTH(FY02_M03,0),InputInvoicesPaid[[#This Row],[Amount Invoiced]],0)</f>
        <v>0</v>
      </c>
      <c r="Z52" s="18">
        <f>IF(InputInvoicesPaid[[#This Row],[EOMonth]]=EOMONTH(FY02_M04,0),InputInvoicesPaid[[#This Row],[Amount Invoiced]],0)</f>
        <v>0</v>
      </c>
      <c r="AA52" s="18">
        <f>IF(InputInvoicesPaid[[#This Row],[EOMonth]]=EOMONTH(FY02_M05,0),InputInvoicesPaid[[#This Row],[Amount Invoiced]],0)</f>
        <v>0</v>
      </c>
      <c r="AB52" s="18">
        <f>IF(InputInvoicesPaid[[#This Row],[EOMonth]]=EOMONTH(FY02_M06,0),InputInvoicesPaid[[#This Row],[Amount Invoiced]],0)</f>
        <v>0</v>
      </c>
      <c r="AC52" s="18">
        <f>IF(InputInvoicesPaid[[#This Row],[EOMonth]]=EOMONTH(FY02_M07,0),InputInvoicesPaid[[#This Row],[Amount Invoiced]],0)</f>
        <v>0</v>
      </c>
      <c r="AD52" s="18">
        <f>IF(InputInvoicesPaid[[#This Row],[EOMonth]]=EOMONTH(FY02_M08,0),InputInvoicesPaid[[#This Row],[Amount Invoiced]],0)</f>
        <v>0</v>
      </c>
      <c r="AE52" s="18">
        <f>IF(InputInvoicesPaid[[#This Row],[EOMonth]]=EOMONTH(FY02_M09,0),InputInvoicesPaid[[#This Row],[Amount Invoiced]],0)</f>
        <v>0</v>
      </c>
      <c r="AF52" s="18">
        <f>IF(InputInvoicesPaid[[#This Row],[EOMonth]]=EOMONTH(FY02_M10,0),InputInvoicesPaid[[#This Row],[Amount Invoiced]],0)</f>
        <v>0</v>
      </c>
      <c r="AG52" s="18">
        <f>IF(InputInvoicesPaid[[#This Row],[EOMonth]]=EOMONTH(FY02_M11,0),InputInvoicesPaid[[#This Row],[Amount Invoiced]],0)</f>
        <v>0</v>
      </c>
      <c r="AH52" s="18">
        <f>IF(InputInvoicesPaid[[#This Row],[EOMonth]]=EOMONTH(FY02_M12,0),InputInvoicesPaid[[#This Row],[Amount Invoiced]],0)</f>
        <v>0</v>
      </c>
      <c r="AI52" s="18">
        <f>IF(InputInvoicesPaid[[#This Row],[EOMonth]]=EOMONTH(FY03_M01,0),InputInvoicesPaid[[#This Row],[Amount Invoiced]],0)</f>
        <v>0</v>
      </c>
      <c r="AJ52" s="18">
        <f>IF(InputInvoicesPaid[[#This Row],[EOMonth]]=EOMONTH(FY03_M02,0),InputInvoicesPaid[[#This Row],[Amount Invoiced]],0)</f>
        <v>0</v>
      </c>
      <c r="AK52" s="18">
        <f>IF(InputInvoicesPaid[[#This Row],[EOMonth]]=EOMONTH(FY03_M03,0),InputInvoicesPaid[[#This Row],[Amount Invoiced]],0)</f>
        <v>0</v>
      </c>
      <c r="AL52" s="18">
        <f>IF(InputInvoicesPaid[[#This Row],[EOMonth]]=EOMONTH(FY03_M04,0),InputInvoicesPaid[[#This Row],[Amount Invoiced]],0)</f>
        <v>0</v>
      </c>
      <c r="AM52" s="18">
        <f>IF(InputInvoicesPaid[[#This Row],[EOMonth]]=EOMONTH(FY03_M05,0),InputInvoicesPaid[[#This Row],[Amount Invoiced]],0)</f>
        <v>0</v>
      </c>
      <c r="AN52" s="18">
        <f>IF(InputInvoicesPaid[[#This Row],[EOMonth]]=EOMONTH(FY03_M06,0),InputInvoicesPaid[[#This Row],[Amount Invoiced]],0)</f>
        <v>0</v>
      </c>
      <c r="AO52" s="18">
        <f>IF(InputInvoicesPaid[[#This Row],[EOMonth]]=EOMONTH(FY03_M07,0),InputInvoicesPaid[[#This Row],[Amount Invoiced]],0)</f>
        <v>0</v>
      </c>
      <c r="AP52" s="18">
        <f>IF(InputInvoicesPaid[[#This Row],[EOMonth]]=EOMONTH(FY03_M08,0),InputInvoicesPaid[[#This Row],[Amount Invoiced]],0)</f>
        <v>0</v>
      </c>
      <c r="AQ52" s="18">
        <f>IF(InputInvoicesPaid[[#This Row],[EOMonth]]=EOMONTH(FY03_M09,0),InputInvoicesPaid[[#This Row],[Amount Invoiced]],0)</f>
        <v>0</v>
      </c>
      <c r="AR52" s="18">
        <f>IF(InputInvoicesPaid[[#This Row],[EOMonth]]=EOMONTH(FY03_M10,0),InputInvoicesPaid[[#This Row],[Amount Invoiced]],0)</f>
        <v>0</v>
      </c>
      <c r="AS52" s="18">
        <f>IF(InputInvoicesPaid[[#This Row],[EOMonth]]=EOMONTH(FY03_M11,0),InputInvoicesPaid[[#This Row],[Amount Invoiced]],0)</f>
        <v>0</v>
      </c>
      <c r="AT52" s="18">
        <f>IF(InputInvoicesPaid[[#This Row],[EOMonth]]=EOMONTH(FY03_M12,0),InputInvoicesPaid[[#This Row],[Amount Invoiced]],0)</f>
        <v>0</v>
      </c>
      <c r="AU52" s="18">
        <f>IF(InputInvoicesPaid[[#This Row],[EOMonth]]=EOMONTH(FY04_M01,0),InputInvoicesPaid[[#This Row],[Amount Invoiced]],0)</f>
        <v>0</v>
      </c>
      <c r="AV52" s="18">
        <f>IF(InputInvoicesPaid[[#This Row],[EOMonth]]=EOMONTH(FY04_M02,0),InputInvoicesPaid[[#This Row],[Amount Invoiced]],0)</f>
        <v>0</v>
      </c>
      <c r="AW52" s="18">
        <f>IF(InputInvoicesPaid[[#This Row],[EOMonth]]=EOMONTH(FY04_M03,0),InputInvoicesPaid[[#This Row],[Amount Invoiced]],0)</f>
        <v>0</v>
      </c>
      <c r="AX52" s="18">
        <f>IF(InputInvoicesPaid[[#This Row],[EOMonth]]=EOMONTH(FY04_M04,0),InputInvoicesPaid[[#This Row],[Amount Invoiced]],0)</f>
        <v>0</v>
      </c>
      <c r="AY52" s="18">
        <f>IF(InputInvoicesPaid[[#This Row],[EOMonth]]=EOMONTH(FY04_M05,0),InputInvoicesPaid[[#This Row],[Amount Invoiced]],0)</f>
        <v>0</v>
      </c>
      <c r="AZ52" s="18">
        <f>IF(InputInvoicesPaid[[#This Row],[EOMonth]]=EOMONTH(FY04_M06,0),InputInvoicesPaid[[#This Row],[Amount Invoiced]],0)</f>
        <v>0</v>
      </c>
      <c r="BA52" s="18">
        <f>IF(InputInvoicesPaid[[#This Row],[EOMonth]]=EOMONTH(FY04_M07,0),InputInvoicesPaid[[#This Row],[Amount Invoiced]],0)</f>
        <v>0</v>
      </c>
      <c r="BB52" s="18">
        <f>IF(InputInvoicesPaid[[#This Row],[EOMonth]]=EOMONTH(FY04_M08,0),InputInvoicesPaid[[#This Row],[Amount Invoiced]],0)</f>
        <v>0</v>
      </c>
      <c r="BC52" s="18">
        <f>IF(InputInvoicesPaid[[#This Row],[EOMonth]]=EOMONTH(FY04_M09,0),InputInvoicesPaid[[#This Row],[Amount Invoiced]],0)</f>
        <v>0</v>
      </c>
      <c r="BD52" s="18">
        <f>IF(InputInvoicesPaid[[#This Row],[EOMonth]]=EOMONTH(FY04_M10,0),InputInvoicesPaid[[#This Row],[Amount Invoiced]],0)</f>
        <v>0</v>
      </c>
      <c r="BE52" s="18">
        <f>IF(InputInvoicesPaid[[#This Row],[EOMonth]]=EOMONTH(FY04_M11,0),InputInvoicesPaid[[#This Row],[Amount Invoiced]],0)</f>
        <v>0</v>
      </c>
      <c r="BF52" s="18">
        <f>IF(InputInvoicesPaid[[#This Row],[EOMonth]]=EOMONTH(FY04_M12,0),InputInvoicesPaid[[#This Row],[Amount Invoiced]],0)</f>
        <v>0</v>
      </c>
      <c r="BG52" s="18">
        <f>IF(InputInvoicesPaid[[#This Row],[EOMonth]]=EOMONTH(FY05_M01,0),InputInvoicesPaid[[#This Row],[Amount Invoiced]],0)</f>
        <v>0</v>
      </c>
      <c r="BH52" s="18">
        <f>IF(InputInvoicesPaid[[#This Row],[EOMonth]]=EOMONTH(FY05_M02,0),InputInvoicesPaid[[#This Row],[Amount Invoiced]],0)</f>
        <v>0</v>
      </c>
      <c r="BI52" s="18">
        <f>IF(InputInvoicesPaid[[#This Row],[EOMonth]]=EOMONTH(FY05_M03,0),InputInvoicesPaid[[#This Row],[Amount Invoiced]],0)</f>
        <v>0</v>
      </c>
      <c r="BJ52" s="18">
        <f>IF(InputInvoicesPaid[[#This Row],[EOMonth]]=EOMONTH(FY05_M04,0),InputInvoicesPaid[[#This Row],[Amount Invoiced]],0)</f>
        <v>0</v>
      </c>
      <c r="BK52" s="18">
        <f>IF(InputInvoicesPaid[[#This Row],[EOMonth]]=EOMONTH(FY05_M05,0),InputInvoicesPaid[[#This Row],[Amount Invoiced]],0)</f>
        <v>0</v>
      </c>
      <c r="BL52" s="18">
        <f>IF(InputInvoicesPaid[[#This Row],[EOMonth]]=EOMONTH(FY05_M06,0),InputInvoicesPaid[[#This Row],[Amount Invoiced]],0)</f>
        <v>0</v>
      </c>
      <c r="BM52" s="18">
        <f>IF(InputInvoicesPaid[[#This Row],[EOMonth]]=EOMONTH(FY05_M07,0),InputInvoicesPaid[[#This Row],[Amount Invoiced]],0)</f>
        <v>0</v>
      </c>
      <c r="BN52" s="18">
        <f>IF(InputInvoicesPaid[[#This Row],[EOMonth]]=EOMONTH(FY05_M08,0),InputInvoicesPaid[[#This Row],[Amount Invoiced]],0)</f>
        <v>0</v>
      </c>
      <c r="BO52" s="18">
        <f>IF(InputInvoicesPaid[[#This Row],[EOMonth]]=EOMONTH(FY05_M09,0),InputInvoicesPaid[[#This Row],[Amount Invoiced]],0)</f>
        <v>0</v>
      </c>
      <c r="BP52" s="18">
        <f>IF(InputInvoicesPaid[[#This Row],[EOMonth]]=EOMONTH(FY05_M10,0),InputInvoicesPaid[[#This Row],[Amount Invoiced]],0)</f>
        <v>0</v>
      </c>
      <c r="BQ52" s="18">
        <f>IF(InputInvoicesPaid[[#This Row],[EOMonth]]=EOMONTH(FY05_M11,0),InputInvoicesPaid[[#This Row],[Amount Invoiced]],0)</f>
        <v>0</v>
      </c>
      <c r="BR52" s="18">
        <f>IF(InputInvoicesPaid[[#This Row],[EOMonth]]=EOMONTH(FY05_M12,0),InputInvoicesPaid[[#This Row],[Amount Invoiced]],0)</f>
        <v>0</v>
      </c>
    </row>
    <row r="53" spans="2:70" ht="16.5" thickTop="1" thickBot="1" x14ac:dyDescent="0.3">
      <c r="B53" s="68"/>
      <c r="C53" s="6"/>
      <c r="D53" s="68"/>
      <c r="E53" s="68"/>
      <c r="F53" s="11"/>
      <c r="G53" s="6"/>
      <c r="H53" s="69" t="str">
        <f>IF(ISBLANK(InputInvoicesPaid[[#This Row],[Date Invoiced]]),"",EOMONTH(InputInvoicesPaid[[#This Row],[Date Invoiced]],0))</f>
        <v/>
      </c>
      <c r="I53" s="69"/>
      <c r="K53" s="10">
        <f>IF(InputInvoicesPaid[[#This Row],[EOMonth]]=EOMONTH(FY01_M01,0),InputInvoicesPaid[[#This Row],[Amount Invoiced]],0)</f>
        <v>0</v>
      </c>
      <c r="L53" s="10">
        <f>IF(InputInvoicesPaid[[#This Row],[EOMonth]]=EOMONTH(FY01_M02,0),InputInvoicesPaid[[#This Row],[Amount Invoiced]],0)</f>
        <v>0</v>
      </c>
      <c r="M53" s="10">
        <f>IF(InputInvoicesPaid[[#This Row],[EOMonth]]=EOMONTH(FY01_M03,0),InputInvoicesPaid[[#This Row],[Amount Invoiced]],0)</f>
        <v>0</v>
      </c>
      <c r="N53" s="10">
        <f>IF(InputInvoicesPaid[[#This Row],[EOMonth]]=EOMONTH(FY01_M04,0),InputInvoicesPaid[[#This Row],[Amount Invoiced]],0)</f>
        <v>0</v>
      </c>
      <c r="O53" s="10">
        <f>IF(InputInvoicesPaid[[#This Row],[EOMonth]]=EOMONTH(FY01_M05,0),InputInvoicesPaid[[#This Row],[Amount Invoiced]],0)</f>
        <v>0</v>
      </c>
      <c r="P53" s="10">
        <f>IF(InputInvoicesPaid[[#This Row],[EOMonth]]=EOMONTH(FY01_M06,0),InputInvoicesPaid[[#This Row],[Amount Invoiced]],0)</f>
        <v>0</v>
      </c>
      <c r="Q53" s="10">
        <f>IF(InputInvoicesPaid[[#This Row],[EOMonth]]=EOMONTH(FY01_M07,0),InputInvoicesPaid[[#This Row],[Amount Invoiced]],0)</f>
        <v>0</v>
      </c>
      <c r="R53" s="10">
        <f>IF(InputInvoicesPaid[[#This Row],[EOMonth]]=EOMONTH(FY01_M08,0),InputInvoicesPaid[[#This Row],[Amount Invoiced]],0)</f>
        <v>0</v>
      </c>
      <c r="S53" s="10">
        <f>IF(InputInvoicesPaid[[#This Row],[EOMonth]]=EOMONTH(FY01_M09,0),InputInvoicesPaid[[#This Row],[Amount Invoiced]],0)</f>
        <v>0</v>
      </c>
      <c r="T53" s="10">
        <f>IF(InputInvoicesPaid[[#This Row],[EOMonth]]=EOMONTH(FY01_M10,0),InputInvoicesPaid[[#This Row],[Amount Invoiced]],0)</f>
        <v>0</v>
      </c>
      <c r="U53" s="10">
        <f>IF(InputInvoicesPaid[[#This Row],[EOMonth]]=EOMONTH(FY01_M11,0),InputInvoicesPaid[[#This Row],[Amount Invoiced]],0)</f>
        <v>0</v>
      </c>
      <c r="V53" s="10">
        <f>IF(InputInvoicesPaid[[#This Row],[EOMonth]]=EOMONTH(FY01_M12,0),InputInvoicesPaid[[#This Row],[Amount Invoiced]],0)</f>
        <v>0</v>
      </c>
      <c r="W53" s="18">
        <f>IF(InputInvoicesPaid[[#This Row],[EOMonth]]=EOMONTH(FY02_M01,0),InputInvoicesPaid[[#This Row],[Amount Invoiced]],0)</f>
        <v>0</v>
      </c>
      <c r="X53" s="18">
        <f>IF(InputInvoicesPaid[[#This Row],[EOMonth]]=EOMONTH(FY02_M02,0),InputInvoicesPaid[[#This Row],[Amount Invoiced]],0)</f>
        <v>0</v>
      </c>
      <c r="Y53" s="18">
        <f>IF(InputInvoicesPaid[[#This Row],[EOMonth]]=EOMONTH(FY02_M03,0),InputInvoicesPaid[[#This Row],[Amount Invoiced]],0)</f>
        <v>0</v>
      </c>
      <c r="Z53" s="18">
        <f>IF(InputInvoicesPaid[[#This Row],[EOMonth]]=EOMONTH(FY02_M04,0),InputInvoicesPaid[[#This Row],[Amount Invoiced]],0)</f>
        <v>0</v>
      </c>
      <c r="AA53" s="18">
        <f>IF(InputInvoicesPaid[[#This Row],[EOMonth]]=EOMONTH(FY02_M05,0),InputInvoicesPaid[[#This Row],[Amount Invoiced]],0)</f>
        <v>0</v>
      </c>
      <c r="AB53" s="18">
        <f>IF(InputInvoicesPaid[[#This Row],[EOMonth]]=EOMONTH(FY02_M06,0),InputInvoicesPaid[[#This Row],[Amount Invoiced]],0)</f>
        <v>0</v>
      </c>
      <c r="AC53" s="18">
        <f>IF(InputInvoicesPaid[[#This Row],[EOMonth]]=EOMONTH(FY02_M07,0),InputInvoicesPaid[[#This Row],[Amount Invoiced]],0)</f>
        <v>0</v>
      </c>
      <c r="AD53" s="18">
        <f>IF(InputInvoicesPaid[[#This Row],[EOMonth]]=EOMONTH(FY02_M08,0),InputInvoicesPaid[[#This Row],[Amount Invoiced]],0)</f>
        <v>0</v>
      </c>
      <c r="AE53" s="18">
        <f>IF(InputInvoicesPaid[[#This Row],[EOMonth]]=EOMONTH(FY02_M09,0),InputInvoicesPaid[[#This Row],[Amount Invoiced]],0)</f>
        <v>0</v>
      </c>
      <c r="AF53" s="18">
        <f>IF(InputInvoicesPaid[[#This Row],[EOMonth]]=EOMONTH(FY02_M10,0),InputInvoicesPaid[[#This Row],[Amount Invoiced]],0)</f>
        <v>0</v>
      </c>
      <c r="AG53" s="18">
        <f>IF(InputInvoicesPaid[[#This Row],[EOMonth]]=EOMONTH(FY02_M11,0),InputInvoicesPaid[[#This Row],[Amount Invoiced]],0)</f>
        <v>0</v>
      </c>
      <c r="AH53" s="18">
        <f>IF(InputInvoicesPaid[[#This Row],[EOMonth]]=EOMONTH(FY02_M12,0),InputInvoicesPaid[[#This Row],[Amount Invoiced]],0)</f>
        <v>0</v>
      </c>
      <c r="AI53" s="18">
        <f>IF(InputInvoicesPaid[[#This Row],[EOMonth]]=EOMONTH(FY03_M01,0),InputInvoicesPaid[[#This Row],[Amount Invoiced]],0)</f>
        <v>0</v>
      </c>
      <c r="AJ53" s="18">
        <f>IF(InputInvoicesPaid[[#This Row],[EOMonth]]=EOMONTH(FY03_M02,0),InputInvoicesPaid[[#This Row],[Amount Invoiced]],0)</f>
        <v>0</v>
      </c>
      <c r="AK53" s="18">
        <f>IF(InputInvoicesPaid[[#This Row],[EOMonth]]=EOMONTH(FY03_M03,0),InputInvoicesPaid[[#This Row],[Amount Invoiced]],0)</f>
        <v>0</v>
      </c>
      <c r="AL53" s="18">
        <f>IF(InputInvoicesPaid[[#This Row],[EOMonth]]=EOMONTH(FY03_M04,0),InputInvoicesPaid[[#This Row],[Amount Invoiced]],0)</f>
        <v>0</v>
      </c>
      <c r="AM53" s="18">
        <f>IF(InputInvoicesPaid[[#This Row],[EOMonth]]=EOMONTH(FY03_M05,0),InputInvoicesPaid[[#This Row],[Amount Invoiced]],0)</f>
        <v>0</v>
      </c>
      <c r="AN53" s="18">
        <f>IF(InputInvoicesPaid[[#This Row],[EOMonth]]=EOMONTH(FY03_M06,0),InputInvoicesPaid[[#This Row],[Amount Invoiced]],0)</f>
        <v>0</v>
      </c>
      <c r="AO53" s="18">
        <f>IF(InputInvoicesPaid[[#This Row],[EOMonth]]=EOMONTH(FY03_M07,0),InputInvoicesPaid[[#This Row],[Amount Invoiced]],0)</f>
        <v>0</v>
      </c>
      <c r="AP53" s="18">
        <f>IF(InputInvoicesPaid[[#This Row],[EOMonth]]=EOMONTH(FY03_M08,0),InputInvoicesPaid[[#This Row],[Amount Invoiced]],0)</f>
        <v>0</v>
      </c>
      <c r="AQ53" s="18">
        <f>IF(InputInvoicesPaid[[#This Row],[EOMonth]]=EOMONTH(FY03_M09,0),InputInvoicesPaid[[#This Row],[Amount Invoiced]],0)</f>
        <v>0</v>
      </c>
      <c r="AR53" s="18">
        <f>IF(InputInvoicesPaid[[#This Row],[EOMonth]]=EOMONTH(FY03_M10,0),InputInvoicesPaid[[#This Row],[Amount Invoiced]],0)</f>
        <v>0</v>
      </c>
      <c r="AS53" s="18">
        <f>IF(InputInvoicesPaid[[#This Row],[EOMonth]]=EOMONTH(FY03_M11,0),InputInvoicesPaid[[#This Row],[Amount Invoiced]],0)</f>
        <v>0</v>
      </c>
      <c r="AT53" s="18">
        <f>IF(InputInvoicesPaid[[#This Row],[EOMonth]]=EOMONTH(FY03_M12,0),InputInvoicesPaid[[#This Row],[Amount Invoiced]],0)</f>
        <v>0</v>
      </c>
      <c r="AU53" s="18">
        <f>IF(InputInvoicesPaid[[#This Row],[EOMonth]]=EOMONTH(FY04_M01,0),InputInvoicesPaid[[#This Row],[Amount Invoiced]],0)</f>
        <v>0</v>
      </c>
      <c r="AV53" s="18">
        <f>IF(InputInvoicesPaid[[#This Row],[EOMonth]]=EOMONTH(FY04_M02,0),InputInvoicesPaid[[#This Row],[Amount Invoiced]],0)</f>
        <v>0</v>
      </c>
      <c r="AW53" s="18">
        <f>IF(InputInvoicesPaid[[#This Row],[EOMonth]]=EOMONTH(FY04_M03,0),InputInvoicesPaid[[#This Row],[Amount Invoiced]],0)</f>
        <v>0</v>
      </c>
      <c r="AX53" s="18">
        <f>IF(InputInvoicesPaid[[#This Row],[EOMonth]]=EOMONTH(FY04_M04,0),InputInvoicesPaid[[#This Row],[Amount Invoiced]],0)</f>
        <v>0</v>
      </c>
      <c r="AY53" s="18">
        <f>IF(InputInvoicesPaid[[#This Row],[EOMonth]]=EOMONTH(FY04_M05,0),InputInvoicesPaid[[#This Row],[Amount Invoiced]],0)</f>
        <v>0</v>
      </c>
      <c r="AZ53" s="18">
        <f>IF(InputInvoicesPaid[[#This Row],[EOMonth]]=EOMONTH(FY04_M06,0),InputInvoicesPaid[[#This Row],[Amount Invoiced]],0)</f>
        <v>0</v>
      </c>
      <c r="BA53" s="18">
        <f>IF(InputInvoicesPaid[[#This Row],[EOMonth]]=EOMONTH(FY04_M07,0),InputInvoicesPaid[[#This Row],[Amount Invoiced]],0)</f>
        <v>0</v>
      </c>
      <c r="BB53" s="18">
        <f>IF(InputInvoicesPaid[[#This Row],[EOMonth]]=EOMONTH(FY04_M08,0),InputInvoicesPaid[[#This Row],[Amount Invoiced]],0)</f>
        <v>0</v>
      </c>
      <c r="BC53" s="18">
        <f>IF(InputInvoicesPaid[[#This Row],[EOMonth]]=EOMONTH(FY04_M09,0),InputInvoicesPaid[[#This Row],[Amount Invoiced]],0)</f>
        <v>0</v>
      </c>
      <c r="BD53" s="18">
        <f>IF(InputInvoicesPaid[[#This Row],[EOMonth]]=EOMONTH(FY04_M10,0),InputInvoicesPaid[[#This Row],[Amount Invoiced]],0)</f>
        <v>0</v>
      </c>
      <c r="BE53" s="18">
        <f>IF(InputInvoicesPaid[[#This Row],[EOMonth]]=EOMONTH(FY04_M11,0),InputInvoicesPaid[[#This Row],[Amount Invoiced]],0)</f>
        <v>0</v>
      </c>
      <c r="BF53" s="18">
        <f>IF(InputInvoicesPaid[[#This Row],[EOMonth]]=EOMONTH(FY04_M12,0),InputInvoicesPaid[[#This Row],[Amount Invoiced]],0)</f>
        <v>0</v>
      </c>
      <c r="BG53" s="18">
        <f>IF(InputInvoicesPaid[[#This Row],[EOMonth]]=EOMONTH(FY05_M01,0),InputInvoicesPaid[[#This Row],[Amount Invoiced]],0)</f>
        <v>0</v>
      </c>
      <c r="BH53" s="18">
        <f>IF(InputInvoicesPaid[[#This Row],[EOMonth]]=EOMONTH(FY05_M02,0),InputInvoicesPaid[[#This Row],[Amount Invoiced]],0)</f>
        <v>0</v>
      </c>
      <c r="BI53" s="18">
        <f>IF(InputInvoicesPaid[[#This Row],[EOMonth]]=EOMONTH(FY05_M03,0),InputInvoicesPaid[[#This Row],[Amount Invoiced]],0)</f>
        <v>0</v>
      </c>
      <c r="BJ53" s="18">
        <f>IF(InputInvoicesPaid[[#This Row],[EOMonth]]=EOMONTH(FY05_M04,0),InputInvoicesPaid[[#This Row],[Amount Invoiced]],0)</f>
        <v>0</v>
      </c>
      <c r="BK53" s="18">
        <f>IF(InputInvoicesPaid[[#This Row],[EOMonth]]=EOMONTH(FY05_M05,0),InputInvoicesPaid[[#This Row],[Amount Invoiced]],0)</f>
        <v>0</v>
      </c>
      <c r="BL53" s="18">
        <f>IF(InputInvoicesPaid[[#This Row],[EOMonth]]=EOMONTH(FY05_M06,0),InputInvoicesPaid[[#This Row],[Amount Invoiced]],0)</f>
        <v>0</v>
      </c>
      <c r="BM53" s="18">
        <f>IF(InputInvoicesPaid[[#This Row],[EOMonth]]=EOMONTH(FY05_M07,0),InputInvoicesPaid[[#This Row],[Amount Invoiced]],0)</f>
        <v>0</v>
      </c>
      <c r="BN53" s="18">
        <f>IF(InputInvoicesPaid[[#This Row],[EOMonth]]=EOMONTH(FY05_M08,0),InputInvoicesPaid[[#This Row],[Amount Invoiced]],0)</f>
        <v>0</v>
      </c>
      <c r="BO53" s="18">
        <f>IF(InputInvoicesPaid[[#This Row],[EOMonth]]=EOMONTH(FY05_M09,0),InputInvoicesPaid[[#This Row],[Amount Invoiced]],0)</f>
        <v>0</v>
      </c>
      <c r="BP53" s="18">
        <f>IF(InputInvoicesPaid[[#This Row],[EOMonth]]=EOMONTH(FY05_M10,0),InputInvoicesPaid[[#This Row],[Amount Invoiced]],0)</f>
        <v>0</v>
      </c>
      <c r="BQ53" s="18">
        <f>IF(InputInvoicesPaid[[#This Row],[EOMonth]]=EOMONTH(FY05_M11,0),InputInvoicesPaid[[#This Row],[Amount Invoiced]],0)</f>
        <v>0</v>
      </c>
      <c r="BR53" s="18">
        <f>IF(InputInvoicesPaid[[#This Row],[EOMonth]]=EOMONTH(FY05_M12,0),InputInvoicesPaid[[#This Row],[Amount Invoiced]],0)</f>
        <v>0</v>
      </c>
    </row>
    <row r="54" spans="2:70" ht="16.5" thickTop="1" thickBot="1" x14ac:dyDescent="0.3">
      <c r="B54" s="68"/>
      <c r="C54" s="6"/>
      <c r="D54" s="68"/>
      <c r="E54" s="68"/>
      <c r="F54" s="11"/>
      <c r="G54" s="6"/>
      <c r="H54" s="69" t="str">
        <f>IF(ISBLANK(InputInvoicesPaid[[#This Row],[Date Invoiced]]),"",EOMONTH(InputInvoicesPaid[[#This Row],[Date Invoiced]],0))</f>
        <v/>
      </c>
      <c r="I54" s="69"/>
      <c r="K54" s="10">
        <f>IF(InputInvoicesPaid[[#This Row],[EOMonth]]=EOMONTH(FY01_M01,0),InputInvoicesPaid[[#This Row],[Amount Invoiced]],0)</f>
        <v>0</v>
      </c>
      <c r="L54" s="10">
        <f>IF(InputInvoicesPaid[[#This Row],[EOMonth]]=EOMONTH(FY01_M02,0),InputInvoicesPaid[[#This Row],[Amount Invoiced]],0)</f>
        <v>0</v>
      </c>
      <c r="M54" s="10">
        <f>IF(InputInvoicesPaid[[#This Row],[EOMonth]]=EOMONTH(FY01_M03,0),InputInvoicesPaid[[#This Row],[Amount Invoiced]],0)</f>
        <v>0</v>
      </c>
      <c r="N54" s="10">
        <f>IF(InputInvoicesPaid[[#This Row],[EOMonth]]=EOMONTH(FY01_M04,0),InputInvoicesPaid[[#This Row],[Amount Invoiced]],0)</f>
        <v>0</v>
      </c>
      <c r="O54" s="10">
        <f>IF(InputInvoicesPaid[[#This Row],[EOMonth]]=EOMONTH(FY01_M05,0),InputInvoicesPaid[[#This Row],[Amount Invoiced]],0)</f>
        <v>0</v>
      </c>
      <c r="P54" s="10">
        <f>IF(InputInvoicesPaid[[#This Row],[EOMonth]]=EOMONTH(FY01_M06,0),InputInvoicesPaid[[#This Row],[Amount Invoiced]],0)</f>
        <v>0</v>
      </c>
      <c r="Q54" s="10">
        <f>IF(InputInvoicesPaid[[#This Row],[EOMonth]]=EOMONTH(FY01_M07,0),InputInvoicesPaid[[#This Row],[Amount Invoiced]],0)</f>
        <v>0</v>
      </c>
      <c r="R54" s="10">
        <f>IF(InputInvoicesPaid[[#This Row],[EOMonth]]=EOMONTH(FY01_M08,0),InputInvoicesPaid[[#This Row],[Amount Invoiced]],0)</f>
        <v>0</v>
      </c>
      <c r="S54" s="10">
        <f>IF(InputInvoicesPaid[[#This Row],[EOMonth]]=EOMONTH(FY01_M09,0),InputInvoicesPaid[[#This Row],[Amount Invoiced]],0)</f>
        <v>0</v>
      </c>
      <c r="T54" s="10">
        <f>IF(InputInvoicesPaid[[#This Row],[EOMonth]]=EOMONTH(FY01_M10,0),InputInvoicesPaid[[#This Row],[Amount Invoiced]],0)</f>
        <v>0</v>
      </c>
      <c r="U54" s="10">
        <f>IF(InputInvoicesPaid[[#This Row],[EOMonth]]=EOMONTH(FY01_M11,0),InputInvoicesPaid[[#This Row],[Amount Invoiced]],0)</f>
        <v>0</v>
      </c>
      <c r="V54" s="10">
        <f>IF(InputInvoicesPaid[[#This Row],[EOMonth]]=EOMONTH(FY01_M12,0),InputInvoicesPaid[[#This Row],[Amount Invoiced]],0)</f>
        <v>0</v>
      </c>
      <c r="W54" s="18">
        <f>IF(InputInvoicesPaid[[#This Row],[EOMonth]]=EOMONTH(FY02_M01,0),InputInvoicesPaid[[#This Row],[Amount Invoiced]],0)</f>
        <v>0</v>
      </c>
      <c r="X54" s="18">
        <f>IF(InputInvoicesPaid[[#This Row],[EOMonth]]=EOMONTH(FY02_M02,0),InputInvoicesPaid[[#This Row],[Amount Invoiced]],0)</f>
        <v>0</v>
      </c>
      <c r="Y54" s="18">
        <f>IF(InputInvoicesPaid[[#This Row],[EOMonth]]=EOMONTH(FY02_M03,0),InputInvoicesPaid[[#This Row],[Amount Invoiced]],0)</f>
        <v>0</v>
      </c>
      <c r="Z54" s="18">
        <f>IF(InputInvoicesPaid[[#This Row],[EOMonth]]=EOMONTH(FY02_M04,0),InputInvoicesPaid[[#This Row],[Amount Invoiced]],0)</f>
        <v>0</v>
      </c>
      <c r="AA54" s="18">
        <f>IF(InputInvoicesPaid[[#This Row],[EOMonth]]=EOMONTH(FY02_M05,0),InputInvoicesPaid[[#This Row],[Amount Invoiced]],0)</f>
        <v>0</v>
      </c>
      <c r="AB54" s="18">
        <f>IF(InputInvoicesPaid[[#This Row],[EOMonth]]=EOMONTH(FY02_M06,0),InputInvoicesPaid[[#This Row],[Amount Invoiced]],0)</f>
        <v>0</v>
      </c>
      <c r="AC54" s="18">
        <f>IF(InputInvoicesPaid[[#This Row],[EOMonth]]=EOMONTH(FY02_M07,0),InputInvoicesPaid[[#This Row],[Amount Invoiced]],0)</f>
        <v>0</v>
      </c>
      <c r="AD54" s="18">
        <f>IF(InputInvoicesPaid[[#This Row],[EOMonth]]=EOMONTH(FY02_M08,0),InputInvoicesPaid[[#This Row],[Amount Invoiced]],0)</f>
        <v>0</v>
      </c>
      <c r="AE54" s="18">
        <f>IF(InputInvoicesPaid[[#This Row],[EOMonth]]=EOMONTH(FY02_M09,0),InputInvoicesPaid[[#This Row],[Amount Invoiced]],0)</f>
        <v>0</v>
      </c>
      <c r="AF54" s="18">
        <f>IF(InputInvoicesPaid[[#This Row],[EOMonth]]=EOMONTH(FY02_M10,0),InputInvoicesPaid[[#This Row],[Amount Invoiced]],0)</f>
        <v>0</v>
      </c>
      <c r="AG54" s="18">
        <f>IF(InputInvoicesPaid[[#This Row],[EOMonth]]=EOMONTH(FY02_M11,0),InputInvoicesPaid[[#This Row],[Amount Invoiced]],0)</f>
        <v>0</v>
      </c>
      <c r="AH54" s="18">
        <f>IF(InputInvoicesPaid[[#This Row],[EOMonth]]=EOMONTH(FY02_M12,0),InputInvoicesPaid[[#This Row],[Amount Invoiced]],0)</f>
        <v>0</v>
      </c>
      <c r="AI54" s="18">
        <f>IF(InputInvoicesPaid[[#This Row],[EOMonth]]=EOMONTH(FY03_M01,0),InputInvoicesPaid[[#This Row],[Amount Invoiced]],0)</f>
        <v>0</v>
      </c>
      <c r="AJ54" s="18">
        <f>IF(InputInvoicesPaid[[#This Row],[EOMonth]]=EOMONTH(FY03_M02,0),InputInvoicesPaid[[#This Row],[Amount Invoiced]],0)</f>
        <v>0</v>
      </c>
      <c r="AK54" s="18">
        <f>IF(InputInvoicesPaid[[#This Row],[EOMonth]]=EOMONTH(FY03_M03,0),InputInvoicesPaid[[#This Row],[Amount Invoiced]],0)</f>
        <v>0</v>
      </c>
      <c r="AL54" s="18">
        <f>IF(InputInvoicesPaid[[#This Row],[EOMonth]]=EOMONTH(FY03_M04,0),InputInvoicesPaid[[#This Row],[Amount Invoiced]],0)</f>
        <v>0</v>
      </c>
      <c r="AM54" s="18">
        <f>IF(InputInvoicesPaid[[#This Row],[EOMonth]]=EOMONTH(FY03_M05,0),InputInvoicesPaid[[#This Row],[Amount Invoiced]],0)</f>
        <v>0</v>
      </c>
      <c r="AN54" s="18">
        <f>IF(InputInvoicesPaid[[#This Row],[EOMonth]]=EOMONTH(FY03_M06,0),InputInvoicesPaid[[#This Row],[Amount Invoiced]],0)</f>
        <v>0</v>
      </c>
      <c r="AO54" s="18">
        <f>IF(InputInvoicesPaid[[#This Row],[EOMonth]]=EOMONTH(FY03_M07,0),InputInvoicesPaid[[#This Row],[Amount Invoiced]],0)</f>
        <v>0</v>
      </c>
      <c r="AP54" s="18">
        <f>IF(InputInvoicesPaid[[#This Row],[EOMonth]]=EOMONTH(FY03_M08,0),InputInvoicesPaid[[#This Row],[Amount Invoiced]],0)</f>
        <v>0</v>
      </c>
      <c r="AQ54" s="18">
        <f>IF(InputInvoicesPaid[[#This Row],[EOMonth]]=EOMONTH(FY03_M09,0),InputInvoicesPaid[[#This Row],[Amount Invoiced]],0)</f>
        <v>0</v>
      </c>
      <c r="AR54" s="18">
        <f>IF(InputInvoicesPaid[[#This Row],[EOMonth]]=EOMONTH(FY03_M10,0),InputInvoicesPaid[[#This Row],[Amount Invoiced]],0)</f>
        <v>0</v>
      </c>
      <c r="AS54" s="18">
        <f>IF(InputInvoicesPaid[[#This Row],[EOMonth]]=EOMONTH(FY03_M11,0),InputInvoicesPaid[[#This Row],[Amount Invoiced]],0)</f>
        <v>0</v>
      </c>
      <c r="AT54" s="18">
        <f>IF(InputInvoicesPaid[[#This Row],[EOMonth]]=EOMONTH(FY03_M12,0),InputInvoicesPaid[[#This Row],[Amount Invoiced]],0)</f>
        <v>0</v>
      </c>
      <c r="AU54" s="18">
        <f>IF(InputInvoicesPaid[[#This Row],[EOMonth]]=EOMONTH(FY04_M01,0),InputInvoicesPaid[[#This Row],[Amount Invoiced]],0)</f>
        <v>0</v>
      </c>
      <c r="AV54" s="18">
        <f>IF(InputInvoicesPaid[[#This Row],[EOMonth]]=EOMONTH(FY04_M02,0),InputInvoicesPaid[[#This Row],[Amount Invoiced]],0)</f>
        <v>0</v>
      </c>
      <c r="AW54" s="18">
        <f>IF(InputInvoicesPaid[[#This Row],[EOMonth]]=EOMONTH(FY04_M03,0),InputInvoicesPaid[[#This Row],[Amount Invoiced]],0)</f>
        <v>0</v>
      </c>
      <c r="AX54" s="18">
        <f>IF(InputInvoicesPaid[[#This Row],[EOMonth]]=EOMONTH(FY04_M04,0),InputInvoicesPaid[[#This Row],[Amount Invoiced]],0)</f>
        <v>0</v>
      </c>
      <c r="AY54" s="18">
        <f>IF(InputInvoicesPaid[[#This Row],[EOMonth]]=EOMONTH(FY04_M05,0),InputInvoicesPaid[[#This Row],[Amount Invoiced]],0)</f>
        <v>0</v>
      </c>
      <c r="AZ54" s="18">
        <f>IF(InputInvoicesPaid[[#This Row],[EOMonth]]=EOMONTH(FY04_M06,0),InputInvoicesPaid[[#This Row],[Amount Invoiced]],0)</f>
        <v>0</v>
      </c>
      <c r="BA54" s="18">
        <f>IF(InputInvoicesPaid[[#This Row],[EOMonth]]=EOMONTH(FY04_M07,0),InputInvoicesPaid[[#This Row],[Amount Invoiced]],0)</f>
        <v>0</v>
      </c>
      <c r="BB54" s="18">
        <f>IF(InputInvoicesPaid[[#This Row],[EOMonth]]=EOMONTH(FY04_M08,0),InputInvoicesPaid[[#This Row],[Amount Invoiced]],0)</f>
        <v>0</v>
      </c>
      <c r="BC54" s="18">
        <f>IF(InputInvoicesPaid[[#This Row],[EOMonth]]=EOMONTH(FY04_M09,0),InputInvoicesPaid[[#This Row],[Amount Invoiced]],0)</f>
        <v>0</v>
      </c>
      <c r="BD54" s="18">
        <f>IF(InputInvoicesPaid[[#This Row],[EOMonth]]=EOMONTH(FY04_M10,0),InputInvoicesPaid[[#This Row],[Amount Invoiced]],0)</f>
        <v>0</v>
      </c>
      <c r="BE54" s="18">
        <f>IF(InputInvoicesPaid[[#This Row],[EOMonth]]=EOMONTH(FY04_M11,0),InputInvoicesPaid[[#This Row],[Amount Invoiced]],0)</f>
        <v>0</v>
      </c>
      <c r="BF54" s="18">
        <f>IF(InputInvoicesPaid[[#This Row],[EOMonth]]=EOMONTH(FY04_M12,0),InputInvoicesPaid[[#This Row],[Amount Invoiced]],0)</f>
        <v>0</v>
      </c>
      <c r="BG54" s="18">
        <f>IF(InputInvoicesPaid[[#This Row],[EOMonth]]=EOMONTH(FY05_M01,0),InputInvoicesPaid[[#This Row],[Amount Invoiced]],0)</f>
        <v>0</v>
      </c>
      <c r="BH54" s="18">
        <f>IF(InputInvoicesPaid[[#This Row],[EOMonth]]=EOMONTH(FY05_M02,0),InputInvoicesPaid[[#This Row],[Amount Invoiced]],0)</f>
        <v>0</v>
      </c>
      <c r="BI54" s="18">
        <f>IF(InputInvoicesPaid[[#This Row],[EOMonth]]=EOMONTH(FY05_M03,0),InputInvoicesPaid[[#This Row],[Amount Invoiced]],0)</f>
        <v>0</v>
      </c>
      <c r="BJ54" s="18">
        <f>IF(InputInvoicesPaid[[#This Row],[EOMonth]]=EOMONTH(FY05_M04,0),InputInvoicesPaid[[#This Row],[Amount Invoiced]],0)</f>
        <v>0</v>
      </c>
      <c r="BK54" s="18">
        <f>IF(InputInvoicesPaid[[#This Row],[EOMonth]]=EOMONTH(FY05_M05,0),InputInvoicesPaid[[#This Row],[Amount Invoiced]],0)</f>
        <v>0</v>
      </c>
      <c r="BL54" s="18">
        <f>IF(InputInvoicesPaid[[#This Row],[EOMonth]]=EOMONTH(FY05_M06,0),InputInvoicesPaid[[#This Row],[Amount Invoiced]],0)</f>
        <v>0</v>
      </c>
      <c r="BM54" s="18">
        <f>IF(InputInvoicesPaid[[#This Row],[EOMonth]]=EOMONTH(FY05_M07,0),InputInvoicesPaid[[#This Row],[Amount Invoiced]],0)</f>
        <v>0</v>
      </c>
      <c r="BN54" s="18">
        <f>IF(InputInvoicesPaid[[#This Row],[EOMonth]]=EOMONTH(FY05_M08,0),InputInvoicesPaid[[#This Row],[Amount Invoiced]],0)</f>
        <v>0</v>
      </c>
      <c r="BO54" s="18">
        <f>IF(InputInvoicesPaid[[#This Row],[EOMonth]]=EOMONTH(FY05_M09,0),InputInvoicesPaid[[#This Row],[Amount Invoiced]],0)</f>
        <v>0</v>
      </c>
      <c r="BP54" s="18">
        <f>IF(InputInvoicesPaid[[#This Row],[EOMonth]]=EOMONTH(FY05_M10,0),InputInvoicesPaid[[#This Row],[Amount Invoiced]],0)</f>
        <v>0</v>
      </c>
      <c r="BQ54" s="18">
        <f>IF(InputInvoicesPaid[[#This Row],[EOMonth]]=EOMONTH(FY05_M11,0),InputInvoicesPaid[[#This Row],[Amount Invoiced]],0)</f>
        <v>0</v>
      </c>
      <c r="BR54" s="18">
        <f>IF(InputInvoicesPaid[[#This Row],[EOMonth]]=EOMONTH(FY05_M12,0),InputInvoicesPaid[[#This Row],[Amount Invoiced]],0)</f>
        <v>0</v>
      </c>
    </row>
    <row r="55" spans="2:70" ht="16.5" thickTop="1" thickBot="1" x14ac:dyDescent="0.3">
      <c r="B55" s="68"/>
      <c r="C55" s="6"/>
      <c r="D55" s="68"/>
      <c r="E55" s="68"/>
      <c r="F55" s="11"/>
      <c r="G55" s="6"/>
      <c r="H55" s="69" t="str">
        <f>IF(ISBLANK(InputInvoicesPaid[[#This Row],[Date Invoiced]]),"",EOMONTH(InputInvoicesPaid[[#This Row],[Date Invoiced]],0))</f>
        <v/>
      </c>
      <c r="I55" s="69"/>
      <c r="K55" s="10">
        <f>IF(InputInvoicesPaid[[#This Row],[EOMonth]]=EOMONTH(FY01_M01,0),InputInvoicesPaid[[#This Row],[Amount Invoiced]],0)</f>
        <v>0</v>
      </c>
      <c r="L55" s="10">
        <f>IF(InputInvoicesPaid[[#This Row],[EOMonth]]=EOMONTH(FY01_M02,0),InputInvoicesPaid[[#This Row],[Amount Invoiced]],0)</f>
        <v>0</v>
      </c>
      <c r="M55" s="10">
        <f>IF(InputInvoicesPaid[[#This Row],[EOMonth]]=EOMONTH(FY01_M03,0),InputInvoicesPaid[[#This Row],[Amount Invoiced]],0)</f>
        <v>0</v>
      </c>
      <c r="N55" s="10">
        <f>IF(InputInvoicesPaid[[#This Row],[EOMonth]]=EOMONTH(FY01_M04,0),InputInvoicesPaid[[#This Row],[Amount Invoiced]],0)</f>
        <v>0</v>
      </c>
      <c r="O55" s="10">
        <f>IF(InputInvoicesPaid[[#This Row],[EOMonth]]=EOMONTH(FY01_M05,0),InputInvoicesPaid[[#This Row],[Amount Invoiced]],0)</f>
        <v>0</v>
      </c>
      <c r="P55" s="10">
        <f>IF(InputInvoicesPaid[[#This Row],[EOMonth]]=EOMONTH(FY01_M06,0),InputInvoicesPaid[[#This Row],[Amount Invoiced]],0)</f>
        <v>0</v>
      </c>
      <c r="Q55" s="10">
        <f>IF(InputInvoicesPaid[[#This Row],[EOMonth]]=EOMONTH(FY01_M07,0),InputInvoicesPaid[[#This Row],[Amount Invoiced]],0)</f>
        <v>0</v>
      </c>
      <c r="R55" s="10">
        <f>IF(InputInvoicesPaid[[#This Row],[EOMonth]]=EOMONTH(FY01_M08,0),InputInvoicesPaid[[#This Row],[Amount Invoiced]],0)</f>
        <v>0</v>
      </c>
      <c r="S55" s="10">
        <f>IF(InputInvoicesPaid[[#This Row],[EOMonth]]=EOMONTH(FY01_M09,0),InputInvoicesPaid[[#This Row],[Amount Invoiced]],0)</f>
        <v>0</v>
      </c>
      <c r="T55" s="10">
        <f>IF(InputInvoicesPaid[[#This Row],[EOMonth]]=EOMONTH(FY01_M10,0),InputInvoicesPaid[[#This Row],[Amount Invoiced]],0)</f>
        <v>0</v>
      </c>
      <c r="U55" s="10">
        <f>IF(InputInvoicesPaid[[#This Row],[EOMonth]]=EOMONTH(FY01_M11,0),InputInvoicesPaid[[#This Row],[Amount Invoiced]],0)</f>
        <v>0</v>
      </c>
      <c r="V55" s="10">
        <f>IF(InputInvoicesPaid[[#This Row],[EOMonth]]=EOMONTH(FY01_M12,0),InputInvoicesPaid[[#This Row],[Amount Invoiced]],0)</f>
        <v>0</v>
      </c>
      <c r="W55" s="18">
        <f>IF(InputInvoicesPaid[[#This Row],[EOMonth]]=EOMONTH(FY02_M01,0),InputInvoicesPaid[[#This Row],[Amount Invoiced]],0)</f>
        <v>0</v>
      </c>
      <c r="X55" s="18">
        <f>IF(InputInvoicesPaid[[#This Row],[EOMonth]]=EOMONTH(FY02_M02,0),InputInvoicesPaid[[#This Row],[Amount Invoiced]],0)</f>
        <v>0</v>
      </c>
      <c r="Y55" s="18">
        <f>IF(InputInvoicesPaid[[#This Row],[EOMonth]]=EOMONTH(FY02_M03,0),InputInvoicesPaid[[#This Row],[Amount Invoiced]],0)</f>
        <v>0</v>
      </c>
      <c r="Z55" s="18">
        <f>IF(InputInvoicesPaid[[#This Row],[EOMonth]]=EOMONTH(FY02_M04,0),InputInvoicesPaid[[#This Row],[Amount Invoiced]],0)</f>
        <v>0</v>
      </c>
      <c r="AA55" s="18">
        <f>IF(InputInvoicesPaid[[#This Row],[EOMonth]]=EOMONTH(FY02_M05,0),InputInvoicesPaid[[#This Row],[Amount Invoiced]],0)</f>
        <v>0</v>
      </c>
      <c r="AB55" s="18">
        <f>IF(InputInvoicesPaid[[#This Row],[EOMonth]]=EOMONTH(FY02_M06,0),InputInvoicesPaid[[#This Row],[Amount Invoiced]],0)</f>
        <v>0</v>
      </c>
      <c r="AC55" s="18">
        <f>IF(InputInvoicesPaid[[#This Row],[EOMonth]]=EOMONTH(FY02_M07,0),InputInvoicesPaid[[#This Row],[Amount Invoiced]],0)</f>
        <v>0</v>
      </c>
      <c r="AD55" s="18">
        <f>IF(InputInvoicesPaid[[#This Row],[EOMonth]]=EOMONTH(FY02_M08,0),InputInvoicesPaid[[#This Row],[Amount Invoiced]],0)</f>
        <v>0</v>
      </c>
      <c r="AE55" s="18">
        <f>IF(InputInvoicesPaid[[#This Row],[EOMonth]]=EOMONTH(FY02_M09,0),InputInvoicesPaid[[#This Row],[Amount Invoiced]],0)</f>
        <v>0</v>
      </c>
      <c r="AF55" s="18">
        <f>IF(InputInvoicesPaid[[#This Row],[EOMonth]]=EOMONTH(FY02_M10,0),InputInvoicesPaid[[#This Row],[Amount Invoiced]],0)</f>
        <v>0</v>
      </c>
      <c r="AG55" s="18">
        <f>IF(InputInvoicesPaid[[#This Row],[EOMonth]]=EOMONTH(FY02_M11,0),InputInvoicesPaid[[#This Row],[Amount Invoiced]],0)</f>
        <v>0</v>
      </c>
      <c r="AH55" s="18">
        <f>IF(InputInvoicesPaid[[#This Row],[EOMonth]]=EOMONTH(FY02_M12,0),InputInvoicesPaid[[#This Row],[Amount Invoiced]],0)</f>
        <v>0</v>
      </c>
      <c r="AI55" s="18">
        <f>IF(InputInvoicesPaid[[#This Row],[EOMonth]]=EOMONTH(FY03_M01,0),InputInvoicesPaid[[#This Row],[Amount Invoiced]],0)</f>
        <v>0</v>
      </c>
      <c r="AJ55" s="18">
        <f>IF(InputInvoicesPaid[[#This Row],[EOMonth]]=EOMONTH(FY03_M02,0),InputInvoicesPaid[[#This Row],[Amount Invoiced]],0)</f>
        <v>0</v>
      </c>
      <c r="AK55" s="18">
        <f>IF(InputInvoicesPaid[[#This Row],[EOMonth]]=EOMONTH(FY03_M03,0),InputInvoicesPaid[[#This Row],[Amount Invoiced]],0)</f>
        <v>0</v>
      </c>
      <c r="AL55" s="18">
        <f>IF(InputInvoicesPaid[[#This Row],[EOMonth]]=EOMONTH(FY03_M04,0),InputInvoicesPaid[[#This Row],[Amount Invoiced]],0)</f>
        <v>0</v>
      </c>
      <c r="AM55" s="18">
        <f>IF(InputInvoicesPaid[[#This Row],[EOMonth]]=EOMONTH(FY03_M05,0),InputInvoicesPaid[[#This Row],[Amount Invoiced]],0)</f>
        <v>0</v>
      </c>
      <c r="AN55" s="18">
        <f>IF(InputInvoicesPaid[[#This Row],[EOMonth]]=EOMONTH(FY03_M06,0),InputInvoicesPaid[[#This Row],[Amount Invoiced]],0)</f>
        <v>0</v>
      </c>
      <c r="AO55" s="18">
        <f>IF(InputInvoicesPaid[[#This Row],[EOMonth]]=EOMONTH(FY03_M07,0),InputInvoicesPaid[[#This Row],[Amount Invoiced]],0)</f>
        <v>0</v>
      </c>
      <c r="AP55" s="18">
        <f>IF(InputInvoicesPaid[[#This Row],[EOMonth]]=EOMONTH(FY03_M08,0),InputInvoicesPaid[[#This Row],[Amount Invoiced]],0)</f>
        <v>0</v>
      </c>
      <c r="AQ55" s="18">
        <f>IF(InputInvoicesPaid[[#This Row],[EOMonth]]=EOMONTH(FY03_M09,0),InputInvoicesPaid[[#This Row],[Amount Invoiced]],0)</f>
        <v>0</v>
      </c>
      <c r="AR55" s="18">
        <f>IF(InputInvoicesPaid[[#This Row],[EOMonth]]=EOMONTH(FY03_M10,0),InputInvoicesPaid[[#This Row],[Amount Invoiced]],0)</f>
        <v>0</v>
      </c>
      <c r="AS55" s="18">
        <f>IF(InputInvoicesPaid[[#This Row],[EOMonth]]=EOMONTH(FY03_M11,0),InputInvoicesPaid[[#This Row],[Amount Invoiced]],0)</f>
        <v>0</v>
      </c>
      <c r="AT55" s="18">
        <f>IF(InputInvoicesPaid[[#This Row],[EOMonth]]=EOMONTH(FY03_M12,0),InputInvoicesPaid[[#This Row],[Amount Invoiced]],0)</f>
        <v>0</v>
      </c>
      <c r="AU55" s="18">
        <f>IF(InputInvoicesPaid[[#This Row],[EOMonth]]=EOMONTH(FY04_M01,0),InputInvoicesPaid[[#This Row],[Amount Invoiced]],0)</f>
        <v>0</v>
      </c>
      <c r="AV55" s="18">
        <f>IF(InputInvoicesPaid[[#This Row],[EOMonth]]=EOMONTH(FY04_M02,0),InputInvoicesPaid[[#This Row],[Amount Invoiced]],0)</f>
        <v>0</v>
      </c>
      <c r="AW55" s="18">
        <f>IF(InputInvoicesPaid[[#This Row],[EOMonth]]=EOMONTH(FY04_M03,0),InputInvoicesPaid[[#This Row],[Amount Invoiced]],0)</f>
        <v>0</v>
      </c>
      <c r="AX55" s="18">
        <f>IF(InputInvoicesPaid[[#This Row],[EOMonth]]=EOMONTH(FY04_M04,0),InputInvoicesPaid[[#This Row],[Amount Invoiced]],0)</f>
        <v>0</v>
      </c>
      <c r="AY55" s="18">
        <f>IF(InputInvoicesPaid[[#This Row],[EOMonth]]=EOMONTH(FY04_M05,0),InputInvoicesPaid[[#This Row],[Amount Invoiced]],0)</f>
        <v>0</v>
      </c>
      <c r="AZ55" s="18">
        <f>IF(InputInvoicesPaid[[#This Row],[EOMonth]]=EOMONTH(FY04_M06,0),InputInvoicesPaid[[#This Row],[Amount Invoiced]],0)</f>
        <v>0</v>
      </c>
      <c r="BA55" s="18">
        <f>IF(InputInvoicesPaid[[#This Row],[EOMonth]]=EOMONTH(FY04_M07,0),InputInvoicesPaid[[#This Row],[Amount Invoiced]],0)</f>
        <v>0</v>
      </c>
      <c r="BB55" s="18">
        <f>IF(InputInvoicesPaid[[#This Row],[EOMonth]]=EOMONTH(FY04_M08,0),InputInvoicesPaid[[#This Row],[Amount Invoiced]],0)</f>
        <v>0</v>
      </c>
      <c r="BC55" s="18">
        <f>IF(InputInvoicesPaid[[#This Row],[EOMonth]]=EOMONTH(FY04_M09,0),InputInvoicesPaid[[#This Row],[Amount Invoiced]],0)</f>
        <v>0</v>
      </c>
      <c r="BD55" s="18">
        <f>IF(InputInvoicesPaid[[#This Row],[EOMonth]]=EOMONTH(FY04_M10,0),InputInvoicesPaid[[#This Row],[Amount Invoiced]],0)</f>
        <v>0</v>
      </c>
      <c r="BE55" s="18">
        <f>IF(InputInvoicesPaid[[#This Row],[EOMonth]]=EOMONTH(FY04_M11,0),InputInvoicesPaid[[#This Row],[Amount Invoiced]],0)</f>
        <v>0</v>
      </c>
      <c r="BF55" s="18">
        <f>IF(InputInvoicesPaid[[#This Row],[EOMonth]]=EOMONTH(FY04_M12,0),InputInvoicesPaid[[#This Row],[Amount Invoiced]],0)</f>
        <v>0</v>
      </c>
      <c r="BG55" s="18">
        <f>IF(InputInvoicesPaid[[#This Row],[EOMonth]]=EOMONTH(FY05_M01,0),InputInvoicesPaid[[#This Row],[Amount Invoiced]],0)</f>
        <v>0</v>
      </c>
      <c r="BH55" s="18">
        <f>IF(InputInvoicesPaid[[#This Row],[EOMonth]]=EOMONTH(FY05_M02,0),InputInvoicesPaid[[#This Row],[Amount Invoiced]],0)</f>
        <v>0</v>
      </c>
      <c r="BI55" s="18">
        <f>IF(InputInvoicesPaid[[#This Row],[EOMonth]]=EOMONTH(FY05_M03,0),InputInvoicesPaid[[#This Row],[Amount Invoiced]],0)</f>
        <v>0</v>
      </c>
      <c r="BJ55" s="18">
        <f>IF(InputInvoicesPaid[[#This Row],[EOMonth]]=EOMONTH(FY05_M04,0),InputInvoicesPaid[[#This Row],[Amount Invoiced]],0)</f>
        <v>0</v>
      </c>
      <c r="BK55" s="18">
        <f>IF(InputInvoicesPaid[[#This Row],[EOMonth]]=EOMONTH(FY05_M05,0),InputInvoicesPaid[[#This Row],[Amount Invoiced]],0)</f>
        <v>0</v>
      </c>
      <c r="BL55" s="18">
        <f>IF(InputInvoicesPaid[[#This Row],[EOMonth]]=EOMONTH(FY05_M06,0),InputInvoicesPaid[[#This Row],[Amount Invoiced]],0)</f>
        <v>0</v>
      </c>
      <c r="BM55" s="18">
        <f>IF(InputInvoicesPaid[[#This Row],[EOMonth]]=EOMONTH(FY05_M07,0),InputInvoicesPaid[[#This Row],[Amount Invoiced]],0)</f>
        <v>0</v>
      </c>
      <c r="BN55" s="18">
        <f>IF(InputInvoicesPaid[[#This Row],[EOMonth]]=EOMONTH(FY05_M08,0),InputInvoicesPaid[[#This Row],[Amount Invoiced]],0)</f>
        <v>0</v>
      </c>
      <c r="BO55" s="18">
        <f>IF(InputInvoicesPaid[[#This Row],[EOMonth]]=EOMONTH(FY05_M09,0),InputInvoicesPaid[[#This Row],[Amount Invoiced]],0)</f>
        <v>0</v>
      </c>
      <c r="BP55" s="18">
        <f>IF(InputInvoicesPaid[[#This Row],[EOMonth]]=EOMONTH(FY05_M10,0),InputInvoicesPaid[[#This Row],[Amount Invoiced]],0)</f>
        <v>0</v>
      </c>
      <c r="BQ55" s="18">
        <f>IF(InputInvoicesPaid[[#This Row],[EOMonth]]=EOMONTH(FY05_M11,0),InputInvoicesPaid[[#This Row],[Amount Invoiced]],0)</f>
        <v>0</v>
      </c>
      <c r="BR55" s="18">
        <f>IF(InputInvoicesPaid[[#This Row],[EOMonth]]=EOMONTH(FY05_M12,0),InputInvoicesPaid[[#This Row],[Amount Invoiced]],0)</f>
        <v>0</v>
      </c>
    </row>
    <row r="56" spans="2:70" ht="16.5" thickTop="1" thickBot="1" x14ac:dyDescent="0.3">
      <c r="B56" s="68"/>
      <c r="C56" s="6"/>
      <c r="D56" s="68"/>
      <c r="E56" s="68"/>
      <c r="F56" s="11"/>
      <c r="G56" s="6"/>
      <c r="H56" s="69" t="str">
        <f>IF(ISBLANK(InputInvoicesPaid[[#This Row],[Date Invoiced]]),"",EOMONTH(InputInvoicesPaid[[#This Row],[Date Invoiced]],0))</f>
        <v/>
      </c>
      <c r="I56" s="69"/>
      <c r="K56" s="10">
        <f>IF(InputInvoicesPaid[[#This Row],[EOMonth]]=EOMONTH(FY01_M01,0),InputInvoicesPaid[[#This Row],[Amount Invoiced]],0)</f>
        <v>0</v>
      </c>
      <c r="L56" s="10">
        <f>IF(InputInvoicesPaid[[#This Row],[EOMonth]]=EOMONTH(FY01_M02,0),InputInvoicesPaid[[#This Row],[Amount Invoiced]],0)</f>
        <v>0</v>
      </c>
      <c r="M56" s="10">
        <f>IF(InputInvoicesPaid[[#This Row],[EOMonth]]=EOMONTH(FY01_M03,0),InputInvoicesPaid[[#This Row],[Amount Invoiced]],0)</f>
        <v>0</v>
      </c>
      <c r="N56" s="10">
        <f>IF(InputInvoicesPaid[[#This Row],[EOMonth]]=EOMONTH(FY01_M04,0),InputInvoicesPaid[[#This Row],[Amount Invoiced]],0)</f>
        <v>0</v>
      </c>
      <c r="O56" s="10">
        <f>IF(InputInvoicesPaid[[#This Row],[EOMonth]]=EOMONTH(FY01_M05,0),InputInvoicesPaid[[#This Row],[Amount Invoiced]],0)</f>
        <v>0</v>
      </c>
      <c r="P56" s="10">
        <f>IF(InputInvoicesPaid[[#This Row],[EOMonth]]=EOMONTH(FY01_M06,0),InputInvoicesPaid[[#This Row],[Amount Invoiced]],0)</f>
        <v>0</v>
      </c>
      <c r="Q56" s="10">
        <f>IF(InputInvoicesPaid[[#This Row],[EOMonth]]=EOMONTH(FY01_M07,0),InputInvoicesPaid[[#This Row],[Amount Invoiced]],0)</f>
        <v>0</v>
      </c>
      <c r="R56" s="10">
        <f>IF(InputInvoicesPaid[[#This Row],[EOMonth]]=EOMONTH(FY01_M08,0),InputInvoicesPaid[[#This Row],[Amount Invoiced]],0)</f>
        <v>0</v>
      </c>
      <c r="S56" s="10">
        <f>IF(InputInvoicesPaid[[#This Row],[EOMonth]]=EOMONTH(FY01_M09,0),InputInvoicesPaid[[#This Row],[Amount Invoiced]],0)</f>
        <v>0</v>
      </c>
      <c r="T56" s="10">
        <f>IF(InputInvoicesPaid[[#This Row],[EOMonth]]=EOMONTH(FY01_M10,0),InputInvoicesPaid[[#This Row],[Amount Invoiced]],0)</f>
        <v>0</v>
      </c>
      <c r="U56" s="10">
        <f>IF(InputInvoicesPaid[[#This Row],[EOMonth]]=EOMONTH(FY01_M11,0),InputInvoicesPaid[[#This Row],[Amount Invoiced]],0)</f>
        <v>0</v>
      </c>
      <c r="V56" s="10">
        <f>IF(InputInvoicesPaid[[#This Row],[EOMonth]]=EOMONTH(FY01_M12,0),InputInvoicesPaid[[#This Row],[Amount Invoiced]],0)</f>
        <v>0</v>
      </c>
      <c r="W56" s="18">
        <f>IF(InputInvoicesPaid[[#This Row],[EOMonth]]=EOMONTH(FY02_M01,0),InputInvoicesPaid[[#This Row],[Amount Invoiced]],0)</f>
        <v>0</v>
      </c>
      <c r="X56" s="18">
        <f>IF(InputInvoicesPaid[[#This Row],[EOMonth]]=EOMONTH(FY02_M02,0),InputInvoicesPaid[[#This Row],[Amount Invoiced]],0)</f>
        <v>0</v>
      </c>
      <c r="Y56" s="18">
        <f>IF(InputInvoicesPaid[[#This Row],[EOMonth]]=EOMONTH(FY02_M03,0),InputInvoicesPaid[[#This Row],[Amount Invoiced]],0)</f>
        <v>0</v>
      </c>
      <c r="Z56" s="18">
        <f>IF(InputInvoicesPaid[[#This Row],[EOMonth]]=EOMONTH(FY02_M04,0),InputInvoicesPaid[[#This Row],[Amount Invoiced]],0)</f>
        <v>0</v>
      </c>
      <c r="AA56" s="18">
        <f>IF(InputInvoicesPaid[[#This Row],[EOMonth]]=EOMONTH(FY02_M05,0),InputInvoicesPaid[[#This Row],[Amount Invoiced]],0)</f>
        <v>0</v>
      </c>
      <c r="AB56" s="18">
        <f>IF(InputInvoicesPaid[[#This Row],[EOMonth]]=EOMONTH(FY02_M06,0),InputInvoicesPaid[[#This Row],[Amount Invoiced]],0)</f>
        <v>0</v>
      </c>
      <c r="AC56" s="18">
        <f>IF(InputInvoicesPaid[[#This Row],[EOMonth]]=EOMONTH(FY02_M07,0),InputInvoicesPaid[[#This Row],[Amount Invoiced]],0)</f>
        <v>0</v>
      </c>
      <c r="AD56" s="18">
        <f>IF(InputInvoicesPaid[[#This Row],[EOMonth]]=EOMONTH(FY02_M08,0),InputInvoicesPaid[[#This Row],[Amount Invoiced]],0)</f>
        <v>0</v>
      </c>
      <c r="AE56" s="18">
        <f>IF(InputInvoicesPaid[[#This Row],[EOMonth]]=EOMONTH(FY02_M09,0),InputInvoicesPaid[[#This Row],[Amount Invoiced]],0)</f>
        <v>0</v>
      </c>
      <c r="AF56" s="18">
        <f>IF(InputInvoicesPaid[[#This Row],[EOMonth]]=EOMONTH(FY02_M10,0),InputInvoicesPaid[[#This Row],[Amount Invoiced]],0)</f>
        <v>0</v>
      </c>
      <c r="AG56" s="18">
        <f>IF(InputInvoicesPaid[[#This Row],[EOMonth]]=EOMONTH(FY02_M11,0),InputInvoicesPaid[[#This Row],[Amount Invoiced]],0)</f>
        <v>0</v>
      </c>
      <c r="AH56" s="18">
        <f>IF(InputInvoicesPaid[[#This Row],[EOMonth]]=EOMONTH(FY02_M12,0),InputInvoicesPaid[[#This Row],[Amount Invoiced]],0)</f>
        <v>0</v>
      </c>
      <c r="AI56" s="18">
        <f>IF(InputInvoicesPaid[[#This Row],[EOMonth]]=EOMONTH(FY03_M01,0),InputInvoicesPaid[[#This Row],[Amount Invoiced]],0)</f>
        <v>0</v>
      </c>
      <c r="AJ56" s="18">
        <f>IF(InputInvoicesPaid[[#This Row],[EOMonth]]=EOMONTH(FY03_M02,0),InputInvoicesPaid[[#This Row],[Amount Invoiced]],0)</f>
        <v>0</v>
      </c>
      <c r="AK56" s="18">
        <f>IF(InputInvoicesPaid[[#This Row],[EOMonth]]=EOMONTH(FY03_M03,0),InputInvoicesPaid[[#This Row],[Amount Invoiced]],0)</f>
        <v>0</v>
      </c>
      <c r="AL56" s="18">
        <f>IF(InputInvoicesPaid[[#This Row],[EOMonth]]=EOMONTH(FY03_M04,0),InputInvoicesPaid[[#This Row],[Amount Invoiced]],0)</f>
        <v>0</v>
      </c>
      <c r="AM56" s="18">
        <f>IF(InputInvoicesPaid[[#This Row],[EOMonth]]=EOMONTH(FY03_M05,0),InputInvoicesPaid[[#This Row],[Amount Invoiced]],0)</f>
        <v>0</v>
      </c>
      <c r="AN56" s="18">
        <f>IF(InputInvoicesPaid[[#This Row],[EOMonth]]=EOMONTH(FY03_M06,0),InputInvoicesPaid[[#This Row],[Amount Invoiced]],0)</f>
        <v>0</v>
      </c>
      <c r="AO56" s="18">
        <f>IF(InputInvoicesPaid[[#This Row],[EOMonth]]=EOMONTH(FY03_M07,0),InputInvoicesPaid[[#This Row],[Amount Invoiced]],0)</f>
        <v>0</v>
      </c>
      <c r="AP56" s="18">
        <f>IF(InputInvoicesPaid[[#This Row],[EOMonth]]=EOMONTH(FY03_M08,0),InputInvoicesPaid[[#This Row],[Amount Invoiced]],0)</f>
        <v>0</v>
      </c>
      <c r="AQ56" s="18">
        <f>IF(InputInvoicesPaid[[#This Row],[EOMonth]]=EOMONTH(FY03_M09,0),InputInvoicesPaid[[#This Row],[Amount Invoiced]],0)</f>
        <v>0</v>
      </c>
      <c r="AR56" s="18">
        <f>IF(InputInvoicesPaid[[#This Row],[EOMonth]]=EOMONTH(FY03_M10,0),InputInvoicesPaid[[#This Row],[Amount Invoiced]],0)</f>
        <v>0</v>
      </c>
      <c r="AS56" s="18">
        <f>IF(InputInvoicesPaid[[#This Row],[EOMonth]]=EOMONTH(FY03_M11,0),InputInvoicesPaid[[#This Row],[Amount Invoiced]],0)</f>
        <v>0</v>
      </c>
      <c r="AT56" s="18">
        <f>IF(InputInvoicesPaid[[#This Row],[EOMonth]]=EOMONTH(FY03_M12,0),InputInvoicesPaid[[#This Row],[Amount Invoiced]],0)</f>
        <v>0</v>
      </c>
      <c r="AU56" s="18">
        <f>IF(InputInvoicesPaid[[#This Row],[EOMonth]]=EOMONTH(FY04_M01,0),InputInvoicesPaid[[#This Row],[Amount Invoiced]],0)</f>
        <v>0</v>
      </c>
      <c r="AV56" s="18">
        <f>IF(InputInvoicesPaid[[#This Row],[EOMonth]]=EOMONTH(FY04_M02,0),InputInvoicesPaid[[#This Row],[Amount Invoiced]],0)</f>
        <v>0</v>
      </c>
      <c r="AW56" s="18">
        <f>IF(InputInvoicesPaid[[#This Row],[EOMonth]]=EOMONTH(FY04_M03,0),InputInvoicesPaid[[#This Row],[Amount Invoiced]],0)</f>
        <v>0</v>
      </c>
      <c r="AX56" s="18">
        <f>IF(InputInvoicesPaid[[#This Row],[EOMonth]]=EOMONTH(FY04_M04,0),InputInvoicesPaid[[#This Row],[Amount Invoiced]],0)</f>
        <v>0</v>
      </c>
      <c r="AY56" s="18">
        <f>IF(InputInvoicesPaid[[#This Row],[EOMonth]]=EOMONTH(FY04_M05,0),InputInvoicesPaid[[#This Row],[Amount Invoiced]],0)</f>
        <v>0</v>
      </c>
      <c r="AZ56" s="18">
        <f>IF(InputInvoicesPaid[[#This Row],[EOMonth]]=EOMONTH(FY04_M06,0),InputInvoicesPaid[[#This Row],[Amount Invoiced]],0)</f>
        <v>0</v>
      </c>
      <c r="BA56" s="18">
        <f>IF(InputInvoicesPaid[[#This Row],[EOMonth]]=EOMONTH(FY04_M07,0),InputInvoicesPaid[[#This Row],[Amount Invoiced]],0)</f>
        <v>0</v>
      </c>
      <c r="BB56" s="18">
        <f>IF(InputInvoicesPaid[[#This Row],[EOMonth]]=EOMONTH(FY04_M08,0),InputInvoicesPaid[[#This Row],[Amount Invoiced]],0)</f>
        <v>0</v>
      </c>
      <c r="BC56" s="18">
        <f>IF(InputInvoicesPaid[[#This Row],[EOMonth]]=EOMONTH(FY04_M09,0),InputInvoicesPaid[[#This Row],[Amount Invoiced]],0)</f>
        <v>0</v>
      </c>
      <c r="BD56" s="18">
        <f>IF(InputInvoicesPaid[[#This Row],[EOMonth]]=EOMONTH(FY04_M10,0),InputInvoicesPaid[[#This Row],[Amount Invoiced]],0)</f>
        <v>0</v>
      </c>
      <c r="BE56" s="18">
        <f>IF(InputInvoicesPaid[[#This Row],[EOMonth]]=EOMONTH(FY04_M11,0),InputInvoicesPaid[[#This Row],[Amount Invoiced]],0)</f>
        <v>0</v>
      </c>
      <c r="BF56" s="18">
        <f>IF(InputInvoicesPaid[[#This Row],[EOMonth]]=EOMONTH(FY04_M12,0),InputInvoicesPaid[[#This Row],[Amount Invoiced]],0)</f>
        <v>0</v>
      </c>
      <c r="BG56" s="18">
        <f>IF(InputInvoicesPaid[[#This Row],[EOMonth]]=EOMONTH(FY05_M01,0),InputInvoicesPaid[[#This Row],[Amount Invoiced]],0)</f>
        <v>0</v>
      </c>
      <c r="BH56" s="18">
        <f>IF(InputInvoicesPaid[[#This Row],[EOMonth]]=EOMONTH(FY05_M02,0),InputInvoicesPaid[[#This Row],[Amount Invoiced]],0)</f>
        <v>0</v>
      </c>
      <c r="BI56" s="18">
        <f>IF(InputInvoicesPaid[[#This Row],[EOMonth]]=EOMONTH(FY05_M03,0),InputInvoicesPaid[[#This Row],[Amount Invoiced]],0)</f>
        <v>0</v>
      </c>
      <c r="BJ56" s="18">
        <f>IF(InputInvoicesPaid[[#This Row],[EOMonth]]=EOMONTH(FY05_M04,0),InputInvoicesPaid[[#This Row],[Amount Invoiced]],0)</f>
        <v>0</v>
      </c>
      <c r="BK56" s="18">
        <f>IF(InputInvoicesPaid[[#This Row],[EOMonth]]=EOMONTH(FY05_M05,0),InputInvoicesPaid[[#This Row],[Amount Invoiced]],0)</f>
        <v>0</v>
      </c>
      <c r="BL56" s="18">
        <f>IF(InputInvoicesPaid[[#This Row],[EOMonth]]=EOMONTH(FY05_M06,0),InputInvoicesPaid[[#This Row],[Amount Invoiced]],0)</f>
        <v>0</v>
      </c>
      <c r="BM56" s="18">
        <f>IF(InputInvoicesPaid[[#This Row],[EOMonth]]=EOMONTH(FY05_M07,0),InputInvoicesPaid[[#This Row],[Amount Invoiced]],0)</f>
        <v>0</v>
      </c>
      <c r="BN56" s="18">
        <f>IF(InputInvoicesPaid[[#This Row],[EOMonth]]=EOMONTH(FY05_M08,0),InputInvoicesPaid[[#This Row],[Amount Invoiced]],0)</f>
        <v>0</v>
      </c>
      <c r="BO56" s="18">
        <f>IF(InputInvoicesPaid[[#This Row],[EOMonth]]=EOMONTH(FY05_M09,0),InputInvoicesPaid[[#This Row],[Amount Invoiced]],0)</f>
        <v>0</v>
      </c>
      <c r="BP56" s="18">
        <f>IF(InputInvoicesPaid[[#This Row],[EOMonth]]=EOMONTH(FY05_M10,0),InputInvoicesPaid[[#This Row],[Amount Invoiced]],0)</f>
        <v>0</v>
      </c>
      <c r="BQ56" s="18">
        <f>IF(InputInvoicesPaid[[#This Row],[EOMonth]]=EOMONTH(FY05_M11,0),InputInvoicesPaid[[#This Row],[Amount Invoiced]],0)</f>
        <v>0</v>
      </c>
      <c r="BR56" s="18">
        <f>IF(InputInvoicesPaid[[#This Row],[EOMonth]]=EOMONTH(FY05_M12,0),InputInvoicesPaid[[#This Row],[Amount Invoiced]],0)</f>
        <v>0</v>
      </c>
    </row>
    <row r="57" spans="2:70" ht="16.5" thickTop="1" thickBot="1" x14ac:dyDescent="0.3">
      <c r="B57" s="68"/>
      <c r="C57" s="6"/>
      <c r="D57" s="68"/>
      <c r="E57" s="68"/>
      <c r="F57" s="11"/>
      <c r="G57" s="6"/>
      <c r="H57" s="69" t="str">
        <f>IF(ISBLANK(InputInvoicesPaid[[#This Row],[Date Invoiced]]),"",EOMONTH(InputInvoicesPaid[[#This Row],[Date Invoiced]],0))</f>
        <v/>
      </c>
      <c r="I57" s="69"/>
      <c r="K57" s="10">
        <f>IF(InputInvoicesPaid[[#This Row],[EOMonth]]=EOMONTH(FY01_M01,0),InputInvoicesPaid[[#This Row],[Amount Invoiced]],0)</f>
        <v>0</v>
      </c>
      <c r="L57" s="10">
        <f>IF(InputInvoicesPaid[[#This Row],[EOMonth]]=EOMONTH(FY01_M02,0),InputInvoicesPaid[[#This Row],[Amount Invoiced]],0)</f>
        <v>0</v>
      </c>
      <c r="M57" s="10">
        <f>IF(InputInvoicesPaid[[#This Row],[EOMonth]]=EOMONTH(FY01_M03,0),InputInvoicesPaid[[#This Row],[Amount Invoiced]],0)</f>
        <v>0</v>
      </c>
      <c r="N57" s="10">
        <f>IF(InputInvoicesPaid[[#This Row],[EOMonth]]=EOMONTH(FY01_M04,0),InputInvoicesPaid[[#This Row],[Amount Invoiced]],0)</f>
        <v>0</v>
      </c>
      <c r="O57" s="10">
        <f>IF(InputInvoicesPaid[[#This Row],[EOMonth]]=EOMONTH(FY01_M05,0),InputInvoicesPaid[[#This Row],[Amount Invoiced]],0)</f>
        <v>0</v>
      </c>
      <c r="P57" s="10">
        <f>IF(InputInvoicesPaid[[#This Row],[EOMonth]]=EOMONTH(FY01_M06,0),InputInvoicesPaid[[#This Row],[Amount Invoiced]],0)</f>
        <v>0</v>
      </c>
      <c r="Q57" s="10">
        <f>IF(InputInvoicesPaid[[#This Row],[EOMonth]]=EOMONTH(FY01_M07,0),InputInvoicesPaid[[#This Row],[Amount Invoiced]],0)</f>
        <v>0</v>
      </c>
      <c r="R57" s="10">
        <f>IF(InputInvoicesPaid[[#This Row],[EOMonth]]=EOMONTH(FY01_M08,0),InputInvoicesPaid[[#This Row],[Amount Invoiced]],0)</f>
        <v>0</v>
      </c>
      <c r="S57" s="10">
        <f>IF(InputInvoicesPaid[[#This Row],[EOMonth]]=EOMONTH(FY01_M09,0),InputInvoicesPaid[[#This Row],[Amount Invoiced]],0)</f>
        <v>0</v>
      </c>
      <c r="T57" s="10">
        <f>IF(InputInvoicesPaid[[#This Row],[EOMonth]]=EOMONTH(FY01_M10,0),InputInvoicesPaid[[#This Row],[Amount Invoiced]],0)</f>
        <v>0</v>
      </c>
      <c r="U57" s="10">
        <f>IF(InputInvoicesPaid[[#This Row],[EOMonth]]=EOMONTH(FY01_M11,0),InputInvoicesPaid[[#This Row],[Amount Invoiced]],0)</f>
        <v>0</v>
      </c>
      <c r="V57" s="10">
        <f>IF(InputInvoicesPaid[[#This Row],[EOMonth]]=EOMONTH(FY01_M12,0),InputInvoicesPaid[[#This Row],[Amount Invoiced]],0)</f>
        <v>0</v>
      </c>
      <c r="W57" s="18">
        <f>IF(InputInvoicesPaid[[#This Row],[EOMonth]]=EOMONTH(FY02_M01,0),InputInvoicesPaid[[#This Row],[Amount Invoiced]],0)</f>
        <v>0</v>
      </c>
      <c r="X57" s="18">
        <f>IF(InputInvoicesPaid[[#This Row],[EOMonth]]=EOMONTH(FY02_M02,0),InputInvoicesPaid[[#This Row],[Amount Invoiced]],0)</f>
        <v>0</v>
      </c>
      <c r="Y57" s="18">
        <f>IF(InputInvoicesPaid[[#This Row],[EOMonth]]=EOMONTH(FY02_M03,0),InputInvoicesPaid[[#This Row],[Amount Invoiced]],0)</f>
        <v>0</v>
      </c>
      <c r="Z57" s="18">
        <f>IF(InputInvoicesPaid[[#This Row],[EOMonth]]=EOMONTH(FY02_M04,0),InputInvoicesPaid[[#This Row],[Amount Invoiced]],0)</f>
        <v>0</v>
      </c>
      <c r="AA57" s="18">
        <f>IF(InputInvoicesPaid[[#This Row],[EOMonth]]=EOMONTH(FY02_M05,0),InputInvoicesPaid[[#This Row],[Amount Invoiced]],0)</f>
        <v>0</v>
      </c>
      <c r="AB57" s="18">
        <f>IF(InputInvoicesPaid[[#This Row],[EOMonth]]=EOMONTH(FY02_M06,0),InputInvoicesPaid[[#This Row],[Amount Invoiced]],0)</f>
        <v>0</v>
      </c>
      <c r="AC57" s="18">
        <f>IF(InputInvoicesPaid[[#This Row],[EOMonth]]=EOMONTH(FY02_M07,0),InputInvoicesPaid[[#This Row],[Amount Invoiced]],0)</f>
        <v>0</v>
      </c>
      <c r="AD57" s="18">
        <f>IF(InputInvoicesPaid[[#This Row],[EOMonth]]=EOMONTH(FY02_M08,0),InputInvoicesPaid[[#This Row],[Amount Invoiced]],0)</f>
        <v>0</v>
      </c>
      <c r="AE57" s="18">
        <f>IF(InputInvoicesPaid[[#This Row],[EOMonth]]=EOMONTH(FY02_M09,0),InputInvoicesPaid[[#This Row],[Amount Invoiced]],0)</f>
        <v>0</v>
      </c>
      <c r="AF57" s="18">
        <f>IF(InputInvoicesPaid[[#This Row],[EOMonth]]=EOMONTH(FY02_M10,0),InputInvoicesPaid[[#This Row],[Amount Invoiced]],0)</f>
        <v>0</v>
      </c>
      <c r="AG57" s="18">
        <f>IF(InputInvoicesPaid[[#This Row],[EOMonth]]=EOMONTH(FY02_M11,0),InputInvoicesPaid[[#This Row],[Amount Invoiced]],0)</f>
        <v>0</v>
      </c>
      <c r="AH57" s="18">
        <f>IF(InputInvoicesPaid[[#This Row],[EOMonth]]=EOMONTH(FY02_M12,0),InputInvoicesPaid[[#This Row],[Amount Invoiced]],0)</f>
        <v>0</v>
      </c>
      <c r="AI57" s="18">
        <f>IF(InputInvoicesPaid[[#This Row],[EOMonth]]=EOMONTH(FY03_M01,0),InputInvoicesPaid[[#This Row],[Amount Invoiced]],0)</f>
        <v>0</v>
      </c>
      <c r="AJ57" s="18">
        <f>IF(InputInvoicesPaid[[#This Row],[EOMonth]]=EOMONTH(FY03_M02,0),InputInvoicesPaid[[#This Row],[Amount Invoiced]],0)</f>
        <v>0</v>
      </c>
      <c r="AK57" s="18">
        <f>IF(InputInvoicesPaid[[#This Row],[EOMonth]]=EOMONTH(FY03_M03,0),InputInvoicesPaid[[#This Row],[Amount Invoiced]],0)</f>
        <v>0</v>
      </c>
      <c r="AL57" s="18">
        <f>IF(InputInvoicesPaid[[#This Row],[EOMonth]]=EOMONTH(FY03_M04,0),InputInvoicesPaid[[#This Row],[Amount Invoiced]],0)</f>
        <v>0</v>
      </c>
      <c r="AM57" s="18">
        <f>IF(InputInvoicesPaid[[#This Row],[EOMonth]]=EOMONTH(FY03_M05,0),InputInvoicesPaid[[#This Row],[Amount Invoiced]],0)</f>
        <v>0</v>
      </c>
      <c r="AN57" s="18">
        <f>IF(InputInvoicesPaid[[#This Row],[EOMonth]]=EOMONTH(FY03_M06,0),InputInvoicesPaid[[#This Row],[Amount Invoiced]],0)</f>
        <v>0</v>
      </c>
      <c r="AO57" s="18">
        <f>IF(InputInvoicesPaid[[#This Row],[EOMonth]]=EOMONTH(FY03_M07,0),InputInvoicesPaid[[#This Row],[Amount Invoiced]],0)</f>
        <v>0</v>
      </c>
      <c r="AP57" s="18">
        <f>IF(InputInvoicesPaid[[#This Row],[EOMonth]]=EOMONTH(FY03_M08,0),InputInvoicesPaid[[#This Row],[Amount Invoiced]],0)</f>
        <v>0</v>
      </c>
      <c r="AQ57" s="18">
        <f>IF(InputInvoicesPaid[[#This Row],[EOMonth]]=EOMONTH(FY03_M09,0),InputInvoicesPaid[[#This Row],[Amount Invoiced]],0)</f>
        <v>0</v>
      </c>
      <c r="AR57" s="18">
        <f>IF(InputInvoicesPaid[[#This Row],[EOMonth]]=EOMONTH(FY03_M10,0),InputInvoicesPaid[[#This Row],[Amount Invoiced]],0)</f>
        <v>0</v>
      </c>
      <c r="AS57" s="18">
        <f>IF(InputInvoicesPaid[[#This Row],[EOMonth]]=EOMONTH(FY03_M11,0),InputInvoicesPaid[[#This Row],[Amount Invoiced]],0)</f>
        <v>0</v>
      </c>
      <c r="AT57" s="18">
        <f>IF(InputInvoicesPaid[[#This Row],[EOMonth]]=EOMONTH(FY03_M12,0),InputInvoicesPaid[[#This Row],[Amount Invoiced]],0)</f>
        <v>0</v>
      </c>
      <c r="AU57" s="18">
        <f>IF(InputInvoicesPaid[[#This Row],[EOMonth]]=EOMONTH(FY04_M01,0),InputInvoicesPaid[[#This Row],[Amount Invoiced]],0)</f>
        <v>0</v>
      </c>
      <c r="AV57" s="18">
        <f>IF(InputInvoicesPaid[[#This Row],[EOMonth]]=EOMONTH(FY04_M02,0),InputInvoicesPaid[[#This Row],[Amount Invoiced]],0)</f>
        <v>0</v>
      </c>
      <c r="AW57" s="18">
        <f>IF(InputInvoicesPaid[[#This Row],[EOMonth]]=EOMONTH(FY04_M03,0),InputInvoicesPaid[[#This Row],[Amount Invoiced]],0)</f>
        <v>0</v>
      </c>
      <c r="AX57" s="18">
        <f>IF(InputInvoicesPaid[[#This Row],[EOMonth]]=EOMONTH(FY04_M04,0),InputInvoicesPaid[[#This Row],[Amount Invoiced]],0)</f>
        <v>0</v>
      </c>
      <c r="AY57" s="18">
        <f>IF(InputInvoicesPaid[[#This Row],[EOMonth]]=EOMONTH(FY04_M05,0),InputInvoicesPaid[[#This Row],[Amount Invoiced]],0)</f>
        <v>0</v>
      </c>
      <c r="AZ57" s="18">
        <f>IF(InputInvoicesPaid[[#This Row],[EOMonth]]=EOMONTH(FY04_M06,0),InputInvoicesPaid[[#This Row],[Amount Invoiced]],0)</f>
        <v>0</v>
      </c>
      <c r="BA57" s="18">
        <f>IF(InputInvoicesPaid[[#This Row],[EOMonth]]=EOMONTH(FY04_M07,0),InputInvoicesPaid[[#This Row],[Amount Invoiced]],0)</f>
        <v>0</v>
      </c>
      <c r="BB57" s="18">
        <f>IF(InputInvoicesPaid[[#This Row],[EOMonth]]=EOMONTH(FY04_M08,0),InputInvoicesPaid[[#This Row],[Amount Invoiced]],0)</f>
        <v>0</v>
      </c>
      <c r="BC57" s="18">
        <f>IF(InputInvoicesPaid[[#This Row],[EOMonth]]=EOMONTH(FY04_M09,0),InputInvoicesPaid[[#This Row],[Amount Invoiced]],0)</f>
        <v>0</v>
      </c>
      <c r="BD57" s="18">
        <f>IF(InputInvoicesPaid[[#This Row],[EOMonth]]=EOMONTH(FY04_M10,0),InputInvoicesPaid[[#This Row],[Amount Invoiced]],0)</f>
        <v>0</v>
      </c>
      <c r="BE57" s="18">
        <f>IF(InputInvoicesPaid[[#This Row],[EOMonth]]=EOMONTH(FY04_M11,0),InputInvoicesPaid[[#This Row],[Amount Invoiced]],0)</f>
        <v>0</v>
      </c>
      <c r="BF57" s="18">
        <f>IF(InputInvoicesPaid[[#This Row],[EOMonth]]=EOMONTH(FY04_M12,0),InputInvoicesPaid[[#This Row],[Amount Invoiced]],0)</f>
        <v>0</v>
      </c>
      <c r="BG57" s="18">
        <f>IF(InputInvoicesPaid[[#This Row],[EOMonth]]=EOMONTH(FY05_M01,0),InputInvoicesPaid[[#This Row],[Amount Invoiced]],0)</f>
        <v>0</v>
      </c>
      <c r="BH57" s="18">
        <f>IF(InputInvoicesPaid[[#This Row],[EOMonth]]=EOMONTH(FY05_M02,0),InputInvoicesPaid[[#This Row],[Amount Invoiced]],0)</f>
        <v>0</v>
      </c>
      <c r="BI57" s="18">
        <f>IF(InputInvoicesPaid[[#This Row],[EOMonth]]=EOMONTH(FY05_M03,0),InputInvoicesPaid[[#This Row],[Amount Invoiced]],0)</f>
        <v>0</v>
      </c>
      <c r="BJ57" s="18">
        <f>IF(InputInvoicesPaid[[#This Row],[EOMonth]]=EOMONTH(FY05_M04,0),InputInvoicesPaid[[#This Row],[Amount Invoiced]],0)</f>
        <v>0</v>
      </c>
      <c r="BK57" s="18">
        <f>IF(InputInvoicesPaid[[#This Row],[EOMonth]]=EOMONTH(FY05_M05,0),InputInvoicesPaid[[#This Row],[Amount Invoiced]],0)</f>
        <v>0</v>
      </c>
      <c r="BL57" s="18">
        <f>IF(InputInvoicesPaid[[#This Row],[EOMonth]]=EOMONTH(FY05_M06,0),InputInvoicesPaid[[#This Row],[Amount Invoiced]],0)</f>
        <v>0</v>
      </c>
      <c r="BM57" s="18">
        <f>IF(InputInvoicesPaid[[#This Row],[EOMonth]]=EOMONTH(FY05_M07,0),InputInvoicesPaid[[#This Row],[Amount Invoiced]],0)</f>
        <v>0</v>
      </c>
      <c r="BN57" s="18">
        <f>IF(InputInvoicesPaid[[#This Row],[EOMonth]]=EOMONTH(FY05_M08,0),InputInvoicesPaid[[#This Row],[Amount Invoiced]],0)</f>
        <v>0</v>
      </c>
      <c r="BO57" s="18">
        <f>IF(InputInvoicesPaid[[#This Row],[EOMonth]]=EOMONTH(FY05_M09,0),InputInvoicesPaid[[#This Row],[Amount Invoiced]],0)</f>
        <v>0</v>
      </c>
      <c r="BP57" s="18">
        <f>IF(InputInvoicesPaid[[#This Row],[EOMonth]]=EOMONTH(FY05_M10,0),InputInvoicesPaid[[#This Row],[Amount Invoiced]],0)</f>
        <v>0</v>
      </c>
      <c r="BQ57" s="18">
        <f>IF(InputInvoicesPaid[[#This Row],[EOMonth]]=EOMONTH(FY05_M11,0),InputInvoicesPaid[[#This Row],[Amount Invoiced]],0)</f>
        <v>0</v>
      </c>
      <c r="BR57" s="18">
        <f>IF(InputInvoicesPaid[[#This Row],[EOMonth]]=EOMONTH(FY05_M12,0),InputInvoicesPaid[[#This Row],[Amount Invoiced]],0)</f>
        <v>0</v>
      </c>
    </row>
    <row r="58" spans="2:70" ht="16.5" thickTop="1" thickBot="1" x14ac:dyDescent="0.3">
      <c r="B58" s="68"/>
      <c r="C58" s="6"/>
      <c r="D58" s="68"/>
      <c r="E58" s="68"/>
      <c r="F58" s="11"/>
      <c r="G58" s="6"/>
      <c r="H58" s="69" t="str">
        <f>IF(ISBLANK(InputInvoicesPaid[[#This Row],[Date Invoiced]]),"",EOMONTH(InputInvoicesPaid[[#This Row],[Date Invoiced]],0))</f>
        <v/>
      </c>
      <c r="I58" s="69"/>
      <c r="K58" s="10">
        <f>IF(InputInvoicesPaid[[#This Row],[EOMonth]]=EOMONTH(FY01_M01,0),InputInvoicesPaid[[#This Row],[Amount Invoiced]],0)</f>
        <v>0</v>
      </c>
      <c r="L58" s="10">
        <f>IF(InputInvoicesPaid[[#This Row],[EOMonth]]=EOMONTH(FY01_M02,0),InputInvoicesPaid[[#This Row],[Amount Invoiced]],0)</f>
        <v>0</v>
      </c>
      <c r="M58" s="10">
        <f>IF(InputInvoicesPaid[[#This Row],[EOMonth]]=EOMONTH(FY01_M03,0),InputInvoicesPaid[[#This Row],[Amount Invoiced]],0)</f>
        <v>0</v>
      </c>
      <c r="N58" s="10">
        <f>IF(InputInvoicesPaid[[#This Row],[EOMonth]]=EOMONTH(FY01_M04,0),InputInvoicesPaid[[#This Row],[Amount Invoiced]],0)</f>
        <v>0</v>
      </c>
      <c r="O58" s="10">
        <f>IF(InputInvoicesPaid[[#This Row],[EOMonth]]=EOMONTH(FY01_M05,0),InputInvoicesPaid[[#This Row],[Amount Invoiced]],0)</f>
        <v>0</v>
      </c>
      <c r="P58" s="10">
        <f>IF(InputInvoicesPaid[[#This Row],[EOMonth]]=EOMONTH(FY01_M06,0),InputInvoicesPaid[[#This Row],[Amount Invoiced]],0)</f>
        <v>0</v>
      </c>
      <c r="Q58" s="10">
        <f>IF(InputInvoicesPaid[[#This Row],[EOMonth]]=EOMONTH(FY01_M07,0),InputInvoicesPaid[[#This Row],[Amount Invoiced]],0)</f>
        <v>0</v>
      </c>
      <c r="R58" s="10">
        <f>IF(InputInvoicesPaid[[#This Row],[EOMonth]]=EOMONTH(FY01_M08,0),InputInvoicesPaid[[#This Row],[Amount Invoiced]],0)</f>
        <v>0</v>
      </c>
      <c r="S58" s="10">
        <f>IF(InputInvoicesPaid[[#This Row],[EOMonth]]=EOMONTH(FY01_M09,0),InputInvoicesPaid[[#This Row],[Amount Invoiced]],0)</f>
        <v>0</v>
      </c>
      <c r="T58" s="10">
        <f>IF(InputInvoicesPaid[[#This Row],[EOMonth]]=EOMONTH(FY01_M10,0),InputInvoicesPaid[[#This Row],[Amount Invoiced]],0)</f>
        <v>0</v>
      </c>
      <c r="U58" s="10">
        <f>IF(InputInvoicesPaid[[#This Row],[EOMonth]]=EOMONTH(FY01_M11,0),InputInvoicesPaid[[#This Row],[Amount Invoiced]],0)</f>
        <v>0</v>
      </c>
      <c r="V58" s="10">
        <f>IF(InputInvoicesPaid[[#This Row],[EOMonth]]=EOMONTH(FY01_M12,0),InputInvoicesPaid[[#This Row],[Amount Invoiced]],0)</f>
        <v>0</v>
      </c>
      <c r="W58" s="18">
        <f>IF(InputInvoicesPaid[[#This Row],[EOMonth]]=EOMONTH(FY02_M01,0),InputInvoicesPaid[[#This Row],[Amount Invoiced]],0)</f>
        <v>0</v>
      </c>
      <c r="X58" s="18">
        <f>IF(InputInvoicesPaid[[#This Row],[EOMonth]]=EOMONTH(FY02_M02,0),InputInvoicesPaid[[#This Row],[Amount Invoiced]],0)</f>
        <v>0</v>
      </c>
      <c r="Y58" s="18">
        <f>IF(InputInvoicesPaid[[#This Row],[EOMonth]]=EOMONTH(FY02_M03,0),InputInvoicesPaid[[#This Row],[Amount Invoiced]],0)</f>
        <v>0</v>
      </c>
      <c r="Z58" s="18">
        <f>IF(InputInvoicesPaid[[#This Row],[EOMonth]]=EOMONTH(FY02_M04,0),InputInvoicesPaid[[#This Row],[Amount Invoiced]],0)</f>
        <v>0</v>
      </c>
      <c r="AA58" s="18">
        <f>IF(InputInvoicesPaid[[#This Row],[EOMonth]]=EOMONTH(FY02_M05,0),InputInvoicesPaid[[#This Row],[Amount Invoiced]],0)</f>
        <v>0</v>
      </c>
      <c r="AB58" s="18">
        <f>IF(InputInvoicesPaid[[#This Row],[EOMonth]]=EOMONTH(FY02_M06,0),InputInvoicesPaid[[#This Row],[Amount Invoiced]],0)</f>
        <v>0</v>
      </c>
      <c r="AC58" s="18">
        <f>IF(InputInvoicesPaid[[#This Row],[EOMonth]]=EOMONTH(FY02_M07,0),InputInvoicesPaid[[#This Row],[Amount Invoiced]],0)</f>
        <v>0</v>
      </c>
      <c r="AD58" s="18">
        <f>IF(InputInvoicesPaid[[#This Row],[EOMonth]]=EOMONTH(FY02_M08,0),InputInvoicesPaid[[#This Row],[Amount Invoiced]],0)</f>
        <v>0</v>
      </c>
      <c r="AE58" s="18">
        <f>IF(InputInvoicesPaid[[#This Row],[EOMonth]]=EOMONTH(FY02_M09,0),InputInvoicesPaid[[#This Row],[Amount Invoiced]],0)</f>
        <v>0</v>
      </c>
      <c r="AF58" s="18">
        <f>IF(InputInvoicesPaid[[#This Row],[EOMonth]]=EOMONTH(FY02_M10,0),InputInvoicesPaid[[#This Row],[Amount Invoiced]],0)</f>
        <v>0</v>
      </c>
      <c r="AG58" s="18">
        <f>IF(InputInvoicesPaid[[#This Row],[EOMonth]]=EOMONTH(FY02_M11,0),InputInvoicesPaid[[#This Row],[Amount Invoiced]],0)</f>
        <v>0</v>
      </c>
      <c r="AH58" s="18">
        <f>IF(InputInvoicesPaid[[#This Row],[EOMonth]]=EOMONTH(FY02_M12,0),InputInvoicesPaid[[#This Row],[Amount Invoiced]],0)</f>
        <v>0</v>
      </c>
      <c r="AI58" s="18">
        <f>IF(InputInvoicesPaid[[#This Row],[EOMonth]]=EOMONTH(FY03_M01,0),InputInvoicesPaid[[#This Row],[Amount Invoiced]],0)</f>
        <v>0</v>
      </c>
      <c r="AJ58" s="18">
        <f>IF(InputInvoicesPaid[[#This Row],[EOMonth]]=EOMONTH(FY03_M02,0),InputInvoicesPaid[[#This Row],[Amount Invoiced]],0)</f>
        <v>0</v>
      </c>
      <c r="AK58" s="18">
        <f>IF(InputInvoicesPaid[[#This Row],[EOMonth]]=EOMONTH(FY03_M03,0),InputInvoicesPaid[[#This Row],[Amount Invoiced]],0)</f>
        <v>0</v>
      </c>
      <c r="AL58" s="18">
        <f>IF(InputInvoicesPaid[[#This Row],[EOMonth]]=EOMONTH(FY03_M04,0),InputInvoicesPaid[[#This Row],[Amount Invoiced]],0)</f>
        <v>0</v>
      </c>
      <c r="AM58" s="18">
        <f>IF(InputInvoicesPaid[[#This Row],[EOMonth]]=EOMONTH(FY03_M05,0),InputInvoicesPaid[[#This Row],[Amount Invoiced]],0)</f>
        <v>0</v>
      </c>
      <c r="AN58" s="18">
        <f>IF(InputInvoicesPaid[[#This Row],[EOMonth]]=EOMONTH(FY03_M06,0),InputInvoicesPaid[[#This Row],[Amount Invoiced]],0)</f>
        <v>0</v>
      </c>
      <c r="AO58" s="18">
        <f>IF(InputInvoicesPaid[[#This Row],[EOMonth]]=EOMONTH(FY03_M07,0),InputInvoicesPaid[[#This Row],[Amount Invoiced]],0)</f>
        <v>0</v>
      </c>
      <c r="AP58" s="18">
        <f>IF(InputInvoicesPaid[[#This Row],[EOMonth]]=EOMONTH(FY03_M08,0),InputInvoicesPaid[[#This Row],[Amount Invoiced]],0)</f>
        <v>0</v>
      </c>
      <c r="AQ58" s="18">
        <f>IF(InputInvoicesPaid[[#This Row],[EOMonth]]=EOMONTH(FY03_M09,0),InputInvoicesPaid[[#This Row],[Amount Invoiced]],0)</f>
        <v>0</v>
      </c>
      <c r="AR58" s="18">
        <f>IF(InputInvoicesPaid[[#This Row],[EOMonth]]=EOMONTH(FY03_M10,0),InputInvoicesPaid[[#This Row],[Amount Invoiced]],0)</f>
        <v>0</v>
      </c>
      <c r="AS58" s="18">
        <f>IF(InputInvoicesPaid[[#This Row],[EOMonth]]=EOMONTH(FY03_M11,0),InputInvoicesPaid[[#This Row],[Amount Invoiced]],0)</f>
        <v>0</v>
      </c>
      <c r="AT58" s="18">
        <f>IF(InputInvoicesPaid[[#This Row],[EOMonth]]=EOMONTH(FY03_M12,0),InputInvoicesPaid[[#This Row],[Amount Invoiced]],0)</f>
        <v>0</v>
      </c>
      <c r="AU58" s="18">
        <f>IF(InputInvoicesPaid[[#This Row],[EOMonth]]=EOMONTH(FY04_M01,0),InputInvoicesPaid[[#This Row],[Amount Invoiced]],0)</f>
        <v>0</v>
      </c>
      <c r="AV58" s="18">
        <f>IF(InputInvoicesPaid[[#This Row],[EOMonth]]=EOMONTH(FY04_M02,0),InputInvoicesPaid[[#This Row],[Amount Invoiced]],0)</f>
        <v>0</v>
      </c>
      <c r="AW58" s="18">
        <f>IF(InputInvoicesPaid[[#This Row],[EOMonth]]=EOMONTH(FY04_M03,0),InputInvoicesPaid[[#This Row],[Amount Invoiced]],0)</f>
        <v>0</v>
      </c>
      <c r="AX58" s="18">
        <f>IF(InputInvoicesPaid[[#This Row],[EOMonth]]=EOMONTH(FY04_M04,0),InputInvoicesPaid[[#This Row],[Amount Invoiced]],0)</f>
        <v>0</v>
      </c>
      <c r="AY58" s="18">
        <f>IF(InputInvoicesPaid[[#This Row],[EOMonth]]=EOMONTH(FY04_M05,0),InputInvoicesPaid[[#This Row],[Amount Invoiced]],0)</f>
        <v>0</v>
      </c>
      <c r="AZ58" s="18">
        <f>IF(InputInvoicesPaid[[#This Row],[EOMonth]]=EOMONTH(FY04_M06,0),InputInvoicesPaid[[#This Row],[Amount Invoiced]],0)</f>
        <v>0</v>
      </c>
      <c r="BA58" s="18">
        <f>IF(InputInvoicesPaid[[#This Row],[EOMonth]]=EOMONTH(FY04_M07,0),InputInvoicesPaid[[#This Row],[Amount Invoiced]],0)</f>
        <v>0</v>
      </c>
      <c r="BB58" s="18">
        <f>IF(InputInvoicesPaid[[#This Row],[EOMonth]]=EOMONTH(FY04_M08,0),InputInvoicesPaid[[#This Row],[Amount Invoiced]],0)</f>
        <v>0</v>
      </c>
      <c r="BC58" s="18">
        <f>IF(InputInvoicesPaid[[#This Row],[EOMonth]]=EOMONTH(FY04_M09,0),InputInvoicesPaid[[#This Row],[Amount Invoiced]],0)</f>
        <v>0</v>
      </c>
      <c r="BD58" s="18">
        <f>IF(InputInvoicesPaid[[#This Row],[EOMonth]]=EOMONTH(FY04_M10,0),InputInvoicesPaid[[#This Row],[Amount Invoiced]],0)</f>
        <v>0</v>
      </c>
      <c r="BE58" s="18">
        <f>IF(InputInvoicesPaid[[#This Row],[EOMonth]]=EOMONTH(FY04_M11,0),InputInvoicesPaid[[#This Row],[Amount Invoiced]],0)</f>
        <v>0</v>
      </c>
      <c r="BF58" s="18">
        <f>IF(InputInvoicesPaid[[#This Row],[EOMonth]]=EOMONTH(FY04_M12,0),InputInvoicesPaid[[#This Row],[Amount Invoiced]],0)</f>
        <v>0</v>
      </c>
      <c r="BG58" s="18">
        <f>IF(InputInvoicesPaid[[#This Row],[EOMonth]]=EOMONTH(FY05_M01,0),InputInvoicesPaid[[#This Row],[Amount Invoiced]],0)</f>
        <v>0</v>
      </c>
      <c r="BH58" s="18">
        <f>IF(InputInvoicesPaid[[#This Row],[EOMonth]]=EOMONTH(FY05_M02,0),InputInvoicesPaid[[#This Row],[Amount Invoiced]],0)</f>
        <v>0</v>
      </c>
      <c r="BI58" s="18">
        <f>IF(InputInvoicesPaid[[#This Row],[EOMonth]]=EOMONTH(FY05_M03,0),InputInvoicesPaid[[#This Row],[Amount Invoiced]],0)</f>
        <v>0</v>
      </c>
      <c r="BJ58" s="18">
        <f>IF(InputInvoicesPaid[[#This Row],[EOMonth]]=EOMONTH(FY05_M04,0),InputInvoicesPaid[[#This Row],[Amount Invoiced]],0)</f>
        <v>0</v>
      </c>
      <c r="BK58" s="18">
        <f>IF(InputInvoicesPaid[[#This Row],[EOMonth]]=EOMONTH(FY05_M05,0),InputInvoicesPaid[[#This Row],[Amount Invoiced]],0)</f>
        <v>0</v>
      </c>
      <c r="BL58" s="18">
        <f>IF(InputInvoicesPaid[[#This Row],[EOMonth]]=EOMONTH(FY05_M06,0),InputInvoicesPaid[[#This Row],[Amount Invoiced]],0)</f>
        <v>0</v>
      </c>
      <c r="BM58" s="18">
        <f>IF(InputInvoicesPaid[[#This Row],[EOMonth]]=EOMONTH(FY05_M07,0),InputInvoicesPaid[[#This Row],[Amount Invoiced]],0)</f>
        <v>0</v>
      </c>
      <c r="BN58" s="18">
        <f>IF(InputInvoicesPaid[[#This Row],[EOMonth]]=EOMONTH(FY05_M08,0),InputInvoicesPaid[[#This Row],[Amount Invoiced]],0)</f>
        <v>0</v>
      </c>
      <c r="BO58" s="18">
        <f>IF(InputInvoicesPaid[[#This Row],[EOMonth]]=EOMONTH(FY05_M09,0),InputInvoicesPaid[[#This Row],[Amount Invoiced]],0)</f>
        <v>0</v>
      </c>
      <c r="BP58" s="18">
        <f>IF(InputInvoicesPaid[[#This Row],[EOMonth]]=EOMONTH(FY05_M10,0),InputInvoicesPaid[[#This Row],[Amount Invoiced]],0)</f>
        <v>0</v>
      </c>
      <c r="BQ58" s="18">
        <f>IF(InputInvoicesPaid[[#This Row],[EOMonth]]=EOMONTH(FY05_M11,0),InputInvoicesPaid[[#This Row],[Amount Invoiced]],0)</f>
        <v>0</v>
      </c>
      <c r="BR58" s="18">
        <f>IF(InputInvoicesPaid[[#This Row],[EOMonth]]=EOMONTH(FY05_M12,0),InputInvoicesPaid[[#This Row],[Amount Invoiced]],0)</f>
        <v>0</v>
      </c>
    </row>
    <row r="59" spans="2:70" ht="16.5" thickTop="1" thickBot="1" x14ac:dyDescent="0.3">
      <c r="B59" s="68"/>
      <c r="C59" s="6"/>
      <c r="D59" s="68"/>
      <c r="E59" s="68"/>
      <c r="F59" s="11"/>
      <c r="G59" s="6"/>
      <c r="H59" s="69" t="str">
        <f>IF(ISBLANK(InputInvoicesPaid[[#This Row],[Date Invoiced]]),"",EOMONTH(InputInvoicesPaid[[#This Row],[Date Invoiced]],0))</f>
        <v/>
      </c>
      <c r="I59" s="69"/>
      <c r="K59" s="10">
        <f>IF(InputInvoicesPaid[[#This Row],[EOMonth]]=EOMONTH(FY01_M01,0),InputInvoicesPaid[[#This Row],[Amount Invoiced]],0)</f>
        <v>0</v>
      </c>
      <c r="L59" s="10">
        <f>IF(InputInvoicesPaid[[#This Row],[EOMonth]]=EOMONTH(FY01_M02,0),InputInvoicesPaid[[#This Row],[Amount Invoiced]],0)</f>
        <v>0</v>
      </c>
      <c r="M59" s="10">
        <f>IF(InputInvoicesPaid[[#This Row],[EOMonth]]=EOMONTH(FY01_M03,0),InputInvoicesPaid[[#This Row],[Amount Invoiced]],0)</f>
        <v>0</v>
      </c>
      <c r="N59" s="10">
        <f>IF(InputInvoicesPaid[[#This Row],[EOMonth]]=EOMONTH(FY01_M04,0),InputInvoicesPaid[[#This Row],[Amount Invoiced]],0)</f>
        <v>0</v>
      </c>
      <c r="O59" s="10">
        <f>IF(InputInvoicesPaid[[#This Row],[EOMonth]]=EOMONTH(FY01_M05,0),InputInvoicesPaid[[#This Row],[Amount Invoiced]],0)</f>
        <v>0</v>
      </c>
      <c r="P59" s="10">
        <f>IF(InputInvoicesPaid[[#This Row],[EOMonth]]=EOMONTH(FY01_M06,0),InputInvoicesPaid[[#This Row],[Amount Invoiced]],0)</f>
        <v>0</v>
      </c>
      <c r="Q59" s="10">
        <f>IF(InputInvoicesPaid[[#This Row],[EOMonth]]=EOMONTH(FY01_M07,0),InputInvoicesPaid[[#This Row],[Amount Invoiced]],0)</f>
        <v>0</v>
      </c>
      <c r="R59" s="10">
        <f>IF(InputInvoicesPaid[[#This Row],[EOMonth]]=EOMONTH(FY01_M08,0),InputInvoicesPaid[[#This Row],[Amount Invoiced]],0)</f>
        <v>0</v>
      </c>
      <c r="S59" s="10">
        <f>IF(InputInvoicesPaid[[#This Row],[EOMonth]]=EOMONTH(FY01_M09,0),InputInvoicesPaid[[#This Row],[Amount Invoiced]],0)</f>
        <v>0</v>
      </c>
      <c r="T59" s="10">
        <f>IF(InputInvoicesPaid[[#This Row],[EOMonth]]=EOMONTH(FY01_M10,0),InputInvoicesPaid[[#This Row],[Amount Invoiced]],0)</f>
        <v>0</v>
      </c>
      <c r="U59" s="10">
        <f>IF(InputInvoicesPaid[[#This Row],[EOMonth]]=EOMONTH(FY01_M11,0),InputInvoicesPaid[[#This Row],[Amount Invoiced]],0)</f>
        <v>0</v>
      </c>
      <c r="V59" s="10">
        <f>IF(InputInvoicesPaid[[#This Row],[EOMonth]]=EOMONTH(FY01_M12,0),InputInvoicesPaid[[#This Row],[Amount Invoiced]],0)</f>
        <v>0</v>
      </c>
      <c r="W59" s="18">
        <f>IF(InputInvoicesPaid[[#This Row],[EOMonth]]=EOMONTH(FY02_M01,0),InputInvoicesPaid[[#This Row],[Amount Invoiced]],0)</f>
        <v>0</v>
      </c>
      <c r="X59" s="18">
        <f>IF(InputInvoicesPaid[[#This Row],[EOMonth]]=EOMONTH(FY02_M02,0),InputInvoicesPaid[[#This Row],[Amount Invoiced]],0)</f>
        <v>0</v>
      </c>
      <c r="Y59" s="18">
        <f>IF(InputInvoicesPaid[[#This Row],[EOMonth]]=EOMONTH(FY02_M03,0),InputInvoicesPaid[[#This Row],[Amount Invoiced]],0)</f>
        <v>0</v>
      </c>
      <c r="Z59" s="18">
        <f>IF(InputInvoicesPaid[[#This Row],[EOMonth]]=EOMONTH(FY02_M04,0),InputInvoicesPaid[[#This Row],[Amount Invoiced]],0)</f>
        <v>0</v>
      </c>
      <c r="AA59" s="18">
        <f>IF(InputInvoicesPaid[[#This Row],[EOMonth]]=EOMONTH(FY02_M05,0),InputInvoicesPaid[[#This Row],[Amount Invoiced]],0)</f>
        <v>0</v>
      </c>
      <c r="AB59" s="18">
        <f>IF(InputInvoicesPaid[[#This Row],[EOMonth]]=EOMONTH(FY02_M06,0),InputInvoicesPaid[[#This Row],[Amount Invoiced]],0)</f>
        <v>0</v>
      </c>
      <c r="AC59" s="18">
        <f>IF(InputInvoicesPaid[[#This Row],[EOMonth]]=EOMONTH(FY02_M07,0),InputInvoicesPaid[[#This Row],[Amount Invoiced]],0)</f>
        <v>0</v>
      </c>
      <c r="AD59" s="18">
        <f>IF(InputInvoicesPaid[[#This Row],[EOMonth]]=EOMONTH(FY02_M08,0),InputInvoicesPaid[[#This Row],[Amount Invoiced]],0)</f>
        <v>0</v>
      </c>
      <c r="AE59" s="18">
        <f>IF(InputInvoicesPaid[[#This Row],[EOMonth]]=EOMONTH(FY02_M09,0),InputInvoicesPaid[[#This Row],[Amount Invoiced]],0)</f>
        <v>0</v>
      </c>
      <c r="AF59" s="18">
        <f>IF(InputInvoicesPaid[[#This Row],[EOMonth]]=EOMONTH(FY02_M10,0),InputInvoicesPaid[[#This Row],[Amount Invoiced]],0)</f>
        <v>0</v>
      </c>
      <c r="AG59" s="18">
        <f>IF(InputInvoicesPaid[[#This Row],[EOMonth]]=EOMONTH(FY02_M11,0),InputInvoicesPaid[[#This Row],[Amount Invoiced]],0)</f>
        <v>0</v>
      </c>
      <c r="AH59" s="18">
        <f>IF(InputInvoicesPaid[[#This Row],[EOMonth]]=EOMONTH(FY02_M12,0),InputInvoicesPaid[[#This Row],[Amount Invoiced]],0)</f>
        <v>0</v>
      </c>
      <c r="AI59" s="18">
        <f>IF(InputInvoicesPaid[[#This Row],[EOMonth]]=EOMONTH(FY03_M01,0),InputInvoicesPaid[[#This Row],[Amount Invoiced]],0)</f>
        <v>0</v>
      </c>
      <c r="AJ59" s="18">
        <f>IF(InputInvoicesPaid[[#This Row],[EOMonth]]=EOMONTH(FY03_M02,0),InputInvoicesPaid[[#This Row],[Amount Invoiced]],0)</f>
        <v>0</v>
      </c>
      <c r="AK59" s="18">
        <f>IF(InputInvoicesPaid[[#This Row],[EOMonth]]=EOMONTH(FY03_M03,0),InputInvoicesPaid[[#This Row],[Amount Invoiced]],0)</f>
        <v>0</v>
      </c>
      <c r="AL59" s="18">
        <f>IF(InputInvoicesPaid[[#This Row],[EOMonth]]=EOMONTH(FY03_M04,0),InputInvoicesPaid[[#This Row],[Amount Invoiced]],0)</f>
        <v>0</v>
      </c>
      <c r="AM59" s="18">
        <f>IF(InputInvoicesPaid[[#This Row],[EOMonth]]=EOMONTH(FY03_M05,0),InputInvoicesPaid[[#This Row],[Amount Invoiced]],0)</f>
        <v>0</v>
      </c>
      <c r="AN59" s="18">
        <f>IF(InputInvoicesPaid[[#This Row],[EOMonth]]=EOMONTH(FY03_M06,0),InputInvoicesPaid[[#This Row],[Amount Invoiced]],0)</f>
        <v>0</v>
      </c>
      <c r="AO59" s="18">
        <f>IF(InputInvoicesPaid[[#This Row],[EOMonth]]=EOMONTH(FY03_M07,0),InputInvoicesPaid[[#This Row],[Amount Invoiced]],0)</f>
        <v>0</v>
      </c>
      <c r="AP59" s="18">
        <f>IF(InputInvoicesPaid[[#This Row],[EOMonth]]=EOMONTH(FY03_M08,0),InputInvoicesPaid[[#This Row],[Amount Invoiced]],0)</f>
        <v>0</v>
      </c>
      <c r="AQ59" s="18">
        <f>IF(InputInvoicesPaid[[#This Row],[EOMonth]]=EOMONTH(FY03_M09,0),InputInvoicesPaid[[#This Row],[Amount Invoiced]],0)</f>
        <v>0</v>
      </c>
      <c r="AR59" s="18">
        <f>IF(InputInvoicesPaid[[#This Row],[EOMonth]]=EOMONTH(FY03_M10,0),InputInvoicesPaid[[#This Row],[Amount Invoiced]],0)</f>
        <v>0</v>
      </c>
      <c r="AS59" s="18">
        <f>IF(InputInvoicesPaid[[#This Row],[EOMonth]]=EOMONTH(FY03_M11,0),InputInvoicesPaid[[#This Row],[Amount Invoiced]],0)</f>
        <v>0</v>
      </c>
      <c r="AT59" s="18">
        <f>IF(InputInvoicesPaid[[#This Row],[EOMonth]]=EOMONTH(FY03_M12,0),InputInvoicesPaid[[#This Row],[Amount Invoiced]],0)</f>
        <v>0</v>
      </c>
      <c r="AU59" s="18">
        <f>IF(InputInvoicesPaid[[#This Row],[EOMonth]]=EOMONTH(FY04_M01,0),InputInvoicesPaid[[#This Row],[Amount Invoiced]],0)</f>
        <v>0</v>
      </c>
      <c r="AV59" s="18">
        <f>IF(InputInvoicesPaid[[#This Row],[EOMonth]]=EOMONTH(FY04_M02,0),InputInvoicesPaid[[#This Row],[Amount Invoiced]],0)</f>
        <v>0</v>
      </c>
      <c r="AW59" s="18">
        <f>IF(InputInvoicesPaid[[#This Row],[EOMonth]]=EOMONTH(FY04_M03,0),InputInvoicesPaid[[#This Row],[Amount Invoiced]],0)</f>
        <v>0</v>
      </c>
      <c r="AX59" s="18">
        <f>IF(InputInvoicesPaid[[#This Row],[EOMonth]]=EOMONTH(FY04_M04,0),InputInvoicesPaid[[#This Row],[Amount Invoiced]],0)</f>
        <v>0</v>
      </c>
      <c r="AY59" s="18">
        <f>IF(InputInvoicesPaid[[#This Row],[EOMonth]]=EOMONTH(FY04_M05,0),InputInvoicesPaid[[#This Row],[Amount Invoiced]],0)</f>
        <v>0</v>
      </c>
      <c r="AZ59" s="18">
        <f>IF(InputInvoicesPaid[[#This Row],[EOMonth]]=EOMONTH(FY04_M06,0),InputInvoicesPaid[[#This Row],[Amount Invoiced]],0)</f>
        <v>0</v>
      </c>
      <c r="BA59" s="18">
        <f>IF(InputInvoicesPaid[[#This Row],[EOMonth]]=EOMONTH(FY04_M07,0),InputInvoicesPaid[[#This Row],[Amount Invoiced]],0)</f>
        <v>0</v>
      </c>
      <c r="BB59" s="18">
        <f>IF(InputInvoicesPaid[[#This Row],[EOMonth]]=EOMONTH(FY04_M08,0),InputInvoicesPaid[[#This Row],[Amount Invoiced]],0)</f>
        <v>0</v>
      </c>
      <c r="BC59" s="18">
        <f>IF(InputInvoicesPaid[[#This Row],[EOMonth]]=EOMONTH(FY04_M09,0),InputInvoicesPaid[[#This Row],[Amount Invoiced]],0)</f>
        <v>0</v>
      </c>
      <c r="BD59" s="18">
        <f>IF(InputInvoicesPaid[[#This Row],[EOMonth]]=EOMONTH(FY04_M10,0),InputInvoicesPaid[[#This Row],[Amount Invoiced]],0)</f>
        <v>0</v>
      </c>
      <c r="BE59" s="18">
        <f>IF(InputInvoicesPaid[[#This Row],[EOMonth]]=EOMONTH(FY04_M11,0),InputInvoicesPaid[[#This Row],[Amount Invoiced]],0)</f>
        <v>0</v>
      </c>
      <c r="BF59" s="18">
        <f>IF(InputInvoicesPaid[[#This Row],[EOMonth]]=EOMONTH(FY04_M12,0),InputInvoicesPaid[[#This Row],[Amount Invoiced]],0)</f>
        <v>0</v>
      </c>
      <c r="BG59" s="18">
        <f>IF(InputInvoicesPaid[[#This Row],[EOMonth]]=EOMONTH(FY05_M01,0),InputInvoicesPaid[[#This Row],[Amount Invoiced]],0)</f>
        <v>0</v>
      </c>
      <c r="BH59" s="18">
        <f>IF(InputInvoicesPaid[[#This Row],[EOMonth]]=EOMONTH(FY05_M02,0),InputInvoicesPaid[[#This Row],[Amount Invoiced]],0)</f>
        <v>0</v>
      </c>
      <c r="BI59" s="18">
        <f>IF(InputInvoicesPaid[[#This Row],[EOMonth]]=EOMONTH(FY05_M03,0),InputInvoicesPaid[[#This Row],[Amount Invoiced]],0)</f>
        <v>0</v>
      </c>
      <c r="BJ59" s="18">
        <f>IF(InputInvoicesPaid[[#This Row],[EOMonth]]=EOMONTH(FY05_M04,0),InputInvoicesPaid[[#This Row],[Amount Invoiced]],0)</f>
        <v>0</v>
      </c>
      <c r="BK59" s="18">
        <f>IF(InputInvoicesPaid[[#This Row],[EOMonth]]=EOMONTH(FY05_M05,0),InputInvoicesPaid[[#This Row],[Amount Invoiced]],0)</f>
        <v>0</v>
      </c>
      <c r="BL59" s="18">
        <f>IF(InputInvoicesPaid[[#This Row],[EOMonth]]=EOMONTH(FY05_M06,0),InputInvoicesPaid[[#This Row],[Amount Invoiced]],0)</f>
        <v>0</v>
      </c>
      <c r="BM59" s="18">
        <f>IF(InputInvoicesPaid[[#This Row],[EOMonth]]=EOMONTH(FY05_M07,0),InputInvoicesPaid[[#This Row],[Amount Invoiced]],0)</f>
        <v>0</v>
      </c>
      <c r="BN59" s="18">
        <f>IF(InputInvoicesPaid[[#This Row],[EOMonth]]=EOMONTH(FY05_M08,0),InputInvoicesPaid[[#This Row],[Amount Invoiced]],0)</f>
        <v>0</v>
      </c>
      <c r="BO59" s="18">
        <f>IF(InputInvoicesPaid[[#This Row],[EOMonth]]=EOMONTH(FY05_M09,0),InputInvoicesPaid[[#This Row],[Amount Invoiced]],0)</f>
        <v>0</v>
      </c>
      <c r="BP59" s="18">
        <f>IF(InputInvoicesPaid[[#This Row],[EOMonth]]=EOMONTH(FY05_M10,0),InputInvoicesPaid[[#This Row],[Amount Invoiced]],0)</f>
        <v>0</v>
      </c>
      <c r="BQ59" s="18">
        <f>IF(InputInvoicesPaid[[#This Row],[EOMonth]]=EOMONTH(FY05_M11,0),InputInvoicesPaid[[#This Row],[Amount Invoiced]],0)</f>
        <v>0</v>
      </c>
      <c r="BR59" s="18">
        <f>IF(InputInvoicesPaid[[#This Row],[EOMonth]]=EOMONTH(FY05_M12,0),InputInvoicesPaid[[#This Row],[Amount Invoiced]],0)</f>
        <v>0</v>
      </c>
    </row>
    <row r="60" spans="2:70" ht="16.5" thickTop="1" thickBot="1" x14ac:dyDescent="0.3">
      <c r="B60" s="68"/>
      <c r="C60" s="6"/>
      <c r="D60" s="68"/>
      <c r="E60" s="68"/>
      <c r="F60" s="11"/>
      <c r="G60" s="58"/>
      <c r="H60" s="69" t="str">
        <f>IF(ISBLANK(InputInvoicesPaid[[#This Row],[Date Invoiced]]),"",EOMONTH(InputInvoicesPaid[[#This Row],[Date Invoiced]],0))</f>
        <v/>
      </c>
      <c r="I60" s="69"/>
      <c r="K60" s="10">
        <f>IF(InputInvoicesPaid[[#This Row],[EOMonth]]=EOMONTH(FY01_M01,0),InputInvoicesPaid[[#This Row],[Amount Invoiced]],0)</f>
        <v>0</v>
      </c>
      <c r="L60" s="10">
        <f>IF(InputInvoicesPaid[[#This Row],[EOMonth]]=EOMONTH(FY01_M02,0),InputInvoicesPaid[[#This Row],[Amount Invoiced]],0)</f>
        <v>0</v>
      </c>
      <c r="M60" s="10">
        <f>IF(InputInvoicesPaid[[#This Row],[EOMonth]]=EOMONTH(FY01_M03,0),InputInvoicesPaid[[#This Row],[Amount Invoiced]],0)</f>
        <v>0</v>
      </c>
      <c r="N60" s="10">
        <f>IF(InputInvoicesPaid[[#This Row],[EOMonth]]=EOMONTH(FY01_M04,0),InputInvoicesPaid[[#This Row],[Amount Invoiced]],0)</f>
        <v>0</v>
      </c>
      <c r="O60" s="10">
        <f>IF(InputInvoicesPaid[[#This Row],[EOMonth]]=EOMONTH(FY01_M05,0),InputInvoicesPaid[[#This Row],[Amount Invoiced]],0)</f>
        <v>0</v>
      </c>
      <c r="P60" s="10">
        <f>IF(InputInvoicesPaid[[#This Row],[EOMonth]]=EOMONTH(FY01_M06,0),InputInvoicesPaid[[#This Row],[Amount Invoiced]],0)</f>
        <v>0</v>
      </c>
      <c r="Q60" s="10">
        <f>IF(InputInvoicesPaid[[#This Row],[EOMonth]]=EOMONTH(FY01_M07,0),InputInvoicesPaid[[#This Row],[Amount Invoiced]],0)</f>
        <v>0</v>
      </c>
      <c r="R60" s="10">
        <f>IF(InputInvoicesPaid[[#This Row],[EOMonth]]=EOMONTH(FY01_M08,0),InputInvoicesPaid[[#This Row],[Amount Invoiced]],0)</f>
        <v>0</v>
      </c>
      <c r="S60" s="10">
        <f>IF(InputInvoicesPaid[[#This Row],[EOMonth]]=EOMONTH(FY01_M09,0),InputInvoicesPaid[[#This Row],[Amount Invoiced]],0)</f>
        <v>0</v>
      </c>
      <c r="T60" s="10">
        <f>IF(InputInvoicesPaid[[#This Row],[EOMonth]]=EOMONTH(FY01_M10,0),InputInvoicesPaid[[#This Row],[Amount Invoiced]],0)</f>
        <v>0</v>
      </c>
      <c r="U60" s="10">
        <f>IF(InputInvoicesPaid[[#This Row],[EOMonth]]=EOMONTH(FY01_M11,0),InputInvoicesPaid[[#This Row],[Amount Invoiced]],0)</f>
        <v>0</v>
      </c>
      <c r="V60" s="10">
        <f>IF(InputInvoicesPaid[[#This Row],[EOMonth]]=EOMONTH(FY01_M12,0),InputInvoicesPaid[[#This Row],[Amount Invoiced]],0)</f>
        <v>0</v>
      </c>
      <c r="W60" s="18">
        <f>IF(InputInvoicesPaid[[#This Row],[EOMonth]]=EOMONTH(FY02_M01,0),InputInvoicesPaid[[#This Row],[Amount Invoiced]],0)</f>
        <v>0</v>
      </c>
      <c r="X60" s="18">
        <f>IF(InputInvoicesPaid[[#This Row],[EOMonth]]=EOMONTH(FY02_M02,0),InputInvoicesPaid[[#This Row],[Amount Invoiced]],0)</f>
        <v>0</v>
      </c>
      <c r="Y60" s="18">
        <f>IF(InputInvoicesPaid[[#This Row],[EOMonth]]=EOMONTH(FY02_M03,0),InputInvoicesPaid[[#This Row],[Amount Invoiced]],0)</f>
        <v>0</v>
      </c>
      <c r="Z60" s="18">
        <f>IF(InputInvoicesPaid[[#This Row],[EOMonth]]=EOMONTH(FY02_M04,0),InputInvoicesPaid[[#This Row],[Amount Invoiced]],0)</f>
        <v>0</v>
      </c>
      <c r="AA60" s="18">
        <f>IF(InputInvoicesPaid[[#This Row],[EOMonth]]=EOMONTH(FY02_M05,0),InputInvoicesPaid[[#This Row],[Amount Invoiced]],0)</f>
        <v>0</v>
      </c>
      <c r="AB60" s="18">
        <f>IF(InputInvoicesPaid[[#This Row],[EOMonth]]=EOMONTH(FY02_M06,0),InputInvoicesPaid[[#This Row],[Amount Invoiced]],0)</f>
        <v>0</v>
      </c>
      <c r="AC60" s="18">
        <f>IF(InputInvoicesPaid[[#This Row],[EOMonth]]=EOMONTH(FY02_M07,0),InputInvoicesPaid[[#This Row],[Amount Invoiced]],0)</f>
        <v>0</v>
      </c>
      <c r="AD60" s="18">
        <f>IF(InputInvoicesPaid[[#This Row],[EOMonth]]=EOMONTH(FY02_M08,0),InputInvoicesPaid[[#This Row],[Amount Invoiced]],0)</f>
        <v>0</v>
      </c>
      <c r="AE60" s="18">
        <f>IF(InputInvoicesPaid[[#This Row],[EOMonth]]=EOMONTH(FY02_M09,0),InputInvoicesPaid[[#This Row],[Amount Invoiced]],0)</f>
        <v>0</v>
      </c>
      <c r="AF60" s="18">
        <f>IF(InputInvoicesPaid[[#This Row],[EOMonth]]=EOMONTH(FY02_M10,0),InputInvoicesPaid[[#This Row],[Amount Invoiced]],0)</f>
        <v>0</v>
      </c>
      <c r="AG60" s="18">
        <f>IF(InputInvoicesPaid[[#This Row],[EOMonth]]=EOMONTH(FY02_M11,0),InputInvoicesPaid[[#This Row],[Amount Invoiced]],0)</f>
        <v>0</v>
      </c>
      <c r="AH60" s="18">
        <f>IF(InputInvoicesPaid[[#This Row],[EOMonth]]=EOMONTH(FY02_M12,0),InputInvoicesPaid[[#This Row],[Amount Invoiced]],0)</f>
        <v>0</v>
      </c>
      <c r="AI60" s="18">
        <f>IF(InputInvoicesPaid[[#This Row],[EOMonth]]=EOMONTH(FY03_M01,0),InputInvoicesPaid[[#This Row],[Amount Invoiced]],0)</f>
        <v>0</v>
      </c>
      <c r="AJ60" s="18">
        <f>IF(InputInvoicesPaid[[#This Row],[EOMonth]]=EOMONTH(FY03_M02,0),InputInvoicesPaid[[#This Row],[Amount Invoiced]],0)</f>
        <v>0</v>
      </c>
      <c r="AK60" s="18">
        <f>IF(InputInvoicesPaid[[#This Row],[EOMonth]]=EOMONTH(FY03_M03,0),InputInvoicesPaid[[#This Row],[Amount Invoiced]],0)</f>
        <v>0</v>
      </c>
      <c r="AL60" s="18">
        <f>IF(InputInvoicesPaid[[#This Row],[EOMonth]]=EOMONTH(FY03_M04,0),InputInvoicesPaid[[#This Row],[Amount Invoiced]],0)</f>
        <v>0</v>
      </c>
      <c r="AM60" s="18">
        <f>IF(InputInvoicesPaid[[#This Row],[EOMonth]]=EOMONTH(FY03_M05,0),InputInvoicesPaid[[#This Row],[Amount Invoiced]],0)</f>
        <v>0</v>
      </c>
      <c r="AN60" s="18">
        <f>IF(InputInvoicesPaid[[#This Row],[EOMonth]]=EOMONTH(FY03_M06,0),InputInvoicesPaid[[#This Row],[Amount Invoiced]],0)</f>
        <v>0</v>
      </c>
      <c r="AO60" s="18">
        <f>IF(InputInvoicesPaid[[#This Row],[EOMonth]]=EOMONTH(FY03_M07,0),InputInvoicesPaid[[#This Row],[Amount Invoiced]],0)</f>
        <v>0</v>
      </c>
      <c r="AP60" s="18">
        <f>IF(InputInvoicesPaid[[#This Row],[EOMonth]]=EOMONTH(FY03_M08,0),InputInvoicesPaid[[#This Row],[Amount Invoiced]],0)</f>
        <v>0</v>
      </c>
      <c r="AQ60" s="18">
        <f>IF(InputInvoicesPaid[[#This Row],[EOMonth]]=EOMONTH(FY03_M09,0),InputInvoicesPaid[[#This Row],[Amount Invoiced]],0)</f>
        <v>0</v>
      </c>
      <c r="AR60" s="18">
        <f>IF(InputInvoicesPaid[[#This Row],[EOMonth]]=EOMONTH(FY03_M10,0),InputInvoicesPaid[[#This Row],[Amount Invoiced]],0)</f>
        <v>0</v>
      </c>
      <c r="AS60" s="18">
        <f>IF(InputInvoicesPaid[[#This Row],[EOMonth]]=EOMONTH(FY03_M11,0),InputInvoicesPaid[[#This Row],[Amount Invoiced]],0)</f>
        <v>0</v>
      </c>
      <c r="AT60" s="18">
        <f>IF(InputInvoicesPaid[[#This Row],[EOMonth]]=EOMONTH(FY03_M12,0),InputInvoicesPaid[[#This Row],[Amount Invoiced]],0)</f>
        <v>0</v>
      </c>
      <c r="AU60" s="18">
        <f>IF(InputInvoicesPaid[[#This Row],[EOMonth]]=EOMONTH(FY04_M01,0),InputInvoicesPaid[[#This Row],[Amount Invoiced]],0)</f>
        <v>0</v>
      </c>
      <c r="AV60" s="18">
        <f>IF(InputInvoicesPaid[[#This Row],[EOMonth]]=EOMONTH(FY04_M02,0),InputInvoicesPaid[[#This Row],[Amount Invoiced]],0)</f>
        <v>0</v>
      </c>
      <c r="AW60" s="18">
        <f>IF(InputInvoicesPaid[[#This Row],[EOMonth]]=EOMONTH(FY04_M03,0),InputInvoicesPaid[[#This Row],[Amount Invoiced]],0)</f>
        <v>0</v>
      </c>
      <c r="AX60" s="18">
        <f>IF(InputInvoicesPaid[[#This Row],[EOMonth]]=EOMONTH(FY04_M04,0),InputInvoicesPaid[[#This Row],[Amount Invoiced]],0)</f>
        <v>0</v>
      </c>
      <c r="AY60" s="18">
        <f>IF(InputInvoicesPaid[[#This Row],[EOMonth]]=EOMONTH(FY04_M05,0),InputInvoicesPaid[[#This Row],[Amount Invoiced]],0)</f>
        <v>0</v>
      </c>
      <c r="AZ60" s="18">
        <f>IF(InputInvoicesPaid[[#This Row],[EOMonth]]=EOMONTH(FY04_M06,0),InputInvoicesPaid[[#This Row],[Amount Invoiced]],0)</f>
        <v>0</v>
      </c>
      <c r="BA60" s="18">
        <f>IF(InputInvoicesPaid[[#This Row],[EOMonth]]=EOMONTH(FY04_M07,0),InputInvoicesPaid[[#This Row],[Amount Invoiced]],0)</f>
        <v>0</v>
      </c>
      <c r="BB60" s="18">
        <f>IF(InputInvoicesPaid[[#This Row],[EOMonth]]=EOMONTH(FY04_M08,0),InputInvoicesPaid[[#This Row],[Amount Invoiced]],0)</f>
        <v>0</v>
      </c>
      <c r="BC60" s="18">
        <f>IF(InputInvoicesPaid[[#This Row],[EOMonth]]=EOMONTH(FY04_M09,0),InputInvoicesPaid[[#This Row],[Amount Invoiced]],0)</f>
        <v>0</v>
      </c>
      <c r="BD60" s="18">
        <f>IF(InputInvoicesPaid[[#This Row],[EOMonth]]=EOMONTH(FY04_M10,0),InputInvoicesPaid[[#This Row],[Amount Invoiced]],0)</f>
        <v>0</v>
      </c>
      <c r="BE60" s="18">
        <f>IF(InputInvoicesPaid[[#This Row],[EOMonth]]=EOMONTH(FY04_M11,0),InputInvoicesPaid[[#This Row],[Amount Invoiced]],0)</f>
        <v>0</v>
      </c>
      <c r="BF60" s="18">
        <f>IF(InputInvoicesPaid[[#This Row],[EOMonth]]=EOMONTH(FY04_M12,0),InputInvoicesPaid[[#This Row],[Amount Invoiced]],0)</f>
        <v>0</v>
      </c>
      <c r="BG60" s="18">
        <f>IF(InputInvoicesPaid[[#This Row],[EOMonth]]=EOMONTH(FY05_M01,0),InputInvoicesPaid[[#This Row],[Amount Invoiced]],0)</f>
        <v>0</v>
      </c>
      <c r="BH60" s="18">
        <f>IF(InputInvoicesPaid[[#This Row],[EOMonth]]=EOMONTH(FY05_M02,0),InputInvoicesPaid[[#This Row],[Amount Invoiced]],0)</f>
        <v>0</v>
      </c>
      <c r="BI60" s="18">
        <f>IF(InputInvoicesPaid[[#This Row],[EOMonth]]=EOMONTH(FY05_M03,0),InputInvoicesPaid[[#This Row],[Amount Invoiced]],0)</f>
        <v>0</v>
      </c>
      <c r="BJ60" s="18">
        <f>IF(InputInvoicesPaid[[#This Row],[EOMonth]]=EOMONTH(FY05_M04,0),InputInvoicesPaid[[#This Row],[Amount Invoiced]],0)</f>
        <v>0</v>
      </c>
      <c r="BK60" s="18">
        <f>IF(InputInvoicesPaid[[#This Row],[EOMonth]]=EOMONTH(FY05_M05,0),InputInvoicesPaid[[#This Row],[Amount Invoiced]],0)</f>
        <v>0</v>
      </c>
      <c r="BL60" s="18">
        <f>IF(InputInvoicesPaid[[#This Row],[EOMonth]]=EOMONTH(FY05_M06,0),InputInvoicesPaid[[#This Row],[Amount Invoiced]],0)</f>
        <v>0</v>
      </c>
      <c r="BM60" s="18">
        <f>IF(InputInvoicesPaid[[#This Row],[EOMonth]]=EOMONTH(FY05_M07,0),InputInvoicesPaid[[#This Row],[Amount Invoiced]],0)</f>
        <v>0</v>
      </c>
      <c r="BN60" s="18">
        <f>IF(InputInvoicesPaid[[#This Row],[EOMonth]]=EOMONTH(FY05_M08,0),InputInvoicesPaid[[#This Row],[Amount Invoiced]],0)</f>
        <v>0</v>
      </c>
      <c r="BO60" s="18">
        <f>IF(InputInvoicesPaid[[#This Row],[EOMonth]]=EOMONTH(FY05_M09,0),InputInvoicesPaid[[#This Row],[Amount Invoiced]],0)</f>
        <v>0</v>
      </c>
      <c r="BP60" s="18">
        <f>IF(InputInvoicesPaid[[#This Row],[EOMonth]]=EOMONTH(FY05_M10,0),InputInvoicesPaid[[#This Row],[Amount Invoiced]],0)</f>
        <v>0</v>
      </c>
      <c r="BQ60" s="18">
        <f>IF(InputInvoicesPaid[[#This Row],[EOMonth]]=EOMONTH(FY05_M11,0),InputInvoicesPaid[[#This Row],[Amount Invoiced]],0)</f>
        <v>0</v>
      </c>
      <c r="BR60" s="18">
        <f>IF(InputInvoicesPaid[[#This Row],[EOMonth]]=EOMONTH(FY05_M12,0),InputInvoicesPaid[[#This Row],[Amount Invoiced]],0)</f>
        <v>0</v>
      </c>
    </row>
    <row r="61" spans="2:70" ht="16.5" thickTop="1" thickBot="1" x14ac:dyDescent="0.3">
      <c r="B61" s="68"/>
      <c r="C61" s="6"/>
      <c r="D61" s="68"/>
      <c r="E61" s="68"/>
      <c r="F61" s="11"/>
      <c r="G61" s="58"/>
      <c r="H61" s="69" t="str">
        <f>IF(ISBLANK(InputInvoicesPaid[[#This Row],[Date Invoiced]]),"",EOMONTH(InputInvoicesPaid[[#This Row],[Date Invoiced]],0))</f>
        <v/>
      </c>
      <c r="I61" s="69"/>
      <c r="K61" s="10">
        <f>IF(InputInvoicesPaid[[#This Row],[EOMonth]]=EOMONTH(FY01_M01,0),InputInvoicesPaid[[#This Row],[Amount Invoiced]],0)</f>
        <v>0</v>
      </c>
      <c r="L61" s="10">
        <f>IF(InputInvoicesPaid[[#This Row],[EOMonth]]=EOMONTH(FY01_M02,0),InputInvoicesPaid[[#This Row],[Amount Invoiced]],0)</f>
        <v>0</v>
      </c>
      <c r="M61" s="10">
        <f>IF(InputInvoicesPaid[[#This Row],[EOMonth]]=EOMONTH(FY01_M03,0),InputInvoicesPaid[[#This Row],[Amount Invoiced]],0)</f>
        <v>0</v>
      </c>
      <c r="N61" s="10">
        <f>IF(InputInvoicesPaid[[#This Row],[EOMonth]]=EOMONTH(FY01_M04,0),InputInvoicesPaid[[#This Row],[Amount Invoiced]],0)</f>
        <v>0</v>
      </c>
      <c r="O61" s="10">
        <f>IF(InputInvoicesPaid[[#This Row],[EOMonth]]=EOMONTH(FY01_M05,0),InputInvoicesPaid[[#This Row],[Amount Invoiced]],0)</f>
        <v>0</v>
      </c>
      <c r="P61" s="10">
        <f>IF(InputInvoicesPaid[[#This Row],[EOMonth]]=EOMONTH(FY01_M06,0),InputInvoicesPaid[[#This Row],[Amount Invoiced]],0)</f>
        <v>0</v>
      </c>
      <c r="Q61" s="10">
        <f>IF(InputInvoicesPaid[[#This Row],[EOMonth]]=EOMONTH(FY01_M07,0),InputInvoicesPaid[[#This Row],[Amount Invoiced]],0)</f>
        <v>0</v>
      </c>
      <c r="R61" s="10">
        <f>IF(InputInvoicesPaid[[#This Row],[EOMonth]]=EOMONTH(FY01_M08,0),InputInvoicesPaid[[#This Row],[Amount Invoiced]],0)</f>
        <v>0</v>
      </c>
      <c r="S61" s="10">
        <f>IF(InputInvoicesPaid[[#This Row],[EOMonth]]=EOMONTH(FY01_M09,0),InputInvoicesPaid[[#This Row],[Amount Invoiced]],0)</f>
        <v>0</v>
      </c>
      <c r="T61" s="10">
        <f>IF(InputInvoicesPaid[[#This Row],[EOMonth]]=EOMONTH(FY01_M10,0),InputInvoicesPaid[[#This Row],[Amount Invoiced]],0)</f>
        <v>0</v>
      </c>
      <c r="U61" s="10">
        <f>IF(InputInvoicesPaid[[#This Row],[EOMonth]]=EOMONTH(FY01_M11,0),InputInvoicesPaid[[#This Row],[Amount Invoiced]],0)</f>
        <v>0</v>
      </c>
      <c r="V61" s="10">
        <f>IF(InputInvoicesPaid[[#This Row],[EOMonth]]=EOMONTH(FY01_M12,0),InputInvoicesPaid[[#This Row],[Amount Invoiced]],0)</f>
        <v>0</v>
      </c>
      <c r="W61" s="18">
        <f>IF(InputInvoicesPaid[[#This Row],[EOMonth]]=EOMONTH(FY02_M01,0),InputInvoicesPaid[[#This Row],[Amount Invoiced]],0)</f>
        <v>0</v>
      </c>
      <c r="X61" s="18">
        <f>IF(InputInvoicesPaid[[#This Row],[EOMonth]]=EOMONTH(FY02_M02,0),InputInvoicesPaid[[#This Row],[Amount Invoiced]],0)</f>
        <v>0</v>
      </c>
      <c r="Y61" s="18">
        <f>IF(InputInvoicesPaid[[#This Row],[EOMonth]]=EOMONTH(FY02_M03,0),InputInvoicesPaid[[#This Row],[Amount Invoiced]],0)</f>
        <v>0</v>
      </c>
      <c r="Z61" s="18">
        <f>IF(InputInvoicesPaid[[#This Row],[EOMonth]]=EOMONTH(FY02_M04,0),InputInvoicesPaid[[#This Row],[Amount Invoiced]],0)</f>
        <v>0</v>
      </c>
      <c r="AA61" s="18">
        <f>IF(InputInvoicesPaid[[#This Row],[EOMonth]]=EOMONTH(FY02_M05,0),InputInvoicesPaid[[#This Row],[Amount Invoiced]],0)</f>
        <v>0</v>
      </c>
      <c r="AB61" s="18">
        <f>IF(InputInvoicesPaid[[#This Row],[EOMonth]]=EOMONTH(FY02_M06,0),InputInvoicesPaid[[#This Row],[Amount Invoiced]],0)</f>
        <v>0</v>
      </c>
      <c r="AC61" s="18">
        <f>IF(InputInvoicesPaid[[#This Row],[EOMonth]]=EOMONTH(FY02_M07,0),InputInvoicesPaid[[#This Row],[Amount Invoiced]],0)</f>
        <v>0</v>
      </c>
      <c r="AD61" s="18">
        <f>IF(InputInvoicesPaid[[#This Row],[EOMonth]]=EOMONTH(FY02_M08,0),InputInvoicesPaid[[#This Row],[Amount Invoiced]],0)</f>
        <v>0</v>
      </c>
      <c r="AE61" s="18">
        <f>IF(InputInvoicesPaid[[#This Row],[EOMonth]]=EOMONTH(FY02_M09,0),InputInvoicesPaid[[#This Row],[Amount Invoiced]],0)</f>
        <v>0</v>
      </c>
      <c r="AF61" s="18">
        <f>IF(InputInvoicesPaid[[#This Row],[EOMonth]]=EOMONTH(FY02_M10,0),InputInvoicesPaid[[#This Row],[Amount Invoiced]],0)</f>
        <v>0</v>
      </c>
      <c r="AG61" s="18">
        <f>IF(InputInvoicesPaid[[#This Row],[EOMonth]]=EOMONTH(FY02_M11,0),InputInvoicesPaid[[#This Row],[Amount Invoiced]],0)</f>
        <v>0</v>
      </c>
      <c r="AH61" s="18">
        <f>IF(InputInvoicesPaid[[#This Row],[EOMonth]]=EOMONTH(FY02_M12,0),InputInvoicesPaid[[#This Row],[Amount Invoiced]],0)</f>
        <v>0</v>
      </c>
      <c r="AI61" s="18">
        <f>IF(InputInvoicesPaid[[#This Row],[EOMonth]]=EOMONTH(FY03_M01,0),InputInvoicesPaid[[#This Row],[Amount Invoiced]],0)</f>
        <v>0</v>
      </c>
      <c r="AJ61" s="18">
        <f>IF(InputInvoicesPaid[[#This Row],[EOMonth]]=EOMONTH(FY03_M02,0),InputInvoicesPaid[[#This Row],[Amount Invoiced]],0)</f>
        <v>0</v>
      </c>
      <c r="AK61" s="18">
        <f>IF(InputInvoicesPaid[[#This Row],[EOMonth]]=EOMONTH(FY03_M03,0),InputInvoicesPaid[[#This Row],[Amount Invoiced]],0)</f>
        <v>0</v>
      </c>
      <c r="AL61" s="18">
        <f>IF(InputInvoicesPaid[[#This Row],[EOMonth]]=EOMONTH(FY03_M04,0),InputInvoicesPaid[[#This Row],[Amount Invoiced]],0)</f>
        <v>0</v>
      </c>
      <c r="AM61" s="18">
        <f>IF(InputInvoicesPaid[[#This Row],[EOMonth]]=EOMONTH(FY03_M05,0),InputInvoicesPaid[[#This Row],[Amount Invoiced]],0)</f>
        <v>0</v>
      </c>
      <c r="AN61" s="18">
        <f>IF(InputInvoicesPaid[[#This Row],[EOMonth]]=EOMONTH(FY03_M06,0),InputInvoicesPaid[[#This Row],[Amount Invoiced]],0)</f>
        <v>0</v>
      </c>
      <c r="AO61" s="18">
        <f>IF(InputInvoicesPaid[[#This Row],[EOMonth]]=EOMONTH(FY03_M07,0),InputInvoicesPaid[[#This Row],[Amount Invoiced]],0)</f>
        <v>0</v>
      </c>
      <c r="AP61" s="18">
        <f>IF(InputInvoicesPaid[[#This Row],[EOMonth]]=EOMONTH(FY03_M08,0),InputInvoicesPaid[[#This Row],[Amount Invoiced]],0)</f>
        <v>0</v>
      </c>
      <c r="AQ61" s="18">
        <f>IF(InputInvoicesPaid[[#This Row],[EOMonth]]=EOMONTH(FY03_M09,0),InputInvoicesPaid[[#This Row],[Amount Invoiced]],0)</f>
        <v>0</v>
      </c>
      <c r="AR61" s="18">
        <f>IF(InputInvoicesPaid[[#This Row],[EOMonth]]=EOMONTH(FY03_M10,0),InputInvoicesPaid[[#This Row],[Amount Invoiced]],0)</f>
        <v>0</v>
      </c>
      <c r="AS61" s="18">
        <f>IF(InputInvoicesPaid[[#This Row],[EOMonth]]=EOMONTH(FY03_M11,0),InputInvoicesPaid[[#This Row],[Amount Invoiced]],0)</f>
        <v>0</v>
      </c>
      <c r="AT61" s="18">
        <f>IF(InputInvoicesPaid[[#This Row],[EOMonth]]=EOMONTH(FY03_M12,0),InputInvoicesPaid[[#This Row],[Amount Invoiced]],0)</f>
        <v>0</v>
      </c>
      <c r="AU61" s="18">
        <f>IF(InputInvoicesPaid[[#This Row],[EOMonth]]=EOMONTH(FY04_M01,0),InputInvoicesPaid[[#This Row],[Amount Invoiced]],0)</f>
        <v>0</v>
      </c>
      <c r="AV61" s="18">
        <f>IF(InputInvoicesPaid[[#This Row],[EOMonth]]=EOMONTH(FY04_M02,0),InputInvoicesPaid[[#This Row],[Amount Invoiced]],0)</f>
        <v>0</v>
      </c>
      <c r="AW61" s="18">
        <f>IF(InputInvoicesPaid[[#This Row],[EOMonth]]=EOMONTH(FY04_M03,0),InputInvoicesPaid[[#This Row],[Amount Invoiced]],0)</f>
        <v>0</v>
      </c>
      <c r="AX61" s="18">
        <f>IF(InputInvoicesPaid[[#This Row],[EOMonth]]=EOMONTH(FY04_M04,0),InputInvoicesPaid[[#This Row],[Amount Invoiced]],0)</f>
        <v>0</v>
      </c>
      <c r="AY61" s="18">
        <f>IF(InputInvoicesPaid[[#This Row],[EOMonth]]=EOMONTH(FY04_M05,0),InputInvoicesPaid[[#This Row],[Amount Invoiced]],0)</f>
        <v>0</v>
      </c>
      <c r="AZ61" s="18">
        <f>IF(InputInvoicesPaid[[#This Row],[EOMonth]]=EOMONTH(FY04_M06,0),InputInvoicesPaid[[#This Row],[Amount Invoiced]],0)</f>
        <v>0</v>
      </c>
      <c r="BA61" s="18">
        <f>IF(InputInvoicesPaid[[#This Row],[EOMonth]]=EOMONTH(FY04_M07,0),InputInvoicesPaid[[#This Row],[Amount Invoiced]],0)</f>
        <v>0</v>
      </c>
      <c r="BB61" s="18">
        <f>IF(InputInvoicesPaid[[#This Row],[EOMonth]]=EOMONTH(FY04_M08,0),InputInvoicesPaid[[#This Row],[Amount Invoiced]],0)</f>
        <v>0</v>
      </c>
      <c r="BC61" s="18">
        <f>IF(InputInvoicesPaid[[#This Row],[EOMonth]]=EOMONTH(FY04_M09,0),InputInvoicesPaid[[#This Row],[Amount Invoiced]],0)</f>
        <v>0</v>
      </c>
      <c r="BD61" s="18">
        <f>IF(InputInvoicesPaid[[#This Row],[EOMonth]]=EOMONTH(FY04_M10,0),InputInvoicesPaid[[#This Row],[Amount Invoiced]],0)</f>
        <v>0</v>
      </c>
      <c r="BE61" s="18">
        <f>IF(InputInvoicesPaid[[#This Row],[EOMonth]]=EOMONTH(FY04_M11,0),InputInvoicesPaid[[#This Row],[Amount Invoiced]],0)</f>
        <v>0</v>
      </c>
      <c r="BF61" s="18">
        <f>IF(InputInvoicesPaid[[#This Row],[EOMonth]]=EOMONTH(FY04_M12,0),InputInvoicesPaid[[#This Row],[Amount Invoiced]],0)</f>
        <v>0</v>
      </c>
      <c r="BG61" s="18">
        <f>IF(InputInvoicesPaid[[#This Row],[EOMonth]]=EOMONTH(FY05_M01,0),InputInvoicesPaid[[#This Row],[Amount Invoiced]],0)</f>
        <v>0</v>
      </c>
      <c r="BH61" s="18">
        <f>IF(InputInvoicesPaid[[#This Row],[EOMonth]]=EOMONTH(FY05_M02,0),InputInvoicesPaid[[#This Row],[Amount Invoiced]],0)</f>
        <v>0</v>
      </c>
      <c r="BI61" s="18">
        <f>IF(InputInvoicesPaid[[#This Row],[EOMonth]]=EOMONTH(FY05_M03,0),InputInvoicesPaid[[#This Row],[Amount Invoiced]],0)</f>
        <v>0</v>
      </c>
      <c r="BJ61" s="18">
        <f>IF(InputInvoicesPaid[[#This Row],[EOMonth]]=EOMONTH(FY05_M04,0),InputInvoicesPaid[[#This Row],[Amount Invoiced]],0)</f>
        <v>0</v>
      </c>
      <c r="BK61" s="18">
        <f>IF(InputInvoicesPaid[[#This Row],[EOMonth]]=EOMONTH(FY05_M05,0),InputInvoicesPaid[[#This Row],[Amount Invoiced]],0)</f>
        <v>0</v>
      </c>
      <c r="BL61" s="18">
        <f>IF(InputInvoicesPaid[[#This Row],[EOMonth]]=EOMONTH(FY05_M06,0),InputInvoicesPaid[[#This Row],[Amount Invoiced]],0)</f>
        <v>0</v>
      </c>
      <c r="BM61" s="18">
        <f>IF(InputInvoicesPaid[[#This Row],[EOMonth]]=EOMONTH(FY05_M07,0),InputInvoicesPaid[[#This Row],[Amount Invoiced]],0)</f>
        <v>0</v>
      </c>
      <c r="BN61" s="18">
        <f>IF(InputInvoicesPaid[[#This Row],[EOMonth]]=EOMONTH(FY05_M08,0),InputInvoicesPaid[[#This Row],[Amount Invoiced]],0)</f>
        <v>0</v>
      </c>
      <c r="BO61" s="18">
        <f>IF(InputInvoicesPaid[[#This Row],[EOMonth]]=EOMONTH(FY05_M09,0),InputInvoicesPaid[[#This Row],[Amount Invoiced]],0)</f>
        <v>0</v>
      </c>
      <c r="BP61" s="18">
        <f>IF(InputInvoicesPaid[[#This Row],[EOMonth]]=EOMONTH(FY05_M10,0),InputInvoicesPaid[[#This Row],[Amount Invoiced]],0)</f>
        <v>0</v>
      </c>
      <c r="BQ61" s="18">
        <f>IF(InputInvoicesPaid[[#This Row],[EOMonth]]=EOMONTH(FY05_M11,0),InputInvoicesPaid[[#This Row],[Amount Invoiced]],0)</f>
        <v>0</v>
      </c>
      <c r="BR61" s="18">
        <f>IF(InputInvoicesPaid[[#This Row],[EOMonth]]=EOMONTH(FY05_M12,0),InputInvoicesPaid[[#This Row],[Amount Invoiced]],0)</f>
        <v>0</v>
      </c>
    </row>
    <row r="62" spans="2:70" ht="16.5" thickTop="1" thickBot="1" x14ac:dyDescent="0.3">
      <c r="B62" s="68"/>
      <c r="C62" s="6"/>
      <c r="D62" s="68"/>
      <c r="E62" s="68"/>
      <c r="F62" s="11"/>
      <c r="G62" s="58"/>
      <c r="H62" s="69" t="str">
        <f>IF(ISBLANK(InputInvoicesPaid[[#This Row],[Date Invoiced]]),"",EOMONTH(InputInvoicesPaid[[#This Row],[Date Invoiced]],0))</f>
        <v/>
      </c>
      <c r="I62" s="69"/>
      <c r="K62" s="10">
        <f>IF(InputInvoicesPaid[[#This Row],[EOMonth]]=EOMONTH(FY01_M01,0),InputInvoicesPaid[[#This Row],[Amount Invoiced]],0)</f>
        <v>0</v>
      </c>
      <c r="L62" s="10">
        <f>IF(InputInvoicesPaid[[#This Row],[EOMonth]]=EOMONTH(FY01_M02,0),InputInvoicesPaid[[#This Row],[Amount Invoiced]],0)</f>
        <v>0</v>
      </c>
      <c r="M62" s="10">
        <f>IF(InputInvoicesPaid[[#This Row],[EOMonth]]=EOMONTH(FY01_M03,0),InputInvoicesPaid[[#This Row],[Amount Invoiced]],0)</f>
        <v>0</v>
      </c>
      <c r="N62" s="10">
        <f>IF(InputInvoicesPaid[[#This Row],[EOMonth]]=EOMONTH(FY01_M04,0),InputInvoicesPaid[[#This Row],[Amount Invoiced]],0)</f>
        <v>0</v>
      </c>
      <c r="O62" s="10">
        <f>IF(InputInvoicesPaid[[#This Row],[EOMonth]]=EOMONTH(FY01_M05,0),InputInvoicesPaid[[#This Row],[Amount Invoiced]],0)</f>
        <v>0</v>
      </c>
      <c r="P62" s="10">
        <f>IF(InputInvoicesPaid[[#This Row],[EOMonth]]=EOMONTH(FY01_M06,0),InputInvoicesPaid[[#This Row],[Amount Invoiced]],0)</f>
        <v>0</v>
      </c>
      <c r="Q62" s="10">
        <f>IF(InputInvoicesPaid[[#This Row],[EOMonth]]=EOMONTH(FY01_M07,0),InputInvoicesPaid[[#This Row],[Amount Invoiced]],0)</f>
        <v>0</v>
      </c>
      <c r="R62" s="10">
        <f>IF(InputInvoicesPaid[[#This Row],[EOMonth]]=EOMONTH(FY01_M08,0),InputInvoicesPaid[[#This Row],[Amount Invoiced]],0)</f>
        <v>0</v>
      </c>
      <c r="S62" s="10">
        <f>IF(InputInvoicesPaid[[#This Row],[EOMonth]]=EOMONTH(FY01_M09,0),InputInvoicesPaid[[#This Row],[Amount Invoiced]],0)</f>
        <v>0</v>
      </c>
      <c r="T62" s="10">
        <f>IF(InputInvoicesPaid[[#This Row],[EOMonth]]=EOMONTH(FY01_M10,0),InputInvoicesPaid[[#This Row],[Amount Invoiced]],0)</f>
        <v>0</v>
      </c>
      <c r="U62" s="10">
        <f>IF(InputInvoicesPaid[[#This Row],[EOMonth]]=EOMONTH(FY01_M11,0),InputInvoicesPaid[[#This Row],[Amount Invoiced]],0)</f>
        <v>0</v>
      </c>
      <c r="V62" s="10">
        <f>IF(InputInvoicesPaid[[#This Row],[EOMonth]]=EOMONTH(FY01_M12,0),InputInvoicesPaid[[#This Row],[Amount Invoiced]],0)</f>
        <v>0</v>
      </c>
      <c r="W62" s="18">
        <f>IF(InputInvoicesPaid[[#This Row],[EOMonth]]=EOMONTH(FY02_M01,0),InputInvoicesPaid[[#This Row],[Amount Invoiced]],0)</f>
        <v>0</v>
      </c>
      <c r="X62" s="18">
        <f>IF(InputInvoicesPaid[[#This Row],[EOMonth]]=EOMONTH(FY02_M02,0),InputInvoicesPaid[[#This Row],[Amount Invoiced]],0)</f>
        <v>0</v>
      </c>
      <c r="Y62" s="18">
        <f>IF(InputInvoicesPaid[[#This Row],[EOMonth]]=EOMONTH(FY02_M03,0),InputInvoicesPaid[[#This Row],[Amount Invoiced]],0)</f>
        <v>0</v>
      </c>
      <c r="Z62" s="18">
        <f>IF(InputInvoicesPaid[[#This Row],[EOMonth]]=EOMONTH(FY02_M04,0),InputInvoicesPaid[[#This Row],[Amount Invoiced]],0)</f>
        <v>0</v>
      </c>
      <c r="AA62" s="18">
        <f>IF(InputInvoicesPaid[[#This Row],[EOMonth]]=EOMONTH(FY02_M05,0),InputInvoicesPaid[[#This Row],[Amount Invoiced]],0)</f>
        <v>0</v>
      </c>
      <c r="AB62" s="18">
        <f>IF(InputInvoicesPaid[[#This Row],[EOMonth]]=EOMONTH(FY02_M06,0),InputInvoicesPaid[[#This Row],[Amount Invoiced]],0)</f>
        <v>0</v>
      </c>
      <c r="AC62" s="18">
        <f>IF(InputInvoicesPaid[[#This Row],[EOMonth]]=EOMONTH(FY02_M07,0),InputInvoicesPaid[[#This Row],[Amount Invoiced]],0)</f>
        <v>0</v>
      </c>
      <c r="AD62" s="18">
        <f>IF(InputInvoicesPaid[[#This Row],[EOMonth]]=EOMONTH(FY02_M08,0),InputInvoicesPaid[[#This Row],[Amount Invoiced]],0)</f>
        <v>0</v>
      </c>
      <c r="AE62" s="18">
        <f>IF(InputInvoicesPaid[[#This Row],[EOMonth]]=EOMONTH(FY02_M09,0),InputInvoicesPaid[[#This Row],[Amount Invoiced]],0)</f>
        <v>0</v>
      </c>
      <c r="AF62" s="18">
        <f>IF(InputInvoicesPaid[[#This Row],[EOMonth]]=EOMONTH(FY02_M10,0),InputInvoicesPaid[[#This Row],[Amount Invoiced]],0)</f>
        <v>0</v>
      </c>
      <c r="AG62" s="18">
        <f>IF(InputInvoicesPaid[[#This Row],[EOMonth]]=EOMONTH(FY02_M11,0),InputInvoicesPaid[[#This Row],[Amount Invoiced]],0)</f>
        <v>0</v>
      </c>
      <c r="AH62" s="18">
        <f>IF(InputInvoicesPaid[[#This Row],[EOMonth]]=EOMONTH(FY02_M12,0),InputInvoicesPaid[[#This Row],[Amount Invoiced]],0)</f>
        <v>0</v>
      </c>
      <c r="AI62" s="18">
        <f>IF(InputInvoicesPaid[[#This Row],[EOMonth]]=EOMONTH(FY03_M01,0),InputInvoicesPaid[[#This Row],[Amount Invoiced]],0)</f>
        <v>0</v>
      </c>
      <c r="AJ62" s="18">
        <f>IF(InputInvoicesPaid[[#This Row],[EOMonth]]=EOMONTH(FY03_M02,0),InputInvoicesPaid[[#This Row],[Amount Invoiced]],0)</f>
        <v>0</v>
      </c>
      <c r="AK62" s="18">
        <f>IF(InputInvoicesPaid[[#This Row],[EOMonth]]=EOMONTH(FY03_M03,0),InputInvoicesPaid[[#This Row],[Amount Invoiced]],0)</f>
        <v>0</v>
      </c>
      <c r="AL62" s="18">
        <f>IF(InputInvoicesPaid[[#This Row],[EOMonth]]=EOMONTH(FY03_M04,0),InputInvoicesPaid[[#This Row],[Amount Invoiced]],0)</f>
        <v>0</v>
      </c>
      <c r="AM62" s="18">
        <f>IF(InputInvoicesPaid[[#This Row],[EOMonth]]=EOMONTH(FY03_M05,0),InputInvoicesPaid[[#This Row],[Amount Invoiced]],0)</f>
        <v>0</v>
      </c>
      <c r="AN62" s="18">
        <f>IF(InputInvoicesPaid[[#This Row],[EOMonth]]=EOMONTH(FY03_M06,0),InputInvoicesPaid[[#This Row],[Amount Invoiced]],0)</f>
        <v>0</v>
      </c>
      <c r="AO62" s="18">
        <f>IF(InputInvoicesPaid[[#This Row],[EOMonth]]=EOMONTH(FY03_M07,0),InputInvoicesPaid[[#This Row],[Amount Invoiced]],0)</f>
        <v>0</v>
      </c>
      <c r="AP62" s="18">
        <f>IF(InputInvoicesPaid[[#This Row],[EOMonth]]=EOMONTH(FY03_M08,0),InputInvoicesPaid[[#This Row],[Amount Invoiced]],0)</f>
        <v>0</v>
      </c>
      <c r="AQ62" s="18">
        <f>IF(InputInvoicesPaid[[#This Row],[EOMonth]]=EOMONTH(FY03_M09,0),InputInvoicesPaid[[#This Row],[Amount Invoiced]],0)</f>
        <v>0</v>
      </c>
      <c r="AR62" s="18">
        <f>IF(InputInvoicesPaid[[#This Row],[EOMonth]]=EOMONTH(FY03_M10,0),InputInvoicesPaid[[#This Row],[Amount Invoiced]],0)</f>
        <v>0</v>
      </c>
      <c r="AS62" s="18">
        <f>IF(InputInvoicesPaid[[#This Row],[EOMonth]]=EOMONTH(FY03_M11,0),InputInvoicesPaid[[#This Row],[Amount Invoiced]],0)</f>
        <v>0</v>
      </c>
      <c r="AT62" s="18">
        <f>IF(InputInvoicesPaid[[#This Row],[EOMonth]]=EOMONTH(FY03_M12,0),InputInvoicesPaid[[#This Row],[Amount Invoiced]],0)</f>
        <v>0</v>
      </c>
      <c r="AU62" s="18">
        <f>IF(InputInvoicesPaid[[#This Row],[EOMonth]]=EOMONTH(FY04_M01,0),InputInvoicesPaid[[#This Row],[Amount Invoiced]],0)</f>
        <v>0</v>
      </c>
      <c r="AV62" s="18">
        <f>IF(InputInvoicesPaid[[#This Row],[EOMonth]]=EOMONTH(FY04_M02,0),InputInvoicesPaid[[#This Row],[Amount Invoiced]],0)</f>
        <v>0</v>
      </c>
      <c r="AW62" s="18">
        <f>IF(InputInvoicesPaid[[#This Row],[EOMonth]]=EOMONTH(FY04_M03,0),InputInvoicesPaid[[#This Row],[Amount Invoiced]],0)</f>
        <v>0</v>
      </c>
      <c r="AX62" s="18">
        <f>IF(InputInvoicesPaid[[#This Row],[EOMonth]]=EOMONTH(FY04_M04,0),InputInvoicesPaid[[#This Row],[Amount Invoiced]],0)</f>
        <v>0</v>
      </c>
      <c r="AY62" s="18">
        <f>IF(InputInvoicesPaid[[#This Row],[EOMonth]]=EOMONTH(FY04_M05,0),InputInvoicesPaid[[#This Row],[Amount Invoiced]],0)</f>
        <v>0</v>
      </c>
      <c r="AZ62" s="18">
        <f>IF(InputInvoicesPaid[[#This Row],[EOMonth]]=EOMONTH(FY04_M06,0),InputInvoicesPaid[[#This Row],[Amount Invoiced]],0)</f>
        <v>0</v>
      </c>
      <c r="BA62" s="18">
        <f>IF(InputInvoicesPaid[[#This Row],[EOMonth]]=EOMONTH(FY04_M07,0),InputInvoicesPaid[[#This Row],[Amount Invoiced]],0)</f>
        <v>0</v>
      </c>
      <c r="BB62" s="18">
        <f>IF(InputInvoicesPaid[[#This Row],[EOMonth]]=EOMONTH(FY04_M08,0),InputInvoicesPaid[[#This Row],[Amount Invoiced]],0)</f>
        <v>0</v>
      </c>
      <c r="BC62" s="18">
        <f>IF(InputInvoicesPaid[[#This Row],[EOMonth]]=EOMONTH(FY04_M09,0),InputInvoicesPaid[[#This Row],[Amount Invoiced]],0)</f>
        <v>0</v>
      </c>
      <c r="BD62" s="18">
        <f>IF(InputInvoicesPaid[[#This Row],[EOMonth]]=EOMONTH(FY04_M10,0),InputInvoicesPaid[[#This Row],[Amount Invoiced]],0)</f>
        <v>0</v>
      </c>
      <c r="BE62" s="18">
        <f>IF(InputInvoicesPaid[[#This Row],[EOMonth]]=EOMONTH(FY04_M11,0),InputInvoicesPaid[[#This Row],[Amount Invoiced]],0)</f>
        <v>0</v>
      </c>
      <c r="BF62" s="18">
        <f>IF(InputInvoicesPaid[[#This Row],[EOMonth]]=EOMONTH(FY04_M12,0),InputInvoicesPaid[[#This Row],[Amount Invoiced]],0)</f>
        <v>0</v>
      </c>
      <c r="BG62" s="18">
        <f>IF(InputInvoicesPaid[[#This Row],[EOMonth]]=EOMONTH(FY05_M01,0),InputInvoicesPaid[[#This Row],[Amount Invoiced]],0)</f>
        <v>0</v>
      </c>
      <c r="BH62" s="18">
        <f>IF(InputInvoicesPaid[[#This Row],[EOMonth]]=EOMONTH(FY05_M02,0),InputInvoicesPaid[[#This Row],[Amount Invoiced]],0)</f>
        <v>0</v>
      </c>
      <c r="BI62" s="18">
        <f>IF(InputInvoicesPaid[[#This Row],[EOMonth]]=EOMONTH(FY05_M03,0),InputInvoicesPaid[[#This Row],[Amount Invoiced]],0)</f>
        <v>0</v>
      </c>
      <c r="BJ62" s="18">
        <f>IF(InputInvoicesPaid[[#This Row],[EOMonth]]=EOMONTH(FY05_M04,0),InputInvoicesPaid[[#This Row],[Amount Invoiced]],0)</f>
        <v>0</v>
      </c>
      <c r="BK62" s="18">
        <f>IF(InputInvoicesPaid[[#This Row],[EOMonth]]=EOMONTH(FY05_M05,0),InputInvoicesPaid[[#This Row],[Amount Invoiced]],0)</f>
        <v>0</v>
      </c>
      <c r="BL62" s="18">
        <f>IF(InputInvoicesPaid[[#This Row],[EOMonth]]=EOMONTH(FY05_M06,0),InputInvoicesPaid[[#This Row],[Amount Invoiced]],0)</f>
        <v>0</v>
      </c>
      <c r="BM62" s="18">
        <f>IF(InputInvoicesPaid[[#This Row],[EOMonth]]=EOMONTH(FY05_M07,0),InputInvoicesPaid[[#This Row],[Amount Invoiced]],0)</f>
        <v>0</v>
      </c>
      <c r="BN62" s="18">
        <f>IF(InputInvoicesPaid[[#This Row],[EOMonth]]=EOMONTH(FY05_M08,0),InputInvoicesPaid[[#This Row],[Amount Invoiced]],0)</f>
        <v>0</v>
      </c>
      <c r="BO62" s="18">
        <f>IF(InputInvoicesPaid[[#This Row],[EOMonth]]=EOMONTH(FY05_M09,0),InputInvoicesPaid[[#This Row],[Amount Invoiced]],0)</f>
        <v>0</v>
      </c>
      <c r="BP62" s="18">
        <f>IF(InputInvoicesPaid[[#This Row],[EOMonth]]=EOMONTH(FY05_M10,0),InputInvoicesPaid[[#This Row],[Amount Invoiced]],0)</f>
        <v>0</v>
      </c>
      <c r="BQ62" s="18">
        <f>IF(InputInvoicesPaid[[#This Row],[EOMonth]]=EOMONTH(FY05_M11,0),InputInvoicesPaid[[#This Row],[Amount Invoiced]],0)</f>
        <v>0</v>
      </c>
      <c r="BR62" s="18">
        <f>IF(InputInvoicesPaid[[#This Row],[EOMonth]]=EOMONTH(FY05_M12,0),InputInvoicesPaid[[#This Row],[Amount Invoiced]],0)</f>
        <v>0</v>
      </c>
    </row>
    <row r="63" spans="2:70" ht="16.5" thickTop="1" thickBot="1" x14ac:dyDescent="0.3">
      <c r="B63" s="68"/>
      <c r="C63" s="6"/>
      <c r="D63" s="68"/>
      <c r="E63" s="68"/>
      <c r="F63" s="11"/>
      <c r="G63" s="58"/>
      <c r="H63" s="69" t="str">
        <f>IF(ISBLANK(InputInvoicesPaid[[#This Row],[Date Invoiced]]),"",EOMONTH(InputInvoicesPaid[[#This Row],[Date Invoiced]],0))</f>
        <v/>
      </c>
      <c r="I63" s="69"/>
      <c r="K63" s="10">
        <f>IF(InputInvoicesPaid[[#This Row],[EOMonth]]=EOMONTH(FY01_M01,0),InputInvoicesPaid[[#This Row],[Amount Invoiced]],0)</f>
        <v>0</v>
      </c>
      <c r="L63" s="10">
        <f>IF(InputInvoicesPaid[[#This Row],[EOMonth]]=EOMONTH(FY01_M02,0),InputInvoicesPaid[[#This Row],[Amount Invoiced]],0)</f>
        <v>0</v>
      </c>
      <c r="M63" s="10">
        <f>IF(InputInvoicesPaid[[#This Row],[EOMonth]]=EOMONTH(FY01_M03,0),InputInvoicesPaid[[#This Row],[Amount Invoiced]],0)</f>
        <v>0</v>
      </c>
      <c r="N63" s="10">
        <f>IF(InputInvoicesPaid[[#This Row],[EOMonth]]=EOMONTH(FY01_M04,0),InputInvoicesPaid[[#This Row],[Amount Invoiced]],0)</f>
        <v>0</v>
      </c>
      <c r="O63" s="10">
        <f>IF(InputInvoicesPaid[[#This Row],[EOMonth]]=EOMONTH(FY01_M05,0),InputInvoicesPaid[[#This Row],[Amount Invoiced]],0)</f>
        <v>0</v>
      </c>
      <c r="P63" s="10">
        <f>IF(InputInvoicesPaid[[#This Row],[EOMonth]]=EOMONTH(FY01_M06,0),InputInvoicesPaid[[#This Row],[Amount Invoiced]],0)</f>
        <v>0</v>
      </c>
      <c r="Q63" s="10">
        <f>IF(InputInvoicesPaid[[#This Row],[EOMonth]]=EOMONTH(FY01_M07,0),InputInvoicesPaid[[#This Row],[Amount Invoiced]],0)</f>
        <v>0</v>
      </c>
      <c r="R63" s="10">
        <f>IF(InputInvoicesPaid[[#This Row],[EOMonth]]=EOMONTH(FY01_M08,0),InputInvoicesPaid[[#This Row],[Amount Invoiced]],0)</f>
        <v>0</v>
      </c>
      <c r="S63" s="10">
        <f>IF(InputInvoicesPaid[[#This Row],[EOMonth]]=EOMONTH(FY01_M09,0),InputInvoicesPaid[[#This Row],[Amount Invoiced]],0)</f>
        <v>0</v>
      </c>
      <c r="T63" s="10">
        <f>IF(InputInvoicesPaid[[#This Row],[EOMonth]]=EOMONTH(FY01_M10,0),InputInvoicesPaid[[#This Row],[Amount Invoiced]],0)</f>
        <v>0</v>
      </c>
      <c r="U63" s="10">
        <f>IF(InputInvoicesPaid[[#This Row],[EOMonth]]=EOMONTH(FY01_M11,0),InputInvoicesPaid[[#This Row],[Amount Invoiced]],0)</f>
        <v>0</v>
      </c>
      <c r="V63" s="10">
        <f>IF(InputInvoicesPaid[[#This Row],[EOMonth]]=EOMONTH(FY01_M12,0),InputInvoicesPaid[[#This Row],[Amount Invoiced]],0)</f>
        <v>0</v>
      </c>
      <c r="W63" s="18">
        <f>IF(InputInvoicesPaid[[#This Row],[EOMonth]]=EOMONTH(FY02_M01,0),InputInvoicesPaid[[#This Row],[Amount Invoiced]],0)</f>
        <v>0</v>
      </c>
      <c r="X63" s="18">
        <f>IF(InputInvoicesPaid[[#This Row],[EOMonth]]=EOMONTH(FY02_M02,0),InputInvoicesPaid[[#This Row],[Amount Invoiced]],0)</f>
        <v>0</v>
      </c>
      <c r="Y63" s="18">
        <f>IF(InputInvoicesPaid[[#This Row],[EOMonth]]=EOMONTH(FY02_M03,0),InputInvoicesPaid[[#This Row],[Amount Invoiced]],0)</f>
        <v>0</v>
      </c>
      <c r="Z63" s="18">
        <f>IF(InputInvoicesPaid[[#This Row],[EOMonth]]=EOMONTH(FY02_M04,0),InputInvoicesPaid[[#This Row],[Amount Invoiced]],0)</f>
        <v>0</v>
      </c>
      <c r="AA63" s="18">
        <f>IF(InputInvoicesPaid[[#This Row],[EOMonth]]=EOMONTH(FY02_M05,0),InputInvoicesPaid[[#This Row],[Amount Invoiced]],0)</f>
        <v>0</v>
      </c>
      <c r="AB63" s="18">
        <f>IF(InputInvoicesPaid[[#This Row],[EOMonth]]=EOMONTH(FY02_M06,0),InputInvoicesPaid[[#This Row],[Amount Invoiced]],0)</f>
        <v>0</v>
      </c>
      <c r="AC63" s="18">
        <f>IF(InputInvoicesPaid[[#This Row],[EOMonth]]=EOMONTH(FY02_M07,0),InputInvoicesPaid[[#This Row],[Amount Invoiced]],0)</f>
        <v>0</v>
      </c>
      <c r="AD63" s="18">
        <f>IF(InputInvoicesPaid[[#This Row],[EOMonth]]=EOMONTH(FY02_M08,0),InputInvoicesPaid[[#This Row],[Amount Invoiced]],0)</f>
        <v>0</v>
      </c>
      <c r="AE63" s="18">
        <f>IF(InputInvoicesPaid[[#This Row],[EOMonth]]=EOMONTH(FY02_M09,0),InputInvoicesPaid[[#This Row],[Amount Invoiced]],0)</f>
        <v>0</v>
      </c>
      <c r="AF63" s="18">
        <f>IF(InputInvoicesPaid[[#This Row],[EOMonth]]=EOMONTH(FY02_M10,0),InputInvoicesPaid[[#This Row],[Amount Invoiced]],0)</f>
        <v>0</v>
      </c>
      <c r="AG63" s="18">
        <f>IF(InputInvoicesPaid[[#This Row],[EOMonth]]=EOMONTH(FY02_M11,0),InputInvoicesPaid[[#This Row],[Amount Invoiced]],0)</f>
        <v>0</v>
      </c>
      <c r="AH63" s="18">
        <f>IF(InputInvoicesPaid[[#This Row],[EOMonth]]=EOMONTH(FY02_M12,0),InputInvoicesPaid[[#This Row],[Amount Invoiced]],0)</f>
        <v>0</v>
      </c>
      <c r="AI63" s="18">
        <f>IF(InputInvoicesPaid[[#This Row],[EOMonth]]=EOMONTH(FY03_M01,0),InputInvoicesPaid[[#This Row],[Amount Invoiced]],0)</f>
        <v>0</v>
      </c>
      <c r="AJ63" s="18">
        <f>IF(InputInvoicesPaid[[#This Row],[EOMonth]]=EOMONTH(FY03_M02,0),InputInvoicesPaid[[#This Row],[Amount Invoiced]],0)</f>
        <v>0</v>
      </c>
      <c r="AK63" s="18">
        <f>IF(InputInvoicesPaid[[#This Row],[EOMonth]]=EOMONTH(FY03_M03,0),InputInvoicesPaid[[#This Row],[Amount Invoiced]],0)</f>
        <v>0</v>
      </c>
      <c r="AL63" s="18">
        <f>IF(InputInvoicesPaid[[#This Row],[EOMonth]]=EOMONTH(FY03_M04,0),InputInvoicesPaid[[#This Row],[Amount Invoiced]],0)</f>
        <v>0</v>
      </c>
      <c r="AM63" s="18">
        <f>IF(InputInvoicesPaid[[#This Row],[EOMonth]]=EOMONTH(FY03_M05,0),InputInvoicesPaid[[#This Row],[Amount Invoiced]],0)</f>
        <v>0</v>
      </c>
      <c r="AN63" s="18">
        <f>IF(InputInvoicesPaid[[#This Row],[EOMonth]]=EOMONTH(FY03_M06,0),InputInvoicesPaid[[#This Row],[Amount Invoiced]],0)</f>
        <v>0</v>
      </c>
      <c r="AO63" s="18">
        <f>IF(InputInvoicesPaid[[#This Row],[EOMonth]]=EOMONTH(FY03_M07,0),InputInvoicesPaid[[#This Row],[Amount Invoiced]],0)</f>
        <v>0</v>
      </c>
      <c r="AP63" s="18">
        <f>IF(InputInvoicesPaid[[#This Row],[EOMonth]]=EOMONTH(FY03_M08,0),InputInvoicesPaid[[#This Row],[Amount Invoiced]],0)</f>
        <v>0</v>
      </c>
      <c r="AQ63" s="18">
        <f>IF(InputInvoicesPaid[[#This Row],[EOMonth]]=EOMONTH(FY03_M09,0),InputInvoicesPaid[[#This Row],[Amount Invoiced]],0)</f>
        <v>0</v>
      </c>
      <c r="AR63" s="18">
        <f>IF(InputInvoicesPaid[[#This Row],[EOMonth]]=EOMONTH(FY03_M10,0),InputInvoicesPaid[[#This Row],[Amount Invoiced]],0)</f>
        <v>0</v>
      </c>
      <c r="AS63" s="18">
        <f>IF(InputInvoicesPaid[[#This Row],[EOMonth]]=EOMONTH(FY03_M11,0),InputInvoicesPaid[[#This Row],[Amount Invoiced]],0)</f>
        <v>0</v>
      </c>
      <c r="AT63" s="18">
        <f>IF(InputInvoicesPaid[[#This Row],[EOMonth]]=EOMONTH(FY03_M12,0),InputInvoicesPaid[[#This Row],[Amount Invoiced]],0)</f>
        <v>0</v>
      </c>
      <c r="AU63" s="18">
        <f>IF(InputInvoicesPaid[[#This Row],[EOMonth]]=EOMONTH(FY04_M01,0),InputInvoicesPaid[[#This Row],[Amount Invoiced]],0)</f>
        <v>0</v>
      </c>
      <c r="AV63" s="18">
        <f>IF(InputInvoicesPaid[[#This Row],[EOMonth]]=EOMONTH(FY04_M02,0),InputInvoicesPaid[[#This Row],[Amount Invoiced]],0)</f>
        <v>0</v>
      </c>
      <c r="AW63" s="18">
        <f>IF(InputInvoicesPaid[[#This Row],[EOMonth]]=EOMONTH(FY04_M03,0),InputInvoicesPaid[[#This Row],[Amount Invoiced]],0)</f>
        <v>0</v>
      </c>
      <c r="AX63" s="18">
        <f>IF(InputInvoicesPaid[[#This Row],[EOMonth]]=EOMONTH(FY04_M04,0),InputInvoicesPaid[[#This Row],[Amount Invoiced]],0)</f>
        <v>0</v>
      </c>
      <c r="AY63" s="18">
        <f>IF(InputInvoicesPaid[[#This Row],[EOMonth]]=EOMONTH(FY04_M05,0),InputInvoicesPaid[[#This Row],[Amount Invoiced]],0)</f>
        <v>0</v>
      </c>
      <c r="AZ63" s="18">
        <f>IF(InputInvoicesPaid[[#This Row],[EOMonth]]=EOMONTH(FY04_M06,0),InputInvoicesPaid[[#This Row],[Amount Invoiced]],0)</f>
        <v>0</v>
      </c>
      <c r="BA63" s="18">
        <f>IF(InputInvoicesPaid[[#This Row],[EOMonth]]=EOMONTH(FY04_M07,0),InputInvoicesPaid[[#This Row],[Amount Invoiced]],0)</f>
        <v>0</v>
      </c>
      <c r="BB63" s="18">
        <f>IF(InputInvoicesPaid[[#This Row],[EOMonth]]=EOMONTH(FY04_M08,0),InputInvoicesPaid[[#This Row],[Amount Invoiced]],0)</f>
        <v>0</v>
      </c>
      <c r="BC63" s="18">
        <f>IF(InputInvoicesPaid[[#This Row],[EOMonth]]=EOMONTH(FY04_M09,0),InputInvoicesPaid[[#This Row],[Amount Invoiced]],0)</f>
        <v>0</v>
      </c>
      <c r="BD63" s="18">
        <f>IF(InputInvoicesPaid[[#This Row],[EOMonth]]=EOMONTH(FY04_M10,0),InputInvoicesPaid[[#This Row],[Amount Invoiced]],0)</f>
        <v>0</v>
      </c>
      <c r="BE63" s="18">
        <f>IF(InputInvoicesPaid[[#This Row],[EOMonth]]=EOMONTH(FY04_M11,0),InputInvoicesPaid[[#This Row],[Amount Invoiced]],0)</f>
        <v>0</v>
      </c>
      <c r="BF63" s="18">
        <f>IF(InputInvoicesPaid[[#This Row],[EOMonth]]=EOMONTH(FY04_M12,0),InputInvoicesPaid[[#This Row],[Amount Invoiced]],0)</f>
        <v>0</v>
      </c>
      <c r="BG63" s="18">
        <f>IF(InputInvoicesPaid[[#This Row],[EOMonth]]=EOMONTH(FY05_M01,0),InputInvoicesPaid[[#This Row],[Amount Invoiced]],0)</f>
        <v>0</v>
      </c>
      <c r="BH63" s="18">
        <f>IF(InputInvoicesPaid[[#This Row],[EOMonth]]=EOMONTH(FY05_M02,0),InputInvoicesPaid[[#This Row],[Amount Invoiced]],0)</f>
        <v>0</v>
      </c>
      <c r="BI63" s="18">
        <f>IF(InputInvoicesPaid[[#This Row],[EOMonth]]=EOMONTH(FY05_M03,0),InputInvoicesPaid[[#This Row],[Amount Invoiced]],0)</f>
        <v>0</v>
      </c>
      <c r="BJ63" s="18">
        <f>IF(InputInvoicesPaid[[#This Row],[EOMonth]]=EOMONTH(FY05_M04,0),InputInvoicesPaid[[#This Row],[Amount Invoiced]],0)</f>
        <v>0</v>
      </c>
      <c r="BK63" s="18">
        <f>IF(InputInvoicesPaid[[#This Row],[EOMonth]]=EOMONTH(FY05_M05,0),InputInvoicesPaid[[#This Row],[Amount Invoiced]],0)</f>
        <v>0</v>
      </c>
      <c r="BL63" s="18">
        <f>IF(InputInvoicesPaid[[#This Row],[EOMonth]]=EOMONTH(FY05_M06,0),InputInvoicesPaid[[#This Row],[Amount Invoiced]],0)</f>
        <v>0</v>
      </c>
      <c r="BM63" s="18">
        <f>IF(InputInvoicesPaid[[#This Row],[EOMonth]]=EOMONTH(FY05_M07,0),InputInvoicesPaid[[#This Row],[Amount Invoiced]],0)</f>
        <v>0</v>
      </c>
      <c r="BN63" s="18">
        <f>IF(InputInvoicesPaid[[#This Row],[EOMonth]]=EOMONTH(FY05_M08,0),InputInvoicesPaid[[#This Row],[Amount Invoiced]],0)</f>
        <v>0</v>
      </c>
      <c r="BO63" s="18">
        <f>IF(InputInvoicesPaid[[#This Row],[EOMonth]]=EOMONTH(FY05_M09,0),InputInvoicesPaid[[#This Row],[Amount Invoiced]],0)</f>
        <v>0</v>
      </c>
      <c r="BP63" s="18">
        <f>IF(InputInvoicesPaid[[#This Row],[EOMonth]]=EOMONTH(FY05_M10,0),InputInvoicesPaid[[#This Row],[Amount Invoiced]],0)</f>
        <v>0</v>
      </c>
      <c r="BQ63" s="18">
        <f>IF(InputInvoicesPaid[[#This Row],[EOMonth]]=EOMONTH(FY05_M11,0),InputInvoicesPaid[[#This Row],[Amount Invoiced]],0)</f>
        <v>0</v>
      </c>
      <c r="BR63" s="18">
        <f>IF(InputInvoicesPaid[[#This Row],[EOMonth]]=EOMONTH(FY05_M12,0),InputInvoicesPaid[[#This Row],[Amount Invoiced]],0)</f>
        <v>0</v>
      </c>
    </row>
    <row r="64" spans="2:70" ht="16.5" thickTop="1" thickBot="1" x14ac:dyDescent="0.3">
      <c r="B64" s="68"/>
      <c r="C64" s="6"/>
      <c r="D64" s="68"/>
      <c r="E64" s="68"/>
      <c r="F64" s="11"/>
      <c r="G64" s="6"/>
      <c r="H64" s="69" t="str">
        <f>IF(ISBLANK(InputInvoicesPaid[[#This Row],[Date Invoiced]]),"",EOMONTH(InputInvoicesPaid[[#This Row],[Date Invoiced]],0))</f>
        <v/>
      </c>
      <c r="I64" s="69"/>
      <c r="K64" s="10">
        <f>IF(InputInvoicesPaid[[#This Row],[EOMonth]]=EOMONTH(FY01_M01,0),InputInvoicesPaid[[#This Row],[Amount Invoiced]],0)</f>
        <v>0</v>
      </c>
      <c r="L64" s="10">
        <f>IF(InputInvoicesPaid[[#This Row],[EOMonth]]=EOMONTH(FY01_M02,0),InputInvoicesPaid[[#This Row],[Amount Invoiced]],0)</f>
        <v>0</v>
      </c>
      <c r="M64" s="10">
        <f>IF(InputInvoicesPaid[[#This Row],[EOMonth]]=EOMONTH(FY01_M03,0),InputInvoicesPaid[[#This Row],[Amount Invoiced]],0)</f>
        <v>0</v>
      </c>
      <c r="N64" s="10">
        <f>IF(InputInvoicesPaid[[#This Row],[EOMonth]]=EOMONTH(FY01_M04,0),InputInvoicesPaid[[#This Row],[Amount Invoiced]],0)</f>
        <v>0</v>
      </c>
      <c r="O64" s="10">
        <f>IF(InputInvoicesPaid[[#This Row],[EOMonth]]=EOMONTH(FY01_M05,0),InputInvoicesPaid[[#This Row],[Amount Invoiced]],0)</f>
        <v>0</v>
      </c>
      <c r="P64" s="10">
        <f>IF(InputInvoicesPaid[[#This Row],[EOMonth]]=EOMONTH(FY01_M06,0),InputInvoicesPaid[[#This Row],[Amount Invoiced]],0)</f>
        <v>0</v>
      </c>
      <c r="Q64" s="10">
        <f>IF(InputInvoicesPaid[[#This Row],[EOMonth]]=EOMONTH(FY01_M07,0),InputInvoicesPaid[[#This Row],[Amount Invoiced]],0)</f>
        <v>0</v>
      </c>
      <c r="R64" s="10">
        <f>IF(InputInvoicesPaid[[#This Row],[EOMonth]]=EOMONTH(FY01_M08,0),InputInvoicesPaid[[#This Row],[Amount Invoiced]],0)</f>
        <v>0</v>
      </c>
      <c r="S64" s="10">
        <f>IF(InputInvoicesPaid[[#This Row],[EOMonth]]=EOMONTH(FY01_M09,0),InputInvoicesPaid[[#This Row],[Amount Invoiced]],0)</f>
        <v>0</v>
      </c>
      <c r="T64" s="10">
        <f>IF(InputInvoicesPaid[[#This Row],[EOMonth]]=EOMONTH(FY01_M10,0),InputInvoicesPaid[[#This Row],[Amount Invoiced]],0)</f>
        <v>0</v>
      </c>
      <c r="U64" s="10">
        <f>IF(InputInvoicesPaid[[#This Row],[EOMonth]]=EOMONTH(FY01_M11,0),InputInvoicesPaid[[#This Row],[Amount Invoiced]],0)</f>
        <v>0</v>
      </c>
      <c r="V64" s="10">
        <f>IF(InputInvoicesPaid[[#This Row],[EOMonth]]=EOMONTH(FY01_M12,0),InputInvoicesPaid[[#This Row],[Amount Invoiced]],0)</f>
        <v>0</v>
      </c>
      <c r="W64" s="18">
        <f>IF(InputInvoicesPaid[[#This Row],[EOMonth]]=EOMONTH(FY02_M01,0),InputInvoicesPaid[[#This Row],[Amount Invoiced]],0)</f>
        <v>0</v>
      </c>
      <c r="X64" s="18">
        <f>IF(InputInvoicesPaid[[#This Row],[EOMonth]]=EOMONTH(FY02_M02,0),InputInvoicesPaid[[#This Row],[Amount Invoiced]],0)</f>
        <v>0</v>
      </c>
      <c r="Y64" s="18">
        <f>IF(InputInvoicesPaid[[#This Row],[EOMonth]]=EOMONTH(FY02_M03,0),InputInvoicesPaid[[#This Row],[Amount Invoiced]],0)</f>
        <v>0</v>
      </c>
      <c r="Z64" s="18">
        <f>IF(InputInvoicesPaid[[#This Row],[EOMonth]]=EOMONTH(FY02_M04,0),InputInvoicesPaid[[#This Row],[Amount Invoiced]],0)</f>
        <v>0</v>
      </c>
      <c r="AA64" s="18">
        <f>IF(InputInvoicesPaid[[#This Row],[EOMonth]]=EOMONTH(FY02_M05,0),InputInvoicesPaid[[#This Row],[Amount Invoiced]],0)</f>
        <v>0</v>
      </c>
      <c r="AB64" s="18">
        <f>IF(InputInvoicesPaid[[#This Row],[EOMonth]]=EOMONTH(FY02_M06,0),InputInvoicesPaid[[#This Row],[Amount Invoiced]],0)</f>
        <v>0</v>
      </c>
      <c r="AC64" s="18">
        <f>IF(InputInvoicesPaid[[#This Row],[EOMonth]]=EOMONTH(FY02_M07,0),InputInvoicesPaid[[#This Row],[Amount Invoiced]],0)</f>
        <v>0</v>
      </c>
      <c r="AD64" s="18">
        <f>IF(InputInvoicesPaid[[#This Row],[EOMonth]]=EOMONTH(FY02_M08,0),InputInvoicesPaid[[#This Row],[Amount Invoiced]],0)</f>
        <v>0</v>
      </c>
      <c r="AE64" s="18">
        <f>IF(InputInvoicesPaid[[#This Row],[EOMonth]]=EOMONTH(FY02_M09,0),InputInvoicesPaid[[#This Row],[Amount Invoiced]],0)</f>
        <v>0</v>
      </c>
      <c r="AF64" s="18">
        <f>IF(InputInvoicesPaid[[#This Row],[EOMonth]]=EOMONTH(FY02_M10,0),InputInvoicesPaid[[#This Row],[Amount Invoiced]],0)</f>
        <v>0</v>
      </c>
      <c r="AG64" s="18">
        <f>IF(InputInvoicesPaid[[#This Row],[EOMonth]]=EOMONTH(FY02_M11,0),InputInvoicesPaid[[#This Row],[Amount Invoiced]],0)</f>
        <v>0</v>
      </c>
      <c r="AH64" s="18">
        <f>IF(InputInvoicesPaid[[#This Row],[EOMonth]]=EOMONTH(FY02_M12,0),InputInvoicesPaid[[#This Row],[Amount Invoiced]],0)</f>
        <v>0</v>
      </c>
      <c r="AI64" s="18">
        <f>IF(InputInvoicesPaid[[#This Row],[EOMonth]]=EOMONTH(FY03_M01,0),InputInvoicesPaid[[#This Row],[Amount Invoiced]],0)</f>
        <v>0</v>
      </c>
      <c r="AJ64" s="18">
        <f>IF(InputInvoicesPaid[[#This Row],[EOMonth]]=EOMONTH(FY03_M02,0),InputInvoicesPaid[[#This Row],[Amount Invoiced]],0)</f>
        <v>0</v>
      </c>
      <c r="AK64" s="18">
        <f>IF(InputInvoicesPaid[[#This Row],[EOMonth]]=EOMONTH(FY03_M03,0),InputInvoicesPaid[[#This Row],[Amount Invoiced]],0)</f>
        <v>0</v>
      </c>
      <c r="AL64" s="18">
        <f>IF(InputInvoicesPaid[[#This Row],[EOMonth]]=EOMONTH(FY03_M04,0),InputInvoicesPaid[[#This Row],[Amount Invoiced]],0)</f>
        <v>0</v>
      </c>
      <c r="AM64" s="18">
        <f>IF(InputInvoicesPaid[[#This Row],[EOMonth]]=EOMONTH(FY03_M05,0),InputInvoicesPaid[[#This Row],[Amount Invoiced]],0)</f>
        <v>0</v>
      </c>
      <c r="AN64" s="18">
        <f>IF(InputInvoicesPaid[[#This Row],[EOMonth]]=EOMONTH(FY03_M06,0),InputInvoicesPaid[[#This Row],[Amount Invoiced]],0)</f>
        <v>0</v>
      </c>
      <c r="AO64" s="18">
        <f>IF(InputInvoicesPaid[[#This Row],[EOMonth]]=EOMONTH(FY03_M07,0),InputInvoicesPaid[[#This Row],[Amount Invoiced]],0)</f>
        <v>0</v>
      </c>
      <c r="AP64" s="18">
        <f>IF(InputInvoicesPaid[[#This Row],[EOMonth]]=EOMONTH(FY03_M08,0),InputInvoicesPaid[[#This Row],[Amount Invoiced]],0)</f>
        <v>0</v>
      </c>
      <c r="AQ64" s="18">
        <f>IF(InputInvoicesPaid[[#This Row],[EOMonth]]=EOMONTH(FY03_M09,0),InputInvoicesPaid[[#This Row],[Amount Invoiced]],0)</f>
        <v>0</v>
      </c>
      <c r="AR64" s="18">
        <f>IF(InputInvoicesPaid[[#This Row],[EOMonth]]=EOMONTH(FY03_M10,0),InputInvoicesPaid[[#This Row],[Amount Invoiced]],0)</f>
        <v>0</v>
      </c>
      <c r="AS64" s="18">
        <f>IF(InputInvoicesPaid[[#This Row],[EOMonth]]=EOMONTH(FY03_M11,0),InputInvoicesPaid[[#This Row],[Amount Invoiced]],0)</f>
        <v>0</v>
      </c>
      <c r="AT64" s="18">
        <f>IF(InputInvoicesPaid[[#This Row],[EOMonth]]=EOMONTH(FY03_M12,0),InputInvoicesPaid[[#This Row],[Amount Invoiced]],0)</f>
        <v>0</v>
      </c>
      <c r="AU64" s="18">
        <f>IF(InputInvoicesPaid[[#This Row],[EOMonth]]=EOMONTH(FY04_M01,0),InputInvoicesPaid[[#This Row],[Amount Invoiced]],0)</f>
        <v>0</v>
      </c>
      <c r="AV64" s="18">
        <f>IF(InputInvoicesPaid[[#This Row],[EOMonth]]=EOMONTH(FY04_M02,0),InputInvoicesPaid[[#This Row],[Amount Invoiced]],0)</f>
        <v>0</v>
      </c>
      <c r="AW64" s="18">
        <f>IF(InputInvoicesPaid[[#This Row],[EOMonth]]=EOMONTH(FY04_M03,0),InputInvoicesPaid[[#This Row],[Amount Invoiced]],0)</f>
        <v>0</v>
      </c>
      <c r="AX64" s="18">
        <f>IF(InputInvoicesPaid[[#This Row],[EOMonth]]=EOMONTH(FY04_M04,0),InputInvoicesPaid[[#This Row],[Amount Invoiced]],0)</f>
        <v>0</v>
      </c>
      <c r="AY64" s="18">
        <f>IF(InputInvoicesPaid[[#This Row],[EOMonth]]=EOMONTH(FY04_M05,0),InputInvoicesPaid[[#This Row],[Amount Invoiced]],0)</f>
        <v>0</v>
      </c>
      <c r="AZ64" s="18">
        <f>IF(InputInvoicesPaid[[#This Row],[EOMonth]]=EOMONTH(FY04_M06,0),InputInvoicesPaid[[#This Row],[Amount Invoiced]],0)</f>
        <v>0</v>
      </c>
      <c r="BA64" s="18">
        <f>IF(InputInvoicesPaid[[#This Row],[EOMonth]]=EOMONTH(FY04_M07,0),InputInvoicesPaid[[#This Row],[Amount Invoiced]],0)</f>
        <v>0</v>
      </c>
      <c r="BB64" s="18">
        <f>IF(InputInvoicesPaid[[#This Row],[EOMonth]]=EOMONTH(FY04_M08,0),InputInvoicesPaid[[#This Row],[Amount Invoiced]],0)</f>
        <v>0</v>
      </c>
      <c r="BC64" s="18">
        <f>IF(InputInvoicesPaid[[#This Row],[EOMonth]]=EOMONTH(FY04_M09,0),InputInvoicesPaid[[#This Row],[Amount Invoiced]],0)</f>
        <v>0</v>
      </c>
      <c r="BD64" s="18">
        <f>IF(InputInvoicesPaid[[#This Row],[EOMonth]]=EOMONTH(FY04_M10,0),InputInvoicesPaid[[#This Row],[Amount Invoiced]],0)</f>
        <v>0</v>
      </c>
      <c r="BE64" s="18">
        <f>IF(InputInvoicesPaid[[#This Row],[EOMonth]]=EOMONTH(FY04_M11,0),InputInvoicesPaid[[#This Row],[Amount Invoiced]],0)</f>
        <v>0</v>
      </c>
      <c r="BF64" s="18">
        <f>IF(InputInvoicesPaid[[#This Row],[EOMonth]]=EOMONTH(FY04_M12,0),InputInvoicesPaid[[#This Row],[Amount Invoiced]],0)</f>
        <v>0</v>
      </c>
      <c r="BG64" s="18">
        <f>IF(InputInvoicesPaid[[#This Row],[EOMonth]]=EOMONTH(FY05_M01,0),InputInvoicesPaid[[#This Row],[Amount Invoiced]],0)</f>
        <v>0</v>
      </c>
      <c r="BH64" s="18">
        <f>IF(InputInvoicesPaid[[#This Row],[EOMonth]]=EOMONTH(FY05_M02,0),InputInvoicesPaid[[#This Row],[Amount Invoiced]],0)</f>
        <v>0</v>
      </c>
      <c r="BI64" s="18">
        <f>IF(InputInvoicesPaid[[#This Row],[EOMonth]]=EOMONTH(FY05_M03,0),InputInvoicesPaid[[#This Row],[Amount Invoiced]],0)</f>
        <v>0</v>
      </c>
      <c r="BJ64" s="18">
        <f>IF(InputInvoicesPaid[[#This Row],[EOMonth]]=EOMONTH(FY05_M04,0),InputInvoicesPaid[[#This Row],[Amount Invoiced]],0)</f>
        <v>0</v>
      </c>
      <c r="BK64" s="18">
        <f>IF(InputInvoicesPaid[[#This Row],[EOMonth]]=EOMONTH(FY05_M05,0),InputInvoicesPaid[[#This Row],[Amount Invoiced]],0)</f>
        <v>0</v>
      </c>
      <c r="BL64" s="18">
        <f>IF(InputInvoicesPaid[[#This Row],[EOMonth]]=EOMONTH(FY05_M06,0),InputInvoicesPaid[[#This Row],[Amount Invoiced]],0)</f>
        <v>0</v>
      </c>
      <c r="BM64" s="18">
        <f>IF(InputInvoicesPaid[[#This Row],[EOMonth]]=EOMONTH(FY05_M07,0),InputInvoicesPaid[[#This Row],[Amount Invoiced]],0)</f>
        <v>0</v>
      </c>
      <c r="BN64" s="18">
        <f>IF(InputInvoicesPaid[[#This Row],[EOMonth]]=EOMONTH(FY05_M08,0),InputInvoicesPaid[[#This Row],[Amount Invoiced]],0)</f>
        <v>0</v>
      </c>
      <c r="BO64" s="18">
        <f>IF(InputInvoicesPaid[[#This Row],[EOMonth]]=EOMONTH(FY05_M09,0),InputInvoicesPaid[[#This Row],[Amount Invoiced]],0)</f>
        <v>0</v>
      </c>
      <c r="BP64" s="18">
        <f>IF(InputInvoicesPaid[[#This Row],[EOMonth]]=EOMONTH(FY05_M10,0),InputInvoicesPaid[[#This Row],[Amount Invoiced]],0)</f>
        <v>0</v>
      </c>
      <c r="BQ64" s="18">
        <f>IF(InputInvoicesPaid[[#This Row],[EOMonth]]=EOMONTH(FY05_M11,0),InputInvoicesPaid[[#This Row],[Amount Invoiced]],0)</f>
        <v>0</v>
      </c>
      <c r="BR64" s="18">
        <f>IF(InputInvoicesPaid[[#This Row],[EOMonth]]=EOMONTH(FY05_M12,0),InputInvoicesPaid[[#This Row],[Amount Invoiced]],0)</f>
        <v>0</v>
      </c>
    </row>
    <row r="65" spans="2:70" ht="16.5" thickTop="1" thickBot="1" x14ac:dyDescent="0.3">
      <c r="B65" s="68"/>
      <c r="C65" s="6"/>
      <c r="D65" s="68"/>
      <c r="E65" s="68"/>
      <c r="F65" s="11"/>
      <c r="G65" s="6"/>
      <c r="H65" s="69" t="str">
        <f>IF(ISBLANK(InputInvoicesPaid[[#This Row],[Date Invoiced]]),"",EOMONTH(InputInvoicesPaid[[#This Row],[Date Invoiced]],0))</f>
        <v/>
      </c>
      <c r="I65" s="69"/>
      <c r="K65" s="10">
        <f>IF(InputInvoicesPaid[[#This Row],[EOMonth]]=EOMONTH(FY01_M01,0),InputInvoicesPaid[[#This Row],[Amount Invoiced]],0)</f>
        <v>0</v>
      </c>
      <c r="L65" s="10">
        <f>IF(InputInvoicesPaid[[#This Row],[EOMonth]]=EOMONTH(FY01_M02,0),InputInvoicesPaid[[#This Row],[Amount Invoiced]],0)</f>
        <v>0</v>
      </c>
      <c r="M65" s="10">
        <f>IF(InputInvoicesPaid[[#This Row],[EOMonth]]=EOMONTH(FY01_M03,0),InputInvoicesPaid[[#This Row],[Amount Invoiced]],0)</f>
        <v>0</v>
      </c>
      <c r="N65" s="10">
        <f>IF(InputInvoicesPaid[[#This Row],[EOMonth]]=EOMONTH(FY01_M04,0),InputInvoicesPaid[[#This Row],[Amount Invoiced]],0)</f>
        <v>0</v>
      </c>
      <c r="O65" s="10">
        <f>IF(InputInvoicesPaid[[#This Row],[EOMonth]]=EOMONTH(FY01_M05,0),InputInvoicesPaid[[#This Row],[Amount Invoiced]],0)</f>
        <v>0</v>
      </c>
      <c r="P65" s="10">
        <f>IF(InputInvoicesPaid[[#This Row],[EOMonth]]=EOMONTH(FY01_M06,0),InputInvoicesPaid[[#This Row],[Amount Invoiced]],0)</f>
        <v>0</v>
      </c>
      <c r="Q65" s="10">
        <f>IF(InputInvoicesPaid[[#This Row],[EOMonth]]=EOMONTH(FY01_M07,0),InputInvoicesPaid[[#This Row],[Amount Invoiced]],0)</f>
        <v>0</v>
      </c>
      <c r="R65" s="10">
        <f>IF(InputInvoicesPaid[[#This Row],[EOMonth]]=EOMONTH(FY01_M08,0),InputInvoicesPaid[[#This Row],[Amount Invoiced]],0)</f>
        <v>0</v>
      </c>
      <c r="S65" s="10">
        <f>IF(InputInvoicesPaid[[#This Row],[EOMonth]]=EOMONTH(FY01_M09,0),InputInvoicesPaid[[#This Row],[Amount Invoiced]],0)</f>
        <v>0</v>
      </c>
      <c r="T65" s="10">
        <f>IF(InputInvoicesPaid[[#This Row],[EOMonth]]=EOMONTH(FY01_M10,0),InputInvoicesPaid[[#This Row],[Amount Invoiced]],0)</f>
        <v>0</v>
      </c>
      <c r="U65" s="10">
        <f>IF(InputInvoicesPaid[[#This Row],[EOMonth]]=EOMONTH(FY01_M11,0),InputInvoicesPaid[[#This Row],[Amount Invoiced]],0)</f>
        <v>0</v>
      </c>
      <c r="V65" s="10">
        <f>IF(InputInvoicesPaid[[#This Row],[EOMonth]]=EOMONTH(FY01_M12,0),InputInvoicesPaid[[#This Row],[Amount Invoiced]],0)</f>
        <v>0</v>
      </c>
      <c r="W65" s="18">
        <f>IF(InputInvoicesPaid[[#This Row],[EOMonth]]=EOMONTH(FY02_M01,0),InputInvoicesPaid[[#This Row],[Amount Invoiced]],0)</f>
        <v>0</v>
      </c>
      <c r="X65" s="18">
        <f>IF(InputInvoicesPaid[[#This Row],[EOMonth]]=EOMONTH(FY02_M02,0),InputInvoicesPaid[[#This Row],[Amount Invoiced]],0)</f>
        <v>0</v>
      </c>
      <c r="Y65" s="18">
        <f>IF(InputInvoicesPaid[[#This Row],[EOMonth]]=EOMONTH(FY02_M03,0),InputInvoicesPaid[[#This Row],[Amount Invoiced]],0)</f>
        <v>0</v>
      </c>
      <c r="Z65" s="18">
        <f>IF(InputInvoicesPaid[[#This Row],[EOMonth]]=EOMONTH(FY02_M04,0),InputInvoicesPaid[[#This Row],[Amount Invoiced]],0)</f>
        <v>0</v>
      </c>
      <c r="AA65" s="18">
        <f>IF(InputInvoicesPaid[[#This Row],[EOMonth]]=EOMONTH(FY02_M05,0),InputInvoicesPaid[[#This Row],[Amount Invoiced]],0)</f>
        <v>0</v>
      </c>
      <c r="AB65" s="18">
        <f>IF(InputInvoicesPaid[[#This Row],[EOMonth]]=EOMONTH(FY02_M06,0),InputInvoicesPaid[[#This Row],[Amount Invoiced]],0)</f>
        <v>0</v>
      </c>
      <c r="AC65" s="18">
        <f>IF(InputInvoicesPaid[[#This Row],[EOMonth]]=EOMONTH(FY02_M07,0),InputInvoicesPaid[[#This Row],[Amount Invoiced]],0)</f>
        <v>0</v>
      </c>
      <c r="AD65" s="18">
        <f>IF(InputInvoicesPaid[[#This Row],[EOMonth]]=EOMONTH(FY02_M08,0),InputInvoicesPaid[[#This Row],[Amount Invoiced]],0)</f>
        <v>0</v>
      </c>
      <c r="AE65" s="18">
        <f>IF(InputInvoicesPaid[[#This Row],[EOMonth]]=EOMONTH(FY02_M09,0),InputInvoicesPaid[[#This Row],[Amount Invoiced]],0)</f>
        <v>0</v>
      </c>
      <c r="AF65" s="18">
        <f>IF(InputInvoicesPaid[[#This Row],[EOMonth]]=EOMONTH(FY02_M10,0),InputInvoicesPaid[[#This Row],[Amount Invoiced]],0)</f>
        <v>0</v>
      </c>
      <c r="AG65" s="18">
        <f>IF(InputInvoicesPaid[[#This Row],[EOMonth]]=EOMONTH(FY02_M11,0),InputInvoicesPaid[[#This Row],[Amount Invoiced]],0)</f>
        <v>0</v>
      </c>
      <c r="AH65" s="18">
        <f>IF(InputInvoicesPaid[[#This Row],[EOMonth]]=EOMONTH(FY02_M12,0),InputInvoicesPaid[[#This Row],[Amount Invoiced]],0)</f>
        <v>0</v>
      </c>
      <c r="AI65" s="18">
        <f>IF(InputInvoicesPaid[[#This Row],[EOMonth]]=EOMONTH(FY03_M01,0),InputInvoicesPaid[[#This Row],[Amount Invoiced]],0)</f>
        <v>0</v>
      </c>
      <c r="AJ65" s="18">
        <f>IF(InputInvoicesPaid[[#This Row],[EOMonth]]=EOMONTH(FY03_M02,0),InputInvoicesPaid[[#This Row],[Amount Invoiced]],0)</f>
        <v>0</v>
      </c>
      <c r="AK65" s="18">
        <f>IF(InputInvoicesPaid[[#This Row],[EOMonth]]=EOMONTH(FY03_M03,0),InputInvoicesPaid[[#This Row],[Amount Invoiced]],0)</f>
        <v>0</v>
      </c>
      <c r="AL65" s="18">
        <f>IF(InputInvoicesPaid[[#This Row],[EOMonth]]=EOMONTH(FY03_M04,0),InputInvoicesPaid[[#This Row],[Amount Invoiced]],0)</f>
        <v>0</v>
      </c>
      <c r="AM65" s="18">
        <f>IF(InputInvoicesPaid[[#This Row],[EOMonth]]=EOMONTH(FY03_M05,0),InputInvoicesPaid[[#This Row],[Amount Invoiced]],0)</f>
        <v>0</v>
      </c>
      <c r="AN65" s="18">
        <f>IF(InputInvoicesPaid[[#This Row],[EOMonth]]=EOMONTH(FY03_M06,0),InputInvoicesPaid[[#This Row],[Amount Invoiced]],0)</f>
        <v>0</v>
      </c>
      <c r="AO65" s="18">
        <f>IF(InputInvoicesPaid[[#This Row],[EOMonth]]=EOMONTH(FY03_M07,0),InputInvoicesPaid[[#This Row],[Amount Invoiced]],0)</f>
        <v>0</v>
      </c>
      <c r="AP65" s="18">
        <f>IF(InputInvoicesPaid[[#This Row],[EOMonth]]=EOMONTH(FY03_M08,0),InputInvoicesPaid[[#This Row],[Amount Invoiced]],0)</f>
        <v>0</v>
      </c>
      <c r="AQ65" s="18">
        <f>IF(InputInvoicesPaid[[#This Row],[EOMonth]]=EOMONTH(FY03_M09,0),InputInvoicesPaid[[#This Row],[Amount Invoiced]],0)</f>
        <v>0</v>
      </c>
      <c r="AR65" s="18">
        <f>IF(InputInvoicesPaid[[#This Row],[EOMonth]]=EOMONTH(FY03_M10,0),InputInvoicesPaid[[#This Row],[Amount Invoiced]],0)</f>
        <v>0</v>
      </c>
      <c r="AS65" s="18">
        <f>IF(InputInvoicesPaid[[#This Row],[EOMonth]]=EOMONTH(FY03_M11,0),InputInvoicesPaid[[#This Row],[Amount Invoiced]],0)</f>
        <v>0</v>
      </c>
      <c r="AT65" s="18">
        <f>IF(InputInvoicesPaid[[#This Row],[EOMonth]]=EOMONTH(FY03_M12,0),InputInvoicesPaid[[#This Row],[Amount Invoiced]],0)</f>
        <v>0</v>
      </c>
      <c r="AU65" s="18">
        <f>IF(InputInvoicesPaid[[#This Row],[EOMonth]]=EOMONTH(FY04_M01,0),InputInvoicesPaid[[#This Row],[Amount Invoiced]],0)</f>
        <v>0</v>
      </c>
      <c r="AV65" s="18">
        <f>IF(InputInvoicesPaid[[#This Row],[EOMonth]]=EOMONTH(FY04_M02,0),InputInvoicesPaid[[#This Row],[Amount Invoiced]],0)</f>
        <v>0</v>
      </c>
      <c r="AW65" s="18">
        <f>IF(InputInvoicesPaid[[#This Row],[EOMonth]]=EOMONTH(FY04_M03,0),InputInvoicesPaid[[#This Row],[Amount Invoiced]],0)</f>
        <v>0</v>
      </c>
      <c r="AX65" s="18">
        <f>IF(InputInvoicesPaid[[#This Row],[EOMonth]]=EOMONTH(FY04_M04,0),InputInvoicesPaid[[#This Row],[Amount Invoiced]],0)</f>
        <v>0</v>
      </c>
      <c r="AY65" s="18">
        <f>IF(InputInvoicesPaid[[#This Row],[EOMonth]]=EOMONTH(FY04_M05,0),InputInvoicesPaid[[#This Row],[Amount Invoiced]],0)</f>
        <v>0</v>
      </c>
      <c r="AZ65" s="18">
        <f>IF(InputInvoicesPaid[[#This Row],[EOMonth]]=EOMONTH(FY04_M06,0),InputInvoicesPaid[[#This Row],[Amount Invoiced]],0)</f>
        <v>0</v>
      </c>
      <c r="BA65" s="18">
        <f>IF(InputInvoicesPaid[[#This Row],[EOMonth]]=EOMONTH(FY04_M07,0),InputInvoicesPaid[[#This Row],[Amount Invoiced]],0)</f>
        <v>0</v>
      </c>
      <c r="BB65" s="18">
        <f>IF(InputInvoicesPaid[[#This Row],[EOMonth]]=EOMONTH(FY04_M08,0),InputInvoicesPaid[[#This Row],[Amount Invoiced]],0)</f>
        <v>0</v>
      </c>
      <c r="BC65" s="18">
        <f>IF(InputInvoicesPaid[[#This Row],[EOMonth]]=EOMONTH(FY04_M09,0),InputInvoicesPaid[[#This Row],[Amount Invoiced]],0)</f>
        <v>0</v>
      </c>
      <c r="BD65" s="18">
        <f>IF(InputInvoicesPaid[[#This Row],[EOMonth]]=EOMONTH(FY04_M10,0),InputInvoicesPaid[[#This Row],[Amount Invoiced]],0)</f>
        <v>0</v>
      </c>
      <c r="BE65" s="18">
        <f>IF(InputInvoicesPaid[[#This Row],[EOMonth]]=EOMONTH(FY04_M11,0),InputInvoicesPaid[[#This Row],[Amount Invoiced]],0)</f>
        <v>0</v>
      </c>
      <c r="BF65" s="18">
        <f>IF(InputInvoicesPaid[[#This Row],[EOMonth]]=EOMONTH(FY04_M12,0),InputInvoicesPaid[[#This Row],[Amount Invoiced]],0)</f>
        <v>0</v>
      </c>
      <c r="BG65" s="18">
        <f>IF(InputInvoicesPaid[[#This Row],[EOMonth]]=EOMONTH(FY05_M01,0),InputInvoicesPaid[[#This Row],[Amount Invoiced]],0)</f>
        <v>0</v>
      </c>
      <c r="BH65" s="18">
        <f>IF(InputInvoicesPaid[[#This Row],[EOMonth]]=EOMONTH(FY05_M02,0),InputInvoicesPaid[[#This Row],[Amount Invoiced]],0)</f>
        <v>0</v>
      </c>
      <c r="BI65" s="18">
        <f>IF(InputInvoicesPaid[[#This Row],[EOMonth]]=EOMONTH(FY05_M03,0),InputInvoicesPaid[[#This Row],[Amount Invoiced]],0)</f>
        <v>0</v>
      </c>
      <c r="BJ65" s="18">
        <f>IF(InputInvoicesPaid[[#This Row],[EOMonth]]=EOMONTH(FY05_M04,0),InputInvoicesPaid[[#This Row],[Amount Invoiced]],0)</f>
        <v>0</v>
      </c>
      <c r="BK65" s="18">
        <f>IF(InputInvoicesPaid[[#This Row],[EOMonth]]=EOMONTH(FY05_M05,0),InputInvoicesPaid[[#This Row],[Amount Invoiced]],0)</f>
        <v>0</v>
      </c>
      <c r="BL65" s="18">
        <f>IF(InputInvoicesPaid[[#This Row],[EOMonth]]=EOMONTH(FY05_M06,0),InputInvoicesPaid[[#This Row],[Amount Invoiced]],0)</f>
        <v>0</v>
      </c>
      <c r="BM65" s="18">
        <f>IF(InputInvoicesPaid[[#This Row],[EOMonth]]=EOMONTH(FY05_M07,0),InputInvoicesPaid[[#This Row],[Amount Invoiced]],0)</f>
        <v>0</v>
      </c>
      <c r="BN65" s="18">
        <f>IF(InputInvoicesPaid[[#This Row],[EOMonth]]=EOMONTH(FY05_M08,0),InputInvoicesPaid[[#This Row],[Amount Invoiced]],0)</f>
        <v>0</v>
      </c>
      <c r="BO65" s="18">
        <f>IF(InputInvoicesPaid[[#This Row],[EOMonth]]=EOMONTH(FY05_M09,0),InputInvoicesPaid[[#This Row],[Amount Invoiced]],0)</f>
        <v>0</v>
      </c>
      <c r="BP65" s="18">
        <f>IF(InputInvoicesPaid[[#This Row],[EOMonth]]=EOMONTH(FY05_M10,0),InputInvoicesPaid[[#This Row],[Amount Invoiced]],0)</f>
        <v>0</v>
      </c>
      <c r="BQ65" s="18">
        <f>IF(InputInvoicesPaid[[#This Row],[EOMonth]]=EOMONTH(FY05_M11,0),InputInvoicesPaid[[#This Row],[Amount Invoiced]],0)</f>
        <v>0</v>
      </c>
      <c r="BR65" s="18">
        <f>IF(InputInvoicesPaid[[#This Row],[EOMonth]]=EOMONTH(FY05_M12,0),InputInvoicesPaid[[#This Row],[Amount Invoiced]],0)</f>
        <v>0</v>
      </c>
    </row>
    <row r="66" spans="2:70" ht="16.5" thickTop="1" thickBot="1" x14ac:dyDescent="0.3">
      <c r="B66" s="68"/>
      <c r="C66" s="6"/>
      <c r="D66" s="68"/>
      <c r="E66" s="68"/>
      <c r="F66" s="11"/>
      <c r="G66" s="6"/>
      <c r="H66" s="69" t="str">
        <f>IF(ISBLANK(InputInvoicesPaid[[#This Row],[Date Invoiced]]),"",EOMONTH(InputInvoicesPaid[[#This Row],[Date Invoiced]],0))</f>
        <v/>
      </c>
      <c r="I66" s="69"/>
      <c r="K66" s="10">
        <f>IF(InputInvoicesPaid[[#This Row],[EOMonth]]=EOMONTH(FY01_M01,0),InputInvoicesPaid[[#This Row],[Amount Invoiced]],0)</f>
        <v>0</v>
      </c>
      <c r="L66" s="10">
        <f>IF(InputInvoicesPaid[[#This Row],[EOMonth]]=EOMONTH(FY01_M02,0),InputInvoicesPaid[[#This Row],[Amount Invoiced]],0)</f>
        <v>0</v>
      </c>
      <c r="M66" s="10">
        <f>IF(InputInvoicesPaid[[#This Row],[EOMonth]]=EOMONTH(FY01_M03,0),InputInvoicesPaid[[#This Row],[Amount Invoiced]],0)</f>
        <v>0</v>
      </c>
      <c r="N66" s="10">
        <f>IF(InputInvoicesPaid[[#This Row],[EOMonth]]=EOMONTH(FY01_M04,0),InputInvoicesPaid[[#This Row],[Amount Invoiced]],0)</f>
        <v>0</v>
      </c>
      <c r="O66" s="10">
        <f>IF(InputInvoicesPaid[[#This Row],[EOMonth]]=EOMONTH(FY01_M05,0),InputInvoicesPaid[[#This Row],[Amount Invoiced]],0)</f>
        <v>0</v>
      </c>
      <c r="P66" s="10">
        <f>IF(InputInvoicesPaid[[#This Row],[EOMonth]]=EOMONTH(FY01_M06,0),InputInvoicesPaid[[#This Row],[Amount Invoiced]],0)</f>
        <v>0</v>
      </c>
      <c r="Q66" s="10">
        <f>IF(InputInvoicesPaid[[#This Row],[EOMonth]]=EOMONTH(FY01_M07,0),InputInvoicesPaid[[#This Row],[Amount Invoiced]],0)</f>
        <v>0</v>
      </c>
      <c r="R66" s="10">
        <f>IF(InputInvoicesPaid[[#This Row],[EOMonth]]=EOMONTH(FY01_M08,0),InputInvoicesPaid[[#This Row],[Amount Invoiced]],0)</f>
        <v>0</v>
      </c>
      <c r="S66" s="10">
        <f>IF(InputInvoicesPaid[[#This Row],[EOMonth]]=EOMONTH(FY01_M09,0),InputInvoicesPaid[[#This Row],[Amount Invoiced]],0)</f>
        <v>0</v>
      </c>
      <c r="T66" s="10">
        <f>IF(InputInvoicesPaid[[#This Row],[EOMonth]]=EOMONTH(FY01_M10,0),InputInvoicesPaid[[#This Row],[Amount Invoiced]],0)</f>
        <v>0</v>
      </c>
      <c r="U66" s="10">
        <f>IF(InputInvoicesPaid[[#This Row],[EOMonth]]=EOMONTH(FY01_M11,0),InputInvoicesPaid[[#This Row],[Amount Invoiced]],0)</f>
        <v>0</v>
      </c>
      <c r="V66" s="10">
        <f>IF(InputInvoicesPaid[[#This Row],[EOMonth]]=EOMONTH(FY01_M12,0),InputInvoicesPaid[[#This Row],[Amount Invoiced]],0)</f>
        <v>0</v>
      </c>
      <c r="W66" s="18">
        <f>IF(InputInvoicesPaid[[#This Row],[EOMonth]]=EOMONTH(FY02_M01,0),InputInvoicesPaid[[#This Row],[Amount Invoiced]],0)</f>
        <v>0</v>
      </c>
      <c r="X66" s="18">
        <f>IF(InputInvoicesPaid[[#This Row],[EOMonth]]=EOMONTH(FY02_M02,0),InputInvoicesPaid[[#This Row],[Amount Invoiced]],0)</f>
        <v>0</v>
      </c>
      <c r="Y66" s="18">
        <f>IF(InputInvoicesPaid[[#This Row],[EOMonth]]=EOMONTH(FY02_M03,0),InputInvoicesPaid[[#This Row],[Amount Invoiced]],0)</f>
        <v>0</v>
      </c>
      <c r="Z66" s="18">
        <f>IF(InputInvoicesPaid[[#This Row],[EOMonth]]=EOMONTH(FY02_M04,0),InputInvoicesPaid[[#This Row],[Amount Invoiced]],0)</f>
        <v>0</v>
      </c>
      <c r="AA66" s="18">
        <f>IF(InputInvoicesPaid[[#This Row],[EOMonth]]=EOMONTH(FY02_M05,0),InputInvoicesPaid[[#This Row],[Amount Invoiced]],0)</f>
        <v>0</v>
      </c>
      <c r="AB66" s="18">
        <f>IF(InputInvoicesPaid[[#This Row],[EOMonth]]=EOMONTH(FY02_M06,0),InputInvoicesPaid[[#This Row],[Amount Invoiced]],0)</f>
        <v>0</v>
      </c>
      <c r="AC66" s="18">
        <f>IF(InputInvoicesPaid[[#This Row],[EOMonth]]=EOMONTH(FY02_M07,0),InputInvoicesPaid[[#This Row],[Amount Invoiced]],0)</f>
        <v>0</v>
      </c>
      <c r="AD66" s="18">
        <f>IF(InputInvoicesPaid[[#This Row],[EOMonth]]=EOMONTH(FY02_M08,0),InputInvoicesPaid[[#This Row],[Amount Invoiced]],0)</f>
        <v>0</v>
      </c>
      <c r="AE66" s="18">
        <f>IF(InputInvoicesPaid[[#This Row],[EOMonth]]=EOMONTH(FY02_M09,0),InputInvoicesPaid[[#This Row],[Amount Invoiced]],0)</f>
        <v>0</v>
      </c>
      <c r="AF66" s="18">
        <f>IF(InputInvoicesPaid[[#This Row],[EOMonth]]=EOMONTH(FY02_M10,0),InputInvoicesPaid[[#This Row],[Amount Invoiced]],0)</f>
        <v>0</v>
      </c>
      <c r="AG66" s="18">
        <f>IF(InputInvoicesPaid[[#This Row],[EOMonth]]=EOMONTH(FY02_M11,0),InputInvoicesPaid[[#This Row],[Amount Invoiced]],0)</f>
        <v>0</v>
      </c>
      <c r="AH66" s="18">
        <f>IF(InputInvoicesPaid[[#This Row],[EOMonth]]=EOMONTH(FY02_M12,0),InputInvoicesPaid[[#This Row],[Amount Invoiced]],0)</f>
        <v>0</v>
      </c>
      <c r="AI66" s="18">
        <f>IF(InputInvoicesPaid[[#This Row],[EOMonth]]=EOMONTH(FY03_M01,0),InputInvoicesPaid[[#This Row],[Amount Invoiced]],0)</f>
        <v>0</v>
      </c>
      <c r="AJ66" s="18">
        <f>IF(InputInvoicesPaid[[#This Row],[EOMonth]]=EOMONTH(FY03_M02,0),InputInvoicesPaid[[#This Row],[Amount Invoiced]],0)</f>
        <v>0</v>
      </c>
      <c r="AK66" s="18">
        <f>IF(InputInvoicesPaid[[#This Row],[EOMonth]]=EOMONTH(FY03_M03,0),InputInvoicesPaid[[#This Row],[Amount Invoiced]],0)</f>
        <v>0</v>
      </c>
      <c r="AL66" s="18">
        <f>IF(InputInvoicesPaid[[#This Row],[EOMonth]]=EOMONTH(FY03_M04,0),InputInvoicesPaid[[#This Row],[Amount Invoiced]],0)</f>
        <v>0</v>
      </c>
      <c r="AM66" s="18">
        <f>IF(InputInvoicesPaid[[#This Row],[EOMonth]]=EOMONTH(FY03_M05,0),InputInvoicesPaid[[#This Row],[Amount Invoiced]],0)</f>
        <v>0</v>
      </c>
      <c r="AN66" s="18">
        <f>IF(InputInvoicesPaid[[#This Row],[EOMonth]]=EOMONTH(FY03_M06,0),InputInvoicesPaid[[#This Row],[Amount Invoiced]],0)</f>
        <v>0</v>
      </c>
      <c r="AO66" s="18">
        <f>IF(InputInvoicesPaid[[#This Row],[EOMonth]]=EOMONTH(FY03_M07,0),InputInvoicesPaid[[#This Row],[Amount Invoiced]],0)</f>
        <v>0</v>
      </c>
      <c r="AP66" s="18">
        <f>IF(InputInvoicesPaid[[#This Row],[EOMonth]]=EOMONTH(FY03_M08,0),InputInvoicesPaid[[#This Row],[Amount Invoiced]],0)</f>
        <v>0</v>
      </c>
      <c r="AQ66" s="18">
        <f>IF(InputInvoicesPaid[[#This Row],[EOMonth]]=EOMONTH(FY03_M09,0),InputInvoicesPaid[[#This Row],[Amount Invoiced]],0)</f>
        <v>0</v>
      </c>
      <c r="AR66" s="18">
        <f>IF(InputInvoicesPaid[[#This Row],[EOMonth]]=EOMONTH(FY03_M10,0),InputInvoicesPaid[[#This Row],[Amount Invoiced]],0)</f>
        <v>0</v>
      </c>
      <c r="AS66" s="18">
        <f>IF(InputInvoicesPaid[[#This Row],[EOMonth]]=EOMONTH(FY03_M11,0),InputInvoicesPaid[[#This Row],[Amount Invoiced]],0)</f>
        <v>0</v>
      </c>
      <c r="AT66" s="18">
        <f>IF(InputInvoicesPaid[[#This Row],[EOMonth]]=EOMONTH(FY03_M12,0),InputInvoicesPaid[[#This Row],[Amount Invoiced]],0)</f>
        <v>0</v>
      </c>
      <c r="AU66" s="18">
        <f>IF(InputInvoicesPaid[[#This Row],[EOMonth]]=EOMONTH(FY04_M01,0),InputInvoicesPaid[[#This Row],[Amount Invoiced]],0)</f>
        <v>0</v>
      </c>
      <c r="AV66" s="18">
        <f>IF(InputInvoicesPaid[[#This Row],[EOMonth]]=EOMONTH(FY04_M02,0),InputInvoicesPaid[[#This Row],[Amount Invoiced]],0)</f>
        <v>0</v>
      </c>
      <c r="AW66" s="18">
        <f>IF(InputInvoicesPaid[[#This Row],[EOMonth]]=EOMONTH(FY04_M03,0),InputInvoicesPaid[[#This Row],[Amount Invoiced]],0)</f>
        <v>0</v>
      </c>
      <c r="AX66" s="18">
        <f>IF(InputInvoicesPaid[[#This Row],[EOMonth]]=EOMONTH(FY04_M04,0),InputInvoicesPaid[[#This Row],[Amount Invoiced]],0)</f>
        <v>0</v>
      </c>
      <c r="AY66" s="18">
        <f>IF(InputInvoicesPaid[[#This Row],[EOMonth]]=EOMONTH(FY04_M05,0),InputInvoicesPaid[[#This Row],[Amount Invoiced]],0)</f>
        <v>0</v>
      </c>
      <c r="AZ66" s="18">
        <f>IF(InputInvoicesPaid[[#This Row],[EOMonth]]=EOMONTH(FY04_M06,0),InputInvoicesPaid[[#This Row],[Amount Invoiced]],0)</f>
        <v>0</v>
      </c>
      <c r="BA66" s="18">
        <f>IF(InputInvoicesPaid[[#This Row],[EOMonth]]=EOMONTH(FY04_M07,0),InputInvoicesPaid[[#This Row],[Amount Invoiced]],0)</f>
        <v>0</v>
      </c>
      <c r="BB66" s="18">
        <f>IF(InputInvoicesPaid[[#This Row],[EOMonth]]=EOMONTH(FY04_M08,0),InputInvoicesPaid[[#This Row],[Amount Invoiced]],0)</f>
        <v>0</v>
      </c>
      <c r="BC66" s="18">
        <f>IF(InputInvoicesPaid[[#This Row],[EOMonth]]=EOMONTH(FY04_M09,0),InputInvoicesPaid[[#This Row],[Amount Invoiced]],0)</f>
        <v>0</v>
      </c>
      <c r="BD66" s="18">
        <f>IF(InputInvoicesPaid[[#This Row],[EOMonth]]=EOMONTH(FY04_M10,0),InputInvoicesPaid[[#This Row],[Amount Invoiced]],0)</f>
        <v>0</v>
      </c>
      <c r="BE66" s="18">
        <f>IF(InputInvoicesPaid[[#This Row],[EOMonth]]=EOMONTH(FY04_M11,0),InputInvoicesPaid[[#This Row],[Amount Invoiced]],0)</f>
        <v>0</v>
      </c>
      <c r="BF66" s="18">
        <f>IF(InputInvoicesPaid[[#This Row],[EOMonth]]=EOMONTH(FY04_M12,0),InputInvoicesPaid[[#This Row],[Amount Invoiced]],0)</f>
        <v>0</v>
      </c>
      <c r="BG66" s="18">
        <f>IF(InputInvoicesPaid[[#This Row],[EOMonth]]=EOMONTH(FY05_M01,0),InputInvoicesPaid[[#This Row],[Amount Invoiced]],0)</f>
        <v>0</v>
      </c>
      <c r="BH66" s="18">
        <f>IF(InputInvoicesPaid[[#This Row],[EOMonth]]=EOMONTH(FY05_M02,0),InputInvoicesPaid[[#This Row],[Amount Invoiced]],0)</f>
        <v>0</v>
      </c>
      <c r="BI66" s="18">
        <f>IF(InputInvoicesPaid[[#This Row],[EOMonth]]=EOMONTH(FY05_M03,0),InputInvoicesPaid[[#This Row],[Amount Invoiced]],0)</f>
        <v>0</v>
      </c>
      <c r="BJ66" s="18">
        <f>IF(InputInvoicesPaid[[#This Row],[EOMonth]]=EOMONTH(FY05_M04,0),InputInvoicesPaid[[#This Row],[Amount Invoiced]],0)</f>
        <v>0</v>
      </c>
      <c r="BK66" s="18">
        <f>IF(InputInvoicesPaid[[#This Row],[EOMonth]]=EOMONTH(FY05_M05,0),InputInvoicesPaid[[#This Row],[Amount Invoiced]],0)</f>
        <v>0</v>
      </c>
      <c r="BL66" s="18">
        <f>IF(InputInvoicesPaid[[#This Row],[EOMonth]]=EOMONTH(FY05_M06,0),InputInvoicesPaid[[#This Row],[Amount Invoiced]],0)</f>
        <v>0</v>
      </c>
      <c r="BM66" s="18">
        <f>IF(InputInvoicesPaid[[#This Row],[EOMonth]]=EOMONTH(FY05_M07,0),InputInvoicesPaid[[#This Row],[Amount Invoiced]],0)</f>
        <v>0</v>
      </c>
      <c r="BN66" s="18">
        <f>IF(InputInvoicesPaid[[#This Row],[EOMonth]]=EOMONTH(FY05_M08,0),InputInvoicesPaid[[#This Row],[Amount Invoiced]],0)</f>
        <v>0</v>
      </c>
      <c r="BO66" s="18">
        <f>IF(InputInvoicesPaid[[#This Row],[EOMonth]]=EOMONTH(FY05_M09,0),InputInvoicesPaid[[#This Row],[Amount Invoiced]],0)</f>
        <v>0</v>
      </c>
      <c r="BP66" s="18">
        <f>IF(InputInvoicesPaid[[#This Row],[EOMonth]]=EOMONTH(FY05_M10,0),InputInvoicesPaid[[#This Row],[Amount Invoiced]],0)</f>
        <v>0</v>
      </c>
      <c r="BQ66" s="18">
        <f>IF(InputInvoicesPaid[[#This Row],[EOMonth]]=EOMONTH(FY05_M11,0),InputInvoicesPaid[[#This Row],[Amount Invoiced]],0)</f>
        <v>0</v>
      </c>
      <c r="BR66" s="18">
        <f>IF(InputInvoicesPaid[[#This Row],[EOMonth]]=EOMONTH(FY05_M12,0),InputInvoicesPaid[[#This Row],[Amount Invoiced]],0)</f>
        <v>0</v>
      </c>
    </row>
    <row r="67" spans="2:70" ht="16.5" thickTop="1" thickBot="1" x14ac:dyDescent="0.3">
      <c r="B67" s="68"/>
      <c r="C67" s="6"/>
      <c r="D67" s="68"/>
      <c r="E67" s="68"/>
      <c r="F67" s="11"/>
      <c r="G67" s="6"/>
      <c r="H67" s="69" t="str">
        <f>IF(ISBLANK(InputInvoicesPaid[[#This Row],[Date Invoiced]]),"",EOMONTH(InputInvoicesPaid[[#This Row],[Date Invoiced]],0))</f>
        <v/>
      </c>
      <c r="I67" s="69"/>
      <c r="K67" s="10">
        <f>IF(InputInvoicesPaid[[#This Row],[EOMonth]]=EOMONTH(FY01_M01,0),InputInvoicesPaid[[#This Row],[Amount Invoiced]],0)</f>
        <v>0</v>
      </c>
      <c r="L67" s="10">
        <f>IF(InputInvoicesPaid[[#This Row],[EOMonth]]=EOMONTH(FY01_M02,0),InputInvoicesPaid[[#This Row],[Amount Invoiced]],0)</f>
        <v>0</v>
      </c>
      <c r="M67" s="10">
        <f>IF(InputInvoicesPaid[[#This Row],[EOMonth]]=EOMONTH(FY01_M03,0),InputInvoicesPaid[[#This Row],[Amount Invoiced]],0)</f>
        <v>0</v>
      </c>
      <c r="N67" s="10">
        <f>IF(InputInvoicesPaid[[#This Row],[EOMonth]]=EOMONTH(FY01_M04,0),InputInvoicesPaid[[#This Row],[Amount Invoiced]],0)</f>
        <v>0</v>
      </c>
      <c r="O67" s="10">
        <f>IF(InputInvoicesPaid[[#This Row],[EOMonth]]=EOMONTH(FY01_M05,0),InputInvoicesPaid[[#This Row],[Amount Invoiced]],0)</f>
        <v>0</v>
      </c>
      <c r="P67" s="10">
        <f>IF(InputInvoicesPaid[[#This Row],[EOMonth]]=EOMONTH(FY01_M06,0),InputInvoicesPaid[[#This Row],[Amount Invoiced]],0)</f>
        <v>0</v>
      </c>
      <c r="Q67" s="10">
        <f>IF(InputInvoicesPaid[[#This Row],[EOMonth]]=EOMONTH(FY01_M07,0),InputInvoicesPaid[[#This Row],[Amount Invoiced]],0)</f>
        <v>0</v>
      </c>
      <c r="R67" s="10">
        <f>IF(InputInvoicesPaid[[#This Row],[EOMonth]]=EOMONTH(FY01_M08,0),InputInvoicesPaid[[#This Row],[Amount Invoiced]],0)</f>
        <v>0</v>
      </c>
      <c r="S67" s="10">
        <f>IF(InputInvoicesPaid[[#This Row],[EOMonth]]=EOMONTH(FY01_M09,0),InputInvoicesPaid[[#This Row],[Amount Invoiced]],0)</f>
        <v>0</v>
      </c>
      <c r="T67" s="10">
        <f>IF(InputInvoicesPaid[[#This Row],[EOMonth]]=EOMONTH(FY01_M10,0),InputInvoicesPaid[[#This Row],[Amount Invoiced]],0)</f>
        <v>0</v>
      </c>
      <c r="U67" s="10">
        <f>IF(InputInvoicesPaid[[#This Row],[EOMonth]]=EOMONTH(FY01_M11,0),InputInvoicesPaid[[#This Row],[Amount Invoiced]],0)</f>
        <v>0</v>
      </c>
      <c r="V67" s="10">
        <f>IF(InputInvoicesPaid[[#This Row],[EOMonth]]=EOMONTH(FY01_M12,0),InputInvoicesPaid[[#This Row],[Amount Invoiced]],0)</f>
        <v>0</v>
      </c>
      <c r="W67" s="18">
        <f>IF(InputInvoicesPaid[[#This Row],[EOMonth]]=EOMONTH(FY02_M01,0),InputInvoicesPaid[[#This Row],[Amount Invoiced]],0)</f>
        <v>0</v>
      </c>
      <c r="X67" s="18">
        <f>IF(InputInvoicesPaid[[#This Row],[EOMonth]]=EOMONTH(FY02_M02,0),InputInvoicesPaid[[#This Row],[Amount Invoiced]],0)</f>
        <v>0</v>
      </c>
      <c r="Y67" s="18">
        <f>IF(InputInvoicesPaid[[#This Row],[EOMonth]]=EOMONTH(FY02_M03,0),InputInvoicesPaid[[#This Row],[Amount Invoiced]],0)</f>
        <v>0</v>
      </c>
      <c r="Z67" s="18">
        <f>IF(InputInvoicesPaid[[#This Row],[EOMonth]]=EOMONTH(FY02_M04,0),InputInvoicesPaid[[#This Row],[Amount Invoiced]],0)</f>
        <v>0</v>
      </c>
      <c r="AA67" s="18">
        <f>IF(InputInvoicesPaid[[#This Row],[EOMonth]]=EOMONTH(FY02_M05,0),InputInvoicesPaid[[#This Row],[Amount Invoiced]],0)</f>
        <v>0</v>
      </c>
      <c r="AB67" s="18">
        <f>IF(InputInvoicesPaid[[#This Row],[EOMonth]]=EOMONTH(FY02_M06,0),InputInvoicesPaid[[#This Row],[Amount Invoiced]],0)</f>
        <v>0</v>
      </c>
      <c r="AC67" s="18">
        <f>IF(InputInvoicesPaid[[#This Row],[EOMonth]]=EOMONTH(FY02_M07,0),InputInvoicesPaid[[#This Row],[Amount Invoiced]],0)</f>
        <v>0</v>
      </c>
      <c r="AD67" s="18">
        <f>IF(InputInvoicesPaid[[#This Row],[EOMonth]]=EOMONTH(FY02_M08,0),InputInvoicesPaid[[#This Row],[Amount Invoiced]],0)</f>
        <v>0</v>
      </c>
      <c r="AE67" s="18">
        <f>IF(InputInvoicesPaid[[#This Row],[EOMonth]]=EOMONTH(FY02_M09,0),InputInvoicesPaid[[#This Row],[Amount Invoiced]],0)</f>
        <v>0</v>
      </c>
      <c r="AF67" s="18">
        <f>IF(InputInvoicesPaid[[#This Row],[EOMonth]]=EOMONTH(FY02_M10,0),InputInvoicesPaid[[#This Row],[Amount Invoiced]],0)</f>
        <v>0</v>
      </c>
      <c r="AG67" s="18">
        <f>IF(InputInvoicesPaid[[#This Row],[EOMonth]]=EOMONTH(FY02_M11,0),InputInvoicesPaid[[#This Row],[Amount Invoiced]],0)</f>
        <v>0</v>
      </c>
      <c r="AH67" s="18">
        <f>IF(InputInvoicesPaid[[#This Row],[EOMonth]]=EOMONTH(FY02_M12,0),InputInvoicesPaid[[#This Row],[Amount Invoiced]],0)</f>
        <v>0</v>
      </c>
      <c r="AI67" s="18">
        <f>IF(InputInvoicesPaid[[#This Row],[EOMonth]]=EOMONTH(FY03_M01,0),InputInvoicesPaid[[#This Row],[Amount Invoiced]],0)</f>
        <v>0</v>
      </c>
      <c r="AJ67" s="18">
        <f>IF(InputInvoicesPaid[[#This Row],[EOMonth]]=EOMONTH(FY03_M02,0),InputInvoicesPaid[[#This Row],[Amount Invoiced]],0)</f>
        <v>0</v>
      </c>
      <c r="AK67" s="18">
        <f>IF(InputInvoicesPaid[[#This Row],[EOMonth]]=EOMONTH(FY03_M03,0),InputInvoicesPaid[[#This Row],[Amount Invoiced]],0)</f>
        <v>0</v>
      </c>
      <c r="AL67" s="18">
        <f>IF(InputInvoicesPaid[[#This Row],[EOMonth]]=EOMONTH(FY03_M04,0),InputInvoicesPaid[[#This Row],[Amount Invoiced]],0)</f>
        <v>0</v>
      </c>
      <c r="AM67" s="18">
        <f>IF(InputInvoicesPaid[[#This Row],[EOMonth]]=EOMONTH(FY03_M05,0),InputInvoicesPaid[[#This Row],[Amount Invoiced]],0)</f>
        <v>0</v>
      </c>
      <c r="AN67" s="18">
        <f>IF(InputInvoicesPaid[[#This Row],[EOMonth]]=EOMONTH(FY03_M06,0),InputInvoicesPaid[[#This Row],[Amount Invoiced]],0)</f>
        <v>0</v>
      </c>
      <c r="AO67" s="18">
        <f>IF(InputInvoicesPaid[[#This Row],[EOMonth]]=EOMONTH(FY03_M07,0),InputInvoicesPaid[[#This Row],[Amount Invoiced]],0)</f>
        <v>0</v>
      </c>
      <c r="AP67" s="18">
        <f>IF(InputInvoicesPaid[[#This Row],[EOMonth]]=EOMONTH(FY03_M08,0),InputInvoicesPaid[[#This Row],[Amount Invoiced]],0)</f>
        <v>0</v>
      </c>
      <c r="AQ67" s="18">
        <f>IF(InputInvoicesPaid[[#This Row],[EOMonth]]=EOMONTH(FY03_M09,0),InputInvoicesPaid[[#This Row],[Amount Invoiced]],0)</f>
        <v>0</v>
      </c>
      <c r="AR67" s="18">
        <f>IF(InputInvoicesPaid[[#This Row],[EOMonth]]=EOMONTH(FY03_M10,0),InputInvoicesPaid[[#This Row],[Amount Invoiced]],0)</f>
        <v>0</v>
      </c>
      <c r="AS67" s="18">
        <f>IF(InputInvoicesPaid[[#This Row],[EOMonth]]=EOMONTH(FY03_M11,0),InputInvoicesPaid[[#This Row],[Amount Invoiced]],0)</f>
        <v>0</v>
      </c>
      <c r="AT67" s="18">
        <f>IF(InputInvoicesPaid[[#This Row],[EOMonth]]=EOMONTH(FY03_M12,0),InputInvoicesPaid[[#This Row],[Amount Invoiced]],0)</f>
        <v>0</v>
      </c>
      <c r="AU67" s="18">
        <f>IF(InputInvoicesPaid[[#This Row],[EOMonth]]=EOMONTH(FY04_M01,0),InputInvoicesPaid[[#This Row],[Amount Invoiced]],0)</f>
        <v>0</v>
      </c>
      <c r="AV67" s="18">
        <f>IF(InputInvoicesPaid[[#This Row],[EOMonth]]=EOMONTH(FY04_M02,0),InputInvoicesPaid[[#This Row],[Amount Invoiced]],0)</f>
        <v>0</v>
      </c>
      <c r="AW67" s="18">
        <f>IF(InputInvoicesPaid[[#This Row],[EOMonth]]=EOMONTH(FY04_M03,0),InputInvoicesPaid[[#This Row],[Amount Invoiced]],0)</f>
        <v>0</v>
      </c>
      <c r="AX67" s="18">
        <f>IF(InputInvoicesPaid[[#This Row],[EOMonth]]=EOMONTH(FY04_M04,0),InputInvoicesPaid[[#This Row],[Amount Invoiced]],0)</f>
        <v>0</v>
      </c>
      <c r="AY67" s="18">
        <f>IF(InputInvoicesPaid[[#This Row],[EOMonth]]=EOMONTH(FY04_M05,0),InputInvoicesPaid[[#This Row],[Amount Invoiced]],0)</f>
        <v>0</v>
      </c>
      <c r="AZ67" s="18">
        <f>IF(InputInvoicesPaid[[#This Row],[EOMonth]]=EOMONTH(FY04_M06,0),InputInvoicesPaid[[#This Row],[Amount Invoiced]],0)</f>
        <v>0</v>
      </c>
      <c r="BA67" s="18">
        <f>IF(InputInvoicesPaid[[#This Row],[EOMonth]]=EOMONTH(FY04_M07,0),InputInvoicesPaid[[#This Row],[Amount Invoiced]],0)</f>
        <v>0</v>
      </c>
      <c r="BB67" s="18">
        <f>IF(InputInvoicesPaid[[#This Row],[EOMonth]]=EOMONTH(FY04_M08,0),InputInvoicesPaid[[#This Row],[Amount Invoiced]],0)</f>
        <v>0</v>
      </c>
      <c r="BC67" s="18">
        <f>IF(InputInvoicesPaid[[#This Row],[EOMonth]]=EOMONTH(FY04_M09,0),InputInvoicesPaid[[#This Row],[Amount Invoiced]],0)</f>
        <v>0</v>
      </c>
      <c r="BD67" s="18">
        <f>IF(InputInvoicesPaid[[#This Row],[EOMonth]]=EOMONTH(FY04_M10,0),InputInvoicesPaid[[#This Row],[Amount Invoiced]],0)</f>
        <v>0</v>
      </c>
      <c r="BE67" s="18">
        <f>IF(InputInvoicesPaid[[#This Row],[EOMonth]]=EOMONTH(FY04_M11,0),InputInvoicesPaid[[#This Row],[Amount Invoiced]],0)</f>
        <v>0</v>
      </c>
      <c r="BF67" s="18">
        <f>IF(InputInvoicesPaid[[#This Row],[EOMonth]]=EOMONTH(FY04_M12,0),InputInvoicesPaid[[#This Row],[Amount Invoiced]],0)</f>
        <v>0</v>
      </c>
      <c r="BG67" s="18">
        <f>IF(InputInvoicesPaid[[#This Row],[EOMonth]]=EOMONTH(FY05_M01,0),InputInvoicesPaid[[#This Row],[Amount Invoiced]],0)</f>
        <v>0</v>
      </c>
      <c r="BH67" s="18">
        <f>IF(InputInvoicesPaid[[#This Row],[EOMonth]]=EOMONTH(FY05_M02,0),InputInvoicesPaid[[#This Row],[Amount Invoiced]],0)</f>
        <v>0</v>
      </c>
      <c r="BI67" s="18">
        <f>IF(InputInvoicesPaid[[#This Row],[EOMonth]]=EOMONTH(FY05_M03,0),InputInvoicesPaid[[#This Row],[Amount Invoiced]],0)</f>
        <v>0</v>
      </c>
      <c r="BJ67" s="18">
        <f>IF(InputInvoicesPaid[[#This Row],[EOMonth]]=EOMONTH(FY05_M04,0),InputInvoicesPaid[[#This Row],[Amount Invoiced]],0)</f>
        <v>0</v>
      </c>
      <c r="BK67" s="18">
        <f>IF(InputInvoicesPaid[[#This Row],[EOMonth]]=EOMONTH(FY05_M05,0),InputInvoicesPaid[[#This Row],[Amount Invoiced]],0)</f>
        <v>0</v>
      </c>
      <c r="BL67" s="18">
        <f>IF(InputInvoicesPaid[[#This Row],[EOMonth]]=EOMONTH(FY05_M06,0),InputInvoicesPaid[[#This Row],[Amount Invoiced]],0)</f>
        <v>0</v>
      </c>
      <c r="BM67" s="18">
        <f>IF(InputInvoicesPaid[[#This Row],[EOMonth]]=EOMONTH(FY05_M07,0),InputInvoicesPaid[[#This Row],[Amount Invoiced]],0)</f>
        <v>0</v>
      </c>
      <c r="BN67" s="18">
        <f>IF(InputInvoicesPaid[[#This Row],[EOMonth]]=EOMONTH(FY05_M08,0),InputInvoicesPaid[[#This Row],[Amount Invoiced]],0)</f>
        <v>0</v>
      </c>
      <c r="BO67" s="18">
        <f>IF(InputInvoicesPaid[[#This Row],[EOMonth]]=EOMONTH(FY05_M09,0),InputInvoicesPaid[[#This Row],[Amount Invoiced]],0)</f>
        <v>0</v>
      </c>
      <c r="BP67" s="18">
        <f>IF(InputInvoicesPaid[[#This Row],[EOMonth]]=EOMONTH(FY05_M10,0),InputInvoicesPaid[[#This Row],[Amount Invoiced]],0)</f>
        <v>0</v>
      </c>
      <c r="BQ67" s="18">
        <f>IF(InputInvoicesPaid[[#This Row],[EOMonth]]=EOMONTH(FY05_M11,0),InputInvoicesPaid[[#This Row],[Amount Invoiced]],0)</f>
        <v>0</v>
      </c>
      <c r="BR67" s="18">
        <f>IF(InputInvoicesPaid[[#This Row],[EOMonth]]=EOMONTH(FY05_M12,0),InputInvoicesPaid[[#This Row],[Amount Invoiced]],0)</f>
        <v>0</v>
      </c>
    </row>
    <row r="68" spans="2:70" ht="16.5" thickTop="1" thickBot="1" x14ac:dyDescent="0.3">
      <c r="B68" s="68"/>
      <c r="C68" s="6"/>
      <c r="D68" s="68"/>
      <c r="E68" s="68"/>
      <c r="F68" s="11"/>
      <c r="G68" s="6"/>
      <c r="H68" s="69" t="str">
        <f>IF(ISBLANK(InputInvoicesPaid[[#This Row],[Date Invoiced]]),"",EOMONTH(InputInvoicesPaid[[#This Row],[Date Invoiced]],0))</f>
        <v/>
      </c>
      <c r="I68" s="69"/>
      <c r="K68" s="10">
        <f>IF(InputInvoicesPaid[[#This Row],[EOMonth]]=EOMONTH(FY01_M01,0),InputInvoicesPaid[[#This Row],[Amount Invoiced]],0)</f>
        <v>0</v>
      </c>
      <c r="L68" s="10">
        <f>IF(InputInvoicesPaid[[#This Row],[EOMonth]]=EOMONTH(FY01_M02,0),InputInvoicesPaid[[#This Row],[Amount Invoiced]],0)</f>
        <v>0</v>
      </c>
      <c r="M68" s="10">
        <f>IF(InputInvoicesPaid[[#This Row],[EOMonth]]=EOMONTH(FY01_M03,0),InputInvoicesPaid[[#This Row],[Amount Invoiced]],0)</f>
        <v>0</v>
      </c>
      <c r="N68" s="10">
        <f>IF(InputInvoicesPaid[[#This Row],[EOMonth]]=EOMONTH(FY01_M04,0),InputInvoicesPaid[[#This Row],[Amount Invoiced]],0)</f>
        <v>0</v>
      </c>
      <c r="O68" s="10">
        <f>IF(InputInvoicesPaid[[#This Row],[EOMonth]]=EOMONTH(FY01_M05,0),InputInvoicesPaid[[#This Row],[Amount Invoiced]],0)</f>
        <v>0</v>
      </c>
      <c r="P68" s="10">
        <f>IF(InputInvoicesPaid[[#This Row],[EOMonth]]=EOMONTH(FY01_M06,0),InputInvoicesPaid[[#This Row],[Amount Invoiced]],0)</f>
        <v>0</v>
      </c>
      <c r="Q68" s="10">
        <f>IF(InputInvoicesPaid[[#This Row],[EOMonth]]=EOMONTH(FY01_M07,0),InputInvoicesPaid[[#This Row],[Amount Invoiced]],0)</f>
        <v>0</v>
      </c>
      <c r="R68" s="10">
        <f>IF(InputInvoicesPaid[[#This Row],[EOMonth]]=EOMONTH(FY01_M08,0),InputInvoicesPaid[[#This Row],[Amount Invoiced]],0)</f>
        <v>0</v>
      </c>
      <c r="S68" s="10">
        <f>IF(InputInvoicesPaid[[#This Row],[EOMonth]]=EOMONTH(FY01_M09,0),InputInvoicesPaid[[#This Row],[Amount Invoiced]],0)</f>
        <v>0</v>
      </c>
      <c r="T68" s="10">
        <f>IF(InputInvoicesPaid[[#This Row],[EOMonth]]=EOMONTH(FY01_M10,0),InputInvoicesPaid[[#This Row],[Amount Invoiced]],0)</f>
        <v>0</v>
      </c>
      <c r="U68" s="10">
        <f>IF(InputInvoicesPaid[[#This Row],[EOMonth]]=EOMONTH(FY01_M11,0),InputInvoicesPaid[[#This Row],[Amount Invoiced]],0)</f>
        <v>0</v>
      </c>
      <c r="V68" s="10">
        <f>IF(InputInvoicesPaid[[#This Row],[EOMonth]]=EOMONTH(FY01_M12,0),InputInvoicesPaid[[#This Row],[Amount Invoiced]],0)</f>
        <v>0</v>
      </c>
      <c r="W68" s="18">
        <f>IF(InputInvoicesPaid[[#This Row],[EOMonth]]=EOMONTH(FY02_M01,0),InputInvoicesPaid[[#This Row],[Amount Invoiced]],0)</f>
        <v>0</v>
      </c>
      <c r="X68" s="18">
        <f>IF(InputInvoicesPaid[[#This Row],[EOMonth]]=EOMONTH(FY02_M02,0),InputInvoicesPaid[[#This Row],[Amount Invoiced]],0)</f>
        <v>0</v>
      </c>
      <c r="Y68" s="18">
        <f>IF(InputInvoicesPaid[[#This Row],[EOMonth]]=EOMONTH(FY02_M03,0),InputInvoicesPaid[[#This Row],[Amount Invoiced]],0)</f>
        <v>0</v>
      </c>
      <c r="Z68" s="18">
        <f>IF(InputInvoicesPaid[[#This Row],[EOMonth]]=EOMONTH(FY02_M04,0),InputInvoicesPaid[[#This Row],[Amount Invoiced]],0)</f>
        <v>0</v>
      </c>
      <c r="AA68" s="18">
        <f>IF(InputInvoicesPaid[[#This Row],[EOMonth]]=EOMONTH(FY02_M05,0),InputInvoicesPaid[[#This Row],[Amount Invoiced]],0)</f>
        <v>0</v>
      </c>
      <c r="AB68" s="18">
        <f>IF(InputInvoicesPaid[[#This Row],[EOMonth]]=EOMONTH(FY02_M06,0),InputInvoicesPaid[[#This Row],[Amount Invoiced]],0)</f>
        <v>0</v>
      </c>
      <c r="AC68" s="18">
        <f>IF(InputInvoicesPaid[[#This Row],[EOMonth]]=EOMONTH(FY02_M07,0),InputInvoicesPaid[[#This Row],[Amount Invoiced]],0)</f>
        <v>0</v>
      </c>
      <c r="AD68" s="18">
        <f>IF(InputInvoicesPaid[[#This Row],[EOMonth]]=EOMONTH(FY02_M08,0),InputInvoicesPaid[[#This Row],[Amount Invoiced]],0)</f>
        <v>0</v>
      </c>
      <c r="AE68" s="18">
        <f>IF(InputInvoicesPaid[[#This Row],[EOMonth]]=EOMONTH(FY02_M09,0),InputInvoicesPaid[[#This Row],[Amount Invoiced]],0)</f>
        <v>0</v>
      </c>
      <c r="AF68" s="18">
        <f>IF(InputInvoicesPaid[[#This Row],[EOMonth]]=EOMONTH(FY02_M10,0),InputInvoicesPaid[[#This Row],[Amount Invoiced]],0)</f>
        <v>0</v>
      </c>
      <c r="AG68" s="18">
        <f>IF(InputInvoicesPaid[[#This Row],[EOMonth]]=EOMONTH(FY02_M11,0),InputInvoicesPaid[[#This Row],[Amount Invoiced]],0)</f>
        <v>0</v>
      </c>
      <c r="AH68" s="18">
        <f>IF(InputInvoicesPaid[[#This Row],[EOMonth]]=EOMONTH(FY02_M12,0),InputInvoicesPaid[[#This Row],[Amount Invoiced]],0)</f>
        <v>0</v>
      </c>
      <c r="AI68" s="18">
        <f>IF(InputInvoicesPaid[[#This Row],[EOMonth]]=EOMONTH(FY03_M01,0),InputInvoicesPaid[[#This Row],[Amount Invoiced]],0)</f>
        <v>0</v>
      </c>
      <c r="AJ68" s="18">
        <f>IF(InputInvoicesPaid[[#This Row],[EOMonth]]=EOMONTH(FY03_M02,0),InputInvoicesPaid[[#This Row],[Amount Invoiced]],0)</f>
        <v>0</v>
      </c>
      <c r="AK68" s="18">
        <f>IF(InputInvoicesPaid[[#This Row],[EOMonth]]=EOMONTH(FY03_M03,0),InputInvoicesPaid[[#This Row],[Amount Invoiced]],0)</f>
        <v>0</v>
      </c>
      <c r="AL68" s="18">
        <f>IF(InputInvoicesPaid[[#This Row],[EOMonth]]=EOMONTH(FY03_M04,0),InputInvoicesPaid[[#This Row],[Amount Invoiced]],0)</f>
        <v>0</v>
      </c>
      <c r="AM68" s="18">
        <f>IF(InputInvoicesPaid[[#This Row],[EOMonth]]=EOMONTH(FY03_M05,0),InputInvoicesPaid[[#This Row],[Amount Invoiced]],0)</f>
        <v>0</v>
      </c>
      <c r="AN68" s="18">
        <f>IF(InputInvoicesPaid[[#This Row],[EOMonth]]=EOMONTH(FY03_M06,0),InputInvoicesPaid[[#This Row],[Amount Invoiced]],0)</f>
        <v>0</v>
      </c>
      <c r="AO68" s="18">
        <f>IF(InputInvoicesPaid[[#This Row],[EOMonth]]=EOMONTH(FY03_M07,0),InputInvoicesPaid[[#This Row],[Amount Invoiced]],0)</f>
        <v>0</v>
      </c>
      <c r="AP68" s="18">
        <f>IF(InputInvoicesPaid[[#This Row],[EOMonth]]=EOMONTH(FY03_M08,0),InputInvoicesPaid[[#This Row],[Amount Invoiced]],0)</f>
        <v>0</v>
      </c>
      <c r="AQ68" s="18">
        <f>IF(InputInvoicesPaid[[#This Row],[EOMonth]]=EOMONTH(FY03_M09,0),InputInvoicesPaid[[#This Row],[Amount Invoiced]],0)</f>
        <v>0</v>
      </c>
      <c r="AR68" s="18">
        <f>IF(InputInvoicesPaid[[#This Row],[EOMonth]]=EOMONTH(FY03_M10,0),InputInvoicesPaid[[#This Row],[Amount Invoiced]],0)</f>
        <v>0</v>
      </c>
      <c r="AS68" s="18">
        <f>IF(InputInvoicesPaid[[#This Row],[EOMonth]]=EOMONTH(FY03_M11,0),InputInvoicesPaid[[#This Row],[Amount Invoiced]],0)</f>
        <v>0</v>
      </c>
      <c r="AT68" s="18">
        <f>IF(InputInvoicesPaid[[#This Row],[EOMonth]]=EOMONTH(FY03_M12,0),InputInvoicesPaid[[#This Row],[Amount Invoiced]],0)</f>
        <v>0</v>
      </c>
      <c r="AU68" s="18">
        <f>IF(InputInvoicesPaid[[#This Row],[EOMonth]]=EOMONTH(FY04_M01,0),InputInvoicesPaid[[#This Row],[Amount Invoiced]],0)</f>
        <v>0</v>
      </c>
      <c r="AV68" s="18">
        <f>IF(InputInvoicesPaid[[#This Row],[EOMonth]]=EOMONTH(FY04_M02,0),InputInvoicesPaid[[#This Row],[Amount Invoiced]],0)</f>
        <v>0</v>
      </c>
      <c r="AW68" s="18">
        <f>IF(InputInvoicesPaid[[#This Row],[EOMonth]]=EOMONTH(FY04_M03,0),InputInvoicesPaid[[#This Row],[Amount Invoiced]],0)</f>
        <v>0</v>
      </c>
      <c r="AX68" s="18">
        <f>IF(InputInvoicesPaid[[#This Row],[EOMonth]]=EOMONTH(FY04_M04,0),InputInvoicesPaid[[#This Row],[Amount Invoiced]],0)</f>
        <v>0</v>
      </c>
      <c r="AY68" s="18">
        <f>IF(InputInvoicesPaid[[#This Row],[EOMonth]]=EOMONTH(FY04_M05,0),InputInvoicesPaid[[#This Row],[Amount Invoiced]],0)</f>
        <v>0</v>
      </c>
      <c r="AZ68" s="18">
        <f>IF(InputInvoicesPaid[[#This Row],[EOMonth]]=EOMONTH(FY04_M06,0),InputInvoicesPaid[[#This Row],[Amount Invoiced]],0)</f>
        <v>0</v>
      </c>
      <c r="BA68" s="18">
        <f>IF(InputInvoicesPaid[[#This Row],[EOMonth]]=EOMONTH(FY04_M07,0),InputInvoicesPaid[[#This Row],[Amount Invoiced]],0)</f>
        <v>0</v>
      </c>
      <c r="BB68" s="18">
        <f>IF(InputInvoicesPaid[[#This Row],[EOMonth]]=EOMONTH(FY04_M08,0),InputInvoicesPaid[[#This Row],[Amount Invoiced]],0)</f>
        <v>0</v>
      </c>
      <c r="BC68" s="18">
        <f>IF(InputInvoicesPaid[[#This Row],[EOMonth]]=EOMONTH(FY04_M09,0),InputInvoicesPaid[[#This Row],[Amount Invoiced]],0)</f>
        <v>0</v>
      </c>
      <c r="BD68" s="18">
        <f>IF(InputInvoicesPaid[[#This Row],[EOMonth]]=EOMONTH(FY04_M10,0),InputInvoicesPaid[[#This Row],[Amount Invoiced]],0)</f>
        <v>0</v>
      </c>
      <c r="BE68" s="18">
        <f>IF(InputInvoicesPaid[[#This Row],[EOMonth]]=EOMONTH(FY04_M11,0),InputInvoicesPaid[[#This Row],[Amount Invoiced]],0)</f>
        <v>0</v>
      </c>
      <c r="BF68" s="18">
        <f>IF(InputInvoicesPaid[[#This Row],[EOMonth]]=EOMONTH(FY04_M12,0),InputInvoicesPaid[[#This Row],[Amount Invoiced]],0)</f>
        <v>0</v>
      </c>
      <c r="BG68" s="18">
        <f>IF(InputInvoicesPaid[[#This Row],[EOMonth]]=EOMONTH(FY05_M01,0),InputInvoicesPaid[[#This Row],[Amount Invoiced]],0)</f>
        <v>0</v>
      </c>
      <c r="BH68" s="18">
        <f>IF(InputInvoicesPaid[[#This Row],[EOMonth]]=EOMONTH(FY05_M02,0),InputInvoicesPaid[[#This Row],[Amount Invoiced]],0)</f>
        <v>0</v>
      </c>
      <c r="BI68" s="18">
        <f>IF(InputInvoicesPaid[[#This Row],[EOMonth]]=EOMONTH(FY05_M03,0),InputInvoicesPaid[[#This Row],[Amount Invoiced]],0)</f>
        <v>0</v>
      </c>
      <c r="BJ68" s="18">
        <f>IF(InputInvoicesPaid[[#This Row],[EOMonth]]=EOMONTH(FY05_M04,0),InputInvoicesPaid[[#This Row],[Amount Invoiced]],0)</f>
        <v>0</v>
      </c>
      <c r="BK68" s="18">
        <f>IF(InputInvoicesPaid[[#This Row],[EOMonth]]=EOMONTH(FY05_M05,0),InputInvoicesPaid[[#This Row],[Amount Invoiced]],0)</f>
        <v>0</v>
      </c>
      <c r="BL68" s="18">
        <f>IF(InputInvoicesPaid[[#This Row],[EOMonth]]=EOMONTH(FY05_M06,0),InputInvoicesPaid[[#This Row],[Amount Invoiced]],0)</f>
        <v>0</v>
      </c>
      <c r="BM68" s="18">
        <f>IF(InputInvoicesPaid[[#This Row],[EOMonth]]=EOMONTH(FY05_M07,0),InputInvoicesPaid[[#This Row],[Amount Invoiced]],0)</f>
        <v>0</v>
      </c>
      <c r="BN68" s="18">
        <f>IF(InputInvoicesPaid[[#This Row],[EOMonth]]=EOMONTH(FY05_M08,0),InputInvoicesPaid[[#This Row],[Amount Invoiced]],0)</f>
        <v>0</v>
      </c>
      <c r="BO68" s="18">
        <f>IF(InputInvoicesPaid[[#This Row],[EOMonth]]=EOMONTH(FY05_M09,0),InputInvoicesPaid[[#This Row],[Amount Invoiced]],0)</f>
        <v>0</v>
      </c>
      <c r="BP68" s="18">
        <f>IF(InputInvoicesPaid[[#This Row],[EOMonth]]=EOMONTH(FY05_M10,0),InputInvoicesPaid[[#This Row],[Amount Invoiced]],0)</f>
        <v>0</v>
      </c>
      <c r="BQ68" s="18">
        <f>IF(InputInvoicesPaid[[#This Row],[EOMonth]]=EOMONTH(FY05_M11,0),InputInvoicesPaid[[#This Row],[Amount Invoiced]],0)</f>
        <v>0</v>
      </c>
      <c r="BR68" s="18">
        <f>IF(InputInvoicesPaid[[#This Row],[EOMonth]]=EOMONTH(FY05_M12,0),InputInvoicesPaid[[#This Row],[Amount Invoiced]],0)</f>
        <v>0</v>
      </c>
    </row>
    <row r="69" spans="2:70" ht="16.5" thickTop="1" thickBot="1" x14ac:dyDescent="0.3">
      <c r="B69" s="68"/>
      <c r="C69" s="6"/>
      <c r="D69" s="68"/>
      <c r="E69" s="68"/>
      <c r="F69" s="11"/>
      <c r="G69" s="6"/>
      <c r="H69" s="69" t="str">
        <f>IF(ISBLANK(InputInvoicesPaid[[#This Row],[Date Invoiced]]),"",EOMONTH(InputInvoicesPaid[[#This Row],[Date Invoiced]],0))</f>
        <v/>
      </c>
      <c r="I69" s="69"/>
      <c r="K69" s="10">
        <f>IF(InputInvoicesPaid[[#This Row],[EOMonth]]=EOMONTH(FY01_M01,0),InputInvoicesPaid[[#This Row],[Amount Invoiced]],0)</f>
        <v>0</v>
      </c>
      <c r="L69" s="10">
        <f>IF(InputInvoicesPaid[[#This Row],[EOMonth]]=EOMONTH(FY01_M02,0),InputInvoicesPaid[[#This Row],[Amount Invoiced]],0)</f>
        <v>0</v>
      </c>
      <c r="M69" s="10">
        <f>IF(InputInvoicesPaid[[#This Row],[EOMonth]]=EOMONTH(FY01_M03,0),InputInvoicesPaid[[#This Row],[Amount Invoiced]],0)</f>
        <v>0</v>
      </c>
      <c r="N69" s="10">
        <f>IF(InputInvoicesPaid[[#This Row],[EOMonth]]=EOMONTH(FY01_M04,0),InputInvoicesPaid[[#This Row],[Amount Invoiced]],0)</f>
        <v>0</v>
      </c>
      <c r="O69" s="10">
        <f>IF(InputInvoicesPaid[[#This Row],[EOMonth]]=EOMONTH(FY01_M05,0),InputInvoicesPaid[[#This Row],[Amount Invoiced]],0)</f>
        <v>0</v>
      </c>
      <c r="P69" s="10">
        <f>IF(InputInvoicesPaid[[#This Row],[EOMonth]]=EOMONTH(FY01_M06,0),InputInvoicesPaid[[#This Row],[Amount Invoiced]],0)</f>
        <v>0</v>
      </c>
      <c r="Q69" s="10">
        <f>IF(InputInvoicesPaid[[#This Row],[EOMonth]]=EOMONTH(FY01_M07,0),InputInvoicesPaid[[#This Row],[Amount Invoiced]],0)</f>
        <v>0</v>
      </c>
      <c r="R69" s="10">
        <f>IF(InputInvoicesPaid[[#This Row],[EOMonth]]=EOMONTH(FY01_M08,0),InputInvoicesPaid[[#This Row],[Amount Invoiced]],0)</f>
        <v>0</v>
      </c>
      <c r="S69" s="10">
        <f>IF(InputInvoicesPaid[[#This Row],[EOMonth]]=EOMONTH(FY01_M09,0),InputInvoicesPaid[[#This Row],[Amount Invoiced]],0)</f>
        <v>0</v>
      </c>
      <c r="T69" s="10">
        <f>IF(InputInvoicesPaid[[#This Row],[EOMonth]]=EOMONTH(FY01_M10,0),InputInvoicesPaid[[#This Row],[Amount Invoiced]],0)</f>
        <v>0</v>
      </c>
      <c r="U69" s="10">
        <f>IF(InputInvoicesPaid[[#This Row],[EOMonth]]=EOMONTH(FY01_M11,0),InputInvoicesPaid[[#This Row],[Amount Invoiced]],0)</f>
        <v>0</v>
      </c>
      <c r="V69" s="10">
        <f>IF(InputInvoicesPaid[[#This Row],[EOMonth]]=EOMONTH(FY01_M12,0),InputInvoicesPaid[[#This Row],[Amount Invoiced]],0)</f>
        <v>0</v>
      </c>
      <c r="W69" s="18">
        <f>IF(InputInvoicesPaid[[#This Row],[EOMonth]]=EOMONTH(FY02_M01,0),InputInvoicesPaid[[#This Row],[Amount Invoiced]],0)</f>
        <v>0</v>
      </c>
      <c r="X69" s="18">
        <f>IF(InputInvoicesPaid[[#This Row],[EOMonth]]=EOMONTH(FY02_M02,0),InputInvoicesPaid[[#This Row],[Amount Invoiced]],0)</f>
        <v>0</v>
      </c>
      <c r="Y69" s="18">
        <f>IF(InputInvoicesPaid[[#This Row],[EOMonth]]=EOMONTH(FY02_M03,0),InputInvoicesPaid[[#This Row],[Amount Invoiced]],0)</f>
        <v>0</v>
      </c>
      <c r="Z69" s="18">
        <f>IF(InputInvoicesPaid[[#This Row],[EOMonth]]=EOMONTH(FY02_M04,0),InputInvoicesPaid[[#This Row],[Amount Invoiced]],0)</f>
        <v>0</v>
      </c>
      <c r="AA69" s="18">
        <f>IF(InputInvoicesPaid[[#This Row],[EOMonth]]=EOMONTH(FY02_M05,0),InputInvoicesPaid[[#This Row],[Amount Invoiced]],0)</f>
        <v>0</v>
      </c>
      <c r="AB69" s="18">
        <f>IF(InputInvoicesPaid[[#This Row],[EOMonth]]=EOMONTH(FY02_M06,0),InputInvoicesPaid[[#This Row],[Amount Invoiced]],0)</f>
        <v>0</v>
      </c>
      <c r="AC69" s="18">
        <f>IF(InputInvoicesPaid[[#This Row],[EOMonth]]=EOMONTH(FY02_M07,0),InputInvoicesPaid[[#This Row],[Amount Invoiced]],0)</f>
        <v>0</v>
      </c>
      <c r="AD69" s="18">
        <f>IF(InputInvoicesPaid[[#This Row],[EOMonth]]=EOMONTH(FY02_M08,0),InputInvoicesPaid[[#This Row],[Amount Invoiced]],0)</f>
        <v>0</v>
      </c>
      <c r="AE69" s="18">
        <f>IF(InputInvoicesPaid[[#This Row],[EOMonth]]=EOMONTH(FY02_M09,0),InputInvoicesPaid[[#This Row],[Amount Invoiced]],0)</f>
        <v>0</v>
      </c>
      <c r="AF69" s="18">
        <f>IF(InputInvoicesPaid[[#This Row],[EOMonth]]=EOMONTH(FY02_M10,0),InputInvoicesPaid[[#This Row],[Amount Invoiced]],0)</f>
        <v>0</v>
      </c>
      <c r="AG69" s="18">
        <f>IF(InputInvoicesPaid[[#This Row],[EOMonth]]=EOMONTH(FY02_M11,0),InputInvoicesPaid[[#This Row],[Amount Invoiced]],0)</f>
        <v>0</v>
      </c>
      <c r="AH69" s="18">
        <f>IF(InputInvoicesPaid[[#This Row],[EOMonth]]=EOMONTH(FY02_M12,0),InputInvoicesPaid[[#This Row],[Amount Invoiced]],0)</f>
        <v>0</v>
      </c>
      <c r="AI69" s="18">
        <f>IF(InputInvoicesPaid[[#This Row],[EOMonth]]=EOMONTH(FY03_M01,0),InputInvoicesPaid[[#This Row],[Amount Invoiced]],0)</f>
        <v>0</v>
      </c>
      <c r="AJ69" s="18">
        <f>IF(InputInvoicesPaid[[#This Row],[EOMonth]]=EOMONTH(FY03_M02,0),InputInvoicesPaid[[#This Row],[Amount Invoiced]],0)</f>
        <v>0</v>
      </c>
      <c r="AK69" s="18">
        <f>IF(InputInvoicesPaid[[#This Row],[EOMonth]]=EOMONTH(FY03_M03,0),InputInvoicesPaid[[#This Row],[Amount Invoiced]],0)</f>
        <v>0</v>
      </c>
      <c r="AL69" s="18">
        <f>IF(InputInvoicesPaid[[#This Row],[EOMonth]]=EOMONTH(FY03_M04,0),InputInvoicesPaid[[#This Row],[Amount Invoiced]],0)</f>
        <v>0</v>
      </c>
      <c r="AM69" s="18">
        <f>IF(InputInvoicesPaid[[#This Row],[EOMonth]]=EOMONTH(FY03_M05,0),InputInvoicesPaid[[#This Row],[Amount Invoiced]],0)</f>
        <v>0</v>
      </c>
      <c r="AN69" s="18">
        <f>IF(InputInvoicesPaid[[#This Row],[EOMonth]]=EOMONTH(FY03_M06,0),InputInvoicesPaid[[#This Row],[Amount Invoiced]],0)</f>
        <v>0</v>
      </c>
      <c r="AO69" s="18">
        <f>IF(InputInvoicesPaid[[#This Row],[EOMonth]]=EOMONTH(FY03_M07,0),InputInvoicesPaid[[#This Row],[Amount Invoiced]],0)</f>
        <v>0</v>
      </c>
      <c r="AP69" s="18">
        <f>IF(InputInvoicesPaid[[#This Row],[EOMonth]]=EOMONTH(FY03_M08,0),InputInvoicesPaid[[#This Row],[Amount Invoiced]],0)</f>
        <v>0</v>
      </c>
      <c r="AQ69" s="18">
        <f>IF(InputInvoicesPaid[[#This Row],[EOMonth]]=EOMONTH(FY03_M09,0),InputInvoicesPaid[[#This Row],[Amount Invoiced]],0)</f>
        <v>0</v>
      </c>
      <c r="AR69" s="18">
        <f>IF(InputInvoicesPaid[[#This Row],[EOMonth]]=EOMONTH(FY03_M10,0),InputInvoicesPaid[[#This Row],[Amount Invoiced]],0)</f>
        <v>0</v>
      </c>
      <c r="AS69" s="18">
        <f>IF(InputInvoicesPaid[[#This Row],[EOMonth]]=EOMONTH(FY03_M11,0),InputInvoicesPaid[[#This Row],[Amount Invoiced]],0)</f>
        <v>0</v>
      </c>
      <c r="AT69" s="18">
        <f>IF(InputInvoicesPaid[[#This Row],[EOMonth]]=EOMONTH(FY03_M12,0),InputInvoicesPaid[[#This Row],[Amount Invoiced]],0)</f>
        <v>0</v>
      </c>
      <c r="AU69" s="18">
        <f>IF(InputInvoicesPaid[[#This Row],[EOMonth]]=EOMONTH(FY04_M01,0),InputInvoicesPaid[[#This Row],[Amount Invoiced]],0)</f>
        <v>0</v>
      </c>
      <c r="AV69" s="18">
        <f>IF(InputInvoicesPaid[[#This Row],[EOMonth]]=EOMONTH(FY04_M02,0),InputInvoicesPaid[[#This Row],[Amount Invoiced]],0)</f>
        <v>0</v>
      </c>
      <c r="AW69" s="18">
        <f>IF(InputInvoicesPaid[[#This Row],[EOMonth]]=EOMONTH(FY04_M03,0),InputInvoicesPaid[[#This Row],[Amount Invoiced]],0)</f>
        <v>0</v>
      </c>
      <c r="AX69" s="18">
        <f>IF(InputInvoicesPaid[[#This Row],[EOMonth]]=EOMONTH(FY04_M04,0),InputInvoicesPaid[[#This Row],[Amount Invoiced]],0)</f>
        <v>0</v>
      </c>
      <c r="AY69" s="18">
        <f>IF(InputInvoicesPaid[[#This Row],[EOMonth]]=EOMONTH(FY04_M05,0),InputInvoicesPaid[[#This Row],[Amount Invoiced]],0)</f>
        <v>0</v>
      </c>
      <c r="AZ69" s="18">
        <f>IF(InputInvoicesPaid[[#This Row],[EOMonth]]=EOMONTH(FY04_M06,0),InputInvoicesPaid[[#This Row],[Amount Invoiced]],0)</f>
        <v>0</v>
      </c>
      <c r="BA69" s="18">
        <f>IF(InputInvoicesPaid[[#This Row],[EOMonth]]=EOMONTH(FY04_M07,0),InputInvoicesPaid[[#This Row],[Amount Invoiced]],0)</f>
        <v>0</v>
      </c>
      <c r="BB69" s="18">
        <f>IF(InputInvoicesPaid[[#This Row],[EOMonth]]=EOMONTH(FY04_M08,0),InputInvoicesPaid[[#This Row],[Amount Invoiced]],0)</f>
        <v>0</v>
      </c>
      <c r="BC69" s="18">
        <f>IF(InputInvoicesPaid[[#This Row],[EOMonth]]=EOMONTH(FY04_M09,0),InputInvoicesPaid[[#This Row],[Amount Invoiced]],0)</f>
        <v>0</v>
      </c>
      <c r="BD69" s="18">
        <f>IF(InputInvoicesPaid[[#This Row],[EOMonth]]=EOMONTH(FY04_M10,0),InputInvoicesPaid[[#This Row],[Amount Invoiced]],0)</f>
        <v>0</v>
      </c>
      <c r="BE69" s="18">
        <f>IF(InputInvoicesPaid[[#This Row],[EOMonth]]=EOMONTH(FY04_M11,0),InputInvoicesPaid[[#This Row],[Amount Invoiced]],0)</f>
        <v>0</v>
      </c>
      <c r="BF69" s="18">
        <f>IF(InputInvoicesPaid[[#This Row],[EOMonth]]=EOMONTH(FY04_M12,0),InputInvoicesPaid[[#This Row],[Amount Invoiced]],0)</f>
        <v>0</v>
      </c>
      <c r="BG69" s="18">
        <f>IF(InputInvoicesPaid[[#This Row],[EOMonth]]=EOMONTH(FY05_M01,0),InputInvoicesPaid[[#This Row],[Amount Invoiced]],0)</f>
        <v>0</v>
      </c>
      <c r="BH69" s="18">
        <f>IF(InputInvoicesPaid[[#This Row],[EOMonth]]=EOMONTH(FY05_M02,0),InputInvoicesPaid[[#This Row],[Amount Invoiced]],0)</f>
        <v>0</v>
      </c>
      <c r="BI69" s="18">
        <f>IF(InputInvoicesPaid[[#This Row],[EOMonth]]=EOMONTH(FY05_M03,0),InputInvoicesPaid[[#This Row],[Amount Invoiced]],0)</f>
        <v>0</v>
      </c>
      <c r="BJ69" s="18">
        <f>IF(InputInvoicesPaid[[#This Row],[EOMonth]]=EOMONTH(FY05_M04,0),InputInvoicesPaid[[#This Row],[Amount Invoiced]],0)</f>
        <v>0</v>
      </c>
      <c r="BK69" s="18">
        <f>IF(InputInvoicesPaid[[#This Row],[EOMonth]]=EOMONTH(FY05_M05,0),InputInvoicesPaid[[#This Row],[Amount Invoiced]],0)</f>
        <v>0</v>
      </c>
      <c r="BL69" s="18">
        <f>IF(InputInvoicesPaid[[#This Row],[EOMonth]]=EOMONTH(FY05_M06,0),InputInvoicesPaid[[#This Row],[Amount Invoiced]],0)</f>
        <v>0</v>
      </c>
      <c r="BM69" s="18">
        <f>IF(InputInvoicesPaid[[#This Row],[EOMonth]]=EOMONTH(FY05_M07,0),InputInvoicesPaid[[#This Row],[Amount Invoiced]],0)</f>
        <v>0</v>
      </c>
      <c r="BN69" s="18">
        <f>IF(InputInvoicesPaid[[#This Row],[EOMonth]]=EOMONTH(FY05_M08,0),InputInvoicesPaid[[#This Row],[Amount Invoiced]],0)</f>
        <v>0</v>
      </c>
      <c r="BO69" s="18">
        <f>IF(InputInvoicesPaid[[#This Row],[EOMonth]]=EOMONTH(FY05_M09,0),InputInvoicesPaid[[#This Row],[Amount Invoiced]],0)</f>
        <v>0</v>
      </c>
      <c r="BP69" s="18">
        <f>IF(InputInvoicesPaid[[#This Row],[EOMonth]]=EOMONTH(FY05_M10,0),InputInvoicesPaid[[#This Row],[Amount Invoiced]],0)</f>
        <v>0</v>
      </c>
      <c r="BQ69" s="18">
        <f>IF(InputInvoicesPaid[[#This Row],[EOMonth]]=EOMONTH(FY05_M11,0),InputInvoicesPaid[[#This Row],[Amount Invoiced]],0)</f>
        <v>0</v>
      </c>
      <c r="BR69" s="18">
        <f>IF(InputInvoicesPaid[[#This Row],[EOMonth]]=EOMONTH(FY05_M12,0),InputInvoicesPaid[[#This Row],[Amount Invoiced]],0)</f>
        <v>0</v>
      </c>
    </row>
    <row r="70" spans="2:70" ht="16.5" thickTop="1" thickBot="1" x14ac:dyDescent="0.3">
      <c r="B70" s="68"/>
      <c r="C70" s="6"/>
      <c r="D70" s="68"/>
      <c r="E70" s="68"/>
      <c r="F70" s="11"/>
      <c r="G70" s="6"/>
      <c r="H70" s="69" t="str">
        <f>IF(ISBLANK(InputInvoicesPaid[[#This Row],[Date Invoiced]]),"",EOMONTH(InputInvoicesPaid[[#This Row],[Date Invoiced]],0))</f>
        <v/>
      </c>
      <c r="I70" s="69"/>
      <c r="K70" s="10">
        <f>IF(InputInvoicesPaid[[#This Row],[EOMonth]]=EOMONTH(FY01_M01,0),InputInvoicesPaid[[#This Row],[Amount Invoiced]],0)</f>
        <v>0</v>
      </c>
      <c r="L70" s="10">
        <f>IF(InputInvoicesPaid[[#This Row],[EOMonth]]=EOMONTH(FY01_M02,0),InputInvoicesPaid[[#This Row],[Amount Invoiced]],0)</f>
        <v>0</v>
      </c>
      <c r="M70" s="10">
        <f>IF(InputInvoicesPaid[[#This Row],[EOMonth]]=EOMONTH(FY01_M03,0),InputInvoicesPaid[[#This Row],[Amount Invoiced]],0)</f>
        <v>0</v>
      </c>
      <c r="N70" s="10">
        <f>IF(InputInvoicesPaid[[#This Row],[EOMonth]]=EOMONTH(FY01_M04,0),InputInvoicesPaid[[#This Row],[Amount Invoiced]],0)</f>
        <v>0</v>
      </c>
      <c r="O70" s="10">
        <f>IF(InputInvoicesPaid[[#This Row],[EOMonth]]=EOMONTH(FY01_M05,0),InputInvoicesPaid[[#This Row],[Amount Invoiced]],0)</f>
        <v>0</v>
      </c>
      <c r="P70" s="10">
        <f>IF(InputInvoicesPaid[[#This Row],[EOMonth]]=EOMONTH(FY01_M06,0),InputInvoicesPaid[[#This Row],[Amount Invoiced]],0)</f>
        <v>0</v>
      </c>
      <c r="Q70" s="10">
        <f>IF(InputInvoicesPaid[[#This Row],[EOMonth]]=EOMONTH(FY01_M07,0),InputInvoicesPaid[[#This Row],[Amount Invoiced]],0)</f>
        <v>0</v>
      </c>
      <c r="R70" s="10">
        <f>IF(InputInvoicesPaid[[#This Row],[EOMonth]]=EOMONTH(FY01_M08,0),InputInvoicesPaid[[#This Row],[Amount Invoiced]],0)</f>
        <v>0</v>
      </c>
      <c r="S70" s="10">
        <f>IF(InputInvoicesPaid[[#This Row],[EOMonth]]=EOMONTH(FY01_M09,0),InputInvoicesPaid[[#This Row],[Amount Invoiced]],0)</f>
        <v>0</v>
      </c>
      <c r="T70" s="10">
        <f>IF(InputInvoicesPaid[[#This Row],[EOMonth]]=EOMONTH(FY01_M10,0),InputInvoicesPaid[[#This Row],[Amount Invoiced]],0)</f>
        <v>0</v>
      </c>
      <c r="U70" s="10">
        <f>IF(InputInvoicesPaid[[#This Row],[EOMonth]]=EOMONTH(FY01_M11,0),InputInvoicesPaid[[#This Row],[Amount Invoiced]],0)</f>
        <v>0</v>
      </c>
      <c r="V70" s="10">
        <f>IF(InputInvoicesPaid[[#This Row],[EOMonth]]=EOMONTH(FY01_M12,0),InputInvoicesPaid[[#This Row],[Amount Invoiced]],0)</f>
        <v>0</v>
      </c>
      <c r="W70" s="18">
        <f>IF(InputInvoicesPaid[[#This Row],[EOMonth]]=EOMONTH(FY02_M01,0),InputInvoicesPaid[[#This Row],[Amount Invoiced]],0)</f>
        <v>0</v>
      </c>
      <c r="X70" s="18">
        <f>IF(InputInvoicesPaid[[#This Row],[EOMonth]]=EOMONTH(FY02_M02,0),InputInvoicesPaid[[#This Row],[Amount Invoiced]],0)</f>
        <v>0</v>
      </c>
      <c r="Y70" s="18">
        <f>IF(InputInvoicesPaid[[#This Row],[EOMonth]]=EOMONTH(FY02_M03,0),InputInvoicesPaid[[#This Row],[Amount Invoiced]],0)</f>
        <v>0</v>
      </c>
      <c r="Z70" s="18">
        <f>IF(InputInvoicesPaid[[#This Row],[EOMonth]]=EOMONTH(FY02_M04,0),InputInvoicesPaid[[#This Row],[Amount Invoiced]],0)</f>
        <v>0</v>
      </c>
      <c r="AA70" s="18">
        <f>IF(InputInvoicesPaid[[#This Row],[EOMonth]]=EOMONTH(FY02_M05,0),InputInvoicesPaid[[#This Row],[Amount Invoiced]],0)</f>
        <v>0</v>
      </c>
      <c r="AB70" s="18">
        <f>IF(InputInvoicesPaid[[#This Row],[EOMonth]]=EOMONTH(FY02_M06,0),InputInvoicesPaid[[#This Row],[Amount Invoiced]],0)</f>
        <v>0</v>
      </c>
      <c r="AC70" s="18">
        <f>IF(InputInvoicesPaid[[#This Row],[EOMonth]]=EOMONTH(FY02_M07,0),InputInvoicesPaid[[#This Row],[Amount Invoiced]],0)</f>
        <v>0</v>
      </c>
      <c r="AD70" s="18">
        <f>IF(InputInvoicesPaid[[#This Row],[EOMonth]]=EOMONTH(FY02_M08,0),InputInvoicesPaid[[#This Row],[Amount Invoiced]],0)</f>
        <v>0</v>
      </c>
      <c r="AE70" s="18">
        <f>IF(InputInvoicesPaid[[#This Row],[EOMonth]]=EOMONTH(FY02_M09,0),InputInvoicesPaid[[#This Row],[Amount Invoiced]],0)</f>
        <v>0</v>
      </c>
      <c r="AF70" s="18">
        <f>IF(InputInvoicesPaid[[#This Row],[EOMonth]]=EOMONTH(FY02_M10,0),InputInvoicesPaid[[#This Row],[Amount Invoiced]],0)</f>
        <v>0</v>
      </c>
      <c r="AG70" s="18">
        <f>IF(InputInvoicesPaid[[#This Row],[EOMonth]]=EOMONTH(FY02_M11,0),InputInvoicesPaid[[#This Row],[Amount Invoiced]],0)</f>
        <v>0</v>
      </c>
      <c r="AH70" s="18">
        <f>IF(InputInvoicesPaid[[#This Row],[EOMonth]]=EOMONTH(FY02_M12,0),InputInvoicesPaid[[#This Row],[Amount Invoiced]],0)</f>
        <v>0</v>
      </c>
      <c r="AI70" s="18">
        <f>IF(InputInvoicesPaid[[#This Row],[EOMonth]]=EOMONTH(FY03_M01,0),InputInvoicesPaid[[#This Row],[Amount Invoiced]],0)</f>
        <v>0</v>
      </c>
      <c r="AJ70" s="18">
        <f>IF(InputInvoicesPaid[[#This Row],[EOMonth]]=EOMONTH(FY03_M02,0),InputInvoicesPaid[[#This Row],[Amount Invoiced]],0)</f>
        <v>0</v>
      </c>
      <c r="AK70" s="18">
        <f>IF(InputInvoicesPaid[[#This Row],[EOMonth]]=EOMONTH(FY03_M03,0),InputInvoicesPaid[[#This Row],[Amount Invoiced]],0)</f>
        <v>0</v>
      </c>
      <c r="AL70" s="18">
        <f>IF(InputInvoicesPaid[[#This Row],[EOMonth]]=EOMONTH(FY03_M04,0),InputInvoicesPaid[[#This Row],[Amount Invoiced]],0)</f>
        <v>0</v>
      </c>
      <c r="AM70" s="18">
        <f>IF(InputInvoicesPaid[[#This Row],[EOMonth]]=EOMONTH(FY03_M05,0),InputInvoicesPaid[[#This Row],[Amount Invoiced]],0)</f>
        <v>0</v>
      </c>
      <c r="AN70" s="18">
        <f>IF(InputInvoicesPaid[[#This Row],[EOMonth]]=EOMONTH(FY03_M06,0),InputInvoicesPaid[[#This Row],[Amount Invoiced]],0)</f>
        <v>0</v>
      </c>
      <c r="AO70" s="18">
        <f>IF(InputInvoicesPaid[[#This Row],[EOMonth]]=EOMONTH(FY03_M07,0),InputInvoicesPaid[[#This Row],[Amount Invoiced]],0)</f>
        <v>0</v>
      </c>
      <c r="AP70" s="18">
        <f>IF(InputInvoicesPaid[[#This Row],[EOMonth]]=EOMONTH(FY03_M08,0),InputInvoicesPaid[[#This Row],[Amount Invoiced]],0)</f>
        <v>0</v>
      </c>
      <c r="AQ70" s="18">
        <f>IF(InputInvoicesPaid[[#This Row],[EOMonth]]=EOMONTH(FY03_M09,0),InputInvoicesPaid[[#This Row],[Amount Invoiced]],0)</f>
        <v>0</v>
      </c>
      <c r="AR70" s="18">
        <f>IF(InputInvoicesPaid[[#This Row],[EOMonth]]=EOMONTH(FY03_M10,0),InputInvoicesPaid[[#This Row],[Amount Invoiced]],0)</f>
        <v>0</v>
      </c>
      <c r="AS70" s="18">
        <f>IF(InputInvoicesPaid[[#This Row],[EOMonth]]=EOMONTH(FY03_M11,0),InputInvoicesPaid[[#This Row],[Amount Invoiced]],0)</f>
        <v>0</v>
      </c>
      <c r="AT70" s="18">
        <f>IF(InputInvoicesPaid[[#This Row],[EOMonth]]=EOMONTH(FY03_M12,0),InputInvoicesPaid[[#This Row],[Amount Invoiced]],0)</f>
        <v>0</v>
      </c>
      <c r="AU70" s="18">
        <f>IF(InputInvoicesPaid[[#This Row],[EOMonth]]=EOMONTH(FY04_M01,0),InputInvoicesPaid[[#This Row],[Amount Invoiced]],0)</f>
        <v>0</v>
      </c>
      <c r="AV70" s="18">
        <f>IF(InputInvoicesPaid[[#This Row],[EOMonth]]=EOMONTH(FY04_M02,0),InputInvoicesPaid[[#This Row],[Amount Invoiced]],0)</f>
        <v>0</v>
      </c>
      <c r="AW70" s="18">
        <f>IF(InputInvoicesPaid[[#This Row],[EOMonth]]=EOMONTH(FY04_M03,0),InputInvoicesPaid[[#This Row],[Amount Invoiced]],0)</f>
        <v>0</v>
      </c>
      <c r="AX70" s="18">
        <f>IF(InputInvoicesPaid[[#This Row],[EOMonth]]=EOMONTH(FY04_M04,0),InputInvoicesPaid[[#This Row],[Amount Invoiced]],0)</f>
        <v>0</v>
      </c>
      <c r="AY70" s="18">
        <f>IF(InputInvoicesPaid[[#This Row],[EOMonth]]=EOMONTH(FY04_M05,0),InputInvoicesPaid[[#This Row],[Amount Invoiced]],0)</f>
        <v>0</v>
      </c>
      <c r="AZ70" s="18">
        <f>IF(InputInvoicesPaid[[#This Row],[EOMonth]]=EOMONTH(FY04_M06,0),InputInvoicesPaid[[#This Row],[Amount Invoiced]],0)</f>
        <v>0</v>
      </c>
      <c r="BA70" s="18">
        <f>IF(InputInvoicesPaid[[#This Row],[EOMonth]]=EOMONTH(FY04_M07,0),InputInvoicesPaid[[#This Row],[Amount Invoiced]],0)</f>
        <v>0</v>
      </c>
      <c r="BB70" s="18">
        <f>IF(InputInvoicesPaid[[#This Row],[EOMonth]]=EOMONTH(FY04_M08,0),InputInvoicesPaid[[#This Row],[Amount Invoiced]],0)</f>
        <v>0</v>
      </c>
      <c r="BC70" s="18">
        <f>IF(InputInvoicesPaid[[#This Row],[EOMonth]]=EOMONTH(FY04_M09,0),InputInvoicesPaid[[#This Row],[Amount Invoiced]],0)</f>
        <v>0</v>
      </c>
      <c r="BD70" s="18">
        <f>IF(InputInvoicesPaid[[#This Row],[EOMonth]]=EOMONTH(FY04_M10,0),InputInvoicesPaid[[#This Row],[Amount Invoiced]],0)</f>
        <v>0</v>
      </c>
      <c r="BE70" s="18">
        <f>IF(InputInvoicesPaid[[#This Row],[EOMonth]]=EOMONTH(FY04_M11,0),InputInvoicesPaid[[#This Row],[Amount Invoiced]],0)</f>
        <v>0</v>
      </c>
      <c r="BF70" s="18">
        <f>IF(InputInvoicesPaid[[#This Row],[EOMonth]]=EOMONTH(FY04_M12,0),InputInvoicesPaid[[#This Row],[Amount Invoiced]],0)</f>
        <v>0</v>
      </c>
      <c r="BG70" s="18">
        <f>IF(InputInvoicesPaid[[#This Row],[EOMonth]]=EOMONTH(FY05_M01,0),InputInvoicesPaid[[#This Row],[Amount Invoiced]],0)</f>
        <v>0</v>
      </c>
      <c r="BH70" s="18">
        <f>IF(InputInvoicesPaid[[#This Row],[EOMonth]]=EOMONTH(FY05_M02,0),InputInvoicesPaid[[#This Row],[Amount Invoiced]],0)</f>
        <v>0</v>
      </c>
      <c r="BI70" s="18">
        <f>IF(InputInvoicesPaid[[#This Row],[EOMonth]]=EOMONTH(FY05_M03,0),InputInvoicesPaid[[#This Row],[Amount Invoiced]],0)</f>
        <v>0</v>
      </c>
      <c r="BJ70" s="18">
        <f>IF(InputInvoicesPaid[[#This Row],[EOMonth]]=EOMONTH(FY05_M04,0),InputInvoicesPaid[[#This Row],[Amount Invoiced]],0)</f>
        <v>0</v>
      </c>
      <c r="BK70" s="18">
        <f>IF(InputInvoicesPaid[[#This Row],[EOMonth]]=EOMONTH(FY05_M05,0),InputInvoicesPaid[[#This Row],[Amount Invoiced]],0)</f>
        <v>0</v>
      </c>
      <c r="BL70" s="18">
        <f>IF(InputInvoicesPaid[[#This Row],[EOMonth]]=EOMONTH(FY05_M06,0),InputInvoicesPaid[[#This Row],[Amount Invoiced]],0)</f>
        <v>0</v>
      </c>
      <c r="BM70" s="18">
        <f>IF(InputInvoicesPaid[[#This Row],[EOMonth]]=EOMONTH(FY05_M07,0),InputInvoicesPaid[[#This Row],[Amount Invoiced]],0)</f>
        <v>0</v>
      </c>
      <c r="BN70" s="18">
        <f>IF(InputInvoicesPaid[[#This Row],[EOMonth]]=EOMONTH(FY05_M08,0),InputInvoicesPaid[[#This Row],[Amount Invoiced]],0)</f>
        <v>0</v>
      </c>
      <c r="BO70" s="18">
        <f>IF(InputInvoicesPaid[[#This Row],[EOMonth]]=EOMONTH(FY05_M09,0),InputInvoicesPaid[[#This Row],[Amount Invoiced]],0)</f>
        <v>0</v>
      </c>
      <c r="BP70" s="18">
        <f>IF(InputInvoicesPaid[[#This Row],[EOMonth]]=EOMONTH(FY05_M10,0),InputInvoicesPaid[[#This Row],[Amount Invoiced]],0)</f>
        <v>0</v>
      </c>
      <c r="BQ70" s="18">
        <f>IF(InputInvoicesPaid[[#This Row],[EOMonth]]=EOMONTH(FY05_M11,0),InputInvoicesPaid[[#This Row],[Amount Invoiced]],0)</f>
        <v>0</v>
      </c>
      <c r="BR70" s="18">
        <f>IF(InputInvoicesPaid[[#This Row],[EOMonth]]=EOMONTH(FY05_M12,0),InputInvoicesPaid[[#This Row],[Amount Invoiced]],0)</f>
        <v>0</v>
      </c>
    </row>
    <row r="71" spans="2:70" ht="16.5" thickTop="1" thickBot="1" x14ac:dyDescent="0.3">
      <c r="B71" s="68"/>
      <c r="C71" s="6"/>
      <c r="D71" s="68"/>
      <c r="E71" s="68"/>
      <c r="F71" s="11"/>
      <c r="G71" s="6"/>
      <c r="H71" s="69" t="str">
        <f>IF(ISBLANK(InputInvoicesPaid[[#This Row],[Date Invoiced]]),"",EOMONTH(InputInvoicesPaid[[#This Row],[Date Invoiced]],0))</f>
        <v/>
      </c>
      <c r="I71" s="69"/>
      <c r="K71" s="10">
        <f>IF(InputInvoicesPaid[[#This Row],[EOMonth]]=EOMONTH(FY01_M01,0),InputInvoicesPaid[[#This Row],[Amount Invoiced]],0)</f>
        <v>0</v>
      </c>
      <c r="L71" s="10">
        <f>IF(InputInvoicesPaid[[#This Row],[EOMonth]]=EOMONTH(FY01_M02,0),InputInvoicesPaid[[#This Row],[Amount Invoiced]],0)</f>
        <v>0</v>
      </c>
      <c r="M71" s="10">
        <f>IF(InputInvoicesPaid[[#This Row],[EOMonth]]=EOMONTH(FY01_M03,0),InputInvoicesPaid[[#This Row],[Amount Invoiced]],0)</f>
        <v>0</v>
      </c>
      <c r="N71" s="10">
        <f>IF(InputInvoicesPaid[[#This Row],[EOMonth]]=EOMONTH(FY01_M04,0),InputInvoicesPaid[[#This Row],[Amount Invoiced]],0)</f>
        <v>0</v>
      </c>
      <c r="O71" s="10">
        <f>IF(InputInvoicesPaid[[#This Row],[EOMonth]]=EOMONTH(FY01_M05,0),InputInvoicesPaid[[#This Row],[Amount Invoiced]],0)</f>
        <v>0</v>
      </c>
      <c r="P71" s="10">
        <f>IF(InputInvoicesPaid[[#This Row],[EOMonth]]=EOMONTH(FY01_M06,0),InputInvoicesPaid[[#This Row],[Amount Invoiced]],0)</f>
        <v>0</v>
      </c>
      <c r="Q71" s="10">
        <f>IF(InputInvoicesPaid[[#This Row],[EOMonth]]=EOMONTH(FY01_M07,0),InputInvoicesPaid[[#This Row],[Amount Invoiced]],0)</f>
        <v>0</v>
      </c>
      <c r="R71" s="10">
        <f>IF(InputInvoicesPaid[[#This Row],[EOMonth]]=EOMONTH(FY01_M08,0),InputInvoicesPaid[[#This Row],[Amount Invoiced]],0)</f>
        <v>0</v>
      </c>
      <c r="S71" s="10">
        <f>IF(InputInvoicesPaid[[#This Row],[EOMonth]]=EOMONTH(FY01_M09,0),InputInvoicesPaid[[#This Row],[Amount Invoiced]],0)</f>
        <v>0</v>
      </c>
      <c r="T71" s="10">
        <f>IF(InputInvoicesPaid[[#This Row],[EOMonth]]=EOMONTH(FY01_M10,0),InputInvoicesPaid[[#This Row],[Amount Invoiced]],0)</f>
        <v>0</v>
      </c>
      <c r="U71" s="10">
        <f>IF(InputInvoicesPaid[[#This Row],[EOMonth]]=EOMONTH(FY01_M11,0),InputInvoicesPaid[[#This Row],[Amount Invoiced]],0)</f>
        <v>0</v>
      </c>
      <c r="V71" s="10">
        <f>IF(InputInvoicesPaid[[#This Row],[EOMonth]]=EOMONTH(FY01_M12,0),InputInvoicesPaid[[#This Row],[Amount Invoiced]],0)</f>
        <v>0</v>
      </c>
      <c r="W71" s="18">
        <f>IF(InputInvoicesPaid[[#This Row],[EOMonth]]=EOMONTH(FY02_M01,0),InputInvoicesPaid[[#This Row],[Amount Invoiced]],0)</f>
        <v>0</v>
      </c>
      <c r="X71" s="18">
        <f>IF(InputInvoicesPaid[[#This Row],[EOMonth]]=EOMONTH(FY02_M02,0),InputInvoicesPaid[[#This Row],[Amount Invoiced]],0)</f>
        <v>0</v>
      </c>
      <c r="Y71" s="18">
        <f>IF(InputInvoicesPaid[[#This Row],[EOMonth]]=EOMONTH(FY02_M03,0),InputInvoicesPaid[[#This Row],[Amount Invoiced]],0)</f>
        <v>0</v>
      </c>
      <c r="Z71" s="18">
        <f>IF(InputInvoicesPaid[[#This Row],[EOMonth]]=EOMONTH(FY02_M04,0),InputInvoicesPaid[[#This Row],[Amount Invoiced]],0)</f>
        <v>0</v>
      </c>
      <c r="AA71" s="18">
        <f>IF(InputInvoicesPaid[[#This Row],[EOMonth]]=EOMONTH(FY02_M05,0),InputInvoicesPaid[[#This Row],[Amount Invoiced]],0)</f>
        <v>0</v>
      </c>
      <c r="AB71" s="18">
        <f>IF(InputInvoicesPaid[[#This Row],[EOMonth]]=EOMONTH(FY02_M06,0),InputInvoicesPaid[[#This Row],[Amount Invoiced]],0)</f>
        <v>0</v>
      </c>
      <c r="AC71" s="18">
        <f>IF(InputInvoicesPaid[[#This Row],[EOMonth]]=EOMONTH(FY02_M07,0),InputInvoicesPaid[[#This Row],[Amount Invoiced]],0)</f>
        <v>0</v>
      </c>
      <c r="AD71" s="18">
        <f>IF(InputInvoicesPaid[[#This Row],[EOMonth]]=EOMONTH(FY02_M08,0),InputInvoicesPaid[[#This Row],[Amount Invoiced]],0)</f>
        <v>0</v>
      </c>
      <c r="AE71" s="18">
        <f>IF(InputInvoicesPaid[[#This Row],[EOMonth]]=EOMONTH(FY02_M09,0),InputInvoicesPaid[[#This Row],[Amount Invoiced]],0)</f>
        <v>0</v>
      </c>
      <c r="AF71" s="18">
        <f>IF(InputInvoicesPaid[[#This Row],[EOMonth]]=EOMONTH(FY02_M10,0),InputInvoicesPaid[[#This Row],[Amount Invoiced]],0)</f>
        <v>0</v>
      </c>
      <c r="AG71" s="18">
        <f>IF(InputInvoicesPaid[[#This Row],[EOMonth]]=EOMONTH(FY02_M11,0),InputInvoicesPaid[[#This Row],[Amount Invoiced]],0)</f>
        <v>0</v>
      </c>
      <c r="AH71" s="18">
        <f>IF(InputInvoicesPaid[[#This Row],[EOMonth]]=EOMONTH(FY02_M12,0),InputInvoicesPaid[[#This Row],[Amount Invoiced]],0)</f>
        <v>0</v>
      </c>
      <c r="AI71" s="18">
        <f>IF(InputInvoicesPaid[[#This Row],[EOMonth]]=EOMONTH(FY03_M01,0),InputInvoicesPaid[[#This Row],[Amount Invoiced]],0)</f>
        <v>0</v>
      </c>
      <c r="AJ71" s="18">
        <f>IF(InputInvoicesPaid[[#This Row],[EOMonth]]=EOMONTH(FY03_M02,0),InputInvoicesPaid[[#This Row],[Amount Invoiced]],0)</f>
        <v>0</v>
      </c>
      <c r="AK71" s="18">
        <f>IF(InputInvoicesPaid[[#This Row],[EOMonth]]=EOMONTH(FY03_M03,0),InputInvoicesPaid[[#This Row],[Amount Invoiced]],0)</f>
        <v>0</v>
      </c>
      <c r="AL71" s="18">
        <f>IF(InputInvoicesPaid[[#This Row],[EOMonth]]=EOMONTH(FY03_M04,0),InputInvoicesPaid[[#This Row],[Amount Invoiced]],0)</f>
        <v>0</v>
      </c>
      <c r="AM71" s="18">
        <f>IF(InputInvoicesPaid[[#This Row],[EOMonth]]=EOMONTH(FY03_M05,0),InputInvoicesPaid[[#This Row],[Amount Invoiced]],0)</f>
        <v>0</v>
      </c>
      <c r="AN71" s="18">
        <f>IF(InputInvoicesPaid[[#This Row],[EOMonth]]=EOMONTH(FY03_M06,0),InputInvoicesPaid[[#This Row],[Amount Invoiced]],0)</f>
        <v>0</v>
      </c>
      <c r="AO71" s="18">
        <f>IF(InputInvoicesPaid[[#This Row],[EOMonth]]=EOMONTH(FY03_M07,0),InputInvoicesPaid[[#This Row],[Amount Invoiced]],0)</f>
        <v>0</v>
      </c>
      <c r="AP71" s="18">
        <f>IF(InputInvoicesPaid[[#This Row],[EOMonth]]=EOMONTH(FY03_M08,0),InputInvoicesPaid[[#This Row],[Amount Invoiced]],0)</f>
        <v>0</v>
      </c>
      <c r="AQ71" s="18">
        <f>IF(InputInvoicesPaid[[#This Row],[EOMonth]]=EOMONTH(FY03_M09,0),InputInvoicesPaid[[#This Row],[Amount Invoiced]],0)</f>
        <v>0</v>
      </c>
      <c r="AR71" s="18">
        <f>IF(InputInvoicesPaid[[#This Row],[EOMonth]]=EOMONTH(FY03_M10,0),InputInvoicesPaid[[#This Row],[Amount Invoiced]],0)</f>
        <v>0</v>
      </c>
      <c r="AS71" s="18">
        <f>IF(InputInvoicesPaid[[#This Row],[EOMonth]]=EOMONTH(FY03_M11,0),InputInvoicesPaid[[#This Row],[Amount Invoiced]],0)</f>
        <v>0</v>
      </c>
      <c r="AT71" s="18">
        <f>IF(InputInvoicesPaid[[#This Row],[EOMonth]]=EOMONTH(FY03_M12,0),InputInvoicesPaid[[#This Row],[Amount Invoiced]],0)</f>
        <v>0</v>
      </c>
      <c r="AU71" s="18">
        <f>IF(InputInvoicesPaid[[#This Row],[EOMonth]]=EOMONTH(FY04_M01,0),InputInvoicesPaid[[#This Row],[Amount Invoiced]],0)</f>
        <v>0</v>
      </c>
      <c r="AV71" s="18">
        <f>IF(InputInvoicesPaid[[#This Row],[EOMonth]]=EOMONTH(FY04_M02,0),InputInvoicesPaid[[#This Row],[Amount Invoiced]],0)</f>
        <v>0</v>
      </c>
      <c r="AW71" s="18">
        <f>IF(InputInvoicesPaid[[#This Row],[EOMonth]]=EOMONTH(FY04_M03,0),InputInvoicesPaid[[#This Row],[Amount Invoiced]],0)</f>
        <v>0</v>
      </c>
      <c r="AX71" s="18">
        <f>IF(InputInvoicesPaid[[#This Row],[EOMonth]]=EOMONTH(FY04_M04,0),InputInvoicesPaid[[#This Row],[Amount Invoiced]],0)</f>
        <v>0</v>
      </c>
      <c r="AY71" s="18">
        <f>IF(InputInvoicesPaid[[#This Row],[EOMonth]]=EOMONTH(FY04_M05,0),InputInvoicesPaid[[#This Row],[Amount Invoiced]],0)</f>
        <v>0</v>
      </c>
      <c r="AZ71" s="18">
        <f>IF(InputInvoicesPaid[[#This Row],[EOMonth]]=EOMONTH(FY04_M06,0),InputInvoicesPaid[[#This Row],[Amount Invoiced]],0)</f>
        <v>0</v>
      </c>
      <c r="BA71" s="18">
        <f>IF(InputInvoicesPaid[[#This Row],[EOMonth]]=EOMONTH(FY04_M07,0),InputInvoicesPaid[[#This Row],[Amount Invoiced]],0)</f>
        <v>0</v>
      </c>
      <c r="BB71" s="18">
        <f>IF(InputInvoicesPaid[[#This Row],[EOMonth]]=EOMONTH(FY04_M08,0),InputInvoicesPaid[[#This Row],[Amount Invoiced]],0)</f>
        <v>0</v>
      </c>
      <c r="BC71" s="18">
        <f>IF(InputInvoicesPaid[[#This Row],[EOMonth]]=EOMONTH(FY04_M09,0),InputInvoicesPaid[[#This Row],[Amount Invoiced]],0)</f>
        <v>0</v>
      </c>
      <c r="BD71" s="18">
        <f>IF(InputInvoicesPaid[[#This Row],[EOMonth]]=EOMONTH(FY04_M10,0),InputInvoicesPaid[[#This Row],[Amount Invoiced]],0)</f>
        <v>0</v>
      </c>
      <c r="BE71" s="18">
        <f>IF(InputInvoicesPaid[[#This Row],[EOMonth]]=EOMONTH(FY04_M11,0),InputInvoicesPaid[[#This Row],[Amount Invoiced]],0)</f>
        <v>0</v>
      </c>
      <c r="BF71" s="18">
        <f>IF(InputInvoicesPaid[[#This Row],[EOMonth]]=EOMONTH(FY04_M12,0),InputInvoicesPaid[[#This Row],[Amount Invoiced]],0)</f>
        <v>0</v>
      </c>
      <c r="BG71" s="18">
        <f>IF(InputInvoicesPaid[[#This Row],[EOMonth]]=EOMONTH(FY05_M01,0),InputInvoicesPaid[[#This Row],[Amount Invoiced]],0)</f>
        <v>0</v>
      </c>
      <c r="BH71" s="18">
        <f>IF(InputInvoicesPaid[[#This Row],[EOMonth]]=EOMONTH(FY05_M02,0),InputInvoicesPaid[[#This Row],[Amount Invoiced]],0)</f>
        <v>0</v>
      </c>
      <c r="BI71" s="18">
        <f>IF(InputInvoicesPaid[[#This Row],[EOMonth]]=EOMONTH(FY05_M03,0),InputInvoicesPaid[[#This Row],[Amount Invoiced]],0)</f>
        <v>0</v>
      </c>
      <c r="BJ71" s="18">
        <f>IF(InputInvoicesPaid[[#This Row],[EOMonth]]=EOMONTH(FY05_M04,0),InputInvoicesPaid[[#This Row],[Amount Invoiced]],0)</f>
        <v>0</v>
      </c>
      <c r="BK71" s="18">
        <f>IF(InputInvoicesPaid[[#This Row],[EOMonth]]=EOMONTH(FY05_M05,0),InputInvoicesPaid[[#This Row],[Amount Invoiced]],0)</f>
        <v>0</v>
      </c>
      <c r="BL71" s="18">
        <f>IF(InputInvoicesPaid[[#This Row],[EOMonth]]=EOMONTH(FY05_M06,0),InputInvoicesPaid[[#This Row],[Amount Invoiced]],0)</f>
        <v>0</v>
      </c>
      <c r="BM71" s="18">
        <f>IF(InputInvoicesPaid[[#This Row],[EOMonth]]=EOMONTH(FY05_M07,0),InputInvoicesPaid[[#This Row],[Amount Invoiced]],0)</f>
        <v>0</v>
      </c>
      <c r="BN71" s="18">
        <f>IF(InputInvoicesPaid[[#This Row],[EOMonth]]=EOMONTH(FY05_M08,0),InputInvoicesPaid[[#This Row],[Amount Invoiced]],0)</f>
        <v>0</v>
      </c>
      <c r="BO71" s="18">
        <f>IF(InputInvoicesPaid[[#This Row],[EOMonth]]=EOMONTH(FY05_M09,0),InputInvoicesPaid[[#This Row],[Amount Invoiced]],0)</f>
        <v>0</v>
      </c>
      <c r="BP71" s="18">
        <f>IF(InputInvoicesPaid[[#This Row],[EOMonth]]=EOMONTH(FY05_M10,0),InputInvoicesPaid[[#This Row],[Amount Invoiced]],0)</f>
        <v>0</v>
      </c>
      <c r="BQ71" s="18">
        <f>IF(InputInvoicesPaid[[#This Row],[EOMonth]]=EOMONTH(FY05_M11,0),InputInvoicesPaid[[#This Row],[Amount Invoiced]],0)</f>
        <v>0</v>
      </c>
      <c r="BR71" s="18">
        <f>IF(InputInvoicesPaid[[#This Row],[EOMonth]]=EOMONTH(FY05_M12,0),InputInvoicesPaid[[#This Row],[Amount Invoiced]],0)</f>
        <v>0</v>
      </c>
    </row>
    <row r="72" spans="2:70" ht="16.5" thickTop="1" thickBot="1" x14ac:dyDescent="0.3">
      <c r="B72" s="68"/>
      <c r="C72" s="6"/>
      <c r="D72" s="68"/>
      <c r="E72" s="68"/>
      <c r="F72" s="11"/>
      <c r="G72" s="6"/>
      <c r="H72" s="69" t="str">
        <f>IF(ISBLANK(InputInvoicesPaid[[#This Row],[Date Invoiced]]),"",EOMONTH(InputInvoicesPaid[[#This Row],[Date Invoiced]],0))</f>
        <v/>
      </c>
      <c r="I72" s="69"/>
      <c r="K72" s="10">
        <f>IF(InputInvoicesPaid[[#This Row],[EOMonth]]=EOMONTH(FY01_M01,0),InputInvoicesPaid[[#This Row],[Amount Invoiced]],0)</f>
        <v>0</v>
      </c>
      <c r="L72" s="10">
        <f>IF(InputInvoicesPaid[[#This Row],[EOMonth]]=EOMONTH(FY01_M02,0),InputInvoicesPaid[[#This Row],[Amount Invoiced]],0)</f>
        <v>0</v>
      </c>
      <c r="M72" s="10">
        <f>IF(InputInvoicesPaid[[#This Row],[EOMonth]]=EOMONTH(FY01_M03,0),InputInvoicesPaid[[#This Row],[Amount Invoiced]],0)</f>
        <v>0</v>
      </c>
      <c r="N72" s="10">
        <f>IF(InputInvoicesPaid[[#This Row],[EOMonth]]=EOMONTH(FY01_M04,0),InputInvoicesPaid[[#This Row],[Amount Invoiced]],0)</f>
        <v>0</v>
      </c>
      <c r="O72" s="10">
        <f>IF(InputInvoicesPaid[[#This Row],[EOMonth]]=EOMONTH(FY01_M05,0),InputInvoicesPaid[[#This Row],[Amount Invoiced]],0)</f>
        <v>0</v>
      </c>
      <c r="P72" s="10">
        <f>IF(InputInvoicesPaid[[#This Row],[EOMonth]]=EOMONTH(FY01_M06,0),InputInvoicesPaid[[#This Row],[Amount Invoiced]],0)</f>
        <v>0</v>
      </c>
      <c r="Q72" s="10">
        <f>IF(InputInvoicesPaid[[#This Row],[EOMonth]]=EOMONTH(FY01_M07,0),InputInvoicesPaid[[#This Row],[Amount Invoiced]],0)</f>
        <v>0</v>
      </c>
      <c r="R72" s="10">
        <f>IF(InputInvoicesPaid[[#This Row],[EOMonth]]=EOMONTH(FY01_M08,0),InputInvoicesPaid[[#This Row],[Amount Invoiced]],0)</f>
        <v>0</v>
      </c>
      <c r="S72" s="10">
        <f>IF(InputInvoicesPaid[[#This Row],[EOMonth]]=EOMONTH(FY01_M09,0),InputInvoicesPaid[[#This Row],[Amount Invoiced]],0)</f>
        <v>0</v>
      </c>
      <c r="T72" s="10">
        <f>IF(InputInvoicesPaid[[#This Row],[EOMonth]]=EOMONTH(FY01_M10,0),InputInvoicesPaid[[#This Row],[Amount Invoiced]],0)</f>
        <v>0</v>
      </c>
      <c r="U72" s="10">
        <f>IF(InputInvoicesPaid[[#This Row],[EOMonth]]=EOMONTH(FY01_M11,0),InputInvoicesPaid[[#This Row],[Amount Invoiced]],0)</f>
        <v>0</v>
      </c>
      <c r="V72" s="10">
        <f>IF(InputInvoicesPaid[[#This Row],[EOMonth]]=EOMONTH(FY01_M12,0),InputInvoicesPaid[[#This Row],[Amount Invoiced]],0)</f>
        <v>0</v>
      </c>
      <c r="W72" s="18">
        <f>IF(InputInvoicesPaid[[#This Row],[EOMonth]]=EOMONTH(FY02_M01,0),InputInvoicesPaid[[#This Row],[Amount Invoiced]],0)</f>
        <v>0</v>
      </c>
      <c r="X72" s="18">
        <f>IF(InputInvoicesPaid[[#This Row],[EOMonth]]=EOMONTH(FY02_M02,0),InputInvoicesPaid[[#This Row],[Amount Invoiced]],0)</f>
        <v>0</v>
      </c>
      <c r="Y72" s="18">
        <f>IF(InputInvoicesPaid[[#This Row],[EOMonth]]=EOMONTH(FY02_M03,0),InputInvoicesPaid[[#This Row],[Amount Invoiced]],0)</f>
        <v>0</v>
      </c>
      <c r="Z72" s="18">
        <f>IF(InputInvoicesPaid[[#This Row],[EOMonth]]=EOMONTH(FY02_M04,0),InputInvoicesPaid[[#This Row],[Amount Invoiced]],0)</f>
        <v>0</v>
      </c>
      <c r="AA72" s="18">
        <f>IF(InputInvoicesPaid[[#This Row],[EOMonth]]=EOMONTH(FY02_M05,0),InputInvoicesPaid[[#This Row],[Amount Invoiced]],0)</f>
        <v>0</v>
      </c>
      <c r="AB72" s="18">
        <f>IF(InputInvoicesPaid[[#This Row],[EOMonth]]=EOMONTH(FY02_M06,0),InputInvoicesPaid[[#This Row],[Amount Invoiced]],0)</f>
        <v>0</v>
      </c>
      <c r="AC72" s="18">
        <f>IF(InputInvoicesPaid[[#This Row],[EOMonth]]=EOMONTH(FY02_M07,0),InputInvoicesPaid[[#This Row],[Amount Invoiced]],0)</f>
        <v>0</v>
      </c>
      <c r="AD72" s="18">
        <f>IF(InputInvoicesPaid[[#This Row],[EOMonth]]=EOMONTH(FY02_M08,0),InputInvoicesPaid[[#This Row],[Amount Invoiced]],0)</f>
        <v>0</v>
      </c>
      <c r="AE72" s="18">
        <f>IF(InputInvoicesPaid[[#This Row],[EOMonth]]=EOMONTH(FY02_M09,0),InputInvoicesPaid[[#This Row],[Amount Invoiced]],0)</f>
        <v>0</v>
      </c>
      <c r="AF72" s="18">
        <f>IF(InputInvoicesPaid[[#This Row],[EOMonth]]=EOMONTH(FY02_M10,0),InputInvoicesPaid[[#This Row],[Amount Invoiced]],0)</f>
        <v>0</v>
      </c>
      <c r="AG72" s="18">
        <f>IF(InputInvoicesPaid[[#This Row],[EOMonth]]=EOMONTH(FY02_M11,0),InputInvoicesPaid[[#This Row],[Amount Invoiced]],0)</f>
        <v>0</v>
      </c>
      <c r="AH72" s="18">
        <f>IF(InputInvoicesPaid[[#This Row],[EOMonth]]=EOMONTH(FY02_M12,0),InputInvoicesPaid[[#This Row],[Amount Invoiced]],0)</f>
        <v>0</v>
      </c>
      <c r="AI72" s="18">
        <f>IF(InputInvoicesPaid[[#This Row],[EOMonth]]=EOMONTH(FY03_M01,0),InputInvoicesPaid[[#This Row],[Amount Invoiced]],0)</f>
        <v>0</v>
      </c>
      <c r="AJ72" s="18">
        <f>IF(InputInvoicesPaid[[#This Row],[EOMonth]]=EOMONTH(FY03_M02,0),InputInvoicesPaid[[#This Row],[Amount Invoiced]],0)</f>
        <v>0</v>
      </c>
      <c r="AK72" s="18">
        <f>IF(InputInvoicesPaid[[#This Row],[EOMonth]]=EOMONTH(FY03_M03,0),InputInvoicesPaid[[#This Row],[Amount Invoiced]],0)</f>
        <v>0</v>
      </c>
      <c r="AL72" s="18">
        <f>IF(InputInvoicesPaid[[#This Row],[EOMonth]]=EOMONTH(FY03_M04,0),InputInvoicesPaid[[#This Row],[Amount Invoiced]],0)</f>
        <v>0</v>
      </c>
      <c r="AM72" s="18">
        <f>IF(InputInvoicesPaid[[#This Row],[EOMonth]]=EOMONTH(FY03_M05,0),InputInvoicesPaid[[#This Row],[Amount Invoiced]],0)</f>
        <v>0</v>
      </c>
      <c r="AN72" s="18">
        <f>IF(InputInvoicesPaid[[#This Row],[EOMonth]]=EOMONTH(FY03_M06,0),InputInvoicesPaid[[#This Row],[Amount Invoiced]],0)</f>
        <v>0</v>
      </c>
      <c r="AO72" s="18">
        <f>IF(InputInvoicesPaid[[#This Row],[EOMonth]]=EOMONTH(FY03_M07,0),InputInvoicesPaid[[#This Row],[Amount Invoiced]],0)</f>
        <v>0</v>
      </c>
      <c r="AP72" s="18">
        <f>IF(InputInvoicesPaid[[#This Row],[EOMonth]]=EOMONTH(FY03_M08,0),InputInvoicesPaid[[#This Row],[Amount Invoiced]],0)</f>
        <v>0</v>
      </c>
      <c r="AQ72" s="18">
        <f>IF(InputInvoicesPaid[[#This Row],[EOMonth]]=EOMONTH(FY03_M09,0),InputInvoicesPaid[[#This Row],[Amount Invoiced]],0)</f>
        <v>0</v>
      </c>
      <c r="AR72" s="18">
        <f>IF(InputInvoicesPaid[[#This Row],[EOMonth]]=EOMONTH(FY03_M10,0),InputInvoicesPaid[[#This Row],[Amount Invoiced]],0)</f>
        <v>0</v>
      </c>
      <c r="AS72" s="18">
        <f>IF(InputInvoicesPaid[[#This Row],[EOMonth]]=EOMONTH(FY03_M11,0),InputInvoicesPaid[[#This Row],[Amount Invoiced]],0)</f>
        <v>0</v>
      </c>
      <c r="AT72" s="18">
        <f>IF(InputInvoicesPaid[[#This Row],[EOMonth]]=EOMONTH(FY03_M12,0),InputInvoicesPaid[[#This Row],[Amount Invoiced]],0)</f>
        <v>0</v>
      </c>
      <c r="AU72" s="18">
        <f>IF(InputInvoicesPaid[[#This Row],[EOMonth]]=EOMONTH(FY04_M01,0),InputInvoicesPaid[[#This Row],[Amount Invoiced]],0)</f>
        <v>0</v>
      </c>
      <c r="AV72" s="18">
        <f>IF(InputInvoicesPaid[[#This Row],[EOMonth]]=EOMONTH(FY04_M02,0),InputInvoicesPaid[[#This Row],[Amount Invoiced]],0)</f>
        <v>0</v>
      </c>
      <c r="AW72" s="18">
        <f>IF(InputInvoicesPaid[[#This Row],[EOMonth]]=EOMONTH(FY04_M03,0),InputInvoicesPaid[[#This Row],[Amount Invoiced]],0)</f>
        <v>0</v>
      </c>
      <c r="AX72" s="18">
        <f>IF(InputInvoicesPaid[[#This Row],[EOMonth]]=EOMONTH(FY04_M04,0),InputInvoicesPaid[[#This Row],[Amount Invoiced]],0)</f>
        <v>0</v>
      </c>
      <c r="AY72" s="18">
        <f>IF(InputInvoicesPaid[[#This Row],[EOMonth]]=EOMONTH(FY04_M05,0),InputInvoicesPaid[[#This Row],[Amount Invoiced]],0)</f>
        <v>0</v>
      </c>
      <c r="AZ72" s="18">
        <f>IF(InputInvoicesPaid[[#This Row],[EOMonth]]=EOMONTH(FY04_M06,0),InputInvoicesPaid[[#This Row],[Amount Invoiced]],0)</f>
        <v>0</v>
      </c>
      <c r="BA72" s="18">
        <f>IF(InputInvoicesPaid[[#This Row],[EOMonth]]=EOMONTH(FY04_M07,0),InputInvoicesPaid[[#This Row],[Amount Invoiced]],0)</f>
        <v>0</v>
      </c>
      <c r="BB72" s="18">
        <f>IF(InputInvoicesPaid[[#This Row],[EOMonth]]=EOMONTH(FY04_M08,0),InputInvoicesPaid[[#This Row],[Amount Invoiced]],0)</f>
        <v>0</v>
      </c>
      <c r="BC72" s="18">
        <f>IF(InputInvoicesPaid[[#This Row],[EOMonth]]=EOMONTH(FY04_M09,0),InputInvoicesPaid[[#This Row],[Amount Invoiced]],0)</f>
        <v>0</v>
      </c>
      <c r="BD72" s="18">
        <f>IF(InputInvoicesPaid[[#This Row],[EOMonth]]=EOMONTH(FY04_M10,0),InputInvoicesPaid[[#This Row],[Amount Invoiced]],0)</f>
        <v>0</v>
      </c>
      <c r="BE72" s="18">
        <f>IF(InputInvoicesPaid[[#This Row],[EOMonth]]=EOMONTH(FY04_M11,0),InputInvoicesPaid[[#This Row],[Amount Invoiced]],0)</f>
        <v>0</v>
      </c>
      <c r="BF72" s="18">
        <f>IF(InputInvoicesPaid[[#This Row],[EOMonth]]=EOMONTH(FY04_M12,0),InputInvoicesPaid[[#This Row],[Amount Invoiced]],0)</f>
        <v>0</v>
      </c>
      <c r="BG72" s="18">
        <f>IF(InputInvoicesPaid[[#This Row],[EOMonth]]=EOMONTH(FY05_M01,0),InputInvoicesPaid[[#This Row],[Amount Invoiced]],0)</f>
        <v>0</v>
      </c>
      <c r="BH72" s="18">
        <f>IF(InputInvoicesPaid[[#This Row],[EOMonth]]=EOMONTH(FY05_M02,0),InputInvoicesPaid[[#This Row],[Amount Invoiced]],0)</f>
        <v>0</v>
      </c>
      <c r="BI72" s="18">
        <f>IF(InputInvoicesPaid[[#This Row],[EOMonth]]=EOMONTH(FY05_M03,0),InputInvoicesPaid[[#This Row],[Amount Invoiced]],0)</f>
        <v>0</v>
      </c>
      <c r="BJ72" s="18">
        <f>IF(InputInvoicesPaid[[#This Row],[EOMonth]]=EOMONTH(FY05_M04,0),InputInvoicesPaid[[#This Row],[Amount Invoiced]],0)</f>
        <v>0</v>
      </c>
      <c r="BK72" s="18">
        <f>IF(InputInvoicesPaid[[#This Row],[EOMonth]]=EOMONTH(FY05_M05,0),InputInvoicesPaid[[#This Row],[Amount Invoiced]],0)</f>
        <v>0</v>
      </c>
      <c r="BL72" s="18">
        <f>IF(InputInvoicesPaid[[#This Row],[EOMonth]]=EOMONTH(FY05_M06,0),InputInvoicesPaid[[#This Row],[Amount Invoiced]],0)</f>
        <v>0</v>
      </c>
      <c r="BM72" s="18">
        <f>IF(InputInvoicesPaid[[#This Row],[EOMonth]]=EOMONTH(FY05_M07,0),InputInvoicesPaid[[#This Row],[Amount Invoiced]],0)</f>
        <v>0</v>
      </c>
      <c r="BN72" s="18">
        <f>IF(InputInvoicesPaid[[#This Row],[EOMonth]]=EOMONTH(FY05_M08,0),InputInvoicesPaid[[#This Row],[Amount Invoiced]],0)</f>
        <v>0</v>
      </c>
      <c r="BO72" s="18">
        <f>IF(InputInvoicesPaid[[#This Row],[EOMonth]]=EOMONTH(FY05_M09,0),InputInvoicesPaid[[#This Row],[Amount Invoiced]],0)</f>
        <v>0</v>
      </c>
      <c r="BP72" s="18">
        <f>IF(InputInvoicesPaid[[#This Row],[EOMonth]]=EOMONTH(FY05_M10,0),InputInvoicesPaid[[#This Row],[Amount Invoiced]],0)</f>
        <v>0</v>
      </c>
      <c r="BQ72" s="18">
        <f>IF(InputInvoicesPaid[[#This Row],[EOMonth]]=EOMONTH(FY05_M11,0),InputInvoicesPaid[[#This Row],[Amount Invoiced]],0)</f>
        <v>0</v>
      </c>
      <c r="BR72" s="18">
        <f>IF(InputInvoicesPaid[[#This Row],[EOMonth]]=EOMONTH(FY05_M12,0),InputInvoicesPaid[[#This Row],[Amount Invoiced]],0)</f>
        <v>0</v>
      </c>
    </row>
    <row r="73" spans="2:70" ht="16.5" thickTop="1" thickBot="1" x14ac:dyDescent="0.3">
      <c r="B73" s="68"/>
      <c r="C73" s="6"/>
      <c r="D73" s="68"/>
      <c r="E73" s="68"/>
      <c r="F73" s="11"/>
      <c r="G73" s="6"/>
      <c r="H73" s="69" t="str">
        <f>IF(ISBLANK(InputInvoicesPaid[[#This Row],[Date Invoiced]]),"",EOMONTH(InputInvoicesPaid[[#This Row],[Date Invoiced]],0))</f>
        <v/>
      </c>
      <c r="I73" s="69"/>
      <c r="K73" s="10">
        <f>IF(InputInvoicesPaid[[#This Row],[EOMonth]]=EOMONTH(FY01_M01,0),InputInvoicesPaid[[#This Row],[Amount Invoiced]],0)</f>
        <v>0</v>
      </c>
      <c r="L73" s="10">
        <f>IF(InputInvoicesPaid[[#This Row],[EOMonth]]=EOMONTH(FY01_M02,0),InputInvoicesPaid[[#This Row],[Amount Invoiced]],0)</f>
        <v>0</v>
      </c>
      <c r="M73" s="10">
        <f>IF(InputInvoicesPaid[[#This Row],[EOMonth]]=EOMONTH(FY01_M03,0),InputInvoicesPaid[[#This Row],[Amount Invoiced]],0)</f>
        <v>0</v>
      </c>
      <c r="N73" s="10">
        <f>IF(InputInvoicesPaid[[#This Row],[EOMonth]]=EOMONTH(FY01_M04,0),InputInvoicesPaid[[#This Row],[Amount Invoiced]],0)</f>
        <v>0</v>
      </c>
      <c r="O73" s="10">
        <f>IF(InputInvoicesPaid[[#This Row],[EOMonth]]=EOMONTH(FY01_M05,0),InputInvoicesPaid[[#This Row],[Amount Invoiced]],0)</f>
        <v>0</v>
      </c>
      <c r="P73" s="10">
        <f>IF(InputInvoicesPaid[[#This Row],[EOMonth]]=EOMONTH(FY01_M06,0),InputInvoicesPaid[[#This Row],[Amount Invoiced]],0)</f>
        <v>0</v>
      </c>
      <c r="Q73" s="10">
        <f>IF(InputInvoicesPaid[[#This Row],[EOMonth]]=EOMONTH(FY01_M07,0),InputInvoicesPaid[[#This Row],[Amount Invoiced]],0)</f>
        <v>0</v>
      </c>
      <c r="R73" s="10">
        <f>IF(InputInvoicesPaid[[#This Row],[EOMonth]]=EOMONTH(FY01_M08,0),InputInvoicesPaid[[#This Row],[Amount Invoiced]],0)</f>
        <v>0</v>
      </c>
      <c r="S73" s="10">
        <f>IF(InputInvoicesPaid[[#This Row],[EOMonth]]=EOMONTH(FY01_M09,0),InputInvoicesPaid[[#This Row],[Amount Invoiced]],0)</f>
        <v>0</v>
      </c>
      <c r="T73" s="10">
        <f>IF(InputInvoicesPaid[[#This Row],[EOMonth]]=EOMONTH(FY01_M10,0),InputInvoicesPaid[[#This Row],[Amount Invoiced]],0)</f>
        <v>0</v>
      </c>
      <c r="U73" s="10">
        <f>IF(InputInvoicesPaid[[#This Row],[EOMonth]]=EOMONTH(FY01_M11,0),InputInvoicesPaid[[#This Row],[Amount Invoiced]],0)</f>
        <v>0</v>
      </c>
      <c r="V73" s="10">
        <f>IF(InputInvoicesPaid[[#This Row],[EOMonth]]=EOMONTH(FY01_M12,0),InputInvoicesPaid[[#This Row],[Amount Invoiced]],0)</f>
        <v>0</v>
      </c>
      <c r="W73" s="18">
        <f>IF(InputInvoicesPaid[[#This Row],[EOMonth]]=EOMONTH(FY02_M01,0),InputInvoicesPaid[[#This Row],[Amount Invoiced]],0)</f>
        <v>0</v>
      </c>
      <c r="X73" s="18">
        <f>IF(InputInvoicesPaid[[#This Row],[EOMonth]]=EOMONTH(FY02_M02,0),InputInvoicesPaid[[#This Row],[Amount Invoiced]],0)</f>
        <v>0</v>
      </c>
      <c r="Y73" s="18">
        <f>IF(InputInvoicesPaid[[#This Row],[EOMonth]]=EOMONTH(FY02_M03,0),InputInvoicesPaid[[#This Row],[Amount Invoiced]],0)</f>
        <v>0</v>
      </c>
      <c r="Z73" s="18">
        <f>IF(InputInvoicesPaid[[#This Row],[EOMonth]]=EOMONTH(FY02_M04,0),InputInvoicesPaid[[#This Row],[Amount Invoiced]],0)</f>
        <v>0</v>
      </c>
      <c r="AA73" s="18">
        <f>IF(InputInvoicesPaid[[#This Row],[EOMonth]]=EOMONTH(FY02_M05,0),InputInvoicesPaid[[#This Row],[Amount Invoiced]],0)</f>
        <v>0</v>
      </c>
      <c r="AB73" s="18">
        <f>IF(InputInvoicesPaid[[#This Row],[EOMonth]]=EOMONTH(FY02_M06,0),InputInvoicesPaid[[#This Row],[Amount Invoiced]],0)</f>
        <v>0</v>
      </c>
      <c r="AC73" s="18">
        <f>IF(InputInvoicesPaid[[#This Row],[EOMonth]]=EOMONTH(FY02_M07,0),InputInvoicesPaid[[#This Row],[Amount Invoiced]],0)</f>
        <v>0</v>
      </c>
      <c r="AD73" s="18">
        <f>IF(InputInvoicesPaid[[#This Row],[EOMonth]]=EOMONTH(FY02_M08,0),InputInvoicesPaid[[#This Row],[Amount Invoiced]],0)</f>
        <v>0</v>
      </c>
      <c r="AE73" s="18">
        <f>IF(InputInvoicesPaid[[#This Row],[EOMonth]]=EOMONTH(FY02_M09,0),InputInvoicesPaid[[#This Row],[Amount Invoiced]],0)</f>
        <v>0</v>
      </c>
      <c r="AF73" s="18">
        <f>IF(InputInvoicesPaid[[#This Row],[EOMonth]]=EOMONTH(FY02_M10,0),InputInvoicesPaid[[#This Row],[Amount Invoiced]],0)</f>
        <v>0</v>
      </c>
      <c r="AG73" s="18">
        <f>IF(InputInvoicesPaid[[#This Row],[EOMonth]]=EOMONTH(FY02_M11,0),InputInvoicesPaid[[#This Row],[Amount Invoiced]],0)</f>
        <v>0</v>
      </c>
      <c r="AH73" s="18">
        <f>IF(InputInvoicesPaid[[#This Row],[EOMonth]]=EOMONTH(FY02_M12,0),InputInvoicesPaid[[#This Row],[Amount Invoiced]],0)</f>
        <v>0</v>
      </c>
      <c r="AI73" s="18">
        <f>IF(InputInvoicesPaid[[#This Row],[EOMonth]]=EOMONTH(FY03_M01,0),InputInvoicesPaid[[#This Row],[Amount Invoiced]],0)</f>
        <v>0</v>
      </c>
      <c r="AJ73" s="18">
        <f>IF(InputInvoicesPaid[[#This Row],[EOMonth]]=EOMONTH(FY03_M02,0),InputInvoicesPaid[[#This Row],[Amount Invoiced]],0)</f>
        <v>0</v>
      </c>
      <c r="AK73" s="18">
        <f>IF(InputInvoicesPaid[[#This Row],[EOMonth]]=EOMONTH(FY03_M03,0),InputInvoicesPaid[[#This Row],[Amount Invoiced]],0)</f>
        <v>0</v>
      </c>
      <c r="AL73" s="18">
        <f>IF(InputInvoicesPaid[[#This Row],[EOMonth]]=EOMONTH(FY03_M04,0),InputInvoicesPaid[[#This Row],[Amount Invoiced]],0)</f>
        <v>0</v>
      </c>
      <c r="AM73" s="18">
        <f>IF(InputInvoicesPaid[[#This Row],[EOMonth]]=EOMONTH(FY03_M05,0),InputInvoicesPaid[[#This Row],[Amount Invoiced]],0)</f>
        <v>0</v>
      </c>
      <c r="AN73" s="18">
        <f>IF(InputInvoicesPaid[[#This Row],[EOMonth]]=EOMONTH(FY03_M06,0),InputInvoicesPaid[[#This Row],[Amount Invoiced]],0)</f>
        <v>0</v>
      </c>
      <c r="AO73" s="18">
        <f>IF(InputInvoicesPaid[[#This Row],[EOMonth]]=EOMONTH(FY03_M07,0),InputInvoicesPaid[[#This Row],[Amount Invoiced]],0)</f>
        <v>0</v>
      </c>
      <c r="AP73" s="18">
        <f>IF(InputInvoicesPaid[[#This Row],[EOMonth]]=EOMONTH(FY03_M08,0),InputInvoicesPaid[[#This Row],[Amount Invoiced]],0)</f>
        <v>0</v>
      </c>
      <c r="AQ73" s="18">
        <f>IF(InputInvoicesPaid[[#This Row],[EOMonth]]=EOMONTH(FY03_M09,0),InputInvoicesPaid[[#This Row],[Amount Invoiced]],0)</f>
        <v>0</v>
      </c>
      <c r="AR73" s="18">
        <f>IF(InputInvoicesPaid[[#This Row],[EOMonth]]=EOMONTH(FY03_M10,0),InputInvoicesPaid[[#This Row],[Amount Invoiced]],0)</f>
        <v>0</v>
      </c>
      <c r="AS73" s="18">
        <f>IF(InputInvoicesPaid[[#This Row],[EOMonth]]=EOMONTH(FY03_M11,0),InputInvoicesPaid[[#This Row],[Amount Invoiced]],0)</f>
        <v>0</v>
      </c>
      <c r="AT73" s="18">
        <f>IF(InputInvoicesPaid[[#This Row],[EOMonth]]=EOMONTH(FY03_M12,0),InputInvoicesPaid[[#This Row],[Amount Invoiced]],0)</f>
        <v>0</v>
      </c>
      <c r="AU73" s="18">
        <f>IF(InputInvoicesPaid[[#This Row],[EOMonth]]=EOMONTH(FY04_M01,0),InputInvoicesPaid[[#This Row],[Amount Invoiced]],0)</f>
        <v>0</v>
      </c>
      <c r="AV73" s="18">
        <f>IF(InputInvoicesPaid[[#This Row],[EOMonth]]=EOMONTH(FY04_M02,0),InputInvoicesPaid[[#This Row],[Amount Invoiced]],0)</f>
        <v>0</v>
      </c>
      <c r="AW73" s="18">
        <f>IF(InputInvoicesPaid[[#This Row],[EOMonth]]=EOMONTH(FY04_M03,0),InputInvoicesPaid[[#This Row],[Amount Invoiced]],0)</f>
        <v>0</v>
      </c>
      <c r="AX73" s="18">
        <f>IF(InputInvoicesPaid[[#This Row],[EOMonth]]=EOMONTH(FY04_M04,0),InputInvoicesPaid[[#This Row],[Amount Invoiced]],0)</f>
        <v>0</v>
      </c>
      <c r="AY73" s="18">
        <f>IF(InputInvoicesPaid[[#This Row],[EOMonth]]=EOMONTH(FY04_M05,0),InputInvoicesPaid[[#This Row],[Amount Invoiced]],0)</f>
        <v>0</v>
      </c>
      <c r="AZ73" s="18">
        <f>IF(InputInvoicesPaid[[#This Row],[EOMonth]]=EOMONTH(FY04_M06,0),InputInvoicesPaid[[#This Row],[Amount Invoiced]],0)</f>
        <v>0</v>
      </c>
      <c r="BA73" s="18">
        <f>IF(InputInvoicesPaid[[#This Row],[EOMonth]]=EOMONTH(FY04_M07,0),InputInvoicesPaid[[#This Row],[Amount Invoiced]],0)</f>
        <v>0</v>
      </c>
      <c r="BB73" s="18">
        <f>IF(InputInvoicesPaid[[#This Row],[EOMonth]]=EOMONTH(FY04_M08,0),InputInvoicesPaid[[#This Row],[Amount Invoiced]],0)</f>
        <v>0</v>
      </c>
      <c r="BC73" s="18">
        <f>IF(InputInvoicesPaid[[#This Row],[EOMonth]]=EOMONTH(FY04_M09,0),InputInvoicesPaid[[#This Row],[Amount Invoiced]],0)</f>
        <v>0</v>
      </c>
      <c r="BD73" s="18">
        <f>IF(InputInvoicesPaid[[#This Row],[EOMonth]]=EOMONTH(FY04_M10,0),InputInvoicesPaid[[#This Row],[Amount Invoiced]],0)</f>
        <v>0</v>
      </c>
      <c r="BE73" s="18">
        <f>IF(InputInvoicesPaid[[#This Row],[EOMonth]]=EOMONTH(FY04_M11,0),InputInvoicesPaid[[#This Row],[Amount Invoiced]],0)</f>
        <v>0</v>
      </c>
      <c r="BF73" s="18">
        <f>IF(InputInvoicesPaid[[#This Row],[EOMonth]]=EOMONTH(FY04_M12,0),InputInvoicesPaid[[#This Row],[Amount Invoiced]],0)</f>
        <v>0</v>
      </c>
      <c r="BG73" s="18">
        <f>IF(InputInvoicesPaid[[#This Row],[EOMonth]]=EOMONTH(FY05_M01,0),InputInvoicesPaid[[#This Row],[Amount Invoiced]],0)</f>
        <v>0</v>
      </c>
      <c r="BH73" s="18">
        <f>IF(InputInvoicesPaid[[#This Row],[EOMonth]]=EOMONTH(FY05_M02,0),InputInvoicesPaid[[#This Row],[Amount Invoiced]],0)</f>
        <v>0</v>
      </c>
      <c r="BI73" s="18">
        <f>IF(InputInvoicesPaid[[#This Row],[EOMonth]]=EOMONTH(FY05_M03,0),InputInvoicesPaid[[#This Row],[Amount Invoiced]],0)</f>
        <v>0</v>
      </c>
      <c r="BJ73" s="18">
        <f>IF(InputInvoicesPaid[[#This Row],[EOMonth]]=EOMONTH(FY05_M04,0),InputInvoicesPaid[[#This Row],[Amount Invoiced]],0)</f>
        <v>0</v>
      </c>
      <c r="BK73" s="18">
        <f>IF(InputInvoicesPaid[[#This Row],[EOMonth]]=EOMONTH(FY05_M05,0),InputInvoicesPaid[[#This Row],[Amount Invoiced]],0)</f>
        <v>0</v>
      </c>
      <c r="BL73" s="18">
        <f>IF(InputInvoicesPaid[[#This Row],[EOMonth]]=EOMONTH(FY05_M06,0),InputInvoicesPaid[[#This Row],[Amount Invoiced]],0)</f>
        <v>0</v>
      </c>
      <c r="BM73" s="18">
        <f>IF(InputInvoicesPaid[[#This Row],[EOMonth]]=EOMONTH(FY05_M07,0),InputInvoicesPaid[[#This Row],[Amount Invoiced]],0)</f>
        <v>0</v>
      </c>
      <c r="BN73" s="18">
        <f>IF(InputInvoicesPaid[[#This Row],[EOMonth]]=EOMONTH(FY05_M08,0),InputInvoicesPaid[[#This Row],[Amount Invoiced]],0)</f>
        <v>0</v>
      </c>
      <c r="BO73" s="18">
        <f>IF(InputInvoicesPaid[[#This Row],[EOMonth]]=EOMONTH(FY05_M09,0),InputInvoicesPaid[[#This Row],[Amount Invoiced]],0)</f>
        <v>0</v>
      </c>
      <c r="BP73" s="18">
        <f>IF(InputInvoicesPaid[[#This Row],[EOMonth]]=EOMONTH(FY05_M10,0),InputInvoicesPaid[[#This Row],[Amount Invoiced]],0)</f>
        <v>0</v>
      </c>
      <c r="BQ73" s="18">
        <f>IF(InputInvoicesPaid[[#This Row],[EOMonth]]=EOMONTH(FY05_M11,0),InputInvoicesPaid[[#This Row],[Amount Invoiced]],0)</f>
        <v>0</v>
      </c>
      <c r="BR73" s="18">
        <f>IF(InputInvoicesPaid[[#This Row],[EOMonth]]=EOMONTH(FY05_M12,0),InputInvoicesPaid[[#This Row],[Amount Invoiced]],0)</f>
        <v>0</v>
      </c>
    </row>
    <row r="74" spans="2:70" ht="16.5" thickTop="1" thickBot="1" x14ac:dyDescent="0.3">
      <c r="B74" s="68"/>
      <c r="C74" s="6"/>
      <c r="D74" s="68"/>
      <c r="E74" s="68"/>
      <c r="F74" s="11"/>
      <c r="G74" s="6"/>
      <c r="H74" s="69" t="str">
        <f>IF(ISBLANK(InputInvoicesPaid[[#This Row],[Date Invoiced]]),"",EOMONTH(InputInvoicesPaid[[#This Row],[Date Invoiced]],0))</f>
        <v/>
      </c>
      <c r="I74" s="69"/>
      <c r="K74" s="10">
        <f>IF(InputInvoicesPaid[[#This Row],[EOMonth]]=EOMONTH(FY01_M01,0),InputInvoicesPaid[[#This Row],[Amount Invoiced]],0)</f>
        <v>0</v>
      </c>
      <c r="L74" s="10">
        <f>IF(InputInvoicesPaid[[#This Row],[EOMonth]]=EOMONTH(FY01_M02,0),InputInvoicesPaid[[#This Row],[Amount Invoiced]],0)</f>
        <v>0</v>
      </c>
      <c r="M74" s="10">
        <f>IF(InputInvoicesPaid[[#This Row],[EOMonth]]=EOMONTH(FY01_M03,0),InputInvoicesPaid[[#This Row],[Amount Invoiced]],0)</f>
        <v>0</v>
      </c>
      <c r="N74" s="10">
        <f>IF(InputInvoicesPaid[[#This Row],[EOMonth]]=EOMONTH(FY01_M04,0),InputInvoicesPaid[[#This Row],[Amount Invoiced]],0)</f>
        <v>0</v>
      </c>
      <c r="O74" s="10">
        <f>IF(InputInvoicesPaid[[#This Row],[EOMonth]]=EOMONTH(FY01_M05,0),InputInvoicesPaid[[#This Row],[Amount Invoiced]],0)</f>
        <v>0</v>
      </c>
      <c r="P74" s="10">
        <f>IF(InputInvoicesPaid[[#This Row],[EOMonth]]=EOMONTH(FY01_M06,0),InputInvoicesPaid[[#This Row],[Amount Invoiced]],0)</f>
        <v>0</v>
      </c>
      <c r="Q74" s="10">
        <f>IF(InputInvoicesPaid[[#This Row],[EOMonth]]=EOMONTH(FY01_M07,0),InputInvoicesPaid[[#This Row],[Amount Invoiced]],0)</f>
        <v>0</v>
      </c>
      <c r="R74" s="10">
        <f>IF(InputInvoicesPaid[[#This Row],[EOMonth]]=EOMONTH(FY01_M08,0),InputInvoicesPaid[[#This Row],[Amount Invoiced]],0)</f>
        <v>0</v>
      </c>
      <c r="S74" s="10">
        <f>IF(InputInvoicesPaid[[#This Row],[EOMonth]]=EOMONTH(FY01_M09,0),InputInvoicesPaid[[#This Row],[Amount Invoiced]],0)</f>
        <v>0</v>
      </c>
      <c r="T74" s="10">
        <f>IF(InputInvoicesPaid[[#This Row],[EOMonth]]=EOMONTH(FY01_M10,0),InputInvoicesPaid[[#This Row],[Amount Invoiced]],0)</f>
        <v>0</v>
      </c>
      <c r="U74" s="10">
        <f>IF(InputInvoicesPaid[[#This Row],[EOMonth]]=EOMONTH(FY01_M11,0),InputInvoicesPaid[[#This Row],[Amount Invoiced]],0)</f>
        <v>0</v>
      </c>
      <c r="V74" s="10">
        <f>IF(InputInvoicesPaid[[#This Row],[EOMonth]]=EOMONTH(FY01_M12,0),InputInvoicesPaid[[#This Row],[Amount Invoiced]],0)</f>
        <v>0</v>
      </c>
      <c r="W74" s="18">
        <f>IF(InputInvoicesPaid[[#This Row],[EOMonth]]=EOMONTH(FY02_M01,0),InputInvoicesPaid[[#This Row],[Amount Invoiced]],0)</f>
        <v>0</v>
      </c>
      <c r="X74" s="18">
        <f>IF(InputInvoicesPaid[[#This Row],[EOMonth]]=EOMONTH(FY02_M02,0),InputInvoicesPaid[[#This Row],[Amount Invoiced]],0)</f>
        <v>0</v>
      </c>
      <c r="Y74" s="18">
        <f>IF(InputInvoicesPaid[[#This Row],[EOMonth]]=EOMONTH(FY02_M03,0),InputInvoicesPaid[[#This Row],[Amount Invoiced]],0)</f>
        <v>0</v>
      </c>
      <c r="Z74" s="18">
        <f>IF(InputInvoicesPaid[[#This Row],[EOMonth]]=EOMONTH(FY02_M04,0),InputInvoicesPaid[[#This Row],[Amount Invoiced]],0)</f>
        <v>0</v>
      </c>
      <c r="AA74" s="18">
        <f>IF(InputInvoicesPaid[[#This Row],[EOMonth]]=EOMONTH(FY02_M05,0),InputInvoicesPaid[[#This Row],[Amount Invoiced]],0)</f>
        <v>0</v>
      </c>
      <c r="AB74" s="18">
        <f>IF(InputInvoicesPaid[[#This Row],[EOMonth]]=EOMONTH(FY02_M06,0),InputInvoicesPaid[[#This Row],[Amount Invoiced]],0)</f>
        <v>0</v>
      </c>
      <c r="AC74" s="18">
        <f>IF(InputInvoicesPaid[[#This Row],[EOMonth]]=EOMONTH(FY02_M07,0),InputInvoicesPaid[[#This Row],[Amount Invoiced]],0)</f>
        <v>0</v>
      </c>
      <c r="AD74" s="18">
        <f>IF(InputInvoicesPaid[[#This Row],[EOMonth]]=EOMONTH(FY02_M08,0),InputInvoicesPaid[[#This Row],[Amount Invoiced]],0)</f>
        <v>0</v>
      </c>
      <c r="AE74" s="18">
        <f>IF(InputInvoicesPaid[[#This Row],[EOMonth]]=EOMONTH(FY02_M09,0),InputInvoicesPaid[[#This Row],[Amount Invoiced]],0)</f>
        <v>0</v>
      </c>
      <c r="AF74" s="18">
        <f>IF(InputInvoicesPaid[[#This Row],[EOMonth]]=EOMONTH(FY02_M10,0),InputInvoicesPaid[[#This Row],[Amount Invoiced]],0)</f>
        <v>0</v>
      </c>
      <c r="AG74" s="18">
        <f>IF(InputInvoicesPaid[[#This Row],[EOMonth]]=EOMONTH(FY02_M11,0),InputInvoicesPaid[[#This Row],[Amount Invoiced]],0)</f>
        <v>0</v>
      </c>
      <c r="AH74" s="18">
        <f>IF(InputInvoicesPaid[[#This Row],[EOMonth]]=EOMONTH(FY02_M12,0),InputInvoicesPaid[[#This Row],[Amount Invoiced]],0)</f>
        <v>0</v>
      </c>
      <c r="AI74" s="18">
        <f>IF(InputInvoicesPaid[[#This Row],[EOMonth]]=EOMONTH(FY03_M01,0),InputInvoicesPaid[[#This Row],[Amount Invoiced]],0)</f>
        <v>0</v>
      </c>
      <c r="AJ74" s="18">
        <f>IF(InputInvoicesPaid[[#This Row],[EOMonth]]=EOMONTH(FY03_M02,0),InputInvoicesPaid[[#This Row],[Amount Invoiced]],0)</f>
        <v>0</v>
      </c>
      <c r="AK74" s="18">
        <f>IF(InputInvoicesPaid[[#This Row],[EOMonth]]=EOMONTH(FY03_M03,0),InputInvoicesPaid[[#This Row],[Amount Invoiced]],0)</f>
        <v>0</v>
      </c>
      <c r="AL74" s="18">
        <f>IF(InputInvoicesPaid[[#This Row],[EOMonth]]=EOMONTH(FY03_M04,0),InputInvoicesPaid[[#This Row],[Amount Invoiced]],0)</f>
        <v>0</v>
      </c>
      <c r="AM74" s="18">
        <f>IF(InputInvoicesPaid[[#This Row],[EOMonth]]=EOMONTH(FY03_M05,0),InputInvoicesPaid[[#This Row],[Amount Invoiced]],0)</f>
        <v>0</v>
      </c>
      <c r="AN74" s="18">
        <f>IF(InputInvoicesPaid[[#This Row],[EOMonth]]=EOMONTH(FY03_M06,0),InputInvoicesPaid[[#This Row],[Amount Invoiced]],0)</f>
        <v>0</v>
      </c>
      <c r="AO74" s="18">
        <f>IF(InputInvoicesPaid[[#This Row],[EOMonth]]=EOMONTH(FY03_M07,0),InputInvoicesPaid[[#This Row],[Amount Invoiced]],0)</f>
        <v>0</v>
      </c>
      <c r="AP74" s="18">
        <f>IF(InputInvoicesPaid[[#This Row],[EOMonth]]=EOMONTH(FY03_M08,0),InputInvoicesPaid[[#This Row],[Amount Invoiced]],0)</f>
        <v>0</v>
      </c>
      <c r="AQ74" s="18">
        <f>IF(InputInvoicesPaid[[#This Row],[EOMonth]]=EOMONTH(FY03_M09,0),InputInvoicesPaid[[#This Row],[Amount Invoiced]],0)</f>
        <v>0</v>
      </c>
      <c r="AR74" s="18">
        <f>IF(InputInvoicesPaid[[#This Row],[EOMonth]]=EOMONTH(FY03_M10,0),InputInvoicesPaid[[#This Row],[Amount Invoiced]],0)</f>
        <v>0</v>
      </c>
      <c r="AS74" s="18">
        <f>IF(InputInvoicesPaid[[#This Row],[EOMonth]]=EOMONTH(FY03_M11,0),InputInvoicesPaid[[#This Row],[Amount Invoiced]],0)</f>
        <v>0</v>
      </c>
      <c r="AT74" s="18">
        <f>IF(InputInvoicesPaid[[#This Row],[EOMonth]]=EOMONTH(FY03_M12,0),InputInvoicesPaid[[#This Row],[Amount Invoiced]],0)</f>
        <v>0</v>
      </c>
      <c r="AU74" s="18">
        <f>IF(InputInvoicesPaid[[#This Row],[EOMonth]]=EOMONTH(FY04_M01,0),InputInvoicesPaid[[#This Row],[Amount Invoiced]],0)</f>
        <v>0</v>
      </c>
      <c r="AV74" s="18">
        <f>IF(InputInvoicesPaid[[#This Row],[EOMonth]]=EOMONTH(FY04_M02,0),InputInvoicesPaid[[#This Row],[Amount Invoiced]],0)</f>
        <v>0</v>
      </c>
      <c r="AW74" s="18">
        <f>IF(InputInvoicesPaid[[#This Row],[EOMonth]]=EOMONTH(FY04_M03,0),InputInvoicesPaid[[#This Row],[Amount Invoiced]],0)</f>
        <v>0</v>
      </c>
      <c r="AX74" s="18">
        <f>IF(InputInvoicesPaid[[#This Row],[EOMonth]]=EOMONTH(FY04_M04,0),InputInvoicesPaid[[#This Row],[Amount Invoiced]],0)</f>
        <v>0</v>
      </c>
      <c r="AY74" s="18">
        <f>IF(InputInvoicesPaid[[#This Row],[EOMonth]]=EOMONTH(FY04_M05,0),InputInvoicesPaid[[#This Row],[Amount Invoiced]],0)</f>
        <v>0</v>
      </c>
      <c r="AZ74" s="18">
        <f>IF(InputInvoicesPaid[[#This Row],[EOMonth]]=EOMONTH(FY04_M06,0),InputInvoicesPaid[[#This Row],[Amount Invoiced]],0)</f>
        <v>0</v>
      </c>
      <c r="BA74" s="18">
        <f>IF(InputInvoicesPaid[[#This Row],[EOMonth]]=EOMONTH(FY04_M07,0),InputInvoicesPaid[[#This Row],[Amount Invoiced]],0)</f>
        <v>0</v>
      </c>
      <c r="BB74" s="18">
        <f>IF(InputInvoicesPaid[[#This Row],[EOMonth]]=EOMONTH(FY04_M08,0),InputInvoicesPaid[[#This Row],[Amount Invoiced]],0)</f>
        <v>0</v>
      </c>
      <c r="BC74" s="18">
        <f>IF(InputInvoicesPaid[[#This Row],[EOMonth]]=EOMONTH(FY04_M09,0),InputInvoicesPaid[[#This Row],[Amount Invoiced]],0)</f>
        <v>0</v>
      </c>
      <c r="BD74" s="18">
        <f>IF(InputInvoicesPaid[[#This Row],[EOMonth]]=EOMONTH(FY04_M10,0),InputInvoicesPaid[[#This Row],[Amount Invoiced]],0)</f>
        <v>0</v>
      </c>
      <c r="BE74" s="18">
        <f>IF(InputInvoicesPaid[[#This Row],[EOMonth]]=EOMONTH(FY04_M11,0),InputInvoicesPaid[[#This Row],[Amount Invoiced]],0)</f>
        <v>0</v>
      </c>
      <c r="BF74" s="18">
        <f>IF(InputInvoicesPaid[[#This Row],[EOMonth]]=EOMONTH(FY04_M12,0),InputInvoicesPaid[[#This Row],[Amount Invoiced]],0)</f>
        <v>0</v>
      </c>
      <c r="BG74" s="18">
        <f>IF(InputInvoicesPaid[[#This Row],[EOMonth]]=EOMONTH(FY05_M01,0),InputInvoicesPaid[[#This Row],[Amount Invoiced]],0)</f>
        <v>0</v>
      </c>
      <c r="BH74" s="18">
        <f>IF(InputInvoicesPaid[[#This Row],[EOMonth]]=EOMONTH(FY05_M02,0),InputInvoicesPaid[[#This Row],[Amount Invoiced]],0)</f>
        <v>0</v>
      </c>
      <c r="BI74" s="18">
        <f>IF(InputInvoicesPaid[[#This Row],[EOMonth]]=EOMONTH(FY05_M03,0),InputInvoicesPaid[[#This Row],[Amount Invoiced]],0)</f>
        <v>0</v>
      </c>
      <c r="BJ74" s="18">
        <f>IF(InputInvoicesPaid[[#This Row],[EOMonth]]=EOMONTH(FY05_M04,0),InputInvoicesPaid[[#This Row],[Amount Invoiced]],0)</f>
        <v>0</v>
      </c>
      <c r="BK74" s="18">
        <f>IF(InputInvoicesPaid[[#This Row],[EOMonth]]=EOMONTH(FY05_M05,0),InputInvoicesPaid[[#This Row],[Amount Invoiced]],0)</f>
        <v>0</v>
      </c>
      <c r="BL74" s="18">
        <f>IF(InputInvoicesPaid[[#This Row],[EOMonth]]=EOMONTH(FY05_M06,0),InputInvoicesPaid[[#This Row],[Amount Invoiced]],0)</f>
        <v>0</v>
      </c>
      <c r="BM74" s="18">
        <f>IF(InputInvoicesPaid[[#This Row],[EOMonth]]=EOMONTH(FY05_M07,0),InputInvoicesPaid[[#This Row],[Amount Invoiced]],0)</f>
        <v>0</v>
      </c>
      <c r="BN74" s="18">
        <f>IF(InputInvoicesPaid[[#This Row],[EOMonth]]=EOMONTH(FY05_M08,0),InputInvoicesPaid[[#This Row],[Amount Invoiced]],0)</f>
        <v>0</v>
      </c>
      <c r="BO74" s="18">
        <f>IF(InputInvoicesPaid[[#This Row],[EOMonth]]=EOMONTH(FY05_M09,0),InputInvoicesPaid[[#This Row],[Amount Invoiced]],0)</f>
        <v>0</v>
      </c>
      <c r="BP74" s="18">
        <f>IF(InputInvoicesPaid[[#This Row],[EOMonth]]=EOMONTH(FY05_M10,0),InputInvoicesPaid[[#This Row],[Amount Invoiced]],0)</f>
        <v>0</v>
      </c>
      <c r="BQ74" s="18">
        <f>IF(InputInvoicesPaid[[#This Row],[EOMonth]]=EOMONTH(FY05_M11,0),InputInvoicesPaid[[#This Row],[Amount Invoiced]],0)</f>
        <v>0</v>
      </c>
      <c r="BR74" s="18">
        <f>IF(InputInvoicesPaid[[#This Row],[EOMonth]]=EOMONTH(FY05_M12,0),InputInvoicesPaid[[#This Row],[Amount Invoiced]],0)</f>
        <v>0</v>
      </c>
    </row>
    <row r="75" spans="2:70" ht="16.5" thickTop="1" thickBot="1" x14ac:dyDescent="0.3">
      <c r="B75" s="68"/>
      <c r="C75" s="6"/>
      <c r="D75" s="68"/>
      <c r="E75" s="68"/>
      <c r="F75" s="11"/>
      <c r="G75" s="6"/>
      <c r="H75" s="69" t="str">
        <f>IF(ISBLANK(InputInvoicesPaid[[#This Row],[Date Invoiced]]),"",EOMONTH(InputInvoicesPaid[[#This Row],[Date Invoiced]],0))</f>
        <v/>
      </c>
      <c r="I75" s="69"/>
      <c r="K75" s="10">
        <f>IF(InputInvoicesPaid[[#This Row],[EOMonth]]=EOMONTH(FY01_M01,0),InputInvoicesPaid[[#This Row],[Amount Invoiced]],0)</f>
        <v>0</v>
      </c>
      <c r="L75" s="10">
        <f>IF(InputInvoicesPaid[[#This Row],[EOMonth]]=EOMONTH(FY01_M02,0),InputInvoicesPaid[[#This Row],[Amount Invoiced]],0)</f>
        <v>0</v>
      </c>
      <c r="M75" s="10">
        <f>IF(InputInvoicesPaid[[#This Row],[EOMonth]]=EOMONTH(FY01_M03,0),InputInvoicesPaid[[#This Row],[Amount Invoiced]],0)</f>
        <v>0</v>
      </c>
      <c r="N75" s="10">
        <f>IF(InputInvoicesPaid[[#This Row],[EOMonth]]=EOMONTH(FY01_M04,0),InputInvoicesPaid[[#This Row],[Amount Invoiced]],0)</f>
        <v>0</v>
      </c>
      <c r="O75" s="10">
        <f>IF(InputInvoicesPaid[[#This Row],[EOMonth]]=EOMONTH(FY01_M05,0),InputInvoicesPaid[[#This Row],[Amount Invoiced]],0)</f>
        <v>0</v>
      </c>
      <c r="P75" s="10">
        <f>IF(InputInvoicesPaid[[#This Row],[EOMonth]]=EOMONTH(FY01_M06,0),InputInvoicesPaid[[#This Row],[Amount Invoiced]],0)</f>
        <v>0</v>
      </c>
      <c r="Q75" s="10">
        <f>IF(InputInvoicesPaid[[#This Row],[EOMonth]]=EOMONTH(FY01_M07,0),InputInvoicesPaid[[#This Row],[Amount Invoiced]],0)</f>
        <v>0</v>
      </c>
      <c r="R75" s="10">
        <f>IF(InputInvoicesPaid[[#This Row],[EOMonth]]=EOMONTH(FY01_M08,0),InputInvoicesPaid[[#This Row],[Amount Invoiced]],0)</f>
        <v>0</v>
      </c>
      <c r="S75" s="10">
        <f>IF(InputInvoicesPaid[[#This Row],[EOMonth]]=EOMONTH(FY01_M09,0),InputInvoicesPaid[[#This Row],[Amount Invoiced]],0)</f>
        <v>0</v>
      </c>
      <c r="T75" s="10">
        <f>IF(InputInvoicesPaid[[#This Row],[EOMonth]]=EOMONTH(FY01_M10,0),InputInvoicesPaid[[#This Row],[Amount Invoiced]],0)</f>
        <v>0</v>
      </c>
      <c r="U75" s="10">
        <f>IF(InputInvoicesPaid[[#This Row],[EOMonth]]=EOMONTH(FY01_M11,0),InputInvoicesPaid[[#This Row],[Amount Invoiced]],0)</f>
        <v>0</v>
      </c>
      <c r="V75" s="10">
        <f>IF(InputInvoicesPaid[[#This Row],[EOMonth]]=EOMONTH(FY01_M12,0),InputInvoicesPaid[[#This Row],[Amount Invoiced]],0)</f>
        <v>0</v>
      </c>
      <c r="W75" s="18">
        <f>IF(InputInvoicesPaid[[#This Row],[EOMonth]]=EOMONTH(FY02_M01,0),InputInvoicesPaid[[#This Row],[Amount Invoiced]],0)</f>
        <v>0</v>
      </c>
      <c r="X75" s="18">
        <f>IF(InputInvoicesPaid[[#This Row],[EOMonth]]=EOMONTH(FY02_M02,0),InputInvoicesPaid[[#This Row],[Amount Invoiced]],0)</f>
        <v>0</v>
      </c>
      <c r="Y75" s="18">
        <f>IF(InputInvoicesPaid[[#This Row],[EOMonth]]=EOMONTH(FY02_M03,0),InputInvoicesPaid[[#This Row],[Amount Invoiced]],0)</f>
        <v>0</v>
      </c>
      <c r="Z75" s="18">
        <f>IF(InputInvoicesPaid[[#This Row],[EOMonth]]=EOMONTH(FY02_M04,0),InputInvoicesPaid[[#This Row],[Amount Invoiced]],0)</f>
        <v>0</v>
      </c>
      <c r="AA75" s="18">
        <f>IF(InputInvoicesPaid[[#This Row],[EOMonth]]=EOMONTH(FY02_M05,0),InputInvoicesPaid[[#This Row],[Amount Invoiced]],0)</f>
        <v>0</v>
      </c>
      <c r="AB75" s="18">
        <f>IF(InputInvoicesPaid[[#This Row],[EOMonth]]=EOMONTH(FY02_M06,0),InputInvoicesPaid[[#This Row],[Amount Invoiced]],0)</f>
        <v>0</v>
      </c>
      <c r="AC75" s="18">
        <f>IF(InputInvoicesPaid[[#This Row],[EOMonth]]=EOMONTH(FY02_M07,0),InputInvoicesPaid[[#This Row],[Amount Invoiced]],0)</f>
        <v>0</v>
      </c>
      <c r="AD75" s="18">
        <f>IF(InputInvoicesPaid[[#This Row],[EOMonth]]=EOMONTH(FY02_M08,0),InputInvoicesPaid[[#This Row],[Amount Invoiced]],0)</f>
        <v>0</v>
      </c>
      <c r="AE75" s="18">
        <f>IF(InputInvoicesPaid[[#This Row],[EOMonth]]=EOMONTH(FY02_M09,0),InputInvoicesPaid[[#This Row],[Amount Invoiced]],0)</f>
        <v>0</v>
      </c>
      <c r="AF75" s="18">
        <f>IF(InputInvoicesPaid[[#This Row],[EOMonth]]=EOMONTH(FY02_M10,0),InputInvoicesPaid[[#This Row],[Amount Invoiced]],0)</f>
        <v>0</v>
      </c>
      <c r="AG75" s="18">
        <f>IF(InputInvoicesPaid[[#This Row],[EOMonth]]=EOMONTH(FY02_M11,0),InputInvoicesPaid[[#This Row],[Amount Invoiced]],0)</f>
        <v>0</v>
      </c>
      <c r="AH75" s="18">
        <f>IF(InputInvoicesPaid[[#This Row],[EOMonth]]=EOMONTH(FY02_M12,0),InputInvoicesPaid[[#This Row],[Amount Invoiced]],0)</f>
        <v>0</v>
      </c>
      <c r="AI75" s="18">
        <f>IF(InputInvoicesPaid[[#This Row],[EOMonth]]=EOMONTH(FY03_M01,0),InputInvoicesPaid[[#This Row],[Amount Invoiced]],0)</f>
        <v>0</v>
      </c>
      <c r="AJ75" s="18">
        <f>IF(InputInvoicesPaid[[#This Row],[EOMonth]]=EOMONTH(FY03_M02,0),InputInvoicesPaid[[#This Row],[Amount Invoiced]],0)</f>
        <v>0</v>
      </c>
      <c r="AK75" s="18">
        <f>IF(InputInvoicesPaid[[#This Row],[EOMonth]]=EOMONTH(FY03_M03,0),InputInvoicesPaid[[#This Row],[Amount Invoiced]],0)</f>
        <v>0</v>
      </c>
      <c r="AL75" s="18">
        <f>IF(InputInvoicesPaid[[#This Row],[EOMonth]]=EOMONTH(FY03_M04,0),InputInvoicesPaid[[#This Row],[Amount Invoiced]],0)</f>
        <v>0</v>
      </c>
      <c r="AM75" s="18">
        <f>IF(InputInvoicesPaid[[#This Row],[EOMonth]]=EOMONTH(FY03_M05,0),InputInvoicesPaid[[#This Row],[Amount Invoiced]],0)</f>
        <v>0</v>
      </c>
      <c r="AN75" s="18">
        <f>IF(InputInvoicesPaid[[#This Row],[EOMonth]]=EOMONTH(FY03_M06,0),InputInvoicesPaid[[#This Row],[Amount Invoiced]],0)</f>
        <v>0</v>
      </c>
      <c r="AO75" s="18">
        <f>IF(InputInvoicesPaid[[#This Row],[EOMonth]]=EOMONTH(FY03_M07,0),InputInvoicesPaid[[#This Row],[Amount Invoiced]],0)</f>
        <v>0</v>
      </c>
      <c r="AP75" s="18">
        <f>IF(InputInvoicesPaid[[#This Row],[EOMonth]]=EOMONTH(FY03_M08,0),InputInvoicesPaid[[#This Row],[Amount Invoiced]],0)</f>
        <v>0</v>
      </c>
      <c r="AQ75" s="18">
        <f>IF(InputInvoicesPaid[[#This Row],[EOMonth]]=EOMONTH(FY03_M09,0),InputInvoicesPaid[[#This Row],[Amount Invoiced]],0)</f>
        <v>0</v>
      </c>
      <c r="AR75" s="18">
        <f>IF(InputInvoicesPaid[[#This Row],[EOMonth]]=EOMONTH(FY03_M10,0),InputInvoicesPaid[[#This Row],[Amount Invoiced]],0)</f>
        <v>0</v>
      </c>
      <c r="AS75" s="18">
        <f>IF(InputInvoicesPaid[[#This Row],[EOMonth]]=EOMONTH(FY03_M11,0),InputInvoicesPaid[[#This Row],[Amount Invoiced]],0)</f>
        <v>0</v>
      </c>
      <c r="AT75" s="18">
        <f>IF(InputInvoicesPaid[[#This Row],[EOMonth]]=EOMONTH(FY03_M12,0),InputInvoicesPaid[[#This Row],[Amount Invoiced]],0)</f>
        <v>0</v>
      </c>
      <c r="AU75" s="18">
        <f>IF(InputInvoicesPaid[[#This Row],[EOMonth]]=EOMONTH(FY04_M01,0),InputInvoicesPaid[[#This Row],[Amount Invoiced]],0)</f>
        <v>0</v>
      </c>
      <c r="AV75" s="18">
        <f>IF(InputInvoicesPaid[[#This Row],[EOMonth]]=EOMONTH(FY04_M02,0),InputInvoicesPaid[[#This Row],[Amount Invoiced]],0)</f>
        <v>0</v>
      </c>
      <c r="AW75" s="18">
        <f>IF(InputInvoicesPaid[[#This Row],[EOMonth]]=EOMONTH(FY04_M03,0),InputInvoicesPaid[[#This Row],[Amount Invoiced]],0)</f>
        <v>0</v>
      </c>
      <c r="AX75" s="18">
        <f>IF(InputInvoicesPaid[[#This Row],[EOMonth]]=EOMONTH(FY04_M04,0),InputInvoicesPaid[[#This Row],[Amount Invoiced]],0)</f>
        <v>0</v>
      </c>
      <c r="AY75" s="18">
        <f>IF(InputInvoicesPaid[[#This Row],[EOMonth]]=EOMONTH(FY04_M05,0),InputInvoicesPaid[[#This Row],[Amount Invoiced]],0)</f>
        <v>0</v>
      </c>
      <c r="AZ75" s="18">
        <f>IF(InputInvoicesPaid[[#This Row],[EOMonth]]=EOMONTH(FY04_M06,0),InputInvoicesPaid[[#This Row],[Amount Invoiced]],0)</f>
        <v>0</v>
      </c>
      <c r="BA75" s="18">
        <f>IF(InputInvoicesPaid[[#This Row],[EOMonth]]=EOMONTH(FY04_M07,0),InputInvoicesPaid[[#This Row],[Amount Invoiced]],0)</f>
        <v>0</v>
      </c>
      <c r="BB75" s="18">
        <f>IF(InputInvoicesPaid[[#This Row],[EOMonth]]=EOMONTH(FY04_M08,0),InputInvoicesPaid[[#This Row],[Amount Invoiced]],0)</f>
        <v>0</v>
      </c>
      <c r="BC75" s="18">
        <f>IF(InputInvoicesPaid[[#This Row],[EOMonth]]=EOMONTH(FY04_M09,0),InputInvoicesPaid[[#This Row],[Amount Invoiced]],0)</f>
        <v>0</v>
      </c>
      <c r="BD75" s="18">
        <f>IF(InputInvoicesPaid[[#This Row],[EOMonth]]=EOMONTH(FY04_M10,0),InputInvoicesPaid[[#This Row],[Amount Invoiced]],0)</f>
        <v>0</v>
      </c>
      <c r="BE75" s="18">
        <f>IF(InputInvoicesPaid[[#This Row],[EOMonth]]=EOMONTH(FY04_M11,0),InputInvoicesPaid[[#This Row],[Amount Invoiced]],0)</f>
        <v>0</v>
      </c>
      <c r="BF75" s="18">
        <f>IF(InputInvoicesPaid[[#This Row],[EOMonth]]=EOMONTH(FY04_M12,0),InputInvoicesPaid[[#This Row],[Amount Invoiced]],0)</f>
        <v>0</v>
      </c>
      <c r="BG75" s="18">
        <f>IF(InputInvoicesPaid[[#This Row],[EOMonth]]=EOMONTH(FY05_M01,0),InputInvoicesPaid[[#This Row],[Amount Invoiced]],0)</f>
        <v>0</v>
      </c>
      <c r="BH75" s="18">
        <f>IF(InputInvoicesPaid[[#This Row],[EOMonth]]=EOMONTH(FY05_M02,0),InputInvoicesPaid[[#This Row],[Amount Invoiced]],0)</f>
        <v>0</v>
      </c>
      <c r="BI75" s="18">
        <f>IF(InputInvoicesPaid[[#This Row],[EOMonth]]=EOMONTH(FY05_M03,0),InputInvoicesPaid[[#This Row],[Amount Invoiced]],0)</f>
        <v>0</v>
      </c>
      <c r="BJ75" s="18">
        <f>IF(InputInvoicesPaid[[#This Row],[EOMonth]]=EOMONTH(FY05_M04,0),InputInvoicesPaid[[#This Row],[Amount Invoiced]],0)</f>
        <v>0</v>
      </c>
      <c r="BK75" s="18">
        <f>IF(InputInvoicesPaid[[#This Row],[EOMonth]]=EOMONTH(FY05_M05,0),InputInvoicesPaid[[#This Row],[Amount Invoiced]],0)</f>
        <v>0</v>
      </c>
      <c r="BL75" s="18">
        <f>IF(InputInvoicesPaid[[#This Row],[EOMonth]]=EOMONTH(FY05_M06,0),InputInvoicesPaid[[#This Row],[Amount Invoiced]],0)</f>
        <v>0</v>
      </c>
      <c r="BM75" s="18">
        <f>IF(InputInvoicesPaid[[#This Row],[EOMonth]]=EOMONTH(FY05_M07,0),InputInvoicesPaid[[#This Row],[Amount Invoiced]],0)</f>
        <v>0</v>
      </c>
      <c r="BN75" s="18">
        <f>IF(InputInvoicesPaid[[#This Row],[EOMonth]]=EOMONTH(FY05_M08,0),InputInvoicesPaid[[#This Row],[Amount Invoiced]],0)</f>
        <v>0</v>
      </c>
      <c r="BO75" s="18">
        <f>IF(InputInvoicesPaid[[#This Row],[EOMonth]]=EOMONTH(FY05_M09,0),InputInvoicesPaid[[#This Row],[Amount Invoiced]],0)</f>
        <v>0</v>
      </c>
      <c r="BP75" s="18">
        <f>IF(InputInvoicesPaid[[#This Row],[EOMonth]]=EOMONTH(FY05_M10,0),InputInvoicesPaid[[#This Row],[Amount Invoiced]],0)</f>
        <v>0</v>
      </c>
      <c r="BQ75" s="18">
        <f>IF(InputInvoicesPaid[[#This Row],[EOMonth]]=EOMONTH(FY05_M11,0),InputInvoicesPaid[[#This Row],[Amount Invoiced]],0)</f>
        <v>0</v>
      </c>
      <c r="BR75" s="18">
        <f>IF(InputInvoicesPaid[[#This Row],[EOMonth]]=EOMONTH(FY05_M12,0),InputInvoicesPaid[[#This Row],[Amount Invoiced]],0)</f>
        <v>0</v>
      </c>
    </row>
    <row r="76" spans="2:70" ht="16.5" thickTop="1" thickBot="1" x14ac:dyDescent="0.3">
      <c r="B76" s="68"/>
      <c r="C76" s="6"/>
      <c r="D76" s="68"/>
      <c r="E76" s="68"/>
      <c r="F76" s="11"/>
      <c r="G76" s="6"/>
      <c r="H76" s="69" t="str">
        <f>IF(ISBLANK(InputInvoicesPaid[[#This Row],[Date Invoiced]]),"",EOMONTH(InputInvoicesPaid[[#This Row],[Date Invoiced]],0))</f>
        <v/>
      </c>
      <c r="I76" s="69"/>
      <c r="K76" s="10">
        <f>IF(InputInvoicesPaid[[#This Row],[EOMonth]]=EOMONTH(FY01_M01,0),InputInvoicesPaid[[#This Row],[Amount Invoiced]],0)</f>
        <v>0</v>
      </c>
      <c r="L76" s="10">
        <f>IF(InputInvoicesPaid[[#This Row],[EOMonth]]=EOMONTH(FY01_M02,0),InputInvoicesPaid[[#This Row],[Amount Invoiced]],0)</f>
        <v>0</v>
      </c>
      <c r="M76" s="10">
        <f>IF(InputInvoicesPaid[[#This Row],[EOMonth]]=EOMONTH(FY01_M03,0),InputInvoicesPaid[[#This Row],[Amount Invoiced]],0)</f>
        <v>0</v>
      </c>
      <c r="N76" s="10">
        <f>IF(InputInvoicesPaid[[#This Row],[EOMonth]]=EOMONTH(FY01_M04,0),InputInvoicesPaid[[#This Row],[Amount Invoiced]],0)</f>
        <v>0</v>
      </c>
      <c r="O76" s="10">
        <f>IF(InputInvoicesPaid[[#This Row],[EOMonth]]=EOMONTH(FY01_M05,0),InputInvoicesPaid[[#This Row],[Amount Invoiced]],0)</f>
        <v>0</v>
      </c>
      <c r="P76" s="10">
        <f>IF(InputInvoicesPaid[[#This Row],[EOMonth]]=EOMONTH(FY01_M06,0),InputInvoicesPaid[[#This Row],[Amount Invoiced]],0)</f>
        <v>0</v>
      </c>
      <c r="Q76" s="10">
        <f>IF(InputInvoicesPaid[[#This Row],[EOMonth]]=EOMONTH(FY01_M07,0),InputInvoicesPaid[[#This Row],[Amount Invoiced]],0)</f>
        <v>0</v>
      </c>
      <c r="R76" s="10">
        <f>IF(InputInvoicesPaid[[#This Row],[EOMonth]]=EOMONTH(FY01_M08,0),InputInvoicesPaid[[#This Row],[Amount Invoiced]],0)</f>
        <v>0</v>
      </c>
      <c r="S76" s="10">
        <f>IF(InputInvoicesPaid[[#This Row],[EOMonth]]=EOMONTH(FY01_M09,0),InputInvoicesPaid[[#This Row],[Amount Invoiced]],0)</f>
        <v>0</v>
      </c>
      <c r="T76" s="10">
        <f>IF(InputInvoicesPaid[[#This Row],[EOMonth]]=EOMONTH(FY01_M10,0),InputInvoicesPaid[[#This Row],[Amount Invoiced]],0)</f>
        <v>0</v>
      </c>
      <c r="U76" s="10">
        <f>IF(InputInvoicesPaid[[#This Row],[EOMonth]]=EOMONTH(FY01_M11,0),InputInvoicesPaid[[#This Row],[Amount Invoiced]],0)</f>
        <v>0</v>
      </c>
      <c r="V76" s="10">
        <f>IF(InputInvoicesPaid[[#This Row],[EOMonth]]=EOMONTH(FY01_M12,0),InputInvoicesPaid[[#This Row],[Amount Invoiced]],0)</f>
        <v>0</v>
      </c>
      <c r="W76" s="18">
        <f>IF(InputInvoicesPaid[[#This Row],[EOMonth]]=EOMONTH(FY02_M01,0),InputInvoicesPaid[[#This Row],[Amount Invoiced]],0)</f>
        <v>0</v>
      </c>
      <c r="X76" s="18">
        <f>IF(InputInvoicesPaid[[#This Row],[EOMonth]]=EOMONTH(FY02_M02,0),InputInvoicesPaid[[#This Row],[Amount Invoiced]],0)</f>
        <v>0</v>
      </c>
      <c r="Y76" s="18">
        <f>IF(InputInvoicesPaid[[#This Row],[EOMonth]]=EOMONTH(FY02_M03,0),InputInvoicesPaid[[#This Row],[Amount Invoiced]],0)</f>
        <v>0</v>
      </c>
      <c r="Z76" s="18">
        <f>IF(InputInvoicesPaid[[#This Row],[EOMonth]]=EOMONTH(FY02_M04,0),InputInvoicesPaid[[#This Row],[Amount Invoiced]],0)</f>
        <v>0</v>
      </c>
      <c r="AA76" s="18">
        <f>IF(InputInvoicesPaid[[#This Row],[EOMonth]]=EOMONTH(FY02_M05,0),InputInvoicesPaid[[#This Row],[Amount Invoiced]],0)</f>
        <v>0</v>
      </c>
      <c r="AB76" s="18">
        <f>IF(InputInvoicesPaid[[#This Row],[EOMonth]]=EOMONTH(FY02_M06,0),InputInvoicesPaid[[#This Row],[Amount Invoiced]],0)</f>
        <v>0</v>
      </c>
      <c r="AC76" s="18">
        <f>IF(InputInvoicesPaid[[#This Row],[EOMonth]]=EOMONTH(FY02_M07,0),InputInvoicesPaid[[#This Row],[Amount Invoiced]],0)</f>
        <v>0</v>
      </c>
      <c r="AD76" s="18">
        <f>IF(InputInvoicesPaid[[#This Row],[EOMonth]]=EOMONTH(FY02_M08,0),InputInvoicesPaid[[#This Row],[Amount Invoiced]],0)</f>
        <v>0</v>
      </c>
      <c r="AE76" s="18">
        <f>IF(InputInvoicesPaid[[#This Row],[EOMonth]]=EOMONTH(FY02_M09,0),InputInvoicesPaid[[#This Row],[Amount Invoiced]],0)</f>
        <v>0</v>
      </c>
      <c r="AF76" s="18">
        <f>IF(InputInvoicesPaid[[#This Row],[EOMonth]]=EOMONTH(FY02_M10,0),InputInvoicesPaid[[#This Row],[Amount Invoiced]],0)</f>
        <v>0</v>
      </c>
      <c r="AG76" s="18">
        <f>IF(InputInvoicesPaid[[#This Row],[EOMonth]]=EOMONTH(FY02_M11,0),InputInvoicesPaid[[#This Row],[Amount Invoiced]],0)</f>
        <v>0</v>
      </c>
      <c r="AH76" s="18">
        <f>IF(InputInvoicesPaid[[#This Row],[EOMonth]]=EOMONTH(FY02_M12,0),InputInvoicesPaid[[#This Row],[Amount Invoiced]],0)</f>
        <v>0</v>
      </c>
      <c r="AI76" s="18">
        <f>IF(InputInvoicesPaid[[#This Row],[EOMonth]]=EOMONTH(FY03_M01,0),InputInvoicesPaid[[#This Row],[Amount Invoiced]],0)</f>
        <v>0</v>
      </c>
      <c r="AJ76" s="18">
        <f>IF(InputInvoicesPaid[[#This Row],[EOMonth]]=EOMONTH(FY03_M02,0),InputInvoicesPaid[[#This Row],[Amount Invoiced]],0)</f>
        <v>0</v>
      </c>
      <c r="AK76" s="18">
        <f>IF(InputInvoicesPaid[[#This Row],[EOMonth]]=EOMONTH(FY03_M03,0),InputInvoicesPaid[[#This Row],[Amount Invoiced]],0)</f>
        <v>0</v>
      </c>
      <c r="AL76" s="18">
        <f>IF(InputInvoicesPaid[[#This Row],[EOMonth]]=EOMONTH(FY03_M04,0),InputInvoicesPaid[[#This Row],[Amount Invoiced]],0)</f>
        <v>0</v>
      </c>
      <c r="AM76" s="18">
        <f>IF(InputInvoicesPaid[[#This Row],[EOMonth]]=EOMONTH(FY03_M05,0),InputInvoicesPaid[[#This Row],[Amount Invoiced]],0)</f>
        <v>0</v>
      </c>
      <c r="AN76" s="18">
        <f>IF(InputInvoicesPaid[[#This Row],[EOMonth]]=EOMONTH(FY03_M06,0),InputInvoicesPaid[[#This Row],[Amount Invoiced]],0)</f>
        <v>0</v>
      </c>
      <c r="AO76" s="18">
        <f>IF(InputInvoicesPaid[[#This Row],[EOMonth]]=EOMONTH(FY03_M07,0),InputInvoicesPaid[[#This Row],[Amount Invoiced]],0)</f>
        <v>0</v>
      </c>
      <c r="AP76" s="18">
        <f>IF(InputInvoicesPaid[[#This Row],[EOMonth]]=EOMONTH(FY03_M08,0),InputInvoicesPaid[[#This Row],[Amount Invoiced]],0)</f>
        <v>0</v>
      </c>
      <c r="AQ76" s="18">
        <f>IF(InputInvoicesPaid[[#This Row],[EOMonth]]=EOMONTH(FY03_M09,0),InputInvoicesPaid[[#This Row],[Amount Invoiced]],0)</f>
        <v>0</v>
      </c>
      <c r="AR76" s="18">
        <f>IF(InputInvoicesPaid[[#This Row],[EOMonth]]=EOMONTH(FY03_M10,0),InputInvoicesPaid[[#This Row],[Amount Invoiced]],0)</f>
        <v>0</v>
      </c>
      <c r="AS76" s="18">
        <f>IF(InputInvoicesPaid[[#This Row],[EOMonth]]=EOMONTH(FY03_M11,0),InputInvoicesPaid[[#This Row],[Amount Invoiced]],0)</f>
        <v>0</v>
      </c>
      <c r="AT76" s="18">
        <f>IF(InputInvoicesPaid[[#This Row],[EOMonth]]=EOMONTH(FY03_M12,0),InputInvoicesPaid[[#This Row],[Amount Invoiced]],0)</f>
        <v>0</v>
      </c>
      <c r="AU76" s="18">
        <f>IF(InputInvoicesPaid[[#This Row],[EOMonth]]=EOMONTH(FY04_M01,0),InputInvoicesPaid[[#This Row],[Amount Invoiced]],0)</f>
        <v>0</v>
      </c>
      <c r="AV76" s="18">
        <f>IF(InputInvoicesPaid[[#This Row],[EOMonth]]=EOMONTH(FY04_M02,0),InputInvoicesPaid[[#This Row],[Amount Invoiced]],0)</f>
        <v>0</v>
      </c>
      <c r="AW76" s="18">
        <f>IF(InputInvoicesPaid[[#This Row],[EOMonth]]=EOMONTH(FY04_M03,0),InputInvoicesPaid[[#This Row],[Amount Invoiced]],0)</f>
        <v>0</v>
      </c>
      <c r="AX76" s="18">
        <f>IF(InputInvoicesPaid[[#This Row],[EOMonth]]=EOMONTH(FY04_M04,0),InputInvoicesPaid[[#This Row],[Amount Invoiced]],0)</f>
        <v>0</v>
      </c>
      <c r="AY76" s="18">
        <f>IF(InputInvoicesPaid[[#This Row],[EOMonth]]=EOMONTH(FY04_M05,0),InputInvoicesPaid[[#This Row],[Amount Invoiced]],0)</f>
        <v>0</v>
      </c>
      <c r="AZ76" s="18">
        <f>IF(InputInvoicesPaid[[#This Row],[EOMonth]]=EOMONTH(FY04_M06,0),InputInvoicesPaid[[#This Row],[Amount Invoiced]],0)</f>
        <v>0</v>
      </c>
      <c r="BA76" s="18">
        <f>IF(InputInvoicesPaid[[#This Row],[EOMonth]]=EOMONTH(FY04_M07,0),InputInvoicesPaid[[#This Row],[Amount Invoiced]],0)</f>
        <v>0</v>
      </c>
      <c r="BB76" s="18">
        <f>IF(InputInvoicesPaid[[#This Row],[EOMonth]]=EOMONTH(FY04_M08,0),InputInvoicesPaid[[#This Row],[Amount Invoiced]],0)</f>
        <v>0</v>
      </c>
      <c r="BC76" s="18">
        <f>IF(InputInvoicesPaid[[#This Row],[EOMonth]]=EOMONTH(FY04_M09,0),InputInvoicesPaid[[#This Row],[Amount Invoiced]],0)</f>
        <v>0</v>
      </c>
      <c r="BD76" s="18">
        <f>IF(InputInvoicesPaid[[#This Row],[EOMonth]]=EOMONTH(FY04_M10,0),InputInvoicesPaid[[#This Row],[Amount Invoiced]],0)</f>
        <v>0</v>
      </c>
      <c r="BE76" s="18">
        <f>IF(InputInvoicesPaid[[#This Row],[EOMonth]]=EOMONTH(FY04_M11,0),InputInvoicesPaid[[#This Row],[Amount Invoiced]],0)</f>
        <v>0</v>
      </c>
      <c r="BF76" s="18">
        <f>IF(InputInvoicesPaid[[#This Row],[EOMonth]]=EOMONTH(FY04_M12,0),InputInvoicesPaid[[#This Row],[Amount Invoiced]],0)</f>
        <v>0</v>
      </c>
      <c r="BG76" s="18">
        <f>IF(InputInvoicesPaid[[#This Row],[EOMonth]]=EOMONTH(FY05_M01,0),InputInvoicesPaid[[#This Row],[Amount Invoiced]],0)</f>
        <v>0</v>
      </c>
      <c r="BH76" s="18">
        <f>IF(InputInvoicesPaid[[#This Row],[EOMonth]]=EOMONTH(FY05_M02,0),InputInvoicesPaid[[#This Row],[Amount Invoiced]],0)</f>
        <v>0</v>
      </c>
      <c r="BI76" s="18">
        <f>IF(InputInvoicesPaid[[#This Row],[EOMonth]]=EOMONTH(FY05_M03,0),InputInvoicesPaid[[#This Row],[Amount Invoiced]],0)</f>
        <v>0</v>
      </c>
      <c r="BJ76" s="18">
        <f>IF(InputInvoicesPaid[[#This Row],[EOMonth]]=EOMONTH(FY05_M04,0),InputInvoicesPaid[[#This Row],[Amount Invoiced]],0)</f>
        <v>0</v>
      </c>
      <c r="BK76" s="18">
        <f>IF(InputInvoicesPaid[[#This Row],[EOMonth]]=EOMONTH(FY05_M05,0),InputInvoicesPaid[[#This Row],[Amount Invoiced]],0)</f>
        <v>0</v>
      </c>
      <c r="BL76" s="18">
        <f>IF(InputInvoicesPaid[[#This Row],[EOMonth]]=EOMONTH(FY05_M06,0),InputInvoicesPaid[[#This Row],[Amount Invoiced]],0)</f>
        <v>0</v>
      </c>
      <c r="BM76" s="18">
        <f>IF(InputInvoicesPaid[[#This Row],[EOMonth]]=EOMONTH(FY05_M07,0),InputInvoicesPaid[[#This Row],[Amount Invoiced]],0)</f>
        <v>0</v>
      </c>
      <c r="BN76" s="18">
        <f>IF(InputInvoicesPaid[[#This Row],[EOMonth]]=EOMONTH(FY05_M08,0),InputInvoicesPaid[[#This Row],[Amount Invoiced]],0)</f>
        <v>0</v>
      </c>
      <c r="BO76" s="18">
        <f>IF(InputInvoicesPaid[[#This Row],[EOMonth]]=EOMONTH(FY05_M09,0),InputInvoicesPaid[[#This Row],[Amount Invoiced]],0)</f>
        <v>0</v>
      </c>
      <c r="BP76" s="18">
        <f>IF(InputInvoicesPaid[[#This Row],[EOMonth]]=EOMONTH(FY05_M10,0),InputInvoicesPaid[[#This Row],[Amount Invoiced]],0)</f>
        <v>0</v>
      </c>
      <c r="BQ76" s="18">
        <f>IF(InputInvoicesPaid[[#This Row],[EOMonth]]=EOMONTH(FY05_M11,0),InputInvoicesPaid[[#This Row],[Amount Invoiced]],0)</f>
        <v>0</v>
      </c>
      <c r="BR76" s="18">
        <f>IF(InputInvoicesPaid[[#This Row],[EOMonth]]=EOMONTH(FY05_M12,0),InputInvoicesPaid[[#This Row],[Amount Invoiced]],0)</f>
        <v>0</v>
      </c>
    </row>
    <row r="77" spans="2:70" ht="16.5" thickTop="1" thickBot="1" x14ac:dyDescent="0.3">
      <c r="B77" s="68"/>
      <c r="C77" s="6"/>
      <c r="D77" s="68"/>
      <c r="E77" s="68"/>
      <c r="F77" s="11"/>
      <c r="G77" s="6"/>
      <c r="H77" s="69" t="str">
        <f>IF(ISBLANK(InputInvoicesPaid[[#This Row],[Date Invoiced]]),"",EOMONTH(InputInvoicesPaid[[#This Row],[Date Invoiced]],0))</f>
        <v/>
      </c>
      <c r="I77" s="69"/>
      <c r="K77" s="10">
        <f>IF(InputInvoicesPaid[[#This Row],[EOMonth]]=EOMONTH(FY01_M01,0),InputInvoicesPaid[[#This Row],[Amount Invoiced]],0)</f>
        <v>0</v>
      </c>
      <c r="L77" s="10">
        <f>IF(InputInvoicesPaid[[#This Row],[EOMonth]]=EOMONTH(FY01_M02,0),InputInvoicesPaid[[#This Row],[Amount Invoiced]],0)</f>
        <v>0</v>
      </c>
      <c r="M77" s="10">
        <f>IF(InputInvoicesPaid[[#This Row],[EOMonth]]=EOMONTH(FY01_M03,0),InputInvoicesPaid[[#This Row],[Amount Invoiced]],0)</f>
        <v>0</v>
      </c>
      <c r="N77" s="10">
        <f>IF(InputInvoicesPaid[[#This Row],[EOMonth]]=EOMONTH(FY01_M04,0),InputInvoicesPaid[[#This Row],[Amount Invoiced]],0)</f>
        <v>0</v>
      </c>
      <c r="O77" s="10">
        <f>IF(InputInvoicesPaid[[#This Row],[EOMonth]]=EOMONTH(FY01_M05,0),InputInvoicesPaid[[#This Row],[Amount Invoiced]],0)</f>
        <v>0</v>
      </c>
      <c r="P77" s="10">
        <f>IF(InputInvoicesPaid[[#This Row],[EOMonth]]=EOMONTH(FY01_M06,0),InputInvoicesPaid[[#This Row],[Amount Invoiced]],0)</f>
        <v>0</v>
      </c>
      <c r="Q77" s="10">
        <f>IF(InputInvoicesPaid[[#This Row],[EOMonth]]=EOMONTH(FY01_M07,0),InputInvoicesPaid[[#This Row],[Amount Invoiced]],0)</f>
        <v>0</v>
      </c>
      <c r="R77" s="10">
        <f>IF(InputInvoicesPaid[[#This Row],[EOMonth]]=EOMONTH(FY01_M08,0),InputInvoicesPaid[[#This Row],[Amount Invoiced]],0)</f>
        <v>0</v>
      </c>
      <c r="S77" s="10">
        <f>IF(InputInvoicesPaid[[#This Row],[EOMonth]]=EOMONTH(FY01_M09,0),InputInvoicesPaid[[#This Row],[Amount Invoiced]],0)</f>
        <v>0</v>
      </c>
      <c r="T77" s="10">
        <f>IF(InputInvoicesPaid[[#This Row],[EOMonth]]=EOMONTH(FY01_M10,0),InputInvoicesPaid[[#This Row],[Amount Invoiced]],0)</f>
        <v>0</v>
      </c>
      <c r="U77" s="10">
        <f>IF(InputInvoicesPaid[[#This Row],[EOMonth]]=EOMONTH(FY01_M11,0),InputInvoicesPaid[[#This Row],[Amount Invoiced]],0)</f>
        <v>0</v>
      </c>
      <c r="V77" s="10">
        <f>IF(InputInvoicesPaid[[#This Row],[EOMonth]]=EOMONTH(FY01_M12,0),InputInvoicesPaid[[#This Row],[Amount Invoiced]],0)</f>
        <v>0</v>
      </c>
      <c r="W77" s="18">
        <f>IF(InputInvoicesPaid[[#This Row],[EOMonth]]=EOMONTH(FY02_M01,0),InputInvoicesPaid[[#This Row],[Amount Invoiced]],0)</f>
        <v>0</v>
      </c>
      <c r="X77" s="18">
        <f>IF(InputInvoicesPaid[[#This Row],[EOMonth]]=EOMONTH(FY02_M02,0),InputInvoicesPaid[[#This Row],[Amount Invoiced]],0)</f>
        <v>0</v>
      </c>
      <c r="Y77" s="18">
        <f>IF(InputInvoicesPaid[[#This Row],[EOMonth]]=EOMONTH(FY02_M03,0),InputInvoicesPaid[[#This Row],[Amount Invoiced]],0)</f>
        <v>0</v>
      </c>
      <c r="Z77" s="18">
        <f>IF(InputInvoicesPaid[[#This Row],[EOMonth]]=EOMONTH(FY02_M04,0),InputInvoicesPaid[[#This Row],[Amount Invoiced]],0)</f>
        <v>0</v>
      </c>
      <c r="AA77" s="18">
        <f>IF(InputInvoicesPaid[[#This Row],[EOMonth]]=EOMONTH(FY02_M05,0),InputInvoicesPaid[[#This Row],[Amount Invoiced]],0)</f>
        <v>0</v>
      </c>
      <c r="AB77" s="18">
        <f>IF(InputInvoicesPaid[[#This Row],[EOMonth]]=EOMONTH(FY02_M06,0),InputInvoicesPaid[[#This Row],[Amount Invoiced]],0)</f>
        <v>0</v>
      </c>
      <c r="AC77" s="18">
        <f>IF(InputInvoicesPaid[[#This Row],[EOMonth]]=EOMONTH(FY02_M07,0),InputInvoicesPaid[[#This Row],[Amount Invoiced]],0)</f>
        <v>0</v>
      </c>
      <c r="AD77" s="18">
        <f>IF(InputInvoicesPaid[[#This Row],[EOMonth]]=EOMONTH(FY02_M08,0),InputInvoicesPaid[[#This Row],[Amount Invoiced]],0)</f>
        <v>0</v>
      </c>
      <c r="AE77" s="18">
        <f>IF(InputInvoicesPaid[[#This Row],[EOMonth]]=EOMONTH(FY02_M09,0),InputInvoicesPaid[[#This Row],[Amount Invoiced]],0)</f>
        <v>0</v>
      </c>
      <c r="AF77" s="18">
        <f>IF(InputInvoicesPaid[[#This Row],[EOMonth]]=EOMONTH(FY02_M10,0),InputInvoicesPaid[[#This Row],[Amount Invoiced]],0)</f>
        <v>0</v>
      </c>
      <c r="AG77" s="18">
        <f>IF(InputInvoicesPaid[[#This Row],[EOMonth]]=EOMONTH(FY02_M11,0),InputInvoicesPaid[[#This Row],[Amount Invoiced]],0)</f>
        <v>0</v>
      </c>
      <c r="AH77" s="18">
        <f>IF(InputInvoicesPaid[[#This Row],[EOMonth]]=EOMONTH(FY02_M12,0),InputInvoicesPaid[[#This Row],[Amount Invoiced]],0)</f>
        <v>0</v>
      </c>
      <c r="AI77" s="18">
        <f>IF(InputInvoicesPaid[[#This Row],[EOMonth]]=EOMONTH(FY03_M01,0),InputInvoicesPaid[[#This Row],[Amount Invoiced]],0)</f>
        <v>0</v>
      </c>
      <c r="AJ77" s="18">
        <f>IF(InputInvoicesPaid[[#This Row],[EOMonth]]=EOMONTH(FY03_M02,0),InputInvoicesPaid[[#This Row],[Amount Invoiced]],0)</f>
        <v>0</v>
      </c>
      <c r="AK77" s="18">
        <f>IF(InputInvoicesPaid[[#This Row],[EOMonth]]=EOMONTH(FY03_M03,0),InputInvoicesPaid[[#This Row],[Amount Invoiced]],0)</f>
        <v>0</v>
      </c>
      <c r="AL77" s="18">
        <f>IF(InputInvoicesPaid[[#This Row],[EOMonth]]=EOMONTH(FY03_M04,0),InputInvoicesPaid[[#This Row],[Amount Invoiced]],0)</f>
        <v>0</v>
      </c>
      <c r="AM77" s="18">
        <f>IF(InputInvoicesPaid[[#This Row],[EOMonth]]=EOMONTH(FY03_M05,0),InputInvoicesPaid[[#This Row],[Amount Invoiced]],0)</f>
        <v>0</v>
      </c>
      <c r="AN77" s="18">
        <f>IF(InputInvoicesPaid[[#This Row],[EOMonth]]=EOMONTH(FY03_M06,0),InputInvoicesPaid[[#This Row],[Amount Invoiced]],0)</f>
        <v>0</v>
      </c>
      <c r="AO77" s="18">
        <f>IF(InputInvoicesPaid[[#This Row],[EOMonth]]=EOMONTH(FY03_M07,0),InputInvoicesPaid[[#This Row],[Amount Invoiced]],0)</f>
        <v>0</v>
      </c>
      <c r="AP77" s="18">
        <f>IF(InputInvoicesPaid[[#This Row],[EOMonth]]=EOMONTH(FY03_M08,0),InputInvoicesPaid[[#This Row],[Amount Invoiced]],0)</f>
        <v>0</v>
      </c>
      <c r="AQ77" s="18">
        <f>IF(InputInvoicesPaid[[#This Row],[EOMonth]]=EOMONTH(FY03_M09,0),InputInvoicesPaid[[#This Row],[Amount Invoiced]],0)</f>
        <v>0</v>
      </c>
      <c r="AR77" s="18">
        <f>IF(InputInvoicesPaid[[#This Row],[EOMonth]]=EOMONTH(FY03_M10,0),InputInvoicesPaid[[#This Row],[Amount Invoiced]],0)</f>
        <v>0</v>
      </c>
      <c r="AS77" s="18">
        <f>IF(InputInvoicesPaid[[#This Row],[EOMonth]]=EOMONTH(FY03_M11,0),InputInvoicesPaid[[#This Row],[Amount Invoiced]],0)</f>
        <v>0</v>
      </c>
      <c r="AT77" s="18">
        <f>IF(InputInvoicesPaid[[#This Row],[EOMonth]]=EOMONTH(FY03_M12,0),InputInvoicesPaid[[#This Row],[Amount Invoiced]],0)</f>
        <v>0</v>
      </c>
      <c r="AU77" s="18">
        <f>IF(InputInvoicesPaid[[#This Row],[EOMonth]]=EOMONTH(FY04_M01,0),InputInvoicesPaid[[#This Row],[Amount Invoiced]],0)</f>
        <v>0</v>
      </c>
      <c r="AV77" s="18">
        <f>IF(InputInvoicesPaid[[#This Row],[EOMonth]]=EOMONTH(FY04_M02,0),InputInvoicesPaid[[#This Row],[Amount Invoiced]],0)</f>
        <v>0</v>
      </c>
      <c r="AW77" s="18">
        <f>IF(InputInvoicesPaid[[#This Row],[EOMonth]]=EOMONTH(FY04_M03,0),InputInvoicesPaid[[#This Row],[Amount Invoiced]],0)</f>
        <v>0</v>
      </c>
      <c r="AX77" s="18">
        <f>IF(InputInvoicesPaid[[#This Row],[EOMonth]]=EOMONTH(FY04_M04,0),InputInvoicesPaid[[#This Row],[Amount Invoiced]],0)</f>
        <v>0</v>
      </c>
      <c r="AY77" s="18">
        <f>IF(InputInvoicesPaid[[#This Row],[EOMonth]]=EOMONTH(FY04_M05,0),InputInvoicesPaid[[#This Row],[Amount Invoiced]],0)</f>
        <v>0</v>
      </c>
      <c r="AZ77" s="18">
        <f>IF(InputInvoicesPaid[[#This Row],[EOMonth]]=EOMONTH(FY04_M06,0),InputInvoicesPaid[[#This Row],[Amount Invoiced]],0)</f>
        <v>0</v>
      </c>
      <c r="BA77" s="18">
        <f>IF(InputInvoicesPaid[[#This Row],[EOMonth]]=EOMONTH(FY04_M07,0),InputInvoicesPaid[[#This Row],[Amount Invoiced]],0)</f>
        <v>0</v>
      </c>
      <c r="BB77" s="18">
        <f>IF(InputInvoicesPaid[[#This Row],[EOMonth]]=EOMONTH(FY04_M08,0),InputInvoicesPaid[[#This Row],[Amount Invoiced]],0)</f>
        <v>0</v>
      </c>
      <c r="BC77" s="18">
        <f>IF(InputInvoicesPaid[[#This Row],[EOMonth]]=EOMONTH(FY04_M09,0),InputInvoicesPaid[[#This Row],[Amount Invoiced]],0)</f>
        <v>0</v>
      </c>
      <c r="BD77" s="18">
        <f>IF(InputInvoicesPaid[[#This Row],[EOMonth]]=EOMONTH(FY04_M10,0),InputInvoicesPaid[[#This Row],[Amount Invoiced]],0)</f>
        <v>0</v>
      </c>
      <c r="BE77" s="18">
        <f>IF(InputInvoicesPaid[[#This Row],[EOMonth]]=EOMONTH(FY04_M11,0),InputInvoicesPaid[[#This Row],[Amount Invoiced]],0)</f>
        <v>0</v>
      </c>
      <c r="BF77" s="18">
        <f>IF(InputInvoicesPaid[[#This Row],[EOMonth]]=EOMONTH(FY04_M12,0),InputInvoicesPaid[[#This Row],[Amount Invoiced]],0)</f>
        <v>0</v>
      </c>
      <c r="BG77" s="18">
        <f>IF(InputInvoicesPaid[[#This Row],[EOMonth]]=EOMONTH(FY05_M01,0),InputInvoicesPaid[[#This Row],[Amount Invoiced]],0)</f>
        <v>0</v>
      </c>
      <c r="BH77" s="18">
        <f>IF(InputInvoicesPaid[[#This Row],[EOMonth]]=EOMONTH(FY05_M02,0),InputInvoicesPaid[[#This Row],[Amount Invoiced]],0)</f>
        <v>0</v>
      </c>
      <c r="BI77" s="18">
        <f>IF(InputInvoicesPaid[[#This Row],[EOMonth]]=EOMONTH(FY05_M03,0),InputInvoicesPaid[[#This Row],[Amount Invoiced]],0)</f>
        <v>0</v>
      </c>
      <c r="BJ77" s="18">
        <f>IF(InputInvoicesPaid[[#This Row],[EOMonth]]=EOMONTH(FY05_M04,0),InputInvoicesPaid[[#This Row],[Amount Invoiced]],0)</f>
        <v>0</v>
      </c>
      <c r="BK77" s="18">
        <f>IF(InputInvoicesPaid[[#This Row],[EOMonth]]=EOMONTH(FY05_M05,0),InputInvoicesPaid[[#This Row],[Amount Invoiced]],0)</f>
        <v>0</v>
      </c>
      <c r="BL77" s="18">
        <f>IF(InputInvoicesPaid[[#This Row],[EOMonth]]=EOMONTH(FY05_M06,0),InputInvoicesPaid[[#This Row],[Amount Invoiced]],0)</f>
        <v>0</v>
      </c>
      <c r="BM77" s="18">
        <f>IF(InputInvoicesPaid[[#This Row],[EOMonth]]=EOMONTH(FY05_M07,0),InputInvoicesPaid[[#This Row],[Amount Invoiced]],0)</f>
        <v>0</v>
      </c>
      <c r="BN77" s="18">
        <f>IF(InputInvoicesPaid[[#This Row],[EOMonth]]=EOMONTH(FY05_M08,0),InputInvoicesPaid[[#This Row],[Amount Invoiced]],0)</f>
        <v>0</v>
      </c>
      <c r="BO77" s="18">
        <f>IF(InputInvoicesPaid[[#This Row],[EOMonth]]=EOMONTH(FY05_M09,0),InputInvoicesPaid[[#This Row],[Amount Invoiced]],0)</f>
        <v>0</v>
      </c>
      <c r="BP77" s="18">
        <f>IF(InputInvoicesPaid[[#This Row],[EOMonth]]=EOMONTH(FY05_M10,0),InputInvoicesPaid[[#This Row],[Amount Invoiced]],0)</f>
        <v>0</v>
      </c>
      <c r="BQ77" s="18">
        <f>IF(InputInvoicesPaid[[#This Row],[EOMonth]]=EOMONTH(FY05_M11,0),InputInvoicesPaid[[#This Row],[Amount Invoiced]],0)</f>
        <v>0</v>
      </c>
      <c r="BR77" s="18">
        <f>IF(InputInvoicesPaid[[#This Row],[EOMonth]]=EOMONTH(FY05_M12,0),InputInvoicesPaid[[#This Row],[Amount Invoiced]],0)</f>
        <v>0</v>
      </c>
    </row>
    <row r="78" spans="2:70" ht="16.5" thickTop="1" thickBot="1" x14ac:dyDescent="0.3">
      <c r="B78" s="68"/>
      <c r="C78" s="6"/>
      <c r="D78" s="68"/>
      <c r="E78" s="68"/>
      <c r="F78" s="11"/>
      <c r="G78" s="6"/>
      <c r="H78" s="69" t="str">
        <f>IF(ISBLANK(InputInvoicesPaid[[#This Row],[Date Invoiced]]),"",EOMONTH(InputInvoicesPaid[[#This Row],[Date Invoiced]],0))</f>
        <v/>
      </c>
      <c r="I78" s="69"/>
      <c r="K78" s="10">
        <f>IF(InputInvoicesPaid[[#This Row],[EOMonth]]=EOMONTH(FY01_M01,0),InputInvoicesPaid[[#This Row],[Amount Invoiced]],0)</f>
        <v>0</v>
      </c>
      <c r="L78" s="10">
        <f>IF(InputInvoicesPaid[[#This Row],[EOMonth]]=EOMONTH(FY01_M02,0),InputInvoicesPaid[[#This Row],[Amount Invoiced]],0)</f>
        <v>0</v>
      </c>
      <c r="M78" s="10">
        <f>IF(InputInvoicesPaid[[#This Row],[EOMonth]]=EOMONTH(FY01_M03,0),InputInvoicesPaid[[#This Row],[Amount Invoiced]],0)</f>
        <v>0</v>
      </c>
      <c r="N78" s="10">
        <f>IF(InputInvoicesPaid[[#This Row],[EOMonth]]=EOMONTH(FY01_M04,0),InputInvoicesPaid[[#This Row],[Amount Invoiced]],0)</f>
        <v>0</v>
      </c>
      <c r="O78" s="10">
        <f>IF(InputInvoicesPaid[[#This Row],[EOMonth]]=EOMONTH(FY01_M05,0),InputInvoicesPaid[[#This Row],[Amount Invoiced]],0)</f>
        <v>0</v>
      </c>
      <c r="P78" s="10">
        <f>IF(InputInvoicesPaid[[#This Row],[EOMonth]]=EOMONTH(FY01_M06,0),InputInvoicesPaid[[#This Row],[Amount Invoiced]],0)</f>
        <v>0</v>
      </c>
      <c r="Q78" s="10">
        <f>IF(InputInvoicesPaid[[#This Row],[EOMonth]]=EOMONTH(FY01_M07,0),InputInvoicesPaid[[#This Row],[Amount Invoiced]],0)</f>
        <v>0</v>
      </c>
      <c r="R78" s="10">
        <f>IF(InputInvoicesPaid[[#This Row],[EOMonth]]=EOMONTH(FY01_M08,0),InputInvoicesPaid[[#This Row],[Amount Invoiced]],0)</f>
        <v>0</v>
      </c>
      <c r="S78" s="10">
        <f>IF(InputInvoicesPaid[[#This Row],[EOMonth]]=EOMONTH(FY01_M09,0),InputInvoicesPaid[[#This Row],[Amount Invoiced]],0)</f>
        <v>0</v>
      </c>
      <c r="T78" s="10">
        <f>IF(InputInvoicesPaid[[#This Row],[EOMonth]]=EOMONTH(FY01_M10,0),InputInvoicesPaid[[#This Row],[Amount Invoiced]],0)</f>
        <v>0</v>
      </c>
      <c r="U78" s="10">
        <f>IF(InputInvoicesPaid[[#This Row],[EOMonth]]=EOMONTH(FY01_M11,0),InputInvoicesPaid[[#This Row],[Amount Invoiced]],0)</f>
        <v>0</v>
      </c>
      <c r="V78" s="10">
        <f>IF(InputInvoicesPaid[[#This Row],[EOMonth]]=EOMONTH(FY01_M12,0),InputInvoicesPaid[[#This Row],[Amount Invoiced]],0)</f>
        <v>0</v>
      </c>
      <c r="W78" s="18">
        <f>IF(InputInvoicesPaid[[#This Row],[EOMonth]]=EOMONTH(FY02_M01,0),InputInvoicesPaid[[#This Row],[Amount Invoiced]],0)</f>
        <v>0</v>
      </c>
      <c r="X78" s="18">
        <f>IF(InputInvoicesPaid[[#This Row],[EOMonth]]=EOMONTH(FY02_M02,0),InputInvoicesPaid[[#This Row],[Amount Invoiced]],0)</f>
        <v>0</v>
      </c>
      <c r="Y78" s="18">
        <f>IF(InputInvoicesPaid[[#This Row],[EOMonth]]=EOMONTH(FY02_M03,0),InputInvoicesPaid[[#This Row],[Amount Invoiced]],0)</f>
        <v>0</v>
      </c>
      <c r="Z78" s="18">
        <f>IF(InputInvoicesPaid[[#This Row],[EOMonth]]=EOMONTH(FY02_M04,0),InputInvoicesPaid[[#This Row],[Amount Invoiced]],0)</f>
        <v>0</v>
      </c>
      <c r="AA78" s="18">
        <f>IF(InputInvoicesPaid[[#This Row],[EOMonth]]=EOMONTH(FY02_M05,0),InputInvoicesPaid[[#This Row],[Amount Invoiced]],0)</f>
        <v>0</v>
      </c>
      <c r="AB78" s="18">
        <f>IF(InputInvoicesPaid[[#This Row],[EOMonth]]=EOMONTH(FY02_M06,0),InputInvoicesPaid[[#This Row],[Amount Invoiced]],0)</f>
        <v>0</v>
      </c>
      <c r="AC78" s="18">
        <f>IF(InputInvoicesPaid[[#This Row],[EOMonth]]=EOMONTH(FY02_M07,0),InputInvoicesPaid[[#This Row],[Amount Invoiced]],0)</f>
        <v>0</v>
      </c>
      <c r="AD78" s="18">
        <f>IF(InputInvoicesPaid[[#This Row],[EOMonth]]=EOMONTH(FY02_M08,0),InputInvoicesPaid[[#This Row],[Amount Invoiced]],0)</f>
        <v>0</v>
      </c>
      <c r="AE78" s="18">
        <f>IF(InputInvoicesPaid[[#This Row],[EOMonth]]=EOMONTH(FY02_M09,0),InputInvoicesPaid[[#This Row],[Amount Invoiced]],0)</f>
        <v>0</v>
      </c>
      <c r="AF78" s="18">
        <f>IF(InputInvoicesPaid[[#This Row],[EOMonth]]=EOMONTH(FY02_M10,0),InputInvoicesPaid[[#This Row],[Amount Invoiced]],0)</f>
        <v>0</v>
      </c>
      <c r="AG78" s="18">
        <f>IF(InputInvoicesPaid[[#This Row],[EOMonth]]=EOMONTH(FY02_M11,0),InputInvoicesPaid[[#This Row],[Amount Invoiced]],0)</f>
        <v>0</v>
      </c>
      <c r="AH78" s="18">
        <f>IF(InputInvoicesPaid[[#This Row],[EOMonth]]=EOMONTH(FY02_M12,0),InputInvoicesPaid[[#This Row],[Amount Invoiced]],0)</f>
        <v>0</v>
      </c>
      <c r="AI78" s="18">
        <f>IF(InputInvoicesPaid[[#This Row],[EOMonth]]=EOMONTH(FY03_M01,0),InputInvoicesPaid[[#This Row],[Amount Invoiced]],0)</f>
        <v>0</v>
      </c>
      <c r="AJ78" s="18">
        <f>IF(InputInvoicesPaid[[#This Row],[EOMonth]]=EOMONTH(FY03_M02,0),InputInvoicesPaid[[#This Row],[Amount Invoiced]],0)</f>
        <v>0</v>
      </c>
      <c r="AK78" s="18">
        <f>IF(InputInvoicesPaid[[#This Row],[EOMonth]]=EOMONTH(FY03_M03,0),InputInvoicesPaid[[#This Row],[Amount Invoiced]],0)</f>
        <v>0</v>
      </c>
      <c r="AL78" s="18">
        <f>IF(InputInvoicesPaid[[#This Row],[EOMonth]]=EOMONTH(FY03_M04,0),InputInvoicesPaid[[#This Row],[Amount Invoiced]],0)</f>
        <v>0</v>
      </c>
      <c r="AM78" s="18">
        <f>IF(InputInvoicesPaid[[#This Row],[EOMonth]]=EOMONTH(FY03_M05,0),InputInvoicesPaid[[#This Row],[Amount Invoiced]],0)</f>
        <v>0</v>
      </c>
      <c r="AN78" s="18">
        <f>IF(InputInvoicesPaid[[#This Row],[EOMonth]]=EOMONTH(FY03_M06,0),InputInvoicesPaid[[#This Row],[Amount Invoiced]],0)</f>
        <v>0</v>
      </c>
      <c r="AO78" s="18">
        <f>IF(InputInvoicesPaid[[#This Row],[EOMonth]]=EOMONTH(FY03_M07,0),InputInvoicesPaid[[#This Row],[Amount Invoiced]],0)</f>
        <v>0</v>
      </c>
      <c r="AP78" s="18">
        <f>IF(InputInvoicesPaid[[#This Row],[EOMonth]]=EOMONTH(FY03_M08,0),InputInvoicesPaid[[#This Row],[Amount Invoiced]],0)</f>
        <v>0</v>
      </c>
      <c r="AQ78" s="18">
        <f>IF(InputInvoicesPaid[[#This Row],[EOMonth]]=EOMONTH(FY03_M09,0),InputInvoicesPaid[[#This Row],[Amount Invoiced]],0)</f>
        <v>0</v>
      </c>
      <c r="AR78" s="18">
        <f>IF(InputInvoicesPaid[[#This Row],[EOMonth]]=EOMONTH(FY03_M10,0),InputInvoicesPaid[[#This Row],[Amount Invoiced]],0)</f>
        <v>0</v>
      </c>
      <c r="AS78" s="18">
        <f>IF(InputInvoicesPaid[[#This Row],[EOMonth]]=EOMONTH(FY03_M11,0),InputInvoicesPaid[[#This Row],[Amount Invoiced]],0)</f>
        <v>0</v>
      </c>
      <c r="AT78" s="18">
        <f>IF(InputInvoicesPaid[[#This Row],[EOMonth]]=EOMONTH(FY03_M12,0),InputInvoicesPaid[[#This Row],[Amount Invoiced]],0)</f>
        <v>0</v>
      </c>
      <c r="AU78" s="18">
        <f>IF(InputInvoicesPaid[[#This Row],[EOMonth]]=EOMONTH(FY04_M01,0),InputInvoicesPaid[[#This Row],[Amount Invoiced]],0)</f>
        <v>0</v>
      </c>
      <c r="AV78" s="18">
        <f>IF(InputInvoicesPaid[[#This Row],[EOMonth]]=EOMONTH(FY04_M02,0),InputInvoicesPaid[[#This Row],[Amount Invoiced]],0)</f>
        <v>0</v>
      </c>
      <c r="AW78" s="18">
        <f>IF(InputInvoicesPaid[[#This Row],[EOMonth]]=EOMONTH(FY04_M03,0),InputInvoicesPaid[[#This Row],[Amount Invoiced]],0)</f>
        <v>0</v>
      </c>
      <c r="AX78" s="18">
        <f>IF(InputInvoicesPaid[[#This Row],[EOMonth]]=EOMONTH(FY04_M04,0),InputInvoicesPaid[[#This Row],[Amount Invoiced]],0)</f>
        <v>0</v>
      </c>
      <c r="AY78" s="18">
        <f>IF(InputInvoicesPaid[[#This Row],[EOMonth]]=EOMONTH(FY04_M05,0),InputInvoicesPaid[[#This Row],[Amount Invoiced]],0)</f>
        <v>0</v>
      </c>
      <c r="AZ78" s="18">
        <f>IF(InputInvoicesPaid[[#This Row],[EOMonth]]=EOMONTH(FY04_M06,0),InputInvoicesPaid[[#This Row],[Amount Invoiced]],0)</f>
        <v>0</v>
      </c>
      <c r="BA78" s="18">
        <f>IF(InputInvoicesPaid[[#This Row],[EOMonth]]=EOMONTH(FY04_M07,0),InputInvoicesPaid[[#This Row],[Amount Invoiced]],0)</f>
        <v>0</v>
      </c>
      <c r="BB78" s="18">
        <f>IF(InputInvoicesPaid[[#This Row],[EOMonth]]=EOMONTH(FY04_M08,0),InputInvoicesPaid[[#This Row],[Amount Invoiced]],0)</f>
        <v>0</v>
      </c>
      <c r="BC78" s="18">
        <f>IF(InputInvoicesPaid[[#This Row],[EOMonth]]=EOMONTH(FY04_M09,0),InputInvoicesPaid[[#This Row],[Amount Invoiced]],0)</f>
        <v>0</v>
      </c>
      <c r="BD78" s="18">
        <f>IF(InputInvoicesPaid[[#This Row],[EOMonth]]=EOMONTH(FY04_M10,0),InputInvoicesPaid[[#This Row],[Amount Invoiced]],0)</f>
        <v>0</v>
      </c>
      <c r="BE78" s="18">
        <f>IF(InputInvoicesPaid[[#This Row],[EOMonth]]=EOMONTH(FY04_M11,0),InputInvoicesPaid[[#This Row],[Amount Invoiced]],0)</f>
        <v>0</v>
      </c>
      <c r="BF78" s="18">
        <f>IF(InputInvoicesPaid[[#This Row],[EOMonth]]=EOMONTH(FY04_M12,0),InputInvoicesPaid[[#This Row],[Amount Invoiced]],0)</f>
        <v>0</v>
      </c>
      <c r="BG78" s="18">
        <f>IF(InputInvoicesPaid[[#This Row],[EOMonth]]=EOMONTH(FY05_M01,0),InputInvoicesPaid[[#This Row],[Amount Invoiced]],0)</f>
        <v>0</v>
      </c>
      <c r="BH78" s="18">
        <f>IF(InputInvoicesPaid[[#This Row],[EOMonth]]=EOMONTH(FY05_M02,0),InputInvoicesPaid[[#This Row],[Amount Invoiced]],0)</f>
        <v>0</v>
      </c>
      <c r="BI78" s="18">
        <f>IF(InputInvoicesPaid[[#This Row],[EOMonth]]=EOMONTH(FY05_M03,0),InputInvoicesPaid[[#This Row],[Amount Invoiced]],0)</f>
        <v>0</v>
      </c>
      <c r="BJ78" s="18">
        <f>IF(InputInvoicesPaid[[#This Row],[EOMonth]]=EOMONTH(FY05_M04,0),InputInvoicesPaid[[#This Row],[Amount Invoiced]],0)</f>
        <v>0</v>
      </c>
      <c r="BK78" s="18">
        <f>IF(InputInvoicesPaid[[#This Row],[EOMonth]]=EOMONTH(FY05_M05,0),InputInvoicesPaid[[#This Row],[Amount Invoiced]],0)</f>
        <v>0</v>
      </c>
      <c r="BL78" s="18">
        <f>IF(InputInvoicesPaid[[#This Row],[EOMonth]]=EOMONTH(FY05_M06,0),InputInvoicesPaid[[#This Row],[Amount Invoiced]],0)</f>
        <v>0</v>
      </c>
      <c r="BM78" s="18">
        <f>IF(InputInvoicesPaid[[#This Row],[EOMonth]]=EOMONTH(FY05_M07,0),InputInvoicesPaid[[#This Row],[Amount Invoiced]],0)</f>
        <v>0</v>
      </c>
      <c r="BN78" s="18">
        <f>IF(InputInvoicesPaid[[#This Row],[EOMonth]]=EOMONTH(FY05_M08,0),InputInvoicesPaid[[#This Row],[Amount Invoiced]],0)</f>
        <v>0</v>
      </c>
      <c r="BO78" s="18">
        <f>IF(InputInvoicesPaid[[#This Row],[EOMonth]]=EOMONTH(FY05_M09,0),InputInvoicesPaid[[#This Row],[Amount Invoiced]],0)</f>
        <v>0</v>
      </c>
      <c r="BP78" s="18">
        <f>IF(InputInvoicesPaid[[#This Row],[EOMonth]]=EOMONTH(FY05_M10,0),InputInvoicesPaid[[#This Row],[Amount Invoiced]],0)</f>
        <v>0</v>
      </c>
      <c r="BQ78" s="18">
        <f>IF(InputInvoicesPaid[[#This Row],[EOMonth]]=EOMONTH(FY05_M11,0),InputInvoicesPaid[[#This Row],[Amount Invoiced]],0)</f>
        <v>0</v>
      </c>
      <c r="BR78" s="18">
        <f>IF(InputInvoicesPaid[[#This Row],[EOMonth]]=EOMONTH(FY05_M12,0),InputInvoicesPaid[[#This Row],[Amount Invoiced]],0)</f>
        <v>0</v>
      </c>
    </row>
    <row r="79" spans="2:70" ht="16.5" thickTop="1" thickBot="1" x14ac:dyDescent="0.3">
      <c r="B79" s="68"/>
      <c r="C79" s="6"/>
      <c r="D79" s="68"/>
      <c r="E79" s="68"/>
      <c r="F79" s="11"/>
      <c r="G79" s="6"/>
      <c r="H79" s="69" t="str">
        <f>IF(ISBLANK(InputInvoicesPaid[[#This Row],[Date Invoiced]]),"",EOMONTH(InputInvoicesPaid[[#This Row],[Date Invoiced]],0))</f>
        <v/>
      </c>
      <c r="I79" s="69"/>
      <c r="K79" s="10">
        <f>IF(InputInvoicesPaid[[#This Row],[EOMonth]]=EOMONTH(FY01_M01,0),InputInvoicesPaid[[#This Row],[Amount Invoiced]],0)</f>
        <v>0</v>
      </c>
      <c r="L79" s="10">
        <f>IF(InputInvoicesPaid[[#This Row],[EOMonth]]=EOMONTH(FY01_M02,0),InputInvoicesPaid[[#This Row],[Amount Invoiced]],0)</f>
        <v>0</v>
      </c>
      <c r="M79" s="10">
        <f>IF(InputInvoicesPaid[[#This Row],[EOMonth]]=EOMONTH(FY01_M03,0),InputInvoicesPaid[[#This Row],[Amount Invoiced]],0)</f>
        <v>0</v>
      </c>
      <c r="N79" s="10">
        <f>IF(InputInvoicesPaid[[#This Row],[EOMonth]]=EOMONTH(FY01_M04,0),InputInvoicesPaid[[#This Row],[Amount Invoiced]],0)</f>
        <v>0</v>
      </c>
      <c r="O79" s="10">
        <f>IF(InputInvoicesPaid[[#This Row],[EOMonth]]=EOMONTH(FY01_M05,0),InputInvoicesPaid[[#This Row],[Amount Invoiced]],0)</f>
        <v>0</v>
      </c>
      <c r="P79" s="10">
        <f>IF(InputInvoicesPaid[[#This Row],[EOMonth]]=EOMONTH(FY01_M06,0),InputInvoicesPaid[[#This Row],[Amount Invoiced]],0)</f>
        <v>0</v>
      </c>
      <c r="Q79" s="10">
        <f>IF(InputInvoicesPaid[[#This Row],[EOMonth]]=EOMONTH(FY01_M07,0),InputInvoicesPaid[[#This Row],[Amount Invoiced]],0)</f>
        <v>0</v>
      </c>
      <c r="R79" s="10">
        <f>IF(InputInvoicesPaid[[#This Row],[EOMonth]]=EOMONTH(FY01_M08,0),InputInvoicesPaid[[#This Row],[Amount Invoiced]],0)</f>
        <v>0</v>
      </c>
      <c r="S79" s="10">
        <f>IF(InputInvoicesPaid[[#This Row],[EOMonth]]=EOMONTH(FY01_M09,0),InputInvoicesPaid[[#This Row],[Amount Invoiced]],0)</f>
        <v>0</v>
      </c>
      <c r="T79" s="10">
        <f>IF(InputInvoicesPaid[[#This Row],[EOMonth]]=EOMONTH(FY01_M10,0),InputInvoicesPaid[[#This Row],[Amount Invoiced]],0)</f>
        <v>0</v>
      </c>
      <c r="U79" s="10">
        <f>IF(InputInvoicesPaid[[#This Row],[EOMonth]]=EOMONTH(FY01_M11,0),InputInvoicesPaid[[#This Row],[Amount Invoiced]],0)</f>
        <v>0</v>
      </c>
      <c r="V79" s="10">
        <f>IF(InputInvoicesPaid[[#This Row],[EOMonth]]=EOMONTH(FY01_M12,0),InputInvoicesPaid[[#This Row],[Amount Invoiced]],0)</f>
        <v>0</v>
      </c>
      <c r="W79" s="18">
        <f>IF(InputInvoicesPaid[[#This Row],[EOMonth]]=EOMONTH(FY02_M01,0),InputInvoicesPaid[[#This Row],[Amount Invoiced]],0)</f>
        <v>0</v>
      </c>
      <c r="X79" s="18">
        <f>IF(InputInvoicesPaid[[#This Row],[EOMonth]]=EOMONTH(FY02_M02,0),InputInvoicesPaid[[#This Row],[Amount Invoiced]],0)</f>
        <v>0</v>
      </c>
      <c r="Y79" s="18">
        <f>IF(InputInvoicesPaid[[#This Row],[EOMonth]]=EOMONTH(FY02_M03,0),InputInvoicesPaid[[#This Row],[Amount Invoiced]],0)</f>
        <v>0</v>
      </c>
      <c r="Z79" s="18">
        <f>IF(InputInvoicesPaid[[#This Row],[EOMonth]]=EOMONTH(FY02_M04,0),InputInvoicesPaid[[#This Row],[Amount Invoiced]],0)</f>
        <v>0</v>
      </c>
      <c r="AA79" s="18">
        <f>IF(InputInvoicesPaid[[#This Row],[EOMonth]]=EOMONTH(FY02_M05,0),InputInvoicesPaid[[#This Row],[Amount Invoiced]],0)</f>
        <v>0</v>
      </c>
      <c r="AB79" s="18">
        <f>IF(InputInvoicesPaid[[#This Row],[EOMonth]]=EOMONTH(FY02_M06,0),InputInvoicesPaid[[#This Row],[Amount Invoiced]],0)</f>
        <v>0</v>
      </c>
      <c r="AC79" s="18">
        <f>IF(InputInvoicesPaid[[#This Row],[EOMonth]]=EOMONTH(FY02_M07,0),InputInvoicesPaid[[#This Row],[Amount Invoiced]],0)</f>
        <v>0</v>
      </c>
      <c r="AD79" s="18">
        <f>IF(InputInvoicesPaid[[#This Row],[EOMonth]]=EOMONTH(FY02_M08,0),InputInvoicesPaid[[#This Row],[Amount Invoiced]],0)</f>
        <v>0</v>
      </c>
      <c r="AE79" s="18">
        <f>IF(InputInvoicesPaid[[#This Row],[EOMonth]]=EOMONTH(FY02_M09,0),InputInvoicesPaid[[#This Row],[Amount Invoiced]],0)</f>
        <v>0</v>
      </c>
      <c r="AF79" s="18">
        <f>IF(InputInvoicesPaid[[#This Row],[EOMonth]]=EOMONTH(FY02_M10,0),InputInvoicesPaid[[#This Row],[Amount Invoiced]],0)</f>
        <v>0</v>
      </c>
      <c r="AG79" s="18">
        <f>IF(InputInvoicesPaid[[#This Row],[EOMonth]]=EOMONTH(FY02_M11,0),InputInvoicesPaid[[#This Row],[Amount Invoiced]],0)</f>
        <v>0</v>
      </c>
      <c r="AH79" s="18">
        <f>IF(InputInvoicesPaid[[#This Row],[EOMonth]]=EOMONTH(FY02_M12,0),InputInvoicesPaid[[#This Row],[Amount Invoiced]],0)</f>
        <v>0</v>
      </c>
      <c r="AI79" s="18">
        <f>IF(InputInvoicesPaid[[#This Row],[EOMonth]]=EOMONTH(FY03_M01,0),InputInvoicesPaid[[#This Row],[Amount Invoiced]],0)</f>
        <v>0</v>
      </c>
      <c r="AJ79" s="18">
        <f>IF(InputInvoicesPaid[[#This Row],[EOMonth]]=EOMONTH(FY03_M02,0),InputInvoicesPaid[[#This Row],[Amount Invoiced]],0)</f>
        <v>0</v>
      </c>
      <c r="AK79" s="18">
        <f>IF(InputInvoicesPaid[[#This Row],[EOMonth]]=EOMONTH(FY03_M03,0),InputInvoicesPaid[[#This Row],[Amount Invoiced]],0)</f>
        <v>0</v>
      </c>
      <c r="AL79" s="18">
        <f>IF(InputInvoicesPaid[[#This Row],[EOMonth]]=EOMONTH(FY03_M04,0),InputInvoicesPaid[[#This Row],[Amount Invoiced]],0)</f>
        <v>0</v>
      </c>
      <c r="AM79" s="18">
        <f>IF(InputInvoicesPaid[[#This Row],[EOMonth]]=EOMONTH(FY03_M05,0),InputInvoicesPaid[[#This Row],[Amount Invoiced]],0)</f>
        <v>0</v>
      </c>
      <c r="AN79" s="18">
        <f>IF(InputInvoicesPaid[[#This Row],[EOMonth]]=EOMONTH(FY03_M06,0),InputInvoicesPaid[[#This Row],[Amount Invoiced]],0)</f>
        <v>0</v>
      </c>
      <c r="AO79" s="18">
        <f>IF(InputInvoicesPaid[[#This Row],[EOMonth]]=EOMONTH(FY03_M07,0),InputInvoicesPaid[[#This Row],[Amount Invoiced]],0)</f>
        <v>0</v>
      </c>
      <c r="AP79" s="18">
        <f>IF(InputInvoicesPaid[[#This Row],[EOMonth]]=EOMONTH(FY03_M08,0),InputInvoicesPaid[[#This Row],[Amount Invoiced]],0)</f>
        <v>0</v>
      </c>
      <c r="AQ79" s="18">
        <f>IF(InputInvoicesPaid[[#This Row],[EOMonth]]=EOMONTH(FY03_M09,0),InputInvoicesPaid[[#This Row],[Amount Invoiced]],0)</f>
        <v>0</v>
      </c>
      <c r="AR79" s="18">
        <f>IF(InputInvoicesPaid[[#This Row],[EOMonth]]=EOMONTH(FY03_M10,0),InputInvoicesPaid[[#This Row],[Amount Invoiced]],0)</f>
        <v>0</v>
      </c>
      <c r="AS79" s="18">
        <f>IF(InputInvoicesPaid[[#This Row],[EOMonth]]=EOMONTH(FY03_M11,0),InputInvoicesPaid[[#This Row],[Amount Invoiced]],0)</f>
        <v>0</v>
      </c>
      <c r="AT79" s="18">
        <f>IF(InputInvoicesPaid[[#This Row],[EOMonth]]=EOMONTH(FY03_M12,0),InputInvoicesPaid[[#This Row],[Amount Invoiced]],0)</f>
        <v>0</v>
      </c>
      <c r="AU79" s="18">
        <f>IF(InputInvoicesPaid[[#This Row],[EOMonth]]=EOMONTH(FY04_M01,0),InputInvoicesPaid[[#This Row],[Amount Invoiced]],0)</f>
        <v>0</v>
      </c>
      <c r="AV79" s="18">
        <f>IF(InputInvoicesPaid[[#This Row],[EOMonth]]=EOMONTH(FY04_M02,0),InputInvoicesPaid[[#This Row],[Amount Invoiced]],0)</f>
        <v>0</v>
      </c>
      <c r="AW79" s="18">
        <f>IF(InputInvoicesPaid[[#This Row],[EOMonth]]=EOMONTH(FY04_M03,0),InputInvoicesPaid[[#This Row],[Amount Invoiced]],0)</f>
        <v>0</v>
      </c>
      <c r="AX79" s="18">
        <f>IF(InputInvoicesPaid[[#This Row],[EOMonth]]=EOMONTH(FY04_M04,0),InputInvoicesPaid[[#This Row],[Amount Invoiced]],0)</f>
        <v>0</v>
      </c>
      <c r="AY79" s="18">
        <f>IF(InputInvoicesPaid[[#This Row],[EOMonth]]=EOMONTH(FY04_M05,0),InputInvoicesPaid[[#This Row],[Amount Invoiced]],0)</f>
        <v>0</v>
      </c>
      <c r="AZ79" s="18">
        <f>IF(InputInvoicesPaid[[#This Row],[EOMonth]]=EOMONTH(FY04_M06,0),InputInvoicesPaid[[#This Row],[Amount Invoiced]],0)</f>
        <v>0</v>
      </c>
      <c r="BA79" s="18">
        <f>IF(InputInvoicesPaid[[#This Row],[EOMonth]]=EOMONTH(FY04_M07,0),InputInvoicesPaid[[#This Row],[Amount Invoiced]],0)</f>
        <v>0</v>
      </c>
      <c r="BB79" s="18">
        <f>IF(InputInvoicesPaid[[#This Row],[EOMonth]]=EOMONTH(FY04_M08,0),InputInvoicesPaid[[#This Row],[Amount Invoiced]],0)</f>
        <v>0</v>
      </c>
      <c r="BC79" s="18">
        <f>IF(InputInvoicesPaid[[#This Row],[EOMonth]]=EOMONTH(FY04_M09,0),InputInvoicesPaid[[#This Row],[Amount Invoiced]],0)</f>
        <v>0</v>
      </c>
      <c r="BD79" s="18">
        <f>IF(InputInvoicesPaid[[#This Row],[EOMonth]]=EOMONTH(FY04_M10,0),InputInvoicesPaid[[#This Row],[Amount Invoiced]],0)</f>
        <v>0</v>
      </c>
      <c r="BE79" s="18">
        <f>IF(InputInvoicesPaid[[#This Row],[EOMonth]]=EOMONTH(FY04_M11,0),InputInvoicesPaid[[#This Row],[Amount Invoiced]],0)</f>
        <v>0</v>
      </c>
      <c r="BF79" s="18">
        <f>IF(InputInvoicesPaid[[#This Row],[EOMonth]]=EOMONTH(FY04_M12,0),InputInvoicesPaid[[#This Row],[Amount Invoiced]],0)</f>
        <v>0</v>
      </c>
      <c r="BG79" s="18">
        <f>IF(InputInvoicesPaid[[#This Row],[EOMonth]]=EOMONTH(FY05_M01,0),InputInvoicesPaid[[#This Row],[Amount Invoiced]],0)</f>
        <v>0</v>
      </c>
      <c r="BH79" s="18">
        <f>IF(InputInvoicesPaid[[#This Row],[EOMonth]]=EOMONTH(FY05_M02,0),InputInvoicesPaid[[#This Row],[Amount Invoiced]],0)</f>
        <v>0</v>
      </c>
      <c r="BI79" s="18">
        <f>IF(InputInvoicesPaid[[#This Row],[EOMonth]]=EOMONTH(FY05_M03,0),InputInvoicesPaid[[#This Row],[Amount Invoiced]],0)</f>
        <v>0</v>
      </c>
      <c r="BJ79" s="18">
        <f>IF(InputInvoicesPaid[[#This Row],[EOMonth]]=EOMONTH(FY05_M04,0),InputInvoicesPaid[[#This Row],[Amount Invoiced]],0)</f>
        <v>0</v>
      </c>
      <c r="BK79" s="18">
        <f>IF(InputInvoicesPaid[[#This Row],[EOMonth]]=EOMONTH(FY05_M05,0),InputInvoicesPaid[[#This Row],[Amount Invoiced]],0)</f>
        <v>0</v>
      </c>
      <c r="BL79" s="18">
        <f>IF(InputInvoicesPaid[[#This Row],[EOMonth]]=EOMONTH(FY05_M06,0),InputInvoicesPaid[[#This Row],[Amount Invoiced]],0)</f>
        <v>0</v>
      </c>
      <c r="BM79" s="18">
        <f>IF(InputInvoicesPaid[[#This Row],[EOMonth]]=EOMONTH(FY05_M07,0),InputInvoicesPaid[[#This Row],[Amount Invoiced]],0)</f>
        <v>0</v>
      </c>
      <c r="BN79" s="18">
        <f>IF(InputInvoicesPaid[[#This Row],[EOMonth]]=EOMONTH(FY05_M08,0),InputInvoicesPaid[[#This Row],[Amount Invoiced]],0)</f>
        <v>0</v>
      </c>
      <c r="BO79" s="18">
        <f>IF(InputInvoicesPaid[[#This Row],[EOMonth]]=EOMONTH(FY05_M09,0),InputInvoicesPaid[[#This Row],[Amount Invoiced]],0)</f>
        <v>0</v>
      </c>
      <c r="BP79" s="18">
        <f>IF(InputInvoicesPaid[[#This Row],[EOMonth]]=EOMONTH(FY05_M10,0),InputInvoicesPaid[[#This Row],[Amount Invoiced]],0)</f>
        <v>0</v>
      </c>
      <c r="BQ79" s="18">
        <f>IF(InputInvoicesPaid[[#This Row],[EOMonth]]=EOMONTH(FY05_M11,0),InputInvoicesPaid[[#This Row],[Amount Invoiced]],0)</f>
        <v>0</v>
      </c>
      <c r="BR79" s="18">
        <f>IF(InputInvoicesPaid[[#This Row],[EOMonth]]=EOMONTH(FY05_M12,0),InputInvoicesPaid[[#This Row],[Amount Invoiced]],0)</f>
        <v>0</v>
      </c>
    </row>
    <row r="80" spans="2:70" ht="16.5" thickTop="1" thickBot="1" x14ac:dyDescent="0.3">
      <c r="B80" s="68"/>
      <c r="C80" s="6"/>
      <c r="D80" s="68"/>
      <c r="E80" s="68"/>
      <c r="F80" s="11"/>
      <c r="G80" s="6"/>
      <c r="H80" s="69" t="str">
        <f>IF(ISBLANK(InputInvoicesPaid[[#This Row],[Date Invoiced]]),"",EOMONTH(InputInvoicesPaid[[#This Row],[Date Invoiced]],0))</f>
        <v/>
      </c>
      <c r="I80" s="69"/>
      <c r="K80" s="10">
        <f>IF(InputInvoicesPaid[[#This Row],[EOMonth]]=EOMONTH(FY01_M01,0),InputInvoicesPaid[[#This Row],[Amount Invoiced]],0)</f>
        <v>0</v>
      </c>
      <c r="L80" s="10">
        <f>IF(InputInvoicesPaid[[#This Row],[EOMonth]]=EOMONTH(FY01_M02,0),InputInvoicesPaid[[#This Row],[Amount Invoiced]],0)</f>
        <v>0</v>
      </c>
      <c r="M80" s="10">
        <f>IF(InputInvoicesPaid[[#This Row],[EOMonth]]=EOMONTH(FY01_M03,0),InputInvoicesPaid[[#This Row],[Amount Invoiced]],0)</f>
        <v>0</v>
      </c>
      <c r="N80" s="10">
        <f>IF(InputInvoicesPaid[[#This Row],[EOMonth]]=EOMONTH(FY01_M04,0),InputInvoicesPaid[[#This Row],[Amount Invoiced]],0)</f>
        <v>0</v>
      </c>
      <c r="O80" s="10">
        <f>IF(InputInvoicesPaid[[#This Row],[EOMonth]]=EOMONTH(FY01_M05,0),InputInvoicesPaid[[#This Row],[Amount Invoiced]],0)</f>
        <v>0</v>
      </c>
      <c r="P80" s="10">
        <f>IF(InputInvoicesPaid[[#This Row],[EOMonth]]=EOMONTH(FY01_M06,0),InputInvoicesPaid[[#This Row],[Amount Invoiced]],0)</f>
        <v>0</v>
      </c>
      <c r="Q80" s="10">
        <f>IF(InputInvoicesPaid[[#This Row],[EOMonth]]=EOMONTH(FY01_M07,0),InputInvoicesPaid[[#This Row],[Amount Invoiced]],0)</f>
        <v>0</v>
      </c>
      <c r="R80" s="10">
        <f>IF(InputInvoicesPaid[[#This Row],[EOMonth]]=EOMONTH(FY01_M08,0),InputInvoicesPaid[[#This Row],[Amount Invoiced]],0)</f>
        <v>0</v>
      </c>
      <c r="S80" s="10">
        <f>IF(InputInvoicesPaid[[#This Row],[EOMonth]]=EOMONTH(FY01_M09,0),InputInvoicesPaid[[#This Row],[Amount Invoiced]],0)</f>
        <v>0</v>
      </c>
      <c r="T80" s="10">
        <f>IF(InputInvoicesPaid[[#This Row],[EOMonth]]=EOMONTH(FY01_M10,0),InputInvoicesPaid[[#This Row],[Amount Invoiced]],0)</f>
        <v>0</v>
      </c>
      <c r="U80" s="10">
        <f>IF(InputInvoicesPaid[[#This Row],[EOMonth]]=EOMONTH(FY01_M11,0),InputInvoicesPaid[[#This Row],[Amount Invoiced]],0)</f>
        <v>0</v>
      </c>
      <c r="V80" s="10">
        <f>IF(InputInvoicesPaid[[#This Row],[EOMonth]]=EOMONTH(FY01_M12,0),InputInvoicesPaid[[#This Row],[Amount Invoiced]],0)</f>
        <v>0</v>
      </c>
      <c r="W80" s="18">
        <f>IF(InputInvoicesPaid[[#This Row],[EOMonth]]=EOMONTH(FY02_M01,0),InputInvoicesPaid[[#This Row],[Amount Invoiced]],0)</f>
        <v>0</v>
      </c>
      <c r="X80" s="18">
        <f>IF(InputInvoicesPaid[[#This Row],[EOMonth]]=EOMONTH(FY02_M02,0),InputInvoicesPaid[[#This Row],[Amount Invoiced]],0)</f>
        <v>0</v>
      </c>
      <c r="Y80" s="18">
        <f>IF(InputInvoicesPaid[[#This Row],[EOMonth]]=EOMONTH(FY02_M03,0),InputInvoicesPaid[[#This Row],[Amount Invoiced]],0)</f>
        <v>0</v>
      </c>
      <c r="Z80" s="18">
        <f>IF(InputInvoicesPaid[[#This Row],[EOMonth]]=EOMONTH(FY02_M04,0),InputInvoicesPaid[[#This Row],[Amount Invoiced]],0)</f>
        <v>0</v>
      </c>
      <c r="AA80" s="18">
        <f>IF(InputInvoicesPaid[[#This Row],[EOMonth]]=EOMONTH(FY02_M05,0),InputInvoicesPaid[[#This Row],[Amount Invoiced]],0)</f>
        <v>0</v>
      </c>
      <c r="AB80" s="18">
        <f>IF(InputInvoicesPaid[[#This Row],[EOMonth]]=EOMONTH(FY02_M06,0),InputInvoicesPaid[[#This Row],[Amount Invoiced]],0)</f>
        <v>0</v>
      </c>
      <c r="AC80" s="18">
        <f>IF(InputInvoicesPaid[[#This Row],[EOMonth]]=EOMONTH(FY02_M07,0),InputInvoicesPaid[[#This Row],[Amount Invoiced]],0)</f>
        <v>0</v>
      </c>
      <c r="AD80" s="18">
        <f>IF(InputInvoicesPaid[[#This Row],[EOMonth]]=EOMONTH(FY02_M08,0),InputInvoicesPaid[[#This Row],[Amount Invoiced]],0)</f>
        <v>0</v>
      </c>
      <c r="AE80" s="18">
        <f>IF(InputInvoicesPaid[[#This Row],[EOMonth]]=EOMONTH(FY02_M09,0),InputInvoicesPaid[[#This Row],[Amount Invoiced]],0)</f>
        <v>0</v>
      </c>
      <c r="AF80" s="18">
        <f>IF(InputInvoicesPaid[[#This Row],[EOMonth]]=EOMONTH(FY02_M10,0),InputInvoicesPaid[[#This Row],[Amount Invoiced]],0)</f>
        <v>0</v>
      </c>
      <c r="AG80" s="18">
        <f>IF(InputInvoicesPaid[[#This Row],[EOMonth]]=EOMONTH(FY02_M11,0),InputInvoicesPaid[[#This Row],[Amount Invoiced]],0)</f>
        <v>0</v>
      </c>
      <c r="AH80" s="18">
        <f>IF(InputInvoicesPaid[[#This Row],[EOMonth]]=EOMONTH(FY02_M12,0),InputInvoicesPaid[[#This Row],[Amount Invoiced]],0)</f>
        <v>0</v>
      </c>
      <c r="AI80" s="18">
        <f>IF(InputInvoicesPaid[[#This Row],[EOMonth]]=EOMONTH(FY03_M01,0),InputInvoicesPaid[[#This Row],[Amount Invoiced]],0)</f>
        <v>0</v>
      </c>
      <c r="AJ80" s="18">
        <f>IF(InputInvoicesPaid[[#This Row],[EOMonth]]=EOMONTH(FY03_M02,0),InputInvoicesPaid[[#This Row],[Amount Invoiced]],0)</f>
        <v>0</v>
      </c>
      <c r="AK80" s="18">
        <f>IF(InputInvoicesPaid[[#This Row],[EOMonth]]=EOMONTH(FY03_M03,0),InputInvoicesPaid[[#This Row],[Amount Invoiced]],0)</f>
        <v>0</v>
      </c>
      <c r="AL80" s="18">
        <f>IF(InputInvoicesPaid[[#This Row],[EOMonth]]=EOMONTH(FY03_M04,0),InputInvoicesPaid[[#This Row],[Amount Invoiced]],0)</f>
        <v>0</v>
      </c>
      <c r="AM80" s="18">
        <f>IF(InputInvoicesPaid[[#This Row],[EOMonth]]=EOMONTH(FY03_M05,0),InputInvoicesPaid[[#This Row],[Amount Invoiced]],0)</f>
        <v>0</v>
      </c>
      <c r="AN80" s="18">
        <f>IF(InputInvoicesPaid[[#This Row],[EOMonth]]=EOMONTH(FY03_M06,0),InputInvoicesPaid[[#This Row],[Amount Invoiced]],0)</f>
        <v>0</v>
      </c>
      <c r="AO80" s="18">
        <f>IF(InputInvoicesPaid[[#This Row],[EOMonth]]=EOMONTH(FY03_M07,0),InputInvoicesPaid[[#This Row],[Amount Invoiced]],0)</f>
        <v>0</v>
      </c>
      <c r="AP80" s="18">
        <f>IF(InputInvoicesPaid[[#This Row],[EOMonth]]=EOMONTH(FY03_M08,0),InputInvoicesPaid[[#This Row],[Amount Invoiced]],0)</f>
        <v>0</v>
      </c>
      <c r="AQ80" s="18">
        <f>IF(InputInvoicesPaid[[#This Row],[EOMonth]]=EOMONTH(FY03_M09,0),InputInvoicesPaid[[#This Row],[Amount Invoiced]],0)</f>
        <v>0</v>
      </c>
      <c r="AR80" s="18">
        <f>IF(InputInvoicesPaid[[#This Row],[EOMonth]]=EOMONTH(FY03_M10,0),InputInvoicesPaid[[#This Row],[Amount Invoiced]],0)</f>
        <v>0</v>
      </c>
      <c r="AS80" s="18">
        <f>IF(InputInvoicesPaid[[#This Row],[EOMonth]]=EOMONTH(FY03_M11,0),InputInvoicesPaid[[#This Row],[Amount Invoiced]],0)</f>
        <v>0</v>
      </c>
      <c r="AT80" s="18">
        <f>IF(InputInvoicesPaid[[#This Row],[EOMonth]]=EOMONTH(FY03_M12,0),InputInvoicesPaid[[#This Row],[Amount Invoiced]],0)</f>
        <v>0</v>
      </c>
      <c r="AU80" s="18">
        <f>IF(InputInvoicesPaid[[#This Row],[EOMonth]]=EOMONTH(FY04_M01,0),InputInvoicesPaid[[#This Row],[Amount Invoiced]],0)</f>
        <v>0</v>
      </c>
      <c r="AV80" s="18">
        <f>IF(InputInvoicesPaid[[#This Row],[EOMonth]]=EOMONTH(FY04_M02,0),InputInvoicesPaid[[#This Row],[Amount Invoiced]],0)</f>
        <v>0</v>
      </c>
      <c r="AW80" s="18">
        <f>IF(InputInvoicesPaid[[#This Row],[EOMonth]]=EOMONTH(FY04_M03,0),InputInvoicesPaid[[#This Row],[Amount Invoiced]],0)</f>
        <v>0</v>
      </c>
      <c r="AX80" s="18">
        <f>IF(InputInvoicesPaid[[#This Row],[EOMonth]]=EOMONTH(FY04_M04,0),InputInvoicesPaid[[#This Row],[Amount Invoiced]],0)</f>
        <v>0</v>
      </c>
      <c r="AY80" s="18">
        <f>IF(InputInvoicesPaid[[#This Row],[EOMonth]]=EOMONTH(FY04_M05,0),InputInvoicesPaid[[#This Row],[Amount Invoiced]],0)</f>
        <v>0</v>
      </c>
      <c r="AZ80" s="18">
        <f>IF(InputInvoicesPaid[[#This Row],[EOMonth]]=EOMONTH(FY04_M06,0),InputInvoicesPaid[[#This Row],[Amount Invoiced]],0)</f>
        <v>0</v>
      </c>
      <c r="BA80" s="18">
        <f>IF(InputInvoicesPaid[[#This Row],[EOMonth]]=EOMONTH(FY04_M07,0),InputInvoicesPaid[[#This Row],[Amount Invoiced]],0)</f>
        <v>0</v>
      </c>
      <c r="BB80" s="18">
        <f>IF(InputInvoicesPaid[[#This Row],[EOMonth]]=EOMONTH(FY04_M08,0),InputInvoicesPaid[[#This Row],[Amount Invoiced]],0)</f>
        <v>0</v>
      </c>
      <c r="BC80" s="18">
        <f>IF(InputInvoicesPaid[[#This Row],[EOMonth]]=EOMONTH(FY04_M09,0),InputInvoicesPaid[[#This Row],[Amount Invoiced]],0)</f>
        <v>0</v>
      </c>
      <c r="BD80" s="18">
        <f>IF(InputInvoicesPaid[[#This Row],[EOMonth]]=EOMONTH(FY04_M10,0),InputInvoicesPaid[[#This Row],[Amount Invoiced]],0)</f>
        <v>0</v>
      </c>
      <c r="BE80" s="18">
        <f>IF(InputInvoicesPaid[[#This Row],[EOMonth]]=EOMONTH(FY04_M11,0),InputInvoicesPaid[[#This Row],[Amount Invoiced]],0)</f>
        <v>0</v>
      </c>
      <c r="BF80" s="18">
        <f>IF(InputInvoicesPaid[[#This Row],[EOMonth]]=EOMONTH(FY04_M12,0),InputInvoicesPaid[[#This Row],[Amount Invoiced]],0)</f>
        <v>0</v>
      </c>
      <c r="BG80" s="18">
        <f>IF(InputInvoicesPaid[[#This Row],[EOMonth]]=EOMONTH(FY05_M01,0),InputInvoicesPaid[[#This Row],[Amount Invoiced]],0)</f>
        <v>0</v>
      </c>
      <c r="BH80" s="18">
        <f>IF(InputInvoicesPaid[[#This Row],[EOMonth]]=EOMONTH(FY05_M02,0),InputInvoicesPaid[[#This Row],[Amount Invoiced]],0)</f>
        <v>0</v>
      </c>
      <c r="BI80" s="18">
        <f>IF(InputInvoicesPaid[[#This Row],[EOMonth]]=EOMONTH(FY05_M03,0),InputInvoicesPaid[[#This Row],[Amount Invoiced]],0)</f>
        <v>0</v>
      </c>
      <c r="BJ80" s="18">
        <f>IF(InputInvoicesPaid[[#This Row],[EOMonth]]=EOMONTH(FY05_M04,0),InputInvoicesPaid[[#This Row],[Amount Invoiced]],0)</f>
        <v>0</v>
      </c>
      <c r="BK80" s="18">
        <f>IF(InputInvoicesPaid[[#This Row],[EOMonth]]=EOMONTH(FY05_M05,0),InputInvoicesPaid[[#This Row],[Amount Invoiced]],0)</f>
        <v>0</v>
      </c>
      <c r="BL80" s="18">
        <f>IF(InputInvoicesPaid[[#This Row],[EOMonth]]=EOMONTH(FY05_M06,0),InputInvoicesPaid[[#This Row],[Amount Invoiced]],0)</f>
        <v>0</v>
      </c>
      <c r="BM80" s="18">
        <f>IF(InputInvoicesPaid[[#This Row],[EOMonth]]=EOMONTH(FY05_M07,0),InputInvoicesPaid[[#This Row],[Amount Invoiced]],0)</f>
        <v>0</v>
      </c>
      <c r="BN80" s="18">
        <f>IF(InputInvoicesPaid[[#This Row],[EOMonth]]=EOMONTH(FY05_M08,0),InputInvoicesPaid[[#This Row],[Amount Invoiced]],0)</f>
        <v>0</v>
      </c>
      <c r="BO80" s="18">
        <f>IF(InputInvoicesPaid[[#This Row],[EOMonth]]=EOMONTH(FY05_M09,0),InputInvoicesPaid[[#This Row],[Amount Invoiced]],0)</f>
        <v>0</v>
      </c>
      <c r="BP80" s="18">
        <f>IF(InputInvoicesPaid[[#This Row],[EOMonth]]=EOMONTH(FY05_M10,0),InputInvoicesPaid[[#This Row],[Amount Invoiced]],0)</f>
        <v>0</v>
      </c>
      <c r="BQ80" s="18">
        <f>IF(InputInvoicesPaid[[#This Row],[EOMonth]]=EOMONTH(FY05_M11,0),InputInvoicesPaid[[#This Row],[Amount Invoiced]],0)</f>
        <v>0</v>
      </c>
      <c r="BR80" s="18">
        <f>IF(InputInvoicesPaid[[#This Row],[EOMonth]]=EOMONTH(FY05_M12,0),InputInvoicesPaid[[#This Row],[Amount Invoiced]],0)</f>
        <v>0</v>
      </c>
    </row>
    <row r="81" spans="2:70" ht="16.5" thickTop="1" thickBot="1" x14ac:dyDescent="0.3">
      <c r="B81" s="68"/>
      <c r="C81" s="6"/>
      <c r="D81" s="68"/>
      <c r="E81" s="68"/>
      <c r="F81" s="11"/>
      <c r="G81" s="6"/>
      <c r="H81" s="69" t="str">
        <f>IF(ISBLANK(InputInvoicesPaid[[#This Row],[Date Invoiced]]),"",EOMONTH(InputInvoicesPaid[[#This Row],[Date Invoiced]],0))</f>
        <v/>
      </c>
      <c r="I81" s="69"/>
      <c r="K81" s="10">
        <f>IF(InputInvoicesPaid[[#This Row],[EOMonth]]=EOMONTH(FY01_M01,0),InputInvoicesPaid[[#This Row],[Amount Invoiced]],0)</f>
        <v>0</v>
      </c>
      <c r="L81" s="10">
        <f>IF(InputInvoicesPaid[[#This Row],[EOMonth]]=EOMONTH(FY01_M02,0),InputInvoicesPaid[[#This Row],[Amount Invoiced]],0)</f>
        <v>0</v>
      </c>
      <c r="M81" s="10">
        <f>IF(InputInvoicesPaid[[#This Row],[EOMonth]]=EOMONTH(FY01_M03,0),InputInvoicesPaid[[#This Row],[Amount Invoiced]],0)</f>
        <v>0</v>
      </c>
      <c r="N81" s="10">
        <f>IF(InputInvoicesPaid[[#This Row],[EOMonth]]=EOMONTH(FY01_M04,0),InputInvoicesPaid[[#This Row],[Amount Invoiced]],0)</f>
        <v>0</v>
      </c>
      <c r="O81" s="10">
        <f>IF(InputInvoicesPaid[[#This Row],[EOMonth]]=EOMONTH(FY01_M05,0),InputInvoicesPaid[[#This Row],[Amount Invoiced]],0)</f>
        <v>0</v>
      </c>
      <c r="P81" s="10">
        <f>IF(InputInvoicesPaid[[#This Row],[EOMonth]]=EOMONTH(FY01_M06,0),InputInvoicesPaid[[#This Row],[Amount Invoiced]],0)</f>
        <v>0</v>
      </c>
      <c r="Q81" s="10">
        <f>IF(InputInvoicesPaid[[#This Row],[EOMonth]]=EOMONTH(FY01_M07,0),InputInvoicesPaid[[#This Row],[Amount Invoiced]],0)</f>
        <v>0</v>
      </c>
      <c r="R81" s="10">
        <f>IF(InputInvoicesPaid[[#This Row],[EOMonth]]=EOMONTH(FY01_M08,0),InputInvoicesPaid[[#This Row],[Amount Invoiced]],0)</f>
        <v>0</v>
      </c>
      <c r="S81" s="10">
        <f>IF(InputInvoicesPaid[[#This Row],[EOMonth]]=EOMONTH(FY01_M09,0),InputInvoicesPaid[[#This Row],[Amount Invoiced]],0)</f>
        <v>0</v>
      </c>
      <c r="T81" s="10">
        <f>IF(InputInvoicesPaid[[#This Row],[EOMonth]]=EOMONTH(FY01_M10,0),InputInvoicesPaid[[#This Row],[Amount Invoiced]],0)</f>
        <v>0</v>
      </c>
      <c r="U81" s="10">
        <f>IF(InputInvoicesPaid[[#This Row],[EOMonth]]=EOMONTH(FY01_M11,0),InputInvoicesPaid[[#This Row],[Amount Invoiced]],0)</f>
        <v>0</v>
      </c>
      <c r="V81" s="10">
        <f>IF(InputInvoicesPaid[[#This Row],[EOMonth]]=EOMONTH(FY01_M12,0),InputInvoicesPaid[[#This Row],[Amount Invoiced]],0)</f>
        <v>0</v>
      </c>
      <c r="W81" s="18">
        <f>IF(InputInvoicesPaid[[#This Row],[EOMonth]]=EOMONTH(FY02_M01,0),InputInvoicesPaid[[#This Row],[Amount Invoiced]],0)</f>
        <v>0</v>
      </c>
      <c r="X81" s="18">
        <f>IF(InputInvoicesPaid[[#This Row],[EOMonth]]=EOMONTH(FY02_M02,0),InputInvoicesPaid[[#This Row],[Amount Invoiced]],0)</f>
        <v>0</v>
      </c>
      <c r="Y81" s="18">
        <f>IF(InputInvoicesPaid[[#This Row],[EOMonth]]=EOMONTH(FY02_M03,0),InputInvoicesPaid[[#This Row],[Amount Invoiced]],0)</f>
        <v>0</v>
      </c>
      <c r="Z81" s="18">
        <f>IF(InputInvoicesPaid[[#This Row],[EOMonth]]=EOMONTH(FY02_M04,0),InputInvoicesPaid[[#This Row],[Amount Invoiced]],0)</f>
        <v>0</v>
      </c>
      <c r="AA81" s="18">
        <f>IF(InputInvoicesPaid[[#This Row],[EOMonth]]=EOMONTH(FY02_M05,0),InputInvoicesPaid[[#This Row],[Amount Invoiced]],0)</f>
        <v>0</v>
      </c>
      <c r="AB81" s="18">
        <f>IF(InputInvoicesPaid[[#This Row],[EOMonth]]=EOMONTH(FY02_M06,0),InputInvoicesPaid[[#This Row],[Amount Invoiced]],0)</f>
        <v>0</v>
      </c>
      <c r="AC81" s="18">
        <f>IF(InputInvoicesPaid[[#This Row],[EOMonth]]=EOMONTH(FY02_M07,0),InputInvoicesPaid[[#This Row],[Amount Invoiced]],0)</f>
        <v>0</v>
      </c>
      <c r="AD81" s="18">
        <f>IF(InputInvoicesPaid[[#This Row],[EOMonth]]=EOMONTH(FY02_M08,0),InputInvoicesPaid[[#This Row],[Amount Invoiced]],0)</f>
        <v>0</v>
      </c>
      <c r="AE81" s="18">
        <f>IF(InputInvoicesPaid[[#This Row],[EOMonth]]=EOMONTH(FY02_M09,0),InputInvoicesPaid[[#This Row],[Amount Invoiced]],0)</f>
        <v>0</v>
      </c>
      <c r="AF81" s="18">
        <f>IF(InputInvoicesPaid[[#This Row],[EOMonth]]=EOMONTH(FY02_M10,0),InputInvoicesPaid[[#This Row],[Amount Invoiced]],0)</f>
        <v>0</v>
      </c>
      <c r="AG81" s="18">
        <f>IF(InputInvoicesPaid[[#This Row],[EOMonth]]=EOMONTH(FY02_M11,0),InputInvoicesPaid[[#This Row],[Amount Invoiced]],0)</f>
        <v>0</v>
      </c>
      <c r="AH81" s="18">
        <f>IF(InputInvoicesPaid[[#This Row],[EOMonth]]=EOMONTH(FY02_M12,0),InputInvoicesPaid[[#This Row],[Amount Invoiced]],0)</f>
        <v>0</v>
      </c>
      <c r="AI81" s="18">
        <f>IF(InputInvoicesPaid[[#This Row],[EOMonth]]=EOMONTH(FY03_M01,0),InputInvoicesPaid[[#This Row],[Amount Invoiced]],0)</f>
        <v>0</v>
      </c>
      <c r="AJ81" s="18">
        <f>IF(InputInvoicesPaid[[#This Row],[EOMonth]]=EOMONTH(FY03_M02,0),InputInvoicesPaid[[#This Row],[Amount Invoiced]],0)</f>
        <v>0</v>
      </c>
      <c r="AK81" s="18">
        <f>IF(InputInvoicesPaid[[#This Row],[EOMonth]]=EOMONTH(FY03_M03,0),InputInvoicesPaid[[#This Row],[Amount Invoiced]],0)</f>
        <v>0</v>
      </c>
      <c r="AL81" s="18">
        <f>IF(InputInvoicesPaid[[#This Row],[EOMonth]]=EOMONTH(FY03_M04,0),InputInvoicesPaid[[#This Row],[Amount Invoiced]],0)</f>
        <v>0</v>
      </c>
      <c r="AM81" s="18">
        <f>IF(InputInvoicesPaid[[#This Row],[EOMonth]]=EOMONTH(FY03_M05,0),InputInvoicesPaid[[#This Row],[Amount Invoiced]],0)</f>
        <v>0</v>
      </c>
      <c r="AN81" s="18">
        <f>IF(InputInvoicesPaid[[#This Row],[EOMonth]]=EOMONTH(FY03_M06,0),InputInvoicesPaid[[#This Row],[Amount Invoiced]],0)</f>
        <v>0</v>
      </c>
      <c r="AO81" s="18">
        <f>IF(InputInvoicesPaid[[#This Row],[EOMonth]]=EOMONTH(FY03_M07,0),InputInvoicesPaid[[#This Row],[Amount Invoiced]],0)</f>
        <v>0</v>
      </c>
      <c r="AP81" s="18">
        <f>IF(InputInvoicesPaid[[#This Row],[EOMonth]]=EOMONTH(FY03_M08,0),InputInvoicesPaid[[#This Row],[Amount Invoiced]],0)</f>
        <v>0</v>
      </c>
      <c r="AQ81" s="18">
        <f>IF(InputInvoicesPaid[[#This Row],[EOMonth]]=EOMONTH(FY03_M09,0),InputInvoicesPaid[[#This Row],[Amount Invoiced]],0)</f>
        <v>0</v>
      </c>
      <c r="AR81" s="18">
        <f>IF(InputInvoicesPaid[[#This Row],[EOMonth]]=EOMONTH(FY03_M10,0),InputInvoicesPaid[[#This Row],[Amount Invoiced]],0)</f>
        <v>0</v>
      </c>
      <c r="AS81" s="18">
        <f>IF(InputInvoicesPaid[[#This Row],[EOMonth]]=EOMONTH(FY03_M11,0),InputInvoicesPaid[[#This Row],[Amount Invoiced]],0)</f>
        <v>0</v>
      </c>
      <c r="AT81" s="18">
        <f>IF(InputInvoicesPaid[[#This Row],[EOMonth]]=EOMONTH(FY03_M12,0),InputInvoicesPaid[[#This Row],[Amount Invoiced]],0)</f>
        <v>0</v>
      </c>
      <c r="AU81" s="18">
        <f>IF(InputInvoicesPaid[[#This Row],[EOMonth]]=EOMONTH(FY04_M01,0),InputInvoicesPaid[[#This Row],[Amount Invoiced]],0)</f>
        <v>0</v>
      </c>
      <c r="AV81" s="18">
        <f>IF(InputInvoicesPaid[[#This Row],[EOMonth]]=EOMONTH(FY04_M02,0),InputInvoicesPaid[[#This Row],[Amount Invoiced]],0)</f>
        <v>0</v>
      </c>
      <c r="AW81" s="18">
        <f>IF(InputInvoicesPaid[[#This Row],[EOMonth]]=EOMONTH(FY04_M03,0),InputInvoicesPaid[[#This Row],[Amount Invoiced]],0)</f>
        <v>0</v>
      </c>
      <c r="AX81" s="18">
        <f>IF(InputInvoicesPaid[[#This Row],[EOMonth]]=EOMONTH(FY04_M04,0),InputInvoicesPaid[[#This Row],[Amount Invoiced]],0)</f>
        <v>0</v>
      </c>
      <c r="AY81" s="18">
        <f>IF(InputInvoicesPaid[[#This Row],[EOMonth]]=EOMONTH(FY04_M05,0),InputInvoicesPaid[[#This Row],[Amount Invoiced]],0)</f>
        <v>0</v>
      </c>
      <c r="AZ81" s="18">
        <f>IF(InputInvoicesPaid[[#This Row],[EOMonth]]=EOMONTH(FY04_M06,0),InputInvoicesPaid[[#This Row],[Amount Invoiced]],0)</f>
        <v>0</v>
      </c>
      <c r="BA81" s="18">
        <f>IF(InputInvoicesPaid[[#This Row],[EOMonth]]=EOMONTH(FY04_M07,0),InputInvoicesPaid[[#This Row],[Amount Invoiced]],0)</f>
        <v>0</v>
      </c>
      <c r="BB81" s="18">
        <f>IF(InputInvoicesPaid[[#This Row],[EOMonth]]=EOMONTH(FY04_M08,0),InputInvoicesPaid[[#This Row],[Amount Invoiced]],0)</f>
        <v>0</v>
      </c>
      <c r="BC81" s="18">
        <f>IF(InputInvoicesPaid[[#This Row],[EOMonth]]=EOMONTH(FY04_M09,0),InputInvoicesPaid[[#This Row],[Amount Invoiced]],0)</f>
        <v>0</v>
      </c>
      <c r="BD81" s="18">
        <f>IF(InputInvoicesPaid[[#This Row],[EOMonth]]=EOMONTH(FY04_M10,0),InputInvoicesPaid[[#This Row],[Amount Invoiced]],0)</f>
        <v>0</v>
      </c>
      <c r="BE81" s="18">
        <f>IF(InputInvoicesPaid[[#This Row],[EOMonth]]=EOMONTH(FY04_M11,0),InputInvoicesPaid[[#This Row],[Amount Invoiced]],0)</f>
        <v>0</v>
      </c>
      <c r="BF81" s="18">
        <f>IF(InputInvoicesPaid[[#This Row],[EOMonth]]=EOMONTH(FY04_M12,0),InputInvoicesPaid[[#This Row],[Amount Invoiced]],0)</f>
        <v>0</v>
      </c>
      <c r="BG81" s="18">
        <f>IF(InputInvoicesPaid[[#This Row],[EOMonth]]=EOMONTH(FY05_M01,0),InputInvoicesPaid[[#This Row],[Amount Invoiced]],0)</f>
        <v>0</v>
      </c>
      <c r="BH81" s="18">
        <f>IF(InputInvoicesPaid[[#This Row],[EOMonth]]=EOMONTH(FY05_M02,0),InputInvoicesPaid[[#This Row],[Amount Invoiced]],0)</f>
        <v>0</v>
      </c>
      <c r="BI81" s="18">
        <f>IF(InputInvoicesPaid[[#This Row],[EOMonth]]=EOMONTH(FY05_M03,0),InputInvoicesPaid[[#This Row],[Amount Invoiced]],0)</f>
        <v>0</v>
      </c>
      <c r="BJ81" s="18">
        <f>IF(InputInvoicesPaid[[#This Row],[EOMonth]]=EOMONTH(FY05_M04,0),InputInvoicesPaid[[#This Row],[Amount Invoiced]],0)</f>
        <v>0</v>
      </c>
      <c r="BK81" s="18">
        <f>IF(InputInvoicesPaid[[#This Row],[EOMonth]]=EOMONTH(FY05_M05,0),InputInvoicesPaid[[#This Row],[Amount Invoiced]],0)</f>
        <v>0</v>
      </c>
      <c r="BL81" s="18">
        <f>IF(InputInvoicesPaid[[#This Row],[EOMonth]]=EOMONTH(FY05_M06,0),InputInvoicesPaid[[#This Row],[Amount Invoiced]],0)</f>
        <v>0</v>
      </c>
      <c r="BM81" s="18">
        <f>IF(InputInvoicesPaid[[#This Row],[EOMonth]]=EOMONTH(FY05_M07,0),InputInvoicesPaid[[#This Row],[Amount Invoiced]],0)</f>
        <v>0</v>
      </c>
      <c r="BN81" s="18">
        <f>IF(InputInvoicesPaid[[#This Row],[EOMonth]]=EOMONTH(FY05_M08,0),InputInvoicesPaid[[#This Row],[Amount Invoiced]],0)</f>
        <v>0</v>
      </c>
      <c r="BO81" s="18">
        <f>IF(InputInvoicesPaid[[#This Row],[EOMonth]]=EOMONTH(FY05_M09,0),InputInvoicesPaid[[#This Row],[Amount Invoiced]],0)</f>
        <v>0</v>
      </c>
      <c r="BP81" s="18">
        <f>IF(InputInvoicesPaid[[#This Row],[EOMonth]]=EOMONTH(FY05_M10,0),InputInvoicesPaid[[#This Row],[Amount Invoiced]],0)</f>
        <v>0</v>
      </c>
      <c r="BQ81" s="18">
        <f>IF(InputInvoicesPaid[[#This Row],[EOMonth]]=EOMONTH(FY05_M11,0),InputInvoicesPaid[[#This Row],[Amount Invoiced]],0)</f>
        <v>0</v>
      </c>
      <c r="BR81" s="18">
        <f>IF(InputInvoicesPaid[[#This Row],[EOMonth]]=EOMONTH(FY05_M12,0),InputInvoicesPaid[[#This Row],[Amount Invoiced]],0)</f>
        <v>0</v>
      </c>
    </row>
    <row r="82" spans="2:70" ht="16.5" thickTop="1" thickBot="1" x14ac:dyDescent="0.3">
      <c r="B82" s="68"/>
      <c r="C82" s="6"/>
      <c r="D82" s="68"/>
      <c r="E82" s="68"/>
      <c r="F82" s="11"/>
      <c r="G82" s="6"/>
      <c r="H82" s="69" t="str">
        <f>IF(ISBLANK(InputInvoicesPaid[[#This Row],[Date Invoiced]]),"",EOMONTH(InputInvoicesPaid[[#This Row],[Date Invoiced]],0))</f>
        <v/>
      </c>
      <c r="I82" s="69"/>
      <c r="K82" s="10">
        <f>IF(InputInvoicesPaid[[#This Row],[EOMonth]]=EOMONTH(FY01_M01,0),InputInvoicesPaid[[#This Row],[Amount Invoiced]],0)</f>
        <v>0</v>
      </c>
      <c r="L82" s="10">
        <f>IF(InputInvoicesPaid[[#This Row],[EOMonth]]=EOMONTH(FY01_M02,0),InputInvoicesPaid[[#This Row],[Amount Invoiced]],0)</f>
        <v>0</v>
      </c>
      <c r="M82" s="10">
        <f>IF(InputInvoicesPaid[[#This Row],[EOMonth]]=EOMONTH(FY01_M03,0),InputInvoicesPaid[[#This Row],[Amount Invoiced]],0)</f>
        <v>0</v>
      </c>
      <c r="N82" s="10">
        <f>IF(InputInvoicesPaid[[#This Row],[EOMonth]]=EOMONTH(FY01_M04,0),InputInvoicesPaid[[#This Row],[Amount Invoiced]],0)</f>
        <v>0</v>
      </c>
      <c r="O82" s="10">
        <f>IF(InputInvoicesPaid[[#This Row],[EOMonth]]=EOMONTH(FY01_M05,0),InputInvoicesPaid[[#This Row],[Amount Invoiced]],0)</f>
        <v>0</v>
      </c>
      <c r="P82" s="10">
        <f>IF(InputInvoicesPaid[[#This Row],[EOMonth]]=EOMONTH(FY01_M06,0),InputInvoicesPaid[[#This Row],[Amount Invoiced]],0)</f>
        <v>0</v>
      </c>
      <c r="Q82" s="10">
        <f>IF(InputInvoicesPaid[[#This Row],[EOMonth]]=EOMONTH(FY01_M07,0),InputInvoicesPaid[[#This Row],[Amount Invoiced]],0)</f>
        <v>0</v>
      </c>
      <c r="R82" s="10">
        <f>IF(InputInvoicesPaid[[#This Row],[EOMonth]]=EOMONTH(FY01_M08,0),InputInvoicesPaid[[#This Row],[Amount Invoiced]],0)</f>
        <v>0</v>
      </c>
      <c r="S82" s="10">
        <f>IF(InputInvoicesPaid[[#This Row],[EOMonth]]=EOMONTH(FY01_M09,0),InputInvoicesPaid[[#This Row],[Amount Invoiced]],0)</f>
        <v>0</v>
      </c>
      <c r="T82" s="10">
        <f>IF(InputInvoicesPaid[[#This Row],[EOMonth]]=EOMONTH(FY01_M10,0),InputInvoicesPaid[[#This Row],[Amount Invoiced]],0)</f>
        <v>0</v>
      </c>
      <c r="U82" s="10">
        <f>IF(InputInvoicesPaid[[#This Row],[EOMonth]]=EOMONTH(FY01_M11,0),InputInvoicesPaid[[#This Row],[Amount Invoiced]],0)</f>
        <v>0</v>
      </c>
      <c r="V82" s="10">
        <f>IF(InputInvoicesPaid[[#This Row],[EOMonth]]=EOMONTH(FY01_M12,0),InputInvoicesPaid[[#This Row],[Amount Invoiced]],0)</f>
        <v>0</v>
      </c>
      <c r="W82" s="18">
        <f>IF(InputInvoicesPaid[[#This Row],[EOMonth]]=EOMONTH(FY02_M01,0),InputInvoicesPaid[[#This Row],[Amount Invoiced]],0)</f>
        <v>0</v>
      </c>
      <c r="X82" s="18">
        <f>IF(InputInvoicesPaid[[#This Row],[EOMonth]]=EOMONTH(FY02_M02,0),InputInvoicesPaid[[#This Row],[Amount Invoiced]],0)</f>
        <v>0</v>
      </c>
      <c r="Y82" s="18">
        <f>IF(InputInvoicesPaid[[#This Row],[EOMonth]]=EOMONTH(FY02_M03,0),InputInvoicesPaid[[#This Row],[Amount Invoiced]],0)</f>
        <v>0</v>
      </c>
      <c r="Z82" s="18">
        <f>IF(InputInvoicesPaid[[#This Row],[EOMonth]]=EOMONTH(FY02_M04,0),InputInvoicesPaid[[#This Row],[Amount Invoiced]],0)</f>
        <v>0</v>
      </c>
      <c r="AA82" s="18">
        <f>IF(InputInvoicesPaid[[#This Row],[EOMonth]]=EOMONTH(FY02_M05,0),InputInvoicesPaid[[#This Row],[Amount Invoiced]],0)</f>
        <v>0</v>
      </c>
      <c r="AB82" s="18">
        <f>IF(InputInvoicesPaid[[#This Row],[EOMonth]]=EOMONTH(FY02_M06,0),InputInvoicesPaid[[#This Row],[Amount Invoiced]],0)</f>
        <v>0</v>
      </c>
      <c r="AC82" s="18">
        <f>IF(InputInvoicesPaid[[#This Row],[EOMonth]]=EOMONTH(FY02_M07,0),InputInvoicesPaid[[#This Row],[Amount Invoiced]],0)</f>
        <v>0</v>
      </c>
      <c r="AD82" s="18">
        <f>IF(InputInvoicesPaid[[#This Row],[EOMonth]]=EOMONTH(FY02_M08,0),InputInvoicesPaid[[#This Row],[Amount Invoiced]],0)</f>
        <v>0</v>
      </c>
      <c r="AE82" s="18">
        <f>IF(InputInvoicesPaid[[#This Row],[EOMonth]]=EOMONTH(FY02_M09,0),InputInvoicesPaid[[#This Row],[Amount Invoiced]],0)</f>
        <v>0</v>
      </c>
      <c r="AF82" s="18">
        <f>IF(InputInvoicesPaid[[#This Row],[EOMonth]]=EOMONTH(FY02_M10,0),InputInvoicesPaid[[#This Row],[Amount Invoiced]],0)</f>
        <v>0</v>
      </c>
      <c r="AG82" s="18">
        <f>IF(InputInvoicesPaid[[#This Row],[EOMonth]]=EOMONTH(FY02_M11,0),InputInvoicesPaid[[#This Row],[Amount Invoiced]],0)</f>
        <v>0</v>
      </c>
      <c r="AH82" s="18">
        <f>IF(InputInvoicesPaid[[#This Row],[EOMonth]]=EOMONTH(FY02_M12,0),InputInvoicesPaid[[#This Row],[Amount Invoiced]],0)</f>
        <v>0</v>
      </c>
      <c r="AI82" s="18">
        <f>IF(InputInvoicesPaid[[#This Row],[EOMonth]]=EOMONTH(FY03_M01,0),InputInvoicesPaid[[#This Row],[Amount Invoiced]],0)</f>
        <v>0</v>
      </c>
      <c r="AJ82" s="18">
        <f>IF(InputInvoicesPaid[[#This Row],[EOMonth]]=EOMONTH(FY03_M02,0),InputInvoicesPaid[[#This Row],[Amount Invoiced]],0)</f>
        <v>0</v>
      </c>
      <c r="AK82" s="18">
        <f>IF(InputInvoicesPaid[[#This Row],[EOMonth]]=EOMONTH(FY03_M03,0),InputInvoicesPaid[[#This Row],[Amount Invoiced]],0)</f>
        <v>0</v>
      </c>
      <c r="AL82" s="18">
        <f>IF(InputInvoicesPaid[[#This Row],[EOMonth]]=EOMONTH(FY03_M04,0),InputInvoicesPaid[[#This Row],[Amount Invoiced]],0)</f>
        <v>0</v>
      </c>
      <c r="AM82" s="18">
        <f>IF(InputInvoicesPaid[[#This Row],[EOMonth]]=EOMONTH(FY03_M05,0),InputInvoicesPaid[[#This Row],[Amount Invoiced]],0)</f>
        <v>0</v>
      </c>
      <c r="AN82" s="18">
        <f>IF(InputInvoicesPaid[[#This Row],[EOMonth]]=EOMONTH(FY03_M06,0),InputInvoicesPaid[[#This Row],[Amount Invoiced]],0)</f>
        <v>0</v>
      </c>
      <c r="AO82" s="18">
        <f>IF(InputInvoicesPaid[[#This Row],[EOMonth]]=EOMONTH(FY03_M07,0),InputInvoicesPaid[[#This Row],[Amount Invoiced]],0)</f>
        <v>0</v>
      </c>
      <c r="AP82" s="18">
        <f>IF(InputInvoicesPaid[[#This Row],[EOMonth]]=EOMONTH(FY03_M08,0),InputInvoicesPaid[[#This Row],[Amount Invoiced]],0)</f>
        <v>0</v>
      </c>
      <c r="AQ82" s="18">
        <f>IF(InputInvoicesPaid[[#This Row],[EOMonth]]=EOMONTH(FY03_M09,0),InputInvoicesPaid[[#This Row],[Amount Invoiced]],0)</f>
        <v>0</v>
      </c>
      <c r="AR82" s="18">
        <f>IF(InputInvoicesPaid[[#This Row],[EOMonth]]=EOMONTH(FY03_M10,0),InputInvoicesPaid[[#This Row],[Amount Invoiced]],0)</f>
        <v>0</v>
      </c>
      <c r="AS82" s="18">
        <f>IF(InputInvoicesPaid[[#This Row],[EOMonth]]=EOMONTH(FY03_M11,0),InputInvoicesPaid[[#This Row],[Amount Invoiced]],0)</f>
        <v>0</v>
      </c>
      <c r="AT82" s="18">
        <f>IF(InputInvoicesPaid[[#This Row],[EOMonth]]=EOMONTH(FY03_M12,0),InputInvoicesPaid[[#This Row],[Amount Invoiced]],0)</f>
        <v>0</v>
      </c>
      <c r="AU82" s="18">
        <f>IF(InputInvoicesPaid[[#This Row],[EOMonth]]=EOMONTH(FY04_M01,0),InputInvoicesPaid[[#This Row],[Amount Invoiced]],0)</f>
        <v>0</v>
      </c>
      <c r="AV82" s="18">
        <f>IF(InputInvoicesPaid[[#This Row],[EOMonth]]=EOMONTH(FY04_M02,0),InputInvoicesPaid[[#This Row],[Amount Invoiced]],0)</f>
        <v>0</v>
      </c>
      <c r="AW82" s="18">
        <f>IF(InputInvoicesPaid[[#This Row],[EOMonth]]=EOMONTH(FY04_M03,0),InputInvoicesPaid[[#This Row],[Amount Invoiced]],0)</f>
        <v>0</v>
      </c>
      <c r="AX82" s="18">
        <f>IF(InputInvoicesPaid[[#This Row],[EOMonth]]=EOMONTH(FY04_M04,0),InputInvoicesPaid[[#This Row],[Amount Invoiced]],0)</f>
        <v>0</v>
      </c>
      <c r="AY82" s="18">
        <f>IF(InputInvoicesPaid[[#This Row],[EOMonth]]=EOMONTH(FY04_M05,0),InputInvoicesPaid[[#This Row],[Amount Invoiced]],0)</f>
        <v>0</v>
      </c>
      <c r="AZ82" s="18">
        <f>IF(InputInvoicesPaid[[#This Row],[EOMonth]]=EOMONTH(FY04_M06,0),InputInvoicesPaid[[#This Row],[Amount Invoiced]],0)</f>
        <v>0</v>
      </c>
      <c r="BA82" s="18">
        <f>IF(InputInvoicesPaid[[#This Row],[EOMonth]]=EOMONTH(FY04_M07,0),InputInvoicesPaid[[#This Row],[Amount Invoiced]],0)</f>
        <v>0</v>
      </c>
      <c r="BB82" s="18">
        <f>IF(InputInvoicesPaid[[#This Row],[EOMonth]]=EOMONTH(FY04_M08,0),InputInvoicesPaid[[#This Row],[Amount Invoiced]],0)</f>
        <v>0</v>
      </c>
      <c r="BC82" s="18">
        <f>IF(InputInvoicesPaid[[#This Row],[EOMonth]]=EOMONTH(FY04_M09,0),InputInvoicesPaid[[#This Row],[Amount Invoiced]],0)</f>
        <v>0</v>
      </c>
      <c r="BD82" s="18">
        <f>IF(InputInvoicesPaid[[#This Row],[EOMonth]]=EOMONTH(FY04_M10,0),InputInvoicesPaid[[#This Row],[Amount Invoiced]],0)</f>
        <v>0</v>
      </c>
      <c r="BE82" s="18">
        <f>IF(InputInvoicesPaid[[#This Row],[EOMonth]]=EOMONTH(FY04_M11,0),InputInvoicesPaid[[#This Row],[Amount Invoiced]],0)</f>
        <v>0</v>
      </c>
      <c r="BF82" s="18">
        <f>IF(InputInvoicesPaid[[#This Row],[EOMonth]]=EOMONTH(FY04_M12,0),InputInvoicesPaid[[#This Row],[Amount Invoiced]],0)</f>
        <v>0</v>
      </c>
      <c r="BG82" s="18">
        <f>IF(InputInvoicesPaid[[#This Row],[EOMonth]]=EOMONTH(FY05_M01,0),InputInvoicesPaid[[#This Row],[Amount Invoiced]],0)</f>
        <v>0</v>
      </c>
      <c r="BH82" s="18">
        <f>IF(InputInvoicesPaid[[#This Row],[EOMonth]]=EOMONTH(FY05_M02,0),InputInvoicesPaid[[#This Row],[Amount Invoiced]],0)</f>
        <v>0</v>
      </c>
      <c r="BI82" s="18">
        <f>IF(InputInvoicesPaid[[#This Row],[EOMonth]]=EOMONTH(FY05_M03,0),InputInvoicesPaid[[#This Row],[Amount Invoiced]],0)</f>
        <v>0</v>
      </c>
      <c r="BJ82" s="18">
        <f>IF(InputInvoicesPaid[[#This Row],[EOMonth]]=EOMONTH(FY05_M04,0),InputInvoicesPaid[[#This Row],[Amount Invoiced]],0)</f>
        <v>0</v>
      </c>
      <c r="BK82" s="18">
        <f>IF(InputInvoicesPaid[[#This Row],[EOMonth]]=EOMONTH(FY05_M05,0),InputInvoicesPaid[[#This Row],[Amount Invoiced]],0)</f>
        <v>0</v>
      </c>
      <c r="BL82" s="18">
        <f>IF(InputInvoicesPaid[[#This Row],[EOMonth]]=EOMONTH(FY05_M06,0),InputInvoicesPaid[[#This Row],[Amount Invoiced]],0)</f>
        <v>0</v>
      </c>
      <c r="BM82" s="18">
        <f>IF(InputInvoicesPaid[[#This Row],[EOMonth]]=EOMONTH(FY05_M07,0),InputInvoicesPaid[[#This Row],[Amount Invoiced]],0)</f>
        <v>0</v>
      </c>
      <c r="BN82" s="18">
        <f>IF(InputInvoicesPaid[[#This Row],[EOMonth]]=EOMONTH(FY05_M08,0),InputInvoicesPaid[[#This Row],[Amount Invoiced]],0)</f>
        <v>0</v>
      </c>
      <c r="BO82" s="18">
        <f>IF(InputInvoicesPaid[[#This Row],[EOMonth]]=EOMONTH(FY05_M09,0),InputInvoicesPaid[[#This Row],[Amount Invoiced]],0)</f>
        <v>0</v>
      </c>
      <c r="BP82" s="18">
        <f>IF(InputInvoicesPaid[[#This Row],[EOMonth]]=EOMONTH(FY05_M10,0),InputInvoicesPaid[[#This Row],[Amount Invoiced]],0)</f>
        <v>0</v>
      </c>
      <c r="BQ82" s="18">
        <f>IF(InputInvoicesPaid[[#This Row],[EOMonth]]=EOMONTH(FY05_M11,0),InputInvoicesPaid[[#This Row],[Amount Invoiced]],0)</f>
        <v>0</v>
      </c>
      <c r="BR82" s="18">
        <f>IF(InputInvoicesPaid[[#This Row],[EOMonth]]=EOMONTH(FY05_M12,0),InputInvoicesPaid[[#This Row],[Amount Invoiced]],0)</f>
        <v>0</v>
      </c>
    </row>
    <row r="83" spans="2:70" ht="16.5" thickTop="1" thickBot="1" x14ac:dyDescent="0.3">
      <c r="B83" s="68"/>
      <c r="C83" s="6"/>
      <c r="D83" s="68"/>
      <c r="E83" s="68"/>
      <c r="F83" s="11"/>
      <c r="G83" s="6"/>
      <c r="H83" s="69" t="str">
        <f>IF(ISBLANK(InputInvoicesPaid[[#This Row],[Date Invoiced]]),"",EOMONTH(InputInvoicesPaid[[#This Row],[Date Invoiced]],0))</f>
        <v/>
      </c>
      <c r="I83" s="69"/>
      <c r="K83" s="10">
        <f>IF(InputInvoicesPaid[[#This Row],[EOMonth]]=EOMONTH(FY01_M01,0),InputInvoicesPaid[[#This Row],[Amount Invoiced]],0)</f>
        <v>0</v>
      </c>
      <c r="L83" s="10">
        <f>IF(InputInvoicesPaid[[#This Row],[EOMonth]]=EOMONTH(FY01_M02,0),InputInvoicesPaid[[#This Row],[Amount Invoiced]],0)</f>
        <v>0</v>
      </c>
      <c r="M83" s="10">
        <f>IF(InputInvoicesPaid[[#This Row],[EOMonth]]=EOMONTH(FY01_M03,0),InputInvoicesPaid[[#This Row],[Amount Invoiced]],0)</f>
        <v>0</v>
      </c>
      <c r="N83" s="10">
        <f>IF(InputInvoicesPaid[[#This Row],[EOMonth]]=EOMONTH(FY01_M04,0),InputInvoicesPaid[[#This Row],[Amount Invoiced]],0)</f>
        <v>0</v>
      </c>
      <c r="O83" s="10">
        <f>IF(InputInvoicesPaid[[#This Row],[EOMonth]]=EOMONTH(FY01_M05,0),InputInvoicesPaid[[#This Row],[Amount Invoiced]],0)</f>
        <v>0</v>
      </c>
      <c r="P83" s="10">
        <f>IF(InputInvoicesPaid[[#This Row],[EOMonth]]=EOMONTH(FY01_M06,0),InputInvoicesPaid[[#This Row],[Amount Invoiced]],0)</f>
        <v>0</v>
      </c>
      <c r="Q83" s="10">
        <f>IF(InputInvoicesPaid[[#This Row],[EOMonth]]=EOMONTH(FY01_M07,0),InputInvoicesPaid[[#This Row],[Amount Invoiced]],0)</f>
        <v>0</v>
      </c>
      <c r="R83" s="10">
        <f>IF(InputInvoicesPaid[[#This Row],[EOMonth]]=EOMONTH(FY01_M08,0),InputInvoicesPaid[[#This Row],[Amount Invoiced]],0)</f>
        <v>0</v>
      </c>
      <c r="S83" s="10">
        <f>IF(InputInvoicesPaid[[#This Row],[EOMonth]]=EOMONTH(FY01_M09,0),InputInvoicesPaid[[#This Row],[Amount Invoiced]],0)</f>
        <v>0</v>
      </c>
      <c r="T83" s="10">
        <f>IF(InputInvoicesPaid[[#This Row],[EOMonth]]=EOMONTH(FY01_M10,0),InputInvoicesPaid[[#This Row],[Amount Invoiced]],0)</f>
        <v>0</v>
      </c>
      <c r="U83" s="10">
        <f>IF(InputInvoicesPaid[[#This Row],[EOMonth]]=EOMONTH(FY01_M11,0),InputInvoicesPaid[[#This Row],[Amount Invoiced]],0)</f>
        <v>0</v>
      </c>
      <c r="V83" s="10">
        <f>IF(InputInvoicesPaid[[#This Row],[EOMonth]]=EOMONTH(FY01_M12,0),InputInvoicesPaid[[#This Row],[Amount Invoiced]],0)</f>
        <v>0</v>
      </c>
      <c r="W83" s="18">
        <f>IF(InputInvoicesPaid[[#This Row],[EOMonth]]=EOMONTH(FY02_M01,0),InputInvoicesPaid[[#This Row],[Amount Invoiced]],0)</f>
        <v>0</v>
      </c>
      <c r="X83" s="18">
        <f>IF(InputInvoicesPaid[[#This Row],[EOMonth]]=EOMONTH(FY02_M02,0),InputInvoicesPaid[[#This Row],[Amount Invoiced]],0)</f>
        <v>0</v>
      </c>
      <c r="Y83" s="18">
        <f>IF(InputInvoicesPaid[[#This Row],[EOMonth]]=EOMONTH(FY02_M03,0),InputInvoicesPaid[[#This Row],[Amount Invoiced]],0)</f>
        <v>0</v>
      </c>
      <c r="Z83" s="18">
        <f>IF(InputInvoicesPaid[[#This Row],[EOMonth]]=EOMONTH(FY02_M04,0),InputInvoicesPaid[[#This Row],[Amount Invoiced]],0)</f>
        <v>0</v>
      </c>
      <c r="AA83" s="18">
        <f>IF(InputInvoicesPaid[[#This Row],[EOMonth]]=EOMONTH(FY02_M05,0),InputInvoicesPaid[[#This Row],[Amount Invoiced]],0)</f>
        <v>0</v>
      </c>
      <c r="AB83" s="18">
        <f>IF(InputInvoicesPaid[[#This Row],[EOMonth]]=EOMONTH(FY02_M06,0),InputInvoicesPaid[[#This Row],[Amount Invoiced]],0)</f>
        <v>0</v>
      </c>
      <c r="AC83" s="18">
        <f>IF(InputInvoicesPaid[[#This Row],[EOMonth]]=EOMONTH(FY02_M07,0),InputInvoicesPaid[[#This Row],[Amount Invoiced]],0)</f>
        <v>0</v>
      </c>
      <c r="AD83" s="18">
        <f>IF(InputInvoicesPaid[[#This Row],[EOMonth]]=EOMONTH(FY02_M08,0),InputInvoicesPaid[[#This Row],[Amount Invoiced]],0)</f>
        <v>0</v>
      </c>
      <c r="AE83" s="18">
        <f>IF(InputInvoicesPaid[[#This Row],[EOMonth]]=EOMONTH(FY02_M09,0),InputInvoicesPaid[[#This Row],[Amount Invoiced]],0)</f>
        <v>0</v>
      </c>
      <c r="AF83" s="18">
        <f>IF(InputInvoicesPaid[[#This Row],[EOMonth]]=EOMONTH(FY02_M10,0),InputInvoicesPaid[[#This Row],[Amount Invoiced]],0)</f>
        <v>0</v>
      </c>
      <c r="AG83" s="18">
        <f>IF(InputInvoicesPaid[[#This Row],[EOMonth]]=EOMONTH(FY02_M11,0),InputInvoicesPaid[[#This Row],[Amount Invoiced]],0)</f>
        <v>0</v>
      </c>
      <c r="AH83" s="18">
        <f>IF(InputInvoicesPaid[[#This Row],[EOMonth]]=EOMONTH(FY02_M12,0),InputInvoicesPaid[[#This Row],[Amount Invoiced]],0)</f>
        <v>0</v>
      </c>
      <c r="AI83" s="18">
        <f>IF(InputInvoicesPaid[[#This Row],[EOMonth]]=EOMONTH(FY03_M01,0),InputInvoicesPaid[[#This Row],[Amount Invoiced]],0)</f>
        <v>0</v>
      </c>
      <c r="AJ83" s="18">
        <f>IF(InputInvoicesPaid[[#This Row],[EOMonth]]=EOMONTH(FY03_M02,0),InputInvoicesPaid[[#This Row],[Amount Invoiced]],0)</f>
        <v>0</v>
      </c>
      <c r="AK83" s="18">
        <f>IF(InputInvoicesPaid[[#This Row],[EOMonth]]=EOMONTH(FY03_M03,0),InputInvoicesPaid[[#This Row],[Amount Invoiced]],0)</f>
        <v>0</v>
      </c>
      <c r="AL83" s="18">
        <f>IF(InputInvoicesPaid[[#This Row],[EOMonth]]=EOMONTH(FY03_M04,0),InputInvoicesPaid[[#This Row],[Amount Invoiced]],0)</f>
        <v>0</v>
      </c>
      <c r="AM83" s="18">
        <f>IF(InputInvoicesPaid[[#This Row],[EOMonth]]=EOMONTH(FY03_M05,0),InputInvoicesPaid[[#This Row],[Amount Invoiced]],0)</f>
        <v>0</v>
      </c>
      <c r="AN83" s="18">
        <f>IF(InputInvoicesPaid[[#This Row],[EOMonth]]=EOMONTH(FY03_M06,0),InputInvoicesPaid[[#This Row],[Amount Invoiced]],0)</f>
        <v>0</v>
      </c>
      <c r="AO83" s="18">
        <f>IF(InputInvoicesPaid[[#This Row],[EOMonth]]=EOMONTH(FY03_M07,0),InputInvoicesPaid[[#This Row],[Amount Invoiced]],0)</f>
        <v>0</v>
      </c>
      <c r="AP83" s="18">
        <f>IF(InputInvoicesPaid[[#This Row],[EOMonth]]=EOMONTH(FY03_M08,0),InputInvoicesPaid[[#This Row],[Amount Invoiced]],0)</f>
        <v>0</v>
      </c>
      <c r="AQ83" s="18">
        <f>IF(InputInvoicesPaid[[#This Row],[EOMonth]]=EOMONTH(FY03_M09,0),InputInvoicesPaid[[#This Row],[Amount Invoiced]],0)</f>
        <v>0</v>
      </c>
      <c r="AR83" s="18">
        <f>IF(InputInvoicesPaid[[#This Row],[EOMonth]]=EOMONTH(FY03_M10,0),InputInvoicesPaid[[#This Row],[Amount Invoiced]],0)</f>
        <v>0</v>
      </c>
      <c r="AS83" s="18">
        <f>IF(InputInvoicesPaid[[#This Row],[EOMonth]]=EOMONTH(FY03_M11,0),InputInvoicesPaid[[#This Row],[Amount Invoiced]],0)</f>
        <v>0</v>
      </c>
      <c r="AT83" s="18">
        <f>IF(InputInvoicesPaid[[#This Row],[EOMonth]]=EOMONTH(FY03_M12,0),InputInvoicesPaid[[#This Row],[Amount Invoiced]],0)</f>
        <v>0</v>
      </c>
      <c r="AU83" s="18">
        <f>IF(InputInvoicesPaid[[#This Row],[EOMonth]]=EOMONTH(FY04_M01,0),InputInvoicesPaid[[#This Row],[Amount Invoiced]],0)</f>
        <v>0</v>
      </c>
      <c r="AV83" s="18">
        <f>IF(InputInvoicesPaid[[#This Row],[EOMonth]]=EOMONTH(FY04_M02,0),InputInvoicesPaid[[#This Row],[Amount Invoiced]],0)</f>
        <v>0</v>
      </c>
      <c r="AW83" s="18">
        <f>IF(InputInvoicesPaid[[#This Row],[EOMonth]]=EOMONTH(FY04_M03,0),InputInvoicesPaid[[#This Row],[Amount Invoiced]],0)</f>
        <v>0</v>
      </c>
      <c r="AX83" s="18">
        <f>IF(InputInvoicesPaid[[#This Row],[EOMonth]]=EOMONTH(FY04_M04,0),InputInvoicesPaid[[#This Row],[Amount Invoiced]],0)</f>
        <v>0</v>
      </c>
      <c r="AY83" s="18">
        <f>IF(InputInvoicesPaid[[#This Row],[EOMonth]]=EOMONTH(FY04_M05,0),InputInvoicesPaid[[#This Row],[Amount Invoiced]],0)</f>
        <v>0</v>
      </c>
      <c r="AZ83" s="18">
        <f>IF(InputInvoicesPaid[[#This Row],[EOMonth]]=EOMONTH(FY04_M06,0),InputInvoicesPaid[[#This Row],[Amount Invoiced]],0)</f>
        <v>0</v>
      </c>
      <c r="BA83" s="18">
        <f>IF(InputInvoicesPaid[[#This Row],[EOMonth]]=EOMONTH(FY04_M07,0),InputInvoicesPaid[[#This Row],[Amount Invoiced]],0)</f>
        <v>0</v>
      </c>
      <c r="BB83" s="18">
        <f>IF(InputInvoicesPaid[[#This Row],[EOMonth]]=EOMONTH(FY04_M08,0),InputInvoicesPaid[[#This Row],[Amount Invoiced]],0)</f>
        <v>0</v>
      </c>
      <c r="BC83" s="18">
        <f>IF(InputInvoicesPaid[[#This Row],[EOMonth]]=EOMONTH(FY04_M09,0),InputInvoicesPaid[[#This Row],[Amount Invoiced]],0)</f>
        <v>0</v>
      </c>
      <c r="BD83" s="18">
        <f>IF(InputInvoicesPaid[[#This Row],[EOMonth]]=EOMONTH(FY04_M10,0),InputInvoicesPaid[[#This Row],[Amount Invoiced]],0)</f>
        <v>0</v>
      </c>
      <c r="BE83" s="18">
        <f>IF(InputInvoicesPaid[[#This Row],[EOMonth]]=EOMONTH(FY04_M11,0),InputInvoicesPaid[[#This Row],[Amount Invoiced]],0)</f>
        <v>0</v>
      </c>
      <c r="BF83" s="18">
        <f>IF(InputInvoicesPaid[[#This Row],[EOMonth]]=EOMONTH(FY04_M12,0),InputInvoicesPaid[[#This Row],[Amount Invoiced]],0)</f>
        <v>0</v>
      </c>
      <c r="BG83" s="18">
        <f>IF(InputInvoicesPaid[[#This Row],[EOMonth]]=EOMONTH(FY05_M01,0),InputInvoicesPaid[[#This Row],[Amount Invoiced]],0)</f>
        <v>0</v>
      </c>
      <c r="BH83" s="18">
        <f>IF(InputInvoicesPaid[[#This Row],[EOMonth]]=EOMONTH(FY05_M02,0),InputInvoicesPaid[[#This Row],[Amount Invoiced]],0)</f>
        <v>0</v>
      </c>
      <c r="BI83" s="18">
        <f>IF(InputInvoicesPaid[[#This Row],[EOMonth]]=EOMONTH(FY05_M03,0),InputInvoicesPaid[[#This Row],[Amount Invoiced]],0)</f>
        <v>0</v>
      </c>
      <c r="BJ83" s="18">
        <f>IF(InputInvoicesPaid[[#This Row],[EOMonth]]=EOMONTH(FY05_M04,0),InputInvoicesPaid[[#This Row],[Amount Invoiced]],0)</f>
        <v>0</v>
      </c>
      <c r="BK83" s="18">
        <f>IF(InputInvoicesPaid[[#This Row],[EOMonth]]=EOMONTH(FY05_M05,0),InputInvoicesPaid[[#This Row],[Amount Invoiced]],0)</f>
        <v>0</v>
      </c>
      <c r="BL83" s="18">
        <f>IF(InputInvoicesPaid[[#This Row],[EOMonth]]=EOMONTH(FY05_M06,0),InputInvoicesPaid[[#This Row],[Amount Invoiced]],0)</f>
        <v>0</v>
      </c>
      <c r="BM83" s="18">
        <f>IF(InputInvoicesPaid[[#This Row],[EOMonth]]=EOMONTH(FY05_M07,0),InputInvoicesPaid[[#This Row],[Amount Invoiced]],0)</f>
        <v>0</v>
      </c>
      <c r="BN83" s="18">
        <f>IF(InputInvoicesPaid[[#This Row],[EOMonth]]=EOMONTH(FY05_M08,0),InputInvoicesPaid[[#This Row],[Amount Invoiced]],0)</f>
        <v>0</v>
      </c>
      <c r="BO83" s="18">
        <f>IF(InputInvoicesPaid[[#This Row],[EOMonth]]=EOMONTH(FY05_M09,0),InputInvoicesPaid[[#This Row],[Amount Invoiced]],0)</f>
        <v>0</v>
      </c>
      <c r="BP83" s="18">
        <f>IF(InputInvoicesPaid[[#This Row],[EOMonth]]=EOMONTH(FY05_M10,0),InputInvoicesPaid[[#This Row],[Amount Invoiced]],0)</f>
        <v>0</v>
      </c>
      <c r="BQ83" s="18">
        <f>IF(InputInvoicesPaid[[#This Row],[EOMonth]]=EOMONTH(FY05_M11,0),InputInvoicesPaid[[#This Row],[Amount Invoiced]],0)</f>
        <v>0</v>
      </c>
      <c r="BR83" s="18">
        <f>IF(InputInvoicesPaid[[#This Row],[EOMonth]]=EOMONTH(FY05_M12,0),InputInvoicesPaid[[#This Row],[Amount Invoiced]],0)</f>
        <v>0</v>
      </c>
    </row>
    <row r="84" spans="2:70" ht="16.5" thickTop="1" thickBot="1" x14ac:dyDescent="0.3">
      <c r="B84" s="68"/>
      <c r="C84" s="6"/>
      <c r="D84" s="68"/>
      <c r="E84" s="68"/>
      <c r="F84" s="11"/>
      <c r="G84" s="6"/>
      <c r="H84" s="69" t="str">
        <f>IF(ISBLANK(InputInvoicesPaid[[#This Row],[Date Invoiced]]),"",EOMONTH(InputInvoicesPaid[[#This Row],[Date Invoiced]],0))</f>
        <v/>
      </c>
      <c r="I84" s="69"/>
      <c r="K84" s="10">
        <f>IF(InputInvoicesPaid[[#This Row],[EOMonth]]=EOMONTH(FY01_M01,0),InputInvoicesPaid[[#This Row],[Amount Invoiced]],0)</f>
        <v>0</v>
      </c>
      <c r="L84" s="10">
        <f>IF(InputInvoicesPaid[[#This Row],[EOMonth]]=EOMONTH(FY01_M02,0),InputInvoicesPaid[[#This Row],[Amount Invoiced]],0)</f>
        <v>0</v>
      </c>
      <c r="M84" s="10">
        <f>IF(InputInvoicesPaid[[#This Row],[EOMonth]]=EOMONTH(FY01_M03,0),InputInvoicesPaid[[#This Row],[Amount Invoiced]],0)</f>
        <v>0</v>
      </c>
      <c r="N84" s="10">
        <f>IF(InputInvoicesPaid[[#This Row],[EOMonth]]=EOMONTH(FY01_M04,0),InputInvoicesPaid[[#This Row],[Amount Invoiced]],0)</f>
        <v>0</v>
      </c>
      <c r="O84" s="10">
        <f>IF(InputInvoicesPaid[[#This Row],[EOMonth]]=EOMONTH(FY01_M05,0),InputInvoicesPaid[[#This Row],[Amount Invoiced]],0)</f>
        <v>0</v>
      </c>
      <c r="P84" s="10">
        <f>IF(InputInvoicesPaid[[#This Row],[EOMonth]]=EOMONTH(FY01_M06,0),InputInvoicesPaid[[#This Row],[Amount Invoiced]],0)</f>
        <v>0</v>
      </c>
      <c r="Q84" s="10">
        <f>IF(InputInvoicesPaid[[#This Row],[EOMonth]]=EOMONTH(FY01_M07,0),InputInvoicesPaid[[#This Row],[Amount Invoiced]],0)</f>
        <v>0</v>
      </c>
      <c r="R84" s="10">
        <f>IF(InputInvoicesPaid[[#This Row],[EOMonth]]=EOMONTH(FY01_M08,0),InputInvoicesPaid[[#This Row],[Amount Invoiced]],0)</f>
        <v>0</v>
      </c>
      <c r="S84" s="10">
        <f>IF(InputInvoicesPaid[[#This Row],[EOMonth]]=EOMONTH(FY01_M09,0),InputInvoicesPaid[[#This Row],[Amount Invoiced]],0)</f>
        <v>0</v>
      </c>
      <c r="T84" s="10">
        <f>IF(InputInvoicesPaid[[#This Row],[EOMonth]]=EOMONTH(FY01_M10,0),InputInvoicesPaid[[#This Row],[Amount Invoiced]],0)</f>
        <v>0</v>
      </c>
      <c r="U84" s="10">
        <f>IF(InputInvoicesPaid[[#This Row],[EOMonth]]=EOMONTH(FY01_M11,0),InputInvoicesPaid[[#This Row],[Amount Invoiced]],0)</f>
        <v>0</v>
      </c>
      <c r="V84" s="10">
        <f>IF(InputInvoicesPaid[[#This Row],[EOMonth]]=EOMONTH(FY01_M12,0),InputInvoicesPaid[[#This Row],[Amount Invoiced]],0)</f>
        <v>0</v>
      </c>
      <c r="W84" s="18">
        <f>IF(InputInvoicesPaid[[#This Row],[EOMonth]]=EOMONTH(FY02_M01,0),InputInvoicesPaid[[#This Row],[Amount Invoiced]],0)</f>
        <v>0</v>
      </c>
      <c r="X84" s="18">
        <f>IF(InputInvoicesPaid[[#This Row],[EOMonth]]=EOMONTH(FY02_M02,0),InputInvoicesPaid[[#This Row],[Amount Invoiced]],0)</f>
        <v>0</v>
      </c>
      <c r="Y84" s="18">
        <f>IF(InputInvoicesPaid[[#This Row],[EOMonth]]=EOMONTH(FY02_M03,0),InputInvoicesPaid[[#This Row],[Amount Invoiced]],0)</f>
        <v>0</v>
      </c>
      <c r="Z84" s="18">
        <f>IF(InputInvoicesPaid[[#This Row],[EOMonth]]=EOMONTH(FY02_M04,0),InputInvoicesPaid[[#This Row],[Amount Invoiced]],0)</f>
        <v>0</v>
      </c>
      <c r="AA84" s="18">
        <f>IF(InputInvoicesPaid[[#This Row],[EOMonth]]=EOMONTH(FY02_M05,0),InputInvoicesPaid[[#This Row],[Amount Invoiced]],0)</f>
        <v>0</v>
      </c>
      <c r="AB84" s="18">
        <f>IF(InputInvoicesPaid[[#This Row],[EOMonth]]=EOMONTH(FY02_M06,0),InputInvoicesPaid[[#This Row],[Amount Invoiced]],0)</f>
        <v>0</v>
      </c>
      <c r="AC84" s="18">
        <f>IF(InputInvoicesPaid[[#This Row],[EOMonth]]=EOMONTH(FY02_M07,0),InputInvoicesPaid[[#This Row],[Amount Invoiced]],0)</f>
        <v>0</v>
      </c>
      <c r="AD84" s="18">
        <f>IF(InputInvoicesPaid[[#This Row],[EOMonth]]=EOMONTH(FY02_M08,0),InputInvoicesPaid[[#This Row],[Amount Invoiced]],0)</f>
        <v>0</v>
      </c>
      <c r="AE84" s="18">
        <f>IF(InputInvoicesPaid[[#This Row],[EOMonth]]=EOMONTH(FY02_M09,0),InputInvoicesPaid[[#This Row],[Amount Invoiced]],0)</f>
        <v>0</v>
      </c>
      <c r="AF84" s="18">
        <f>IF(InputInvoicesPaid[[#This Row],[EOMonth]]=EOMONTH(FY02_M10,0),InputInvoicesPaid[[#This Row],[Amount Invoiced]],0)</f>
        <v>0</v>
      </c>
      <c r="AG84" s="18">
        <f>IF(InputInvoicesPaid[[#This Row],[EOMonth]]=EOMONTH(FY02_M11,0),InputInvoicesPaid[[#This Row],[Amount Invoiced]],0)</f>
        <v>0</v>
      </c>
      <c r="AH84" s="18">
        <f>IF(InputInvoicesPaid[[#This Row],[EOMonth]]=EOMONTH(FY02_M12,0),InputInvoicesPaid[[#This Row],[Amount Invoiced]],0)</f>
        <v>0</v>
      </c>
      <c r="AI84" s="18">
        <f>IF(InputInvoicesPaid[[#This Row],[EOMonth]]=EOMONTH(FY03_M01,0),InputInvoicesPaid[[#This Row],[Amount Invoiced]],0)</f>
        <v>0</v>
      </c>
      <c r="AJ84" s="18">
        <f>IF(InputInvoicesPaid[[#This Row],[EOMonth]]=EOMONTH(FY03_M02,0),InputInvoicesPaid[[#This Row],[Amount Invoiced]],0)</f>
        <v>0</v>
      </c>
      <c r="AK84" s="18">
        <f>IF(InputInvoicesPaid[[#This Row],[EOMonth]]=EOMONTH(FY03_M03,0),InputInvoicesPaid[[#This Row],[Amount Invoiced]],0)</f>
        <v>0</v>
      </c>
      <c r="AL84" s="18">
        <f>IF(InputInvoicesPaid[[#This Row],[EOMonth]]=EOMONTH(FY03_M04,0),InputInvoicesPaid[[#This Row],[Amount Invoiced]],0)</f>
        <v>0</v>
      </c>
      <c r="AM84" s="18">
        <f>IF(InputInvoicesPaid[[#This Row],[EOMonth]]=EOMONTH(FY03_M05,0),InputInvoicesPaid[[#This Row],[Amount Invoiced]],0)</f>
        <v>0</v>
      </c>
      <c r="AN84" s="18">
        <f>IF(InputInvoicesPaid[[#This Row],[EOMonth]]=EOMONTH(FY03_M06,0),InputInvoicesPaid[[#This Row],[Amount Invoiced]],0)</f>
        <v>0</v>
      </c>
      <c r="AO84" s="18">
        <f>IF(InputInvoicesPaid[[#This Row],[EOMonth]]=EOMONTH(FY03_M07,0),InputInvoicesPaid[[#This Row],[Amount Invoiced]],0)</f>
        <v>0</v>
      </c>
      <c r="AP84" s="18">
        <f>IF(InputInvoicesPaid[[#This Row],[EOMonth]]=EOMONTH(FY03_M08,0),InputInvoicesPaid[[#This Row],[Amount Invoiced]],0)</f>
        <v>0</v>
      </c>
      <c r="AQ84" s="18">
        <f>IF(InputInvoicesPaid[[#This Row],[EOMonth]]=EOMONTH(FY03_M09,0),InputInvoicesPaid[[#This Row],[Amount Invoiced]],0)</f>
        <v>0</v>
      </c>
      <c r="AR84" s="18">
        <f>IF(InputInvoicesPaid[[#This Row],[EOMonth]]=EOMONTH(FY03_M10,0),InputInvoicesPaid[[#This Row],[Amount Invoiced]],0)</f>
        <v>0</v>
      </c>
      <c r="AS84" s="18">
        <f>IF(InputInvoicesPaid[[#This Row],[EOMonth]]=EOMONTH(FY03_M11,0),InputInvoicesPaid[[#This Row],[Amount Invoiced]],0)</f>
        <v>0</v>
      </c>
      <c r="AT84" s="18">
        <f>IF(InputInvoicesPaid[[#This Row],[EOMonth]]=EOMONTH(FY03_M12,0),InputInvoicesPaid[[#This Row],[Amount Invoiced]],0)</f>
        <v>0</v>
      </c>
      <c r="AU84" s="18">
        <f>IF(InputInvoicesPaid[[#This Row],[EOMonth]]=EOMONTH(FY04_M01,0),InputInvoicesPaid[[#This Row],[Amount Invoiced]],0)</f>
        <v>0</v>
      </c>
      <c r="AV84" s="18">
        <f>IF(InputInvoicesPaid[[#This Row],[EOMonth]]=EOMONTH(FY04_M02,0),InputInvoicesPaid[[#This Row],[Amount Invoiced]],0)</f>
        <v>0</v>
      </c>
      <c r="AW84" s="18">
        <f>IF(InputInvoicesPaid[[#This Row],[EOMonth]]=EOMONTH(FY04_M03,0),InputInvoicesPaid[[#This Row],[Amount Invoiced]],0)</f>
        <v>0</v>
      </c>
      <c r="AX84" s="18">
        <f>IF(InputInvoicesPaid[[#This Row],[EOMonth]]=EOMONTH(FY04_M04,0),InputInvoicesPaid[[#This Row],[Amount Invoiced]],0)</f>
        <v>0</v>
      </c>
      <c r="AY84" s="18">
        <f>IF(InputInvoicesPaid[[#This Row],[EOMonth]]=EOMONTH(FY04_M05,0),InputInvoicesPaid[[#This Row],[Amount Invoiced]],0)</f>
        <v>0</v>
      </c>
      <c r="AZ84" s="18">
        <f>IF(InputInvoicesPaid[[#This Row],[EOMonth]]=EOMONTH(FY04_M06,0),InputInvoicesPaid[[#This Row],[Amount Invoiced]],0)</f>
        <v>0</v>
      </c>
      <c r="BA84" s="18">
        <f>IF(InputInvoicesPaid[[#This Row],[EOMonth]]=EOMONTH(FY04_M07,0),InputInvoicesPaid[[#This Row],[Amount Invoiced]],0)</f>
        <v>0</v>
      </c>
      <c r="BB84" s="18">
        <f>IF(InputInvoicesPaid[[#This Row],[EOMonth]]=EOMONTH(FY04_M08,0),InputInvoicesPaid[[#This Row],[Amount Invoiced]],0)</f>
        <v>0</v>
      </c>
      <c r="BC84" s="18">
        <f>IF(InputInvoicesPaid[[#This Row],[EOMonth]]=EOMONTH(FY04_M09,0),InputInvoicesPaid[[#This Row],[Amount Invoiced]],0)</f>
        <v>0</v>
      </c>
      <c r="BD84" s="18">
        <f>IF(InputInvoicesPaid[[#This Row],[EOMonth]]=EOMONTH(FY04_M10,0),InputInvoicesPaid[[#This Row],[Amount Invoiced]],0)</f>
        <v>0</v>
      </c>
      <c r="BE84" s="18">
        <f>IF(InputInvoicesPaid[[#This Row],[EOMonth]]=EOMONTH(FY04_M11,0),InputInvoicesPaid[[#This Row],[Amount Invoiced]],0)</f>
        <v>0</v>
      </c>
      <c r="BF84" s="18">
        <f>IF(InputInvoicesPaid[[#This Row],[EOMonth]]=EOMONTH(FY04_M12,0),InputInvoicesPaid[[#This Row],[Amount Invoiced]],0)</f>
        <v>0</v>
      </c>
      <c r="BG84" s="18">
        <f>IF(InputInvoicesPaid[[#This Row],[EOMonth]]=EOMONTH(FY05_M01,0),InputInvoicesPaid[[#This Row],[Amount Invoiced]],0)</f>
        <v>0</v>
      </c>
      <c r="BH84" s="18">
        <f>IF(InputInvoicesPaid[[#This Row],[EOMonth]]=EOMONTH(FY05_M02,0),InputInvoicesPaid[[#This Row],[Amount Invoiced]],0)</f>
        <v>0</v>
      </c>
      <c r="BI84" s="18">
        <f>IF(InputInvoicesPaid[[#This Row],[EOMonth]]=EOMONTH(FY05_M03,0),InputInvoicesPaid[[#This Row],[Amount Invoiced]],0)</f>
        <v>0</v>
      </c>
      <c r="BJ84" s="18">
        <f>IF(InputInvoicesPaid[[#This Row],[EOMonth]]=EOMONTH(FY05_M04,0),InputInvoicesPaid[[#This Row],[Amount Invoiced]],0)</f>
        <v>0</v>
      </c>
      <c r="BK84" s="18">
        <f>IF(InputInvoicesPaid[[#This Row],[EOMonth]]=EOMONTH(FY05_M05,0),InputInvoicesPaid[[#This Row],[Amount Invoiced]],0)</f>
        <v>0</v>
      </c>
      <c r="BL84" s="18">
        <f>IF(InputInvoicesPaid[[#This Row],[EOMonth]]=EOMONTH(FY05_M06,0),InputInvoicesPaid[[#This Row],[Amount Invoiced]],0)</f>
        <v>0</v>
      </c>
      <c r="BM84" s="18">
        <f>IF(InputInvoicesPaid[[#This Row],[EOMonth]]=EOMONTH(FY05_M07,0),InputInvoicesPaid[[#This Row],[Amount Invoiced]],0)</f>
        <v>0</v>
      </c>
      <c r="BN84" s="18">
        <f>IF(InputInvoicesPaid[[#This Row],[EOMonth]]=EOMONTH(FY05_M08,0),InputInvoicesPaid[[#This Row],[Amount Invoiced]],0)</f>
        <v>0</v>
      </c>
      <c r="BO84" s="18">
        <f>IF(InputInvoicesPaid[[#This Row],[EOMonth]]=EOMONTH(FY05_M09,0),InputInvoicesPaid[[#This Row],[Amount Invoiced]],0)</f>
        <v>0</v>
      </c>
      <c r="BP84" s="18">
        <f>IF(InputInvoicesPaid[[#This Row],[EOMonth]]=EOMONTH(FY05_M10,0),InputInvoicesPaid[[#This Row],[Amount Invoiced]],0)</f>
        <v>0</v>
      </c>
      <c r="BQ84" s="18">
        <f>IF(InputInvoicesPaid[[#This Row],[EOMonth]]=EOMONTH(FY05_M11,0),InputInvoicesPaid[[#This Row],[Amount Invoiced]],0)</f>
        <v>0</v>
      </c>
      <c r="BR84" s="18">
        <f>IF(InputInvoicesPaid[[#This Row],[EOMonth]]=EOMONTH(FY05_M12,0),InputInvoicesPaid[[#This Row],[Amount Invoiced]],0)</f>
        <v>0</v>
      </c>
    </row>
    <row r="85" spans="2:70" ht="16.5" thickTop="1" thickBot="1" x14ac:dyDescent="0.3">
      <c r="B85" s="68"/>
      <c r="C85" s="6"/>
      <c r="D85" s="68"/>
      <c r="E85" s="68"/>
      <c r="F85" s="11"/>
      <c r="G85" s="6"/>
      <c r="H85" s="69" t="str">
        <f>IF(ISBLANK(InputInvoicesPaid[[#This Row],[Date Invoiced]]),"",EOMONTH(InputInvoicesPaid[[#This Row],[Date Invoiced]],0))</f>
        <v/>
      </c>
      <c r="I85" s="69"/>
      <c r="K85" s="10">
        <f>IF(InputInvoicesPaid[[#This Row],[EOMonth]]=EOMONTH(FY01_M01,0),InputInvoicesPaid[[#This Row],[Amount Invoiced]],0)</f>
        <v>0</v>
      </c>
      <c r="L85" s="10">
        <f>IF(InputInvoicesPaid[[#This Row],[EOMonth]]=EOMONTH(FY01_M02,0),InputInvoicesPaid[[#This Row],[Amount Invoiced]],0)</f>
        <v>0</v>
      </c>
      <c r="M85" s="10">
        <f>IF(InputInvoicesPaid[[#This Row],[EOMonth]]=EOMONTH(FY01_M03,0),InputInvoicesPaid[[#This Row],[Amount Invoiced]],0)</f>
        <v>0</v>
      </c>
      <c r="N85" s="10">
        <f>IF(InputInvoicesPaid[[#This Row],[EOMonth]]=EOMONTH(FY01_M04,0),InputInvoicesPaid[[#This Row],[Amount Invoiced]],0)</f>
        <v>0</v>
      </c>
      <c r="O85" s="10">
        <f>IF(InputInvoicesPaid[[#This Row],[EOMonth]]=EOMONTH(FY01_M05,0),InputInvoicesPaid[[#This Row],[Amount Invoiced]],0)</f>
        <v>0</v>
      </c>
      <c r="P85" s="10">
        <f>IF(InputInvoicesPaid[[#This Row],[EOMonth]]=EOMONTH(FY01_M06,0),InputInvoicesPaid[[#This Row],[Amount Invoiced]],0)</f>
        <v>0</v>
      </c>
      <c r="Q85" s="10">
        <f>IF(InputInvoicesPaid[[#This Row],[EOMonth]]=EOMONTH(FY01_M07,0),InputInvoicesPaid[[#This Row],[Amount Invoiced]],0)</f>
        <v>0</v>
      </c>
      <c r="R85" s="10">
        <f>IF(InputInvoicesPaid[[#This Row],[EOMonth]]=EOMONTH(FY01_M08,0),InputInvoicesPaid[[#This Row],[Amount Invoiced]],0)</f>
        <v>0</v>
      </c>
      <c r="S85" s="10">
        <f>IF(InputInvoicesPaid[[#This Row],[EOMonth]]=EOMONTH(FY01_M09,0),InputInvoicesPaid[[#This Row],[Amount Invoiced]],0)</f>
        <v>0</v>
      </c>
      <c r="T85" s="10">
        <f>IF(InputInvoicesPaid[[#This Row],[EOMonth]]=EOMONTH(FY01_M10,0),InputInvoicesPaid[[#This Row],[Amount Invoiced]],0)</f>
        <v>0</v>
      </c>
      <c r="U85" s="10">
        <f>IF(InputInvoicesPaid[[#This Row],[EOMonth]]=EOMONTH(FY01_M11,0),InputInvoicesPaid[[#This Row],[Amount Invoiced]],0)</f>
        <v>0</v>
      </c>
      <c r="V85" s="10">
        <f>IF(InputInvoicesPaid[[#This Row],[EOMonth]]=EOMONTH(FY01_M12,0),InputInvoicesPaid[[#This Row],[Amount Invoiced]],0)</f>
        <v>0</v>
      </c>
      <c r="W85" s="18">
        <f>IF(InputInvoicesPaid[[#This Row],[EOMonth]]=EOMONTH(FY02_M01,0),InputInvoicesPaid[[#This Row],[Amount Invoiced]],0)</f>
        <v>0</v>
      </c>
      <c r="X85" s="18">
        <f>IF(InputInvoicesPaid[[#This Row],[EOMonth]]=EOMONTH(FY02_M02,0),InputInvoicesPaid[[#This Row],[Amount Invoiced]],0)</f>
        <v>0</v>
      </c>
      <c r="Y85" s="18">
        <f>IF(InputInvoicesPaid[[#This Row],[EOMonth]]=EOMONTH(FY02_M03,0),InputInvoicesPaid[[#This Row],[Amount Invoiced]],0)</f>
        <v>0</v>
      </c>
      <c r="Z85" s="18">
        <f>IF(InputInvoicesPaid[[#This Row],[EOMonth]]=EOMONTH(FY02_M04,0),InputInvoicesPaid[[#This Row],[Amount Invoiced]],0)</f>
        <v>0</v>
      </c>
      <c r="AA85" s="18">
        <f>IF(InputInvoicesPaid[[#This Row],[EOMonth]]=EOMONTH(FY02_M05,0),InputInvoicesPaid[[#This Row],[Amount Invoiced]],0)</f>
        <v>0</v>
      </c>
      <c r="AB85" s="18">
        <f>IF(InputInvoicesPaid[[#This Row],[EOMonth]]=EOMONTH(FY02_M06,0),InputInvoicesPaid[[#This Row],[Amount Invoiced]],0)</f>
        <v>0</v>
      </c>
      <c r="AC85" s="18">
        <f>IF(InputInvoicesPaid[[#This Row],[EOMonth]]=EOMONTH(FY02_M07,0),InputInvoicesPaid[[#This Row],[Amount Invoiced]],0)</f>
        <v>0</v>
      </c>
      <c r="AD85" s="18">
        <f>IF(InputInvoicesPaid[[#This Row],[EOMonth]]=EOMONTH(FY02_M08,0),InputInvoicesPaid[[#This Row],[Amount Invoiced]],0)</f>
        <v>0</v>
      </c>
      <c r="AE85" s="18">
        <f>IF(InputInvoicesPaid[[#This Row],[EOMonth]]=EOMONTH(FY02_M09,0),InputInvoicesPaid[[#This Row],[Amount Invoiced]],0)</f>
        <v>0</v>
      </c>
      <c r="AF85" s="18">
        <f>IF(InputInvoicesPaid[[#This Row],[EOMonth]]=EOMONTH(FY02_M10,0),InputInvoicesPaid[[#This Row],[Amount Invoiced]],0)</f>
        <v>0</v>
      </c>
      <c r="AG85" s="18">
        <f>IF(InputInvoicesPaid[[#This Row],[EOMonth]]=EOMONTH(FY02_M11,0),InputInvoicesPaid[[#This Row],[Amount Invoiced]],0)</f>
        <v>0</v>
      </c>
      <c r="AH85" s="18">
        <f>IF(InputInvoicesPaid[[#This Row],[EOMonth]]=EOMONTH(FY02_M12,0),InputInvoicesPaid[[#This Row],[Amount Invoiced]],0)</f>
        <v>0</v>
      </c>
      <c r="AI85" s="18">
        <f>IF(InputInvoicesPaid[[#This Row],[EOMonth]]=EOMONTH(FY03_M01,0),InputInvoicesPaid[[#This Row],[Amount Invoiced]],0)</f>
        <v>0</v>
      </c>
      <c r="AJ85" s="18">
        <f>IF(InputInvoicesPaid[[#This Row],[EOMonth]]=EOMONTH(FY03_M02,0),InputInvoicesPaid[[#This Row],[Amount Invoiced]],0)</f>
        <v>0</v>
      </c>
      <c r="AK85" s="18">
        <f>IF(InputInvoicesPaid[[#This Row],[EOMonth]]=EOMONTH(FY03_M03,0),InputInvoicesPaid[[#This Row],[Amount Invoiced]],0)</f>
        <v>0</v>
      </c>
      <c r="AL85" s="18">
        <f>IF(InputInvoicesPaid[[#This Row],[EOMonth]]=EOMONTH(FY03_M04,0),InputInvoicesPaid[[#This Row],[Amount Invoiced]],0)</f>
        <v>0</v>
      </c>
      <c r="AM85" s="18">
        <f>IF(InputInvoicesPaid[[#This Row],[EOMonth]]=EOMONTH(FY03_M05,0),InputInvoicesPaid[[#This Row],[Amount Invoiced]],0)</f>
        <v>0</v>
      </c>
      <c r="AN85" s="18">
        <f>IF(InputInvoicesPaid[[#This Row],[EOMonth]]=EOMONTH(FY03_M06,0),InputInvoicesPaid[[#This Row],[Amount Invoiced]],0)</f>
        <v>0</v>
      </c>
      <c r="AO85" s="18">
        <f>IF(InputInvoicesPaid[[#This Row],[EOMonth]]=EOMONTH(FY03_M07,0),InputInvoicesPaid[[#This Row],[Amount Invoiced]],0)</f>
        <v>0</v>
      </c>
      <c r="AP85" s="18">
        <f>IF(InputInvoicesPaid[[#This Row],[EOMonth]]=EOMONTH(FY03_M08,0),InputInvoicesPaid[[#This Row],[Amount Invoiced]],0)</f>
        <v>0</v>
      </c>
      <c r="AQ85" s="18">
        <f>IF(InputInvoicesPaid[[#This Row],[EOMonth]]=EOMONTH(FY03_M09,0),InputInvoicesPaid[[#This Row],[Amount Invoiced]],0)</f>
        <v>0</v>
      </c>
      <c r="AR85" s="18">
        <f>IF(InputInvoicesPaid[[#This Row],[EOMonth]]=EOMONTH(FY03_M10,0),InputInvoicesPaid[[#This Row],[Amount Invoiced]],0)</f>
        <v>0</v>
      </c>
      <c r="AS85" s="18">
        <f>IF(InputInvoicesPaid[[#This Row],[EOMonth]]=EOMONTH(FY03_M11,0),InputInvoicesPaid[[#This Row],[Amount Invoiced]],0)</f>
        <v>0</v>
      </c>
      <c r="AT85" s="18">
        <f>IF(InputInvoicesPaid[[#This Row],[EOMonth]]=EOMONTH(FY03_M12,0),InputInvoicesPaid[[#This Row],[Amount Invoiced]],0)</f>
        <v>0</v>
      </c>
      <c r="AU85" s="18">
        <f>IF(InputInvoicesPaid[[#This Row],[EOMonth]]=EOMONTH(FY04_M01,0),InputInvoicesPaid[[#This Row],[Amount Invoiced]],0)</f>
        <v>0</v>
      </c>
      <c r="AV85" s="18">
        <f>IF(InputInvoicesPaid[[#This Row],[EOMonth]]=EOMONTH(FY04_M02,0),InputInvoicesPaid[[#This Row],[Amount Invoiced]],0)</f>
        <v>0</v>
      </c>
      <c r="AW85" s="18">
        <f>IF(InputInvoicesPaid[[#This Row],[EOMonth]]=EOMONTH(FY04_M03,0),InputInvoicesPaid[[#This Row],[Amount Invoiced]],0)</f>
        <v>0</v>
      </c>
      <c r="AX85" s="18">
        <f>IF(InputInvoicesPaid[[#This Row],[EOMonth]]=EOMONTH(FY04_M04,0),InputInvoicesPaid[[#This Row],[Amount Invoiced]],0)</f>
        <v>0</v>
      </c>
      <c r="AY85" s="18">
        <f>IF(InputInvoicesPaid[[#This Row],[EOMonth]]=EOMONTH(FY04_M05,0),InputInvoicesPaid[[#This Row],[Amount Invoiced]],0)</f>
        <v>0</v>
      </c>
      <c r="AZ85" s="18">
        <f>IF(InputInvoicesPaid[[#This Row],[EOMonth]]=EOMONTH(FY04_M06,0),InputInvoicesPaid[[#This Row],[Amount Invoiced]],0)</f>
        <v>0</v>
      </c>
      <c r="BA85" s="18">
        <f>IF(InputInvoicesPaid[[#This Row],[EOMonth]]=EOMONTH(FY04_M07,0),InputInvoicesPaid[[#This Row],[Amount Invoiced]],0)</f>
        <v>0</v>
      </c>
      <c r="BB85" s="18">
        <f>IF(InputInvoicesPaid[[#This Row],[EOMonth]]=EOMONTH(FY04_M08,0),InputInvoicesPaid[[#This Row],[Amount Invoiced]],0)</f>
        <v>0</v>
      </c>
      <c r="BC85" s="18">
        <f>IF(InputInvoicesPaid[[#This Row],[EOMonth]]=EOMONTH(FY04_M09,0),InputInvoicesPaid[[#This Row],[Amount Invoiced]],0)</f>
        <v>0</v>
      </c>
      <c r="BD85" s="18">
        <f>IF(InputInvoicesPaid[[#This Row],[EOMonth]]=EOMONTH(FY04_M10,0),InputInvoicesPaid[[#This Row],[Amount Invoiced]],0)</f>
        <v>0</v>
      </c>
      <c r="BE85" s="18">
        <f>IF(InputInvoicesPaid[[#This Row],[EOMonth]]=EOMONTH(FY04_M11,0),InputInvoicesPaid[[#This Row],[Amount Invoiced]],0)</f>
        <v>0</v>
      </c>
      <c r="BF85" s="18">
        <f>IF(InputInvoicesPaid[[#This Row],[EOMonth]]=EOMONTH(FY04_M12,0),InputInvoicesPaid[[#This Row],[Amount Invoiced]],0)</f>
        <v>0</v>
      </c>
      <c r="BG85" s="18">
        <f>IF(InputInvoicesPaid[[#This Row],[EOMonth]]=EOMONTH(FY05_M01,0),InputInvoicesPaid[[#This Row],[Amount Invoiced]],0)</f>
        <v>0</v>
      </c>
      <c r="BH85" s="18">
        <f>IF(InputInvoicesPaid[[#This Row],[EOMonth]]=EOMONTH(FY05_M02,0),InputInvoicesPaid[[#This Row],[Amount Invoiced]],0)</f>
        <v>0</v>
      </c>
      <c r="BI85" s="18">
        <f>IF(InputInvoicesPaid[[#This Row],[EOMonth]]=EOMONTH(FY05_M03,0),InputInvoicesPaid[[#This Row],[Amount Invoiced]],0)</f>
        <v>0</v>
      </c>
      <c r="BJ85" s="18">
        <f>IF(InputInvoicesPaid[[#This Row],[EOMonth]]=EOMONTH(FY05_M04,0),InputInvoicesPaid[[#This Row],[Amount Invoiced]],0)</f>
        <v>0</v>
      </c>
      <c r="BK85" s="18">
        <f>IF(InputInvoicesPaid[[#This Row],[EOMonth]]=EOMONTH(FY05_M05,0),InputInvoicesPaid[[#This Row],[Amount Invoiced]],0)</f>
        <v>0</v>
      </c>
      <c r="BL85" s="18">
        <f>IF(InputInvoicesPaid[[#This Row],[EOMonth]]=EOMONTH(FY05_M06,0),InputInvoicesPaid[[#This Row],[Amount Invoiced]],0)</f>
        <v>0</v>
      </c>
      <c r="BM85" s="18">
        <f>IF(InputInvoicesPaid[[#This Row],[EOMonth]]=EOMONTH(FY05_M07,0),InputInvoicesPaid[[#This Row],[Amount Invoiced]],0)</f>
        <v>0</v>
      </c>
      <c r="BN85" s="18">
        <f>IF(InputInvoicesPaid[[#This Row],[EOMonth]]=EOMONTH(FY05_M08,0),InputInvoicesPaid[[#This Row],[Amount Invoiced]],0)</f>
        <v>0</v>
      </c>
      <c r="BO85" s="18">
        <f>IF(InputInvoicesPaid[[#This Row],[EOMonth]]=EOMONTH(FY05_M09,0),InputInvoicesPaid[[#This Row],[Amount Invoiced]],0)</f>
        <v>0</v>
      </c>
      <c r="BP85" s="18">
        <f>IF(InputInvoicesPaid[[#This Row],[EOMonth]]=EOMONTH(FY05_M10,0),InputInvoicesPaid[[#This Row],[Amount Invoiced]],0)</f>
        <v>0</v>
      </c>
      <c r="BQ85" s="18">
        <f>IF(InputInvoicesPaid[[#This Row],[EOMonth]]=EOMONTH(FY05_M11,0),InputInvoicesPaid[[#This Row],[Amount Invoiced]],0)</f>
        <v>0</v>
      </c>
      <c r="BR85" s="18">
        <f>IF(InputInvoicesPaid[[#This Row],[EOMonth]]=EOMONTH(FY05_M12,0),InputInvoicesPaid[[#This Row],[Amount Invoiced]],0)</f>
        <v>0</v>
      </c>
    </row>
    <row r="86" spans="2:70" ht="16.5" thickTop="1" thickBot="1" x14ac:dyDescent="0.3">
      <c r="B86" s="68"/>
      <c r="C86" s="6"/>
      <c r="D86" s="68"/>
      <c r="E86" s="68"/>
      <c r="F86" s="11"/>
      <c r="G86" s="6"/>
      <c r="H86" s="69" t="str">
        <f>IF(ISBLANK(InputInvoicesPaid[[#This Row],[Date Invoiced]]),"",EOMONTH(InputInvoicesPaid[[#This Row],[Date Invoiced]],0))</f>
        <v/>
      </c>
      <c r="I86" s="69"/>
      <c r="K86" s="10">
        <f>IF(InputInvoicesPaid[[#This Row],[EOMonth]]=EOMONTH(FY01_M01,0),InputInvoicesPaid[[#This Row],[Amount Invoiced]],0)</f>
        <v>0</v>
      </c>
      <c r="L86" s="10">
        <f>IF(InputInvoicesPaid[[#This Row],[EOMonth]]=EOMONTH(FY01_M02,0),InputInvoicesPaid[[#This Row],[Amount Invoiced]],0)</f>
        <v>0</v>
      </c>
      <c r="M86" s="10">
        <f>IF(InputInvoicesPaid[[#This Row],[EOMonth]]=EOMONTH(FY01_M03,0),InputInvoicesPaid[[#This Row],[Amount Invoiced]],0)</f>
        <v>0</v>
      </c>
      <c r="N86" s="10">
        <f>IF(InputInvoicesPaid[[#This Row],[EOMonth]]=EOMONTH(FY01_M04,0),InputInvoicesPaid[[#This Row],[Amount Invoiced]],0)</f>
        <v>0</v>
      </c>
      <c r="O86" s="10">
        <f>IF(InputInvoicesPaid[[#This Row],[EOMonth]]=EOMONTH(FY01_M05,0),InputInvoicesPaid[[#This Row],[Amount Invoiced]],0)</f>
        <v>0</v>
      </c>
      <c r="P86" s="10">
        <f>IF(InputInvoicesPaid[[#This Row],[EOMonth]]=EOMONTH(FY01_M06,0),InputInvoicesPaid[[#This Row],[Amount Invoiced]],0)</f>
        <v>0</v>
      </c>
      <c r="Q86" s="10">
        <f>IF(InputInvoicesPaid[[#This Row],[EOMonth]]=EOMONTH(FY01_M07,0),InputInvoicesPaid[[#This Row],[Amount Invoiced]],0)</f>
        <v>0</v>
      </c>
      <c r="R86" s="10">
        <f>IF(InputInvoicesPaid[[#This Row],[EOMonth]]=EOMONTH(FY01_M08,0),InputInvoicesPaid[[#This Row],[Amount Invoiced]],0)</f>
        <v>0</v>
      </c>
      <c r="S86" s="10">
        <f>IF(InputInvoicesPaid[[#This Row],[EOMonth]]=EOMONTH(FY01_M09,0),InputInvoicesPaid[[#This Row],[Amount Invoiced]],0)</f>
        <v>0</v>
      </c>
      <c r="T86" s="10">
        <f>IF(InputInvoicesPaid[[#This Row],[EOMonth]]=EOMONTH(FY01_M10,0),InputInvoicesPaid[[#This Row],[Amount Invoiced]],0)</f>
        <v>0</v>
      </c>
      <c r="U86" s="10">
        <f>IF(InputInvoicesPaid[[#This Row],[EOMonth]]=EOMONTH(FY01_M11,0),InputInvoicesPaid[[#This Row],[Amount Invoiced]],0)</f>
        <v>0</v>
      </c>
      <c r="V86" s="10">
        <f>IF(InputInvoicesPaid[[#This Row],[EOMonth]]=EOMONTH(FY01_M12,0),InputInvoicesPaid[[#This Row],[Amount Invoiced]],0)</f>
        <v>0</v>
      </c>
      <c r="W86" s="18">
        <f>IF(InputInvoicesPaid[[#This Row],[EOMonth]]=EOMONTH(FY02_M01,0),InputInvoicesPaid[[#This Row],[Amount Invoiced]],0)</f>
        <v>0</v>
      </c>
      <c r="X86" s="18">
        <f>IF(InputInvoicesPaid[[#This Row],[EOMonth]]=EOMONTH(FY02_M02,0),InputInvoicesPaid[[#This Row],[Amount Invoiced]],0)</f>
        <v>0</v>
      </c>
      <c r="Y86" s="18">
        <f>IF(InputInvoicesPaid[[#This Row],[EOMonth]]=EOMONTH(FY02_M03,0),InputInvoicesPaid[[#This Row],[Amount Invoiced]],0)</f>
        <v>0</v>
      </c>
      <c r="Z86" s="18">
        <f>IF(InputInvoicesPaid[[#This Row],[EOMonth]]=EOMONTH(FY02_M04,0),InputInvoicesPaid[[#This Row],[Amount Invoiced]],0)</f>
        <v>0</v>
      </c>
      <c r="AA86" s="18">
        <f>IF(InputInvoicesPaid[[#This Row],[EOMonth]]=EOMONTH(FY02_M05,0),InputInvoicesPaid[[#This Row],[Amount Invoiced]],0)</f>
        <v>0</v>
      </c>
      <c r="AB86" s="18">
        <f>IF(InputInvoicesPaid[[#This Row],[EOMonth]]=EOMONTH(FY02_M06,0),InputInvoicesPaid[[#This Row],[Amount Invoiced]],0)</f>
        <v>0</v>
      </c>
      <c r="AC86" s="18">
        <f>IF(InputInvoicesPaid[[#This Row],[EOMonth]]=EOMONTH(FY02_M07,0),InputInvoicesPaid[[#This Row],[Amount Invoiced]],0)</f>
        <v>0</v>
      </c>
      <c r="AD86" s="18">
        <f>IF(InputInvoicesPaid[[#This Row],[EOMonth]]=EOMONTH(FY02_M08,0),InputInvoicesPaid[[#This Row],[Amount Invoiced]],0)</f>
        <v>0</v>
      </c>
      <c r="AE86" s="18">
        <f>IF(InputInvoicesPaid[[#This Row],[EOMonth]]=EOMONTH(FY02_M09,0),InputInvoicesPaid[[#This Row],[Amount Invoiced]],0)</f>
        <v>0</v>
      </c>
      <c r="AF86" s="18">
        <f>IF(InputInvoicesPaid[[#This Row],[EOMonth]]=EOMONTH(FY02_M10,0),InputInvoicesPaid[[#This Row],[Amount Invoiced]],0)</f>
        <v>0</v>
      </c>
      <c r="AG86" s="18">
        <f>IF(InputInvoicesPaid[[#This Row],[EOMonth]]=EOMONTH(FY02_M11,0),InputInvoicesPaid[[#This Row],[Amount Invoiced]],0)</f>
        <v>0</v>
      </c>
      <c r="AH86" s="18">
        <f>IF(InputInvoicesPaid[[#This Row],[EOMonth]]=EOMONTH(FY02_M12,0),InputInvoicesPaid[[#This Row],[Amount Invoiced]],0)</f>
        <v>0</v>
      </c>
      <c r="AI86" s="18">
        <f>IF(InputInvoicesPaid[[#This Row],[EOMonth]]=EOMONTH(FY03_M01,0),InputInvoicesPaid[[#This Row],[Amount Invoiced]],0)</f>
        <v>0</v>
      </c>
      <c r="AJ86" s="18">
        <f>IF(InputInvoicesPaid[[#This Row],[EOMonth]]=EOMONTH(FY03_M02,0),InputInvoicesPaid[[#This Row],[Amount Invoiced]],0)</f>
        <v>0</v>
      </c>
      <c r="AK86" s="18">
        <f>IF(InputInvoicesPaid[[#This Row],[EOMonth]]=EOMONTH(FY03_M03,0),InputInvoicesPaid[[#This Row],[Amount Invoiced]],0)</f>
        <v>0</v>
      </c>
      <c r="AL86" s="18">
        <f>IF(InputInvoicesPaid[[#This Row],[EOMonth]]=EOMONTH(FY03_M04,0),InputInvoicesPaid[[#This Row],[Amount Invoiced]],0)</f>
        <v>0</v>
      </c>
      <c r="AM86" s="18">
        <f>IF(InputInvoicesPaid[[#This Row],[EOMonth]]=EOMONTH(FY03_M05,0),InputInvoicesPaid[[#This Row],[Amount Invoiced]],0)</f>
        <v>0</v>
      </c>
      <c r="AN86" s="18">
        <f>IF(InputInvoicesPaid[[#This Row],[EOMonth]]=EOMONTH(FY03_M06,0),InputInvoicesPaid[[#This Row],[Amount Invoiced]],0)</f>
        <v>0</v>
      </c>
      <c r="AO86" s="18">
        <f>IF(InputInvoicesPaid[[#This Row],[EOMonth]]=EOMONTH(FY03_M07,0),InputInvoicesPaid[[#This Row],[Amount Invoiced]],0)</f>
        <v>0</v>
      </c>
      <c r="AP86" s="18">
        <f>IF(InputInvoicesPaid[[#This Row],[EOMonth]]=EOMONTH(FY03_M08,0),InputInvoicesPaid[[#This Row],[Amount Invoiced]],0)</f>
        <v>0</v>
      </c>
      <c r="AQ86" s="18">
        <f>IF(InputInvoicesPaid[[#This Row],[EOMonth]]=EOMONTH(FY03_M09,0),InputInvoicesPaid[[#This Row],[Amount Invoiced]],0)</f>
        <v>0</v>
      </c>
      <c r="AR86" s="18">
        <f>IF(InputInvoicesPaid[[#This Row],[EOMonth]]=EOMONTH(FY03_M10,0),InputInvoicesPaid[[#This Row],[Amount Invoiced]],0)</f>
        <v>0</v>
      </c>
      <c r="AS86" s="18">
        <f>IF(InputInvoicesPaid[[#This Row],[EOMonth]]=EOMONTH(FY03_M11,0),InputInvoicesPaid[[#This Row],[Amount Invoiced]],0)</f>
        <v>0</v>
      </c>
      <c r="AT86" s="18">
        <f>IF(InputInvoicesPaid[[#This Row],[EOMonth]]=EOMONTH(FY03_M12,0),InputInvoicesPaid[[#This Row],[Amount Invoiced]],0)</f>
        <v>0</v>
      </c>
      <c r="AU86" s="18">
        <f>IF(InputInvoicesPaid[[#This Row],[EOMonth]]=EOMONTH(FY04_M01,0),InputInvoicesPaid[[#This Row],[Amount Invoiced]],0)</f>
        <v>0</v>
      </c>
      <c r="AV86" s="18">
        <f>IF(InputInvoicesPaid[[#This Row],[EOMonth]]=EOMONTH(FY04_M02,0),InputInvoicesPaid[[#This Row],[Amount Invoiced]],0)</f>
        <v>0</v>
      </c>
      <c r="AW86" s="18">
        <f>IF(InputInvoicesPaid[[#This Row],[EOMonth]]=EOMONTH(FY04_M03,0),InputInvoicesPaid[[#This Row],[Amount Invoiced]],0)</f>
        <v>0</v>
      </c>
      <c r="AX86" s="18">
        <f>IF(InputInvoicesPaid[[#This Row],[EOMonth]]=EOMONTH(FY04_M04,0),InputInvoicesPaid[[#This Row],[Amount Invoiced]],0)</f>
        <v>0</v>
      </c>
      <c r="AY86" s="18">
        <f>IF(InputInvoicesPaid[[#This Row],[EOMonth]]=EOMONTH(FY04_M05,0),InputInvoicesPaid[[#This Row],[Amount Invoiced]],0)</f>
        <v>0</v>
      </c>
      <c r="AZ86" s="18">
        <f>IF(InputInvoicesPaid[[#This Row],[EOMonth]]=EOMONTH(FY04_M06,0),InputInvoicesPaid[[#This Row],[Amount Invoiced]],0)</f>
        <v>0</v>
      </c>
      <c r="BA86" s="18">
        <f>IF(InputInvoicesPaid[[#This Row],[EOMonth]]=EOMONTH(FY04_M07,0),InputInvoicesPaid[[#This Row],[Amount Invoiced]],0)</f>
        <v>0</v>
      </c>
      <c r="BB86" s="18">
        <f>IF(InputInvoicesPaid[[#This Row],[EOMonth]]=EOMONTH(FY04_M08,0),InputInvoicesPaid[[#This Row],[Amount Invoiced]],0)</f>
        <v>0</v>
      </c>
      <c r="BC86" s="18">
        <f>IF(InputInvoicesPaid[[#This Row],[EOMonth]]=EOMONTH(FY04_M09,0),InputInvoicesPaid[[#This Row],[Amount Invoiced]],0)</f>
        <v>0</v>
      </c>
      <c r="BD86" s="18">
        <f>IF(InputInvoicesPaid[[#This Row],[EOMonth]]=EOMONTH(FY04_M10,0),InputInvoicesPaid[[#This Row],[Amount Invoiced]],0)</f>
        <v>0</v>
      </c>
      <c r="BE86" s="18">
        <f>IF(InputInvoicesPaid[[#This Row],[EOMonth]]=EOMONTH(FY04_M11,0),InputInvoicesPaid[[#This Row],[Amount Invoiced]],0)</f>
        <v>0</v>
      </c>
      <c r="BF86" s="18">
        <f>IF(InputInvoicesPaid[[#This Row],[EOMonth]]=EOMONTH(FY04_M12,0),InputInvoicesPaid[[#This Row],[Amount Invoiced]],0)</f>
        <v>0</v>
      </c>
      <c r="BG86" s="18">
        <f>IF(InputInvoicesPaid[[#This Row],[EOMonth]]=EOMONTH(FY05_M01,0),InputInvoicesPaid[[#This Row],[Amount Invoiced]],0)</f>
        <v>0</v>
      </c>
      <c r="BH86" s="18">
        <f>IF(InputInvoicesPaid[[#This Row],[EOMonth]]=EOMONTH(FY05_M02,0),InputInvoicesPaid[[#This Row],[Amount Invoiced]],0)</f>
        <v>0</v>
      </c>
      <c r="BI86" s="18">
        <f>IF(InputInvoicesPaid[[#This Row],[EOMonth]]=EOMONTH(FY05_M03,0),InputInvoicesPaid[[#This Row],[Amount Invoiced]],0)</f>
        <v>0</v>
      </c>
      <c r="BJ86" s="18">
        <f>IF(InputInvoicesPaid[[#This Row],[EOMonth]]=EOMONTH(FY05_M04,0),InputInvoicesPaid[[#This Row],[Amount Invoiced]],0)</f>
        <v>0</v>
      </c>
      <c r="BK86" s="18">
        <f>IF(InputInvoicesPaid[[#This Row],[EOMonth]]=EOMONTH(FY05_M05,0),InputInvoicesPaid[[#This Row],[Amount Invoiced]],0)</f>
        <v>0</v>
      </c>
      <c r="BL86" s="18">
        <f>IF(InputInvoicesPaid[[#This Row],[EOMonth]]=EOMONTH(FY05_M06,0),InputInvoicesPaid[[#This Row],[Amount Invoiced]],0)</f>
        <v>0</v>
      </c>
      <c r="BM86" s="18">
        <f>IF(InputInvoicesPaid[[#This Row],[EOMonth]]=EOMONTH(FY05_M07,0),InputInvoicesPaid[[#This Row],[Amount Invoiced]],0)</f>
        <v>0</v>
      </c>
      <c r="BN86" s="18">
        <f>IF(InputInvoicesPaid[[#This Row],[EOMonth]]=EOMONTH(FY05_M08,0),InputInvoicesPaid[[#This Row],[Amount Invoiced]],0)</f>
        <v>0</v>
      </c>
      <c r="BO86" s="18">
        <f>IF(InputInvoicesPaid[[#This Row],[EOMonth]]=EOMONTH(FY05_M09,0),InputInvoicesPaid[[#This Row],[Amount Invoiced]],0)</f>
        <v>0</v>
      </c>
      <c r="BP86" s="18">
        <f>IF(InputInvoicesPaid[[#This Row],[EOMonth]]=EOMONTH(FY05_M10,0),InputInvoicesPaid[[#This Row],[Amount Invoiced]],0)</f>
        <v>0</v>
      </c>
      <c r="BQ86" s="18">
        <f>IF(InputInvoicesPaid[[#This Row],[EOMonth]]=EOMONTH(FY05_M11,0),InputInvoicesPaid[[#This Row],[Amount Invoiced]],0)</f>
        <v>0</v>
      </c>
      <c r="BR86" s="18">
        <f>IF(InputInvoicesPaid[[#This Row],[EOMonth]]=EOMONTH(FY05_M12,0),InputInvoicesPaid[[#This Row],[Amount Invoiced]],0)</f>
        <v>0</v>
      </c>
    </row>
    <row r="87" spans="2:70" ht="16.5" thickTop="1" thickBot="1" x14ac:dyDescent="0.3">
      <c r="B87" s="68"/>
      <c r="C87" s="6"/>
      <c r="D87" s="68"/>
      <c r="E87" s="68"/>
      <c r="F87" s="11"/>
      <c r="G87" s="6"/>
      <c r="H87" s="69" t="str">
        <f>IF(ISBLANK(InputInvoicesPaid[[#This Row],[Date Invoiced]]),"",EOMONTH(InputInvoicesPaid[[#This Row],[Date Invoiced]],0))</f>
        <v/>
      </c>
      <c r="I87" s="69"/>
      <c r="K87" s="10">
        <f>IF(InputInvoicesPaid[[#This Row],[EOMonth]]=EOMONTH(FY01_M01,0),InputInvoicesPaid[[#This Row],[Amount Invoiced]],0)</f>
        <v>0</v>
      </c>
      <c r="L87" s="10">
        <f>IF(InputInvoicesPaid[[#This Row],[EOMonth]]=EOMONTH(FY01_M02,0),InputInvoicesPaid[[#This Row],[Amount Invoiced]],0)</f>
        <v>0</v>
      </c>
      <c r="M87" s="10">
        <f>IF(InputInvoicesPaid[[#This Row],[EOMonth]]=EOMONTH(FY01_M03,0),InputInvoicesPaid[[#This Row],[Amount Invoiced]],0)</f>
        <v>0</v>
      </c>
      <c r="N87" s="10">
        <f>IF(InputInvoicesPaid[[#This Row],[EOMonth]]=EOMONTH(FY01_M04,0),InputInvoicesPaid[[#This Row],[Amount Invoiced]],0)</f>
        <v>0</v>
      </c>
      <c r="O87" s="10">
        <f>IF(InputInvoicesPaid[[#This Row],[EOMonth]]=EOMONTH(FY01_M05,0),InputInvoicesPaid[[#This Row],[Amount Invoiced]],0)</f>
        <v>0</v>
      </c>
      <c r="P87" s="10">
        <f>IF(InputInvoicesPaid[[#This Row],[EOMonth]]=EOMONTH(FY01_M06,0),InputInvoicesPaid[[#This Row],[Amount Invoiced]],0)</f>
        <v>0</v>
      </c>
      <c r="Q87" s="10">
        <f>IF(InputInvoicesPaid[[#This Row],[EOMonth]]=EOMONTH(FY01_M07,0),InputInvoicesPaid[[#This Row],[Amount Invoiced]],0)</f>
        <v>0</v>
      </c>
      <c r="R87" s="10">
        <f>IF(InputInvoicesPaid[[#This Row],[EOMonth]]=EOMONTH(FY01_M08,0),InputInvoicesPaid[[#This Row],[Amount Invoiced]],0)</f>
        <v>0</v>
      </c>
      <c r="S87" s="10">
        <f>IF(InputInvoicesPaid[[#This Row],[EOMonth]]=EOMONTH(FY01_M09,0),InputInvoicesPaid[[#This Row],[Amount Invoiced]],0)</f>
        <v>0</v>
      </c>
      <c r="T87" s="10">
        <f>IF(InputInvoicesPaid[[#This Row],[EOMonth]]=EOMONTH(FY01_M10,0),InputInvoicesPaid[[#This Row],[Amount Invoiced]],0)</f>
        <v>0</v>
      </c>
      <c r="U87" s="10">
        <f>IF(InputInvoicesPaid[[#This Row],[EOMonth]]=EOMONTH(FY01_M11,0),InputInvoicesPaid[[#This Row],[Amount Invoiced]],0)</f>
        <v>0</v>
      </c>
      <c r="V87" s="10">
        <f>IF(InputInvoicesPaid[[#This Row],[EOMonth]]=EOMONTH(FY01_M12,0),InputInvoicesPaid[[#This Row],[Amount Invoiced]],0)</f>
        <v>0</v>
      </c>
      <c r="W87" s="18">
        <f>IF(InputInvoicesPaid[[#This Row],[EOMonth]]=EOMONTH(FY02_M01,0),InputInvoicesPaid[[#This Row],[Amount Invoiced]],0)</f>
        <v>0</v>
      </c>
      <c r="X87" s="18">
        <f>IF(InputInvoicesPaid[[#This Row],[EOMonth]]=EOMONTH(FY02_M02,0),InputInvoicesPaid[[#This Row],[Amount Invoiced]],0)</f>
        <v>0</v>
      </c>
      <c r="Y87" s="18">
        <f>IF(InputInvoicesPaid[[#This Row],[EOMonth]]=EOMONTH(FY02_M03,0),InputInvoicesPaid[[#This Row],[Amount Invoiced]],0)</f>
        <v>0</v>
      </c>
      <c r="Z87" s="18">
        <f>IF(InputInvoicesPaid[[#This Row],[EOMonth]]=EOMONTH(FY02_M04,0),InputInvoicesPaid[[#This Row],[Amount Invoiced]],0)</f>
        <v>0</v>
      </c>
      <c r="AA87" s="18">
        <f>IF(InputInvoicesPaid[[#This Row],[EOMonth]]=EOMONTH(FY02_M05,0),InputInvoicesPaid[[#This Row],[Amount Invoiced]],0)</f>
        <v>0</v>
      </c>
      <c r="AB87" s="18">
        <f>IF(InputInvoicesPaid[[#This Row],[EOMonth]]=EOMONTH(FY02_M06,0),InputInvoicesPaid[[#This Row],[Amount Invoiced]],0)</f>
        <v>0</v>
      </c>
      <c r="AC87" s="18">
        <f>IF(InputInvoicesPaid[[#This Row],[EOMonth]]=EOMONTH(FY02_M07,0),InputInvoicesPaid[[#This Row],[Amount Invoiced]],0)</f>
        <v>0</v>
      </c>
      <c r="AD87" s="18">
        <f>IF(InputInvoicesPaid[[#This Row],[EOMonth]]=EOMONTH(FY02_M08,0),InputInvoicesPaid[[#This Row],[Amount Invoiced]],0)</f>
        <v>0</v>
      </c>
      <c r="AE87" s="18">
        <f>IF(InputInvoicesPaid[[#This Row],[EOMonth]]=EOMONTH(FY02_M09,0),InputInvoicesPaid[[#This Row],[Amount Invoiced]],0)</f>
        <v>0</v>
      </c>
      <c r="AF87" s="18">
        <f>IF(InputInvoicesPaid[[#This Row],[EOMonth]]=EOMONTH(FY02_M10,0),InputInvoicesPaid[[#This Row],[Amount Invoiced]],0)</f>
        <v>0</v>
      </c>
      <c r="AG87" s="18">
        <f>IF(InputInvoicesPaid[[#This Row],[EOMonth]]=EOMONTH(FY02_M11,0),InputInvoicesPaid[[#This Row],[Amount Invoiced]],0)</f>
        <v>0</v>
      </c>
      <c r="AH87" s="18">
        <f>IF(InputInvoicesPaid[[#This Row],[EOMonth]]=EOMONTH(FY02_M12,0),InputInvoicesPaid[[#This Row],[Amount Invoiced]],0)</f>
        <v>0</v>
      </c>
      <c r="AI87" s="18">
        <f>IF(InputInvoicesPaid[[#This Row],[EOMonth]]=EOMONTH(FY03_M01,0),InputInvoicesPaid[[#This Row],[Amount Invoiced]],0)</f>
        <v>0</v>
      </c>
      <c r="AJ87" s="18">
        <f>IF(InputInvoicesPaid[[#This Row],[EOMonth]]=EOMONTH(FY03_M02,0),InputInvoicesPaid[[#This Row],[Amount Invoiced]],0)</f>
        <v>0</v>
      </c>
      <c r="AK87" s="18">
        <f>IF(InputInvoicesPaid[[#This Row],[EOMonth]]=EOMONTH(FY03_M03,0),InputInvoicesPaid[[#This Row],[Amount Invoiced]],0)</f>
        <v>0</v>
      </c>
      <c r="AL87" s="18">
        <f>IF(InputInvoicesPaid[[#This Row],[EOMonth]]=EOMONTH(FY03_M04,0),InputInvoicesPaid[[#This Row],[Amount Invoiced]],0)</f>
        <v>0</v>
      </c>
      <c r="AM87" s="18">
        <f>IF(InputInvoicesPaid[[#This Row],[EOMonth]]=EOMONTH(FY03_M05,0),InputInvoicesPaid[[#This Row],[Amount Invoiced]],0)</f>
        <v>0</v>
      </c>
      <c r="AN87" s="18">
        <f>IF(InputInvoicesPaid[[#This Row],[EOMonth]]=EOMONTH(FY03_M06,0),InputInvoicesPaid[[#This Row],[Amount Invoiced]],0)</f>
        <v>0</v>
      </c>
      <c r="AO87" s="18">
        <f>IF(InputInvoicesPaid[[#This Row],[EOMonth]]=EOMONTH(FY03_M07,0),InputInvoicesPaid[[#This Row],[Amount Invoiced]],0)</f>
        <v>0</v>
      </c>
      <c r="AP87" s="18">
        <f>IF(InputInvoicesPaid[[#This Row],[EOMonth]]=EOMONTH(FY03_M08,0),InputInvoicesPaid[[#This Row],[Amount Invoiced]],0)</f>
        <v>0</v>
      </c>
      <c r="AQ87" s="18">
        <f>IF(InputInvoicesPaid[[#This Row],[EOMonth]]=EOMONTH(FY03_M09,0),InputInvoicesPaid[[#This Row],[Amount Invoiced]],0)</f>
        <v>0</v>
      </c>
      <c r="AR87" s="18">
        <f>IF(InputInvoicesPaid[[#This Row],[EOMonth]]=EOMONTH(FY03_M10,0),InputInvoicesPaid[[#This Row],[Amount Invoiced]],0)</f>
        <v>0</v>
      </c>
      <c r="AS87" s="18">
        <f>IF(InputInvoicesPaid[[#This Row],[EOMonth]]=EOMONTH(FY03_M11,0),InputInvoicesPaid[[#This Row],[Amount Invoiced]],0)</f>
        <v>0</v>
      </c>
      <c r="AT87" s="18">
        <f>IF(InputInvoicesPaid[[#This Row],[EOMonth]]=EOMONTH(FY03_M12,0),InputInvoicesPaid[[#This Row],[Amount Invoiced]],0)</f>
        <v>0</v>
      </c>
      <c r="AU87" s="18">
        <f>IF(InputInvoicesPaid[[#This Row],[EOMonth]]=EOMONTH(FY04_M01,0),InputInvoicesPaid[[#This Row],[Amount Invoiced]],0)</f>
        <v>0</v>
      </c>
      <c r="AV87" s="18">
        <f>IF(InputInvoicesPaid[[#This Row],[EOMonth]]=EOMONTH(FY04_M02,0),InputInvoicesPaid[[#This Row],[Amount Invoiced]],0)</f>
        <v>0</v>
      </c>
      <c r="AW87" s="18">
        <f>IF(InputInvoicesPaid[[#This Row],[EOMonth]]=EOMONTH(FY04_M03,0),InputInvoicesPaid[[#This Row],[Amount Invoiced]],0)</f>
        <v>0</v>
      </c>
      <c r="AX87" s="18">
        <f>IF(InputInvoicesPaid[[#This Row],[EOMonth]]=EOMONTH(FY04_M04,0),InputInvoicesPaid[[#This Row],[Amount Invoiced]],0)</f>
        <v>0</v>
      </c>
      <c r="AY87" s="18">
        <f>IF(InputInvoicesPaid[[#This Row],[EOMonth]]=EOMONTH(FY04_M05,0),InputInvoicesPaid[[#This Row],[Amount Invoiced]],0)</f>
        <v>0</v>
      </c>
      <c r="AZ87" s="18">
        <f>IF(InputInvoicesPaid[[#This Row],[EOMonth]]=EOMONTH(FY04_M06,0),InputInvoicesPaid[[#This Row],[Amount Invoiced]],0)</f>
        <v>0</v>
      </c>
      <c r="BA87" s="18">
        <f>IF(InputInvoicesPaid[[#This Row],[EOMonth]]=EOMONTH(FY04_M07,0),InputInvoicesPaid[[#This Row],[Amount Invoiced]],0)</f>
        <v>0</v>
      </c>
      <c r="BB87" s="18">
        <f>IF(InputInvoicesPaid[[#This Row],[EOMonth]]=EOMONTH(FY04_M08,0),InputInvoicesPaid[[#This Row],[Amount Invoiced]],0)</f>
        <v>0</v>
      </c>
      <c r="BC87" s="18">
        <f>IF(InputInvoicesPaid[[#This Row],[EOMonth]]=EOMONTH(FY04_M09,0),InputInvoicesPaid[[#This Row],[Amount Invoiced]],0)</f>
        <v>0</v>
      </c>
      <c r="BD87" s="18">
        <f>IF(InputInvoicesPaid[[#This Row],[EOMonth]]=EOMONTH(FY04_M10,0),InputInvoicesPaid[[#This Row],[Amount Invoiced]],0)</f>
        <v>0</v>
      </c>
      <c r="BE87" s="18">
        <f>IF(InputInvoicesPaid[[#This Row],[EOMonth]]=EOMONTH(FY04_M11,0),InputInvoicesPaid[[#This Row],[Amount Invoiced]],0)</f>
        <v>0</v>
      </c>
      <c r="BF87" s="18">
        <f>IF(InputInvoicesPaid[[#This Row],[EOMonth]]=EOMONTH(FY04_M12,0),InputInvoicesPaid[[#This Row],[Amount Invoiced]],0)</f>
        <v>0</v>
      </c>
      <c r="BG87" s="18">
        <f>IF(InputInvoicesPaid[[#This Row],[EOMonth]]=EOMONTH(FY05_M01,0),InputInvoicesPaid[[#This Row],[Amount Invoiced]],0)</f>
        <v>0</v>
      </c>
      <c r="BH87" s="18">
        <f>IF(InputInvoicesPaid[[#This Row],[EOMonth]]=EOMONTH(FY05_M02,0),InputInvoicesPaid[[#This Row],[Amount Invoiced]],0)</f>
        <v>0</v>
      </c>
      <c r="BI87" s="18">
        <f>IF(InputInvoicesPaid[[#This Row],[EOMonth]]=EOMONTH(FY05_M03,0),InputInvoicesPaid[[#This Row],[Amount Invoiced]],0)</f>
        <v>0</v>
      </c>
      <c r="BJ87" s="18">
        <f>IF(InputInvoicesPaid[[#This Row],[EOMonth]]=EOMONTH(FY05_M04,0),InputInvoicesPaid[[#This Row],[Amount Invoiced]],0)</f>
        <v>0</v>
      </c>
      <c r="BK87" s="18">
        <f>IF(InputInvoicesPaid[[#This Row],[EOMonth]]=EOMONTH(FY05_M05,0),InputInvoicesPaid[[#This Row],[Amount Invoiced]],0)</f>
        <v>0</v>
      </c>
      <c r="BL87" s="18">
        <f>IF(InputInvoicesPaid[[#This Row],[EOMonth]]=EOMONTH(FY05_M06,0),InputInvoicesPaid[[#This Row],[Amount Invoiced]],0)</f>
        <v>0</v>
      </c>
      <c r="BM87" s="18">
        <f>IF(InputInvoicesPaid[[#This Row],[EOMonth]]=EOMONTH(FY05_M07,0),InputInvoicesPaid[[#This Row],[Amount Invoiced]],0)</f>
        <v>0</v>
      </c>
      <c r="BN87" s="18">
        <f>IF(InputInvoicesPaid[[#This Row],[EOMonth]]=EOMONTH(FY05_M08,0),InputInvoicesPaid[[#This Row],[Amount Invoiced]],0)</f>
        <v>0</v>
      </c>
      <c r="BO87" s="18">
        <f>IF(InputInvoicesPaid[[#This Row],[EOMonth]]=EOMONTH(FY05_M09,0),InputInvoicesPaid[[#This Row],[Amount Invoiced]],0)</f>
        <v>0</v>
      </c>
      <c r="BP87" s="18">
        <f>IF(InputInvoicesPaid[[#This Row],[EOMonth]]=EOMONTH(FY05_M10,0),InputInvoicesPaid[[#This Row],[Amount Invoiced]],0)</f>
        <v>0</v>
      </c>
      <c r="BQ87" s="18">
        <f>IF(InputInvoicesPaid[[#This Row],[EOMonth]]=EOMONTH(FY05_M11,0),InputInvoicesPaid[[#This Row],[Amount Invoiced]],0)</f>
        <v>0</v>
      </c>
      <c r="BR87" s="18">
        <f>IF(InputInvoicesPaid[[#This Row],[EOMonth]]=EOMONTH(FY05_M12,0),InputInvoicesPaid[[#This Row],[Amount Invoiced]],0)</f>
        <v>0</v>
      </c>
    </row>
    <row r="88" spans="2:70" ht="16.5" thickTop="1" thickBot="1" x14ac:dyDescent="0.3">
      <c r="B88" s="68"/>
      <c r="C88" s="6"/>
      <c r="D88" s="68"/>
      <c r="E88" s="68"/>
      <c r="F88" s="11"/>
      <c r="G88" s="6"/>
      <c r="H88" s="69" t="str">
        <f>IF(ISBLANK(InputInvoicesPaid[[#This Row],[Date Invoiced]]),"",EOMONTH(InputInvoicesPaid[[#This Row],[Date Invoiced]],0))</f>
        <v/>
      </c>
      <c r="I88" s="69"/>
      <c r="K88" s="10">
        <f>IF(InputInvoicesPaid[[#This Row],[EOMonth]]=EOMONTH(FY01_M01,0),InputInvoicesPaid[[#This Row],[Amount Invoiced]],0)</f>
        <v>0</v>
      </c>
      <c r="L88" s="10">
        <f>IF(InputInvoicesPaid[[#This Row],[EOMonth]]=EOMONTH(FY01_M02,0),InputInvoicesPaid[[#This Row],[Amount Invoiced]],0)</f>
        <v>0</v>
      </c>
      <c r="M88" s="10">
        <f>IF(InputInvoicesPaid[[#This Row],[EOMonth]]=EOMONTH(FY01_M03,0),InputInvoicesPaid[[#This Row],[Amount Invoiced]],0)</f>
        <v>0</v>
      </c>
      <c r="N88" s="10">
        <f>IF(InputInvoicesPaid[[#This Row],[EOMonth]]=EOMONTH(FY01_M04,0),InputInvoicesPaid[[#This Row],[Amount Invoiced]],0)</f>
        <v>0</v>
      </c>
      <c r="O88" s="10">
        <f>IF(InputInvoicesPaid[[#This Row],[EOMonth]]=EOMONTH(FY01_M05,0),InputInvoicesPaid[[#This Row],[Amount Invoiced]],0)</f>
        <v>0</v>
      </c>
      <c r="P88" s="10">
        <f>IF(InputInvoicesPaid[[#This Row],[EOMonth]]=EOMONTH(FY01_M06,0),InputInvoicesPaid[[#This Row],[Amount Invoiced]],0)</f>
        <v>0</v>
      </c>
      <c r="Q88" s="10">
        <f>IF(InputInvoicesPaid[[#This Row],[EOMonth]]=EOMONTH(FY01_M07,0),InputInvoicesPaid[[#This Row],[Amount Invoiced]],0)</f>
        <v>0</v>
      </c>
      <c r="R88" s="10">
        <f>IF(InputInvoicesPaid[[#This Row],[EOMonth]]=EOMONTH(FY01_M08,0),InputInvoicesPaid[[#This Row],[Amount Invoiced]],0)</f>
        <v>0</v>
      </c>
      <c r="S88" s="10">
        <f>IF(InputInvoicesPaid[[#This Row],[EOMonth]]=EOMONTH(FY01_M09,0),InputInvoicesPaid[[#This Row],[Amount Invoiced]],0)</f>
        <v>0</v>
      </c>
      <c r="T88" s="10">
        <f>IF(InputInvoicesPaid[[#This Row],[EOMonth]]=EOMONTH(FY01_M10,0),InputInvoicesPaid[[#This Row],[Amount Invoiced]],0)</f>
        <v>0</v>
      </c>
      <c r="U88" s="10">
        <f>IF(InputInvoicesPaid[[#This Row],[EOMonth]]=EOMONTH(FY01_M11,0),InputInvoicesPaid[[#This Row],[Amount Invoiced]],0)</f>
        <v>0</v>
      </c>
      <c r="V88" s="10">
        <f>IF(InputInvoicesPaid[[#This Row],[EOMonth]]=EOMONTH(FY01_M12,0),InputInvoicesPaid[[#This Row],[Amount Invoiced]],0)</f>
        <v>0</v>
      </c>
      <c r="W88" s="18">
        <f>IF(InputInvoicesPaid[[#This Row],[EOMonth]]=EOMONTH(FY02_M01,0),InputInvoicesPaid[[#This Row],[Amount Invoiced]],0)</f>
        <v>0</v>
      </c>
      <c r="X88" s="18">
        <f>IF(InputInvoicesPaid[[#This Row],[EOMonth]]=EOMONTH(FY02_M02,0),InputInvoicesPaid[[#This Row],[Amount Invoiced]],0)</f>
        <v>0</v>
      </c>
      <c r="Y88" s="18">
        <f>IF(InputInvoicesPaid[[#This Row],[EOMonth]]=EOMONTH(FY02_M03,0),InputInvoicesPaid[[#This Row],[Amount Invoiced]],0)</f>
        <v>0</v>
      </c>
      <c r="Z88" s="18">
        <f>IF(InputInvoicesPaid[[#This Row],[EOMonth]]=EOMONTH(FY02_M04,0),InputInvoicesPaid[[#This Row],[Amount Invoiced]],0)</f>
        <v>0</v>
      </c>
      <c r="AA88" s="18">
        <f>IF(InputInvoicesPaid[[#This Row],[EOMonth]]=EOMONTH(FY02_M05,0),InputInvoicesPaid[[#This Row],[Amount Invoiced]],0)</f>
        <v>0</v>
      </c>
      <c r="AB88" s="18">
        <f>IF(InputInvoicesPaid[[#This Row],[EOMonth]]=EOMONTH(FY02_M06,0),InputInvoicesPaid[[#This Row],[Amount Invoiced]],0)</f>
        <v>0</v>
      </c>
      <c r="AC88" s="18">
        <f>IF(InputInvoicesPaid[[#This Row],[EOMonth]]=EOMONTH(FY02_M07,0),InputInvoicesPaid[[#This Row],[Amount Invoiced]],0)</f>
        <v>0</v>
      </c>
      <c r="AD88" s="18">
        <f>IF(InputInvoicesPaid[[#This Row],[EOMonth]]=EOMONTH(FY02_M08,0),InputInvoicesPaid[[#This Row],[Amount Invoiced]],0)</f>
        <v>0</v>
      </c>
      <c r="AE88" s="18">
        <f>IF(InputInvoicesPaid[[#This Row],[EOMonth]]=EOMONTH(FY02_M09,0),InputInvoicesPaid[[#This Row],[Amount Invoiced]],0)</f>
        <v>0</v>
      </c>
      <c r="AF88" s="18">
        <f>IF(InputInvoicesPaid[[#This Row],[EOMonth]]=EOMONTH(FY02_M10,0),InputInvoicesPaid[[#This Row],[Amount Invoiced]],0)</f>
        <v>0</v>
      </c>
      <c r="AG88" s="18">
        <f>IF(InputInvoicesPaid[[#This Row],[EOMonth]]=EOMONTH(FY02_M11,0),InputInvoicesPaid[[#This Row],[Amount Invoiced]],0)</f>
        <v>0</v>
      </c>
      <c r="AH88" s="18">
        <f>IF(InputInvoicesPaid[[#This Row],[EOMonth]]=EOMONTH(FY02_M12,0),InputInvoicesPaid[[#This Row],[Amount Invoiced]],0)</f>
        <v>0</v>
      </c>
      <c r="AI88" s="18">
        <f>IF(InputInvoicesPaid[[#This Row],[EOMonth]]=EOMONTH(FY03_M01,0),InputInvoicesPaid[[#This Row],[Amount Invoiced]],0)</f>
        <v>0</v>
      </c>
      <c r="AJ88" s="18">
        <f>IF(InputInvoicesPaid[[#This Row],[EOMonth]]=EOMONTH(FY03_M02,0),InputInvoicesPaid[[#This Row],[Amount Invoiced]],0)</f>
        <v>0</v>
      </c>
      <c r="AK88" s="18">
        <f>IF(InputInvoicesPaid[[#This Row],[EOMonth]]=EOMONTH(FY03_M03,0),InputInvoicesPaid[[#This Row],[Amount Invoiced]],0)</f>
        <v>0</v>
      </c>
      <c r="AL88" s="18">
        <f>IF(InputInvoicesPaid[[#This Row],[EOMonth]]=EOMONTH(FY03_M04,0),InputInvoicesPaid[[#This Row],[Amount Invoiced]],0)</f>
        <v>0</v>
      </c>
      <c r="AM88" s="18">
        <f>IF(InputInvoicesPaid[[#This Row],[EOMonth]]=EOMONTH(FY03_M05,0),InputInvoicesPaid[[#This Row],[Amount Invoiced]],0)</f>
        <v>0</v>
      </c>
      <c r="AN88" s="18">
        <f>IF(InputInvoicesPaid[[#This Row],[EOMonth]]=EOMONTH(FY03_M06,0),InputInvoicesPaid[[#This Row],[Amount Invoiced]],0)</f>
        <v>0</v>
      </c>
      <c r="AO88" s="18">
        <f>IF(InputInvoicesPaid[[#This Row],[EOMonth]]=EOMONTH(FY03_M07,0),InputInvoicesPaid[[#This Row],[Amount Invoiced]],0)</f>
        <v>0</v>
      </c>
      <c r="AP88" s="18">
        <f>IF(InputInvoicesPaid[[#This Row],[EOMonth]]=EOMONTH(FY03_M08,0),InputInvoicesPaid[[#This Row],[Amount Invoiced]],0)</f>
        <v>0</v>
      </c>
      <c r="AQ88" s="18">
        <f>IF(InputInvoicesPaid[[#This Row],[EOMonth]]=EOMONTH(FY03_M09,0),InputInvoicesPaid[[#This Row],[Amount Invoiced]],0)</f>
        <v>0</v>
      </c>
      <c r="AR88" s="18">
        <f>IF(InputInvoicesPaid[[#This Row],[EOMonth]]=EOMONTH(FY03_M10,0),InputInvoicesPaid[[#This Row],[Amount Invoiced]],0)</f>
        <v>0</v>
      </c>
      <c r="AS88" s="18">
        <f>IF(InputInvoicesPaid[[#This Row],[EOMonth]]=EOMONTH(FY03_M11,0),InputInvoicesPaid[[#This Row],[Amount Invoiced]],0)</f>
        <v>0</v>
      </c>
      <c r="AT88" s="18">
        <f>IF(InputInvoicesPaid[[#This Row],[EOMonth]]=EOMONTH(FY03_M12,0),InputInvoicesPaid[[#This Row],[Amount Invoiced]],0)</f>
        <v>0</v>
      </c>
      <c r="AU88" s="18">
        <f>IF(InputInvoicesPaid[[#This Row],[EOMonth]]=EOMONTH(FY04_M01,0),InputInvoicesPaid[[#This Row],[Amount Invoiced]],0)</f>
        <v>0</v>
      </c>
      <c r="AV88" s="18">
        <f>IF(InputInvoicesPaid[[#This Row],[EOMonth]]=EOMONTH(FY04_M02,0),InputInvoicesPaid[[#This Row],[Amount Invoiced]],0)</f>
        <v>0</v>
      </c>
      <c r="AW88" s="18">
        <f>IF(InputInvoicesPaid[[#This Row],[EOMonth]]=EOMONTH(FY04_M03,0),InputInvoicesPaid[[#This Row],[Amount Invoiced]],0)</f>
        <v>0</v>
      </c>
      <c r="AX88" s="18">
        <f>IF(InputInvoicesPaid[[#This Row],[EOMonth]]=EOMONTH(FY04_M04,0),InputInvoicesPaid[[#This Row],[Amount Invoiced]],0)</f>
        <v>0</v>
      </c>
      <c r="AY88" s="18">
        <f>IF(InputInvoicesPaid[[#This Row],[EOMonth]]=EOMONTH(FY04_M05,0),InputInvoicesPaid[[#This Row],[Amount Invoiced]],0)</f>
        <v>0</v>
      </c>
      <c r="AZ88" s="18">
        <f>IF(InputInvoicesPaid[[#This Row],[EOMonth]]=EOMONTH(FY04_M06,0),InputInvoicesPaid[[#This Row],[Amount Invoiced]],0)</f>
        <v>0</v>
      </c>
      <c r="BA88" s="18">
        <f>IF(InputInvoicesPaid[[#This Row],[EOMonth]]=EOMONTH(FY04_M07,0),InputInvoicesPaid[[#This Row],[Amount Invoiced]],0)</f>
        <v>0</v>
      </c>
      <c r="BB88" s="18">
        <f>IF(InputInvoicesPaid[[#This Row],[EOMonth]]=EOMONTH(FY04_M08,0),InputInvoicesPaid[[#This Row],[Amount Invoiced]],0)</f>
        <v>0</v>
      </c>
      <c r="BC88" s="18">
        <f>IF(InputInvoicesPaid[[#This Row],[EOMonth]]=EOMONTH(FY04_M09,0),InputInvoicesPaid[[#This Row],[Amount Invoiced]],0)</f>
        <v>0</v>
      </c>
      <c r="BD88" s="18">
        <f>IF(InputInvoicesPaid[[#This Row],[EOMonth]]=EOMONTH(FY04_M10,0),InputInvoicesPaid[[#This Row],[Amount Invoiced]],0)</f>
        <v>0</v>
      </c>
      <c r="BE88" s="18">
        <f>IF(InputInvoicesPaid[[#This Row],[EOMonth]]=EOMONTH(FY04_M11,0),InputInvoicesPaid[[#This Row],[Amount Invoiced]],0)</f>
        <v>0</v>
      </c>
      <c r="BF88" s="18">
        <f>IF(InputInvoicesPaid[[#This Row],[EOMonth]]=EOMONTH(FY04_M12,0),InputInvoicesPaid[[#This Row],[Amount Invoiced]],0)</f>
        <v>0</v>
      </c>
      <c r="BG88" s="18">
        <f>IF(InputInvoicesPaid[[#This Row],[EOMonth]]=EOMONTH(FY05_M01,0),InputInvoicesPaid[[#This Row],[Amount Invoiced]],0)</f>
        <v>0</v>
      </c>
      <c r="BH88" s="18">
        <f>IF(InputInvoicesPaid[[#This Row],[EOMonth]]=EOMONTH(FY05_M02,0),InputInvoicesPaid[[#This Row],[Amount Invoiced]],0)</f>
        <v>0</v>
      </c>
      <c r="BI88" s="18">
        <f>IF(InputInvoicesPaid[[#This Row],[EOMonth]]=EOMONTH(FY05_M03,0),InputInvoicesPaid[[#This Row],[Amount Invoiced]],0)</f>
        <v>0</v>
      </c>
      <c r="BJ88" s="18">
        <f>IF(InputInvoicesPaid[[#This Row],[EOMonth]]=EOMONTH(FY05_M04,0),InputInvoicesPaid[[#This Row],[Amount Invoiced]],0)</f>
        <v>0</v>
      </c>
      <c r="BK88" s="18">
        <f>IF(InputInvoicesPaid[[#This Row],[EOMonth]]=EOMONTH(FY05_M05,0),InputInvoicesPaid[[#This Row],[Amount Invoiced]],0)</f>
        <v>0</v>
      </c>
      <c r="BL88" s="18">
        <f>IF(InputInvoicesPaid[[#This Row],[EOMonth]]=EOMONTH(FY05_M06,0),InputInvoicesPaid[[#This Row],[Amount Invoiced]],0)</f>
        <v>0</v>
      </c>
      <c r="BM88" s="18">
        <f>IF(InputInvoicesPaid[[#This Row],[EOMonth]]=EOMONTH(FY05_M07,0),InputInvoicesPaid[[#This Row],[Amount Invoiced]],0)</f>
        <v>0</v>
      </c>
      <c r="BN88" s="18">
        <f>IF(InputInvoicesPaid[[#This Row],[EOMonth]]=EOMONTH(FY05_M08,0),InputInvoicesPaid[[#This Row],[Amount Invoiced]],0)</f>
        <v>0</v>
      </c>
      <c r="BO88" s="18">
        <f>IF(InputInvoicesPaid[[#This Row],[EOMonth]]=EOMONTH(FY05_M09,0),InputInvoicesPaid[[#This Row],[Amount Invoiced]],0)</f>
        <v>0</v>
      </c>
      <c r="BP88" s="18">
        <f>IF(InputInvoicesPaid[[#This Row],[EOMonth]]=EOMONTH(FY05_M10,0),InputInvoicesPaid[[#This Row],[Amount Invoiced]],0)</f>
        <v>0</v>
      </c>
      <c r="BQ88" s="18">
        <f>IF(InputInvoicesPaid[[#This Row],[EOMonth]]=EOMONTH(FY05_M11,0),InputInvoicesPaid[[#This Row],[Amount Invoiced]],0)</f>
        <v>0</v>
      </c>
      <c r="BR88" s="18">
        <f>IF(InputInvoicesPaid[[#This Row],[EOMonth]]=EOMONTH(FY05_M12,0),InputInvoicesPaid[[#This Row],[Amount Invoiced]],0)</f>
        <v>0</v>
      </c>
    </row>
    <row r="89" spans="2:70" ht="16.5" thickTop="1" thickBot="1" x14ac:dyDescent="0.3">
      <c r="B89" s="68"/>
      <c r="C89" s="6"/>
      <c r="D89" s="68"/>
      <c r="E89" s="68"/>
      <c r="F89" s="11"/>
      <c r="G89" s="6"/>
      <c r="H89" s="69" t="str">
        <f>IF(ISBLANK(InputInvoicesPaid[[#This Row],[Date Invoiced]]),"",EOMONTH(InputInvoicesPaid[[#This Row],[Date Invoiced]],0))</f>
        <v/>
      </c>
      <c r="I89" s="69"/>
      <c r="K89" s="10">
        <f>IF(InputInvoicesPaid[[#This Row],[EOMonth]]=EOMONTH(FY01_M01,0),InputInvoicesPaid[[#This Row],[Amount Invoiced]],0)</f>
        <v>0</v>
      </c>
      <c r="L89" s="10">
        <f>IF(InputInvoicesPaid[[#This Row],[EOMonth]]=EOMONTH(FY01_M02,0),InputInvoicesPaid[[#This Row],[Amount Invoiced]],0)</f>
        <v>0</v>
      </c>
      <c r="M89" s="10">
        <f>IF(InputInvoicesPaid[[#This Row],[EOMonth]]=EOMONTH(FY01_M03,0),InputInvoicesPaid[[#This Row],[Amount Invoiced]],0)</f>
        <v>0</v>
      </c>
      <c r="N89" s="10">
        <f>IF(InputInvoicesPaid[[#This Row],[EOMonth]]=EOMONTH(FY01_M04,0),InputInvoicesPaid[[#This Row],[Amount Invoiced]],0)</f>
        <v>0</v>
      </c>
      <c r="O89" s="10">
        <f>IF(InputInvoicesPaid[[#This Row],[EOMonth]]=EOMONTH(FY01_M05,0),InputInvoicesPaid[[#This Row],[Amount Invoiced]],0)</f>
        <v>0</v>
      </c>
      <c r="P89" s="10">
        <f>IF(InputInvoicesPaid[[#This Row],[EOMonth]]=EOMONTH(FY01_M06,0),InputInvoicesPaid[[#This Row],[Amount Invoiced]],0)</f>
        <v>0</v>
      </c>
      <c r="Q89" s="10">
        <f>IF(InputInvoicesPaid[[#This Row],[EOMonth]]=EOMONTH(FY01_M07,0),InputInvoicesPaid[[#This Row],[Amount Invoiced]],0)</f>
        <v>0</v>
      </c>
      <c r="R89" s="10">
        <f>IF(InputInvoicesPaid[[#This Row],[EOMonth]]=EOMONTH(FY01_M08,0),InputInvoicesPaid[[#This Row],[Amount Invoiced]],0)</f>
        <v>0</v>
      </c>
      <c r="S89" s="10">
        <f>IF(InputInvoicesPaid[[#This Row],[EOMonth]]=EOMONTH(FY01_M09,0),InputInvoicesPaid[[#This Row],[Amount Invoiced]],0)</f>
        <v>0</v>
      </c>
      <c r="T89" s="10">
        <f>IF(InputInvoicesPaid[[#This Row],[EOMonth]]=EOMONTH(FY01_M10,0),InputInvoicesPaid[[#This Row],[Amount Invoiced]],0)</f>
        <v>0</v>
      </c>
      <c r="U89" s="10">
        <f>IF(InputInvoicesPaid[[#This Row],[EOMonth]]=EOMONTH(FY01_M11,0),InputInvoicesPaid[[#This Row],[Amount Invoiced]],0)</f>
        <v>0</v>
      </c>
      <c r="V89" s="10">
        <f>IF(InputInvoicesPaid[[#This Row],[EOMonth]]=EOMONTH(FY01_M12,0),InputInvoicesPaid[[#This Row],[Amount Invoiced]],0)</f>
        <v>0</v>
      </c>
      <c r="W89" s="18">
        <f>IF(InputInvoicesPaid[[#This Row],[EOMonth]]=EOMONTH(FY02_M01,0),InputInvoicesPaid[[#This Row],[Amount Invoiced]],0)</f>
        <v>0</v>
      </c>
      <c r="X89" s="18">
        <f>IF(InputInvoicesPaid[[#This Row],[EOMonth]]=EOMONTH(FY02_M02,0),InputInvoicesPaid[[#This Row],[Amount Invoiced]],0)</f>
        <v>0</v>
      </c>
      <c r="Y89" s="18">
        <f>IF(InputInvoicesPaid[[#This Row],[EOMonth]]=EOMONTH(FY02_M03,0),InputInvoicesPaid[[#This Row],[Amount Invoiced]],0)</f>
        <v>0</v>
      </c>
      <c r="Z89" s="18">
        <f>IF(InputInvoicesPaid[[#This Row],[EOMonth]]=EOMONTH(FY02_M04,0),InputInvoicesPaid[[#This Row],[Amount Invoiced]],0)</f>
        <v>0</v>
      </c>
      <c r="AA89" s="18">
        <f>IF(InputInvoicesPaid[[#This Row],[EOMonth]]=EOMONTH(FY02_M05,0),InputInvoicesPaid[[#This Row],[Amount Invoiced]],0)</f>
        <v>0</v>
      </c>
      <c r="AB89" s="18">
        <f>IF(InputInvoicesPaid[[#This Row],[EOMonth]]=EOMONTH(FY02_M06,0),InputInvoicesPaid[[#This Row],[Amount Invoiced]],0)</f>
        <v>0</v>
      </c>
      <c r="AC89" s="18">
        <f>IF(InputInvoicesPaid[[#This Row],[EOMonth]]=EOMONTH(FY02_M07,0),InputInvoicesPaid[[#This Row],[Amount Invoiced]],0)</f>
        <v>0</v>
      </c>
      <c r="AD89" s="18">
        <f>IF(InputInvoicesPaid[[#This Row],[EOMonth]]=EOMONTH(FY02_M08,0),InputInvoicesPaid[[#This Row],[Amount Invoiced]],0)</f>
        <v>0</v>
      </c>
      <c r="AE89" s="18">
        <f>IF(InputInvoicesPaid[[#This Row],[EOMonth]]=EOMONTH(FY02_M09,0),InputInvoicesPaid[[#This Row],[Amount Invoiced]],0)</f>
        <v>0</v>
      </c>
      <c r="AF89" s="18">
        <f>IF(InputInvoicesPaid[[#This Row],[EOMonth]]=EOMONTH(FY02_M10,0),InputInvoicesPaid[[#This Row],[Amount Invoiced]],0)</f>
        <v>0</v>
      </c>
      <c r="AG89" s="18">
        <f>IF(InputInvoicesPaid[[#This Row],[EOMonth]]=EOMONTH(FY02_M11,0),InputInvoicesPaid[[#This Row],[Amount Invoiced]],0)</f>
        <v>0</v>
      </c>
      <c r="AH89" s="18">
        <f>IF(InputInvoicesPaid[[#This Row],[EOMonth]]=EOMONTH(FY02_M12,0),InputInvoicesPaid[[#This Row],[Amount Invoiced]],0)</f>
        <v>0</v>
      </c>
      <c r="AI89" s="18">
        <f>IF(InputInvoicesPaid[[#This Row],[EOMonth]]=EOMONTH(FY03_M01,0),InputInvoicesPaid[[#This Row],[Amount Invoiced]],0)</f>
        <v>0</v>
      </c>
      <c r="AJ89" s="18">
        <f>IF(InputInvoicesPaid[[#This Row],[EOMonth]]=EOMONTH(FY03_M02,0),InputInvoicesPaid[[#This Row],[Amount Invoiced]],0)</f>
        <v>0</v>
      </c>
      <c r="AK89" s="18">
        <f>IF(InputInvoicesPaid[[#This Row],[EOMonth]]=EOMONTH(FY03_M03,0),InputInvoicesPaid[[#This Row],[Amount Invoiced]],0)</f>
        <v>0</v>
      </c>
      <c r="AL89" s="18">
        <f>IF(InputInvoicesPaid[[#This Row],[EOMonth]]=EOMONTH(FY03_M04,0),InputInvoicesPaid[[#This Row],[Amount Invoiced]],0)</f>
        <v>0</v>
      </c>
      <c r="AM89" s="18">
        <f>IF(InputInvoicesPaid[[#This Row],[EOMonth]]=EOMONTH(FY03_M05,0),InputInvoicesPaid[[#This Row],[Amount Invoiced]],0)</f>
        <v>0</v>
      </c>
      <c r="AN89" s="18">
        <f>IF(InputInvoicesPaid[[#This Row],[EOMonth]]=EOMONTH(FY03_M06,0),InputInvoicesPaid[[#This Row],[Amount Invoiced]],0)</f>
        <v>0</v>
      </c>
      <c r="AO89" s="18">
        <f>IF(InputInvoicesPaid[[#This Row],[EOMonth]]=EOMONTH(FY03_M07,0),InputInvoicesPaid[[#This Row],[Amount Invoiced]],0)</f>
        <v>0</v>
      </c>
      <c r="AP89" s="18">
        <f>IF(InputInvoicesPaid[[#This Row],[EOMonth]]=EOMONTH(FY03_M08,0),InputInvoicesPaid[[#This Row],[Amount Invoiced]],0)</f>
        <v>0</v>
      </c>
      <c r="AQ89" s="18">
        <f>IF(InputInvoicesPaid[[#This Row],[EOMonth]]=EOMONTH(FY03_M09,0),InputInvoicesPaid[[#This Row],[Amount Invoiced]],0)</f>
        <v>0</v>
      </c>
      <c r="AR89" s="18">
        <f>IF(InputInvoicesPaid[[#This Row],[EOMonth]]=EOMONTH(FY03_M10,0),InputInvoicesPaid[[#This Row],[Amount Invoiced]],0)</f>
        <v>0</v>
      </c>
      <c r="AS89" s="18">
        <f>IF(InputInvoicesPaid[[#This Row],[EOMonth]]=EOMONTH(FY03_M11,0),InputInvoicesPaid[[#This Row],[Amount Invoiced]],0)</f>
        <v>0</v>
      </c>
      <c r="AT89" s="18">
        <f>IF(InputInvoicesPaid[[#This Row],[EOMonth]]=EOMONTH(FY03_M12,0),InputInvoicesPaid[[#This Row],[Amount Invoiced]],0)</f>
        <v>0</v>
      </c>
      <c r="AU89" s="18">
        <f>IF(InputInvoicesPaid[[#This Row],[EOMonth]]=EOMONTH(FY04_M01,0),InputInvoicesPaid[[#This Row],[Amount Invoiced]],0)</f>
        <v>0</v>
      </c>
      <c r="AV89" s="18">
        <f>IF(InputInvoicesPaid[[#This Row],[EOMonth]]=EOMONTH(FY04_M02,0),InputInvoicesPaid[[#This Row],[Amount Invoiced]],0)</f>
        <v>0</v>
      </c>
      <c r="AW89" s="18">
        <f>IF(InputInvoicesPaid[[#This Row],[EOMonth]]=EOMONTH(FY04_M03,0),InputInvoicesPaid[[#This Row],[Amount Invoiced]],0)</f>
        <v>0</v>
      </c>
      <c r="AX89" s="18">
        <f>IF(InputInvoicesPaid[[#This Row],[EOMonth]]=EOMONTH(FY04_M04,0),InputInvoicesPaid[[#This Row],[Amount Invoiced]],0)</f>
        <v>0</v>
      </c>
      <c r="AY89" s="18">
        <f>IF(InputInvoicesPaid[[#This Row],[EOMonth]]=EOMONTH(FY04_M05,0),InputInvoicesPaid[[#This Row],[Amount Invoiced]],0)</f>
        <v>0</v>
      </c>
      <c r="AZ89" s="18">
        <f>IF(InputInvoicesPaid[[#This Row],[EOMonth]]=EOMONTH(FY04_M06,0),InputInvoicesPaid[[#This Row],[Amount Invoiced]],0)</f>
        <v>0</v>
      </c>
      <c r="BA89" s="18">
        <f>IF(InputInvoicesPaid[[#This Row],[EOMonth]]=EOMONTH(FY04_M07,0),InputInvoicesPaid[[#This Row],[Amount Invoiced]],0)</f>
        <v>0</v>
      </c>
      <c r="BB89" s="18">
        <f>IF(InputInvoicesPaid[[#This Row],[EOMonth]]=EOMONTH(FY04_M08,0),InputInvoicesPaid[[#This Row],[Amount Invoiced]],0)</f>
        <v>0</v>
      </c>
      <c r="BC89" s="18">
        <f>IF(InputInvoicesPaid[[#This Row],[EOMonth]]=EOMONTH(FY04_M09,0),InputInvoicesPaid[[#This Row],[Amount Invoiced]],0)</f>
        <v>0</v>
      </c>
      <c r="BD89" s="18">
        <f>IF(InputInvoicesPaid[[#This Row],[EOMonth]]=EOMONTH(FY04_M10,0),InputInvoicesPaid[[#This Row],[Amount Invoiced]],0)</f>
        <v>0</v>
      </c>
      <c r="BE89" s="18">
        <f>IF(InputInvoicesPaid[[#This Row],[EOMonth]]=EOMONTH(FY04_M11,0),InputInvoicesPaid[[#This Row],[Amount Invoiced]],0)</f>
        <v>0</v>
      </c>
      <c r="BF89" s="18">
        <f>IF(InputInvoicesPaid[[#This Row],[EOMonth]]=EOMONTH(FY04_M12,0),InputInvoicesPaid[[#This Row],[Amount Invoiced]],0)</f>
        <v>0</v>
      </c>
      <c r="BG89" s="18">
        <f>IF(InputInvoicesPaid[[#This Row],[EOMonth]]=EOMONTH(FY05_M01,0),InputInvoicesPaid[[#This Row],[Amount Invoiced]],0)</f>
        <v>0</v>
      </c>
      <c r="BH89" s="18">
        <f>IF(InputInvoicesPaid[[#This Row],[EOMonth]]=EOMONTH(FY05_M02,0),InputInvoicesPaid[[#This Row],[Amount Invoiced]],0)</f>
        <v>0</v>
      </c>
      <c r="BI89" s="18">
        <f>IF(InputInvoicesPaid[[#This Row],[EOMonth]]=EOMONTH(FY05_M03,0),InputInvoicesPaid[[#This Row],[Amount Invoiced]],0)</f>
        <v>0</v>
      </c>
      <c r="BJ89" s="18">
        <f>IF(InputInvoicesPaid[[#This Row],[EOMonth]]=EOMONTH(FY05_M04,0),InputInvoicesPaid[[#This Row],[Amount Invoiced]],0)</f>
        <v>0</v>
      </c>
      <c r="BK89" s="18">
        <f>IF(InputInvoicesPaid[[#This Row],[EOMonth]]=EOMONTH(FY05_M05,0),InputInvoicesPaid[[#This Row],[Amount Invoiced]],0)</f>
        <v>0</v>
      </c>
      <c r="BL89" s="18">
        <f>IF(InputInvoicesPaid[[#This Row],[EOMonth]]=EOMONTH(FY05_M06,0),InputInvoicesPaid[[#This Row],[Amount Invoiced]],0)</f>
        <v>0</v>
      </c>
      <c r="BM89" s="18">
        <f>IF(InputInvoicesPaid[[#This Row],[EOMonth]]=EOMONTH(FY05_M07,0),InputInvoicesPaid[[#This Row],[Amount Invoiced]],0)</f>
        <v>0</v>
      </c>
      <c r="BN89" s="18">
        <f>IF(InputInvoicesPaid[[#This Row],[EOMonth]]=EOMONTH(FY05_M08,0),InputInvoicesPaid[[#This Row],[Amount Invoiced]],0)</f>
        <v>0</v>
      </c>
      <c r="BO89" s="18">
        <f>IF(InputInvoicesPaid[[#This Row],[EOMonth]]=EOMONTH(FY05_M09,0),InputInvoicesPaid[[#This Row],[Amount Invoiced]],0)</f>
        <v>0</v>
      </c>
      <c r="BP89" s="18">
        <f>IF(InputInvoicesPaid[[#This Row],[EOMonth]]=EOMONTH(FY05_M10,0),InputInvoicesPaid[[#This Row],[Amount Invoiced]],0)</f>
        <v>0</v>
      </c>
      <c r="BQ89" s="18">
        <f>IF(InputInvoicesPaid[[#This Row],[EOMonth]]=EOMONTH(FY05_M11,0),InputInvoicesPaid[[#This Row],[Amount Invoiced]],0)</f>
        <v>0</v>
      </c>
      <c r="BR89" s="18">
        <f>IF(InputInvoicesPaid[[#This Row],[EOMonth]]=EOMONTH(FY05_M12,0),InputInvoicesPaid[[#This Row],[Amount Invoiced]],0)</f>
        <v>0</v>
      </c>
    </row>
    <row r="90" spans="2:70" ht="16.5" thickTop="1" thickBot="1" x14ac:dyDescent="0.3">
      <c r="B90" s="68"/>
      <c r="C90" s="6"/>
      <c r="D90" s="68"/>
      <c r="E90" s="68"/>
      <c r="F90" s="11"/>
      <c r="G90" s="6"/>
      <c r="H90" s="69" t="str">
        <f>IF(ISBLANK(InputInvoicesPaid[[#This Row],[Date Invoiced]]),"",EOMONTH(InputInvoicesPaid[[#This Row],[Date Invoiced]],0))</f>
        <v/>
      </c>
      <c r="I90" s="69"/>
      <c r="K90" s="10">
        <f>IF(InputInvoicesPaid[[#This Row],[EOMonth]]=EOMONTH(FY01_M01,0),InputInvoicesPaid[[#This Row],[Amount Invoiced]],0)</f>
        <v>0</v>
      </c>
      <c r="L90" s="10">
        <f>IF(InputInvoicesPaid[[#This Row],[EOMonth]]=EOMONTH(FY01_M02,0),InputInvoicesPaid[[#This Row],[Amount Invoiced]],0)</f>
        <v>0</v>
      </c>
      <c r="M90" s="10">
        <f>IF(InputInvoicesPaid[[#This Row],[EOMonth]]=EOMONTH(FY01_M03,0),InputInvoicesPaid[[#This Row],[Amount Invoiced]],0)</f>
        <v>0</v>
      </c>
      <c r="N90" s="10">
        <f>IF(InputInvoicesPaid[[#This Row],[EOMonth]]=EOMONTH(FY01_M04,0),InputInvoicesPaid[[#This Row],[Amount Invoiced]],0)</f>
        <v>0</v>
      </c>
      <c r="O90" s="10">
        <f>IF(InputInvoicesPaid[[#This Row],[EOMonth]]=EOMONTH(FY01_M05,0),InputInvoicesPaid[[#This Row],[Amount Invoiced]],0)</f>
        <v>0</v>
      </c>
      <c r="P90" s="10">
        <f>IF(InputInvoicesPaid[[#This Row],[EOMonth]]=EOMONTH(FY01_M06,0),InputInvoicesPaid[[#This Row],[Amount Invoiced]],0)</f>
        <v>0</v>
      </c>
      <c r="Q90" s="10">
        <f>IF(InputInvoicesPaid[[#This Row],[EOMonth]]=EOMONTH(FY01_M07,0),InputInvoicesPaid[[#This Row],[Amount Invoiced]],0)</f>
        <v>0</v>
      </c>
      <c r="R90" s="10">
        <f>IF(InputInvoicesPaid[[#This Row],[EOMonth]]=EOMONTH(FY01_M08,0),InputInvoicesPaid[[#This Row],[Amount Invoiced]],0)</f>
        <v>0</v>
      </c>
      <c r="S90" s="10">
        <f>IF(InputInvoicesPaid[[#This Row],[EOMonth]]=EOMONTH(FY01_M09,0),InputInvoicesPaid[[#This Row],[Amount Invoiced]],0)</f>
        <v>0</v>
      </c>
      <c r="T90" s="10">
        <f>IF(InputInvoicesPaid[[#This Row],[EOMonth]]=EOMONTH(FY01_M10,0),InputInvoicesPaid[[#This Row],[Amount Invoiced]],0)</f>
        <v>0</v>
      </c>
      <c r="U90" s="10">
        <f>IF(InputInvoicesPaid[[#This Row],[EOMonth]]=EOMONTH(FY01_M11,0),InputInvoicesPaid[[#This Row],[Amount Invoiced]],0)</f>
        <v>0</v>
      </c>
      <c r="V90" s="10">
        <f>IF(InputInvoicesPaid[[#This Row],[EOMonth]]=EOMONTH(FY01_M12,0),InputInvoicesPaid[[#This Row],[Amount Invoiced]],0)</f>
        <v>0</v>
      </c>
      <c r="W90" s="18">
        <f>IF(InputInvoicesPaid[[#This Row],[EOMonth]]=EOMONTH(FY02_M01,0),InputInvoicesPaid[[#This Row],[Amount Invoiced]],0)</f>
        <v>0</v>
      </c>
      <c r="X90" s="18">
        <f>IF(InputInvoicesPaid[[#This Row],[EOMonth]]=EOMONTH(FY02_M02,0),InputInvoicesPaid[[#This Row],[Amount Invoiced]],0)</f>
        <v>0</v>
      </c>
      <c r="Y90" s="18">
        <f>IF(InputInvoicesPaid[[#This Row],[EOMonth]]=EOMONTH(FY02_M03,0),InputInvoicesPaid[[#This Row],[Amount Invoiced]],0)</f>
        <v>0</v>
      </c>
      <c r="Z90" s="18">
        <f>IF(InputInvoicesPaid[[#This Row],[EOMonth]]=EOMONTH(FY02_M04,0),InputInvoicesPaid[[#This Row],[Amount Invoiced]],0)</f>
        <v>0</v>
      </c>
      <c r="AA90" s="18">
        <f>IF(InputInvoicesPaid[[#This Row],[EOMonth]]=EOMONTH(FY02_M05,0),InputInvoicesPaid[[#This Row],[Amount Invoiced]],0)</f>
        <v>0</v>
      </c>
      <c r="AB90" s="18">
        <f>IF(InputInvoicesPaid[[#This Row],[EOMonth]]=EOMONTH(FY02_M06,0),InputInvoicesPaid[[#This Row],[Amount Invoiced]],0)</f>
        <v>0</v>
      </c>
      <c r="AC90" s="18">
        <f>IF(InputInvoicesPaid[[#This Row],[EOMonth]]=EOMONTH(FY02_M07,0),InputInvoicesPaid[[#This Row],[Amount Invoiced]],0)</f>
        <v>0</v>
      </c>
      <c r="AD90" s="18">
        <f>IF(InputInvoicesPaid[[#This Row],[EOMonth]]=EOMONTH(FY02_M08,0),InputInvoicesPaid[[#This Row],[Amount Invoiced]],0)</f>
        <v>0</v>
      </c>
      <c r="AE90" s="18">
        <f>IF(InputInvoicesPaid[[#This Row],[EOMonth]]=EOMONTH(FY02_M09,0),InputInvoicesPaid[[#This Row],[Amount Invoiced]],0)</f>
        <v>0</v>
      </c>
      <c r="AF90" s="18">
        <f>IF(InputInvoicesPaid[[#This Row],[EOMonth]]=EOMONTH(FY02_M10,0),InputInvoicesPaid[[#This Row],[Amount Invoiced]],0)</f>
        <v>0</v>
      </c>
      <c r="AG90" s="18">
        <f>IF(InputInvoicesPaid[[#This Row],[EOMonth]]=EOMONTH(FY02_M11,0),InputInvoicesPaid[[#This Row],[Amount Invoiced]],0)</f>
        <v>0</v>
      </c>
      <c r="AH90" s="18">
        <f>IF(InputInvoicesPaid[[#This Row],[EOMonth]]=EOMONTH(FY02_M12,0),InputInvoicesPaid[[#This Row],[Amount Invoiced]],0)</f>
        <v>0</v>
      </c>
      <c r="AI90" s="18">
        <f>IF(InputInvoicesPaid[[#This Row],[EOMonth]]=EOMONTH(FY03_M01,0),InputInvoicesPaid[[#This Row],[Amount Invoiced]],0)</f>
        <v>0</v>
      </c>
      <c r="AJ90" s="18">
        <f>IF(InputInvoicesPaid[[#This Row],[EOMonth]]=EOMONTH(FY03_M02,0),InputInvoicesPaid[[#This Row],[Amount Invoiced]],0)</f>
        <v>0</v>
      </c>
      <c r="AK90" s="18">
        <f>IF(InputInvoicesPaid[[#This Row],[EOMonth]]=EOMONTH(FY03_M03,0),InputInvoicesPaid[[#This Row],[Amount Invoiced]],0)</f>
        <v>0</v>
      </c>
      <c r="AL90" s="18">
        <f>IF(InputInvoicesPaid[[#This Row],[EOMonth]]=EOMONTH(FY03_M04,0),InputInvoicesPaid[[#This Row],[Amount Invoiced]],0)</f>
        <v>0</v>
      </c>
      <c r="AM90" s="18">
        <f>IF(InputInvoicesPaid[[#This Row],[EOMonth]]=EOMONTH(FY03_M05,0),InputInvoicesPaid[[#This Row],[Amount Invoiced]],0)</f>
        <v>0</v>
      </c>
      <c r="AN90" s="18">
        <f>IF(InputInvoicesPaid[[#This Row],[EOMonth]]=EOMONTH(FY03_M06,0),InputInvoicesPaid[[#This Row],[Amount Invoiced]],0)</f>
        <v>0</v>
      </c>
      <c r="AO90" s="18">
        <f>IF(InputInvoicesPaid[[#This Row],[EOMonth]]=EOMONTH(FY03_M07,0),InputInvoicesPaid[[#This Row],[Amount Invoiced]],0)</f>
        <v>0</v>
      </c>
      <c r="AP90" s="18">
        <f>IF(InputInvoicesPaid[[#This Row],[EOMonth]]=EOMONTH(FY03_M08,0),InputInvoicesPaid[[#This Row],[Amount Invoiced]],0)</f>
        <v>0</v>
      </c>
      <c r="AQ90" s="18">
        <f>IF(InputInvoicesPaid[[#This Row],[EOMonth]]=EOMONTH(FY03_M09,0),InputInvoicesPaid[[#This Row],[Amount Invoiced]],0)</f>
        <v>0</v>
      </c>
      <c r="AR90" s="18">
        <f>IF(InputInvoicesPaid[[#This Row],[EOMonth]]=EOMONTH(FY03_M10,0),InputInvoicesPaid[[#This Row],[Amount Invoiced]],0)</f>
        <v>0</v>
      </c>
      <c r="AS90" s="18">
        <f>IF(InputInvoicesPaid[[#This Row],[EOMonth]]=EOMONTH(FY03_M11,0),InputInvoicesPaid[[#This Row],[Amount Invoiced]],0)</f>
        <v>0</v>
      </c>
      <c r="AT90" s="18">
        <f>IF(InputInvoicesPaid[[#This Row],[EOMonth]]=EOMONTH(FY03_M12,0),InputInvoicesPaid[[#This Row],[Amount Invoiced]],0)</f>
        <v>0</v>
      </c>
      <c r="AU90" s="18">
        <f>IF(InputInvoicesPaid[[#This Row],[EOMonth]]=EOMONTH(FY04_M01,0),InputInvoicesPaid[[#This Row],[Amount Invoiced]],0)</f>
        <v>0</v>
      </c>
      <c r="AV90" s="18">
        <f>IF(InputInvoicesPaid[[#This Row],[EOMonth]]=EOMONTH(FY04_M02,0),InputInvoicesPaid[[#This Row],[Amount Invoiced]],0)</f>
        <v>0</v>
      </c>
      <c r="AW90" s="18">
        <f>IF(InputInvoicesPaid[[#This Row],[EOMonth]]=EOMONTH(FY04_M03,0),InputInvoicesPaid[[#This Row],[Amount Invoiced]],0)</f>
        <v>0</v>
      </c>
      <c r="AX90" s="18">
        <f>IF(InputInvoicesPaid[[#This Row],[EOMonth]]=EOMONTH(FY04_M04,0),InputInvoicesPaid[[#This Row],[Amount Invoiced]],0)</f>
        <v>0</v>
      </c>
      <c r="AY90" s="18">
        <f>IF(InputInvoicesPaid[[#This Row],[EOMonth]]=EOMONTH(FY04_M05,0),InputInvoicesPaid[[#This Row],[Amount Invoiced]],0)</f>
        <v>0</v>
      </c>
      <c r="AZ90" s="18">
        <f>IF(InputInvoicesPaid[[#This Row],[EOMonth]]=EOMONTH(FY04_M06,0),InputInvoicesPaid[[#This Row],[Amount Invoiced]],0)</f>
        <v>0</v>
      </c>
      <c r="BA90" s="18">
        <f>IF(InputInvoicesPaid[[#This Row],[EOMonth]]=EOMONTH(FY04_M07,0),InputInvoicesPaid[[#This Row],[Amount Invoiced]],0)</f>
        <v>0</v>
      </c>
      <c r="BB90" s="18">
        <f>IF(InputInvoicesPaid[[#This Row],[EOMonth]]=EOMONTH(FY04_M08,0),InputInvoicesPaid[[#This Row],[Amount Invoiced]],0)</f>
        <v>0</v>
      </c>
      <c r="BC90" s="18">
        <f>IF(InputInvoicesPaid[[#This Row],[EOMonth]]=EOMONTH(FY04_M09,0),InputInvoicesPaid[[#This Row],[Amount Invoiced]],0)</f>
        <v>0</v>
      </c>
      <c r="BD90" s="18">
        <f>IF(InputInvoicesPaid[[#This Row],[EOMonth]]=EOMONTH(FY04_M10,0),InputInvoicesPaid[[#This Row],[Amount Invoiced]],0)</f>
        <v>0</v>
      </c>
      <c r="BE90" s="18">
        <f>IF(InputInvoicesPaid[[#This Row],[EOMonth]]=EOMONTH(FY04_M11,0),InputInvoicesPaid[[#This Row],[Amount Invoiced]],0)</f>
        <v>0</v>
      </c>
      <c r="BF90" s="18">
        <f>IF(InputInvoicesPaid[[#This Row],[EOMonth]]=EOMONTH(FY04_M12,0),InputInvoicesPaid[[#This Row],[Amount Invoiced]],0)</f>
        <v>0</v>
      </c>
      <c r="BG90" s="18">
        <f>IF(InputInvoicesPaid[[#This Row],[EOMonth]]=EOMONTH(FY05_M01,0),InputInvoicesPaid[[#This Row],[Amount Invoiced]],0)</f>
        <v>0</v>
      </c>
      <c r="BH90" s="18">
        <f>IF(InputInvoicesPaid[[#This Row],[EOMonth]]=EOMONTH(FY05_M02,0),InputInvoicesPaid[[#This Row],[Amount Invoiced]],0)</f>
        <v>0</v>
      </c>
      <c r="BI90" s="18">
        <f>IF(InputInvoicesPaid[[#This Row],[EOMonth]]=EOMONTH(FY05_M03,0),InputInvoicesPaid[[#This Row],[Amount Invoiced]],0)</f>
        <v>0</v>
      </c>
      <c r="BJ90" s="18">
        <f>IF(InputInvoicesPaid[[#This Row],[EOMonth]]=EOMONTH(FY05_M04,0),InputInvoicesPaid[[#This Row],[Amount Invoiced]],0)</f>
        <v>0</v>
      </c>
      <c r="BK90" s="18">
        <f>IF(InputInvoicesPaid[[#This Row],[EOMonth]]=EOMONTH(FY05_M05,0),InputInvoicesPaid[[#This Row],[Amount Invoiced]],0)</f>
        <v>0</v>
      </c>
      <c r="BL90" s="18">
        <f>IF(InputInvoicesPaid[[#This Row],[EOMonth]]=EOMONTH(FY05_M06,0),InputInvoicesPaid[[#This Row],[Amount Invoiced]],0)</f>
        <v>0</v>
      </c>
      <c r="BM90" s="18">
        <f>IF(InputInvoicesPaid[[#This Row],[EOMonth]]=EOMONTH(FY05_M07,0),InputInvoicesPaid[[#This Row],[Amount Invoiced]],0)</f>
        <v>0</v>
      </c>
      <c r="BN90" s="18">
        <f>IF(InputInvoicesPaid[[#This Row],[EOMonth]]=EOMONTH(FY05_M08,0),InputInvoicesPaid[[#This Row],[Amount Invoiced]],0)</f>
        <v>0</v>
      </c>
      <c r="BO90" s="18">
        <f>IF(InputInvoicesPaid[[#This Row],[EOMonth]]=EOMONTH(FY05_M09,0),InputInvoicesPaid[[#This Row],[Amount Invoiced]],0)</f>
        <v>0</v>
      </c>
      <c r="BP90" s="18">
        <f>IF(InputInvoicesPaid[[#This Row],[EOMonth]]=EOMONTH(FY05_M10,0),InputInvoicesPaid[[#This Row],[Amount Invoiced]],0)</f>
        <v>0</v>
      </c>
      <c r="BQ90" s="18">
        <f>IF(InputInvoicesPaid[[#This Row],[EOMonth]]=EOMONTH(FY05_M11,0),InputInvoicesPaid[[#This Row],[Amount Invoiced]],0)</f>
        <v>0</v>
      </c>
      <c r="BR90" s="18">
        <f>IF(InputInvoicesPaid[[#This Row],[EOMonth]]=EOMONTH(FY05_M12,0),InputInvoicesPaid[[#This Row],[Amount Invoiced]],0)</f>
        <v>0</v>
      </c>
    </row>
    <row r="91" spans="2:70" ht="16.5" thickTop="1" thickBot="1" x14ac:dyDescent="0.3">
      <c r="B91" s="68"/>
      <c r="C91" s="6"/>
      <c r="D91" s="68"/>
      <c r="E91" s="68"/>
      <c r="F91" s="11"/>
      <c r="G91" s="6"/>
      <c r="H91" s="69" t="str">
        <f>IF(ISBLANK(InputInvoicesPaid[[#This Row],[Date Invoiced]]),"",EOMONTH(InputInvoicesPaid[[#This Row],[Date Invoiced]],0))</f>
        <v/>
      </c>
      <c r="I91" s="69"/>
      <c r="K91" s="10">
        <f>IF(InputInvoicesPaid[[#This Row],[EOMonth]]=EOMONTH(FY01_M01,0),InputInvoicesPaid[[#This Row],[Amount Invoiced]],0)</f>
        <v>0</v>
      </c>
      <c r="L91" s="10">
        <f>IF(InputInvoicesPaid[[#This Row],[EOMonth]]=EOMONTH(FY01_M02,0),InputInvoicesPaid[[#This Row],[Amount Invoiced]],0)</f>
        <v>0</v>
      </c>
      <c r="M91" s="10">
        <f>IF(InputInvoicesPaid[[#This Row],[EOMonth]]=EOMONTH(FY01_M03,0),InputInvoicesPaid[[#This Row],[Amount Invoiced]],0)</f>
        <v>0</v>
      </c>
      <c r="N91" s="10">
        <f>IF(InputInvoicesPaid[[#This Row],[EOMonth]]=EOMONTH(FY01_M04,0),InputInvoicesPaid[[#This Row],[Amount Invoiced]],0)</f>
        <v>0</v>
      </c>
      <c r="O91" s="10">
        <f>IF(InputInvoicesPaid[[#This Row],[EOMonth]]=EOMONTH(FY01_M05,0),InputInvoicesPaid[[#This Row],[Amount Invoiced]],0)</f>
        <v>0</v>
      </c>
      <c r="P91" s="10">
        <f>IF(InputInvoicesPaid[[#This Row],[EOMonth]]=EOMONTH(FY01_M06,0),InputInvoicesPaid[[#This Row],[Amount Invoiced]],0)</f>
        <v>0</v>
      </c>
      <c r="Q91" s="10">
        <f>IF(InputInvoicesPaid[[#This Row],[EOMonth]]=EOMONTH(FY01_M07,0),InputInvoicesPaid[[#This Row],[Amount Invoiced]],0)</f>
        <v>0</v>
      </c>
      <c r="R91" s="10">
        <f>IF(InputInvoicesPaid[[#This Row],[EOMonth]]=EOMONTH(FY01_M08,0),InputInvoicesPaid[[#This Row],[Amount Invoiced]],0)</f>
        <v>0</v>
      </c>
      <c r="S91" s="10">
        <f>IF(InputInvoicesPaid[[#This Row],[EOMonth]]=EOMONTH(FY01_M09,0),InputInvoicesPaid[[#This Row],[Amount Invoiced]],0)</f>
        <v>0</v>
      </c>
      <c r="T91" s="10">
        <f>IF(InputInvoicesPaid[[#This Row],[EOMonth]]=EOMONTH(FY01_M10,0),InputInvoicesPaid[[#This Row],[Amount Invoiced]],0)</f>
        <v>0</v>
      </c>
      <c r="U91" s="10">
        <f>IF(InputInvoicesPaid[[#This Row],[EOMonth]]=EOMONTH(FY01_M11,0),InputInvoicesPaid[[#This Row],[Amount Invoiced]],0)</f>
        <v>0</v>
      </c>
      <c r="V91" s="10">
        <f>IF(InputInvoicesPaid[[#This Row],[EOMonth]]=EOMONTH(FY01_M12,0),InputInvoicesPaid[[#This Row],[Amount Invoiced]],0)</f>
        <v>0</v>
      </c>
      <c r="W91" s="18">
        <f>IF(InputInvoicesPaid[[#This Row],[EOMonth]]=EOMONTH(FY02_M01,0),InputInvoicesPaid[[#This Row],[Amount Invoiced]],0)</f>
        <v>0</v>
      </c>
      <c r="X91" s="18">
        <f>IF(InputInvoicesPaid[[#This Row],[EOMonth]]=EOMONTH(FY02_M02,0),InputInvoicesPaid[[#This Row],[Amount Invoiced]],0)</f>
        <v>0</v>
      </c>
      <c r="Y91" s="18">
        <f>IF(InputInvoicesPaid[[#This Row],[EOMonth]]=EOMONTH(FY02_M03,0),InputInvoicesPaid[[#This Row],[Amount Invoiced]],0)</f>
        <v>0</v>
      </c>
      <c r="Z91" s="18">
        <f>IF(InputInvoicesPaid[[#This Row],[EOMonth]]=EOMONTH(FY02_M04,0),InputInvoicesPaid[[#This Row],[Amount Invoiced]],0)</f>
        <v>0</v>
      </c>
      <c r="AA91" s="18">
        <f>IF(InputInvoicesPaid[[#This Row],[EOMonth]]=EOMONTH(FY02_M05,0),InputInvoicesPaid[[#This Row],[Amount Invoiced]],0)</f>
        <v>0</v>
      </c>
      <c r="AB91" s="18">
        <f>IF(InputInvoicesPaid[[#This Row],[EOMonth]]=EOMONTH(FY02_M06,0),InputInvoicesPaid[[#This Row],[Amount Invoiced]],0)</f>
        <v>0</v>
      </c>
      <c r="AC91" s="18">
        <f>IF(InputInvoicesPaid[[#This Row],[EOMonth]]=EOMONTH(FY02_M07,0),InputInvoicesPaid[[#This Row],[Amount Invoiced]],0)</f>
        <v>0</v>
      </c>
      <c r="AD91" s="18">
        <f>IF(InputInvoicesPaid[[#This Row],[EOMonth]]=EOMONTH(FY02_M08,0),InputInvoicesPaid[[#This Row],[Amount Invoiced]],0)</f>
        <v>0</v>
      </c>
      <c r="AE91" s="18">
        <f>IF(InputInvoicesPaid[[#This Row],[EOMonth]]=EOMONTH(FY02_M09,0),InputInvoicesPaid[[#This Row],[Amount Invoiced]],0)</f>
        <v>0</v>
      </c>
      <c r="AF91" s="18">
        <f>IF(InputInvoicesPaid[[#This Row],[EOMonth]]=EOMONTH(FY02_M10,0),InputInvoicesPaid[[#This Row],[Amount Invoiced]],0)</f>
        <v>0</v>
      </c>
      <c r="AG91" s="18">
        <f>IF(InputInvoicesPaid[[#This Row],[EOMonth]]=EOMONTH(FY02_M11,0),InputInvoicesPaid[[#This Row],[Amount Invoiced]],0)</f>
        <v>0</v>
      </c>
      <c r="AH91" s="18">
        <f>IF(InputInvoicesPaid[[#This Row],[EOMonth]]=EOMONTH(FY02_M12,0),InputInvoicesPaid[[#This Row],[Amount Invoiced]],0)</f>
        <v>0</v>
      </c>
      <c r="AI91" s="18">
        <f>IF(InputInvoicesPaid[[#This Row],[EOMonth]]=EOMONTH(FY03_M01,0),InputInvoicesPaid[[#This Row],[Amount Invoiced]],0)</f>
        <v>0</v>
      </c>
      <c r="AJ91" s="18">
        <f>IF(InputInvoicesPaid[[#This Row],[EOMonth]]=EOMONTH(FY03_M02,0),InputInvoicesPaid[[#This Row],[Amount Invoiced]],0)</f>
        <v>0</v>
      </c>
      <c r="AK91" s="18">
        <f>IF(InputInvoicesPaid[[#This Row],[EOMonth]]=EOMONTH(FY03_M03,0),InputInvoicesPaid[[#This Row],[Amount Invoiced]],0)</f>
        <v>0</v>
      </c>
      <c r="AL91" s="18">
        <f>IF(InputInvoicesPaid[[#This Row],[EOMonth]]=EOMONTH(FY03_M04,0),InputInvoicesPaid[[#This Row],[Amount Invoiced]],0)</f>
        <v>0</v>
      </c>
      <c r="AM91" s="18">
        <f>IF(InputInvoicesPaid[[#This Row],[EOMonth]]=EOMONTH(FY03_M05,0),InputInvoicesPaid[[#This Row],[Amount Invoiced]],0)</f>
        <v>0</v>
      </c>
      <c r="AN91" s="18">
        <f>IF(InputInvoicesPaid[[#This Row],[EOMonth]]=EOMONTH(FY03_M06,0),InputInvoicesPaid[[#This Row],[Amount Invoiced]],0)</f>
        <v>0</v>
      </c>
      <c r="AO91" s="18">
        <f>IF(InputInvoicesPaid[[#This Row],[EOMonth]]=EOMONTH(FY03_M07,0),InputInvoicesPaid[[#This Row],[Amount Invoiced]],0)</f>
        <v>0</v>
      </c>
      <c r="AP91" s="18">
        <f>IF(InputInvoicesPaid[[#This Row],[EOMonth]]=EOMONTH(FY03_M08,0),InputInvoicesPaid[[#This Row],[Amount Invoiced]],0)</f>
        <v>0</v>
      </c>
      <c r="AQ91" s="18">
        <f>IF(InputInvoicesPaid[[#This Row],[EOMonth]]=EOMONTH(FY03_M09,0),InputInvoicesPaid[[#This Row],[Amount Invoiced]],0)</f>
        <v>0</v>
      </c>
      <c r="AR91" s="18">
        <f>IF(InputInvoicesPaid[[#This Row],[EOMonth]]=EOMONTH(FY03_M10,0),InputInvoicesPaid[[#This Row],[Amount Invoiced]],0)</f>
        <v>0</v>
      </c>
      <c r="AS91" s="18">
        <f>IF(InputInvoicesPaid[[#This Row],[EOMonth]]=EOMONTH(FY03_M11,0),InputInvoicesPaid[[#This Row],[Amount Invoiced]],0)</f>
        <v>0</v>
      </c>
      <c r="AT91" s="18">
        <f>IF(InputInvoicesPaid[[#This Row],[EOMonth]]=EOMONTH(FY03_M12,0),InputInvoicesPaid[[#This Row],[Amount Invoiced]],0)</f>
        <v>0</v>
      </c>
      <c r="AU91" s="18">
        <f>IF(InputInvoicesPaid[[#This Row],[EOMonth]]=EOMONTH(FY04_M01,0),InputInvoicesPaid[[#This Row],[Amount Invoiced]],0)</f>
        <v>0</v>
      </c>
      <c r="AV91" s="18">
        <f>IF(InputInvoicesPaid[[#This Row],[EOMonth]]=EOMONTH(FY04_M02,0),InputInvoicesPaid[[#This Row],[Amount Invoiced]],0)</f>
        <v>0</v>
      </c>
      <c r="AW91" s="18">
        <f>IF(InputInvoicesPaid[[#This Row],[EOMonth]]=EOMONTH(FY04_M03,0),InputInvoicesPaid[[#This Row],[Amount Invoiced]],0)</f>
        <v>0</v>
      </c>
      <c r="AX91" s="18">
        <f>IF(InputInvoicesPaid[[#This Row],[EOMonth]]=EOMONTH(FY04_M04,0),InputInvoicesPaid[[#This Row],[Amount Invoiced]],0)</f>
        <v>0</v>
      </c>
      <c r="AY91" s="18">
        <f>IF(InputInvoicesPaid[[#This Row],[EOMonth]]=EOMONTH(FY04_M05,0),InputInvoicesPaid[[#This Row],[Amount Invoiced]],0)</f>
        <v>0</v>
      </c>
      <c r="AZ91" s="18">
        <f>IF(InputInvoicesPaid[[#This Row],[EOMonth]]=EOMONTH(FY04_M06,0),InputInvoicesPaid[[#This Row],[Amount Invoiced]],0)</f>
        <v>0</v>
      </c>
      <c r="BA91" s="18">
        <f>IF(InputInvoicesPaid[[#This Row],[EOMonth]]=EOMONTH(FY04_M07,0),InputInvoicesPaid[[#This Row],[Amount Invoiced]],0)</f>
        <v>0</v>
      </c>
      <c r="BB91" s="18">
        <f>IF(InputInvoicesPaid[[#This Row],[EOMonth]]=EOMONTH(FY04_M08,0),InputInvoicesPaid[[#This Row],[Amount Invoiced]],0)</f>
        <v>0</v>
      </c>
      <c r="BC91" s="18">
        <f>IF(InputInvoicesPaid[[#This Row],[EOMonth]]=EOMONTH(FY04_M09,0),InputInvoicesPaid[[#This Row],[Amount Invoiced]],0)</f>
        <v>0</v>
      </c>
      <c r="BD91" s="18">
        <f>IF(InputInvoicesPaid[[#This Row],[EOMonth]]=EOMONTH(FY04_M10,0),InputInvoicesPaid[[#This Row],[Amount Invoiced]],0)</f>
        <v>0</v>
      </c>
      <c r="BE91" s="18">
        <f>IF(InputInvoicesPaid[[#This Row],[EOMonth]]=EOMONTH(FY04_M11,0),InputInvoicesPaid[[#This Row],[Amount Invoiced]],0)</f>
        <v>0</v>
      </c>
      <c r="BF91" s="18">
        <f>IF(InputInvoicesPaid[[#This Row],[EOMonth]]=EOMONTH(FY04_M12,0),InputInvoicesPaid[[#This Row],[Amount Invoiced]],0)</f>
        <v>0</v>
      </c>
      <c r="BG91" s="18">
        <f>IF(InputInvoicesPaid[[#This Row],[EOMonth]]=EOMONTH(FY05_M01,0),InputInvoicesPaid[[#This Row],[Amount Invoiced]],0)</f>
        <v>0</v>
      </c>
      <c r="BH91" s="18">
        <f>IF(InputInvoicesPaid[[#This Row],[EOMonth]]=EOMONTH(FY05_M02,0),InputInvoicesPaid[[#This Row],[Amount Invoiced]],0)</f>
        <v>0</v>
      </c>
      <c r="BI91" s="18">
        <f>IF(InputInvoicesPaid[[#This Row],[EOMonth]]=EOMONTH(FY05_M03,0),InputInvoicesPaid[[#This Row],[Amount Invoiced]],0)</f>
        <v>0</v>
      </c>
      <c r="BJ91" s="18">
        <f>IF(InputInvoicesPaid[[#This Row],[EOMonth]]=EOMONTH(FY05_M04,0),InputInvoicesPaid[[#This Row],[Amount Invoiced]],0)</f>
        <v>0</v>
      </c>
      <c r="BK91" s="18">
        <f>IF(InputInvoicesPaid[[#This Row],[EOMonth]]=EOMONTH(FY05_M05,0),InputInvoicesPaid[[#This Row],[Amount Invoiced]],0)</f>
        <v>0</v>
      </c>
      <c r="BL91" s="18">
        <f>IF(InputInvoicesPaid[[#This Row],[EOMonth]]=EOMONTH(FY05_M06,0),InputInvoicesPaid[[#This Row],[Amount Invoiced]],0)</f>
        <v>0</v>
      </c>
      <c r="BM91" s="18">
        <f>IF(InputInvoicesPaid[[#This Row],[EOMonth]]=EOMONTH(FY05_M07,0),InputInvoicesPaid[[#This Row],[Amount Invoiced]],0)</f>
        <v>0</v>
      </c>
      <c r="BN91" s="18">
        <f>IF(InputInvoicesPaid[[#This Row],[EOMonth]]=EOMONTH(FY05_M08,0),InputInvoicesPaid[[#This Row],[Amount Invoiced]],0)</f>
        <v>0</v>
      </c>
      <c r="BO91" s="18">
        <f>IF(InputInvoicesPaid[[#This Row],[EOMonth]]=EOMONTH(FY05_M09,0),InputInvoicesPaid[[#This Row],[Amount Invoiced]],0)</f>
        <v>0</v>
      </c>
      <c r="BP91" s="18">
        <f>IF(InputInvoicesPaid[[#This Row],[EOMonth]]=EOMONTH(FY05_M10,0),InputInvoicesPaid[[#This Row],[Amount Invoiced]],0)</f>
        <v>0</v>
      </c>
      <c r="BQ91" s="18">
        <f>IF(InputInvoicesPaid[[#This Row],[EOMonth]]=EOMONTH(FY05_M11,0),InputInvoicesPaid[[#This Row],[Amount Invoiced]],0)</f>
        <v>0</v>
      </c>
      <c r="BR91" s="18">
        <f>IF(InputInvoicesPaid[[#This Row],[EOMonth]]=EOMONTH(FY05_M12,0),InputInvoicesPaid[[#This Row],[Amount Invoiced]],0)</f>
        <v>0</v>
      </c>
    </row>
    <row r="92" spans="2:70" ht="16.5" thickTop="1" thickBot="1" x14ac:dyDescent="0.3">
      <c r="B92" s="68"/>
      <c r="C92" s="6"/>
      <c r="D92" s="68"/>
      <c r="E92" s="68"/>
      <c r="F92" s="11"/>
      <c r="G92" s="6"/>
      <c r="H92" s="69" t="str">
        <f>IF(ISBLANK(InputInvoicesPaid[[#This Row],[Date Invoiced]]),"",EOMONTH(InputInvoicesPaid[[#This Row],[Date Invoiced]],0))</f>
        <v/>
      </c>
      <c r="I92" s="69"/>
      <c r="K92" s="10">
        <f>IF(InputInvoicesPaid[[#This Row],[EOMonth]]=EOMONTH(FY01_M01,0),InputInvoicesPaid[[#This Row],[Amount Invoiced]],0)</f>
        <v>0</v>
      </c>
      <c r="L92" s="10">
        <f>IF(InputInvoicesPaid[[#This Row],[EOMonth]]=EOMONTH(FY01_M02,0),InputInvoicesPaid[[#This Row],[Amount Invoiced]],0)</f>
        <v>0</v>
      </c>
      <c r="M92" s="10">
        <f>IF(InputInvoicesPaid[[#This Row],[EOMonth]]=EOMONTH(FY01_M03,0),InputInvoicesPaid[[#This Row],[Amount Invoiced]],0)</f>
        <v>0</v>
      </c>
      <c r="N92" s="10">
        <f>IF(InputInvoicesPaid[[#This Row],[EOMonth]]=EOMONTH(FY01_M04,0),InputInvoicesPaid[[#This Row],[Amount Invoiced]],0)</f>
        <v>0</v>
      </c>
      <c r="O92" s="10">
        <f>IF(InputInvoicesPaid[[#This Row],[EOMonth]]=EOMONTH(FY01_M05,0),InputInvoicesPaid[[#This Row],[Amount Invoiced]],0)</f>
        <v>0</v>
      </c>
      <c r="P92" s="10">
        <f>IF(InputInvoicesPaid[[#This Row],[EOMonth]]=EOMONTH(FY01_M06,0),InputInvoicesPaid[[#This Row],[Amount Invoiced]],0)</f>
        <v>0</v>
      </c>
      <c r="Q92" s="10">
        <f>IF(InputInvoicesPaid[[#This Row],[EOMonth]]=EOMONTH(FY01_M07,0),InputInvoicesPaid[[#This Row],[Amount Invoiced]],0)</f>
        <v>0</v>
      </c>
      <c r="R92" s="10">
        <f>IF(InputInvoicesPaid[[#This Row],[EOMonth]]=EOMONTH(FY01_M08,0),InputInvoicesPaid[[#This Row],[Amount Invoiced]],0)</f>
        <v>0</v>
      </c>
      <c r="S92" s="10">
        <f>IF(InputInvoicesPaid[[#This Row],[EOMonth]]=EOMONTH(FY01_M09,0),InputInvoicesPaid[[#This Row],[Amount Invoiced]],0)</f>
        <v>0</v>
      </c>
      <c r="T92" s="10">
        <f>IF(InputInvoicesPaid[[#This Row],[EOMonth]]=EOMONTH(FY01_M10,0),InputInvoicesPaid[[#This Row],[Amount Invoiced]],0)</f>
        <v>0</v>
      </c>
      <c r="U92" s="10">
        <f>IF(InputInvoicesPaid[[#This Row],[EOMonth]]=EOMONTH(FY01_M11,0),InputInvoicesPaid[[#This Row],[Amount Invoiced]],0)</f>
        <v>0</v>
      </c>
      <c r="V92" s="10">
        <f>IF(InputInvoicesPaid[[#This Row],[EOMonth]]=EOMONTH(FY01_M12,0),InputInvoicesPaid[[#This Row],[Amount Invoiced]],0)</f>
        <v>0</v>
      </c>
      <c r="W92" s="18">
        <f>IF(InputInvoicesPaid[[#This Row],[EOMonth]]=EOMONTH(FY02_M01,0),InputInvoicesPaid[[#This Row],[Amount Invoiced]],0)</f>
        <v>0</v>
      </c>
      <c r="X92" s="18">
        <f>IF(InputInvoicesPaid[[#This Row],[EOMonth]]=EOMONTH(FY02_M02,0),InputInvoicesPaid[[#This Row],[Amount Invoiced]],0)</f>
        <v>0</v>
      </c>
      <c r="Y92" s="18">
        <f>IF(InputInvoicesPaid[[#This Row],[EOMonth]]=EOMONTH(FY02_M03,0),InputInvoicesPaid[[#This Row],[Amount Invoiced]],0)</f>
        <v>0</v>
      </c>
      <c r="Z92" s="18">
        <f>IF(InputInvoicesPaid[[#This Row],[EOMonth]]=EOMONTH(FY02_M04,0),InputInvoicesPaid[[#This Row],[Amount Invoiced]],0)</f>
        <v>0</v>
      </c>
      <c r="AA92" s="18">
        <f>IF(InputInvoicesPaid[[#This Row],[EOMonth]]=EOMONTH(FY02_M05,0),InputInvoicesPaid[[#This Row],[Amount Invoiced]],0)</f>
        <v>0</v>
      </c>
      <c r="AB92" s="18">
        <f>IF(InputInvoicesPaid[[#This Row],[EOMonth]]=EOMONTH(FY02_M06,0),InputInvoicesPaid[[#This Row],[Amount Invoiced]],0)</f>
        <v>0</v>
      </c>
      <c r="AC92" s="18">
        <f>IF(InputInvoicesPaid[[#This Row],[EOMonth]]=EOMONTH(FY02_M07,0),InputInvoicesPaid[[#This Row],[Amount Invoiced]],0)</f>
        <v>0</v>
      </c>
      <c r="AD92" s="18">
        <f>IF(InputInvoicesPaid[[#This Row],[EOMonth]]=EOMONTH(FY02_M08,0),InputInvoicesPaid[[#This Row],[Amount Invoiced]],0)</f>
        <v>0</v>
      </c>
      <c r="AE92" s="18">
        <f>IF(InputInvoicesPaid[[#This Row],[EOMonth]]=EOMONTH(FY02_M09,0),InputInvoicesPaid[[#This Row],[Amount Invoiced]],0)</f>
        <v>0</v>
      </c>
      <c r="AF92" s="18">
        <f>IF(InputInvoicesPaid[[#This Row],[EOMonth]]=EOMONTH(FY02_M10,0),InputInvoicesPaid[[#This Row],[Amount Invoiced]],0)</f>
        <v>0</v>
      </c>
      <c r="AG92" s="18">
        <f>IF(InputInvoicesPaid[[#This Row],[EOMonth]]=EOMONTH(FY02_M11,0),InputInvoicesPaid[[#This Row],[Amount Invoiced]],0)</f>
        <v>0</v>
      </c>
      <c r="AH92" s="18">
        <f>IF(InputInvoicesPaid[[#This Row],[EOMonth]]=EOMONTH(FY02_M12,0),InputInvoicesPaid[[#This Row],[Amount Invoiced]],0)</f>
        <v>0</v>
      </c>
      <c r="AI92" s="18">
        <f>IF(InputInvoicesPaid[[#This Row],[EOMonth]]=EOMONTH(FY03_M01,0),InputInvoicesPaid[[#This Row],[Amount Invoiced]],0)</f>
        <v>0</v>
      </c>
      <c r="AJ92" s="18">
        <f>IF(InputInvoicesPaid[[#This Row],[EOMonth]]=EOMONTH(FY03_M02,0),InputInvoicesPaid[[#This Row],[Amount Invoiced]],0)</f>
        <v>0</v>
      </c>
      <c r="AK92" s="18">
        <f>IF(InputInvoicesPaid[[#This Row],[EOMonth]]=EOMONTH(FY03_M03,0),InputInvoicesPaid[[#This Row],[Amount Invoiced]],0)</f>
        <v>0</v>
      </c>
      <c r="AL92" s="18">
        <f>IF(InputInvoicesPaid[[#This Row],[EOMonth]]=EOMONTH(FY03_M04,0),InputInvoicesPaid[[#This Row],[Amount Invoiced]],0)</f>
        <v>0</v>
      </c>
      <c r="AM92" s="18">
        <f>IF(InputInvoicesPaid[[#This Row],[EOMonth]]=EOMONTH(FY03_M05,0),InputInvoicesPaid[[#This Row],[Amount Invoiced]],0)</f>
        <v>0</v>
      </c>
      <c r="AN92" s="18">
        <f>IF(InputInvoicesPaid[[#This Row],[EOMonth]]=EOMONTH(FY03_M06,0),InputInvoicesPaid[[#This Row],[Amount Invoiced]],0)</f>
        <v>0</v>
      </c>
      <c r="AO92" s="18">
        <f>IF(InputInvoicesPaid[[#This Row],[EOMonth]]=EOMONTH(FY03_M07,0),InputInvoicesPaid[[#This Row],[Amount Invoiced]],0)</f>
        <v>0</v>
      </c>
      <c r="AP92" s="18">
        <f>IF(InputInvoicesPaid[[#This Row],[EOMonth]]=EOMONTH(FY03_M08,0),InputInvoicesPaid[[#This Row],[Amount Invoiced]],0)</f>
        <v>0</v>
      </c>
      <c r="AQ92" s="18">
        <f>IF(InputInvoicesPaid[[#This Row],[EOMonth]]=EOMONTH(FY03_M09,0),InputInvoicesPaid[[#This Row],[Amount Invoiced]],0)</f>
        <v>0</v>
      </c>
      <c r="AR92" s="18">
        <f>IF(InputInvoicesPaid[[#This Row],[EOMonth]]=EOMONTH(FY03_M10,0),InputInvoicesPaid[[#This Row],[Amount Invoiced]],0)</f>
        <v>0</v>
      </c>
      <c r="AS92" s="18">
        <f>IF(InputInvoicesPaid[[#This Row],[EOMonth]]=EOMONTH(FY03_M11,0),InputInvoicesPaid[[#This Row],[Amount Invoiced]],0)</f>
        <v>0</v>
      </c>
      <c r="AT92" s="18">
        <f>IF(InputInvoicesPaid[[#This Row],[EOMonth]]=EOMONTH(FY03_M12,0),InputInvoicesPaid[[#This Row],[Amount Invoiced]],0)</f>
        <v>0</v>
      </c>
      <c r="AU92" s="18">
        <f>IF(InputInvoicesPaid[[#This Row],[EOMonth]]=EOMONTH(FY04_M01,0),InputInvoicesPaid[[#This Row],[Amount Invoiced]],0)</f>
        <v>0</v>
      </c>
      <c r="AV92" s="18">
        <f>IF(InputInvoicesPaid[[#This Row],[EOMonth]]=EOMONTH(FY04_M02,0),InputInvoicesPaid[[#This Row],[Amount Invoiced]],0)</f>
        <v>0</v>
      </c>
      <c r="AW92" s="18">
        <f>IF(InputInvoicesPaid[[#This Row],[EOMonth]]=EOMONTH(FY04_M03,0),InputInvoicesPaid[[#This Row],[Amount Invoiced]],0)</f>
        <v>0</v>
      </c>
      <c r="AX92" s="18">
        <f>IF(InputInvoicesPaid[[#This Row],[EOMonth]]=EOMONTH(FY04_M04,0),InputInvoicesPaid[[#This Row],[Amount Invoiced]],0)</f>
        <v>0</v>
      </c>
      <c r="AY92" s="18">
        <f>IF(InputInvoicesPaid[[#This Row],[EOMonth]]=EOMONTH(FY04_M05,0),InputInvoicesPaid[[#This Row],[Amount Invoiced]],0)</f>
        <v>0</v>
      </c>
      <c r="AZ92" s="18">
        <f>IF(InputInvoicesPaid[[#This Row],[EOMonth]]=EOMONTH(FY04_M06,0),InputInvoicesPaid[[#This Row],[Amount Invoiced]],0)</f>
        <v>0</v>
      </c>
      <c r="BA92" s="18">
        <f>IF(InputInvoicesPaid[[#This Row],[EOMonth]]=EOMONTH(FY04_M07,0),InputInvoicesPaid[[#This Row],[Amount Invoiced]],0)</f>
        <v>0</v>
      </c>
      <c r="BB92" s="18">
        <f>IF(InputInvoicesPaid[[#This Row],[EOMonth]]=EOMONTH(FY04_M08,0),InputInvoicesPaid[[#This Row],[Amount Invoiced]],0)</f>
        <v>0</v>
      </c>
      <c r="BC92" s="18">
        <f>IF(InputInvoicesPaid[[#This Row],[EOMonth]]=EOMONTH(FY04_M09,0),InputInvoicesPaid[[#This Row],[Amount Invoiced]],0)</f>
        <v>0</v>
      </c>
      <c r="BD92" s="18">
        <f>IF(InputInvoicesPaid[[#This Row],[EOMonth]]=EOMONTH(FY04_M10,0),InputInvoicesPaid[[#This Row],[Amount Invoiced]],0)</f>
        <v>0</v>
      </c>
      <c r="BE92" s="18">
        <f>IF(InputInvoicesPaid[[#This Row],[EOMonth]]=EOMONTH(FY04_M11,0),InputInvoicesPaid[[#This Row],[Amount Invoiced]],0)</f>
        <v>0</v>
      </c>
      <c r="BF92" s="18">
        <f>IF(InputInvoicesPaid[[#This Row],[EOMonth]]=EOMONTH(FY04_M12,0),InputInvoicesPaid[[#This Row],[Amount Invoiced]],0)</f>
        <v>0</v>
      </c>
      <c r="BG92" s="18">
        <f>IF(InputInvoicesPaid[[#This Row],[EOMonth]]=EOMONTH(FY05_M01,0),InputInvoicesPaid[[#This Row],[Amount Invoiced]],0)</f>
        <v>0</v>
      </c>
      <c r="BH92" s="18">
        <f>IF(InputInvoicesPaid[[#This Row],[EOMonth]]=EOMONTH(FY05_M02,0),InputInvoicesPaid[[#This Row],[Amount Invoiced]],0)</f>
        <v>0</v>
      </c>
      <c r="BI92" s="18">
        <f>IF(InputInvoicesPaid[[#This Row],[EOMonth]]=EOMONTH(FY05_M03,0),InputInvoicesPaid[[#This Row],[Amount Invoiced]],0)</f>
        <v>0</v>
      </c>
      <c r="BJ92" s="18">
        <f>IF(InputInvoicesPaid[[#This Row],[EOMonth]]=EOMONTH(FY05_M04,0),InputInvoicesPaid[[#This Row],[Amount Invoiced]],0)</f>
        <v>0</v>
      </c>
      <c r="BK92" s="18">
        <f>IF(InputInvoicesPaid[[#This Row],[EOMonth]]=EOMONTH(FY05_M05,0),InputInvoicesPaid[[#This Row],[Amount Invoiced]],0)</f>
        <v>0</v>
      </c>
      <c r="BL92" s="18">
        <f>IF(InputInvoicesPaid[[#This Row],[EOMonth]]=EOMONTH(FY05_M06,0),InputInvoicesPaid[[#This Row],[Amount Invoiced]],0)</f>
        <v>0</v>
      </c>
      <c r="BM92" s="18">
        <f>IF(InputInvoicesPaid[[#This Row],[EOMonth]]=EOMONTH(FY05_M07,0),InputInvoicesPaid[[#This Row],[Amount Invoiced]],0)</f>
        <v>0</v>
      </c>
      <c r="BN92" s="18">
        <f>IF(InputInvoicesPaid[[#This Row],[EOMonth]]=EOMONTH(FY05_M08,0),InputInvoicesPaid[[#This Row],[Amount Invoiced]],0)</f>
        <v>0</v>
      </c>
      <c r="BO92" s="18">
        <f>IF(InputInvoicesPaid[[#This Row],[EOMonth]]=EOMONTH(FY05_M09,0),InputInvoicesPaid[[#This Row],[Amount Invoiced]],0)</f>
        <v>0</v>
      </c>
      <c r="BP92" s="18">
        <f>IF(InputInvoicesPaid[[#This Row],[EOMonth]]=EOMONTH(FY05_M10,0),InputInvoicesPaid[[#This Row],[Amount Invoiced]],0)</f>
        <v>0</v>
      </c>
      <c r="BQ92" s="18">
        <f>IF(InputInvoicesPaid[[#This Row],[EOMonth]]=EOMONTH(FY05_M11,0),InputInvoicesPaid[[#This Row],[Amount Invoiced]],0)</f>
        <v>0</v>
      </c>
      <c r="BR92" s="18">
        <f>IF(InputInvoicesPaid[[#This Row],[EOMonth]]=EOMONTH(FY05_M12,0),InputInvoicesPaid[[#This Row],[Amount Invoiced]],0)</f>
        <v>0</v>
      </c>
    </row>
    <row r="93" spans="2:70" ht="16.5" thickTop="1" thickBot="1" x14ac:dyDescent="0.3">
      <c r="B93" s="68"/>
      <c r="C93" s="6"/>
      <c r="D93" s="68"/>
      <c r="E93" s="68"/>
      <c r="F93" s="11"/>
      <c r="G93" s="6"/>
      <c r="H93" s="69" t="str">
        <f>IF(ISBLANK(InputInvoicesPaid[[#This Row],[Date Invoiced]]),"",EOMONTH(InputInvoicesPaid[[#This Row],[Date Invoiced]],0))</f>
        <v/>
      </c>
      <c r="I93" s="69"/>
      <c r="K93" s="10">
        <f>IF(InputInvoicesPaid[[#This Row],[EOMonth]]=EOMONTH(FY01_M01,0),InputInvoicesPaid[[#This Row],[Amount Invoiced]],0)</f>
        <v>0</v>
      </c>
      <c r="L93" s="10">
        <f>IF(InputInvoicesPaid[[#This Row],[EOMonth]]=EOMONTH(FY01_M02,0),InputInvoicesPaid[[#This Row],[Amount Invoiced]],0)</f>
        <v>0</v>
      </c>
      <c r="M93" s="10">
        <f>IF(InputInvoicesPaid[[#This Row],[EOMonth]]=EOMONTH(FY01_M03,0),InputInvoicesPaid[[#This Row],[Amount Invoiced]],0)</f>
        <v>0</v>
      </c>
      <c r="N93" s="10">
        <f>IF(InputInvoicesPaid[[#This Row],[EOMonth]]=EOMONTH(FY01_M04,0),InputInvoicesPaid[[#This Row],[Amount Invoiced]],0)</f>
        <v>0</v>
      </c>
      <c r="O93" s="10">
        <f>IF(InputInvoicesPaid[[#This Row],[EOMonth]]=EOMONTH(FY01_M05,0),InputInvoicesPaid[[#This Row],[Amount Invoiced]],0)</f>
        <v>0</v>
      </c>
      <c r="P93" s="10">
        <f>IF(InputInvoicesPaid[[#This Row],[EOMonth]]=EOMONTH(FY01_M06,0),InputInvoicesPaid[[#This Row],[Amount Invoiced]],0)</f>
        <v>0</v>
      </c>
      <c r="Q93" s="10">
        <f>IF(InputInvoicesPaid[[#This Row],[EOMonth]]=EOMONTH(FY01_M07,0),InputInvoicesPaid[[#This Row],[Amount Invoiced]],0)</f>
        <v>0</v>
      </c>
      <c r="R93" s="10">
        <f>IF(InputInvoicesPaid[[#This Row],[EOMonth]]=EOMONTH(FY01_M08,0),InputInvoicesPaid[[#This Row],[Amount Invoiced]],0)</f>
        <v>0</v>
      </c>
      <c r="S93" s="10">
        <f>IF(InputInvoicesPaid[[#This Row],[EOMonth]]=EOMONTH(FY01_M09,0),InputInvoicesPaid[[#This Row],[Amount Invoiced]],0)</f>
        <v>0</v>
      </c>
      <c r="T93" s="10">
        <f>IF(InputInvoicesPaid[[#This Row],[EOMonth]]=EOMONTH(FY01_M10,0),InputInvoicesPaid[[#This Row],[Amount Invoiced]],0)</f>
        <v>0</v>
      </c>
      <c r="U93" s="10">
        <f>IF(InputInvoicesPaid[[#This Row],[EOMonth]]=EOMONTH(FY01_M11,0),InputInvoicesPaid[[#This Row],[Amount Invoiced]],0)</f>
        <v>0</v>
      </c>
      <c r="V93" s="10">
        <f>IF(InputInvoicesPaid[[#This Row],[EOMonth]]=EOMONTH(FY01_M12,0),InputInvoicesPaid[[#This Row],[Amount Invoiced]],0)</f>
        <v>0</v>
      </c>
      <c r="W93" s="18">
        <f>IF(InputInvoicesPaid[[#This Row],[EOMonth]]=EOMONTH(FY02_M01,0),InputInvoicesPaid[[#This Row],[Amount Invoiced]],0)</f>
        <v>0</v>
      </c>
      <c r="X93" s="18">
        <f>IF(InputInvoicesPaid[[#This Row],[EOMonth]]=EOMONTH(FY02_M02,0),InputInvoicesPaid[[#This Row],[Amount Invoiced]],0)</f>
        <v>0</v>
      </c>
      <c r="Y93" s="18">
        <f>IF(InputInvoicesPaid[[#This Row],[EOMonth]]=EOMONTH(FY02_M03,0),InputInvoicesPaid[[#This Row],[Amount Invoiced]],0)</f>
        <v>0</v>
      </c>
      <c r="Z93" s="18">
        <f>IF(InputInvoicesPaid[[#This Row],[EOMonth]]=EOMONTH(FY02_M04,0),InputInvoicesPaid[[#This Row],[Amount Invoiced]],0)</f>
        <v>0</v>
      </c>
      <c r="AA93" s="18">
        <f>IF(InputInvoicesPaid[[#This Row],[EOMonth]]=EOMONTH(FY02_M05,0),InputInvoicesPaid[[#This Row],[Amount Invoiced]],0)</f>
        <v>0</v>
      </c>
      <c r="AB93" s="18">
        <f>IF(InputInvoicesPaid[[#This Row],[EOMonth]]=EOMONTH(FY02_M06,0),InputInvoicesPaid[[#This Row],[Amount Invoiced]],0)</f>
        <v>0</v>
      </c>
      <c r="AC93" s="18">
        <f>IF(InputInvoicesPaid[[#This Row],[EOMonth]]=EOMONTH(FY02_M07,0),InputInvoicesPaid[[#This Row],[Amount Invoiced]],0)</f>
        <v>0</v>
      </c>
      <c r="AD93" s="18">
        <f>IF(InputInvoicesPaid[[#This Row],[EOMonth]]=EOMONTH(FY02_M08,0),InputInvoicesPaid[[#This Row],[Amount Invoiced]],0)</f>
        <v>0</v>
      </c>
      <c r="AE93" s="18">
        <f>IF(InputInvoicesPaid[[#This Row],[EOMonth]]=EOMONTH(FY02_M09,0),InputInvoicesPaid[[#This Row],[Amount Invoiced]],0)</f>
        <v>0</v>
      </c>
      <c r="AF93" s="18">
        <f>IF(InputInvoicesPaid[[#This Row],[EOMonth]]=EOMONTH(FY02_M10,0),InputInvoicesPaid[[#This Row],[Amount Invoiced]],0)</f>
        <v>0</v>
      </c>
      <c r="AG93" s="18">
        <f>IF(InputInvoicesPaid[[#This Row],[EOMonth]]=EOMONTH(FY02_M11,0),InputInvoicesPaid[[#This Row],[Amount Invoiced]],0)</f>
        <v>0</v>
      </c>
      <c r="AH93" s="18">
        <f>IF(InputInvoicesPaid[[#This Row],[EOMonth]]=EOMONTH(FY02_M12,0),InputInvoicesPaid[[#This Row],[Amount Invoiced]],0)</f>
        <v>0</v>
      </c>
      <c r="AI93" s="18">
        <f>IF(InputInvoicesPaid[[#This Row],[EOMonth]]=EOMONTH(FY03_M01,0),InputInvoicesPaid[[#This Row],[Amount Invoiced]],0)</f>
        <v>0</v>
      </c>
      <c r="AJ93" s="18">
        <f>IF(InputInvoicesPaid[[#This Row],[EOMonth]]=EOMONTH(FY03_M02,0),InputInvoicesPaid[[#This Row],[Amount Invoiced]],0)</f>
        <v>0</v>
      </c>
      <c r="AK93" s="18">
        <f>IF(InputInvoicesPaid[[#This Row],[EOMonth]]=EOMONTH(FY03_M03,0),InputInvoicesPaid[[#This Row],[Amount Invoiced]],0)</f>
        <v>0</v>
      </c>
      <c r="AL93" s="18">
        <f>IF(InputInvoicesPaid[[#This Row],[EOMonth]]=EOMONTH(FY03_M04,0),InputInvoicesPaid[[#This Row],[Amount Invoiced]],0)</f>
        <v>0</v>
      </c>
      <c r="AM93" s="18">
        <f>IF(InputInvoicesPaid[[#This Row],[EOMonth]]=EOMONTH(FY03_M05,0),InputInvoicesPaid[[#This Row],[Amount Invoiced]],0)</f>
        <v>0</v>
      </c>
      <c r="AN93" s="18">
        <f>IF(InputInvoicesPaid[[#This Row],[EOMonth]]=EOMONTH(FY03_M06,0),InputInvoicesPaid[[#This Row],[Amount Invoiced]],0)</f>
        <v>0</v>
      </c>
      <c r="AO93" s="18">
        <f>IF(InputInvoicesPaid[[#This Row],[EOMonth]]=EOMONTH(FY03_M07,0),InputInvoicesPaid[[#This Row],[Amount Invoiced]],0)</f>
        <v>0</v>
      </c>
      <c r="AP93" s="18">
        <f>IF(InputInvoicesPaid[[#This Row],[EOMonth]]=EOMONTH(FY03_M08,0),InputInvoicesPaid[[#This Row],[Amount Invoiced]],0)</f>
        <v>0</v>
      </c>
      <c r="AQ93" s="18">
        <f>IF(InputInvoicesPaid[[#This Row],[EOMonth]]=EOMONTH(FY03_M09,0),InputInvoicesPaid[[#This Row],[Amount Invoiced]],0)</f>
        <v>0</v>
      </c>
      <c r="AR93" s="18">
        <f>IF(InputInvoicesPaid[[#This Row],[EOMonth]]=EOMONTH(FY03_M10,0),InputInvoicesPaid[[#This Row],[Amount Invoiced]],0)</f>
        <v>0</v>
      </c>
      <c r="AS93" s="18">
        <f>IF(InputInvoicesPaid[[#This Row],[EOMonth]]=EOMONTH(FY03_M11,0),InputInvoicesPaid[[#This Row],[Amount Invoiced]],0)</f>
        <v>0</v>
      </c>
      <c r="AT93" s="18">
        <f>IF(InputInvoicesPaid[[#This Row],[EOMonth]]=EOMONTH(FY03_M12,0),InputInvoicesPaid[[#This Row],[Amount Invoiced]],0)</f>
        <v>0</v>
      </c>
      <c r="AU93" s="18">
        <f>IF(InputInvoicesPaid[[#This Row],[EOMonth]]=EOMONTH(FY04_M01,0),InputInvoicesPaid[[#This Row],[Amount Invoiced]],0)</f>
        <v>0</v>
      </c>
      <c r="AV93" s="18">
        <f>IF(InputInvoicesPaid[[#This Row],[EOMonth]]=EOMONTH(FY04_M02,0),InputInvoicesPaid[[#This Row],[Amount Invoiced]],0)</f>
        <v>0</v>
      </c>
      <c r="AW93" s="18">
        <f>IF(InputInvoicesPaid[[#This Row],[EOMonth]]=EOMONTH(FY04_M03,0),InputInvoicesPaid[[#This Row],[Amount Invoiced]],0)</f>
        <v>0</v>
      </c>
      <c r="AX93" s="18">
        <f>IF(InputInvoicesPaid[[#This Row],[EOMonth]]=EOMONTH(FY04_M04,0),InputInvoicesPaid[[#This Row],[Amount Invoiced]],0)</f>
        <v>0</v>
      </c>
      <c r="AY93" s="18">
        <f>IF(InputInvoicesPaid[[#This Row],[EOMonth]]=EOMONTH(FY04_M05,0),InputInvoicesPaid[[#This Row],[Amount Invoiced]],0)</f>
        <v>0</v>
      </c>
      <c r="AZ93" s="18">
        <f>IF(InputInvoicesPaid[[#This Row],[EOMonth]]=EOMONTH(FY04_M06,0),InputInvoicesPaid[[#This Row],[Amount Invoiced]],0)</f>
        <v>0</v>
      </c>
      <c r="BA93" s="18">
        <f>IF(InputInvoicesPaid[[#This Row],[EOMonth]]=EOMONTH(FY04_M07,0),InputInvoicesPaid[[#This Row],[Amount Invoiced]],0)</f>
        <v>0</v>
      </c>
      <c r="BB93" s="18">
        <f>IF(InputInvoicesPaid[[#This Row],[EOMonth]]=EOMONTH(FY04_M08,0),InputInvoicesPaid[[#This Row],[Amount Invoiced]],0)</f>
        <v>0</v>
      </c>
      <c r="BC93" s="18">
        <f>IF(InputInvoicesPaid[[#This Row],[EOMonth]]=EOMONTH(FY04_M09,0),InputInvoicesPaid[[#This Row],[Amount Invoiced]],0)</f>
        <v>0</v>
      </c>
      <c r="BD93" s="18">
        <f>IF(InputInvoicesPaid[[#This Row],[EOMonth]]=EOMONTH(FY04_M10,0),InputInvoicesPaid[[#This Row],[Amount Invoiced]],0)</f>
        <v>0</v>
      </c>
      <c r="BE93" s="18">
        <f>IF(InputInvoicesPaid[[#This Row],[EOMonth]]=EOMONTH(FY04_M11,0),InputInvoicesPaid[[#This Row],[Amount Invoiced]],0)</f>
        <v>0</v>
      </c>
      <c r="BF93" s="18">
        <f>IF(InputInvoicesPaid[[#This Row],[EOMonth]]=EOMONTH(FY04_M12,0),InputInvoicesPaid[[#This Row],[Amount Invoiced]],0)</f>
        <v>0</v>
      </c>
      <c r="BG93" s="18">
        <f>IF(InputInvoicesPaid[[#This Row],[EOMonth]]=EOMONTH(FY05_M01,0),InputInvoicesPaid[[#This Row],[Amount Invoiced]],0)</f>
        <v>0</v>
      </c>
      <c r="BH93" s="18">
        <f>IF(InputInvoicesPaid[[#This Row],[EOMonth]]=EOMONTH(FY05_M02,0),InputInvoicesPaid[[#This Row],[Amount Invoiced]],0)</f>
        <v>0</v>
      </c>
      <c r="BI93" s="18">
        <f>IF(InputInvoicesPaid[[#This Row],[EOMonth]]=EOMONTH(FY05_M03,0),InputInvoicesPaid[[#This Row],[Amount Invoiced]],0)</f>
        <v>0</v>
      </c>
      <c r="BJ93" s="18">
        <f>IF(InputInvoicesPaid[[#This Row],[EOMonth]]=EOMONTH(FY05_M04,0),InputInvoicesPaid[[#This Row],[Amount Invoiced]],0)</f>
        <v>0</v>
      </c>
      <c r="BK93" s="18">
        <f>IF(InputInvoicesPaid[[#This Row],[EOMonth]]=EOMONTH(FY05_M05,0),InputInvoicesPaid[[#This Row],[Amount Invoiced]],0)</f>
        <v>0</v>
      </c>
      <c r="BL93" s="18">
        <f>IF(InputInvoicesPaid[[#This Row],[EOMonth]]=EOMONTH(FY05_M06,0),InputInvoicesPaid[[#This Row],[Amount Invoiced]],0)</f>
        <v>0</v>
      </c>
      <c r="BM93" s="18">
        <f>IF(InputInvoicesPaid[[#This Row],[EOMonth]]=EOMONTH(FY05_M07,0),InputInvoicesPaid[[#This Row],[Amount Invoiced]],0)</f>
        <v>0</v>
      </c>
      <c r="BN93" s="18">
        <f>IF(InputInvoicesPaid[[#This Row],[EOMonth]]=EOMONTH(FY05_M08,0),InputInvoicesPaid[[#This Row],[Amount Invoiced]],0)</f>
        <v>0</v>
      </c>
      <c r="BO93" s="18">
        <f>IF(InputInvoicesPaid[[#This Row],[EOMonth]]=EOMONTH(FY05_M09,0),InputInvoicesPaid[[#This Row],[Amount Invoiced]],0)</f>
        <v>0</v>
      </c>
      <c r="BP93" s="18">
        <f>IF(InputInvoicesPaid[[#This Row],[EOMonth]]=EOMONTH(FY05_M10,0),InputInvoicesPaid[[#This Row],[Amount Invoiced]],0)</f>
        <v>0</v>
      </c>
      <c r="BQ93" s="18">
        <f>IF(InputInvoicesPaid[[#This Row],[EOMonth]]=EOMONTH(FY05_M11,0),InputInvoicesPaid[[#This Row],[Amount Invoiced]],0)</f>
        <v>0</v>
      </c>
      <c r="BR93" s="18">
        <f>IF(InputInvoicesPaid[[#This Row],[EOMonth]]=EOMONTH(FY05_M12,0),InputInvoicesPaid[[#This Row],[Amount Invoiced]],0)</f>
        <v>0</v>
      </c>
    </row>
    <row r="94" spans="2:70" ht="16.5" thickTop="1" thickBot="1" x14ac:dyDescent="0.3">
      <c r="B94" s="68"/>
      <c r="C94" s="6"/>
      <c r="D94" s="68"/>
      <c r="E94" s="68"/>
      <c r="F94" s="11"/>
      <c r="G94" s="6"/>
      <c r="H94" s="69" t="str">
        <f>IF(ISBLANK(InputInvoicesPaid[[#This Row],[Date Invoiced]]),"",EOMONTH(InputInvoicesPaid[[#This Row],[Date Invoiced]],0))</f>
        <v/>
      </c>
      <c r="I94" s="69"/>
      <c r="K94" s="10">
        <f>IF(InputInvoicesPaid[[#This Row],[EOMonth]]=EOMONTH(FY01_M01,0),InputInvoicesPaid[[#This Row],[Amount Invoiced]],0)</f>
        <v>0</v>
      </c>
      <c r="L94" s="10">
        <f>IF(InputInvoicesPaid[[#This Row],[EOMonth]]=EOMONTH(FY01_M02,0),InputInvoicesPaid[[#This Row],[Amount Invoiced]],0)</f>
        <v>0</v>
      </c>
      <c r="M94" s="10">
        <f>IF(InputInvoicesPaid[[#This Row],[EOMonth]]=EOMONTH(FY01_M03,0),InputInvoicesPaid[[#This Row],[Amount Invoiced]],0)</f>
        <v>0</v>
      </c>
      <c r="N94" s="10">
        <f>IF(InputInvoicesPaid[[#This Row],[EOMonth]]=EOMONTH(FY01_M04,0),InputInvoicesPaid[[#This Row],[Amount Invoiced]],0)</f>
        <v>0</v>
      </c>
      <c r="O94" s="10">
        <f>IF(InputInvoicesPaid[[#This Row],[EOMonth]]=EOMONTH(FY01_M05,0),InputInvoicesPaid[[#This Row],[Amount Invoiced]],0)</f>
        <v>0</v>
      </c>
      <c r="P94" s="10">
        <f>IF(InputInvoicesPaid[[#This Row],[EOMonth]]=EOMONTH(FY01_M06,0),InputInvoicesPaid[[#This Row],[Amount Invoiced]],0)</f>
        <v>0</v>
      </c>
      <c r="Q94" s="10">
        <f>IF(InputInvoicesPaid[[#This Row],[EOMonth]]=EOMONTH(FY01_M07,0),InputInvoicesPaid[[#This Row],[Amount Invoiced]],0)</f>
        <v>0</v>
      </c>
      <c r="R94" s="10">
        <f>IF(InputInvoicesPaid[[#This Row],[EOMonth]]=EOMONTH(FY01_M08,0),InputInvoicesPaid[[#This Row],[Amount Invoiced]],0)</f>
        <v>0</v>
      </c>
      <c r="S94" s="10">
        <f>IF(InputInvoicesPaid[[#This Row],[EOMonth]]=EOMONTH(FY01_M09,0),InputInvoicesPaid[[#This Row],[Amount Invoiced]],0)</f>
        <v>0</v>
      </c>
      <c r="T94" s="10">
        <f>IF(InputInvoicesPaid[[#This Row],[EOMonth]]=EOMONTH(FY01_M10,0),InputInvoicesPaid[[#This Row],[Amount Invoiced]],0)</f>
        <v>0</v>
      </c>
      <c r="U94" s="10">
        <f>IF(InputInvoicesPaid[[#This Row],[EOMonth]]=EOMONTH(FY01_M11,0),InputInvoicesPaid[[#This Row],[Amount Invoiced]],0)</f>
        <v>0</v>
      </c>
      <c r="V94" s="10">
        <f>IF(InputInvoicesPaid[[#This Row],[EOMonth]]=EOMONTH(FY01_M12,0),InputInvoicesPaid[[#This Row],[Amount Invoiced]],0)</f>
        <v>0</v>
      </c>
      <c r="W94" s="18">
        <f>IF(InputInvoicesPaid[[#This Row],[EOMonth]]=EOMONTH(FY02_M01,0),InputInvoicesPaid[[#This Row],[Amount Invoiced]],0)</f>
        <v>0</v>
      </c>
      <c r="X94" s="18">
        <f>IF(InputInvoicesPaid[[#This Row],[EOMonth]]=EOMONTH(FY02_M02,0),InputInvoicesPaid[[#This Row],[Amount Invoiced]],0)</f>
        <v>0</v>
      </c>
      <c r="Y94" s="18">
        <f>IF(InputInvoicesPaid[[#This Row],[EOMonth]]=EOMONTH(FY02_M03,0),InputInvoicesPaid[[#This Row],[Amount Invoiced]],0)</f>
        <v>0</v>
      </c>
      <c r="Z94" s="18">
        <f>IF(InputInvoicesPaid[[#This Row],[EOMonth]]=EOMONTH(FY02_M04,0),InputInvoicesPaid[[#This Row],[Amount Invoiced]],0)</f>
        <v>0</v>
      </c>
      <c r="AA94" s="18">
        <f>IF(InputInvoicesPaid[[#This Row],[EOMonth]]=EOMONTH(FY02_M05,0),InputInvoicesPaid[[#This Row],[Amount Invoiced]],0)</f>
        <v>0</v>
      </c>
      <c r="AB94" s="18">
        <f>IF(InputInvoicesPaid[[#This Row],[EOMonth]]=EOMONTH(FY02_M06,0),InputInvoicesPaid[[#This Row],[Amount Invoiced]],0)</f>
        <v>0</v>
      </c>
      <c r="AC94" s="18">
        <f>IF(InputInvoicesPaid[[#This Row],[EOMonth]]=EOMONTH(FY02_M07,0),InputInvoicesPaid[[#This Row],[Amount Invoiced]],0)</f>
        <v>0</v>
      </c>
      <c r="AD94" s="18">
        <f>IF(InputInvoicesPaid[[#This Row],[EOMonth]]=EOMONTH(FY02_M08,0),InputInvoicesPaid[[#This Row],[Amount Invoiced]],0)</f>
        <v>0</v>
      </c>
      <c r="AE94" s="18">
        <f>IF(InputInvoicesPaid[[#This Row],[EOMonth]]=EOMONTH(FY02_M09,0),InputInvoicesPaid[[#This Row],[Amount Invoiced]],0)</f>
        <v>0</v>
      </c>
      <c r="AF94" s="18">
        <f>IF(InputInvoicesPaid[[#This Row],[EOMonth]]=EOMONTH(FY02_M10,0),InputInvoicesPaid[[#This Row],[Amount Invoiced]],0)</f>
        <v>0</v>
      </c>
      <c r="AG94" s="18">
        <f>IF(InputInvoicesPaid[[#This Row],[EOMonth]]=EOMONTH(FY02_M11,0),InputInvoicesPaid[[#This Row],[Amount Invoiced]],0)</f>
        <v>0</v>
      </c>
      <c r="AH94" s="18">
        <f>IF(InputInvoicesPaid[[#This Row],[EOMonth]]=EOMONTH(FY02_M12,0),InputInvoicesPaid[[#This Row],[Amount Invoiced]],0)</f>
        <v>0</v>
      </c>
      <c r="AI94" s="18">
        <f>IF(InputInvoicesPaid[[#This Row],[EOMonth]]=EOMONTH(FY03_M01,0),InputInvoicesPaid[[#This Row],[Amount Invoiced]],0)</f>
        <v>0</v>
      </c>
      <c r="AJ94" s="18">
        <f>IF(InputInvoicesPaid[[#This Row],[EOMonth]]=EOMONTH(FY03_M02,0),InputInvoicesPaid[[#This Row],[Amount Invoiced]],0)</f>
        <v>0</v>
      </c>
      <c r="AK94" s="18">
        <f>IF(InputInvoicesPaid[[#This Row],[EOMonth]]=EOMONTH(FY03_M03,0),InputInvoicesPaid[[#This Row],[Amount Invoiced]],0)</f>
        <v>0</v>
      </c>
      <c r="AL94" s="18">
        <f>IF(InputInvoicesPaid[[#This Row],[EOMonth]]=EOMONTH(FY03_M04,0),InputInvoicesPaid[[#This Row],[Amount Invoiced]],0)</f>
        <v>0</v>
      </c>
      <c r="AM94" s="18">
        <f>IF(InputInvoicesPaid[[#This Row],[EOMonth]]=EOMONTH(FY03_M05,0),InputInvoicesPaid[[#This Row],[Amount Invoiced]],0)</f>
        <v>0</v>
      </c>
      <c r="AN94" s="18">
        <f>IF(InputInvoicesPaid[[#This Row],[EOMonth]]=EOMONTH(FY03_M06,0),InputInvoicesPaid[[#This Row],[Amount Invoiced]],0)</f>
        <v>0</v>
      </c>
      <c r="AO94" s="18">
        <f>IF(InputInvoicesPaid[[#This Row],[EOMonth]]=EOMONTH(FY03_M07,0),InputInvoicesPaid[[#This Row],[Amount Invoiced]],0)</f>
        <v>0</v>
      </c>
      <c r="AP94" s="18">
        <f>IF(InputInvoicesPaid[[#This Row],[EOMonth]]=EOMONTH(FY03_M08,0),InputInvoicesPaid[[#This Row],[Amount Invoiced]],0)</f>
        <v>0</v>
      </c>
      <c r="AQ94" s="18">
        <f>IF(InputInvoicesPaid[[#This Row],[EOMonth]]=EOMONTH(FY03_M09,0),InputInvoicesPaid[[#This Row],[Amount Invoiced]],0)</f>
        <v>0</v>
      </c>
      <c r="AR94" s="18">
        <f>IF(InputInvoicesPaid[[#This Row],[EOMonth]]=EOMONTH(FY03_M10,0),InputInvoicesPaid[[#This Row],[Amount Invoiced]],0)</f>
        <v>0</v>
      </c>
      <c r="AS94" s="18">
        <f>IF(InputInvoicesPaid[[#This Row],[EOMonth]]=EOMONTH(FY03_M11,0),InputInvoicesPaid[[#This Row],[Amount Invoiced]],0)</f>
        <v>0</v>
      </c>
      <c r="AT94" s="18">
        <f>IF(InputInvoicesPaid[[#This Row],[EOMonth]]=EOMONTH(FY03_M12,0),InputInvoicesPaid[[#This Row],[Amount Invoiced]],0)</f>
        <v>0</v>
      </c>
      <c r="AU94" s="18">
        <f>IF(InputInvoicesPaid[[#This Row],[EOMonth]]=EOMONTH(FY04_M01,0),InputInvoicesPaid[[#This Row],[Amount Invoiced]],0)</f>
        <v>0</v>
      </c>
      <c r="AV94" s="18">
        <f>IF(InputInvoicesPaid[[#This Row],[EOMonth]]=EOMONTH(FY04_M02,0),InputInvoicesPaid[[#This Row],[Amount Invoiced]],0)</f>
        <v>0</v>
      </c>
      <c r="AW94" s="18">
        <f>IF(InputInvoicesPaid[[#This Row],[EOMonth]]=EOMONTH(FY04_M03,0),InputInvoicesPaid[[#This Row],[Amount Invoiced]],0)</f>
        <v>0</v>
      </c>
      <c r="AX94" s="18">
        <f>IF(InputInvoicesPaid[[#This Row],[EOMonth]]=EOMONTH(FY04_M04,0),InputInvoicesPaid[[#This Row],[Amount Invoiced]],0)</f>
        <v>0</v>
      </c>
      <c r="AY94" s="18">
        <f>IF(InputInvoicesPaid[[#This Row],[EOMonth]]=EOMONTH(FY04_M05,0),InputInvoicesPaid[[#This Row],[Amount Invoiced]],0)</f>
        <v>0</v>
      </c>
      <c r="AZ94" s="18">
        <f>IF(InputInvoicesPaid[[#This Row],[EOMonth]]=EOMONTH(FY04_M06,0),InputInvoicesPaid[[#This Row],[Amount Invoiced]],0)</f>
        <v>0</v>
      </c>
      <c r="BA94" s="18">
        <f>IF(InputInvoicesPaid[[#This Row],[EOMonth]]=EOMONTH(FY04_M07,0),InputInvoicesPaid[[#This Row],[Amount Invoiced]],0)</f>
        <v>0</v>
      </c>
      <c r="BB94" s="18">
        <f>IF(InputInvoicesPaid[[#This Row],[EOMonth]]=EOMONTH(FY04_M08,0),InputInvoicesPaid[[#This Row],[Amount Invoiced]],0)</f>
        <v>0</v>
      </c>
      <c r="BC94" s="18">
        <f>IF(InputInvoicesPaid[[#This Row],[EOMonth]]=EOMONTH(FY04_M09,0),InputInvoicesPaid[[#This Row],[Amount Invoiced]],0)</f>
        <v>0</v>
      </c>
      <c r="BD94" s="18">
        <f>IF(InputInvoicesPaid[[#This Row],[EOMonth]]=EOMONTH(FY04_M10,0),InputInvoicesPaid[[#This Row],[Amount Invoiced]],0)</f>
        <v>0</v>
      </c>
      <c r="BE94" s="18">
        <f>IF(InputInvoicesPaid[[#This Row],[EOMonth]]=EOMONTH(FY04_M11,0),InputInvoicesPaid[[#This Row],[Amount Invoiced]],0)</f>
        <v>0</v>
      </c>
      <c r="BF94" s="18">
        <f>IF(InputInvoicesPaid[[#This Row],[EOMonth]]=EOMONTH(FY04_M12,0),InputInvoicesPaid[[#This Row],[Amount Invoiced]],0)</f>
        <v>0</v>
      </c>
      <c r="BG94" s="18">
        <f>IF(InputInvoicesPaid[[#This Row],[EOMonth]]=EOMONTH(FY05_M01,0),InputInvoicesPaid[[#This Row],[Amount Invoiced]],0)</f>
        <v>0</v>
      </c>
      <c r="BH94" s="18">
        <f>IF(InputInvoicesPaid[[#This Row],[EOMonth]]=EOMONTH(FY05_M02,0),InputInvoicesPaid[[#This Row],[Amount Invoiced]],0)</f>
        <v>0</v>
      </c>
      <c r="BI94" s="18">
        <f>IF(InputInvoicesPaid[[#This Row],[EOMonth]]=EOMONTH(FY05_M03,0),InputInvoicesPaid[[#This Row],[Amount Invoiced]],0)</f>
        <v>0</v>
      </c>
      <c r="BJ94" s="18">
        <f>IF(InputInvoicesPaid[[#This Row],[EOMonth]]=EOMONTH(FY05_M04,0),InputInvoicesPaid[[#This Row],[Amount Invoiced]],0)</f>
        <v>0</v>
      </c>
      <c r="BK94" s="18">
        <f>IF(InputInvoicesPaid[[#This Row],[EOMonth]]=EOMONTH(FY05_M05,0),InputInvoicesPaid[[#This Row],[Amount Invoiced]],0)</f>
        <v>0</v>
      </c>
      <c r="BL94" s="18">
        <f>IF(InputInvoicesPaid[[#This Row],[EOMonth]]=EOMONTH(FY05_M06,0),InputInvoicesPaid[[#This Row],[Amount Invoiced]],0)</f>
        <v>0</v>
      </c>
      <c r="BM94" s="18">
        <f>IF(InputInvoicesPaid[[#This Row],[EOMonth]]=EOMONTH(FY05_M07,0),InputInvoicesPaid[[#This Row],[Amount Invoiced]],0)</f>
        <v>0</v>
      </c>
      <c r="BN94" s="18">
        <f>IF(InputInvoicesPaid[[#This Row],[EOMonth]]=EOMONTH(FY05_M08,0),InputInvoicesPaid[[#This Row],[Amount Invoiced]],0)</f>
        <v>0</v>
      </c>
      <c r="BO94" s="18">
        <f>IF(InputInvoicesPaid[[#This Row],[EOMonth]]=EOMONTH(FY05_M09,0),InputInvoicesPaid[[#This Row],[Amount Invoiced]],0)</f>
        <v>0</v>
      </c>
      <c r="BP94" s="18">
        <f>IF(InputInvoicesPaid[[#This Row],[EOMonth]]=EOMONTH(FY05_M10,0),InputInvoicesPaid[[#This Row],[Amount Invoiced]],0)</f>
        <v>0</v>
      </c>
      <c r="BQ94" s="18">
        <f>IF(InputInvoicesPaid[[#This Row],[EOMonth]]=EOMONTH(FY05_M11,0),InputInvoicesPaid[[#This Row],[Amount Invoiced]],0)</f>
        <v>0</v>
      </c>
      <c r="BR94" s="18">
        <f>IF(InputInvoicesPaid[[#This Row],[EOMonth]]=EOMONTH(FY05_M12,0),InputInvoicesPaid[[#This Row],[Amount Invoiced]],0)</f>
        <v>0</v>
      </c>
    </row>
    <row r="95" spans="2:70" ht="16.5" thickTop="1" thickBot="1" x14ac:dyDescent="0.3">
      <c r="B95" s="68"/>
      <c r="C95" s="6"/>
      <c r="D95" s="68"/>
      <c r="E95" s="68"/>
      <c r="F95" s="11"/>
      <c r="G95" s="6"/>
      <c r="H95" s="69" t="str">
        <f>IF(ISBLANK(InputInvoicesPaid[[#This Row],[Date Invoiced]]),"",EOMONTH(InputInvoicesPaid[[#This Row],[Date Invoiced]],0))</f>
        <v/>
      </c>
      <c r="I95" s="69"/>
      <c r="K95" s="10">
        <f>IF(InputInvoicesPaid[[#This Row],[EOMonth]]=EOMONTH(FY01_M01,0),InputInvoicesPaid[[#This Row],[Amount Invoiced]],0)</f>
        <v>0</v>
      </c>
      <c r="L95" s="10">
        <f>IF(InputInvoicesPaid[[#This Row],[EOMonth]]=EOMONTH(FY01_M02,0),InputInvoicesPaid[[#This Row],[Amount Invoiced]],0)</f>
        <v>0</v>
      </c>
      <c r="M95" s="10">
        <f>IF(InputInvoicesPaid[[#This Row],[EOMonth]]=EOMONTH(FY01_M03,0),InputInvoicesPaid[[#This Row],[Amount Invoiced]],0)</f>
        <v>0</v>
      </c>
      <c r="N95" s="10">
        <f>IF(InputInvoicesPaid[[#This Row],[EOMonth]]=EOMONTH(FY01_M04,0),InputInvoicesPaid[[#This Row],[Amount Invoiced]],0)</f>
        <v>0</v>
      </c>
      <c r="O95" s="10">
        <f>IF(InputInvoicesPaid[[#This Row],[EOMonth]]=EOMONTH(FY01_M05,0),InputInvoicesPaid[[#This Row],[Amount Invoiced]],0)</f>
        <v>0</v>
      </c>
      <c r="P95" s="10">
        <f>IF(InputInvoicesPaid[[#This Row],[EOMonth]]=EOMONTH(FY01_M06,0),InputInvoicesPaid[[#This Row],[Amount Invoiced]],0)</f>
        <v>0</v>
      </c>
      <c r="Q95" s="10">
        <f>IF(InputInvoicesPaid[[#This Row],[EOMonth]]=EOMONTH(FY01_M07,0),InputInvoicesPaid[[#This Row],[Amount Invoiced]],0)</f>
        <v>0</v>
      </c>
      <c r="R95" s="10">
        <f>IF(InputInvoicesPaid[[#This Row],[EOMonth]]=EOMONTH(FY01_M08,0),InputInvoicesPaid[[#This Row],[Amount Invoiced]],0)</f>
        <v>0</v>
      </c>
      <c r="S95" s="10">
        <f>IF(InputInvoicesPaid[[#This Row],[EOMonth]]=EOMONTH(FY01_M09,0),InputInvoicesPaid[[#This Row],[Amount Invoiced]],0)</f>
        <v>0</v>
      </c>
      <c r="T95" s="10">
        <f>IF(InputInvoicesPaid[[#This Row],[EOMonth]]=EOMONTH(FY01_M10,0),InputInvoicesPaid[[#This Row],[Amount Invoiced]],0)</f>
        <v>0</v>
      </c>
      <c r="U95" s="10">
        <f>IF(InputInvoicesPaid[[#This Row],[EOMonth]]=EOMONTH(FY01_M11,0),InputInvoicesPaid[[#This Row],[Amount Invoiced]],0)</f>
        <v>0</v>
      </c>
      <c r="V95" s="10">
        <f>IF(InputInvoicesPaid[[#This Row],[EOMonth]]=EOMONTH(FY01_M12,0),InputInvoicesPaid[[#This Row],[Amount Invoiced]],0)</f>
        <v>0</v>
      </c>
      <c r="W95" s="18">
        <f>IF(InputInvoicesPaid[[#This Row],[EOMonth]]=EOMONTH(FY02_M01,0),InputInvoicesPaid[[#This Row],[Amount Invoiced]],0)</f>
        <v>0</v>
      </c>
      <c r="X95" s="18">
        <f>IF(InputInvoicesPaid[[#This Row],[EOMonth]]=EOMONTH(FY02_M02,0),InputInvoicesPaid[[#This Row],[Amount Invoiced]],0)</f>
        <v>0</v>
      </c>
      <c r="Y95" s="18">
        <f>IF(InputInvoicesPaid[[#This Row],[EOMonth]]=EOMONTH(FY02_M03,0),InputInvoicesPaid[[#This Row],[Amount Invoiced]],0)</f>
        <v>0</v>
      </c>
      <c r="Z95" s="18">
        <f>IF(InputInvoicesPaid[[#This Row],[EOMonth]]=EOMONTH(FY02_M04,0),InputInvoicesPaid[[#This Row],[Amount Invoiced]],0)</f>
        <v>0</v>
      </c>
      <c r="AA95" s="18">
        <f>IF(InputInvoicesPaid[[#This Row],[EOMonth]]=EOMONTH(FY02_M05,0),InputInvoicesPaid[[#This Row],[Amount Invoiced]],0)</f>
        <v>0</v>
      </c>
      <c r="AB95" s="18">
        <f>IF(InputInvoicesPaid[[#This Row],[EOMonth]]=EOMONTH(FY02_M06,0),InputInvoicesPaid[[#This Row],[Amount Invoiced]],0)</f>
        <v>0</v>
      </c>
      <c r="AC95" s="18">
        <f>IF(InputInvoicesPaid[[#This Row],[EOMonth]]=EOMONTH(FY02_M07,0),InputInvoicesPaid[[#This Row],[Amount Invoiced]],0)</f>
        <v>0</v>
      </c>
      <c r="AD95" s="18">
        <f>IF(InputInvoicesPaid[[#This Row],[EOMonth]]=EOMONTH(FY02_M08,0),InputInvoicesPaid[[#This Row],[Amount Invoiced]],0)</f>
        <v>0</v>
      </c>
      <c r="AE95" s="18">
        <f>IF(InputInvoicesPaid[[#This Row],[EOMonth]]=EOMONTH(FY02_M09,0),InputInvoicesPaid[[#This Row],[Amount Invoiced]],0)</f>
        <v>0</v>
      </c>
      <c r="AF95" s="18">
        <f>IF(InputInvoicesPaid[[#This Row],[EOMonth]]=EOMONTH(FY02_M10,0),InputInvoicesPaid[[#This Row],[Amount Invoiced]],0)</f>
        <v>0</v>
      </c>
      <c r="AG95" s="18">
        <f>IF(InputInvoicesPaid[[#This Row],[EOMonth]]=EOMONTH(FY02_M11,0),InputInvoicesPaid[[#This Row],[Amount Invoiced]],0)</f>
        <v>0</v>
      </c>
      <c r="AH95" s="18">
        <f>IF(InputInvoicesPaid[[#This Row],[EOMonth]]=EOMONTH(FY02_M12,0),InputInvoicesPaid[[#This Row],[Amount Invoiced]],0)</f>
        <v>0</v>
      </c>
      <c r="AI95" s="18">
        <f>IF(InputInvoicesPaid[[#This Row],[EOMonth]]=EOMONTH(FY03_M01,0),InputInvoicesPaid[[#This Row],[Amount Invoiced]],0)</f>
        <v>0</v>
      </c>
      <c r="AJ95" s="18">
        <f>IF(InputInvoicesPaid[[#This Row],[EOMonth]]=EOMONTH(FY03_M02,0),InputInvoicesPaid[[#This Row],[Amount Invoiced]],0)</f>
        <v>0</v>
      </c>
      <c r="AK95" s="18">
        <f>IF(InputInvoicesPaid[[#This Row],[EOMonth]]=EOMONTH(FY03_M03,0),InputInvoicesPaid[[#This Row],[Amount Invoiced]],0)</f>
        <v>0</v>
      </c>
      <c r="AL95" s="18">
        <f>IF(InputInvoicesPaid[[#This Row],[EOMonth]]=EOMONTH(FY03_M04,0),InputInvoicesPaid[[#This Row],[Amount Invoiced]],0)</f>
        <v>0</v>
      </c>
      <c r="AM95" s="18">
        <f>IF(InputInvoicesPaid[[#This Row],[EOMonth]]=EOMONTH(FY03_M05,0),InputInvoicesPaid[[#This Row],[Amount Invoiced]],0)</f>
        <v>0</v>
      </c>
      <c r="AN95" s="18">
        <f>IF(InputInvoicesPaid[[#This Row],[EOMonth]]=EOMONTH(FY03_M06,0),InputInvoicesPaid[[#This Row],[Amount Invoiced]],0)</f>
        <v>0</v>
      </c>
      <c r="AO95" s="18">
        <f>IF(InputInvoicesPaid[[#This Row],[EOMonth]]=EOMONTH(FY03_M07,0),InputInvoicesPaid[[#This Row],[Amount Invoiced]],0)</f>
        <v>0</v>
      </c>
      <c r="AP95" s="18">
        <f>IF(InputInvoicesPaid[[#This Row],[EOMonth]]=EOMONTH(FY03_M08,0),InputInvoicesPaid[[#This Row],[Amount Invoiced]],0)</f>
        <v>0</v>
      </c>
      <c r="AQ95" s="18">
        <f>IF(InputInvoicesPaid[[#This Row],[EOMonth]]=EOMONTH(FY03_M09,0),InputInvoicesPaid[[#This Row],[Amount Invoiced]],0)</f>
        <v>0</v>
      </c>
      <c r="AR95" s="18">
        <f>IF(InputInvoicesPaid[[#This Row],[EOMonth]]=EOMONTH(FY03_M10,0),InputInvoicesPaid[[#This Row],[Amount Invoiced]],0)</f>
        <v>0</v>
      </c>
      <c r="AS95" s="18">
        <f>IF(InputInvoicesPaid[[#This Row],[EOMonth]]=EOMONTH(FY03_M11,0),InputInvoicesPaid[[#This Row],[Amount Invoiced]],0)</f>
        <v>0</v>
      </c>
      <c r="AT95" s="18">
        <f>IF(InputInvoicesPaid[[#This Row],[EOMonth]]=EOMONTH(FY03_M12,0),InputInvoicesPaid[[#This Row],[Amount Invoiced]],0)</f>
        <v>0</v>
      </c>
      <c r="AU95" s="18">
        <f>IF(InputInvoicesPaid[[#This Row],[EOMonth]]=EOMONTH(FY04_M01,0),InputInvoicesPaid[[#This Row],[Amount Invoiced]],0)</f>
        <v>0</v>
      </c>
      <c r="AV95" s="18">
        <f>IF(InputInvoicesPaid[[#This Row],[EOMonth]]=EOMONTH(FY04_M02,0),InputInvoicesPaid[[#This Row],[Amount Invoiced]],0)</f>
        <v>0</v>
      </c>
      <c r="AW95" s="18">
        <f>IF(InputInvoicesPaid[[#This Row],[EOMonth]]=EOMONTH(FY04_M03,0),InputInvoicesPaid[[#This Row],[Amount Invoiced]],0)</f>
        <v>0</v>
      </c>
      <c r="AX95" s="18">
        <f>IF(InputInvoicesPaid[[#This Row],[EOMonth]]=EOMONTH(FY04_M04,0),InputInvoicesPaid[[#This Row],[Amount Invoiced]],0)</f>
        <v>0</v>
      </c>
      <c r="AY95" s="18">
        <f>IF(InputInvoicesPaid[[#This Row],[EOMonth]]=EOMONTH(FY04_M05,0),InputInvoicesPaid[[#This Row],[Amount Invoiced]],0)</f>
        <v>0</v>
      </c>
      <c r="AZ95" s="18">
        <f>IF(InputInvoicesPaid[[#This Row],[EOMonth]]=EOMONTH(FY04_M06,0),InputInvoicesPaid[[#This Row],[Amount Invoiced]],0)</f>
        <v>0</v>
      </c>
      <c r="BA95" s="18">
        <f>IF(InputInvoicesPaid[[#This Row],[EOMonth]]=EOMONTH(FY04_M07,0),InputInvoicesPaid[[#This Row],[Amount Invoiced]],0)</f>
        <v>0</v>
      </c>
      <c r="BB95" s="18">
        <f>IF(InputInvoicesPaid[[#This Row],[EOMonth]]=EOMONTH(FY04_M08,0),InputInvoicesPaid[[#This Row],[Amount Invoiced]],0)</f>
        <v>0</v>
      </c>
      <c r="BC95" s="18">
        <f>IF(InputInvoicesPaid[[#This Row],[EOMonth]]=EOMONTH(FY04_M09,0),InputInvoicesPaid[[#This Row],[Amount Invoiced]],0)</f>
        <v>0</v>
      </c>
      <c r="BD95" s="18">
        <f>IF(InputInvoicesPaid[[#This Row],[EOMonth]]=EOMONTH(FY04_M10,0),InputInvoicesPaid[[#This Row],[Amount Invoiced]],0)</f>
        <v>0</v>
      </c>
      <c r="BE95" s="18">
        <f>IF(InputInvoicesPaid[[#This Row],[EOMonth]]=EOMONTH(FY04_M11,0),InputInvoicesPaid[[#This Row],[Amount Invoiced]],0)</f>
        <v>0</v>
      </c>
      <c r="BF95" s="18">
        <f>IF(InputInvoicesPaid[[#This Row],[EOMonth]]=EOMONTH(FY04_M12,0),InputInvoicesPaid[[#This Row],[Amount Invoiced]],0)</f>
        <v>0</v>
      </c>
      <c r="BG95" s="18">
        <f>IF(InputInvoicesPaid[[#This Row],[EOMonth]]=EOMONTH(FY05_M01,0),InputInvoicesPaid[[#This Row],[Amount Invoiced]],0)</f>
        <v>0</v>
      </c>
      <c r="BH95" s="18">
        <f>IF(InputInvoicesPaid[[#This Row],[EOMonth]]=EOMONTH(FY05_M02,0),InputInvoicesPaid[[#This Row],[Amount Invoiced]],0)</f>
        <v>0</v>
      </c>
      <c r="BI95" s="18">
        <f>IF(InputInvoicesPaid[[#This Row],[EOMonth]]=EOMONTH(FY05_M03,0),InputInvoicesPaid[[#This Row],[Amount Invoiced]],0)</f>
        <v>0</v>
      </c>
      <c r="BJ95" s="18">
        <f>IF(InputInvoicesPaid[[#This Row],[EOMonth]]=EOMONTH(FY05_M04,0),InputInvoicesPaid[[#This Row],[Amount Invoiced]],0)</f>
        <v>0</v>
      </c>
      <c r="BK95" s="18">
        <f>IF(InputInvoicesPaid[[#This Row],[EOMonth]]=EOMONTH(FY05_M05,0),InputInvoicesPaid[[#This Row],[Amount Invoiced]],0)</f>
        <v>0</v>
      </c>
      <c r="BL95" s="18">
        <f>IF(InputInvoicesPaid[[#This Row],[EOMonth]]=EOMONTH(FY05_M06,0),InputInvoicesPaid[[#This Row],[Amount Invoiced]],0)</f>
        <v>0</v>
      </c>
      <c r="BM95" s="18">
        <f>IF(InputInvoicesPaid[[#This Row],[EOMonth]]=EOMONTH(FY05_M07,0),InputInvoicesPaid[[#This Row],[Amount Invoiced]],0)</f>
        <v>0</v>
      </c>
      <c r="BN95" s="18">
        <f>IF(InputInvoicesPaid[[#This Row],[EOMonth]]=EOMONTH(FY05_M08,0),InputInvoicesPaid[[#This Row],[Amount Invoiced]],0)</f>
        <v>0</v>
      </c>
      <c r="BO95" s="18">
        <f>IF(InputInvoicesPaid[[#This Row],[EOMonth]]=EOMONTH(FY05_M09,0),InputInvoicesPaid[[#This Row],[Amount Invoiced]],0)</f>
        <v>0</v>
      </c>
      <c r="BP95" s="18">
        <f>IF(InputInvoicesPaid[[#This Row],[EOMonth]]=EOMONTH(FY05_M10,0),InputInvoicesPaid[[#This Row],[Amount Invoiced]],0)</f>
        <v>0</v>
      </c>
      <c r="BQ95" s="18">
        <f>IF(InputInvoicesPaid[[#This Row],[EOMonth]]=EOMONTH(FY05_M11,0),InputInvoicesPaid[[#This Row],[Amount Invoiced]],0)</f>
        <v>0</v>
      </c>
      <c r="BR95" s="18">
        <f>IF(InputInvoicesPaid[[#This Row],[EOMonth]]=EOMONTH(FY05_M12,0),InputInvoicesPaid[[#This Row],[Amount Invoiced]],0)</f>
        <v>0</v>
      </c>
    </row>
    <row r="96" spans="2:70" ht="16.5" thickTop="1" thickBot="1" x14ac:dyDescent="0.3">
      <c r="B96" s="68"/>
      <c r="C96" s="6"/>
      <c r="D96" s="68"/>
      <c r="E96" s="68"/>
      <c r="F96" s="11"/>
      <c r="G96" s="6"/>
      <c r="H96" s="69" t="str">
        <f>IF(ISBLANK(InputInvoicesPaid[[#This Row],[Date Invoiced]]),"",EOMONTH(InputInvoicesPaid[[#This Row],[Date Invoiced]],0))</f>
        <v/>
      </c>
      <c r="I96" s="69"/>
      <c r="K96" s="10">
        <f>IF(InputInvoicesPaid[[#This Row],[EOMonth]]=EOMONTH(FY01_M01,0),InputInvoicesPaid[[#This Row],[Amount Invoiced]],0)</f>
        <v>0</v>
      </c>
      <c r="L96" s="10">
        <f>IF(InputInvoicesPaid[[#This Row],[EOMonth]]=EOMONTH(FY01_M02,0),InputInvoicesPaid[[#This Row],[Amount Invoiced]],0)</f>
        <v>0</v>
      </c>
      <c r="M96" s="10">
        <f>IF(InputInvoicesPaid[[#This Row],[EOMonth]]=EOMONTH(FY01_M03,0),InputInvoicesPaid[[#This Row],[Amount Invoiced]],0)</f>
        <v>0</v>
      </c>
      <c r="N96" s="10">
        <f>IF(InputInvoicesPaid[[#This Row],[EOMonth]]=EOMONTH(FY01_M04,0),InputInvoicesPaid[[#This Row],[Amount Invoiced]],0)</f>
        <v>0</v>
      </c>
      <c r="O96" s="10">
        <f>IF(InputInvoicesPaid[[#This Row],[EOMonth]]=EOMONTH(FY01_M05,0),InputInvoicesPaid[[#This Row],[Amount Invoiced]],0)</f>
        <v>0</v>
      </c>
      <c r="P96" s="10">
        <f>IF(InputInvoicesPaid[[#This Row],[EOMonth]]=EOMONTH(FY01_M06,0),InputInvoicesPaid[[#This Row],[Amount Invoiced]],0)</f>
        <v>0</v>
      </c>
      <c r="Q96" s="10">
        <f>IF(InputInvoicesPaid[[#This Row],[EOMonth]]=EOMONTH(FY01_M07,0),InputInvoicesPaid[[#This Row],[Amount Invoiced]],0)</f>
        <v>0</v>
      </c>
      <c r="R96" s="10">
        <f>IF(InputInvoicesPaid[[#This Row],[EOMonth]]=EOMONTH(FY01_M08,0),InputInvoicesPaid[[#This Row],[Amount Invoiced]],0)</f>
        <v>0</v>
      </c>
      <c r="S96" s="10">
        <f>IF(InputInvoicesPaid[[#This Row],[EOMonth]]=EOMONTH(FY01_M09,0),InputInvoicesPaid[[#This Row],[Amount Invoiced]],0)</f>
        <v>0</v>
      </c>
      <c r="T96" s="10">
        <f>IF(InputInvoicesPaid[[#This Row],[EOMonth]]=EOMONTH(FY01_M10,0),InputInvoicesPaid[[#This Row],[Amount Invoiced]],0)</f>
        <v>0</v>
      </c>
      <c r="U96" s="10">
        <f>IF(InputInvoicesPaid[[#This Row],[EOMonth]]=EOMONTH(FY01_M11,0),InputInvoicesPaid[[#This Row],[Amount Invoiced]],0)</f>
        <v>0</v>
      </c>
      <c r="V96" s="10">
        <f>IF(InputInvoicesPaid[[#This Row],[EOMonth]]=EOMONTH(FY01_M12,0),InputInvoicesPaid[[#This Row],[Amount Invoiced]],0)</f>
        <v>0</v>
      </c>
      <c r="W96" s="18">
        <f>IF(InputInvoicesPaid[[#This Row],[EOMonth]]=EOMONTH(FY02_M01,0),InputInvoicesPaid[[#This Row],[Amount Invoiced]],0)</f>
        <v>0</v>
      </c>
      <c r="X96" s="18">
        <f>IF(InputInvoicesPaid[[#This Row],[EOMonth]]=EOMONTH(FY02_M02,0),InputInvoicesPaid[[#This Row],[Amount Invoiced]],0)</f>
        <v>0</v>
      </c>
      <c r="Y96" s="18">
        <f>IF(InputInvoicesPaid[[#This Row],[EOMonth]]=EOMONTH(FY02_M03,0),InputInvoicesPaid[[#This Row],[Amount Invoiced]],0)</f>
        <v>0</v>
      </c>
      <c r="Z96" s="18">
        <f>IF(InputInvoicesPaid[[#This Row],[EOMonth]]=EOMONTH(FY02_M04,0),InputInvoicesPaid[[#This Row],[Amount Invoiced]],0)</f>
        <v>0</v>
      </c>
      <c r="AA96" s="18">
        <f>IF(InputInvoicesPaid[[#This Row],[EOMonth]]=EOMONTH(FY02_M05,0),InputInvoicesPaid[[#This Row],[Amount Invoiced]],0)</f>
        <v>0</v>
      </c>
      <c r="AB96" s="18">
        <f>IF(InputInvoicesPaid[[#This Row],[EOMonth]]=EOMONTH(FY02_M06,0),InputInvoicesPaid[[#This Row],[Amount Invoiced]],0)</f>
        <v>0</v>
      </c>
      <c r="AC96" s="18">
        <f>IF(InputInvoicesPaid[[#This Row],[EOMonth]]=EOMONTH(FY02_M07,0),InputInvoicesPaid[[#This Row],[Amount Invoiced]],0)</f>
        <v>0</v>
      </c>
      <c r="AD96" s="18">
        <f>IF(InputInvoicesPaid[[#This Row],[EOMonth]]=EOMONTH(FY02_M08,0),InputInvoicesPaid[[#This Row],[Amount Invoiced]],0)</f>
        <v>0</v>
      </c>
      <c r="AE96" s="18">
        <f>IF(InputInvoicesPaid[[#This Row],[EOMonth]]=EOMONTH(FY02_M09,0),InputInvoicesPaid[[#This Row],[Amount Invoiced]],0)</f>
        <v>0</v>
      </c>
      <c r="AF96" s="18">
        <f>IF(InputInvoicesPaid[[#This Row],[EOMonth]]=EOMONTH(FY02_M10,0),InputInvoicesPaid[[#This Row],[Amount Invoiced]],0)</f>
        <v>0</v>
      </c>
      <c r="AG96" s="18">
        <f>IF(InputInvoicesPaid[[#This Row],[EOMonth]]=EOMONTH(FY02_M11,0),InputInvoicesPaid[[#This Row],[Amount Invoiced]],0)</f>
        <v>0</v>
      </c>
      <c r="AH96" s="18">
        <f>IF(InputInvoicesPaid[[#This Row],[EOMonth]]=EOMONTH(FY02_M12,0),InputInvoicesPaid[[#This Row],[Amount Invoiced]],0)</f>
        <v>0</v>
      </c>
      <c r="AI96" s="18">
        <f>IF(InputInvoicesPaid[[#This Row],[EOMonth]]=EOMONTH(FY03_M01,0),InputInvoicesPaid[[#This Row],[Amount Invoiced]],0)</f>
        <v>0</v>
      </c>
      <c r="AJ96" s="18">
        <f>IF(InputInvoicesPaid[[#This Row],[EOMonth]]=EOMONTH(FY03_M02,0),InputInvoicesPaid[[#This Row],[Amount Invoiced]],0)</f>
        <v>0</v>
      </c>
      <c r="AK96" s="18">
        <f>IF(InputInvoicesPaid[[#This Row],[EOMonth]]=EOMONTH(FY03_M03,0),InputInvoicesPaid[[#This Row],[Amount Invoiced]],0)</f>
        <v>0</v>
      </c>
      <c r="AL96" s="18">
        <f>IF(InputInvoicesPaid[[#This Row],[EOMonth]]=EOMONTH(FY03_M04,0),InputInvoicesPaid[[#This Row],[Amount Invoiced]],0)</f>
        <v>0</v>
      </c>
      <c r="AM96" s="18">
        <f>IF(InputInvoicesPaid[[#This Row],[EOMonth]]=EOMONTH(FY03_M05,0),InputInvoicesPaid[[#This Row],[Amount Invoiced]],0)</f>
        <v>0</v>
      </c>
      <c r="AN96" s="18">
        <f>IF(InputInvoicesPaid[[#This Row],[EOMonth]]=EOMONTH(FY03_M06,0),InputInvoicesPaid[[#This Row],[Amount Invoiced]],0)</f>
        <v>0</v>
      </c>
      <c r="AO96" s="18">
        <f>IF(InputInvoicesPaid[[#This Row],[EOMonth]]=EOMONTH(FY03_M07,0),InputInvoicesPaid[[#This Row],[Amount Invoiced]],0)</f>
        <v>0</v>
      </c>
      <c r="AP96" s="18">
        <f>IF(InputInvoicesPaid[[#This Row],[EOMonth]]=EOMONTH(FY03_M08,0),InputInvoicesPaid[[#This Row],[Amount Invoiced]],0)</f>
        <v>0</v>
      </c>
      <c r="AQ96" s="18">
        <f>IF(InputInvoicesPaid[[#This Row],[EOMonth]]=EOMONTH(FY03_M09,0),InputInvoicesPaid[[#This Row],[Amount Invoiced]],0)</f>
        <v>0</v>
      </c>
      <c r="AR96" s="18">
        <f>IF(InputInvoicesPaid[[#This Row],[EOMonth]]=EOMONTH(FY03_M10,0),InputInvoicesPaid[[#This Row],[Amount Invoiced]],0)</f>
        <v>0</v>
      </c>
      <c r="AS96" s="18">
        <f>IF(InputInvoicesPaid[[#This Row],[EOMonth]]=EOMONTH(FY03_M11,0),InputInvoicesPaid[[#This Row],[Amount Invoiced]],0)</f>
        <v>0</v>
      </c>
      <c r="AT96" s="18">
        <f>IF(InputInvoicesPaid[[#This Row],[EOMonth]]=EOMONTH(FY03_M12,0),InputInvoicesPaid[[#This Row],[Amount Invoiced]],0)</f>
        <v>0</v>
      </c>
      <c r="AU96" s="18">
        <f>IF(InputInvoicesPaid[[#This Row],[EOMonth]]=EOMONTH(FY04_M01,0),InputInvoicesPaid[[#This Row],[Amount Invoiced]],0)</f>
        <v>0</v>
      </c>
      <c r="AV96" s="18">
        <f>IF(InputInvoicesPaid[[#This Row],[EOMonth]]=EOMONTH(FY04_M02,0),InputInvoicesPaid[[#This Row],[Amount Invoiced]],0)</f>
        <v>0</v>
      </c>
      <c r="AW96" s="18">
        <f>IF(InputInvoicesPaid[[#This Row],[EOMonth]]=EOMONTH(FY04_M03,0),InputInvoicesPaid[[#This Row],[Amount Invoiced]],0)</f>
        <v>0</v>
      </c>
      <c r="AX96" s="18">
        <f>IF(InputInvoicesPaid[[#This Row],[EOMonth]]=EOMONTH(FY04_M04,0),InputInvoicesPaid[[#This Row],[Amount Invoiced]],0)</f>
        <v>0</v>
      </c>
      <c r="AY96" s="18">
        <f>IF(InputInvoicesPaid[[#This Row],[EOMonth]]=EOMONTH(FY04_M05,0),InputInvoicesPaid[[#This Row],[Amount Invoiced]],0)</f>
        <v>0</v>
      </c>
      <c r="AZ96" s="18">
        <f>IF(InputInvoicesPaid[[#This Row],[EOMonth]]=EOMONTH(FY04_M06,0),InputInvoicesPaid[[#This Row],[Amount Invoiced]],0)</f>
        <v>0</v>
      </c>
      <c r="BA96" s="18">
        <f>IF(InputInvoicesPaid[[#This Row],[EOMonth]]=EOMONTH(FY04_M07,0),InputInvoicesPaid[[#This Row],[Amount Invoiced]],0)</f>
        <v>0</v>
      </c>
      <c r="BB96" s="18">
        <f>IF(InputInvoicesPaid[[#This Row],[EOMonth]]=EOMONTH(FY04_M08,0),InputInvoicesPaid[[#This Row],[Amount Invoiced]],0)</f>
        <v>0</v>
      </c>
      <c r="BC96" s="18">
        <f>IF(InputInvoicesPaid[[#This Row],[EOMonth]]=EOMONTH(FY04_M09,0),InputInvoicesPaid[[#This Row],[Amount Invoiced]],0)</f>
        <v>0</v>
      </c>
      <c r="BD96" s="18">
        <f>IF(InputInvoicesPaid[[#This Row],[EOMonth]]=EOMONTH(FY04_M10,0),InputInvoicesPaid[[#This Row],[Amount Invoiced]],0)</f>
        <v>0</v>
      </c>
      <c r="BE96" s="18">
        <f>IF(InputInvoicesPaid[[#This Row],[EOMonth]]=EOMONTH(FY04_M11,0),InputInvoicesPaid[[#This Row],[Amount Invoiced]],0)</f>
        <v>0</v>
      </c>
      <c r="BF96" s="18">
        <f>IF(InputInvoicesPaid[[#This Row],[EOMonth]]=EOMONTH(FY04_M12,0),InputInvoicesPaid[[#This Row],[Amount Invoiced]],0)</f>
        <v>0</v>
      </c>
      <c r="BG96" s="18">
        <f>IF(InputInvoicesPaid[[#This Row],[EOMonth]]=EOMONTH(FY05_M01,0),InputInvoicesPaid[[#This Row],[Amount Invoiced]],0)</f>
        <v>0</v>
      </c>
      <c r="BH96" s="18">
        <f>IF(InputInvoicesPaid[[#This Row],[EOMonth]]=EOMONTH(FY05_M02,0),InputInvoicesPaid[[#This Row],[Amount Invoiced]],0)</f>
        <v>0</v>
      </c>
      <c r="BI96" s="18">
        <f>IF(InputInvoicesPaid[[#This Row],[EOMonth]]=EOMONTH(FY05_M03,0),InputInvoicesPaid[[#This Row],[Amount Invoiced]],0)</f>
        <v>0</v>
      </c>
      <c r="BJ96" s="18">
        <f>IF(InputInvoicesPaid[[#This Row],[EOMonth]]=EOMONTH(FY05_M04,0),InputInvoicesPaid[[#This Row],[Amount Invoiced]],0)</f>
        <v>0</v>
      </c>
      <c r="BK96" s="18">
        <f>IF(InputInvoicesPaid[[#This Row],[EOMonth]]=EOMONTH(FY05_M05,0),InputInvoicesPaid[[#This Row],[Amount Invoiced]],0)</f>
        <v>0</v>
      </c>
      <c r="BL96" s="18">
        <f>IF(InputInvoicesPaid[[#This Row],[EOMonth]]=EOMONTH(FY05_M06,0),InputInvoicesPaid[[#This Row],[Amount Invoiced]],0)</f>
        <v>0</v>
      </c>
      <c r="BM96" s="18">
        <f>IF(InputInvoicesPaid[[#This Row],[EOMonth]]=EOMONTH(FY05_M07,0),InputInvoicesPaid[[#This Row],[Amount Invoiced]],0)</f>
        <v>0</v>
      </c>
      <c r="BN96" s="18">
        <f>IF(InputInvoicesPaid[[#This Row],[EOMonth]]=EOMONTH(FY05_M08,0),InputInvoicesPaid[[#This Row],[Amount Invoiced]],0)</f>
        <v>0</v>
      </c>
      <c r="BO96" s="18">
        <f>IF(InputInvoicesPaid[[#This Row],[EOMonth]]=EOMONTH(FY05_M09,0),InputInvoicesPaid[[#This Row],[Amount Invoiced]],0)</f>
        <v>0</v>
      </c>
      <c r="BP96" s="18">
        <f>IF(InputInvoicesPaid[[#This Row],[EOMonth]]=EOMONTH(FY05_M10,0),InputInvoicesPaid[[#This Row],[Amount Invoiced]],0)</f>
        <v>0</v>
      </c>
      <c r="BQ96" s="18">
        <f>IF(InputInvoicesPaid[[#This Row],[EOMonth]]=EOMONTH(FY05_M11,0),InputInvoicesPaid[[#This Row],[Amount Invoiced]],0)</f>
        <v>0</v>
      </c>
      <c r="BR96" s="18">
        <f>IF(InputInvoicesPaid[[#This Row],[EOMonth]]=EOMONTH(FY05_M12,0),InputInvoicesPaid[[#This Row],[Amount Invoiced]],0)</f>
        <v>0</v>
      </c>
    </row>
    <row r="97" spans="2:70" ht="16.5" thickTop="1" thickBot="1" x14ac:dyDescent="0.3">
      <c r="B97" s="68"/>
      <c r="C97" s="6"/>
      <c r="D97" s="68"/>
      <c r="E97" s="68"/>
      <c r="F97" s="11"/>
      <c r="G97" s="6"/>
      <c r="H97" s="69" t="str">
        <f>IF(ISBLANK(InputInvoicesPaid[[#This Row],[Date Invoiced]]),"",EOMONTH(InputInvoicesPaid[[#This Row],[Date Invoiced]],0))</f>
        <v/>
      </c>
      <c r="I97" s="69"/>
      <c r="K97" s="10">
        <f>IF(InputInvoicesPaid[[#This Row],[EOMonth]]=EOMONTH(FY01_M01,0),InputInvoicesPaid[[#This Row],[Amount Invoiced]],0)</f>
        <v>0</v>
      </c>
      <c r="L97" s="10">
        <f>IF(InputInvoicesPaid[[#This Row],[EOMonth]]=EOMONTH(FY01_M02,0),InputInvoicesPaid[[#This Row],[Amount Invoiced]],0)</f>
        <v>0</v>
      </c>
      <c r="M97" s="10">
        <f>IF(InputInvoicesPaid[[#This Row],[EOMonth]]=EOMONTH(FY01_M03,0),InputInvoicesPaid[[#This Row],[Amount Invoiced]],0)</f>
        <v>0</v>
      </c>
      <c r="N97" s="10">
        <f>IF(InputInvoicesPaid[[#This Row],[EOMonth]]=EOMONTH(FY01_M04,0),InputInvoicesPaid[[#This Row],[Amount Invoiced]],0)</f>
        <v>0</v>
      </c>
      <c r="O97" s="10">
        <f>IF(InputInvoicesPaid[[#This Row],[EOMonth]]=EOMONTH(FY01_M05,0),InputInvoicesPaid[[#This Row],[Amount Invoiced]],0)</f>
        <v>0</v>
      </c>
      <c r="P97" s="10">
        <f>IF(InputInvoicesPaid[[#This Row],[EOMonth]]=EOMONTH(FY01_M06,0),InputInvoicesPaid[[#This Row],[Amount Invoiced]],0)</f>
        <v>0</v>
      </c>
      <c r="Q97" s="10">
        <f>IF(InputInvoicesPaid[[#This Row],[EOMonth]]=EOMONTH(FY01_M07,0),InputInvoicesPaid[[#This Row],[Amount Invoiced]],0)</f>
        <v>0</v>
      </c>
      <c r="R97" s="10">
        <f>IF(InputInvoicesPaid[[#This Row],[EOMonth]]=EOMONTH(FY01_M08,0),InputInvoicesPaid[[#This Row],[Amount Invoiced]],0)</f>
        <v>0</v>
      </c>
      <c r="S97" s="10">
        <f>IF(InputInvoicesPaid[[#This Row],[EOMonth]]=EOMONTH(FY01_M09,0),InputInvoicesPaid[[#This Row],[Amount Invoiced]],0)</f>
        <v>0</v>
      </c>
      <c r="T97" s="10">
        <f>IF(InputInvoicesPaid[[#This Row],[EOMonth]]=EOMONTH(FY01_M10,0),InputInvoicesPaid[[#This Row],[Amount Invoiced]],0)</f>
        <v>0</v>
      </c>
      <c r="U97" s="10">
        <f>IF(InputInvoicesPaid[[#This Row],[EOMonth]]=EOMONTH(FY01_M11,0),InputInvoicesPaid[[#This Row],[Amount Invoiced]],0)</f>
        <v>0</v>
      </c>
      <c r="V97" s="10">
        <f>IF(InputInvoicesPaid[[#This Row],[EOMonth]]=EOMONTH(FY01_M12,0),InputInvoicesPaid[[#This Row],[Amount Invoiced]],0)</f>
        <v>0</v>
      </c>
      <c r="W97" s="18">
        <f>IF(InputInvoicesPaid[[#This Row],[EOMonth]]=EOMONTH(FY02_M01,0),InputInvoicesPaid[[#This Row],[Amount Invoiced]],0)</f>
        <v>0</v>
      </c>
      <c r="X97" s="18">
        <f>IF(InputInvoicesPaid[[#This Row],[EOMonth]]=EOMONTH(FY02_M02,0),InputInvoicesPaid[[#This Row],[Amount Invoiced]],0)</f>
        <v>0</v>
      </c>
      <c r="Y97" s="18">
        <f>IF(InputInvoicesPaid[[#This Row],[EOMonth]]=EOMONTH(FY02_M03,0),InputInvoicesPaid[[#This Row],[Amount Invoiced]],0)</f>
        <v>0</v>
      </c>
      <c r="Z97" s="18">
        <f>IF(InputInvoicesPaid[[#This Row],[EOMonth]]=EOMONTH(FY02_M04,0),InputInvoicesPaid[[#This Row],[Amount Invoiced]],0)</f>
        <v>0</v>
      </c>
      <c r="AA97" s="18">
        <f>IF(InputInvoicesPaid[[#This Row],[EOMonth]]=EOMONTH(FY02_M05,0),InputInvoicesPaid[[#This Row],[Amount Invoiced]],0)</f>
        <v>0</v>
      </c>
      <c r="AB97" s="18">
        <f>IF(InputInvoicesPaid[[#This Row],[EOMonth]]=EOMONTH(FY02_M06,0),InputInvoicesPaid[[#This Row],[Amount Invoiced]],0)</f>
        <v>0</v>
      </c>
      <c r="AC97" s="18">
        <f>IF(InputInvoicesPaid[[#This Row],[EOMonth]]=EOMONTH(FY02_M07,0),InputInvoicesPaid[[#This Row],[Amount Invoiced]],0)</f>
        <v>0</v>
      </c>
      <c r="AD97" s="18">
        <f>IF(InputInvoicesPaid[[#This Row],[EOMonth]]=EOMONTH(FY02_M08,0),InputInvoicesPaid[[#This Row],[Amount Invoiced]],0)</f>
        <v>0</v>
      </c>
      <c r="AE97" s="18">
        <f>IF(InputInvoicesPaid[[#This Row],[EOMonth]]=EOMONTH(FY02_M09,0),InputInvoicesPaid[[#This Row],[Amount Invoiced]],0)</f>
        <v>0</v>
      </c>
      <c r="AF97" s="18">
        <f>IF(InputInvoicesPaid[[#This Row],[EOMonth]]=EOMONTH(FY02_M10,0),InputInvoicesPaid[[#This Row],[Amount Invoiced]],0)</f>
        <v>0</v>
      </c>
      <c r="AG97" s="18">
        <f>IF(InputInvoicesPaid[[#This Row],[EOMonth]]=EOMONTH(FY02_M11,0),InputInvoicesPaid[[#This Row],[Amount Invoiced]],0)</f>
        <v>0</v>
      </c>
      <c r="AH97" s="18">
        <f>IF(InputInvoicesPaid[[#This Row],[EOMonth]]=EOMONTH(FY02_M12,0),InputInvoicesPaid[[#This Row],[Amount Invoiced]],0)</f>
        <v>0</v>
      </c>
      <c r="AI97" s="18">
        <f>IF(InputInvoicesPaid[[#This Row],[EOMonth]]=EOMONTH(FY03_M01,0),InputInvoicesPaid[[#This Row],[Amount Invoiced]],0)</f>
        <v>0</v>
      </c>
      <c r="AJ97" s="18">
        <f>IF(InputInvoicesPaid[[#This Row],[EOMonth]]=EOMONTH(FY03_M02,0),InputInvoicesPaid[[#This Row],[Amount Invoiced]],0)</f>
        <v>0</v>
      </c>
      <c r="AK97" s="18">
        <f>IF(InputInvoicesPaid[[#This Row],[EOMonth]]=EOMONTH(FY03_M03,0),InputInvoicesPaid[[#This Row],[Amount Invoiced]],0)</f>
        <v>0</v>
      </c>
      <c r="AL97" s="18">
        <f>IF(InputInvoicesPaid[[#This Row],[EOMonth]]=EOMONTH(FY03_M04,0),InputInvoicesPaid[[#This Row],[Amount Invoiced]],0)</f>
        <v>0</v>
      </c>
      <c r="AM97" s="18">
        <f>IF(InputInvoicesPaid[[#This Row],[EOMonth]]=EOMONTH(FY03_M05,0),InputInvoicesPaid[[#This Row],[Amount Invoiced]],0)</f>
        <v>0</v>
      </c>
      <c r="AN97" s="18">
        <f>IF(InputInvoicesPaid[[#This Row],[EOMonth]]=EOMONTH(FY03_M06,0),InputInvoicesPaid[[#This Row],[Amount Invoiced]],0)</f>
        <v>0</v>
      </c>
      <c r="AO97" s="18">
        <f>IF(InputInvoicesPaid[[#This Row],[EOMonth]]=EOMONTH(FY03_M07,0),InputInvoicesPaid[[#This Row],[Amount Invoiced]],0)</f>
        <v>0</v>
      </c>
      <c r="AP97" s="18">
        <f>IF(InputInvoicesPaid[[#This Row],[EOMonth]]=EOMONTH(FY03_M08,0),InputInvoicesPaid[[#This Row],[Amount Invoiced]],0)</f>
        <v>0</v>
      </c>
      <c r="AQ97" s="18">
        <f>IF(InputInvoicesPaid[[#This Row],[EOMonth]]=EOMONTH(FY03_M09,0),InputInvoicesPaid[[#This Row],[Amount Invoiced]],0)</f>
        <v>0</v>
      </c>
      <c r="AR97" s="18">
        <f>IF(InputInvoicesPaid[[#This Row],[EOMonth]]=EOMONTH(FY03_M10,0),InputInvoicesPaid[[#This Row],[Amount Invoiced]],0)</f>
        <v>0</v>
      </c>
      <c r="AS97" s="18">
        <f>IF(InputInvoicesPaid[[#This Row],[EOMonth]]=EOMONTH(FY03_M11,0),InputInvoicesPaid[[#This Row],[Amount Invoiced]],0)</f>
        <v>0</v>
      </c>
      <c r="AT97" s="18">
        <f>IF(InputInvoicesPaid[[#This Row],[EOMonth]]=EOMONTH(FY03_M12,0),InputInvoicesPaid[[#This Row],[Amount Invoiced]],0)</f>
        <v>0</v>
      </c>
      <c r="AU97" s="18">
        <f>IF(InputInvoicesPaid[[#This Row],[EOMonth]]=EOMONTH(FY04_M01,0),InputInvoicesPaid[[#This Row],[Amount Invoiced]],0)</f>
        <v>0</v>
      </c>
      <c r="AV97" s="18">
        <f>IF(InputInvoicesPaid[[#This Row],[EOMonth]]=EOMONTH(FY04_M02,0),InputInvoicesPaid[[#This Row],[Amount Invoiced]],0)</f>
        <v>0</v>
      </c>
      <c r="AW97" s="18">
        <f>IF(InputInvoicesPaid[[#This Row],[EOMonth]]=EOMONTH(FY04_M03,0),InputInvoicesPaid[[#This Row],[Amount Invoiced]],0)</f>
        <v>0</v>
      </c>
      <c r="AX97" s="18">
        <f>IF(InputInvoicesPaid[[#This Row],[EOMonth]]=EOMONTH(FY04_M04,0),InputInvoicesPaid[[#This Row],[Amount Invoiced]],0)</f>
        <v>0</v>
      </c>
      <c r="AY97" s="18">
        <f>IF(InputInvoicesPaid[[#This Row],[EOMonth]]=EOMONTH(FY04_M05,0),InputInvoicesPaid[[#This Row],[Amount Invoiced]],0)</f>
        <v>0</v>
      </c>
      <c r="AZ97" s="18">
        <f>IF(InputInvoicesPaid[[#This Row],[EOMonth]]=EOMONTH(FY04_M06,0),InputInvoicesPaid[[#This Row],[Amount Invoiced]],0)</f>
        <v>0</v>
      </c>
      <c r="BA97" s="18">
        <f>IF(InputInvoicesPaid[[#This Row],[EOMonth]]=EOMONTH(FY04_M07,0),InputInvoicesPaid[[#This Row],[Amount Invoiced]],0)</f>
        <v>0</v>
      </c>
      <c r="BB97" s="18">
        <f>IF(InputInvoicesPaid[[#This Row],[EOMonth]]=EOMONTH(FY04_M08,0),InputInvoicesPaid[[#This Row],[Amount Invoiced]],0)</f>
        <v>0</v>
      </c>
      <c r="BC97" s="18">
        <f>IF(InputInvoicesPaid[[#This Row],[EOMonth]]=EOMONTH(FY04_M09,0),InputInvoicesPaid[[#This Row],[Amount Invoiced]],0)</f>
        <v>0</v>
      </c>
      <c r="BD97" s="18">
        <f>IF(InputInvoicesPaid[[#This Row],[EOMonth]]=EOMONTH(FY04_M10,0),InputInvoicesPaid[[#This Row],[Amount Invoiced]],0)</f>
        <v>0</v>
      </c>
      <c r="BE97" s="18">
        <f>IF(InputInvoicesPaid[[#This Row],[EOMonth]]=EOMONTH(FY04_M11,0),InputInvoicesPaid[[#This Row],[Amount Invoiced]],0)</f>
        <v>0</v>
      </c>
      <c r="BF97" s="18">
        <f>IF(InputInvoicesPaid[[#This Row],[EOMonth]]=EOMONTH(FY04_M12,0),InputInvoicesPaid[[#This Row],[Amount Invoiced]],0)</f>
        <v>0</v>
      </c>
      <c r="BG97" s="18">
        <f>IF(InputInvoicesPaid[[#This Row],[EOMonth]]=EOMONTH(FY05_M01,0),InputInvoicesPaid[[#This Row],[Amount Invoiced]],0)</f>
        <v>0</v>
      </c>
      <c r="BH97" s="18">
        <f>IF(InputInvoicesPaid[[#This Row],[EOMonth]]=EOMONTH(FY05_M02,0),InputInvoicesPaid[[#This Row],[Amount Invoiced]],0)</f>
        <v>0</v>
      </c>
      <c r="BI97" s="18">
        <f>IF(InputInvoicesPaid[[#This Row],[EOMonth]]=EOMONTH(FY05_M03,0),InputInvoicesPaid[[#This Row],[Amount Invoiced]],0)</f>
        <v>0</v>
      </c>
      <c r="BJ97" s="18">
        <f>IF(InputInvoicesPaid[[#This Row],[EOMonth]]=EOMONTH(FY05_M04,0),InputInvoicesPaid[[#This Row],[Amount Invoiced]],0)</f>
        <v>0</v>
      </c>
      <c r="BK97" s="18">
        <f>IF(InputInvoicesPaid[[#This Row],[EOMonth]]=EOMONTH(FY05_M05,0),InputInvoicesPaid[[#This Row],[Amount Invoiced]],0)</f>
        <v>0</v>
      </c>
      <c r="BL97" s="18">
        <f>IF(InputInvoicesPaid[[#This Row],[EOMonth]]=EOMONTH(FY05_M06,0),InputInvoicesPaid[[#This Row],[Amount Invoiced]],0)</f>
        <v>0</v>
      </c>
      <c r="BM97" s="18">
        <f>IF(InputInvoicesPaid[[#This Row],[EOMonth]]=EOMONTH(FY05_M07,0),InputInvoicesPaid[[#This Row],[Amount Invoiced]],0)</f>
        <v>0</v>
      </c>
      <c r="BN97" s="18">
        <f>IF(InputInvoicesPaid[[#This Row],[EOMonth]]=EOMONTH(FY05_M08,0),InputInvoicesPaid[[#This Row],[Amount Invoiced]],0)</f>
        <v>0</v>
      </c>
      <c r="BO97" s="18">
        <f>IF(InputInvoicesPaid[[#This Row],[EOMonth]]=EOMONTH(FY05_M09,0),InputInvoicesPaid[[#This Row],[Amount Invoiced]],0)</f>
        <v>0</v>
      </c>
      <c r="BP97" s="18">
        <f>IF(InputInvoicesPaid[[#This Row],[EOMonth]]=EOMONTH(FY05_M10,0),InputInvoicesPaid[[#This Row],[Amount Invoiced]],0)</f>
        <v>0</v>
      </c>
      <c r="BQ97" s="18">
        <f>IF(InputInvoicesPaid[[#This Row],[EOMonth]]=EOMONTH(FY05_M11,0),InputInvoicesPaid[[#This Row],[Amount Invoiced]],0)</f>
        <v>0</v>
      </c>
      <c r="BR97" s="18">
        <f>IF(InputInvoicesPaid[[#This Row],[EOMonth]]=EOMONTH(FY05_M12,0),InputInvoicesPaid[[#This Row],[Amount Invoiced]],0)</f>
        <v>0</v>
      </c>
    </row>
    <row r="98" spans="2:70" ht="16.5" thickTop="1" thickBot="1" x14ac:dyDescent="0.3">
      <c r="B98" s="68"/>
      <c r="C98" s="6"/>
      <c r="D98" s="68"/>
      <c r="E98" s="68"/>
      <c r="F98" s="11"/>
      <c r="G98" s="6"/>
      <c r="H98" s="69" t="str">
        <f>IF(ISBLANK(InputInvoicesPaid[[#This Row],[Date Invoiced]]),"",EOMONTH(InputInvoicesPaid[[#This Row],[Date Invoiced]],0))</f>
        <v/>
      </c>
      <c r="I98" s="69"/>
      <c r="K98" s="10">
        <f>IF(InputInvoicesPaid[[#This Row],[EOMonth]]=EOMONTH(FY01_M01,0),InputInvoicesPaid[[#This Row],[Amount Invoiced]],0)</f>
        <v>0</v>
      </c>
      <c r="L98" s="10">
        <f>IF(InputInvoicesPaid[[#This Row],[EOMonth]]=EOMONTH(FY01_M02,0),InputInvoicesPaid[[#This Row],[Amount Invoiced]],0)</f>
        <v>0</v>
      </c>
      <c r="M98" s="10">
        <f>IF(InputInvoicesPaid[[#This Row],[EOMonth]]=EOMONTH(FY01_M03,0),InputInvoicesPaid[[#This Row],[Amount Invoiced]],0)</f>
        <v>0</v>
      </c>
      <c r="N98" s="10">
        <f>IF(InputInvoicesPaid[[#This Row],[EOMonth]]=EOMONTH(FY01_M04,0),InputInvoicesPaid[[#This Row],[Amount Invoiced]],0)</f>
        <v>0</v>
      </c>
      <c r="O98" s="10">
        <f>IF(InputInvoicesPaid[[#This Row],[EOMonth]]=EOMONTH(FY01_M05,0),InputInvoicesPaid[[#This Row],[Amount Invoiced]],0)</f>
        <v>0</v>
      </c>
      <c r="P98" s="10">
        <f>IF(InputInvoicesPaid[[#This Row],[EOMonth]]=EOMONTH(FY01_M06,0),InputInvoicesPaid[[#This Row],[Amount Invoiced]],0)</f>
        <v>0</v>
      </c>
      <c r="Q98" s="10">
        <f>IF(InputInvoicesPaid[[#This Row],[EOMonth]]=EOMONTH(FY01_M07,0),InputInvoicesPaid[[#This Row],[Amount Invoiced]],0)</f>
        <v>0</v>
      </c>
      <c r="R98" s="10">
        <f>IF(InputInvoicesPaid[[#This Row],[EOMonth]]=EOMONTH(FY01_M08,0),InputInvoicesPaid[[#This Row],[Amount Invoiced]],0)</f>
        <v>0</v>
      </c>
      <c r="S98" s="10">
        <f>IF(InputInvoicesPaid[[#This Row],[EOMonth]]=EOMONTH(FY01_M09,0),InputInvoicesPaid[[#This Row],[Amount Invoiced]],0)</f>
        <v>0</v>
      </c>
      <c r="T98" s="10">
        <f>IF(InputInvoicesPaid[[#This Row],[EOMonth]]=EOMONTH(FY01_M10,0),InputInvoicesPaid[[#This Row],[Amount Invoiced]],0)</f>
        <v>0</v>
      </c>
      <c r="U98" s="10">
        <f>IF(InputInvoicesPaid[[#This Row],[EOMonth]]=EOMONTH(FY01_M11,0),InputInvoicesPaid[[#This Row],[Amount Invoiced]],0)</f>
        <v>0</v>
      </c>
      <c r="V98" s="10">
        <f>IF(InputInvoicesPaid[[#This Row],[EOMonth]]=EOMONTH(FY01_M12,0),InputInvoicesPaid[[#This Row],[Amount Invoiced]],0)</f>
        <v>0</v>
      </c>
      <c r="W98" s="18">
        <f>IF(InputInvoicesPaid[[#This Row],[EOMonth]]=EOMONTH(FY02_M01,0),InputInvoicesPaid[[#This Row],[Amount Invoiced]],0)</f>
        <v>0</v>
      </c>
      <c r="X98" s="18">
        <f>IF(InputInvoicesPaid[[#This Row],[EOMonth]]=EOMONTH(FY02_M02,0),InputInvoicesPaid[[#This Row],[Amount Invoiced]],0)</f>
        <v>0</v>
      </c>
      <c r="Y98" s="18">
        <f>IF(InputInvoicesPaid[[#This Row],[EOMonth]]=EOMONTH(FY02_M03,0),InputInvoicesPaid[[#This Row],[Amount Invoiced]],0)</f>
        <v>0</v>
      </c>
      <c r="Z98" s="18">
        <f>IF(InputInvoicesPaid[[#This Row],[EOMonth]]=EOMONTH(FY02_M04,0),InputInvoicesPaid[[#This Row],[Amount Invoiced]],0)</f>
        <v>0</v>
      </c>
      <c r="AA98" s="18">
        <f>IF(InputInvoicesPaid[[#This Row],[EOMonth]]=EOMONTH(FY02_M05,0),InputInvoicesPaid[[#This Row],[Amount Invoiced]],0)</f>
        <v>0</v>
      </c>
      <c r="AB98" s="18">
        <f>IF(InputInvoicesPaid[[#This Row],[EOMonth]]=EOMONTH(FY02_M06,0),InputInvoicesPaid[[#This Row],[Amount Invoiced]],0)</f>
        <v>0</v>
      </c>
      <c r="AC98" s="18">
        <f>IF(InputInvoicesPaid[[#This Row],[EOMonth]]=EOMONTH(FY02_M07,0),InputInvoicesPaid[[#This Row],[Amount Invoiced]],0)</f>
        <v>0</v>
      </c>
      <c r="AD98" s="18">
        <f>IF(InputInvoicesPaid[[#This Row],[EOMonth]]=EOMONTH(FY02_M08,0),InputInvoicesPaid[[#This Row],[Amount Invoiced]],0)</f>
        <v>0</v>
      </c>
      <c r="AE98" s="18">
        <f>IF(InputInvoicesPaid[[#This Row],[EOMonth]]=EOMONTH(FY02_M09,0),InputInvoicesPaid[[#This Row],[Amount Invoiced]],0)</f>
        <v>0</v>
      </c>
      <c r="AF98" s="18">
        <f>IF(InputInvoicesPaid[[#This Row],[EOMonth]]=EOMONTH(FY02_M10,0),InputInvoicesPaid[[#This Row],[Amount Invoiced]],0)</f>
        <v>0</v>
      </c>
      <c r="AG98" s="18">
        <f>IF(InputInvoicesPaid[[#This Row],[EOMonth]]=EOMONTH(FY02_M11,0),InputInvoicesPaid[[#This Row],[Amount Invoiced]],0)</f>
        <v>0</v>
      </c>
      <c r="AH98" s="18">
        <f>IF(InputInvoicesPaid[[#This Row],[EOMonth]]=EOMONTH(FY02_M12,0),InputInvoicesPaid[[#This Row],[Amount Invoiced]],0)</f>
        <v>0</v>
      </c>
      <c r="AI98" s="18">
        <f>IF(InputInvoicesPaid[[#This Row],[EOMonth]]=EOMONTH(FY03_M01,0),InputInvoicesPaid[[#This Row],[Amount Invoiced]],0)</f>
        <v>0</v>
      </c>
      <c r="AJ98" s="18">
        <f>IF(InputInvoicesPaid[[#This Row],[EOMonth]]=EOMONTH(FY03_M02,0),InputInvoicesPaid[[#This Row],[Amount Invoiced]],0)</f>
        <v>0</v>
      </c>
      <c r="AK98" s="18">
        <f>IF(InputInvoicesPaid[[#This Row],[EOMonth]]=EOMONTH(FY03_M03,0),InputInvoicesPaid[[#This Row],[Amount Invoiced]],0)</f>
        <v>0</v>
      </c>
      <c r="AL98" s="18">
        <f>IF(InputInvoicesPaid[[#This Row],[EOMonth]]=EOMONTH(FY03_M04,0),InputInvoicesPaid[[#This Row],[Amount Invoiced]],0)</f>
        <v>0</v>
      </c>
      <c r="AM98" s="18">
        <f>IF(InputInvoicesPaid[[#This Row],[EOMonth]]=EOMONTH(FY03_M05,0),InputInvoicesPaid[[#This Row],[Amount Invoiced]],0)</f>
        <v>0</v>
      </c>
      <c r="AN98" s="18">
        <f>IF(InputInvoicesPaid[[#This Row],[EOMonth]]=EOMONTH(FY03_M06,0),InputInvoicesPaid[[#This Row],[Amount Invoiced]],0)</f>
        <v>0</v>
      </c>
      <c r="AO98" s="18">
        <f>IF(InputInvoicesPaid[[#This Row],[EOMonth]]=EOMONTH(FY03_M07,0),InputInvoicesPaid[[#This Row],[Amount Invoiced]],0)</f>
        <v>0</v>
      </c>
      <c r="AP98" s="18">
        <f>IF(InputInvoicesPaid[[#This Row],[EOMonth]]=EOMONTH(FY03_M08,0),InputInvoicesPaid[[#This Row],[Amount Invoiced]],0)</f>
        <v>0</v>
      </c>
      <c r="AQ98" s="18">
        <f>IF(InputInvoicesPaid[[#This Row],[EOMonth]]=EOMONTH(FY03_M09,0),InputInvoicesPaid[[#This Row],[Amount Invoiced]],0)</f>
        <v>0</v>
      </c>
      <c r="AR98" s="18">
        <f>IF(InputInvoicesPaid[[#This Row],[EOMonth]]=EOMONTH(FY03_M10,0),InputInvoicesPaid[[#This Row],[Amount Invoiced]],0)</f>
        <v>0</v>
      </c>
      <c r="AS98" s="18">
        <f>IF(InputInvoicesPaid[[#This Row],[EOMonth]]=EOMONTH(FY03_M11,0),InputInvoicesPaid[[#This Row],[Amount Invoiced]],0)</f>
        <v>0</v>
      </c>
      <c r="AT98" s="18">
        <f>IF(InputInvoicesPaid[[#This Row],[EOMonth]]=EOMONTH(FY03_M12,0),InputInvoicesPaid[[#This Row],[Amount Invoiced]],0)</f>
        <v>0</v>
      </c>
      <c r="AU98" s="18">
        <f>IF(InputInvoicesPaid[[#This Row],[EOMonth]]=EOMONTH(FY04_M01,0),InputInvoicesPaid[[#This Row],[Amount Invoiced]],0)</f>
        <v>0</v>
      </c>
      <c r="AV98" s="18">
        <f>IF(InputInvoicesPaid[[#This Row],[EOMonth]]=EOMONTH(FY04_M02,0),InputInvoicesPaid[[#This Row],[Amount Invoiced]],0)</f>
        <v>0</v>
      </c>
      <c r="AW98" s="18">
        <f>IF(InputInvoicesPaid[[#This Row],[EOMonth]]=EOMONTH(FY04_M03,0),InputInvoicesPaid[[#This Row],[Amount Invoiced]],0)</f>
        <v>0</v>
      </c>
      <c r="AX98" s="18">
        <f>IF(InputInvoicesPaid[[#This Row],[EOMonth]]=EOMONTH(FY04_M04,0),InputInvoicesPaid[[#This Row],[Amount Invoiced]],0)</f>
        <v>0</v>
      </c>
      <c r="AY98" s="18">
        <f>IF(InputInvoicesPaid[[#This Row],[EOMonth]]=EOMONTH(FY04_M05,0),InputInvoicesPaid[[#This Row],[Amount Invoiced]],0)</f>
        <v>0</v>
      </c>
      <c r="AZ98" s="18">
        <f>IF(InputInvoicesPaid[[#This Row],[EOMonth]]=EOMONTH(FY04_M06,0),InputInvoicesPaid[[#This Row],[Amount Invoiced]],0)</f>
        <v>0</v>
      </c>
      <c r="BA98" s="18">
        <f>IF(InputInvoicesPaid[[#This Row],[EOMonth]]=EOMONTH(FY04_M07,0),InputInvoicesPaid[[#This Row],[Amount Invoiced]],0)</f>
        <v>0</v>
      </c>
      <c r="BB98" s="18">
        <f>IF(InputInvoicesPaid[[#This Row],[EOMonth]]=EOMONTH(FY04_M08,0),InputInvoicesPaid[[#This Row],[Amount Invoiced]],0)</f>
        <v>0</v>
      </c>
      <c r="BC98" s="18">
        <f>IF(InputInvoicesPaid[[#This Row],[EOMonth]]=EOMONTH(FY04_M09,0),InputInvoicesPaid[[#This Row],[Amount Invoiced]],0)</f>
        <v>0</v>
      </c>
      <c r="BD98" s="18">
        <f>IF(InputInvoicesPaid[[#This Row],[EOMonth]]=EOMONTH(FY04_M10,0),InputInvoicesPaid[[#This Row],[Amount Invoiced]],0)</f>
        <v>0</v>
      </c>
      <c r="BE98" s="18">
        <f>IF(InputInvoicesPaid[[#This Row],[EOMonth]]=EOMONTH(FY04_M11,0),InputInvoicesPaid[[#This Row],[Amount Invoiced]],0)</f>
        <v>0</v>
      </c>
      <c r="BF98" s="18">
        <f>IF(InputInvoicesPaid[[#This Row],[EOMonth]]=EOMONTH(FY04_M12,0),InputInvoicesPaid[[#This Row],[Amount Invoiced]],0)</f>
        <v>0</v>
      </c>
      <c r="BG98" s="18">
        <f>IF(InputInvoicesPaid[[#This Row],[EOMonth]]=EOMONTH(FY05_M01,0),InputInvoicesPaid[[#This Row],[Amount Invoiced]],0)</f>
        <v>0</v>
      </c>
      <c r="BH98" s="18">
        <f>IF(InputInvoicesPaid[[#This Row],[EOMonth]]=EOMONTH(FY05_M02,0),InputInvoicesPaid[[#This Row],[Amount Invoiced]],0)</f>
        <v>0</v>
      </c>
      <c r="BI98" s="18">
        <f>IF(InputInvoicesPaid[[#This Row],[EOMonth]]=EOMONTH(FY05_M03,0),InputInvoicesPaid[[#This Row],[Amount Invoiced]],0)</f>
        <v>0</v>
      </c>
      <c r="BJ98" s="18">
        <f>IF(InputInvoicesPaid[[#This Row],[EOMonth]]=EOMONTH(FY05_M04,0),InputInvoicesPaid[[#This Row],[Amount Invoiced]],0)</f>
        <v>0</v>
      </c>
      <c r="BK98" s="18">
        <f>IF(InputInvoicesPaid[[#This Row],[EOMonth]]=EOMONTH(FY05_M05,0),InputInvoicesPaid[[#This Row],[Amount Invoiced]],0)</f>
        <v>0</v>
      </c>
      <c r="BL98" s="18">
        <f>IF(InputInvoicesPaid[[#This Row],[EOMonth]]=EOMONTH(FY05_M06,0),InputInvoicesPaid[[#This Row],[Amount Invoiced]],0)</f>
        <v>0</v>
      </c>
      <c r="BM98" s="18">
        <f>IF(InputInvoicesPaid[[#This Row],[EOMonth]]=EOMONTH(FY05_M07,0),InputInvoicesPaid[[#This Row],[Amount Invoiced]],0)</f>
        <v>0</v>
      </c>
      <c r="BN98" s="18">
        <f>IF(InputInvoicesPaid[[#This Row],[EOMonth]]=EOMONTH(FY05_M08,0),InputInvoicesPaid[[#This Row],[Amount Invoiced]],0)</f>
        <v>0</v>
      </c>
      <c r="BO98" s="18">
        <f>IF(InputInvoicesPaid[[#This Row],[EOMonth]]=EOMONTH(FY05_M09,0),InputInvoicesPaid[[#This Row],[Amount Invoiced]],0)</f>
        <v>0</v>
      </c>
      <c r="BP98" s="18">
        <f>IF(InputInvoicesPaid[[#This Row],[EOMonth]]=EOMONTH(FY05_M10,0),InputInvoicesPaid[[#This Row],[Amount Invoiced]],0)</f>
        <v>0</v>
      </c>
      <c r="BQ98" s="18">
        <f>IF(InputInvoicesPaid[[#This Row],[EOMonth]]=EOMONTH(FY05_M11,0),InputInvoicesPaid[[#This Row],[Amount Invoiced]],0)</f>
        <v>0</v>
      </c>
      <c r="BR98" s="18">
        <f>IF(InputInvoicesPaid[[#This Row],[EOMonth]]=EOMONTH(FY05_M12,0),InputInvoicesPaid[[#This Row],[Amount Invoiced]],0)</f>
        <v>0</v>
      </c>
    </row>
    <row r="99" spans="2:70" ht="16.5" thickTop="1" thickBot="1" x14ac:dyDescent="0.3">
      <c r="B99" s="68"/>
      <c r="C99" s="6"/>
      <c r="D99" s="68"/>
      <c r="E99" s="68"/>
      <c r="F99" s="11"/>
      <c r="G99" s="6"/>
      <c r="H99" s="69" t="str">
        <f>IF(ISBLANK(InputInvoicesPaid[[#This Row],[Date Invoiced]]),"",EOMONTH(InputInvoicesPaid[[#This Row],[Date Invoiced]],0))</f>
        <v/>
      </c>
      <c r="I99" s="69"/>
      <c r="K99" s="10">
        <f>IF(InputInvoicesPaid[[#This Row],[EOMonth]]=EOMONTH(FY01_M01,0),InputInvoicesPaid[[#This Row],[Amount Invoiced]],0)</f>
        <v>0</v>
      </c>
      <c r="L99" s="10">
        <f>IF(InputInvoicesPaid[[#This Row],[EOMonth]]=EOMONTH(FY01_M02,0),InputInvoicesPaid[[#This Row],[Amount Invoiced]],0)</f>
        <v>0</v>
      </c>
      <c r="M99" s="10">
        <f>IF(InputInvoicesPaid[[#This Row],[EOMonth]]=EOMONTH(FY01_M03,0),InputInvoicesPaid[[#This Row],[Amount Invoiced]],0)</f>
        <v>0</v>
      </c>
      <c r="N99" s="10">
        <f>IF(InputInvoicesPaid[[#This Row],[EOMonth]]=EOMONTH(FY01_M04,0),InputInvoicesPaid[[#This Row],[Amount Invoiced]],0)</f>
        <v>0</v>
      </c>
      <c r="O99" s="10">
        <f>IF(InputInvoicesPaid[[#This Row],[EOMonth]]=EOMONTH(FY01_M05,0),InputInvoicesPaid[[#This Row],[Amount Invoiced]],0)</f>
        <v>0</v>
      </c>
      <c r="P99" s="10">
        <f>IF(InputInvoicesPaid[[#This Row],[EOMonth]]=EOMONTH(FY01_M06,0),InputInvoicesPaid[[#This Row],[Amount Invoiced]],0)</f>
        <v>0</v>
      </c>
      <c r="Q99" s="10">
        <f>IF(InputInvoicesPaid[[#This Row],[EOMonth]]=EOMONTH(FY01_M07,0),InputInvoicesPaid[[#This Row],[Amount Invoiced]],0)</f>
        <v>0</v>
      </c>
      <c r="R99" s="10">
        <f>IF(InputInvoicesPaid[[#This Row],[EOMonth]]=EOMONTH(FY01_M08,0),InputInvoicesPaid[[#This Row],[Amount Invoiced]],0)</f>
        <v>0</v>
      </c>
      <c r="S99" s="10">
        <f>IF(InputInvoicesPaid[[#This Row],[EOMonth]]=EOMONTH(FY01_M09,0),InputInvoicesPaid[[#This Row],[Amount Invoiced]],0)</f>
        <v>0</v>
      </c>
      <c r="T99" s="10">
        <f>IF(InputInvoicesPaid[[#This Row],[EOMonth]]=EOMONTH(FY01_M10,0),InputInvoicesPaid[[#This Row],[Amount Invoiced]],0)</f>
        <v>0</v>
      </c>
      <c r="U99" s="10">
        <f>IF(InputInvoicesPaid[[#This Row],[EOMonth]]=EOMONTH(FY01_M11,0),InputInvoicesPaid[[#This Row],[Amount Invoiced]],0)</f>
        <v>0</v>
      </c>
      <c r="V99" s="10">
        <f>IF(InputInvoicesPaid[[#This Row],[EOMonth]]=EOMONTH(FY01_M12,0),InputInvoicesPaid[[#This Row],[Amount Invoiced]],0)</f>
        <v>0</v>
      </c>
      <c r="W99" s="18">
        <f>IF(InputInvoicesPaid[[#This Row],[EOMonth]]=EOMONTH(FY02_M01,0),InputInvoicesPaid[[#This Row],[Amount Invoiced]],0)</f>
        <v>0</v>
      </c>
      <c r="X99" s="18">
        <f>IF(InputInvoicesPaid[[#This Row],[EOMonth]]=EOMONTH(FY02_M02,0),InputInvoicesPaid[[#This Row],[Amount Invoiced]],0)</f>
        <v>0</v>
      </c>
      <c r="Y99" s="18">
        <f>IF(InputInvoicesPaid[[#This Row],[EOMonth]]=EOMONTH(FY02_M03,0),InputInvoicesPaid[[#This Row],[Amount Invoiced]],0)</f>
        <v>0</v>
      </c>
      <c r="Z99" s="18">
        <f>IF(InputInvoicesPaid[[#This Row],[EOMonth]]=EOMONTH(FY02_M04,0),InputInvoicesPaid[[#This Row],[Amount Invoiced]],0)</f>
        <v>0</v>
      </c>
      <c r="AA99" s="18">
        <f>IF(InputInvoicesPaid[[#This Row],[EOMonth]]=EOMONTH(FY02_M05,0),InputInvoicesPaid[[#This Row],[Amount Invoiced]],0)</f>
        <v>0</v>
      </c>
      <c r="AB99" s="18">
        <f>IF(InputInvoicesPaid[[#This Row],[EOMonth]]=EOMONTH(FY02_M06,0),InputInvoicesPaid[[#This Row],[Amount Invoiced]],0)</f>
        <v>0</v>
      </c>
      <c r="AC99" s="18">
        <f>IF(InputInvoicesPaid[[#This Row],[EOMonth]]=EOMONTH(FY02_M07,0),InputInvoicesPaid[[#This Row],[Amount Invoiced]],0)</f>
        <v>0</v>
      </c>
      <c r="AD99" s="18">
        <f>IF(InputInvoicesPaid[[#This Row],[EOMonth]]=EOMONTH(FY02_M08,0),InputInvoicesPaid[[#This Row],[Amount Invoiced]],0)</f>
        <v>0</v>
      </c>
      <c r="AE99" s="18">
        <f>IF(InputInvoicesPaid[[#This Row],[EOMonth]]=EOMONTH(FY02_M09,0),InputInvoicesPaid[[#This Row],[Amount Invoiced]],0)</f>
        <v>0</v>
      </c>
      <c r="AF99" s="18">
        <f>IF(InputInvoicesPaid[[#This Row],[EOMonth]]=EOMONTH(FY02_M10,0),InputInvoicesPaid[[#This Row],[Amount Invoiced]],0)</f>
        <v>0</v>
      </c>
      <c r="AG99" s="18">
        <f>IF(InputInvoicesPaid[[#This Row],[EOMonth]]=EOMONTH(FY02_M11,0),InputInvoicesPaid[[#This Row],[Amount Invoiced]],0)</f>
        <v>0</v>
      </c>
      <c r="AH99" s="18">
        <f>IF(InputInvoicesPaid[[#This Row],[EOMonth]]=EOMONTH(FY02_M12,0),InputInvoicesPaid[[#This Row],[Amount Invoiced]],0)</f>
        <v>0</v>
      </c>
      <c r="AI99" s="18">
        <f>IF(InputInvoicesPaid[[#This Row],[EOMonth]]=EOMONTH(FY03_M01,0),InputInvoicesPaid[[#This Row],[Amount Invoiced]],0)</f>
        <v>0</v>
      </c>
      <c r="AJ99" s="18">
        <f>IF(InputInvoicesPaid[[#This Row],[EOMonth]]=EOMONTH(FY03_M02,0),InputInvoicesPaid[[#This Row],[Amount Invoiced]],0)</f>
        <v>0</v>
      </c>
      <c r="AK99" s="18">
        <f>IF(InputInvoicesPaid[[#This Row],[EOMonth]]=EOMONTH(FY03_M03,0),InputInvoicesPaid[[#This Row],[Amount Invoiced]],0)</f>
        <v>0</v>
      </c>
      <c r="AL99" s="18">
        <f>IF(InputInvoicesPaid[[#This Row],[EOMonth]]=EOMONTH(FY03_M04,0),InputInvoicesPaid[[#This Row],[Amount Invoiced]],0)</f>
        <v>0</v>
      </c>
      <c r="AM99" s="18">
        <f>IF(InputInvoicesPaid[[#This Row],[EOMonth]]=EOMONTH(FY03_M05,0),InputInvoicesPaid[[#This Row],[Amount Invoiced]],0)</f>
        <v>0</v>
      </c>
      <c r="AN99" s="18">
        <f>IF(InputInvoicesPaid[[#This Row],[EOMonth]]=EOMONTH(FY03_M06,0),InputInvoicesPaid[[#This Row],[Amount Invoiced]],0)</f>
        <v>0</v>
      </c>
      <c r="AO99" s="18">
        <f>IF(InputInvoicesPaid[[#This Row],[EOMonth]]=EOMONTH(FY03_M07,0),InputInvoicesPaid[[#This Row],[Amount Invoiced]],0)</f>
        <v>0</v>
      </c>
      <c r="AP99" s="18">
        <f>IF(InputInvoicesPaid[[#This Row],[EOMonth]]=EOMONTH(FY03_M08,0),InputInvoicesPaid[[#This Row],[Amount Invoiced]],0)</f>
        <v>0</v>
      </c>
      <c r="AQ99" s="18">
        <f>IF(InputInvoicesPaid[[#This Row],[EOMonth]]=EOMONTH(FY03_M09,0),InputInvoicesPaid[[#This Row],[Amount Invoiced]],0)</f>
        <v>0</v>
      </c>
      <c r="AR99" s="18">
        <f>IF(InputInvoicesPaid[[#This Row],[EOMonth]]=EOMONTH(FY03_M10,0),InputInvoicesPaid[[#This Row],[Amount Invoiced]],0)</f>
        <v>0</v>
      </c>
      <c r="AS99" s="18">
        <f>IF(InputInvoicesPaid[[#This Row],[EOMonth]]=EOMONTH(FY03_M11,0),InputInvoicesPaid[[#This Row],[Amount Invoiced]],0)</f>
        <v>0</v>
      </c>
      <c r="AT99" s="18">
        <f>IF(InputInvoicesPaid[[#This Row],[EOMonth]]=EOMONTH(FY03_M12,0),InputInvoicesPaid[[#This Row],[Amount Invoiced]],0)</f>
        <v>0</v>
      </c>
      <c r="AU99" s="18">
        <f>IF(InputInvoicesPaid[[#This Row],[EOMonth]]=EOMONTH(FY04_M01,0),InputInvoicesPaid[[#This Row],[Amount Invoiced]],0)</f>
        <v>0</v>
      </c>
      <c r="AV99" s="18">
        <f>IF(InputInvoicesPaid[[#This Row],[EOMonth]]=EOMONTH(FY04_M02,0),InputInvoicesPaid[[#This Row],[Amount Invoiced]],0)</f>
        <v>0</v>
      </c>
      <c r="AW99" s="18">
        <f>IF(InputInvoicesPaid[[#This Row],[EOMonth]]=EOMONTH(FY04_M03,0),InputInvoicesPaid[[#This Row],[Amount Invoiced]],0)</f>
        <v>0</v>
      </c>
      <c r="AX99" s="18">
        <f>IF(InputInvoicesPaid[[#This Row],[EOMonth]]=EOMONTH(FY04_M04,0),InputInvoicesPaid[[#This Row],[Amount Invoiced]],0)</f>
        <v>0</v>
      </c>
      <c r="AY99" s="18">
        <f>IF(InputInvoicesPaid[[#This Row],[EOMonth]]=EOMONTH(FY04_M05,0),InputInvoicesPaid[[#This Row],[Amount Invoiced]],0)</f>
        <v>0</v>
      </c>
      <c r="AZ99" s="18">
        <f>IF(InputInvoicesPaid[[#This Row],[EOMonth]]=EOMONTH(FY04_M06,0),InputInvoicesPaid[[#This Row],[Amount Invoiced]],0)</f>
        <v>0</v>
      </c>
      <c r="BA99" s="18">
        <f>IF(InputInvoicesPaid[[#This Row],[EOMonth]]=EOMONTH(FY04_M07,0),InputInvoicesPaid[[#This Row],[Amount Invoiced]],0)</f>
        <v>0</v>
      </c>
      <c r="BB99" s="18">
        <f>IF(InputInvoicesPaid[[#This Row],[EOMonth]]=EOMONTH(FY04_M08,0),InputInvoicesPaid[[#This Row],[Amount Invoiced]],0)</f>
        <v>0</v>
      </c>
      <c r="BC99" s="18">
        <f>IF(InputInvoicesPaid[[#This Row],[EOMonth]]=EOMONTH(FY04_M09,0),InputInvoicesPaid[[#This Row],[Amount Invoiced]],0)</f>
        <v>0</v>
      </c>
      <c r="BD99" s="18">
        <f>IF(InputInvoicesPaid[[#This Row],[EOMonth]]=EOMONTH(FY04_M10,0),InputInvoicesPaid[[#This Row],[Amount Invoiced]],0)</f>
        <v>0</v>
      </c>
      <c r="BE99" s="18">
        <f>IF(InputInvoicesPaid[[#This Row],[EOMonth]]=EOMONTH(FY04_M11,0),InputInvoicesPaid[[#This Row],[Amount Invoiced]],0)</f>
        <v>0</v>
      </c>
      <c r="BF99" s="18">
        <f>IF(InputInvoicesPaid[[#This Row],[EOMonth]]=EOMONTH(FY04_M12,0),InputInvoicesPaid[[#This Row],[Amount Invoiced]],0)</f>
        <v>0</v>
      </c>
      <c r="BG99" s="18">
        <f>IF(InputInvoicesPaid[[#This Row],[EOMonth]]=EOMONTH(FY05_M01,0),InputInvoicesPaid[[#This Row],[Amount Invoiced]],0)</f>
        <v>0</v>
      </c>
      <c r="BH99" s="18">
        <f>IF(InputInvoicesPaid[[#This Row],[EOMonth]]=EOMONTH(FY05_M02,0),InputInvoicesPaid[[#This Row],[Amount Invoiced]],0)</f>
        <v>0</v>
      </c>
      <c r="BI99" s="18">
        <f>IF(InputInvoicesPaid[[#This Row],[EOMonth]]=EOMONTH(FY05_M03,0),InputInvoicesPaid[[#This Row],[Amount Invoiced]],0)</f>
        <v>0</v>
      </c>
      <c r="BJ99" s="18">
        <f>IF(InputInvoicesPaid[[#This Row],[EOMonth]]=EOMONTH(FY05_M04,0),InputInvoicesPaid[[#This Row],[Amount Invoiced]],0)</f>
        <v>0</v>
      </c>
      <c r="BK99" s="18">
        <f>IF(InputInvoicesPaid[[#This Row],[EOMonth]]=EOMONTH(FY05_M05,0),InputInvoicesPaid[[#This Row],[Amount Invoiced]],0)</f>
        <v>0</v>
      </c>
      <c r="BL99" s="18">
        <f>IF(InputInvoicesPaid[[#This Row],[EOMonth]]=EOMONTH(FY05_M06,0),InputInvoicesPaid[[#This Row],[Amount Invoiced]],0)</f>
        <v>0</v>
      </c>
      <c r="BM99" s="18">
        <f>IF(InputInvoicesPaid[[#This Row],[EOMonth]]=EOMONTH(FY05_M07,0),InputInvoicesPaid[[#This Row],[Amount Invoiced]],0)</f>
        <v>0</v>
      </c>
      <c r="BN99" s="18">
        <f>IF(InputInvoicesPaid[[#This Row],[EOMonth]]=EOMONTH(FY05_M08,0),InputInvoicesPaid[[#This Row],[Amount Invoiced]],0)</f>
        <v>0</v>
      </c>
      <c r="BO99" s="18">
        <f>IF(InputInvoicesPaid[[#This Row],[EOMonth]]=EOMONTH(FY05_M09,0),InputInvoicesPaid[[#This Row],[Amount Invoiced]],0)</f>
        <v>0</v>
      </c>
      <c r="BP99" s="18">
        <f>IF(InputInvoicesPaid[[#This Row],[EOMonth]]=EOMONTH(FY05_M10,0),InputInvoicesPaid[[#This Row],[Amount Invoiced]],0)</f>
        <v>0</v>
      </c>
      <c r="BQ99" s="18">
        <f>IF(InputInvoicesPaid[[#This Row],[EOMonth]]=EOMONTH(FY05_M11,0),InputInvoicesPaid[[#This Row],[Amount Invoiced]],0)</f>
        <v>0</v>
      </c>
      <c r="BR99" s="18">
        <f>IF(InputInvoicesPaid[[#This Row],[EOMonth]]=EOMONTH(FY05_M12,0),InputInvoicesPaid[[#This Row],[Amount Invoiced]],0)</f>
        <v>0</v>
      </c>
    </row>
    <row r="100" spans="2:70" ht="16.5" thickTop="1" thickBot="1" x14ac:dyDescent="0.3">
      <c r="B100" s="68"/>
      <c r="C100" s="6"/>
      <c r="D100" s="68"/>
      <c r="E100" s="68"/>
      <c r="F100" s="11"/>
      <c r="G100" s="6"/>
      <c r="H100" s="69" t="str">
        <f>IF(ISBLANK(InputInvoicesPaid[[#This Row],[Date Invoiced]]),"",EOMONTH(InputInvoicesPaid[[#This Row],[Date Invoiced]],0))</f>
        <v/>
      </c>
      <c r="I100" s="69"/>
      <c r="K100" s="10">
        <f>IF(InputInvoicesPaid[[#This Row],[EOMonth]]=EOMONTH(FY01_M01,0),InputInvoicesPaid[[#This Row],[Amount Invoiced]],0)</f>
        <v>0</v>
      </c>
      <c r="L100" s="10">
        <f>IF(InputInvoicesPaid[[#This Row],[EOMonth]]=EOMONTH(FY01_M02,0),InputInvoicesPaid[[#This Row],[Amount Invoiced]],0)</f>
        <v>0</v>
      </c>
      <c r="M100" s="10">
        <f>IF(InputInvoicesPaid[[#This Row],[EOMonth]]=EOMONTH(FY01_M03,0),InputInvoicesPaid[[#This Row],[Amount Invoiced]],0)</f>
        <v>0</v>
      </c>
      <c r="N100" s="10">
        <f>IF(InputInvoicesPaid[[#This Row],[EOMonth]]=EOMONTH(FY01_M04,0),InputInvoicesPaid[[#This Row],[Amount Invoiced]],0)</f>
        <v>0</v>
      </c>
      <c r="O100" s="10">
        <f>IF(InputInvoicesPaid[[#This Row],[EOMonth]]=EOMONTH(FY01_M05,0),InputInvoicesPaid[[#This Row],[Amount Invoiced]],0)</f>
        <v>0</v>
      </c>
      <c r="P100" s="10">
        <f>IF(InputInvoicesPaid[[#This Row],[EOMonth]]=EOMONTH(FY01_M06,0),InputInvoicesPaid[[#This Row],[Amount Invoiced]],0)</f>
        <v>0</v>
      </c>
      <c r="Q100" s="10">
        <f>IF(InputInvoicesPaid[[#This Row],[EOMonth]]=EOMONTH(FY01_M07,0),InputInvoicesPaid[[#This Row],[Amount Invoiced]],0)</f>
        <v>0</v>
      </c>
      <c r="R100" s="10">
        <f>IF(InputInvoicesPaid[[#This Row],[EOMonth]]=EOMONTH(FY01_M08,0),InputInvoicesPaid[[#This Row],[Amount Invoiced]],0)</f>
        <v>0</v>
      </c>
      <c r="S100" s="10">
        <f>IF(InputInvoicesPaid[[#This Row],[EOMonth]]=EOMONTH(FY01_M09,0),InputInvoicesPaid[[#This Row],[Amount Invoiced]],0)</f>
        <v>0</v>
      </c>
      <c r="T100" s="10">
        <f>IF(InputInvoicesPaid[[#This Row],[EOMonth]]=EOMONTH(FY01_M10,0),InputInvoicesPaid[[#This Row],[Amount Invoiced]],0)</f>
        <v>0</v>
      </c>
      <c r="U100" s="10">
        <f>IF(InputInvoicesPaid[[#This Row],[EOMonth]]=EOMONTH(FY01_M11,0),InputInvoicesPaid[[#This Row],[Amount Invoiced]],0)</f>
        <v>0</v>
      </c>
      <c r="V100" s="10">
        <f>IF(InputInvoicesPaid[[#This Row],[EOMonth]]=EOMONTH(FY01_M12,0),InputInvoicesPaid[[#This Row],[Amount Invoiced]],0)</f>
        <v>0</v>
      </c>
      <c r="W100" s="18">
        <f>IF(InputInvoicesPaid[[#This Row],[EOMonth]]=EOMONTH(FY02_M01,0),InputInvoicesPaid[[#This Row],[Amount Invoiced]],0)</f>
        <v>0</v>
      </c>
      <c r="X100" s="18">
        <f>IF(InputInvoicesPaid[[#This Row],[EOMonth]]=EOMONTH(FY02_M02,0),InputInvoicesPaid[[#This Row],[Amount Invoiced]],0)</f>
        <v>0</v>
      </c>
      <c r="Y100" s="18">
        <f>IF(InputInvoicesPaid[[#This Row],[EOMonth]]=EOMONTH(FY02_M03,0),InputInvoicesPaid[[#This Row],[Amount Invoiced]],0)</f>
        <v>0</v>
      </c>
      <c r="Z100" s="18">
        <f>IF(InputInvoicesPaid[[#This Row],[EOMonth]]=EOMONTH(FY02_M04,0),InputInvoicesPaid[[#This Row],[Amount Invoiced]],0)</f>
        <v>0</v>
      </c>
      <c r="AA100" s="18">
        <f>IF(InputInvoicesPaid[[#This Row],[EOMonth]]=EOMONTH(FY02_M05,0),InputInvoicesPaid[[#This Row],[Amount Invoiced]],0)</f>
        <v>0</v>
      </c>
      <c r="AB100" s="18">
        <f>IF(InputInvoicesPaid[[#This Row],[EOMonth]]=EOMONTH(FY02_M06,0),InputInvoicesPaid[[#This Row],[Amount Invoiced]],0)</f>
        <v>0</v>
      </c>
      <c r="AC100" s="18">
        <f>IF(InputInvoicesPaid[[#This Row],[EOMonth]]=EOMONTH(FY02_M07,0),InputInvoicesPaid[[#This Row],[Amount Invoiced]],0)</f>
        <v>0</v>
      </c>
      <c r="AD100" s="18">
        <f>IF(InputInvoicesPaid[[#This Row],[EOMonth]]=EOMONTH(FY02_M08,0),InputInvoicesPaid[[#This Row],[Amount Invoiced]],0)</f>
        <v>0</v>
      </c>
      <c r="AE100" s="18">
        <f>IF(InputInvoicesPaid[[#This Row],[EOMonth]]=EOMONTH(FY02_M09,0),InputInvoicesPaid[[#This Row],[Amount Invoiced]],0)</f>
        <v>0</v>
      </c>
      <c r="AF100" s="18">
        <f>IF(InputInvoicesPaid[[#This Row],[EOMonth]]=EOMONTH(FY02_M10,0),InputInvoicesPaid[[#This Row],[Amount Invoiced]],0)</f>
        <v>0</v>
      </c>
      <c r="AG100" s="18">
        <f>IF(InputInvoicesPaid[[#This Row],[EOMonth]]=EOMONTH(FY02_M11,0),InputInvoicesPaid[[#This Row],[Amount Invoiced]],0)</f>
        <v>0</v>
      </c>
      <c r="AH100" s="18">
        <f>IF(InputInvoicesPaid[[#This Row],[EOMonth]]=EOMONTH(FY02_M12,0),InputInvoicesPaid[[#This Row],[Amount Invoiced]],0)</f>
        <v>0</v>
      </c>
      <c r="AI100" s="18">
        <f>IF(InputInvoicesPaid[[#This Row],[EOMonth]]=EOMONTH(FY03_M01,0),InputInvoicesPaid[[#This Row],[Amount Invoiced]],0)</f>
        <v>0</v>
      </c>
      <c r="AJ100" s="18">
        <f>IF(InputInvoicesPaid[[#This Row],[EOMonth]]=EOMONTH(FY03_M02,0),InputInvoicesPaid[[#This Row],[Amount Invoiced]],0)</f>
        <v>0</v>
      </c>
      <c r="AK100" s="18">
        <f>IF(InputInvoicesPaid[[#This Row],[EOMonth]]=EOMONTH(FY03_M03,0),InputInvoicesPaid[[#This Row],[Amount Invoiced]],0)</f>
        <v>0</v>
      </c>
      <c r="AL100" s="18">
        <f>IF(InputInvoicesPaid[[#This Row],[EOMonth]]=EOMONTH(FY03_M04,0),InputInvoicesPaid[[#This Row],[Amount Invoiced]],0)</f>
        <v>0</v>
      </c>
      <c r="AM100" s="18">
        <f>IF(InputInvoicesPaid[[#This Row],[EOMonth]]=EOMONTH(FY03_M05,0),InputInvoicesPaid[[#This Row],[Amount Invoiced]],0)</f>
        <v>0</v>
      </c>
      <c r="AN100" s="18">
        <f>IF(InputInvoicesPaid[[#This Row],[EOMonth]]=EOMONTH(FY03_M06,0),InputInvoicesPaid[[#This Row],[Amount Invoiced]],0)</f>
        <v>0</v>
      </c>
      <c r="AO100" s="18">
        <f>IF(InputInvoicesPaid[[#This Row],[EOMonth]]=EOMONTH(FY03_M07,0),InputInvoicesPaid[[#This Row],[Amount Invoiced]],0)</f>
        <v>0</v>
      </c>
      <c r="AP100" s="18">
        <f>IF(InputInvoicesPaid[[#This Row],[EOMonth]]=EOMONTH(FY03_M08,0),InputInvoicesPaid[[#This Row],[Amount Invoiced]],0)</f>
        <v>0</v>
      </c>
      <c r="AQ100" s="18">
        <f>IF(InputInvoicesPaid[[#This Row],[EOMonth]]=EOMONTH(FY03_M09,0),InputInvoicesPaid[[#This Row],[Amount Invoiced]],0)</f>
        <v>0</v>
      </c>
      <c r="AR100" s="18">
        <f>IF(InputInvoicesPaid[[#This Row],[EOMonth]]=EOMONTH(FY03_M10,0),InputInvoicesPaid[[#This Row],[Amount Invoiced]],0)</f>
        <v>0</v>
      </c>
      <c r="AS100" s="18">
        <f>IF(InputInvoicesPaid[[#This Row],[EOMonth]]=EOMONTH(FY03_M11,0),InputInvoicesPaid[[#This Row],[Amount Invoiced]],0)</f>
        <v>0</v>
      </c>
      <c r="AT100" s="18">
        <f>IF(InputInvoicesPaid[[#This Row],[EOMonth]]=EOMONTH(FY03_M12,0),InputInvoicesPaid[[#This Row],[Amount Invoiced]],0)</f>
        <v>0</v>
      </c>
      <c r="AU100" s="18">
        <f>IF(InputInvoicesPaid[[#This Row],[EOMonth]]=EOMONTH(FY04_M01,0),InputInvoicesPaid[[#This Row],[Amount Invoiced]],0)</f>
        <v>0</v>
      </c>
      <c r="AV100" s="18">
        <f>IF(InputInvoicesPaid[[#This Row],[EOMonth]]=EOMONTH(FY04_M02,0),InputInvoicesPaid[[#This Row],[Amount Invoiced]],0)</f>
        <v>0</v>
      </c>
      <c r="AW100" s="18">
        <f>IF(InputInvoicesPaid[[#This Row],[EOMonth]]=EOMONTH(FY04_M03,0),InputInvoicesPaid[[#This Row],[Amount Invoiced]],0)</f>
        <v>0</v>
      </c>
      <c r="AX100" s="18">
        <f>IF(InputInvoicesPaid[[#This Row],[EOMonth]]=EOMONTH(FY04_M04,0),InputInvoicesPaid[[#This Row],[Amount Invoiced]],0)</f>
        <v>0</v>
      </c>
      <c r="AY100" s="18">
        <f>IF(InputInvoicesPaid[[#This Row],[EOMonth]]=EOMONTH(FY04_M05,0),InputInvoicesPaid[[#This Row],[Amount Invoiced]],0)</f>
        <v>0</v>
      </c>
      <c r="AZ100" s="18">
        <f>IF(InputInvoicesPaid[[#This Row],[EOMonth]]=EOMONTH(FY04_M06,0),InputInvoicesPaid[[#This Row],[Amount Invoiced]],0)</f>
        <v>0</v>
      </c>
      <c r="BA100" s="18">
        <f>IF(InputInvoicesPaid[[#This Row],[EOMonth]]=EOMONTH(FY04_M07,0),InputInvoicesPaid[[#This Row],[Amount Invoiced]],0)</f>
        <v>0</v>
      </c>
      <c r="BB100" s="18">
        <f>IF(InputInvoicesPaid[[#This Row],[EOMonth]]=EOMONTH(FY04_M08,0),InputInvoicesPaid[[#This Row],[Amount Invoiced]],0)</f>
        <v>0</v>
      </c>
      <c r="BC100" s="18">
        <f>IF(InputInvoicesPaid[[#This Row],[EOMonth]]=EOMONTH(FY04_M09,0),InputInvoicesPaid[[#This Row],[Amount Invoiced]],0)</f>
        <v>0</v>
      </c>
      <c r="BD100" s="18">
        <f>IF(InputInvoicesPaid[[#This Row],[EOMonth]]=EOMONTH(FY04_M10,0),InputInvoicesPaid[[#This Row],[Amount Invoiced]],0)</f>
        <v>0</v>
      </c>
      <c r="BE100" s="18">
        <f>IF(InputInvoicesPaid[[#This Row],[EOMonth]]=EOMONTH(FY04_M11,0),InputInvoicesPaid[[#This Row],[Amount Invoiced]],0)</f>
        <v>0</v>
      </c>
      <c r="BF100" s="18">
        <f>IF(InputInvoicesPaid[[#This Row],[EOMonth]]=EOMONTH(FY04_M12,0),InputInvoicesPaid[[#This Row],[Amount Invoiced]],0)</f>
        <v>0</v>
      </c>
      <c r="BG100" s="18">
        <f>IF(InputInvoicesPaid[[#This Row],[EOMonth]]=EOMONTH(FY05_M01,0),InputInvoicesPaid[[#This Row],[Amount Invoiced]],0)</f>
        <v>0</v>
      </c>
      <c r="BH100" s="18">
        <f>IF(InputInvoicesPaid[[#This Row],[EOMonth]]=EOMONTH(FY05_M02,0),InputInvoicesPaid[[#This Row],[Amount Invoiced]],0)</f>
        <v>0</v>
      </c>
      <c r="BI100" s="18">
        <f>IF(InputInvoicesPaid[[#This Row],[EOMonth]]=EOMONTH(FY05_M03,0),InputInvoicesPaid[[#This Row],[Amount Invoiced]],0)</f>
        <v>0</v>
      </c>
      <c r="BJ100" s="18">
        <f>IF(InputInvoicesPaid[[#This Row],[EOMonth]]=EOMONTH(FY05_M04,0),InputInvoicesPaid[[#This Row],[Amount Invoiced]],0)</f>
        <v>0</v>
      </c>
      <c r="BK100" s="18">
        <f>IF(InputInvoicesPaid[[#This Row],[EOMonth]]=EOMONTH(FY05_M05,0),InputInvoicesPaid[[#This Row],[Amount Invoiced]],0)</f>
        <v>0</v>
      </c>
      <c r="BL100" s="18">
        <f>IF(InputInvoicesPaid[[#This Row],[EOMonth]]=EOMONTH(FY05_M06,0),InputInvoicesPaid[[#This Row],[Amount Invoiced]],0)</f>
        <v>0</v>
      </c>
      <c r="BM100" s="18">
        <f>IF(InputInvoicesPaid[[#This Row],[EOMonth]]=EOMONTH(FY05_M07,0),InputInvoicesPaid[[#This Row],[Amount Invoiced]],0)</f>
        <v>0</v>
      </c>
      <c r="BN100" s="18">
        <f>IF(InputInvoicesPaid[[#This Row],[EOMonth]]=EOMONTH(FY05_M08,0),InputInvoicesPaid[[#This Row],[Amount Invoiced]],0)</f>
        <v>0</v>
      </c>
      <c r="BO100" s="18">
        <f>IF(InputInvoicesPaid[[#This Row],[EOMonth]]=EOMONTH(FY05_M09,0),InputInvoicesPaid[[#This Row],[Amount Invoiced]],0)</f>
        <v>0</v>
      </c>
      <c r="BP100" s="18">
        <f>IF(InputInvoicesPaid[[#This Row],[EOMonth]]=EOMONTH(FY05_M10,0),InputInvoicesPaid[[#This Row],[Amount Invoiced]],0)</f>
        <v>0</v>
      </c>
      <c r="BQ100" s="18">
        <f>IF(InputInvoicesPaid[[#This Row],[EOMonth]]=EOMONTH(FY05_M11,0),InputInvoicesPaid[[#This Row],[Amount Invoiced]],0)</f>
        <v>0</v>
      </c>
      <c r="BR100" s="18">
        <f>IF(InputInvoicesPaid[[#This Row],[EOMonth]]=EOMONTH(FY05_M12,0),InputInvoicesPaid[[#This Row],[Amount Invoiced]],0)</f>
        <v>0</v>
      </c>
    </row>
    <row r="101" spans="2:70" ht="16.5" thickTop="1" thickBot="1" x14ac:dyDescent="0.3">
      <c r="B101" s="68"/>
      <c r="C101" s="6"/>
      <c r="D101" s="68"/>
      <c r="E101" s="68"/>
      <c r="F101" s="11"/>
      <c r="G101" s="6"/>
      <c r="H101" s="69" t="str">
        <f>IF(ISBLANK(InputInvoicesPaid[[#This Row],[Date Invoiced]]),"",EOMONTH(InputInvoicesPaid[[#This Row],[Date Invoiced]],0))</f>
        <v/>
      </c>
      <c r="I101" s="69"/>
      <c r="K101" s="10">
        <f>IF(InputInvoicesPaid[[#This Row],[EOMonth]]=EOMONTH(FY01_M01,0),InputInvoicesPaid[[#This Row],[Amount Invoiced]],0)</f>
        <v>0</v>
      </c>
      <c r="L101" s="10">
        <f>IF(InputInvoicesPaid[[#This Row],[EOMonth]]=EOMONTH(FY01_M02,0),InputInvoicesPaid[[#This Row],[Amount Invoiced]],0)</f>
        <v>0</v>
      </c>
      <c r="M101" s="10">
        <f>IF(InputInvoicesPaid[[#This Row],[EOMonth]]=EOMONTH(FY01_M03,0),InputInvoicesPaid[[#This Row],[Amount Invoiced]],0)</f>
        <v>0</v>
      </c>
      <c r="N101" s="10">
        <f>IF(InputInvoicesPaid[[#This Row],[EOMonth]]=EOMONTH(FY01_M04,0),InputInvoicesPaid[[#This Row],[Amount Invoiced]],0)</f>
        <v>0</v>
      </c>
      <c r="O101" s="10">
        <f>IF(InputInvoicesPaid[[#This Row],[EOMonth]]=EOMONTH(FY01_M05,0),InputInvoicesPaid[[#This Row],[Amount Invoiced]],0)</f>
        <v>0</v>
      </c>
      <c r="P101" s="10">
        <f>IF(InputInvoicesPaid[[#This Row],[EOMonth]]=EOMONTH(FY01_M06,0),InputInvoicesPaid[[#This Row],[Amount Invoiced]],0)</f>
        <v>0</v>
      </c>
      <c r="Q101" s="10">
        <f>IF(InputInvoicesPaid[[#This Row],[EOMonth]]=EOMONTH(FY01_M07,0),InputInvoicesPaid[[#This Row],[Amount Invoiced]],0)</f>
        <v>0</v>
      </c>
      <c r="R101" s="10">
        <f>IF(InputInvoicesPaid[[#This Row],[EOMonth]]=EOMONTH(FY01_M08,0),InputInvoicesPaid[[#This Row],[Amount Invoiced]],0)</f>
        <v>0</v>
      </c>
      <c r="S101" s="10">
        <f>IF(InputInvoicesPaid[[#This Row],[EOMonth]]=EOMONTH(FY01_M09,0),InputInvoicesPaid[[#This Row],[Amount Invoiced]],0)</f>
        <v>0</v>
      </c>
      <c r="T101" s="10">
        <f>IF(InputInvoicesPaid[[#This Row],[EOMonth]]=EOMONTH(FY01_M10,0),InputInvoicesPaid[[#This Row],[Amount Invoiced]],0)</f>
        <v>0</v>
      </c>
      <c r="U101" s="10">
        <f>IF(InputInvoicesPaid[[#This Row],[EOMonth]]=EOMONTH(FY01_M11,0),InputInvoicesPaid[[#This Row],[Amount Invoiced]],0)</f>
        <v>0</v>
      </c>
      <c r="V101" s="10">
        <f>IF(InputInvoicesPaid[[#This Row],[EOMonth]]=EOMONTH(FY01_M12,0),InputInvoicesPaid[[#This Row],[Amount Invoiced]],0)</f>
        <v>0</v>
      </c>
      <c r="W101" s="18">
        <f>IF(InputInvoicesPaid[[#This Row],[EOMonth]]=EOMONTH(FY02_M01,0),InputInvoicesPaid[[#This Row],[Amount Invoiced]],0)</f>
        <v>0</v>
      </c>
      <c r="X101" s="18">
        <f>IF(InputInvoicesPaid[[#This Row],[EOMonth]]=EOMONTH(FY02_M02,0),InputInvoicesPaid[[#This Row],[Amount Invoiced]],0)</f>
        <v>0</v>
      </c>
      <c r="Y101" s="18">
        <f>IF(InputInvoicesPaid[[#This Row],[EOMonth]]=EOMONTH(FY02_M03,0),InputInvoicesPaid[[#This Row],[Amount Invoiced]],0)</f>
        <v>0</v>
      </c>
      <c r="Z101" s="18">
        <f>IF(InputInvoicesPaid[[#This Row],[EOMonth]]=EOMONTH(FY02_M04,0),InputInvoicesPaid[[#This Row],[Amount Invoiced]],0)</f>
        <v>0</v>
      </c>
      <c r="AA101" s="18">
        <f>IF(InputInvoicesPaid[[#This Row],[EOMonth]]=EOMONTH(FY02_M05,0),InputInvoicesPaid[[#This Row],[Amount Invoiced]],0)</f>
        <v>0</v>
      </c>
      <c r="AB101" s="18">
        <f>IF(InputInvoicesPaid[[#This Row],[EOMonth]]=EOMONTH(FY02_M06,0),InputInvoicesPaid[[#This Row],[Amount Invoiced]],0)</f>
        <v>0</v>
      </c>
      <c r="AC101" s="18">
        <f>IF(InputInvoicesPaid[[#This Row],[EOMonth]]=EOMONTH(FY02_M07,0),InputInvoicesPaid[[#This Row],[Amount Invoiced]],0)</f>
        <v>0</v>
      </c>
      <c r="AD101" s="18">
        <f>IF(InputInvoicesPaid[[#This Row],[EOMonth]]=EOMONTH(FY02_M08,0),InputInvoicesPaid[[#This Row],[Amount Invoiced]],0)</f>
        <v>0</v>
      </c>
      <c r="AE101" s="18">
        <f>IF(InputInvoicesPaid[[#This Row],[EOMonth]]=EOMONTH(FY02_M09,0),InputInvoicesPaid[[#This Row],[Amount Invoiced]],0)</f>
        <v>0</v>
      </c>
      <c r="AF101" s="18">
        <f>IF(InputInvoicesPaid[[#This Row],[EOMonth]]=EOMONTH(FY02_M10,0),InputInvoicesPaid[[#This Row],[Amount Invoiced]],0)</f>
        <v>0</v>
      </c>
      <c r="AG101" s="18">
        <f>IF(InputInvoicesPaid[[#This Row],[EOMonth]]=EOMONTH(FY02_M11,0),InputInvoicesPaid[[#This Row],[Amount Invoiced]],0)</f>
        <v>0</v>
      </c>
      <c r="AH101" s="18">
        <f>IF(InputInvoicesPaid[[#This Row],[EOMonth]]=EOMONTH(FY02_M12,0),InputInvoicesPaid[[#This Row],[Amount Invoiced]],0)</f>
        <v>0</v>
      </c>
      <c r="AI101" s="18">
        <f>IF(InputInvoicesPaid[[#This Row],[EOMonth]]=EOMONTH(FY03_M01,0),InputInvoicesPaid[[#This Row],[Amount Invoiced]],0)</f>
        <v>0</v>
      </c>
      <c r="AJ101" s="18">
        <f>IF(InputInvoicesPaid[[#This Row],[EOMonth]]=EOMONTH(FY03_M02,0),InputInvoicesPaid[[#This Row],[Amount Invoiced]],0)</f>
        <v>0</v>
      </c>
      <c r="AK101" s="18">
        <f>IF(InputInvoicesPaid[[#This Row],[EOMonth]]=EOMONTH(FY03_M03,0),InputInvoicesPaid[[#This Row],[Amount Invoiced]],0)</f>
        <v>0</v>
      </c>
      <c r="AL101" s="18">
        <f>IF(InputInvoicesPaid[[#This Row],[EOMonth]]=EOMONTH(FY03_M04,0),InputInvoicesPaid[[#This Row],[Amount Invoiced]],0)</f>
        <v>0</v>
      </c>
      <c r="AM101" s="18">
        <f>IF(InputInvoicesPaid[[#This Row],[EOMonth]]=EOMONTH(FY03_M05,0),InputInvoicesPaid[[#This Row],[Amount Invoiced]],0)</f>
        <v>0</v>
      </c>
      <c r="AN101" s="18">
        <f>IF(InputInvoicesPaid[[#This Row],[EOMonth]]=EOMONTH(FY03_M06,0),InputInvoicesPaid[[#This Row],[Amount Invoiced]],0)</f>
        <v>0</v>
      </c>
      <c r="AO101" s="18">
        <f>IF(InputInvoicesPaid[[#This Row],[EOMonth]]=EOMONTH(FY03_M07,0),InputInvoicesPaid[[#This Row],[Amount Invoiced]],0)</f>
        <v>0</v>
      </c>
      <c r="AP101" s="18">
        <f>IF(InputInvoicesPaid[[#This Row],[EOMonth]]=EOMONTH(FY03_M08,0),InputInvoicesPaid[[#This Row],[Amount Invoiced]],0)</f>
        <v>0</v>
      </c>
      <c r="AQ101" s="18">
        <f>IF(InputInvoicesPaid[[#This Row],[EOMonth]]=EOMONTH(FY03_M09,0),InputInvoicesPaid[[#This Row],[Amount Invoiced]],0)</f>
        <v>0</v>
      </c>
      <c r="AR101" s="18">
        <f>IF(InputInvoicesPaid[[#This Row],[EOMonth]]=EOMONTH(FY03_M10,0),InputInvoicesPaid[[#This Row],[Amount Invoiced]],0)</f>
        <v>0</v>
      </c>
      <c r="AS101" s="18">
        <f>IF(InputInvoicesPaid[[#This Row],[EOMonth]]=EOMONTH(FY03_M11,0),InputInvoicesPaid[[#This Row],[Amount Invoiced]],0)</f>
        <v>0</v>
      </c>
      <c r="AT101" s="18">
        <f>IF(InputInvoicesPaid[[#This Row],[EOMonth]]=EOMONTH(FY03_M12,0),InputInvoicesPaid[[#This Row],[Amount Invoiced]],0)</f>
        <v>0</v>
      </c>
      <c r="AU101" s="18">
        <f>IF(InputInvoicesPaid[[#This Row],[EOMonth]]=EOMONTH(FY04_M01,0),InputInvoicesPaid[[#This Row],[Amount Invoiced]],0)</f>
        <v>0</v>
      </c>
      <c r="AV101" s="18">
        <f>IF(InputInvoicesPaid[[#This Row],[EOMonth]]=EOMONTH(FY04_M02,0),InputInvoicesPaid[[#This Row],[Amount Invoiced]],0)</f>
        <v>0</v>
      </c>
      <c r="AW101" s="18">
        <f>IF(InputInvoicesPaid[[#This Row],[EOMonth]]=EOMONTH(FY04_M03,0),InputInvoicesPaid[[#This Row],[Amount Invoiced]],0)</f>
        <v>0</v>
      </c>
      <c r="AX101" s="18">
        <f>IF(InputInvoicesPaid[[#This Row],[EOMonth]]=EOMONTH(FY04_M04,0),InputInvoicesPaid[[#This Row],[Amount Invoiced]],0)</f>
        <v>0</v>
      </c>
      <c r="AY101" s="18">
        <f>IF(InputInvoicesPaid[[#This Row],[EOMonth]]=EOMONTH(FY04_M05,0),InputInvoicesPaid[[#This Row],[Amount Invoiced]],0)</f>
        <v>0</v>
      </c>
      <c r="AZ101" s="18">
        <f>IF(InputInvoicesPaid[[#This Row],[EOMonth]]=EOMONTH(FY04_M06,0),InputInvoicesPaid[[#This Row],[Amount Invoiced]],0)</f>
        <v>0</v>
      </c>
      <c r="BA101" s="18">
        <f>IF(InputInvoicesPaid[[#This Row],[EOMonth]]=EOMONTH(FY04_M07,0),InputInvoicesPaid[[#This Row],[Amount Invoiced]],0)</f>
        <v>0</v>
      </c>
      <c r="BB101" s="18">
        <f>IF(InputInvoicesPaid[[#This Row],[EOMonth]]=EOMONTH(FY04_M08,0),InputInvoicesPaid[[#This Row],[Amount Invoiced]],0)</f>
        <v>0</v>
      </c>
      <c r="BC101" s="18">
        <f>IF(InputInvoicesPaid[[#This Row],[EOMonth]]=EOMONTH(FY04_M09,0),InputInvoicesPaid[[#This Row],[Amount Invoiced]],0)</f>
        <v>0</v>
      </c>
      <c r="BD101" s="18">
        <f>IF(InputInvoicesPaid[[#This Row],[EOMonth]]=EOMONTH(FY04_M10,0),InputInvoicesPaid[[#This Row],[Amount Invoiced]],0)</f>
        <v>0</v>
      </c>
      <c r="BE101" s="18">
        <f>IF(InputInvoicesPaid[[#This Row],[EOMonth]]=EOMONTH(FY04_M11,0),InputInvoicesPaid[[#This Row],[Amount Invoiced]],0)</f>
        <v>0</v>
      </c>
      <c r="BF101" s="18">
        <f>IF(InputInvoicesPaid[[#This Row],[EOMonth]]=EOMONTH(FY04_M12,0),InputInvoicesPaid[[#This Row],[Amount Invoiced]],0)</f>
        <v>0</v>
      </c>
      <c r="BG101" s="18">
        <f>IF(InputInvoicesPaid[[#This Row],[EOMonth]]=EOMONTH(FY05_M01,0),InputInvoicesPaid[[#This Row],[Amount Invoiced]],0)</f>
        <v>0</v>
      </c>
      <c r="BH101" s="18">
        <f>IF(InputInvoicesPaid[[#This Row],[EOMonth]]=EOMONTH(FY05_M02,0),InputInvoicesPaid[[#This Row],[Amount Invoiced]],0)</f>
        <v>0</v>
      </c>
      <c r="BI101" s="18">
        <f>IF(InputInvoicesPaid[[#This Row],[EOMonth]]=EOMONTH(FY05_M03,0),InputInvoicesPaid[[#This Row],[Amount Invoiced]],0)</f>
        <v>0</v>
      </c>
      <c r="BJ101" s="18">
        <f>IF(InputInvoicesPaid[[#This Row],[EOMonth]]=EOMONTH(FY05_M04,0),InputInvoicesPaid[[#This Row],[Amount Invoiced]],0)</f>
        <v>0</v>
      </c>
      <c r="BK101" s="18">
        <f>IF(InputInvoicesPaid[[#This Row],[EOMonth]]=EOMONTH(FY05_M05,0),InputInvoicesPaid[[#This Row],[Amount Invoiced]],0)</f>
        <v>0</v>
      </c>
      <c r="BL101" s="18">
        <f>IF(InputInvoicesPaid[[#This Row],[EOMonth]]=EOMONTH(FY05_M06,0),InputInvoicesPaid[[#This Row],[Amount Invoiced]],0)</f>
        <v>0</v>
      </c>
      <c r="BM101" s="18">
        <f>IF(InputInvoicesPaid[[#This Row],[EOMonth]]=EOMONTH(FY05_M07,0),InputInvoicesPaid[[#This Row],[Amount Invoiced]],0)</f>
        <v>0</v>
      </c>
      <c r="BN101" s="18">
        <f>IF(InputInvoicesPaid[[#This Row],[EOMonth]]=EOMONTH(FY05_M08,0),InputInvoicesPaid[[#This Row],[Amount Invoiced]],0)</f>
        <v>0</v>
      </c>
      <c r="BO101" s="18">
        <f>IF(InputInvoicesPaid[[#This Row],[EOMonth]]=EOMONTH(FY05_M09,0),InputInvoicesPaid[[#This Row],[Amount Invoiced]],0)</f>
        <v>0</v>
      </c>
      <c r="BP101" s="18">
        <f>IF(InputInvoicesPaid[[#This Row],[EOMonth]]=EOMONTH(FY05_M10,0),InputInvoicesPaid[[#This Row],[Amount Invoiced]],0)</f>
        <v>0</v>
      </c>
      <c r="BQ101" s="18">
        <f>IF(InputInvoicesPaid[[#This Row],[EOMonth]]=EOMONTH(FY05_M11,0),InputInvoicesPaid[[#This Row],[Amount Invoiced]],0)</f>
        <v>0</v>
      </c>
      <c r="BR101" s="18">
        <f>IF(InputInvoicesPaid[[#This Row],[EOMonth]]=EOMONTH(FY05_M12,0),InputInvoicesPaid[[#This Row],[Amount Invoiced]],0)</f>
        <v>0</v>
      </c>
    </row>
    <row r="102" spans="2:70" ht="16.5" thickTop="1" thickBot="1" x14ac:dyDescent="0.3">
      <c r="B102" s="68"/>
      <c r="C102" s="6"/>
      <c r="D102" s="68"/>
      <c r="E102" s="68"/>
      <c r="F102" s="11"/>
      <c r="G102" s="6"/>
      <c r="H102" s="69" t="str">
        <f>IF(ISBLANK(InputInvoicesPaid[[#This Row],[Date Invoiced]]),"",EOMONTH(InputInvoicesPaid[[#This Row],[Date Invoiced]],0))</f>
        <v/>
      </c>
      <c r="I102" s="69"/>
      <c r="K102" s="10">
        <f>IF(InputInvoicesPaid[[#This Row],[EOMonth]]=EOMONTH(FY01_M01,0),InputInvoicesPaid[[#This Row],[Amount Invoiced]],0)</f>
        <v>0</v>
      </c>
      <c r="L102" s="10">
        <f>IF(InputInvoicesPaid[[#This Row],[EOMonth]]=EOMONTH(FY01_M02,0),InputInvoicesPaid[[#This Row],[Amount Invoiced]],0)</f>
        <v>0</v>
      </c>
      <c r="M102" s="10">
        <f>IF(InputInvoicesPaid[[#This Row],[EOMonth]]=EOMONTH(FY01_M03,0),InputInvoicesPaid[[#This Row],[Amount Invoiced]],0)</f>
        <v>0</v>
      </c>
      <c r="N102" s="10">
        <f>IF(InputInvoicesPaid[[#This Row],[EOMonth]]=EOMONTH(FY01_M04,0),InputInvoicesPaid[[#This Row],[Amount Invoiced]],0)</f>
        <v>0</v>
      </c>
      <c r="O102" s="10">
        <f>IF(InputInvoicesPaid[[#This Row],[EOMonth]]=EOMONTH(FY01_M05,0),InputInvoicesPaid[[#This Row],[Amount Invoiced]],0)</f>
        <v>0</v>
      </c>
      <c r="P102" s="10">
        <f>IF(InputInvoicesPaid[[#This Row],[EOMonth]]=EOMONTH(FY01_M06,0),InputInvoicesPaid[[#This Row],[Amount Invoiced]],0)</f>
        <v>0</v>
      </c>
      <c r="Q102" s="10">
        <f>IF(InputInvoicesPaid[[#This Row],[EOMonth]]=EOMONTH(FY01_M07,0),InputInvoicesPaid[[#This Row],[Amount Invoiced]],0)</f>
        <v>0</v>
      </c>
      <c r="R102" s="10">
        <f>IF(InputInvoicesPaid[[#This Row],[EOMonth]]=EOMONTH(FY01_M08,0),InputInvoicesPaid[[#This Row],[Amount Invoiced]],0)</f>
        <v>0</v>
      </c>
      <c r="S102" s="10">
        <f>IF(InputInvoicesPaid[[#This Row],[EOMonth]]=EOMONTH(FY01_M09,0),InputInvoicesPaid[[#This Row],[Amount Invoiced]],0)</f>
        <v>0</v>
      </c>
      <c r="T102" s="10">
        <f>IF(InputInvoicesPaid[[#This Row],[EOMonth]]=EOMONTH(FY01_M10,0),InputInvoicesPaid[[#This Row],[Amount Invoiced]],0)</f>
        <v>0</v>
      </c>
      <c r="U102" s="10">
        <f>IF(InputInvoicesPaid[[#This Row],[EOMonth]]=EOMONTH(FY01_M11,0),InputInvoicesPaid[[#This Row],[Amount Invoiced]],0)</f>
        <v>0</v>
      </c>
      <c r="V102" s="10">
        <f>IF(InputInvoicesPaid[[#This Row],[EOMonth]]=EOMONTH(FY01_M12,0),InputInvoicesPaid[[#This Row],[Amount Invoiced]],0)</f>
        <v>0</v>
      </c>
      <c r="W102" s="18">
        <f>IF(InputInvoicesPaid[[#This Row],[EOMonth]]=EOMONTH(FY02_M01,0),InputInvoicesPaid[[#This Row],[Amount Invoiced]],0)</f>
        <v>0</v>
      </c>
      <c r="X102" s="18">
        <f>IF(InputInvoicesPaid[[#This Row],[EOMonth]]=EOMONTH(FY02_M02,0),InputInvoicesPaid[[#This Row],[Amount Invoiced]],0)</f>
        <v>0</v>
      </c>
      <c r="Y102" s="18">
        <f>IF(InputInvoicesPaid[[#This Row],[EOMonth]]=EOMONTH(FY02_M03,0),InputInvoicesPaid[[#This Row],[Amount Invoiced]],0)</f>
        <v>0</v>
      </c>
      <c r="Z102" s="18">
        <f>IF(InputInvoicesPaid[[#This Row],[EOMonth]]=EOMONTH(FY02_M04,0),InputInvoicesPaid[[#This Row],[Amount Invoiced]],0)</f>
        <v>0</v>
      </c>
      <c r="AA102" s="18">
        <f>IF(InputInvoicesPaid[[#This Row],[EOMonth]]=EOMONTH(FY02_M05,0),InputInvoicesPaid[[#This Row],[Amount Invoiced]],0)</f>
        <v>0</v>
      </c>
      <c r="AB102" s="18">
        <f>IF(InputInvoicesPaid[[#This Row],[EOMonth]]=EOMONTH(FY02_M06,0),InputInvoicesPaid[[#This Row],[Amount Invoiced]],0)</f>
        <v>0</v>
      </c>
      <c r="AC102" s="18">
        <f>IF(InputInvoicesPaid[[#This Row],[EOMonth]]=EOMONTH(FY02_M07,0),InputInvoicesPaid[[#This Row],[Amount Invoiced]],0)</f>
        <v>0</v>
      </c>
      <c r="AD102" s="18">
        <f>IF(InputInvoicesPaid[[#This Row],[EOMonth]]=EOMONTH(FY02_M08,0),InputInvoicesPaid[[#This Row],[Amount Invoiced]],0)</f>
        <v>0</v>
      </c>
      <c r="AE102" s="18">
        <f>IF(InputInvoicesPaid[[#This Row],[EOMonth]]=EOMONTH(FY02_M09,0),InputInvoicesPaid[[#This Row],[Amount Invoiced]],0)</f>
        <v>0</v>
      </c>
      <c r="AF102" s="18">
        <f>IF(InputInvoicesPaid[[#This Row],[EOMonth]]=EOMONTH(FY02_M10,0),InputInvoicesPaid[[#This Row],[Amount Invoiced]],0)</f>
        <v>0</v>
      </c>
      <c r="AG102" s="18">
        <f>IF(InputInvoicesPaid[[#This Row],[EOMonth]]=EOMONTH(FY02_M11,0),InputInvoicesPaid[[#This Row],[Amount Invoiced]],0)</f>
        <v>0</v>
      </c>
      <c r="AH102" s="18">
        <f>IF(InputInvoicesPaid[[#This Row],[EOMonth]]=EOMONTH(FY02_M12,0),InputInvoicesPaid[[#This Row],[Amount Invoiced]],0)</f>
        <v>0</v>
      </c>
      <c r="AI102" s="18">
        <f>IF(InputInvoicesPaid[[#This Row],[EOMonth]]=EOMONTH(FY03_M01,0),InputInvoicesPaid[[#This Row],[Amount Invoiced]],0)</f>
        <v>0</v>
      </c>
      <c r="AJ102" s="18">
        <f>IF(InputInvoicesPaid[[#This Row],[EOMonth]]=EOMONTH(FY03_M02,0),InputInvoicesPaid[[#This Row],[Amount Invoiced]],0)</f>
        <v>0</v>
      </c>
      <c r="AK102" s="18">
        <f>IF(InputInvoicesPaid[[#This Row],[EOMonth]]=EOMONTH(FY03_M03,0),InputInvoicesPaid[[#This Row],[Amount Invoiced]],0)</f>
        <v>0</v>
      </c>
      <c r="AL102" s="18">
        <f>IF(InputInvoicesPaid[[#This Row],[EOMonth]]=EOMONTH(FY03_M04,0),InputInvoicesPaid[[#This Row],[Amount Invoiced]],0)</f>
        <v>0</v>
      </c>
      <c r="AM102" s="18">
        <f>IF(InputInvoicesPaid[[#This Row],[EOMonth]]=EOMONTH(FY03_M05,0),InputInvoicesPaid[[#This Row],[Amount Invoiced]],0)</f>
        <v>0</v>
      </c>
      <c r="AN102" s="18">
        <f>IF(InputInvoicesPaid[[#This Row],[EOMonth]]=EOMONTH(FY03_M06,0),InputInvoicesPaid[[#This Row],[Amount Invoiced]],0)</f>
        <v>0</v>
      </c>
      <c r="AO102" s="18">
        <f>IF(InputInvoicesPaid[[#This Row],[EOMonth]]=EOMONTH(FY03_M07,0),InputInvoicesPaid[[#This Row],[Amount Invoiced]],0)</f>
        <v>0</v>
      </c>
      <c r="AP102" s="18">
        <f>IF(InputInvoicesPaid[[#This Row],[EOMonth]]=EOMONTH(FY03_M08,0),InputInvoicesPaid[[#This Row],[Amount Invoiced]],0)</f>
        <v>0</v>
      </c>
      <c r="AQ102" s="18">
        <f>IF(InputInvoicesPaid[[#This Row],[EOMonth]]=EOMONTH(FY03_M09,0),InputInvoicesPaid[[#This Row],[Amount Invoiced]],0)</f>
        <v>0</v>
      </c>
      <c r="AR102" s="18">
        <f>IF(InputInvoicesPaid[[#This Row],[EOMonth]]=EOMONTH(FY03_M10,0),InputInvoicesPaid[[#This Row],[Amount Invoiced]],0)</f>
        <v>0</v>
      </c>
      <c r="AS102" s="18">
        <f>IF(InputInvoicesPaid[[#This Row],[EOMonth]]=EOMONTH(FY03_M11,0),InputInvoicesPaid[[#This Row],[Amount Invoiced]],0)</f>
        <v>0</v>
      </c>
      <c r="AT102" s="18">
        <f>IF(InputInvoicesPaid[[#This Row],[EOMonth]]=EOMONTH(FY03_M12,0),InputInvoicesPaid[[#This Row],[Amount Invoiced]],0)</f>
        <v>0</v>
      </c>
      <c r="AU102" s="18">
        <f>IF(InputInvoicesPaid[[#This Row],[EOMonth]]=EOMONTH(FY04_M01,0),InputInvoicesPaid[[#This Row],[Amount Invoiced]],0)</f>
        <v>0</v>
      </c>
      <c r="AV102" s="18">
        <f>IF(InputInvoicesPaid[[#This Row],[EOMonth]]=EOMONTH(FY04_M02,0),InputInvoicesPaid[[#This Row],[Amount Invoiced]],0)</f>
        <v>0</v>
      </c>
      <c r="AW102" s="18">
        <f>IF(InputInvoicesPaid[[#This Row],[EOMonth]]=EOMONTH(FY04_M03,0),InputInvoicesPaid[[#This Row],[Amount Invoiced]],0)</f>
        <v>0</v>
      </c>
      <c r="AX102" s="18">
        <f>IF(InputInvoicesPaid[[#This Row],[EOMonth]]=EOMONTH(FY04_M04,0),InputInvoicesPaid[[#This Row],[Amount Invoiced]],0)</f>
        <v>0</v>
      </c>
      <c r="AY102" s="18">
        <f>IF(InputInvoicesPaid[[#This Row],[EOMonth]]=EOMONTH(FY04_M05,0),InputInvoicesPaid[[#This Row],[Amount Invoiced]],0)</f>
        <v>0</v>
      </c>
      <c r="AZ102" s="18">
        <f>IF(InputInvoicesPaid[[#This Row],[EOMonth]]=EOMONTH(FY04_M06,0),InputInvoicesPaid[[#This Row],[Amount Invoiced]],0)</f>
        <v>0</v>
      </c>
      <c r="BA102" s="18">
        <f>IF(InputInvoicesPaid[[#This Row],[EOMonth]]=EOMONTH(FY04_M07,0),InputInvoicesPaid[[#This Row],[Amount Invoiced]],0)</f>
        <v>0</v>
      </c>
      <c r="BB102" s="18">
        <f>IF(InputInvoicesPaid[[#This Row],[EOMonth]]=EOMONTH(FY04_M08,0),InputInvoicesPaid[[#This Row],[Amount Invoiced]],0)</f>
        <v>0</v>
      </c>
      <c r="BC102" s="18">
        <f>IF(InputInvoicesPaid[[#This Row],[EOMonth]]=EOMONTH(FY04_M09,0),InputInvoicesPaid[[#This Row],[Amount Invoiced]],0)</f>
        <v>0</v>
      </c>
      <c r="BD102" s="18">
        <f>IF(InputInvoicesPaid[[#This Row],[EOMonth]]=EOMONTH(FY04_M10,0),InputInvoicesPaid[[#This Row],[Amount Invoiced]],0)</f>
        <v>0</v>
      </c>
      <c r="BE102" s="18">
        <f>IF(InputInvoicesPaid[[#This Row],[EOMonth]]=EOMONTH(FY04_M11,0),InputInvoicesPaid[[#This Row],[Amount Invoiced]],0)</f>
        <v>0</v>
      </c>
      <c r="BF102" s="18">
        <f>IF(InputInvoicesPaid[[#This Row],[EOMonth]]=EOMONTH(FY04_M12,0),InputInvoicesPaid[[#This Row],[Amount Invoiced]],0)</f>
        <v>0</v>
      </c>
      <c r="BG102" s="18">
        <f>IF(InputInvoicesPaid[[#This Row],[EOMonth]]=EOMONTH(FY05_M01,0),InputInvoicesPaid[[#This Row],[Amount Invoiced]],0)</f>
        <v>0</v>
      </c>
      <c r="BH102" s="18">
        <f>IF(InputInvoicesPaid[[#This Row],[EOMonth]]=EOMONTH(FY05_M02,0),InputInvoicesPaid[[#This Row],[Amount Invoiced]],0)</f>
        <v>0</v>
      </c>
      <c r="BI102" s="18">
        <f>IF(InputInvoicesPaid[[#This Row],[EOMonth]]=EOMONTH(FY05_M03,0),InputInvoicesPaid[[#This Row],[Amount Invoiced]],0)</f>
        <v>0</v>
      </c>
      <c r="BJ102" s="18">
        <f>IF(InputInvoicesPaid[[#This Row],[EOMonth]]=EOMONTH(FY05_M04,0),InputInvoicesPaid[[#This Row],[Amount Invoiced]],0)</f>
        <v>0</v>
      </c>
      <c r="BK102" s="18">
        <f>IF(InputInvoicesPaid[[#This Row],[EOMonth]]=EOMONTH(FY05_M05,0),InputInvoicesPaid[[#This Row],[Amount Invoiced]],0)</f>
        <v>0</v>
      </c>
      <c r="BL102" s="18">
        <f>IF(InputInvoicesPaid[[#This Row],[EOMonth]]=EOMONTH(FY05_M06,0),InputInvoicesPaid[[#This Row],[Amount Invoiced]],0)</f>
        <v>0</v>
      </c>
      <c r="BM102" s="18">
        <f>IF(InputInvoicesPaid[[#This Row],[EOMonth]]=EOMONTH(FY05_M07,0),InputInvoicesPaid[[#This Row],[Amount Invoiced]],0)</f>
        <v>0</v>
      </c>
      <c r="BN102" s="18">
        <f>IF(InputInvoicesPaid[[#This Row],[EOMonth]]=EOMONTH(FY05_M08,0),InputInvoicesPaid[[#This Row],[Amount Invoiced]],0)</f>
        <v>0</v>
      </c>
      <c r="BO102" s="18">
        <f>IF(InputInvoicesPaid[[#This Row],[EOMonth]]=EOMONTH(FY05_M09,0),InputInvoicesPaid[[#This Row],[Amount Invoiced]],0)</f>
        <v>0</v>
      </c>
      <c r="BP102" s="18">
        <f>IF(InputInvoicesPaid[[#This Row],[EOMonth]]=EOMONTH(FY05_M10,0),InputInvoicesPaid[[#This Row],[Amount Invoiced]],0)</f>
        <v>0</v>
      </c>
      <c r="BQ102" s="18">
        <f>IF(InputInvoicesPaid[[#This Row],[EOMonth]]=EOMONTH(FY05_M11,0),InputInvoicesPaid[[#This Row],[Amount Invoiced]],0)</f>
        <v>0</v>
      </c>
      <c r="BR102" s="18">
        <f>IF(InputInvoicesPaid[[#This Row],[EOMonth]]=EOMONTH(FY05_M12,0),InputInvoicesPaid[[#This Row],[Amount Invoiced]],0)</f>
        <v>0</v>
      </c>
    </row>
    <row r="103" spans="2:70" ht="16.5" thickTop="1" thickBot="1" x14ac:dyDescent="0.3">
      <c r="B103" s="68"/>
      <c r="C103" s="6"/>
      <c r="D103" s="68"/>
      <c r="E103" s="68"/>
      <c r="F103" s="11"/>
      <c r="G103" s="6"/>
      <c r="H103" s="69" t="str">
        <f>IF(ISBLANK(InputInvoicesPaid[[#This Row],[Date Invoiced]]),"",EOMONTH(InputInvoicesPaid[[#This Row],[Date Invoiced]],0))</f>
        <v/>
      </c>
      <c r="I103" s="69"/>
      <c r="K103" s="10">
        <f>IF(InputInvoicesPaid[[#This Row],[EOMonth]]=EOMONTH(FY01_M01,0),InputInvoicesPaid[[#This Row],[Amount Invoiced]],0)</f>
        <v>0</v>
      </c>
      <c r="L103" s="10">
        <f>IF(InputInvoicesPaid[[#This Row],[EOMonth]]=EOMONTH(FY01_M02,0),InputInvoicesPaid[[#This Row],[Amount Invoiced]],0)</f>
        <v>0</v>
      </c>
      <c r="M103" s="10">
        <f>IF(InputInvoicesPaid[[#This Row],[EOMonth]]=EOMONTH(FY01_M03,0),InputInvoicesPaid[[#This Row],[Amount Invoiced]],0)</f>
        <v>0</v>
      </c>
      <c r="N103" s="10">
        <f>IF(InputInvoicesPaid[[#This Row],[EOMonth]]=EOMONTH(FY01_M04,0),InputInvoicesPaid[[#This Row],[Amount Invoiced]],0)</f>
        <v>0</v>
      </c>
      <c r="O103" s="10">
        <f>IF(InputInvoicesPaid[[#This Row],[EOMonth]]=EOMONTH(FY01_M05,0),InputInvoicesPaid[[#This Row],[Amount Invoiced]],0)</f>
        <v>0</v>
      </c>
      <c r="P103" s="10">
        <f>IF(InputInvoicesPaid[[#This Row],[EOMonth]]=EOMONTH(FY01_M06,0),InputInvoicesPaid[[#This Row],[Amount Invoiced]],0)</f>
        <v>0</v>
      </c>
      <c r="Q103" s="10">
        <f>IF(InputInvoicesPaid[[#This Row],[EOMonth]]=EOMONTH(FY01_M07,0),InputInvoicesPaid[[#This Row],[Amount Invoiced]],0)</f>
        <v>0</v>
      </c>
      <c r="R103" s="10">
        <f>IF(InputInvoicesPaid[[#This Row],[EOMonth]]=EOMONTH(FY01_M08,0),InputInvoicesPaid[[#This Row],[Amount Invoiced]],0)</f>
        <v>0</v>
      </c>
      <c r="S103" s="10">
        <f>IF(InputInvoicesPaid[[#This Row],[EOMonth]]=EOMONTH(FY01_M09,0),InputInvoicesPaid[[#This Row],[Amount Invoiced]],0)</f>
        <v>0</v>
      </c>
      <c r="T103" s="10">
        <f>IF(InputInvoicesPaid[[#This Row],[EOMonth]]=EOMONTH(FY01_M10,0),InputInvoicesPaid[[#This Row],[Amount Invoiced]],0)</f>
        <v>0</v>
      </c>
      <c r="U103" s="10">
        <f>IF(InputInvoicesPaid[[#This Row],[EOMonth]]=EOMONTH(FY01_M11,0),InputInvoicesPaid[[#This Row],[Amount Invoiced]],0)</f>
        <v>0</v>
      </c>
      <c r="V103" s="10">
        <f>IF(InputInvoicesPaid[[#This Row],[EOMonth]]=EOMONTH(FY01_M12,0),InputInvoicesPaid[[#This Row],[Amount Invoiced]],0)</f>
        <v>0</v>
      </c>
      <c r="W103" s="18">
        <f>IF(InputInvoicesPaid[[#This Row],[EOMonth]]=EOMONTH(FY02_M01,0),InputInvoicesPaid[[#This Row],[Amount Invoiced]],0)</f>
        <v>0</v>
      </c>
      <c r="X103" s="18">
        <f>IF(InputInvoicesPaid[[#This Row],[EOMonth]]=EOMONTH(FY02_M02,0),InputInvoicesPaid[[#This Row],[Amount Invoiced]],0)</f>
        <v>0</v>
      </c>
      <c r="Y103" s="18">
        <f>IF(InputInvoicesPaid[[#This Row],[EOMonth]]=EOMONTH(FY02_M03,0),InputInvoicesPaid[[#This Row],[Amount Invoiced]],0)</f>
        <v>0</v>
      </c>
      <c r="Z103" s="18">
        <f>IF(InputInvoicesPaid[[#This Row],[EOMonth]]=EOMONTH(FY02_M04,0),InputInvoicesPaid[[#This Row],[Amount Invoiced]],0)</f>
        <v>0</v>
      </c>
      <c r="AA103" s="18">
        <f>IF(InputInvoicesPaid[[#This Row],[EOMonth]]=EOMONTH(FY02_M05,0),InputInvoicesPaid[[#This Row],[Amount Invoiced]],0)</f>
        <v>0</v>
      </c>
      <c r="AB103" s="18">
        <f>IF(InputInvoicesPaid[[#This Row],[EOMonth]]=EOMONTH(FY02_M06,0),InputInvoicesPaid[[#This Row],[Amount Invoiced]],0)</f>
        <v>0</v>
      </c>
      <c r="AC103" s="18">
        <f>IF(InputInvoicesPaid[[#This Row],[EOMonth]]=EOMONTH(FY02_M07,0),InputInvoicesPaid[[#This Row],[Amount Invoiced]],0)</f>
        <v>0</v>
      </c>
      <c r="AD103" s="18">
        <f>IF(InputInvoicesPaid[[#This Row],[EOMonth]]=EOMONTH(FY02_M08,0),InputInvoicesPaid[[#This Row],[Amount Invoiced]],0)</f>
        <v>0</v>
      </c>
      <c r="AE103" s="18">
        <f>IF(InputInvoicesPaid[[#This Row],[EOMonth]]=EOMONTH(FY02_M09,0),InputInvoicesPaid[[#This Row],[Amount Invoiced]],0)</f>
        <v>0</v>
      </c>
      <c r="AF103" s="18">
        <f>IF(InputInvoicesPaid[[#This Row],[EOMonth]]=EOMONTH(FY02_M10,0),InputInvoicesPaid[[#This Row],[Amount Invoiced]],0)</f>
        <v>0</v>
      </c>
      <c r="AG103" s="18">
        <f>IF(InputInvoicesPaid[[#This Row],[EOMonth]]=EOMONTH(FY02_M11,0),InputInvoicesPaid[[#This Row],[Amount Invoiced]],0)</f>
        <v>0</v>
      </c>
      <c r="AH103" s="18">
        <f>IF(InputInvoicesPaid[[#This Row],[EOMonth]]=EOMONTH(FY02_M12,0),InputInvoicesPaid[[#This Row],[Amount Invoiced]],0)</f>
        <v>0</v>
      </c>
      <c r="AI103" s="18">
        <f>IF(InputInvoicesPaid[[#This Row],[EOMonth]]=EOMONTH(FY03_M01,0),InputInvoicesPaid[[#This Row],[Amount Invoiced]],0)</f>
        <v>0</v>
      </c>
      <c r="AJ103" s="18">
        <f>IF(InputInvoicesPaid[[#This Row],[EOMonth]]=EOMONTH(FY03_M02,0),InputInvoicesPaid[[#This Row],[Amount Invoiced]],0)</f>
        <v>0</v>
      </c>
      <c r="AK103" s="18">
        <f>IF(InputInvoicesPaid[[#This Row],[EOMonth]]=EOMONTH(FY03_M03,0),InputInvoicesPaid[[#This Row],[Amount Invoiced]],0)</f>
        <v>0</v>
      </c>
      <c r="AL103" s="18">
        <f>IF(InputInvoicesPaid[[#This Row],[EOMonth]]=EOMONTH(FY03_M04,0),InputInvoicesPaid[[#This Row],[Amount Invoiced]],0)</f>
        <v>0</v>
      </c>
      <c r="AM103" s="18">
        <f>IF(InputInvoicesPaid[[#This Row],[EOMonth]]=EOMONTH(FY03_M05,0),InputInvoicesPaid[[#This Row],[Amount Invoiced]],0)</f>
        <v>0</v>
      </c>
      <c r="AN103" s="18">
        <f>IF(InputInvoicesPaid[[#This Row],[EOMonth]]=EOMONTH(FY03_M06,0),InputInvoicesPaid[[#This Row],[Amount Invoiced]],0)</f>
        <v>0</v>
      </c>
      <c r="AO103" s="18">
        <f>IF(InputInvoicesPaid[[#This Row],[EOMonth]]=EOMONTH(FY03_M07,0),InputInvoicesPaid[[#This Row],[Amount Invoiced]],0)</f>
        <v>0</v>
      </c>
      <c r="AP103" s="18">
        <f>IF(InputInvoicesPaid[[#This Row],[EOMonth]]=EOMONTH(FY03_M08,0),InputInvoicesPaid[[#This Row],[Amount Invoiced]],0)</f>
        <v>0</v>
      </c>
      <c r="AQ103" s="18">
        <f>IF(InputInvoicesPaid[[#This Row],[EOMonth]]=EOMONTH(FY03_M09,0),InputInvoicesPaid[[#This Row],[Amount Invoiced]],0)</f>
        <v>0</v>
      </c>
      <c r="AR103" s="18">
        <f>IF(InputInvoicesPaid[[#This Row],[EOMonth]]=EOMONTH(FY03_M10,0),InputInvoicesPaid[[#This Row],[Amount Invoiced]],0)</f>
        <v>0</v>
      </c>
      <c r="AS103" s="18">
        <f>IF(InputInvoicesPaid[[#This Row],[EOMonth]]=EOMONTH(FY03_M11,0),InputInvoicesPaid[[#This Row],[Amount Invoiced]],0)</f>
        <v>0</v>
      </c>
      <c r="AT103" s="18">
        <f>IF(InputInvoicesPaid[[#This Row],[EOMonth]]=EOMONTH(FY03_M12,0),InputInvoicesPaid[[#This Row],[Amount Invoiced]],0)</f>
        <v>0</v>
      </c>
      <c r="AU103" s="18">
        <f>IF(InputInvoicesPaid[[#This Row],[EOMonth]]=EOMONTH(FY04_M01,0),InputInvoicesPaid[[#This Row],[Amount Invoiced]],0)</f>
        <v>0</v>
      </c>
      <c r="AV103" s="18">
        <f>IF(InputInvoicesPaid[[#This Row],[EOMonth]]=EOMONTH(FY04_M02,0),InputInvoicesPaid[[#This Row],[Amount Invoiced]],0)</f>
        <v>0</v>
      </c>
      <c r="AW103" s="18">
        <f>IF(InputInvoicesPaid[[#This Row],[EOMonth]]=EOMONTH(FY04_M03,0),InputInvoicesPaid[[#This Row],[Amount Invoiced]],0)</f>
        <v>0</v>
      </c>
      <c r="AX103" s="18">
        <f>IF(InputInvoicesPaid[[#This Row],[EOMonth]]=EOMONTH(FY04_M04,0),InputInvoicesPaid[[#This Row],[Amount Invoiced]],0)</f>
        <v>0</v>
      </c>
      <c r="AY103" s="18">
        <f>IF(InputInvoicesPaid[[#This Row],[EOMonth]]=EOMONTH(FY04_M05,0),InputInvoicesPaid[[#This Row],[Amount Invoiced]],0)</f>
        <v>0</v>
      </c>
      <c r="AZ103" s="18">
        <f>IF(InputInvoicesPaid[[#This Row],[EOMonth]]=EOMONTH(FY04_M06,0),InputInvoicesPaid[[#This Row],[Amount Invoiced]],0)</f>
        <v>0</v>
      </c>
      <c r="BA103" s="18">
        <f>IF(InputInvoicesPaid[[#This Row],[EOMonth]]=EOMONTH(FY04_M07,0),InputInvoicesPaid[[#This Row],[Amount Invoiced]],0)</f>
        <v>0</v>
      </c>
      <c r="BB103" s="18">
        <f>IF(InputInvoicesPaid[[#This Row],[EOMonth]]=EOMONTH(FY04_M08,0),InputInvoicesPaid[[#This Row],[Amount Invoiced]],0)</f>
        <v>0</v>
      </c>
      <c r="BC103" s="18">
        <f>IF(InputInvoicesPaid[[#This Row],[EOMonth]]=EOMONTH(FY04_M09,0),InputInvoicesPaid[[#This Row],[Amount Invoiced]],0)</f>
        <v>0</v>
      </c>
      <c r="BD103" s="18">
        <f>IF(InputInvoicesPaid[[#This Row],[EOMonth]]=EOMONTH(FY04_M10,0),InputInvoicesPaid[[#This Row],[Amount Invoiced]],0)</f>
        <v>0</v>
      </c>
      <c r="BE103" s="18">
        <f>IF(InputInvoicesPaid[[#This Row],[EOMonth]]=EOMONTH(FY04_M11,0),InputInvoicesPaid[[#This Row],[Amount Invoiced]],0)</f>
        <v>0</v>
      </c>
      <c r="BF103" s="18">
        <f>IF(InputInvoicesPaid[[#This Row],[EOMonth]]=EOMONTH(FY04_M12,0),InputInvoicesPaid[[#This Row],[Amount Invoiced]],0)</f>
        <v>0</v>
      </c>
      <c r="BG103" s="18">
        <f>IF(InputInvoicesPaid[[#This Row],[EOMonth]]=EOMONTH(FY05_M01,0),InputInvoicesPaid[[#This Row],[Amount Invoiced]],0)</f>
        <v>0</v>
      </c>
      <c r="BH103" s="18">
        <f>IF(InputInvoicesPaid[[#This Row],[EOMonth]]=EOMONTH(FY05_M02,0),InputInvoicesPaid[[#This Row],[Amount Invoiced]],0)</f>
        <v>0</v>
      </c>
      <c r="BI103" s="18">
        <f>IF(InputInvoicesPaid[[#This Row],[EOMonth]]=EOMONTH(FY05_M03,0),InputInvoicesPaid[[#This Row],[Amount Invoiced]],0)</f>
        <v>0</v>
      </c>
      <c r="BJ103" s="18">
        <f>IF(InputInvoicesPaid[[#This Row],[EOMonth]]=EOMONTH(FY05_M04,0),InputInvoicesPaid[[#This Row],[Amount Invoiced]],0)</f>
        <v>0</v>
      </c>
      <c r="BK103" s="18">
        <f>IF(InputInvoicesPaid[[#This Row],[EOMonth]]=EOMONTH(FY05_M05,0),InputInvoicesPaid[[#This Row],[Amount Invoiced]],0)</f>
        <v>0</v>
      </c>
      <c r="BL103" s="18">
        <f>IF(InputInvoicesPaid[[#This Row],[EOMonth]]=EOMONTH(FY05_M06,0),InputInvoicesPaid[[#This Row],[Amount Invoiced]],0)</f>
        <v>0</v>
      </c>
      <c r="BM103" s="18">
        <f>IF(InputInvoicesPaid[[#This Row],[EOMonth]]=EOMONTH(FY05_M07,0),InputInvoicesPaid[[#This Row],[Amount Invoiced]],0)</f>
        <v>0</v>
      </c>
      <c r="BN103" s="18">
        <f>IF(InputInvoicesPaid[[#This Row],[EOMonth]]=EOMONTH(FY05_M08,0),InputInvoicesPaid[[#This Row],[Amount Invoiced]],0)</f>
        <v>0</v>
      </c>
      <c r="BO103" s="18">
        <f>IF(InputInvoicesPaid[[#This Row],[EOMonth]]=EOMONTH(FY05_M09,0),InputInvoicesPaid[[#This Row],[Amount Invoiced]],0)</f>
        <v>0</v>
      </c>
      <c r="BP103" s="18">
        <f>IF(InputInvoicesPaid[[#This Row],[EOMonth]]=EOMONTH(FY05_M10,0),InputInvoicesPaid[[#This Row],[Amount Invoiced]],0)</f>
        <v>0</v>
      </c>
      <c r="BQ103" s="18">
        <f>IF(InputInvoicesPaid[[#This Row],[EOMonth]]=EOMONTH(FY05_M11,0),InputInvoicesPaid[[#This Row],[Amount Invoiced]],0)</f>
        <v>0</v>
      </c>
      <c r="BR103" s="18">
        <f>IF(InputInvoicesPaid[[#This Row],[EOMonth]]=EOMONTH(FY05_M12,0),InputInvoicesPaid[[#This Row],[Amount Invoiced]],0)</f>
        <v>0</v>
      </c>
    </row>
    <row r="104" spans="2:70" ht="15.75" thickTop="1" x14ac:dyDescent="0.25">
      <c r="K104">
        <f>SUM(InvoicesPaid[FY01_M01])</f>
        <v>-1</v>
      </c>
      <c r="L104">
        <f>SUM(InvoicesPaid[FY01_M02])</f>
        <v>0</v>
      </c>
      <c r="M104">
        <f>SUM(InvoicesPaid[FY01_M03])</f>
        <v>0</v>
      </c>
      <c r="N104">
        <f>SUM(InvoicesPaid[FY01_M04])</f>
        <v>0</v>
      </c>
      <c r="O104">
        <f>SUM(InvoicesPaid[FY01_M05])</f>
        <v>0</v>
      </c>
      <c r="P104">
        <f>SUM(InvoicesPaid[FY01_M06])</f>
        <v>0</v>
      </c>
      <c r="Q104">
        <f>SUM(InvoicesPaid[FY01_M07])</f>
        <v>0</v>
      </c>
      <c r="R104">
        <f>SUM(InvoicesPaid[FY01_M08])</f>
        <v>0</v>
      </c>
      <c r="S104">
        <f>SUM(InvoicesPaid[FY01_M09])</f>
        <v>0</v>
      </c>
      <c r="T104">
        <f>SUM(InvoicesPaid[FY01_M10])</f>
        <v>0</v>
      </c>
      <c r="U104">
        <f>SUM(InvoicesPaid[FY01_M11])</f>
        <v>0</v>
      </c>
      <c r="V104">
        <f>SUM(InvoicesPaid[FY01_M12])</f>
        <v>0</v>
      </c>
    </row>
  </sheetData>
  <pageMargins left="0.7" right="0.7" top="0.75" bottom="0.75" header="0.3" footer="0.3"/>
  <legacyDrawing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9DB9-CE45-4B14-9293-58EE147A8ED5}">
  <sheetPr>
    <tabColor theme="0" tint="-0.34998626667073579"/>
  </sheetPr>
  <dimension ref="A1:BN45"/>
  <sheetViews>
    <sheetView tabSelected="1" topLeftCell="A25" workbookViewId="0">
      <selection activeCell="J39" sqref="J39"/>
    </sheetView>
  </sheetViews>
  <sheetFormatPr defaultRowHeight="15" x14ac:dyDescent="0.25"/>
  <cols>
    <col min="1" max="1" width="32.42578125" bestFit="1" customWidth="1"/>
    <col min="2" max="2" width="19.85546875" bestFit="1" customWidth="1"/>
    <col min="3" max="3" width="19.85546875" customWidth="1"/>
    <col min="4" max="4" width="10.28515625" customWidth="1"/>
    <col min="5" max="5" width="16.42578125" customWidth="1"/>
    <col min="6" max="6" width="16.5703125" customWidth="1"/>
    <col min="7" max="10" width="10.28515625" customWidth="1"/>
    <col min="11" max="11" width="11.28515625" customWidth="1"/>
    <col min="12" max="12" width="12.5703125" bestFit="1" customWidth="1"/>
    <col min="13" max="16" width="11.28515625" customWidth="1"/>
  </cols>
  <sheetData>
    <row r="1" spans="2:66" x14ac:dyDescent="0.25">
      <c r="B1" s="62" t="s">
        <v>574</v>
      </c>
      <c r="C1" s="46" t="s">
        <v>580</v>
      </c>
      <c r="D1" s="46" t="s">
        <v>1121</v>
      </c>
      <c r="E1" t="s">
        <v>581</v>
      </c>
      <c r="F1" s="62" t="s">
        <v>579</v>
      </c>
      <c r="G1" s="23" t="s">
        <v>188</v>
      </c>
      <c r="H1" s="23" t="s">
        <v>103</v>
      </c>
      <c r="I1" s="23" t="s">
        <v>104</v>
      </c>
      <c r="J1" s="23" t="s">
        <v>105</v>
      </c>
      <c r="K1" s="23" t="s">
        <v>106</v>
      </c>
      <c r="L1" s="23" t="s">
        <v>107</v>
      </c>
      <c r="M1" s="23" t="s">
        <v>108</v>
      </c>
      <c r="N1" s="23" t="s">
        <v>109</v>
      </c>
      <c r="O1" s="23" t="s">
        <v>110</v>
      </c>
      <c r="P1" s="23" t="s">
        <v>111</v>
      </c>
      <c r="Q1" s="23" t="s">
        <v>112</v>
      </c>
      <c r="R1" s="23" t="s">
        <v>113</v>
      </c>
      <c r="S1" s="3" t="s">
        <v>189</v>
      </c>
      <c r="T1" s="3" t="s">
        <v>114</v>
      </c>
      <c r="U1" s="3" t="s">
        <v>115</v>
      </c>
      <c r="V1" s="3" t="s">
        <v>116</v>
      </c>
      <c r="W1" s="3" t="s">
        <v>117</v>
      </c>
      <c r="X1" s="3" t="s">
        <v>118</v>
      </c>
      <c r="Y1" s="3" t="s">
        <v>119</v>
      </c>
      <c r="Z1" s="3" t="s">
        <v>120</v>
      </c>
      <c r="AA1" s="3" t="s">
        <v>121</v>
      </c>
      <c r="AB1" s="3" t="s">
        <v>122</v>
      </c>
      <c r="AC1" s="3" t="s">
        <v>123</v>
      </c>
      <c r="AD1" s="3" t="s">
        <v>124</v>
      </c>
      <c r="AE1" s="3" t="s">
        <v>190</v>
      </c>
      <c r="AF1" s="3" t="s">
        <v>125</v>
      </c>
      <c r="AG1" s="3" t="s">
        <v>126</v>
      </c>
      <c r="AH1" s="3" t="s">
        <v>127</v>
      </c>
      <c r="AI1" s="3" t="s">
        <v>128</v>
      </c>
      <c r="AJ1" s="3" t="s">
        <v>129</v>
      </c>
      <c r="AK1" s="3" t="s">
        <v>130</v>
      </c>
      <c r="AL1" s="3" t="s">
        <v>131</v>
      </c>
      <c r="AM1" s="3" t="s">
        <v>132</v>
      </c>
      <c r="AN1" s="3" t="s">
        <v>133</v>
      </c>
      <c r="AO1" s="3" t="s">
        <v>134</v>
      </c>
      <c r="AP1" s="3" t="s">
        <v>135</v>
      </c>
      <c r="AQ1" s="3" t="s">
        <v>191</v>
      </c>
      <c r="AR1" s="3" t="s">
        <v>136</v>
      </c>
      <c r="AS1" s="3" t="s">
        <v>137</v>
      </c>
      <c r="AT1" s="3" t="s">
        <v>138</v>
      </c>
      <c r="AU1" s="3" t="s">
        <v>139</v>
      </c>
      <c r="AV1" s="3" t="s">
        <v>140</v>
      </c>
      <c r="AW1" s="3" t="s">
        <v>141</v>
      </c>
      <c r="AX1" s="3" t="s">
        <v>142</v>
      </c>
      <c r="AY1" s="3" t="s">
        <v>143</v>
      </c>
      <c r="AZ1" s="3" t="s">
        <v>144</v>
      </c>
      <c r="BA1" s="3" t="s">
        <v>145</v>
      </c>
      <c r="BB1" s="3" t="s">
        <v>146</v>
      </c>
      <c r="BC1" s="3" t="s">
        <v>192</v>
      </c>
      <c r="BD1" s="3" t="s">
        <v>147</v>
      </c>
      <c r="BE1" s="3" t="s">
        <v>148</v>
      </c>
      <c r="BF1" s="3" t="s">
        <v>149</v>
      </c>
      <c r="BG1" s="3" t="s">
        <v>150</v>
      </c>
      <c r="BH1" s="3" t="s">
        <v>151</v>
      </c>
      <c r="BI1" s="3" t="s">
        <v>152</v>
      </c>
      <c r="BJ1" s="3" t="s">
        <v>153</v>
      </c>
      <c r="BK1" s="3" t="s">
        <v>154</v>
      </c>
      <c r="BL1" s="3" t="s">
        <v>155</v>
      </c>
      <c r="BM1" s="3" t="s">
        <v>156</v>
      </c>
      <c r="BN1" s="3" t="s">
        <v>157</v>
      </c>
    </row>
    <row r="2" spans="2:66" x14ac:dyDescent="0.25">
      <c r="B2" s="95" t="s">
        <v>584</v>
      </c>
      <c r="C2" s="73" t="s">
        <v>582</v>
      </c>
      <c r="D2" s="73"/>
      <c r="E2" s="74" t="str">
        <f>CoverPage[[#This Row],[ON OFF Switch]]</f>
        <v>Off</v>
      </c>
      <c r="F2" s="74" t="str">
        <f>CoverPage[[#This Row],[ON OFF Switch]]</f>
        <v>Off</v>
      </c>
      <c r="G2" s="75" t="str">
        <f t="shared" ref="G2:V7" ca="1" si="0">IF($C2="On",IFERROR(IF($D2="yes",0-1,1)*SUM(INDIRECT(_xlfn.TEXTJOIN(,TRUE,,,$B2,"[",G$1,"]"),)),"-"),"")</f>
        <v/>
      </c>
      <c r="H2" s="75" t="str">
        <f t="shared" ca="1" si="0"/>
        <v/>
      </c>
      <c r="I2" s="75" t="str">
        <f t="shared" ca="1" si="0"/>
        <v/>
      </c>
      <c r="J2" s="75" t="str">
        <f t="shared" ca="1" si="0"/>
        <v/>
      </c>
      <c r="K2" s="75" t="str">
        <f t="shared" ca="1" si="0"/>
        <v/>
      </c>
      <c r="L2" s="75" t="str">
        <f t="shared" ca="1" si="0"/>
        <v/>
      </c>
      <c r="M2" s="75" t="str">
        <f t="shared" ca="1" si="0"/>
        <v/>
      </c>
      <c r="N2" s="75" t="str">
        <f t="shared" ca="1" si="0"/>
        <v/>
      </c>
      <c r="O2" s="75" t="str">
        <f t="shared" ca="1" si="0"/>
        <v/>
      </c>
      <c r="P2" s="75" t="str">
        <f t="shared" ca="1" si="0"/>
        <v/>
      </c>
      <c r="Q2" s="75" t="str">
        <f t="shared" ca="1" si="0"/>
        <v/>
      </c>
      <c r="R2" s="75" t="str">
        <f t="shared" ca="1" si="0"/>
        <v/>
      </c>
      <c r="S2" s="75" t="str">
        <f t="shared" ca="1" si="0"/>
        <v/>
      </c>
      <c r="T2" s="75" t="str">
        <f t="shared" ca="1" si="0"/>
        <v/>
      </c>
      <c r="U2" s="75" t="str">
        <f t="shared" ca="1" si="0"/>
        <v/>
      </c>
      <c r="V2" s="75" t="str">
        <f t="shared" ca="1" si="0"/>
        <v/>
      </c>
      <c r="W2" s="75" t="str">
        <f t="shared" ref="W2:AL7" ca="1" si="1">IF($C2="On",IFERROR(IF($D2="yes",0-1,1)*SUM(INDIRECT(_xlfn.TEXTJOIN(,TRUE,,,$B2,"[",W$1,"]"),)),"-"),"")</f>
        <v/>
      </c>
      <c r="X2" s="75" t="str">
        <f t="shared" ca="1" si="1"/>
        <v/>
      </c>
      <c r="Y2" s="75" t="str">
        <f t="shared" ca="1" si="1"/>
        <v/>
      </c>
      <c r="Z2" s="75" t="str">
        <f t="shared" ca="1" si="1"/>
        <v/>
      </c>
      <c r="AA2" s="75" t="str">
        <f t="shared" ca="1" si="1"/>
        <v/>
      </c>
      <c r="AB2" s="75" t="str">
        <f t="shared" ca="1" si="1"/>
        <v/>
      </c>
      <c r="AC2" s="75" t="str">
        <f t="shared" ca="1" si="1"/>
        <v/>
      </c>
      <c r="AD2" s="75" t="str">
        <f t="shared" ca="1" si="1"/>
        <v/>
      </c>
      <c r="AE2" s="75" t="str">
        <f t="shared" ca="1" si="1"/>
        <v/>
      </c>
      <c r="AF2" s="75" t="str">
        <f t="shared" ca="1" si="1"/>
        <v/>
      </c>
      <c r="AG2" s="75" t="str">
        <f t="shared" ca="1" si="1"/>
        <v/>
      </c>
      <c r="AH2" s="75" t="str">
        <f t="shared" ca="1" si="1"/>
        <v/>
      </c>
      <c r="AI2" s="75" t="str">
        <f t="shared" ca="1" si="1"/>
        <v/>
      </c>
      <c r="AJ2" s="75" t="str">
        <f t="shared" ca="1" si="1"/>
        <v/>
      </c>
      <c r="AK2" s="75" t="str">
        <f t="shared" ca="1" si="1"/>
        <v/>
      </c>
      <c r="AL2" s="75" t="str">
        <f t="shared" ca="1" si="1"/>
        <v/>
      </c>
      <c r="AM2" s="75" t="str">
        <f t="shared" ref="AM2:BB7" ca="1" si="2">IF($C2="On",IFERROR(IF($D2="yes",0-1,1)*SUM(INDIRECT(_xlfn.TEXTJOIN(,TRUE,,,$B2,"[",AM$1,"]"),)),"-"),"")</f>
        <v/>
      </c>
      <c r="AN2" s="75" t="str">
        <f t="shared" ca="1" si="2"/>
        <v/>
      </c>
      <c r="AO2" s="75" t="str">
        <f t="shared" ca="1" si="2"/>
        <v/>
      </c>
      <c r="AP2" s="75" t="str">
        <f t="shared" ca="1" si="2"/>
        <v/>
      </c>
      <c r="AQ2" s="75" t="str">
        <f t="shared" ca="1" si="2"/>
        <v/>
      </c>
      <c r="AR2" s="75" t="str">
        <f t="shared" ca="1" si="2"/>
        <v/>
      </c>
      <c r="AS2" s="75" t="str">
        <f t="shared" ca="1" si="2"/>
        <v/>
      </c>
      <c r="AT2" s="75" t="str">
        <f t="shared" ca="1" si="2"/>
        <v/>
      </c>
      <c r="AU2" s="75" t="str">
        <f t="shared" ca="1" si="2"/>
        <v/>
      </c>
      <c r="AV2" s="75" t="str">
        <f t="shared" ca="1" si="2"/>
        <v/>
      </c>
      <c r="AW2" s="75" t="str">
        <f t="shared" ca="1" si="2"/>
        <v/>
      </c>
      <c r="AX2" s="75" t="str">
        <f t="shared" ca="1" si="2"/>
        <v/>
      </c>
      <c r="AY2" s="75" t="str">
        <f t="shared" ca="1" si="2"/>
        <v/>
      </c>
      <c r="AZ2" s="75" t="str">
        <f t="shared" ca="1" si="2"/>
        <v/>
      </c>
      <c r="BA2" s="75" t="str">
        <f t="shared" ca="1" si="2"/>
        <v/>
      </c>
      <c r="BB2" s="75" t="str">
        <f t="shared" ca="1" si="2"/>
        <v/>
      </c>
      <c r="BC2" s="75" t="str">
        <f t="shared" ref="BC2:BN7" ca="1" si="3">IF($C2="On",IFERROR(IF($D2="yes",0-1,1)*SUM(INDIRECT(_xlfn.TEXTJOIN(,TRUE,,,$B2,"[",BC$1,"]"),)),"-"),"")</f>
        <v/>
      </c>
      <c r="BD2" s="75" t="str">
        <f t="shared" ca="1" si="3"/>
        <v/>
      </c>
      <c r="BE2" s="75" t="str">
        <f t="shared" ca="1" si="3"/>
        <v/>
      </c>
      <c r="BF2" s="75" t="str">
        <f t="shared" ca="1" si="3"/>
        <v/>
      </c>
      <c r="BG2" s="75" t="str">
        <f t="shared" ca="1" si="3"/>
        <v/>
      </c>
      <c r="BH2" s="75" t="str">
        <f t="shared" ca="1" si="3"/>
        <v/>
      </c>
      <c r="BI2" s="75" t="str">
        <f t="shared" ca="1" si="3"/>
        <v/>
      </c>
      <c r="BJ2" s="75" t="str">
        <f t="shared" ca="1" si="3"/>
        <v/>
      </c>
      <c r="BK2" s="75" t="str">
        <f t="shared" ca="1" si="3"/>
        <v/>
      </c>
      <c r="BL2" s="75" t="str">
        <f t="shared" ca="1" si="3"/>
        <v/>
      </c>
      <c r="BM2" s="75" t="str">
        <f t="shared" ca="1" si="3"/>
        <v/>
      </c>
      <c r="BN2" s="75" t="str">
        <f t="shared" ca="1" si="3"/>
        <v/>
      </c>
    </row>
    <row r="3" spans="2:66" x14ac:dyDescent="0.25">
      <c r="B3" s="95" t="s">
        <v>578</v>
      </c>
      <c r="C3" s="73" t="s">
        <v>582</v>
      </c>
      <c r="D3" s="73"/>
      <c r="E3" s="74" t="str">
        <f>CoverPage[[#This Row],[ON OFF Switch]]</f>
        <v>Off</v>
      </c>
      <c r="F3" s="74" t="str">
        <f>CoverPage[[#This Row],[ON OFF Switch]]</f>
        <v>Off</v>
      </c>
      <c r="G3" s="75" t="str">
        <f t="shared" ca="1" si="0"/>
        <v/>
      </c>
      <c r="H3" s="75" t="str">
        <f t="shared" ca="1" si="0"/>
        <v/>
      </c>
      <c r="I3" s="75" t="str">
        <f t="shared" ca="1" si="0"/>
        <v/>
      </c>
      <c r="J3" s="75" t="str">
        <f t="shared" ca="1" si="0"/>
        <v/>
      </c>
      <c r="K3" s="75" t="str">
        <f t="shared" ca="1" si="0"/>
        <v/>
      </c>
      <c r="L3" s="75" t="str">
        <f t="shared" ca="1" si="0"/>
        <v/>
      </c>
      <c r="M3" s="75" t="str">
        <f t="shared" ca="1" si="0"/>
        <v/>
      </c>
      <c r="N3" s="75" t="str">
        <f t="shared" ca="1" si="0"/>
        <v/>
      </c>
      <c r="O3" s="75" t="str">
        <f t="shared" ca="1" si="0"/>
        <v/>
      </c>
      <c r="P3" s="75" t="str">
        <f t="shared" ca="1" si="0"/>
        <v/>
      </c>
      <c r="Q3" s="75" t="str">
        <f t="shared" ca="1" si="0"/>
        <v/>
      </c>
      <c r="R3" s="75" t="str">
        <f t="shared" ca="1" si="0"/>
        <v/>
      </c>
      <c r="S3" s="75" t="str">
        <f t="shared" ca="1" si="0"/>
        <v/>
      </c>
      <c r="T3" s="75" t="str">
        <f t="shared" ca="1" si="0"/>
        <v/>
      </c>
      <c r="U3" s="75" t="str">
        <f t="shared" ca="1" si="0"/>
        <v/>
      </c>
      <c r="V3" s="75" t="str">
        <f t="shared" ca="1" si="0"/>
        <v/>
      </c>
      <c r="W3" s="75" t="str">
        <f t="shared" ca="1" si="1"/>
        <v/>
      </c>
      <c r="X3" s="75" t="str">
        <f t="shared" ca="1" si="1"/>
        <v/>
      </c>
      <c r="Y3" s="75" t="str">
        <f t="shared" ca="1" si="1"/>
        <v/>
      </c>
      <c r="Z3" s="75" t="str">
        <f t="shared" ca="1" si="1"/>
        <v/>
      </c>
      <c r="AA3" s="75" t="str">
        <f t="shared" ca="1" si="1"/>
        <v/>
      </c>
      <c r="AB3" s="75" t="str">
        <f t="shared" ca="1" si="1"/>
        <v/>
      </c>
      <c r="AC3" s="75" t="str">
        <f t="shared" ca="1" si="1"/>
        <v/>
      </c>
      <c r="AD3" s="75" t="str">
        <f t="shared" ca="1" si="1"/>
        <v/>
      </c>
      <c r="AE3" s="75" t="str">
        <f t="shared" ca="1" si="1"/>
        <v/>
      </c>
      <c r="AF3" s="75" t="str">
        <f t="shared" ca="1" si="1"/>
        <v/>
      </c>
      <c r="AG3" s="75" t="str">
        <f t="shared" ca="1" si="1"/>
        <v/>
      </c>
      <c r="AH3" s="75" t="str">
        <f t="shared" ca="1" si="1"/>
        <v/>
      </c>
      <c r="AI3" s="75" t="str">
        <f t="shared" ca="1" si="1"/>
        <v/>
      </c>
      <c r="AJ3" s="75" t="str">
        <f t="shared" ca="1" si="1"/>
        <v/>
      </c>
      <c r="AK3" s="75" t="str">
        <f t="shared" ca="1" si="1"/>
        <v/>
      </c>
      <c r="AL3" s="75" t="str">
        <f t="shared" ca="1" si="1"/>
        <v/>
      </c>
      <c r="AM3" s="75" t="str">
        <f t="shared" ca="1" si="2"/>
        <v/>
      </c>
      <c r="AN3" s="75" t="str">
        <f t="shared" ca="1" si="2"/>
        <v/>
      </c>
      <c r="AO3" s="75" t="str">
        <f t="shared" ca="1" si="2"/>
        <v/>
      </c>
      <c r="AP3" s="75" t="str">
        <f t="shared" ca="1" si="2"/>
        <v/>
      </c>
      <c r="AQ3" s="75" t="str">
        <f t="shared" ca="1" si="2"/>
        <v/>
      </c>
      <c r="AR3" s="75" t="str">
        <f t="shared" ca="1" si="2"/>
        <v/>
      </c>
      <c r="AS3" s="75" t="str">
        <f t="shared" ca="1" si="2"/>
        <v/>
      </c>
      <c r="AT3" s="75" t="str">
        <f t="shared" ca="1" si="2"/>
        <v/>
      </c>
      <c r="AU3" s="75" t="str">
        <f t="shared" ca="1" si="2"/>
        <v/>
      </c>
      <c r="AV3" s="75" t="str">
        <f t="shared" ca="1" si="2"/>
        <v/>
      </c>
      <c r="AW3" s="75" t="str">
        <f t="shared" ca="1" si="2"/>
        <v/>
      </c>
      <c r="AX3" s="75" t="str">
        <f t="shared" ca="1" si="2"/>
        <v/>
      </c>
      <c r="AY3" s="75" t="str">
        <f t="shared" ca="1" si="2"/>
        <v/>
      </c>
      <c r="AZ3" s="75" t="str">
        <f t="shared" ca="1" si="2"/>
        <v/>
      </c>
      <c r="BA3" s="75" t="str">
        <f t="shared" ca="1" si="2"/>
        <v/>
      </c>
      <c r="BB3" s="75" t="str">
        <f t="shared" ca="1" si="2"/>
        <v/>
      </c>
      <c r="BC3" s="75" t="str">
        <f t="shared" ca="1" si="3"/>
        <v/>
      </c>
      <c r="BD3" s="75" t="str">
        <f t="shared" ca="1" si="3"/>
        <v/>
      </c>
      <c r="BE3" s="75" t="str">
        <f t="shared" ca="1" si="3"/>
        <v/>
      </c>
      <c r="BF3" s="75" t="str">
        <f t="shared" ca="1" si="3"/>
        <v/>
      </c>
      <c r="BG3" s="75" t="str">
        <f t="shared" ca="1" si="3"/>
        <v/>
      </c>
      <c r="BH3" s="75" t="str">
        <f t="shared" ca="1" si="3"/>
        <v/>
      </c>
      <c r="BI3" s="75" t="str">
        <f t="shared" ca="1" si="3"/>
        <v/>
      </c>
      <c r="BJ3" s="75" t="str">
        <f t="shared" ca="1" si="3"/>
        <v/>
      </c>
      <c r="BK3" s="75" t="str">
        <f t="shared" ca="1" si="3"/>
        <v/>
      </c>
      <c r="BL3" s="75" t="str">
        <f t="shared" ca="1" si="3"/>
        <v/>
      </c>
      <c r="BM3" s="75" t="str">
        <f t="shared" ca="1" si="3"/>
        <v/>
      </c>
      <c r="BN3" s="75" t="str">
        <f t="shared" ca="1" si="3"/>
        <v/>
      </c>
    </row>
    <row r="4" spans="2:66" x14ac:dyDescent="0.25">
      <c r="B4" s="95" t="s">
        <v>444</v>
      </c>
      <c r="C4" s="73" t="s">
        <v>582</v>
      </c>
      <c r="D4" s="73"/>
      <c r="E4" s="74" t="str">
        <f>CoverPage[[#This Row],[ON OFF Switch]]</f>
        <v>Off</v>
      </c>
      <c r="F4" s="74" t="str">
        <f>CoverPage[[#This Row],[ON OFF Switch]]</f>
        <v>Off</v>
      </c>
      <c r="G4" s="75" t="str">
        <f t="shared" ca="1" si="0"/>
        <v/>
      </c>
      <c r="H4" s="75" t="str">
        <f t="shared" ca="1" si="0"/>
        <v/>
      </c>
      <c r="I4" s="75" t="str">
        <f t="shared" ca="1" si="0"/>
        <v/>
      </c>
      <c r="J4" s="75" t="str">
        <f t="shared" ca="1" si="0"/>
        <v/>
      </c>
      <c r="K4" s="75" t="str">
        <f t="shared" ca="1" si="0"/>
        <v/>
      </c>
      <c r="L4" s="75" t="str">
        <f t="shared" ca="1" si="0"/>
        <v/>
      </c>
      <c r="M4" s="75" t="str">
        <f t="shared" ca="1" si="0"/>
        <v/>
      </c>
      <c r="N4" s="75" t="str">
        <f t="shared" ca="1" si="0"/>
        <v/>
      </c>
      <c r="O4" s="75" t="str">
        <f t="shared" ca="1" si="0"/>
        <v/>
      </c>
      <c r="P4" s="75" t="str">
        <f t="shared" ca="1" si="0"/>
        <v/>
      </c>
      <c r="Q4" s="75" t="str">
        <f t="shared" ca="1" si="0"/>
        <v/>
      </c>
      <c r="R4" s="75" t="str">
        <f t="shared" ca="1" si="0"/>
        <v/>
      </c>
      <c r="S4" s="75" t="str">
        <f t="shared" ca="1" si="0"/>
        <v/>
      </c>
      <c r="T4" s="75" t="str">
        <f t="shared" ca="1" si="0"/>
        <v/>
      </c>
      <c r="U4" s="75" t="str">
        <f t="shared" ca="1" si="0"/>
        <v/>
      </c>
      <c r="V4" s="75" t="str">
        <f t="shared" ca="1" si="0"/>
        <v/>
      </c>
      <c r="W4" s="75" t="str">
        <f t="shared" ca="1" si="1"/>
        <v/>
      </c>
      <c r="X4" s="75" t="str">
        <f t="shared" ca="1" si="1"/>
        <v/>
      </c>
      <c r="Y4" s="75" t="str">
        <f t="shared" ca="1" si="1"/>
        <v/>
      </c>
      <c r="Z4" s="75" t="str">
        <f t="shared" ca="1" si="1"/>
        <v/>
      </c>
      <c r="AA4" s="75" t="str">
        <f t="shared" ca="1" si="1"/>
        <v/>
      </c>
      <c r="AB4" s="75" t="str">
        <f t="shared" ca="1" si="1"/>
        <v/>
      </c>
      <c r="AC4" s="75" t="str">
        <f t="shared" ca="1" si="1"/>
        <v/>
      </c>
      <c r="AD4" s="75" t="str">
        <f t="shared" ca="1" si="1"/>
        <v/>
      </c>
      <c r="AE4" s="75" t="str">
        <f t="shared" ca="1" si="1"/>
        <v/>
      </c>
      <c r="AF4" s="75" t="str">
        <f t="shared" ca="1" si="1"/>
        <v/>
      </c>
      <c r="AG4" s="75" t="str">
        <f t="shared" ca="1" si="1"/>
        <v/>
      </c>
      <c r="AH4" s="75" t="str">
        <f t="shared" ca="1" si="1"/>
        <v/>
      </c>
      <c r="AI4" s="75" t="str">
        <f t="shared" ca="1" si="1"/>
        <v/>
      </c>
      <c r="AJ4" s="75" t="str">
        <f t="shared" ca="1" si="1"/>
        <v/>
      </c>
      <c r="AK4" s="75" t="str">
        <f t="shared" ca="1" si="1"/>
        <v/>
      </c>
      <c r="AL4" s="75" t="str">
        <f t="shared" ca="1" si="1"/>
        <v/>
      </c>
      <c r="AM4" s="75" t="str">
        <f t="shared" ca="1" si="2"/>
        <v/>
      </c>
      <c r="AN4" s="75" t="str">
        <f t="shared" ca="1" si="2"/>
        <v/>
      </c>
      <c r="AO4" s="75" t="str">
        <f t="shared" ca="1" si="2"/>
        <v/>
      </c>
      <c r="AP4" s="75" t="str">
        <f t="shared" ca="1" si="2"/>
        <v/>
      </c>
      <c r="AQ4" s="75" t="str">
        <f t="shared" ca="1" si="2"/>
        <v/>
      </c>
      <c r="AR4" s="75" t="str">
        <f t="shared" ca="1" si="2"/>
        <v/>
      </c>
      <c r="AS4" s="75" t="str">
        <f t="shared" ca="1" si="2"/>
        <v/>
      </c>
      <c r="AT4" s="75" t="str">
        <f t="shared" ca="1" si="2"/>
        <v/>
      </c>
      <c r="AU4" s="75" t="str">
        <f t="shared" ca="1" si="2"/>
        <v/>
      </c>
      <c r="AV4" s="75" t="str">
        <f t="shared" ca="1" si="2"/>
        <v/>
      </c>
      <c r="AW4" s="75" t="str">
        <f t="shared" ca="1" si="2"/>
        <v/>
      </c>
      <c r="AX4" s="75" t="str">
        <f t="shared" ca="1" si="2"/>
        <v/>
      </c>
      <c r="AY4" s="75" t="str">
        <f t="shared" ca="1" si="2"/>
        <v/>
      </c>
      <c r="AZ4" s="75" t="str">
        <f t="shared" ca="1" si="2"/>
        <v/>
      </c>
      <c r="BA4" s="75" t="str">
        <f t="shared" ca="1" si="2"/>
        <v/>
      </c>
      <c r="BB4" s="75" t="str">
        <f t="shared" ca="1" si="2"/>
        <v/>
      </c>
      <c r="BC4" s="75" t="str">
        <f t="shared" ca="1" si="3"/>
        <v/>
      </c>
      <c r="BD4" s="75" t="str">
        <f t="shared" ca="1" si="3"/>
        <v/>
      </c>
      <c r="BE4" s="75" t="str">
        <f t="shared" ca="1" si="3"/>
        <v/>
      </c>
      <c r="BF4" s="75" t="str">
        <f t="shared" ca="1" si="3"/>
        <v/>
      </c>
      <c r="BG4" s="75" t="str">
        <f t="shared" ca="1" si="3"/>
        <v/>
      </c>
      <c r="BH4" s="75" t="str">
        <f t="shared" ca="1" si="3"/>
        <v/>
      </c>
      <c r="BI4" s="75" t="str">
        <f t="shared" ca="1" si="3"/>
        <v/>
      </c>
      <c r="BJ4" s="75" t="str">
        <f t="shared" ca="1" si="3"/>
        <v/>
      </c>
      <c r="BK4" s="75" t="str">
        <f t="shared" ca="1" si="3"/>
        <v/>
      </c>
      <c r="BL4" s="75" t="str">
        <f t="shared" ca="1" si="3"/>
        <v/>
      </c>
      <c r="BM4" s="75" t="str">
        <f t="shared" ca="1" si="3"/>
        <v/>
      </c>
      <c r="BN4" s="75" t="str">
        <f t="shared" ca="1" si="3"/>
        <v/>
      </c>
    </row>
    <row r="5" spans="2:66" x14ac:dyDescent="0.25">
      <c r="B5" s="95" t="s">
        <v>576</v>
      </c>
      <c r="C5" s="73" t="s">
        <v>582</v>
      </c>
      <c r="D5" s="73"/>
      <c r="E5" s="74" t="str">
        <f>CoverPage[[#This Row],[ON OFF Switch]]</f>
        <v>Off</v>
      </c>
      <c r="F5" s="74" t="str">
        <f>CoverPage[[#This Row],[ON OFF Switch]]</f>
        <v>Off</v>
      </c>
      <c r="G5" s="75" t="str">
        <f t="shared" ca="1" si="0"/>
        <v/>
      </c>
      <c r="H5" s="75" t="str">
        <f t="shared" ca="1" si="0"/>
        <v/>
      </c>
      <c r="I5" s="75" t="str">
        <f t="shared" ca="1" si="0"/>
        <v/>
      </c>
      <c r="J5" s="75" t="str">
        <f t="shared" ca="1" si="0"/>
        <v/>
      </c>
      <c r="K5" s="75" t="str">
        <f t="shared" ca="1" si="0"/>
        <v/>
      </c>
      <c r="L5" s="75" t="str">
        <f t="shared" ca="1" si="0"/>
        <v/>
      </c>
      <c r="M5" s="75" t="str">
        <f t="shared" ca="1" si="0"/>
        <v/>
      </c>
      <c r="N5" s="75" t="str">
        <f t="shared" ca="1" si="0"/>
        <v/>
      </c>
      <c r="O5" s="75" t="str">
        <f t="shared" ca="1" si="0"/>
        <v/>
      </c>
      <c r="P5" s="75" t="str">
        <f t="shared" ca="1" si="0"/>
        <v/>
      </c>
      <c r="Q5" s="75" t="str">
        <f t="shared" ca="1" si="0"/>
        <v/>
      </c>
      <c r="R5" s="75" t="str">
        <f t="shared" ca="1" si="0"/>
        <v/>
      </c>
      <c r="S5" s="75" t="str">
        <f t="shared" ca="1" si="0"/>
        <v/>
      </c>
      <c r="T5" s="75" t="str">
        <f t="shared" ca="1" si="0"/>
        <v/>
      </c>
      <c r="U5" s="75" t="str">
        <f t="shared" ca="1" si="0"/>
        <v/>
      </c>
      <c r="V5" s="75" t="str">
        <f t="shared" ca="1" si="0"/>
        <v/>
      </c>
      <c r="W5" s="75" t="str">
        <f t="shared" ca="1" si="1"/>
        <v/>
      </c>
      <c r="X5" s="75" t="str">
        <f t="shared" ca="1" si="1"/>
        <v/>
      </c>
      <c r="Y5" s="75" t="str">
        <f t="shared" ca="1" si="1"/>
        <v/>
      </c>
      <c r="Z5" s="75" t="str">
        <f t="shared" ca="1" si="1"/>
        <v/>
      </c>
      <c r="AA5" s="75" t="str">
        <f t="shared" ca="1" si="1"/>
        <v/>
      </c>
      <c r="AB5" s="75" t="str">
        <f t="shared" ca="1" si="1"/>
        <v/>
      </c>
      <c r="AC5" s="75" t="str">
        <f t="shared" ca="1" si="1"/>
        <v/>
      </c>
      <c r="AD5" s="75" t="str">
        <f t="shared" ca="1" si="1"/>
        <v/>
      </c>
      <c r="AE5" s="75" t="str">
        <f t="shared" ca="1" si="1"/>
        <v/>
      </c>
      <c r="AF5" s="75" t="str">
        <f t="shared" ca="1" si="1"/>
        <v/>
      </c>
      <c r="AG5" s="75" t="str">
        <f t="shared" ca="1" si="1"/>
        <v/>
      </c>
      <c r="AH5" s="75" t="str">
        <f t="shared" ca="1" si="1"/>
        <v/>
      </c>
      <c r="AI5" s="75" t="str">
        <f t="shared" ca="1" si="1"/>
        <v/>
      </c>
      <c r="AJ5" s="75" t="str">
        <f t="shared" ca="1" si="1"/>
        <v/>
      </c>
      <c r="AK5" s="75" t="str">
        <f t="shared" ca="1" si="1"/>
        <v/>
      </c>
      <c r="AL5" s="75" t="str">
        <f t="shared" ca="1" si="1"/>
        <v/>
      </c>
      <c r="AM5" s="75" t="str">
        <f t="shared" ca="1" si="2"/>
        <v/>
      </c>
      <c r="AN5" s="75" t="str">
        <f t="shared" ca="1" si="2"/>
        <v/>
      </c>
      <c r="AO5" s="75" t="str">
        <f t="shared" ca="1" si="2"/>
        <v/>
      </c>
      <c r="AP5" s="75" t="str">
        <f t="shared" ca="1" si="2"/>
        <v/>
      </c>
      <c r="AQ5" s="75" t="str">
        <f t="shared" ca="1" si="2"/>
        <v/>
      </c>
      <c r="AR5" s="75" t="str">
        <f t="shared" ca="1" si="2"/>
        <v/>
      </c>
      <c r="AS5" s="75" t="str">
        <f t="shared" ca="1" si="2"/>
        <v/>
      </c>
      <c r="AT5" s="75" t="str">
        <f t="shared" ca="1" si="2"/>
        <v/>
      </c>
      <c r="AU5" s="75" t="str">
        <f t="shared" ca="1" si="2"/>
        <v/>
      </c>
      <c r="AV5" s="75" t="str">
        <f t="shared" ca="1" si="2"/>
        <v/>
      </c>
      <c r="AW5" s="75" t="str">
        <f t="shared" ca="1" si="2"/>
        <v/>
      </c>
      <c r="AX5" s="75" t="str">
        <f t="shared" ca="1" si="2"/>
        <v/>
      </c>
      <c r="AY5" s="75" t="str">
        <f t="shared" ca="1" si="2"/>
        <v/>
      </c>
      <c r="AZ5" s="75" t="str">
        <f t="shared" ca="1" si="2"/>
        <v/>
      </c>
      <c r="BA5" s="75" t="str">
        <f t="shared" ca="1" si="2"/>
        <v/>
      </c>
      <c r="BB5" s="75" t="str">
        <f t="shared" ca="1" si="2"/>
        <v/>
      </c>
      <c r="BC5" s="75" t="str">
        <f t="shared" ca="1" si="3"/>
        <v/>
      </c>
      <c r="BD5" s="75" t="str">
        <f t="shared" ca="1" si="3"/>
        <v/>
      </c>
      <c r="BE5" s="75" t="str">
        <f t="shared" ca="1" si="3"/>
        <v/>
      </c>
      <c r="BF5" s="75" t="str">
        <f t="shared" ca="1" si="3"/>
        <v/>
      </c>
      <c r="BG5" s="75" t="str">
        <f t="shared" ca="1" si="3"/>
        <v/>
      </c>
      <c r="BH5" s="75" t="str">
        <f t="shared" ca="1" si="3"/>
        <v/>
      </c>
      <c r="BI5" s="75" t="str">
        <f t="shared" ca="1" si="3"/>
        <v/>
      </c>
      <c r="BJ5" s="75" t="str">
        <f t="shared" ca="1" si="3"/>
        <v/>
      </c>
      <c r="BK5" s="75" t="str">
        <f t="shared" ca="1" si="3"/>
        <v/>
      </c>
      <c r="BL5" s="75" t="str">
        <f t="shared" ca="1" si="3"/>
        <v/>
      </c>
      <c r="BM5" s="75" t="str">
        <f t="shared" ca="1" si="3"/>
        <v/>
      </c>
      <c r="BN5" s="75" t="str">
        <f t="shared" ca="1" si="3"/>
        <v/>
      </c>
    </row>
    <row r="6" spans="2:66" x14ac:dyDescent="0.25">
      <c r="B6" s="95" t="s">
        <v>583</v>
      </c>
      <c r="C6" s="73" t="s">
        <v>582</v>
      </c>
      <c r="D6" s="73"/>
      <c r="E6" s="74" t="str">
        <f>CoverPage[[#This Row],[ON OFF Switch]]</f>
        <v>Off</v>
      </c>
      <c r="F6" s="74" t="str">
        <f>CoverPage[[#This Row],[ON OFF Switch]]</f>
        <v>Off</v>
      </c>
      <c r="G6" s="75" t="str">
        <f t="shared" ca="1" si="0"/>
        <v/>
      </c>
      <c r="H6" s="75" t="str">
        <f t="shared" ca="1" si="0"/>
        <v/>
      </c>
      <c r="I6" s="75" t="str">
        <f t="shared" ca="1" si="0"/>
        <v/>
      </c>
      <c r="J6" s="75" t="str">
        <f t="shared" ca="1" si="0"/>
        <v/>
      </c>
      <c r="K6" s="75" t="str">
        <f t="shared" ca="1" si="0"/>
        <v/>
      </c>
      <c r="L6" s="75" t="str">
        <f t="shared" ca="1" si="0"/>
        <v/>
      </c>
      <c r="M6" s="75" t="str">
        <f t="shared" ca="1" si="0"/>
        <v/>
      </c>
      <c r="N6" s="75" t="str">
        <f t="shared" ca="1" si="0"/>
        <v/>
      </c>
      <c r="O6" s="75" t="str">
        <f t="shared" ca="1" si="0"/>
        <v/>
      </c>
      <c r="P6" s="75" t="str">
        <f t="shared" ca="1" si="0"/>
        <v/>
      </c>
      <c r="Q6" s="75" t="str">
        <f t="shared" ca="1" si="0"/>
        <v/>
      </c>
      <c r="R6" s="75" t="str">
        <f t="shared" ca="1" si="0"/>
        <v/>
      </c>
      <c r="S6" s="75" t="str">
        <f t="shared" ca="1" si="0"/>
        <v/>
      </c>
      <c r="T6" s="75" t="str">
        <f t="shared" ca="1" si="0"/>
        <v/>
      </c>
      <c r="U6" s="75" t="str">
        <f t="shared" ca="1" si="0"/>
        <v/>
      </c>
      <c r="V6" s="75" t="str">
        <f t="shared" ca="1" si="0"/>
        <v/>
      </c>
      <c r="W6" s="75" t="str">
        <f t="shared" ca="1" si="1"/>
        <v/>
      </c>
      <c r="X6" s="75" t="str">
        <f t="shared" ca="1" si="1"/>
        <v/>
      </c>
      <c r="Y6" s="75" t="str">
        <f t="shared" ca="1" si="1"/>
        <v/>
      </c>
      <c r="Z6" s="75" t="str">
        <f t="shared" ca="1" si="1"/>
        <v/>
      </c>
      <c r="AA6" s="75" t="str">
        <f t="shared" ca="1" si="1"/>
        <v/>
      </c>
      <c r="AB6" s="75" t="str">
        <f t="shared" ca="1" si="1"/>
        <v/>
      </c>
      <c r="AC6" s="75" t="str">
        <f t="shared" ca="1" si="1"/>
        <v/>
      </c>
      <c r="AD6" s="75" t="str">
        <f t="shared" ca="1" si="1"/>
        <v/>
      </c>
      <c r="AE6" s="75" t="str">
        <f t="shared" ca="1" si="1"/>
        <v/>
      </c>
      <c r="AF6" s="75" t="str">
        <f t="shared" ca="1" si="1"/>
        <v/>
      </c>
      <c r="AG6" s="75" t="str">
        <f t="shared" ca="1" si="1"/>
        <v/>
      </c>
      <c r="AH6" s="75" t="str">
        <f t="shared" ca="1" si="1"/>
        <v/>
      </c>
      <c r="AI6" s="75" t="str">
        <f t="shared" ca="1" si="1"/>
        <v/>
      </c>
      <c r="AJ6" s="75" t="str">
        <f t="shared" ca="1" si="1"/>
        <v/>
      </c>
      <c r="AK6" s="75" t="str">
        <f t="shared" ca="1" si="1"/>
        <v/>
      </c>
      <c r="AL6" s="75" t="str">
        <f t="shared" ca="1" si="1"/>
        <v/>
      </c>
      <c r="AM6" s="75" t="str">
        <f t="shared" ca="1" si="2"/>
        <v/>
      </c>
      <c r="AN6" s="75" t="str">
        <f t="shared" ca="1" si="2"/>
        <v/>
      </c>
      <c r="AO6" s="75" t="str">
        <f t="shared" ca="1" si="2"/>
        <v/>
      </c>
      <c r="AP6" s="75" t="str">
        <f t="shared" ca="1" si="2"/>
        <v/>
      </c>
      <c r="AQ6" s="75" t="str">
        <f t="shared" ca="1" si="2"/>
        <v/>
      </c>
      <c r="AR6" s="75" t="str">
        <f t="shared" ca="1" si="2"/>
        <v/>
      </c>
      <c r="AS6" s="75" t="str">
        <f t="shared" ca="1" si="2"/>
        <v/>
      </c>
      <c r="AT6" s="75" t="str">
        <f t="shared" ca="1" si="2"/>
        <v/>
      </c>
      <c r="AU6" s="75" t="str">
        <f t="shared" ca="1" si="2"/>
        <v/>
      </c>
      <c r="AV6" s="75" t="str">
        <f t="shared" ca="1" si="2"/>
        <v/>
      </c>
      <c r="AW6" s="75" t="str">
        <f t="shared" ca="1" si="2"/>
        <v/>
      </c>
      <c r="AX6" s="75" t="str">
        <f t="shared" ca="1" si="2"/>
        <v/>
      </c>
      <c r="AY6" s="75" t="str">
        <f t="shared" ca="1" si="2"/>
        <v/>
      </c>
      <c r="AZ6" s="75" t="str">
        <f t="shared" ca="1" si="2"/>
        <v/>
      </c>
      <c r="BA6" s="75" t="str">
        <f t="shared" ca="1" si="2"/>
        <v/>
      </c>
      <c r="BB6" s="75" t="str">
        <f t="shared" ca="1" si="2"/>
        <v/>
      </c>
      <c r="BC6" s="75" t="str">
        <f t="shared" ca="1" si="3"/>
        <v/>
      </c>
      <c r="BD6" s="75" t="str">
        <f t="shared" ca="1" si="3"/>
        <v/>
      </c>
      <c r="BE6" s="75" t="str">
        <f t="shared" ca="1" si="3"/>
        <v/>
      </c>
      <c r="BF6" s="75" t="str">
        <f t="shared" ca="1" si="3"/>
        <v/>
      </c>
      <c r="BG6" s="75" t="str">
        <f t="shared" ca="1" si="3"/>
        <v/>
      </c>
      <c r="BH6" s="75" t="str">
        <f t="shared" ca="1" si="3"/>
        <v/>
      </c>
      <c r="BI6" s="75" t="str">
        <f t="shared" ca="1" si="3"/>
        <v/>
      </c>
      <c r="BJ6" s="75" t="str">
        <f t="shared" ca="1" si="3"/>
        <v/>
      </c>
      <c r="BK6" s="75" t="str">
        <f t="shared" ca="1" si="3"/>
        <v/>
      </c>
      <c r="BL6" s="75" t="str">
        <f t="shared" ca="1" si="3"/>
        <v/>
      </c>
      <c r="BM6" s="75" t="str">
        <f t="shared" ca="1" si="3"/>
        <v/>
      </c>
      <c r="BN6" s="75" t="str">
        <f t="shared" ca="1" si="3"/>
        <v/>
      </c>
    </row>
    <row r="7" spans="2:66" x14ac:dyDescent="0.25">
      <c r="B7" s="95" t="s">
        <v>575</v>
      </c>
      <c r="C7" s="73" t="s">
        <v>582</v>
      </c>
      <c r="D7" s="73"/>
      <c r="E7" s="74" t="str">
        <f>CoverPage[[#This Row],[ON OFF Switch]]</f>
        <v>Off</v>
      </c>
      <c r="F7" s="74" t="str">
        <f>CoverPage[[#This Row],[ON OFF Switch]]</f>
        <v>Off</v>
      </c>
      <c r="G7" s="75" t="str">
        <f t="shared" ca="1" si="0"/>
        <v/>
      </c>
      <c r="H7" s="75" t="str">
        <f t="shared" ca="1" si="0"/>
        <v/>
      </c>
      <c r="I7" s="75" t="str">
        <f t="shared" ca="1" si="0"/>
        <v/>
      </c>
      <c r="J7" s="75" t="str">
        <f t="shared" ca="1" si="0"/>
        <v/>
      </c>
      <c r="K7" s="75" t="str">
        <f t="shared" ca="1" si="0"/>
        <v/>
      </c>
      <c r="L7" s="75" t="str">
        <f t="shared" ca="1" si="0"/>
        <v/>
      </c>
      <c r="M7" s="75" t="str">
        <f t="shared" ca="1" si="0"/>
        <v/>
      </c>
      <c r="N7" s="75" t="str">
        <f t="shared" ca="1" si="0"/>
        <v/>
      </c>
      <c r="O7" s="75" t="str">
        <f t="shared" ca="1" si="0"/>
        <v/>
      </c>
      <c r="P7" s="75" t="str">
        <f t="shared" ca="1" si="0"/>
        <v/>
      </c>
      <c r="Q7" s="75" t="str">
        <f t="shared" ca="1" si="0"/>
        <v/>
      </c>
      <c r="R7" s="75" t="str">
        <f t="shared" ca="1" si="0"/>
        <v/>
      </c>
      <c r="S7" s="75" t="str">
        <f t="shared" ca="1" si="0"/>
        <v/>
      </c>
      <c r="T7" s="75" t="str">
        <f t="shared" ca="1" si="0"/>
        <v/>
      </c>
      <c r="U7" s="75" t="str">
        <f t="shared" ca="1" si="0"/>
        <v/>
      </c>
      <c r="V7" s="75" t="str">
        <f t="shared" ca="1" si="0"/>
        <v/>
      </c>
      <c r="W7" s="75" t="str">
        <f t="shared" ca="1" si="1"/>
        <v/>
      </c>
      <c r="X7" s="75" t="str">
        <f t="shared" ca="1" si="1"/>
        <v/>
      </c>
      <c r="Y7" s="75" t="str">
        <f t="shared" ca="1" si="1"/>
        <v/>
      </c>
      <c r="Z7" s="75" t="str">
        <f t="shared" ca="1" si="1"/>
        <v/>
      </c>
      <c r="AA7" s="75" t="str">
        <f t="shared" ca="1" si="1"/>
        <v/>
      </c>
      <c r="AB7" s="75" t="str">
        <f t="shared" ca="1" si="1"/>
        <v/>
      </c>
      <c r="AC7" s="75" t="str">
        <f t="shared" ca="1" si="1"/>
        <v/>
      </c>
      <c r="AD7" s="75" t="str">
        <f t="shared" ca="1" si="1"/>
        <v/>
      </c>
      <c r="AE7" s="75" t="str">
        <f t="shared" ca="1" si="1"/>
        <v/>
      </c>
      <c r="AF7" s="75" t="str">
        <f t="shared" ca="1" si="1"/>
        <v/>
      </c>
      <c r="AG7" s="75" t="str">
        <f t="shared" ca="1" si="1"/>
        <v/>
      </c>
      <c r="AH7" s="75" t="str">
        <f t="shared" ca="1" si="1"/>
        <v/>
      </c>
      <c r="AI7" s="75" t="str">
        <f t="shared" ca="1" si="1"/>
        <v/>
      </c>
      <c r="AJ7" s="75" t="str">
        <f t="shared" ca="1" si="1"/>
        <v/>
      </c>
      <c r="AK7" s="75" t="str">
        <f t="shared" ca="1" si="1"/>
        <v/>
      </c>
      <c r="AL7" s="75" t="str">
        <f t="shared" ca="1" si="1"/>
        <v/>
      </c>
      <c r="AM7" s="75" t="str">
        <f t="shared" ca="1" si="2"/>
        <v/>
      </c>
      <c r="AN7" s="75" t="str">
        <f t="shared" ca="1" si="2"/>
        <v/>
      </c>
      <c r="AO7" s="75" t="str">
        <f t="shared" ca="1" si="2"/>
        <v/>
      </c>
      <c r="AP7" s="75" t="str">
        <f t="shared" ca="1" si="2"/>
        <v/>
      </c>
      <c r="AQ7" s="75" t="str">
        <f t="shared" ca="1" si="2"/>
        <v/>
      </c>
      <c r="AR7" s="75" t="str">
        <f t="shared" ca="1" si="2"/>
        <v/>
      </c>
      <c r="AS7" s="75" t="str">
        <f t="shared" ca="1" si="2"/>
        <v/>
      </c>
      <c r="AT7" s="75" t="str">
        <f t="shared" ca="1" si="2"/>
        <v/>
      </c>
      <c r="AU7" s="75" t="str">
        <f t="shared" ca="1" si="2"/>
        <v/>
      </c>
      <c r="AV7" s="75" t="str">
        <f t="shared" ca="1" si="2"/>
        <v/>
      </c>
      <c r="AW7" s="75" t="str">
        <f t="shared" ca="1" si="2"/>
        <v/>
      </c>
      <c r="AX7" s="75" t="str">
        <f t="shared" ca="1" si="2"/>
        <v/>
      </c>
      <c r="AY7" s="75" t="str">
        <f t="shared" ca="1" si="2"/>
        <v/>
      </c>
      <c r="AZ7" s="75" t="str">
        <f t="shared" ca="1" si="2"/>
        <v/>
      </c>
      <c r="BA7" s="75" t="str">
        <f t="shared" ca="1" si="2"/>
        <v/>
      </c>
      <c r="BB7" s="75" t="str">
        <f t="shared" ca="1" si="2"/>
        <v/>
      </c>
      <c r="BC7" s="75" t="str">
        <f t="shared" ca="1" si="3"/>
        <v/>
      </c>
      <c r="BD7" s="75" t="str">
        <f t="shared" ca="1" si="3"/>
        <v/>
      </c>
      <c r="BE7" s="75" t="str">
        <f t="shared" ca="1" si="3"/>
        <v/>
      </c>
      <c r="BF7" s="75" t="str">
        <f t="shared" ca="1" si="3"/>
        <v/>
      </c>
      <c r="BG7" s="75" t="str">
        <f t="shared" ca="1" si="3"/>
        <v/>
      </c>
      <c r="BH7" s="75" t="str">
        <f t="shared" ca="1" si="3"/>
        <v/>
      </c>
      <c r="BI7" s="75" t="str">
        <f t="shared" ca="1" si="3"/>
        <v/>
      </c>
      <c r="BJ7" s="75" t="str">
        <f t="shared" ca="1" si="3"/>
        <v/>
      </c>
      <c r="BK7" s="75" t="str">
        <f t="shared" ca="1" si="3"/>
        <v/>
      </c>
      <c r="BL7" s="75" t="str">
        <f t="shared" ca="1" si="3"/>
        <v/>
      </c>
      <c r="BM7" s="75" t="str">
        <f t="shared" ca="1" si="3"/>
        <v/>
      </c>
      <c r="BN7" s="75" t="str">
        <f t="shared" ca="1" si="3"/>
        <v/>
      </c>
    </row>
    <row r="8" spans="2:66" x14ac:dyDescent="0.25">
      <c r="B8" s="95" t="s">
        <v>1139</v>
      </c>
      <c r="C8" s="73" t="s">
        <v>1140</v>
      </c>
      <c r="D8" s="73" t="s">
        <v>1147</v>
      </c>
      <c r="E8" s="74" t="str">
        <f>CoverPage[[#This Row],[ON OFF Switch]]</f>
        <v>On</v>
      </c>
      <c r="F8" s="74" t="str">
        <f>CoverPage[[#This Row],[ON OFF Switch]]</f>
        <v>On</v>
      </c>
      <c r="G8" s="75">
        <f t="shared" ref="G8:V22" ca="1" si="4">IF($C8="On",IFERROR(IF($D8="yes",0-1,1)*SUM(INDIRECT(_xlfn.TEXTJOIN(,TRUE,,,$B8,"[",G$1,"]"),)),"-"),"")</f>
        <v>0</v>
      </c>
      <c r="H8" s="75">
        <f t="shared" ca="1" si="4"/>
        <v>0</v>
      </c>
      <c r="I8" s="75">
        <f t="shared" ca="1" si="4"/>
        <v>0</v>
      </c>
      <c r="J8" s="75">
        <f t="shared" ca="1" si="4"/>
        <v>0</v>
      </c>
      <c r="K8" s="75">
        <f t="shared" ca="1" si="4"/>
        <v>0</v>
      </c>
      <c r="L8" s="75">
        <f t="shared" ca="1" si="4"/>
        <v>0</v>
      </c>
      <c r="M8" s="75">
        <f t="shared" ca="1" si="4"/>
        <v>0</v>
      </c>
      <c r="N8" s="75">
        <f t="shared" ca="1" si="4"/>
        <v>0</v>
      </c>
      <c r="O8" s="75">
        <f t="shared" ca="1" si="4"/>
        <v>0</v>
      </c>
      <c r="P8" s="75">
        <f t="shared" ca="1" si="4"/>
        <v>0</v>
      </c>
      <c r="Q8" s="75">
        <f t="shared" ca="1" si="4"/>
        <v>0</v>
      </c>
      <c r="R8" s="75">
        <f t="shared" ca="1" si="4"/>
        <v>0</v>
      </c>
      <c r="S8" s="75">
        <f t="shared" ca="1" si="4"/>
        <v>0</v>
      </c>
      <c r="T8" s="75">
        <f t="shared" ca="1" si="4"/>
        <v>0</v>
      </c>
      <c r="U8" s="75">
        <f t="shared" ca="1" si="4"/>
        <v>0</v>
      </c>
      <c r="V8" s="75">
        <f t="shared" ca="1" si="4"/>
        <v>0</v>
      </c>
      <c r="W8" s="75">
        <f t="shared" ref="W8:BN13" ca="1" si="5">IF($C8="On",IFERROR(IF($D8="yes",0-1,1)*SUM(INDIRECT(_xlfn.TEXTJOIN(,TRUE,,,$B8,"[",W$1,"]"),)),"-"),"")</f>
        <v>0</v>
      </c>
      <c r="X8" s="75">
        <f t="shared" ca="1" si="5"/>
        <v>-1000</v>
      </c>
      <c r="Y8" s="75">
        <f t="shared" ca="1" si="5"/>
        <v>-1000</v>
      </c>
      <c r="Z8" s="75">
        <f t="shared" ca="1" si="5"/>
        <v>-1000</v>
      </c>
      <c r="AA8" s="75">
        <f t="shared" ca="1" si="5"/>
        <v>-1000</v>
      </c>
      <c r="AB8" s="75">
        <f t="shared" ca="1" si="5"/>
        <v>-1000</v>
      </c>
      <c r="AC8" s="75">
        <f t="shared" ca="1" si="5"/>
        <v>-1000</v>
      </c>
      <c r="AD8" s="75">
        <f t="shared" ca="1" si="5"/>
        <v>-1000</v>
      </c>
      <c r="AE8" s="75">
        <f t="shared" ca="1" si="5"/>
        <v>-1000</v>
      </c>
      <c r="AF8" s="75">
        <f t="shared" ca="1" si="5"/>
        <v>-1000</v>
      </c>
      <c r="AG8" s="75">
        <f t="shared" ca="1" si="5"/>
        <v>-1000</v>
      </c>
      <c r="AH8" s="75">
        <f t="shared" ca="1" si="5"/>
        <v>-1000</v>
      </c>
      <c r="AI8" s="75">
        <f t="shared" ca="1" si="5"/>
        <v>-1000</v>
      </c>
      <c r="AJ8" s="75">
        <f t="shared" ca="1" si="5"/>
        <v>-1000</v>
      </c>
      <c r="AK8" s="75">
        <f t="shared" ca="1" si="5"/>
        <v>-1000</v>
      </c>
      <c r="AL8" s="75">
        <f t="shared" ca="1" si="5"/>
        <v>-1000</v>
      </c>
      <c r="AM8" s="75">
        <f t="shared" ca="1" si="5"/>
        <v>-1000</v>
      </c>
      <c r="AN8" s="75">
        <f t="shared" ca="1" si="5"/>
        <v>-1000</v>
      </c>
      <c r="AO8" s="75">
        <f t="shared" ca="1" si="5"/>
        <v>-1000</v>
      </c>
      <c r="AP8" s="75">
        <f t="shared" ca="1" si="5"/>
        <v>-1000</v>
      </c>
      <c r="AQ8" s="75">
        <f t="shared" ca="1" si="5"/>
        <v>0</v>
      </c>
      <c r="AR8" s="75">
        <f t="shared" ca="1" si="5"/>
        <v>0</v>
      </c>
      <c r="AS8" s="75">
        <f t="shared" ca="1" si="5"/>
        <v>0</v>
      </c>
      <c r="AT8" s="75">
        <f t="shared" ca="1" si="5"/>
        <v>0</v>
      </c>
      <c r="AU8" s="75">
        <f t="shared" ca="1" si="5"/>
        <v>0</v>
      </c>
      <c r="AV8" s="75">
        <f t="shared" ca="1" si="5"/>
        <v>0</v>
      </c>
      <c r="AW8" s="75">
        <f t="shared" ca="1" si="5"/>
        <v>0</v>
      </c>
      <c r="AX8" s="75">
        <f t="shared" ca="1" si="5"/>
        <v>0</v>
      </c>
      <c r="AY8" s="75">
        <f t="shared" ca="1" si="5"/>
        <v>0</v>
      </c>
      <c r="AZ8" s="75">
        <f t="shared" ca="1" si="5"/>
        <v>0</v>
      </c>
      <c r="BA8" s="75">
        <f t="shared" ca="1" si="5"/>
        <v>0</v>
      </c>
      <c r="BB8" s="75">
        <f t="shared" ca="1" si="5"/>
        <v>0</v>
      </c>
      <c r="BC8" s="75">
        <f t="shared" ca="1" si="5"/>
        <v>0</v>
      </c>
      <c r="BD8" s="75">
        <f t="shared" ca="1" si="5"/>
        <v>0</v>
      </c>
      <c r="BE8" s="75">
        <f t="shared" ca="1" si="5"/>
        <v>0</v>
      </c>
      <c r="BF8" s="75">
        <f t="shared" ca="1" si="5"/>
        <v>0</v>
      </c>
      <c r="BG8" s="75">
        <f t="shared" ca="1" si="5"/>
        <v>0</v>
      </c>
      <c r="BH8" s="75">
        <f t="shared" ca="1" si="5"/>
        <v>0</v>
      </c>
      <c r="BI8" s="75">
        <f t="shared" ca="1" si="5"/>
        <v>0</v>
      </c>
      <c r="BJ8" s="75">
        <f t="shared" ca="1" si="5"/>
        <v>0</v>
      </c>
      <c r="BK8" s="75">
        <f t="shared" ca="1" si="5"/>
        <v>0</v>
      </c>
      <c r="BL8" s="75">
        <f t="shared" ca="1" si="5"/>
        <v>0</v>
      </c>
      <c r="BM8" s="75">
        <f t="shared" ca="1" si="5"/>
        <v>0</v>
      </c>
      <c r="BN8" s="75">
        <f t="shared" ca="1" si="5"/>
        <v>0</v>
      </c>
    </row>
    <row r="9" spans="2:66" x14ac:dyDescent="0.25">
      <c r="B9" s="95"/>
      <c r="C9" s="73" t="s">
        <v>582</v>
      </c>
      <c r="D9" s="73"/>
      <c r="E9" s="74" t="str">
        <f>CoverPage[[#This Row],[ON OFF Switch]]</f>
        <v>Off</v>
      </c>
      <c r="F9" s="74" t="str">
        <f>CoverPage[[#This Row],[ON OFF Switch]]</f>
        <v>Off</v>
      </c>
      <c r="G9" s="75" t="str">
        <f t="shared" ca="1" si="4"/>
        <v/>
      </c>
      <c r="H9" s="75" t="str">
        <f t="shared" ca="1" si="4"/>
        <v/>
      </c>
      <c r="I9" s="75" t="str">
        <f t="shared" ca="1" si="4"/>
        <v/>
      </c>
      <c r="J9" s="75" t="str">
        <f t="shared" ca="1" si="4"/>
        <v/>
      </c>
      <c r="K9" s="75" t="str">
        <f t="shared" ca="1" si="4"/>
        <v/>
      </c>
      <c r="L9" s="75" t="str">
        <f t="shared" ca="1" si="4"/>
        <v/>
      </c>
      <c r="M9" s="75" t="str">
        <f t="shared" ca="1" si="4"/>
        <v/>
      </c>
      <c r="N9" s="75" t="str">
        <f t="shared" ca="1" si="4"/>
        <v/>
      </c>
      <c r="O9" s="75" t="str">
        <f t="shared" ca="1" si="4"/>
        <v/>
      </c>
      <c r="P9" s="75" t="str">
        <f t="shared" ca="1" si="4"/>
        <v/>
      </c>
      <c r="Q9" s="75" t="str">
        <f t="shared" ca="1" si="4"/>
        <v/>
      </c>
      <c r="R9" s="75" t="str">
        <f t="shared" ca="1" si="4"/>
        <v/>
      </c>
      <c r="S9" s="75" t="str">
        <f t="shared" ca="1" si="4"/>
        <v/>
      </c>
      <c r="T9" s="75" t="str">
        <f t="shared" ca="1" si="4"/>
        <v/>
      </c>
      <c r="U9" s="75" t="str">
        <f t="shared" ca="1" si="4"/>
        <v/>
      </c>
      <c r="V9" s="75" t="str">
        <f t="shared" ca="1" si="4"/>
        <v/>
      </c>
      <c r="W9" s="75" t="str">
        <f t="shared" ca="1" si="5"/>
        <v/>
      </c>
      <c r="X9" s="75" t="str">
        <f t="shared" ca="1" si="5"/>
        <v/>
      </c>
      <c r="Y9" s="75" t="str">
        <f t="shared" ca="1" si="5"/>
        <v/>
      </c>
      <c r="Z9" s="75" t="str">
        <f t="shared" ca="1" si="5"/>
        <v/>
      </c>
      <c r="AA9" s="75" t="str">
        <f t="shared" ca="1" si="5"/>
        <v/>
      </c>
      <c r="AB9" s="75" t="str">
        <f t="shared" ca="1" si="5"/>
        <v/>
      </c>
      <c r="AC9" s="75" t="str">
        <f t="shared" ca="1" si="5"/>
        <v/>
      </c>
      <c r="AD9" s="75" t="str">
        <f t="shared" ca="1" si="5"/>
        <v/>
      </c>
      <c r="AE9" s="75" t="str">
        <f t="shared" ca="1" si="5"/>
        <v/>
      </c>
      <c r="AF9" s="75" t="str">
        <f t="shared" ca="1" si="5"/>
        <v/>
      </c>
      <c r="AG9" s="75" t="str">
        <f t="shared" ca="1" si="5"/>
        <v/>
      </c>
      <c r="AH9" s="75" t="str">
        <f t="shared" ca="1" si="5"/>
        <v/>
      </c>
      <c r="AI9" s="75" t="str">
        <f t="shared" ca="1" si="5"/>
        <v/>
      </c>
      <c r="AJ9" s="75" t="str">
        <f t="shared" ca="1" si="5"/>
        <v/>
      </c>
      <c r="AK9" s="75" t="str">
        <f t="shared" ca="1" si="5"/>
        <v/>
      </c>
      <c r="AL9" s="75" t="str">
        <f t="shared" ca="1" si="5"/>
        <v/>
      </c>
      <c r="AM9" s="75" t="str">
        <f t="shared" ca="1" si="5"/>
        <v/>
      </c>
      <c r="AN9" s="75" t="str">
        <f t="shared" ca="1" si="5"/>
        <v/>
      </c>
      <c r="AO9" s="75" t="str">
        <f t="shared" ca="1" si="5"/>
        <v/>
      </c>
      <c r="AP9" s="75" t="str">
        <f t="shared" ca="1" si="5"/>
        <v/>
      </c>
      <c r="AQ9" s="75" t="str">
        <f t="shared" ca="1" si="5"/>
        <v/>
      </c>
      <c r="AR9" s="75" t="str">
        <f t="shared" ca="1" si="5"/>
        <v/>
      </c>
      <c r="AS9" s="75" t="str">
        <f t="shared" ca="1" si="5"/>
        <v/>
      </c>
      <c r="AT9" s="75" t="str">
        <f t="shared" ca="1" si="5"/>
        <v/>
      </c>
      <c r="AU9" s="75" t="str">
        <f t="shared" ca="1" si="5"/>
        <v/>
      </c>
      <c r="AV9" s="75" t="str">
        <f t="shared" ca="1" si="5"/>
        <v/>
      </c>
      <c r="AW9" s="75" t="str">
        <f t="shared" ca="1" si="5"/>
        <v/>
      </c>
      <c r="AX9" s="75" t="str">
        <f t="shared" ca="1" si="5"/>
        <v/>
      </c>
      <c r="AY9" s="75" t="str">
        <f t="shared" ca="1" si="5"/>
        <v/>
      </c>
      <c r="AZ9" s="75" t="str">
        <f t="shared" ca="1" si="5"/>
        <v/>
      </c>
      <c r="BA9" s="75" t="str">
        <f t="shared" ca="1" si="5"/>
        <v/>
      </c>
      <c r="BB9" s="75" t="str">
        <f t="shared" ca="1" si="5"/>
        <v/>
      </c>
      <c r="BC9" s="75" t="str">
        <f t="shared" ca="1" si="5"/>
        <v/>
      </c>
      <c r="BD9" s="75" t="str">
        <f t="shared" ca="1" si="5"/>
        <v/>
      </c>
      <c r="BE9" s="75" t="str">
        <f t="shared" ca="1" si="5"/>
        <v/>
      </c>
      <c r="BF9" s="75" t="str">
        <f t="shared" ca="1" si="5"/>
        <v/>
      </c>
      <c r="BG9" s="75" t="str">
        <f t="shared" ca="1" si="5"/>
        <v/>
      </c>
      <c r="BH9" s="75" t="str">
        <f t="shared" ca="1" si="5"/>
        <v/>
      </c>
      <c r="BI9" s="75" t="str">
        <f t="shared" ca="1" si="5"/>
        <v/>
      </c>
      <c r="BJ9" s="75" t="str">
        <f t="shared" ca="1" si="5"/>
        <v/>
      </c>
      <c r="BK9" s="75" t="str">
        <f t="shared" ca="1" si="5"/>
        <v/>
      </c>
      <c r="BL9" s="75" t="str">
        <f t="shared" ca="1" si="5"/>
        <v/>
      </c>
      <c r="BM9" s="75" t="str">
        <f t="shared" ca="1" si="5"/>
        <v/>
      </c>
      <c r="BN9" s="75" t="str">
        <f t="shared" ca="1" si="5"/>
        <v/>
      </c>
    </row>
    <row r="10" spans="2:66" x14ac:dyDescent="0.25">
      <c r="B10" s="95"/>
      <c r="C10" s="73" t="s">
        <v>582</v>
      </c>
      <c r="D10" s="73"/>
      <c r="E10" s="74" t="str">
        <f>CoverPage[[#This Row],[ON OFF Switch]]</f>
        <v>Off</v>
      </c>
      <c r="F10" s="74" t="str">
        <f>CoverPage[[#This Row],[ON OFF Switch]]</f>
        <v>Off</v>
      </c>
      <c r="G10" s="75" t="str">
        <f t="shared" ca="1" si="4"/>
        <v/>
      </c>
      <c r="H10" s="75" t="str">
        <f t="shared" ca="1" si="4"/>
        <v/>
      </c>
      <c r="I10" s="75" t="str">
        <f t="shared" ca="1" si="4"/>
        <v/>
      </c>
      <c r="J10" s="75" t="str">
        <f t="shared" ca="1" si="4"/>
        <v/>
      </c>
      <c r="K10" s="75" t="str">
        <f t="shared" ca="1" si="4"/>
        <v/>
      </c>
      <c r="L10" s="75" t="str">
        <f t="shared" ca="1" si="4"/>
        <v/>
      </c>
      <c r="M10" s="75" t="str">
        <f t="shared" ca="1" si="4"/>
        <v/>
      </c>
      <c r="N10" s="75" t="str">
        <f t="shared" ca="1" si="4"/>
        <v/>
      </c>
      <c r="O10" s="75" t="str">
        <f t="shared" ca="1" si="4"/>
        <v/>
      </c>
      <c r="P10" s="75" t="str">
        <f t="shared" ca="1" si="4"/>
        <v/>
      </c>
      <c r="Q10" s="75" t="str">
        <f t="shared" ca="1" si="4"/>
        <v/>
      </c>
      <c r="R10" s="75" t="str">
        <f t="shared" ca="1" si="4"/>
        <v/>
      </c>
      <c r="S10" s="75" t="str">
        <f t="shared" ca="1" si="4"/>
        <v/>
      </c>
      <c r="T10" s="75" t="str">
        <f t="shared" ca="1" si="4"/>
        <v/>
      </c>
      <c r="U10" s="75" t="str">
        <f t="shared" ca="1" si="4"/>
        <v/>
      </c>
      <c r="V10" s="75" t="str">
        <f t="shared" ca="1" si="4"/>
        <v/>
      </c>
      <c r="W10" s="75" t="str">
        <f t="shared" ca="1" si="5"/>
        <v/>
      </c>
      <c r="X10" s="75" t="str">
        <f t="shared" ca="1" si="5"/>
        <v/>
      </c>
      <c r="Y10" s="75" t="str">
        <f t="shared" ca="1" si="5"/>
        <v/>
      </c>
      <c r="Z10" s="75" t="str">
        <f t="shared" ca="1" si="5"/>
        <v/>
      </c>
      <c r="AA10" s="75" t="str">
        <f t="shared" ca="1" si="5"/>
        <v/>
      </c>
      <c r="AB10" s="75" t="str">
        <f t="shared" ca="1" si="5"/>
        <v/>
      </c>
      <c r="AC10" s="75" t="str">
        <f t="shared" ca="1" si="5"/>
        <v/>
      </c>
      <c r="AD10" s="75" t="str">
        <f t="shared" ca="1" si="5"/>
        <v/>
      </c>
      <c r="AE10" s="75" t="str">
        <f t="shared" ca="1" si="5"/>
        <v/>
      </c>
      <c r="AF10" s="75" t="str">
        <f t="shared" ca="1" si="5"/>
        <v/>
      </c>
      <c r="AG10" s="75" t="str">
        <f t="shared" ca="1" si="5"/>
        <v/>
      </c>
      <c r="AH10" s="75" t="str">
        <f t="shared" ca="1" si="5"/>
        <v/>
      </c>
      <c r="AI10" s="75" t="str">
        <f t="shared" ca="1" si="5"/>
        <v/>
      </c>
      <c r="AJ10" s="75" t="str">
        <f t="shared" ca="1" si="5"/>
        <v/>
      </c>
      <c r="AK10" s="75" t="str">
        <f t="shared" ca="1" si="5"/>
        <v/>
      </c>
      <c r="AL10" s="75" t="str">
        <f t="shared" ca="1" si="5"/>
        <v/>
      </c>
      <c r="AM10" s="75" t="str">
        <f t="shared" ca="1" si="5"/>
        <v/>
      </c>
      <c r="AN10" s="75" t="str">
        <f t="shared" ca="1" si="5"/>
        <v/>
      </c>
      <c r="AO10" s="75" t="str">
        <f t="shared" ca="1" si="5"/>
        <v/>
      </c>
      <c r="AP10" s="75" t="str">
        <f t="shared" ca="1" si="5"/>
        <v/>
      </c>
      <c r="AQ10" s="75" t="str">
        <f t="shared" ca="1" si="5"/>
        <v/>
      </c>
      <c r="AR10" s="75" t="str">
        <f t="shared" ca="1" si="5"/>
        <v/>
      </c>
      <c r="AS10" s="75" t="str">
        <f t="shared" ca="1" si="5"/>
        <v/>
      </c>
      <c r="AT10" s="75" t="str">
        <f t="shared" ca="1" si="5"/>
        <v/>
      </c>
      <c r="AU10" s="75" t="str">
        <f t="shared" ca="1" si="5"/>
        <v/>
      </c>
      <c r="AV10" s="75" t="str">
        <f t="shared" ca="1" si="5"/>
        <v/>
      </c>
      <c r="AW10" s="75" t="str">
        <f t="shared" ca="1" si="5"/>
        <v/>
      </c>
      <c r="AX10" s="75" t="str">
        <f t="shared" ca="1" si="5"/>
        <v/>
      </c>
      <c r="AY10" s="75" t="str">
        <f t="shared" ca="1" si="5"/>
        <v/>
      </c>
      <c r="AZ10" s="75" t="str">
        <f t="shared" ca="1" si="5"/>
        <v/>
      </c>
      <c r="BA10" s="75" t="str">
        <f t="shared" ca="1" si="5"/>
        <v/>
      </c>
      <c r="BB10" s="75" t="str">
        <f t="shared" ca="1" si="5"/>
        <v/>
      </c>
      <c r="BC10" s="75" t="str">
        <f t="shared" ca="1" si="5"/>
        <v/>
      </c>
      <c r="BD10" s="75" t="str">
        <f t="shared" ca="1" si="5"/>
        <v/>
      </c>
      <c r="BE10" s="75" t="str">
        <f t="shared" ca="1" si="5"/>
        <v/>
      </c>
      <c r="BF10" s="75" t="str">
        <f t="shared" ca="1" si="5"/>
        <v/>
      </c>
      <c r="BG10" s="75" t="str">
        <f t="shared" ca="1" si="5"/>
        <v/>
      </c>
      <c r="BH10" s="75" t="str">
        <f t="shared" ca="1" si="5"/>
        <v/>
      </c>
      <c r="BI10" s="75" t="str">
        <f t="shared" ca="1" si="5"/>
        <v/>
      </c>
      <c r="BJ10" s="75" t="str">
        <f t="shared" ca="1" si="5"/>
        <v/>
      </c>
      <c r="BK10" s="75" t="str">
        <f t="shared" ca="1" si="5"/>
        <v/>
      </c>
      <c r="BL10" s="75" t="str">
        <f t="shared" ca="1" si="5"/>
        <v/>
      </c>
      <c r="BM10" s="75" t="str">
        <f t="shared" ca="1" si="5"/>
        <v/>
      </c>
      <c r="BN10" s="75" t="str">
        <f t="shared" ca="1" si="5"/>
        <v/>
      </c>
    </row>
    <row r="11" spans="2:66" x14ac:dyDescent="0.25">
      <c r="B11" s="95"/>
      <c r="C11" s="73" t="s">
        <v>582</v>
      </c>
      <c r="D11" s="73"/>
      <c r="E11" s="74" t="str">
        <f>CoverPage[[#This Row],[ON OFF Switch]]</f>
        <v>Off</v>
      </c>
      <c r="F11" s="74" t="str">
        <f>CoverPage[[#This Row],[ON OFF Switch]]</f>
        <v>Off</v>
      </c>
      <c r="G11" s="75" t="str">
        <f t="shared" ca="1" si="4"/>
        <v/>
      </c>
      <c r="H11" s="75" t="str">
        <f t="shared" ca="1" si="4"/>
        <v/>
      </c>
      <c r="I11" s="75" t="str">
        <f t="shared" ca="1" si="4"/>
        <v/>
      </c>
      <c r="J11" s="75" t="str">
        <f t="shared" ca="1" si="4"/>
        <v/>
      </c>
      <c r="K11" s="75" t="str">
        <f t="shared" ca="1" si="4"/>
        <v/>
      </c>
      <c r="L11" s="75" t="str">
        <f t="shared" ca="1" si="4"/>
        <v/>
      </c>
      <c r="M11" s="75" t="str">
        <f t="shared" ca="1" si="4"/>
        <v/>
      </c>
      <c r="N11" s="75" t="str">
        <f t="shared" ca="1" si="4"/>
        <v/>
      </c>
      <c r="O11" s="75" t="str">
        <f t="shared" ca="1" si="4"/>
        <v/>
      </c>
      <c r="P11" s="75" t="str">
        <f t="shared" ca="1" si="4"/>
        <v/>
      </c>
      <c r="Q11" s="75" t="str">
        <f t="shared" ca="1" si="4"/>
        <v/>
      </c>
      <c r="R11" s="75" t="str">
        <f t="shared" ca="1" si="4"/>
        <v/>
      </c>
      <c r="S11" s="75" t="str">
        <f t="shared" ca="1" si="4"/>
        <v/>
      </c>
      <c r="T11" s="75" t="str">
        <f t="shared" ca="1" si="4"/>
        <v/>
      </c>
      <c r="U11" s="75" t="str">
        <f t="shared" ca="1" si="4"/>
        <v/>
      </c>
      <c r="V11" s="75" t="str">
        <f t="shared" ca="1" si="4"/>
        <v/>
      </c>
      <c r="W11" s="75" t="str">
        <f t="shared" ca="1" si="5"/>
        <v/>
      </c>
      <c r="X11" s="75" t="str">
        <f t="shared" ca="1" si="5"/>
        <v/>
      </c>
      <c r="Y11" s="75" t="str">
        <f t="shared" ca="1" si="5"/>
        <v/>
      </c>
      <c r="Z11" s="75" t="str">
        <f t="shared" ca="1" si="5"/>
        <v/>
      </c>
      <c r="AA11" s="75" t="str">
        <f t="shared" ca="1" si="5"/>
        <v/>
      </c>
      <c r="AB11" s="75" t="str">
        <f t="shared" ca="1" si="5"/>
        <v/>
      </c>
      <c r="AC11" s="75" t="str">
        <f t="shared" ca="1" si="5"/>
        <v/>
      </c>
      <c r="AD11" s="75" t="str">
        <f t="shared" ca="1" si="5"/>
        <v/>
      </c>
      <c r="AE11" s="75" t="str">
        <f t="shared" ca="1" si="5"/>
        <v/>
      </c>
      <c r="AF11" s="75" t="str">
        <f t="shared" ca="1" si="5"/>
        <v/>
      </c>
      <c r="AG11" s="75" t="str">
        <f t="shared" ca="1" si="5"/>
        <v/>
      </c>
      <c r="AH11" s="75" t="str">
        <f t="shared" ca="1" si="5"/>
        <v/>
      </c>
      <c r="AI11" s="75" t="str">
        <f t="shared" ca="1" si="5"/>
        <v/>
      </c>
      <c r="AJ11" s="75" t="str">
        <f t="shared" ca="1" si="5"/>
        <v/>
      </c>
      <c r="AK11" s="75" t="str">
        <f t="shared" ca="1" si="5"/>
        <v/>
      </c>
      <c r="AL11" s="75" t="str">
        <f t="shared" ca="1" si="5"/>
        <v/>
      </c>
      <c r="AM11" s="75" t="str">
        <f t="shared" ca="1" si="5"/>
        <v/>
      </c>
      <c r="AN11" s="75" t="str">
        <f t="shared" ca="1" si="5"/>
        <v/>
      </c>
      <c r="AO11" s="75" t="str">
        <f t="shared" ca="1" si="5"/>
        <v/>
      </c>
      <c r="AP11" s="75" t="str">
        <f t="shared" ca="1" si="5"/>
        <v/>
      </c>
      <c r="AQ11" s="75" t="str">
        <f t="shared" ca="1" si="5"/>
        <v/>
      </c>
      <c r="AR11" s="75" t="str">
        <f t="shared" ca="1" si="5"/>
        <v/>
      </c>
      <c r="AS11" s="75" t="str">
        <f t="shared" ca="1" si="5"/>
        <v/>
      </c>
      <c r="AT11" s="75" t="str">
        <f t="shared" ca="1" si="5"/>
        <v/>
      </c>
      <c r="AU11" s="75" t="str">
        <f t="shared" ca="1" si="5"/>
        <v/>
      </c>
      <c r="AV11" s="75" t="str">
        <f t="shared" ca="1" si="5"/>
        <v/>
      </c>
      <c r="AW11" s="75" t="str">
        <f t="shared" ca="1" si="5"/>
        <v/>
      </c>
      <c r="AX11" s="75" t="str">
        <f t="shared" ca="1" si="5"/>
        <v/>
      </c>
      <c r="AY11" s="75" t="str">
        <f t="shared" ca="1" si="5"/>
        <v/>
      </c>
      <c r="AZ11" s="75" t="str">
        <f t="shared" ca="1" si="5"/>
        <v/>
      </c>
      <c r="BA11" s="75" t="str">
        <f t="shared" ca="1" si="5"/>
        <v/>
      </c>
      <c r="BB11" s="75" t="str">
        <f t="shared" ca="1" si="5"/>
        <v/>
      </c>
      <c r="BC11" s="75" t="str">
        <f t="shared" ca="1" si="5"/>
        <v/>
      </c>
      <c r="BD11" s="75" t="str">
        <f t="shared" ca="1" si="5"/>
        <v/>
      </c>
      <c r="BE11" s="75" t="str">
        <f t="shared" ca="1" si="5"/>
        <v/>
      </c>
      <c r="BF11" s="75" t="str">
        <f t="shared" ca="1" si="5"/>
        <v/>
      </c>
      <c r="BG11" s="75" t="str">
        <f t="shared" ca="1" si="5"/>
        <v/>
      </c>
      <c r="BH11" s="75" t="str">
        <f t="shared" ca="1" si="5"/>
        <v/>
      </c>
      <c r="BI11" s="75" t="str">
        <f t="shared" ca="1" si="5"/>
        <v/>
      </c>
      <c r="BJ11" s="75" t="str">
        <f t="shared" ca="1" si="5"/>
        <v/>
      </c>
      <c r="BK11" s="75" t="str">
        <f t="shared" ca="1" si="5"/>
        <v/>
      </c>
      <c r="BL11" s="75" t="str">
        <f t="shared" ca="1" si="5"/>
        <v/>
      </c>
      <c r="BM11" s="75" t="str">
        <f t="shared" ca="1" si="5"/>
        <v/>
      </c>
      <c r="BN11" s="75" t="str">
        <f t="shared" ca="1" si="5"/>
        <v/>
      </c>
    </row>
    <row r="12" spans="2:66" x14ac:dyDescent="0.25">
      <c r="B12" s="95"/>
      <c r="C12" s="73" t="s">
        <v>582</v>
      </c>
      <c r="D12" s="73"/>
      <c r="E12" s="74" t="str">
        <f>CoverPage[[#This Row],[ON OFF Switch]]</f>
        <v>Off</v>
      </c>
      <c r="F12" s="74" t="str">
        <f>CoverPage[[#This Row],[ON OFF Switch]]</f>
        <v>Off</v>
      </c>
      <c r="G12" s="75" t="str">
        <f t="shared" ca="1" si="4"/>
        <v/>
      </c>
      <c r="H12" s="75" t="str">
        <f t="shared" ca="1" si="4"/>
        <v/>
      </c>
      <c r="I12" s="75" t="str">
        <f t="shared" ca="1" si="4"/>
        <v/>
      </c>
      <c r="J12" s="75" t="str">
        <f t="shared" ca="1" si="4"/>
        <v/>
      </c>
      <c r="K12" s="75" t="str">
        <f t="shared" ca="1" si="4"/>
        <v/>
      </c>
      <c r="L12" s="75" t="str">
        <f t="shared" ca="1" si="4"/>
        <v/>
      </c>
      <c r="M12" s="75" t="str">
        <f t="shared" ca="1" si="4"/>
        <v/>
      </c>
      <c r="N12" s="75" t="str">
        <f t="shared" ca="1" si="4"/>
        <v/>
      </c>
      <c r="O12" s="75" t="str">
        <f t="shared" ca="1" si="4"/>
        <v/>
      </c>
      <c r="P12" s="75" t="str">
        <f t="shared" ca="1" si="4"/>
        <v/>
      </c>
      <c r="Q12" s="75" t="str">
        <f t="shared" ca="1" si="4"/>
        <v/>
      </c>
      <c r="R12" s="75" t="str">
        <f t="shared" ca="1" si="4"/>
        <v/>
      </c>
      <c r="S12" s="75" t="str">
        <f t="shared" ca="1" si="4"/>
        <v/>
      </c>
      <c r="T12" s="75" t="str">
        <f t="shared" ca="1" si="4"/>
        <v/>
      </c>
      <c r="U12" s="75" t="str">
        <f t="shared" ca="1" si="4"/>
        <v/>
      </c>
      <c r="V12" s="75" t="str">
        <f t="shared" ca="1" si="4"/>
        <v/>
      </c>
      <c r="W12" s="75" t="str">
        <f t="shared" ca="1" si="5"/>
        <v/>
      </c>
      <c r="X12" s="75" t="str">
        <f t="shared" ca="1" si="5"/>
        <v/>
      </c>
      <c r="Y12" s="75" t="str">
        <f t="shared" ca="1" si="5"/>
        <v/>
      </c>
      <c r="Z12" s="75" t="str">
        <f t="shared" ca="1" si="5"/>
        <v/>
      </c>
      <c r="AA12" s="75" t="str">
        <f t="shared" ca="1" si="5"/>
        <v/>
      </c>
      <c r="AB12" s="75" t="str">
        <f t="shared" ca="1" si="5"/>
        <v/>
      </c>
      <c r="AC12" s="75" t="str">
        <f t="shared" ca="1" si="5"/>
        <v/>
      </c>
      <c r="AD12" s="75" t="str">
        <f t="shared" ca="1" si="5"/>
        <v/>
      </c>
      <c r="AE12" s="75" t="str">
        <f t="shared" ca="1" si="5"/>
        <v/>
      </c>
      <c r="AF12" s="75" t="str">
        <f t="shared" ca="1" si="5"/>
        <v/>
      </c>
      <c r="AG12" s="75" t="str">
        <f t="shared" ca="1" si="5"/>
        <v/>
      </c>
      <c r="AH12" s="75" t="str">
        <f t="shared" ca="1" si="5"/>
        <v/>
      </c>
      <c r="AI12" s="75" t="str">
        <f t="shared" ca="1" si="5"/>
        <v/>
      </c>
      <c r="AJ12" s="75" t="str">
        <f t="shared" ca="1" si="5"/>
        <v/>
      </c>
      <c r="AK12" s="75" t="str">
        <f t="shared" ca="1" si="5"/>
        <v/>
      </c>
      <c r="AL12" s="75" t="str">
        <f t="shared" ca="1" si="5"/>
        <v/>
      </c>
      <c r="AM12" s="75" t="str">
        <f t="shared" ca="1" si="5"/>
        <v/>
      </c>
      <c r="AN12" s="75" t="str">
        <f t="shared" ca="1" si="5"/>
        <v/>
      </c>
      <c r="AO12" s="75" t="str">
        <f t="shared" ca="1" si="5"/>
        <v/>
      </c>
      <c r="AP12" s="75" t="str">
        <f t="shared" ca="1" si="5"/>
        <v/>
      </c>
      <c r="AQ12" s="75" t="str">
        <f t="shared" ca="1" si="5"/>
        <v/>
      </c>
      <c r="AR12" s="75" t="str">
        <f t="shared" ca="1" si="5"/>
        <v/>
      </c>
      <c r="AS12" s="75" t="str">
        <f t="shared" ca="1" si="5"/>
        <v/>
      </c>
      <c r="AT12" s="75" t="str">
        <f t="shared" ca="1" si="5"/>
        <v/>
      </c>
      <c r="AU12" s="75" t="str">
        <f t="shared" ca="1" si="5"/>
        <v/>
      </c>
      <c r="AV12" s="75" t="str">
        <f t="shared" ca="1" si="5"/>
        <v/>
      </c>
      <c r="AW12" s="75" t="str">
        <f t="shared" ca="1" si="5"/>
        <v/>
      </c>
      <c r="AX12" s="75" t="str">
        <f t="shared" ca="1" si="5"/>
        <v/>
      </c>
      <c r="AY12" s="75" t="str">
        <f t="shared" ca="1" si="5"/>
        <v/>
      </c>
      <c r="AZ12" s="75" t="str">
        <f t="shared" ca="1" si="5"/>
        <v/>
      </c>
      <c r="BA12" s="75" t="str">
        <f t="shared" ca="1" si="5"/>
        <v/>
      </c>
      <c r="BB12" s="75" t="str">
        <f t="shared" ca="1" si="5"/>
        <v/>
      </c>
      <c r="BC12" s="75" t="str">
        <f t="shared" ca="1" si="5"/>
        <v/>
      </c>
      <c r="BD12" s="75" t="str">
        <f t="shared" ca="1" si="5"/>
        <v/>
      </c>
      <c r="BE12" s="75" t="str">
        <f t="shared" ca="1" si="5"/>
        <v/>
      </c>
      <c r="BF12" s="75" t="str">
        <f t="shared" ca="1" si="5"/>
        <v/>
      </c>
      <c r="BG12" s="75" t="str">
        <f t="shared" ca="1" si="5"/>
        <v/>
      </c>
      <c r="BH12" s="75" t="str">
        <f t="shared" ca="1" si="5"/>
        <v/>
      </c>
      <c r="BI12" s="75" t="str">
        <f t="shared" ca="1" si="5"/>
        <v/>
      </c>
      <c r="BJ12" s="75" t="str">
        <f t="shared" ca="1" si="5"/>
        <v/>
      </c>
      <c r="BK12" s="75" t="str">
        <f t="shared" ca="1" si="5"/>
        <v/>
      </c>
      <c r="BL12" s="75" t="str">
        <f t="shared" ca="1" si="5"/>
        <v/>
      </c>
      <c r="BM12" s="75" t="str">
        <f t="shared" ca="1" si="5"/>
        <v/>
      </c>
      <c r="BN12" s="75" t="str">
        <f t="shared" ca="1" si="5"/>
        <v/>
      </c>
    </row>
    <row r="13" spans="2:66" x14ac:dyDescent="0.25">
      <c r="B13" s="95"/>
      <c r="C13" s="73" t="s">
        <v>582</v>
      </c>
      <c r="D13" s="73"/>
      <c r="E13" s="74" t="str">
        <f>CoverPage[[#This Row],[ON OFF Switch]]</f>
        <v>Off</v>
      </c>
      <c r="F13" s="74" t="str">
        <f>CoverPage[[#This Row],[ON OFF Switch]]</f>
        <v>Off</v>
      </c>
      <c r="G13" s="75" t="str">
        <f t="shared" ca="1" si="4"/>
        <v/>
      </c>
      <c r="H13" s="75" t="str">
        <f t="shared" ca="1" si="4"/>
        <v/>
      </c>
      <c r="I13" s="75" t="str">
        <f t="shared" ca="1" si="4"/>
        <v/>
      </c>
      <c r="J13" s="75" t="str">
        <f t="shared" ca="1" si="4"/>
        <v/>
      </c>
      <c r="K13" s="75" t="str">
        <f t="shared" ca="1" si="4"/>
        <v/>
      </c>
      <c r="L13" s="75" t="str">
        <f t="shared" ca="1" si="4"/>
        <v/>
      </c>
      <c r="M13" s="75" t="str">
        <f t="shared" ca="1" si="4"/>
        <v/>
      </c>
      <c r="N13" s="75" t="str">
        <f t="shared" ca="1" si="4"/>
        <v/>
      </c>
      <c r="O13" s="75" t="str">
        <f t="shared" ca="1" si="4"/>
        <v/>
      </c>
      <c r="P13" s="75" t="str">
        <f t="shared" ca="1" si="4"/>
        <v/>
      </c>
      <c r="Q13" s="75" t="str">
        <f t="shared" ca="1" si="4"/>
        <v/>
      </c>
      <c r="R13" s="75" t="str">
        <f t="shared" ca="1" si="4"/>
        <v/>
      </c>
      <c r="S13" s="75" t="str">
        <f t="shared" ca="1" si="4"/>
        <v/>
      </c>
      <c r="T13" s="75" t="str">
        <f t="shared" ca="1" si="4"/>
        <v/>
      </c>
      <c r="U13" s="75" t="str">
        <f t="shared" ca="1" si="4"/>
        <v/>
      </c>
      <c r="V13" s="75" t="str">
        <f t="shared" ca="1" si="4"/>
        <v/>
      </c>
      <c r="W13" s="75" t="str">
        <f t="shared" ca="1" si="5"/>
        <v/>
      </c>
      <c r="X13" s="75" t="str">
        <f t="shared" ca="1" si="5"/>
        <v/>
      </c>
      <c r="Y13" s="75" t="str">
        <f t="shared" ca="1" si="5"/>
        <v/>
      </c>
      <c r="Z13" s="75" t="str">
        <f t="shared" ca="1" si="5"/>
        <v/>
      </c>
      <c r="AA13" s="75" t="str">
        <f t="shared" ca="1" si="5"/>
        <v/>
      </c>
      <c r="AB13" s="75" t="str">
        <f t="shared" ca="1" si="5"/>
        <v/>
      </c>
      <c r="AC13" s="75" t="str">
        <f t="shared" ca="1" si="5"/>
        <v/>
      </c>
      <c r="AD13" s="75" t="str">
        <f t="shared" ca="1" si="5"/>
        <v/>
      </c>
      <c r="AE13" s="75" t="str">
        <f t="shared" ca="1" si="5"/>
        <v/>
      </c>
      <c r="AF13" s="75" t="str">
        <f t="shared" ca="1" si="5"/>
        <v/>
      </c>
      <c r="AG13" s="75" t="str">
        <f t="shared" ca="1" si="5"/>
        <v/>
      </c>
      <c r="AH13" s="75" t="str">
        <f t="shared" ca="1" si="5"/>
        <v/>
      </c>
      <c r="AI13" s="75" t="str">
        <f t="shared" ca="1" si="5"/>
        <v/>
      </c>
      <c r="AJ13" s="75" t="str">
        <f t="shared" ca="1" si="5"/>
        <v/>
      </c>
      <c r="AK13" s="75" t="str">
        <f t="shared" ca="1" si="5"/>
        <v/>
      </c>
      <c r="AL13" s="75" t="str">
        <f t="shared" ca="1" si="5"/>
        <v/>
      </c>
      <c r="AM13" s="75" t="str">
        <f t="shared" ca="1" si="5"/>
        <v/>
      </c>
      <c r="AN13" s="75" t="str">
        <f t="shared" ca="1" si="5"/>
        <v/>
      </c>
      <c r="AO13" s="75" t="str">
        <f t="shared" ca="1" si="5"/>
        <v/>
      </c>
      <c r="AP13" s="75" t="str">
        <f t="shared" ca="1" si="5"/>
        <v/>
      </c>
      <c r="AQ13" s="75" t="str">
        <f t="shared" ca="1" si="5"/>
        <v/>
      </c>
      <c r="AR13" s="75" t="str">
        <f t="shared" ca="1" si="5"/>
        <v/>
      </c>
      <c r="AS13" s="75" t="str">
        <f t="shared" ca="1" si="5"/>
        <v/>
      </c>
      <c r="AT13" s="75" t="str">
        <f t="shared" ca="1" si="5"/>
        <v/>
      </c>
      <c r="AU13" s="75" t="str">
        <f t="shared" ca="1" si="5"/>
        <v/>
      </c>
      <c r="AV13" s="75" t="str">
        <f t="shared" ca="1" si="5"/>
        <v/>
      </c>
      <c r="AW13" s="75" t="str">
        <f t="shared" ca="1" si="5"/>
        <v/>
      </c>
      <c r="AX13" s="75" t="str">
        <f t="shared" ca="1" si="5"/>
        <v/>
      </c>
      <c r="AY13" s="75" t="str">
        <f t="shared" ca="1" si="5"/>
        <v/>
      </c>
      <c r="AZ13" s="75" t="str">
        <f t="shared" ca="1" si="5"/>
        <v/>
      </c>
      <c r="BA13" s="75" t="str">
        <f t="shared" ca="1" si="5"/>
        <v/>
      </c>
      <c r="BB13" s="75" t="str">
        <f t="shared" ca="1" si="5"/>
        <v/>
      </c>
      <c r="BC13" s="75" t="str">
        <f t="shared" ca="1" si="5"/>
        <v/>
      </c>
      <c r="BD13" s="75" t="str">
        <f t="shared" ca="1" si="5"/>
        <v/>
      </c>
      <c r="BE13" s="75" t="str">
        <f t="shared" ca="1" si="5"/>
        <v/>
      </c>
      <c r="BF13" s="75" t="str">
        <f t="shared" ref="BF13:BN13" ca="1" si="6">IF($C13="On",IFERROR(IF($D13="yes",0-1,1)*SUM(INDIRECT(_xlfn.TEXTJOIN(,TRUE,,,$B13,"[",BF$1,"]"),)),"-"),"")</f>
        <v/>
      </c>
      <c r="BG13" s="75" t="str">
        <f t="shared" ca="1" si="6"/>
        <v/>
      </c>
      <c r="BH13" s="75" t="str">
        <f t="shared" ca="1" si="6"/>
        <v/>
      </c>
      <c r="BI13" s="75" t="str">
        <f t="shared" ca="1" si="6"/>
        <v/>
      </c>
      <c r="BJ13" s="75" t="str">
        <f t="shared" ca="1" si="6"/>
        <v/>
      </c>
      <c r="BK13" s="75" t="str">
        <f t="shared" ca="1" si="6"/>
        <v/>
      </c>
      <c r="BL13" s="75" t="str">
        <f t="shared" ca="1" si="6"/>
        <v/>
      </c>
      <c r="BM13" s="75" t="str">
        <f t="shared" ca="1" si="6"/>
        <v/>
      </c>
      <c r="BN13" s="75" t="str">
        <f t="shared" ca="1" si="6"/>
        <v/>
      </c>
    </row>
    <row r="14" spans="2:66" x14ac:dyDescent="0.25">
      <c r="B14" s="95"/>
      <c r="C14" s="73" t="s">
        <v>582</v>
      </c>
      <c r="D14" s="73"/>
      <c r="E14" s="74" t="str">
        <f>CoverPage[[#This Row],[ON OFF Switch]]</f>
        <v>Off</v>
      </c>
      <c r="F14" s="74" t="str">
        <f>CoverPage[[#This Row],[ON OFF Switch]]</f>
        <v>Off</v>
      </c>
      <c r="G14" s="75" t="str">
        <f t="shared" ca="1" si="4"/>
        <v/>
      </c>
      <c r="H14" s="75" t="str">
        <f t="shared" ca="1" si="4"/>
        <v/>
      </c>
      <c r="I14" s="75" t="str">
        <f t="shared" ca="1" si="4"/>
        <v/>
      </c>
      <c r="J14" s="75" t="str">
        <f t="shared" ca="1" si="4"/>
        <v/>
      </c>
      <c r="K14" s="75" t="str">
        <f t="shared" ca="1" si="4"/>
        <v/>
      </c>
      <c r="L14" s="75" t="str">
        <f t="shared" ca="1" si="4"/>
        <v/>
      </c>
      <c r="M14" s="75" t="str">
        <f t="shared" ca="1" si="4"/>
        <v/>
      </c>
      <c r="N14" s="75" t="str">
        <f t="shared" ca="1" si="4"/>
        <v/>
      </c>
      <c r="O14" s="75" t="str">
        <f t="shared" ca="1" si="4"/>
        <v/>
      </c>
      <c r="P14" s="75" t="str">
        <f t="shared" ca="1" si="4"/>
        <v/>
      </c>
      <c r="Q14" s="75" t="str">
        <f t="shared" ca="1" si="4"/>
        <v/>
      </c>
      <c r="R14" s="75" t="str">
        <f t="shared" ca="1" si="4"/>
        <v/>
      </c>
      <c r="S14" s="75" t="str">
        <f t="shared" ca="1" si="4"/>
        <v/>
      </c>
      <c r="T14" s="75" t="str">
        <f t="shared" ca="1" si="4"/>
        <v/>
      </c>
      <c r="U14" s="75" t="str">
        <f t="shared" ca="1" si="4"/>
        <v/>
      </c>
      <c r="V14" s="75" t="str">
        <f t="shared" ca="1" si="4"/>
        <v/>
      </c>
      <c r="W14" s="75" t="str">
        <f t="shared" ref="W14:AL25" ca="1" si="7">IF($C14="On",IFERROR(IF($D14="yes",0-1,1)*SUM(INDIRECT(_xlfn.TEXTJOIN(,TRUE,,,$B14,"[",W$1,"]"),)),"-"),"")</f>
        <v/>
      </c>
      <c r="X14" s="75" t="str">
        <f t="shared" ca="1" si="7"/>
        <v/>
      </c>
      <c r="Y14" s="75" t="str">
        <f t="shared" ca="1" si="7"/>
        <v/>
      </c>
      <c r="Z14" s="75" t="str">
        <f t="shared" ca="1" si="7"/>
        <v/>
      </c>
      <c r="AA14" s="75" t="str">
        <f t="shared" ca="1" si="7"/>
        <v/>
      </c>
      <c r="AB14" s="75" t="str">
        <f t="shared" ca="1" si="7"/>
        <v/>
      </c>
      <c r="AC14" s="75" t="str">
        <f t="shared" ca="1" si="7"/>
        <v/>
      </c>
      <c r="AD14" s="75" t="str">
        <f t="shared" ca="1" si="7"/>
        <v/>
      </c>
      <c r="AE14" s="75" t="str">
        <f t="shared" ca="1" si="7"/>
        <v/>
      </c>
      <c r="AF14" s="75" t="str">
        <f t="shared" ca="1" si="7"/>
        <v/>
      </c>
      <c r="AG14" s="75" t="str">
        <f t="shared" ca="1" si="7"/>
        <v/>
      </c>
      <c r="AH14" s="75" t="str">
        <f t="shared" ca="1" si="7"/>
        <v/>
      </c>
      <c r="AI14" s="75" t="str">
        <f t="shared" ca="1" si="7"/>
        <v/>
      </c>
      <c r="AJ14" s="75" t="str">
        <f t="shared" ca="1" si="7"/>
        <v/>
      </c>
      <c r="AK14" s="75" t="str">
        <f t="shared" ca="1" si="7"/>
        <v/>
      </c>
      <c r="AL14" s="75" t="str">
        <f t="shared" ca="1" si="7"/>
        <v/>
      </c>
      <c r="AM14" s="75" t="str">
        <f t="shared" ref="AM14:BB25" ca="1" si="8">IF($C14="On",IFERROR(IF($D14="yes",0-1,1)*SUM(INDIRECT(_xlfn.TEXTJOIN(,TRUE,,,$B14,"[",AM$1,"]"),)),"-"),"")</f>
        <v/>
      </c>
      <c r="AN14" s="75" t="str">
        <f t="shared" ca="1" si="8"/>
        <v/>
      </c>
      <c r="AO14" s="75" t="str">
        <f t="shared" ca="1" si="8"/>
        <v/>
      </c>
      <c r="AP14" s="75" t="str">
        <f t="shared" ca="1" si="8"/>
        <v/>
      </c>
      <c r="AQ14" s="75" t="str">
        <f t="shared" ca="1" si="8"/>
        <v/>
      </c>
      <c r="AR14" s="75" t="str">
        <f t="shared" ca="1" si="8"/>
        <v/>
      </c>
      <c r="AS14" s="75" t="str">
        <f t="shared" ca="1" si="8"/>
        <v/>
      </c>
      <c r="AT14" s="75" t="str">
        <f t="shared" ca="1" si="8"/>
        <v/>
      </c>
      <c r="AU14" s="75" t="str">
        <f t="shared" ca="1" si="8"/>
        <v/>
      </c>
      <c r="AV14" s="75" t="str">
        <f t="shared" ca="1" si="8"/>
        <v/>
      </c>
      <c r="AW14" s="75" t="str">
        <f t="shared" ca="1" si="8"/>
        <v/>
      </c>
      <c r="AX14" s="75" t="str">
        <f t="shared" ca="1" si="8"/>
        <v/>
      </c>
      <c r="AY14" s="75" t="str">
        <f t="shared" ca="1" si="8"/>
        <v/>
      </c>
      <c r="AZ14" s="75" t="str">
        <f t="shared" ca="1" si="8"/>
        <v/>
      </c>
      <c r="BA14" s="75" t="str">
        <f t="shared" ca="1" si="8"/>
        <v/>
      </c>
      <c r="BB14" s="75" t="str">
        <f t="shared" ca="1" si="8"/>
        <v/>
      </c>
      <c r="BC14" s="75" t="str">
        <f t="shared" ref="BC14:BN25" ca="1" si="9">IF($C14="On",IFERROR(IF($D14="yes",0-1,1)*SUM(INDIRECT(_xlfn.TEXTJOIN(,TRUE,,,$B14,"[",BC$1,"]"),)),"-"),"")</f>
        <v/>
      </c>
      <c r="BD14" s="75" t="str">
        <f t="shared" ca="1" si="9"/>
        <v/>
      </c>
      <c r="BE14" s="75" t="str">
        <f t="shared" ca="1" si="9"/>
        <v/>
      </c>
      <c r="BF14" s="75" t="str">
        <f t="shared" ca="1" si="9"/>
        <v/>
      </c>
      <c r="BG14" s="75" t="str">
        <f t="shared" ca="1" si="9"/>
        <v/>
      </c>
      <c r="BH14" s="75" t="str">
        <f t="shared" ca="1" si="9"/>
        <v/>
      </c>
      <c r="BI14" s="75" t="str">
        <f t="shared" ca="1" si="9"/>
        <v/>
      </c>
      <c r="BJ14" s="75" t="str">
        <f t="shared" ca="1" si="9"/>
        <v/>
      </c>
      <c r="BK14" s="75" t="str">
        <f t="shared" ca="1" si="9"/>
        <v/>
      </c>
      <c r="BL14" s="75" t="str">
        <f t="shared" ca="1" si="9"/>
        <v/>
      </c>
      <c r="BM14" s="75" t="str">
        <f t="shared" ca="1" si="9"/>
        <v/>
      </c>
      <c r="BN14" s="75" t="str">
        <f t="shared" ca="1" si="9"/>
        <v/>
      </c>
    </row>
    <row r="15" spans="2:66" x14ac:dyDescent="0.25">
      <c r="B15" s="95"/>
      <c r="C15" s="73" t="s">
        <v>582</v>
      </c>
      <c r="D15" s="73"/>
      <c r="E15" s="74" t="str">
        <f>CoverPage[[#This Row],[ON OFF Switch]]</f>
        <v>Off</v>
      </c>
      <c r="F15" s="74" t="str">
        <f>CoverPage[[#This Row],[ON OFF Switch]]</f>
        <v>Off</v>
      </c>
      <c r="G15" s="75" t="str">
        <f t="shared" ca="1" si="4"/>
        <v/>
      </c>
      <c r="H15" s="75" t="str">
        <f t="shared" ca="1" si="4"/>
        <v/>
      </c>
      <c r="I15" s="75" t="str">
        <f t="shared" ca="1" si="4"/>
        <v/>
      </c>
      <c r="J15" s="75" t="str">
        <f t="shared" ca="1" si="4"/>
        <v/>
      </c>
      <c r="K15" s="75" t="str">
        <f t="shared" ca="1" si="4"/>
        <v/>
      </c>
      <c r="L15" s="75" t="str">
        <f t="shared" ca="1" si="4"/>
        <v/>
      </c>
      <c r="M15" s="75" t="str">
        <f t="shared" ca="1" si="4"/>
        <v/>
      </c>
      <c r="N15" s="75" t="str">
        <f t="shared" ca="1" si="4"/>
        <v/>
      </c>
      <c r="O15" s="75" t="str">
        <f t="shared" ca="1" si="4"/>
        <v/>
      </c>
      <c r="P15" s="75" t="str">
        <f t="shared" ca="1" si="4"/>
        <v/>
      </c>
      <c r="Q15" s="75" t="str">
        <f t="shared" ca="1" si="4"/>
        <v/>
      </c>
      <c r="R15" s="75" t="str">
        <f t="shared" ca="1" si="4"/>
        <v/>
      </c>
      <c r="S15" s="75" t="str">
        <f t="shared" ca="1" si="4"/>
        <v/>
      </c>
      <c r="T15" s="75" t="str">
        <f t="shared" ca="1" si="4"/>
        <v/>
      </c>
      <c r="U15" s="75" t="str">
        <f t="shared" ca="1" si="4"/>
        <v/>
      </c>
      <c r="V15" s="75" t="str">
        <f t="shared" ca="1" si="4"/>
        <v/>
      </c>
      <c r="W15" s="75" t="str">
        <f t="shared" ca="1" si="7"/>
        <v/>
      </c>
      <c r="X15" s="75" t="str">
        <f t="shared" ca="1" si="7"/>
        <v/>
      </c>
      <c r="Y15" s="75" t="str">
        <f t="shared" ca="1" si="7"/>
        <v/>
      </c>
      <c r="Z15" s="75" t="str">
        <f t="shared" ca="1" si="7"/>
        <v/>
      </c>
      <c r="AA15" s="75" t="str">
        <f t="shared" ca="1" si="7"/>
        <v/>
      </c>
      <c r="AB15" s="75" t="str">
        <f t="shared" ca="1" si="7"/>
        <v/>
      </c>
      <c r="AC15" s="75" t="str">
        <f t="shared" ca="1" si="7"/>
        <v/>
      </c>
      <c r="AD15" s="75" t="str">
        <f t="shared" ca="1" si="7"/>
        <v/>
      </c>
      <c r="AE15" s="75" t="str">
        <f t="shared" ca="1" si="7"/>
        <v/>
      </c>
      <c r="AF15" s="75" t="str">
        <f t="shared" ca="1" si="7"/>
        <v/>
      </c>
      <c r="AG15" s="75" t="str">
        <f t="shared" ca="1" si="7"/>
        <v/>
      </c>
      <c r="AH15" s="75" t="str">
        <f t="shared" ca="1" si="7"/>
        <v/>
      </c>
      <c r="AI15" s="75" t="str">
        <f t="shared" ca="1" si="7"/>
        <v/>
      </c>
      <c r="AJ15" s="75" t="str">
        <f t="shared" ca="1" si="7"/>
        <v/>
      </c>
      <c r="AK15" s="75" t="str">
        <f t="shared" ca="1" si="7"/>
        <v/>
      </c>
      <c r="AL15" s="75" t="str">
        <f t="shared" ca="1" si="7"/>
        <v/>
      </c>
      <c r="AM15" s="75" t="str">
        <f t="shared" ca="1" si="8"/>
        <v/>
      </c>
      <c r="AN15" s="75" t="str">
        <f t="shared" ca="1" si="8"/>
        <v/>
      </c>
      <c r="AO15" s="75" t="str">
        <f t="shared" ca="1" si="8"/>
        <v/>
      </c>
      <c r="AP15" s="75" t="str">
        <f t="shared" ca="1" si="8"/>
        <v/>
      </c>
      <c r="AQ15" s="75" t="str">
        <f t="shared" ca="1" si="8"/>
        <v/>
      </c>
      <c r="AR15" s="75" t="str">
        <f t="shared" ca="1" si="8"/>
        <v/>
      </c>
      <c r="AS15" s="75" t="str">
        <f t="shared" ca="1" si="8"/>
        <v/>
      </c>
      <c r="AT15" s="75" t="str">
        <f t="shared" ca="1" si="8"/>
        <v/>
      </c>
      <c r="AU15" s="75" t="str">
        <f t="shared" ca="1" si="8"/>
        <v/>
      </c>
      <c r="AV15" s="75" t="str">
        <f t="shared" ca="1" si="8"/>
        <v/>
      </c>
      <c r="AW15" s="75" t="str">
        <f t="shared" ca="1" si="8"/>
        <v/>
      </c>
      <c r="AX15" s="75" t="str">
        <f t="shared" ca="1" si="8"/>
        <v/>
      </c>
      <c r="AY15" s="75" t="str">
        <f t="shared" ca="1" si="8"/>
        <v/>
      </c>
      <c r="AZ15" s="75" t="str">
        <f t="shared" ca="1" si="8"/>
        <v/>
      </c>
      <c r="BA15" s="75" t="str">
        <f t="shared" ca="1" si="8"/>
        <v/>
      </c>
      <c r="BB15" s="75" t="str">
        <f t="shared" ca="1" si="8"/>
        <v/>
      </c>
      <c r="BC15" s="75" t="str">
        <f t="shared" ca="1" si="9"/>
        <v/>
      </c>
      <c r="BD15" s="75" t="str">
        <f t="shared" ca="1" si="9"/>
        <v/>
      </c>
      <c r="BE15" s="75" t="str">
        <f t="shared" ca="1" si="9"/>
        <v/>
      </c>
      <c r="BF15" s="75" t="str">
        <f t="shared" ca="1" si="9"/>
        <v/>
      </c>
      <c r="BG15" s="75" t="str">
        <f t="shared" ca="1" si="9"/>
        <v/>
      </c>
      <c r="BH15" s="75" t="str">
        <f t="shared" ca="1" si="9"/>
        <v/>
      </c>
      <c r="BI15" s="75" t="str">
        <f t="shared" ca="1" si="9"/>
        <v/>
      </c>
      <c r="BJ15" s="75" t="str">
        <f t="shared" ca="1" si="9"/>
        <v/>
      </c>
      <c r="BK15" s="75" t="str">
        <f t="shared" ca="1" si="9"/>
        <v/>
      </c>
      <c r="BL15" s="75" t="str">
        <f t="shared" ca="1" si="9"/>
        <v/>
      </c>
      <c r="BM15" s="75" t="str">
        <f t="shared" ca="1" si="9"/>
        <v/>
      </c>
      <c r="BN15" s="75" t="str">
        <f t="shared" ca="1" si="9"/>
        <v/>
      </c>
    </row>
    <row r="16" spans="2:66" x14ac:dyDescent="0.25">
      <c r="B16" s="95"/>
      <c r="C16" s="73" t="s">
        <v>582</v>
      </c>
      <c r="D16" s="73"/>
      <c r="E16" s="74" t="str">
        <f>CoverPage[[#This Row],[ON OFF Switch]]</f>
        <v>Off</v>
      </c>
      <c r="F16" s="74" t="str">
        <f>CoverPage[[#This Row],[ON OFF Switch]]</f>
        <v>Off</v>
      </c>
      <c r="G16" s="75" t="str">
        <f t="shared" ca="1" si="4"/>
        <v/>
      </c>
      <c r="H16" s="75" t="str">
        <f t="shared" ca="1" si="4"/>
        <v/>
      </c>
      <c r="I16" s="75" t="str">
        <f t="shared" ca="1" si="4"/>
        <v/>
      </c>
      <c r="J16" s="75" t="str">
        <f t="shared" ca="1" si="4"/>
        <v/>
      </c>
      <c r="K16" s="75" t="str">
        <f t="shared" ca="1" si="4"/>
        <v/>
      </c>
      <c r="L16" s="75" t="str">
        <f t="shared" ca="1" si="4"/>
        <v/>
      </c>
      <c r="M16" s="75" t="str">
        <f t="shared" ca="1" si="4"/>
        <v/>
      </c>
      <c r="N16" s="75" t="str">
        <f t="shared" ca="1" si="4"/>
        <v/>
      </c>
      <c r="O16" s="75" t="str">
        <f t="shared" ca="1" si="4"/>
        <v/>
      </c>
      <c r="P16" s="75" t="str">
        <f t="shared" ca="1" si="4"/>
        <v/>
      </c>
      <c r="Q16" s="75" t="str">
        <f t="shared" ca="1" si="4"/>
        <v/>
      </c>
      <c r="R16" s="75" t="str">
        <f t="shared" ca="1" si="4"/>
        <v/>
      </c>
      <c r="S16" s="75" t="str">
        <f t="shared" ca="1" si="4"/>
        <v/>
      </c>
      <c r="T16" s="75" t="str">
        <f t="shared" ca="1" si="4"/>
        <v/>
      </c>
      <c r="U16" s="75" t="str">
        <f t="shared" ca="1" si="4"/>
        <v/>
      </c>
      <c r="V16" s="75" t="str">
        <f t="shared" ca="1" si="4"/>
        <v/>
      </c>
      <c r="W16" s="75" t="str">
        <f t="shared" ca="1" si="7"/>
        <v/>
      </c>
      <c r="X16" s="75" t="str">
        <f t="shared" ca="1" si="7"/>
        <v/>
      </c>
      <c r="Y16" s="75" t="str">
        <f t="shared" ca="1" si="7"/>
        <v/>
      </c>
      <c r="Z16" s="75" t="str">
        <f t="shared" ca="1" si="7"/>
        <v/>
      </c>
      <c r="AA16" s="75" t="str">
        <f t="shared" ca="1" si="7"/>
        <v/>
      </c>
      <c r="AB16" s="75" t="str">
        <f t="shared" ca="1" si="7"/>
        <v/>
      </c>
      <c r="AC16" s="75" t="str">
        <f t="shared" ca="1" si="7"/>
        <v/>
      </c>
      <c r="AD16" s="75" t="str">
        <f t="shared" ca="1" si="7"/>
        <v/>
      </c>
      <c r="AE16" s="75" t="str">
        <f t="shared" ca="1" si="7"/>
        <v/>
      </c>
      <c r="AF16" s="75" t="str">
        <f t="shared" ca="1" si="7"/>
        <v/>
      </c>
      <c r="AG16" s="75" t="str">
        <f t="shared" ca="1" si="7"/>
        <v/>
      </c>
      <c r="AH16" s="75" t="str">
        <f t="shared" ca="1" si="7"/>
        <v/>
      </c>
      <c r="AI16" s="75" t="str">
        <f t="shared" ca="1" si="7"/>
        <v/>
      </c>
      <c r="AJ16" s="75" t="str">
        <f t="shared" ca="1" si="7"/>
        <v/>
      </c>
      <c r="AK16" s="75" t="str">
        <f t="shared" ca="1" si="7"/>
        <v/>
      </c>
      <c r="AL16" s="75" t="str">
        <f t="shared" ca="1" si="7"/>
        <v/>
      </c>
      <c r="AM16" s="75" t="str">
        <f t="shared" ca="1" si="8"/>
        <v/>
      </c>
      <c r="AN16" s="75" t="str">
        <f t="shared" ca="1" si="8"/>
        <v/>
      </c>
      <c r="AO16" s="75" t="str">
        <f t="shared" ca="1" si="8"/>
        <v/>
      </c>
      <c r="AP16" s="75" t="str">
        <f t="shared" ca="1" si="8"/>
        <v/>
      </c>
      <c r="AQ16" s="75" t="str">
        <f t="shared" ca="1" si="8"/>
        <v/>
      </c>
      <c r="AR16" s="75" t="str">
        <f t="shared" ca="1" si="8"/>
        <v/>
      </c>
      <c r="AS16" s="75" t="str">
        <f t="shared" ca="1" si="8"/>
        <v/>
      </c>
      <c r="AT16" s="75" t="str">
        <f t="shared" ca="1" si="8"/>
        <v/>
      </c>
      <c r="AU16" s="75" t="str">
        <f t="shared" ca="1" si="8"/>
        <v/>
      </c>
      <c r="AV16" s="75" t="str">
        <f t="shared" ca="1" si="8"/>
        <v/>
      </c>
      <c r="AW16" s="75" t="str">
        <f t="shared" ca="1" si="8"/>
        <v/>
      </c>
      <c r="AX16" s="75" t="str">
        <f t="shared" ca="1" si="8"/>
        <v/>
      </c>
      <c r="AY16" s="75" t="str">
        <f t="shared" ca="1" si="8"/>
        <v/>
      </c>
      <c r="AZ16" s="75" t="str">
        <f t="shared" ca="1" si="8"/>
        <v/>
      </c>
      <c r="BA16" s="75" t="str">
        <f t="shared" ca="1" si="8"/>
        <v/>
      </c>
      <c r="BB16" s="75" t="str">
        <f t="shared" ca="1" si="8"/>
        <v/>
      </c>
      <c r="BC16" s="75" t="str">
        <f t="shared" ca="1" si="9"/>
        <v/>
      </c>
      <c r="BD16" s="75" t="str">
        <f t="shared" ca="1" si="9"/>
        <v/>
      </c>
      <c r="BE16" s="75" t="str">
        <f t="shared" ca="1" si="9"/>
        <v/>
      </c>
      <c r="BF16" s="75" t="str">
        <f t="shared" ca="1" si="9"/>
        <v/>
      </c>
      <c r="BG16" s="75" t="str">
        <f t="shared" ca="1" si="9"/>
        <v/>
      </c>
      <c r="BH16" s="75" t="str">
        <f t="shared" ca="1" si="9"/>
        <v/>
      </c>
      <c r="BI16" s="75" t="str">
        <f t="shared" ca="1" si="9"/>
        <v/>
      </c>
      <c r="BJ16" s="75" t="str">
        <f t="shared" ca="1" si="9"/>
        <v/>
      </c>
      <c r="BK16" s="75" t="str">
        <f t="shared" ca="1" si="9"/>
        <v/>
      </c>
      <c r="BL16" s="75" t="str">
        <f t="shared" ca="1" si="9"/>
        <v/>
      </c>
      <c r="BM16" s="75" t="str">
        <f t="shared" ca="1" si="9"/>
        <v/>
      </c>
      <c r="BN16" s="75" t="str">
        <f t="shared" ca="1" si="9"/>
        <v/>
      </c>
    </row>
    <row r="17" spans="1:66" x14ac:dyDescent="0.25">
      <c r="B17" s="95"/>
      <c r="C17" s="73" t="s">
        <v>582</v>
      </c>
      <c r="D17" s="73"/>
      <c r="E17" s="74" t="str">
        <f>CoverPage[[#This Row],[ON OFF Switch]]</f>
        <v>Off</v>
      </c>
      <c r="F17" s="74" t="str">
        <f>CoverPage[[#This Row],[ON OFF Switch]]</f>
        <v>Off</v>
      </c>
      <c r="G17" s="75" t="str">
        <f t="shared" ca="1" si="4"/>
        <v/>
      </c>
      <c r="H17" s="75" t="str">
        <f t="shared" ca="1" si="4"/>
        <v/>
      </c>
      <c r="I17" s="75" t="str">
        <f t="shared" ca="1" si="4"/>
        <v/>
      </c>
      <c r="J17" s="75" t="str">
        <f t="shared" ca="1" si="4"/>
        <v/>
      </c>
      <c r="K17" s="75" t="str">
        <f t="shared" ca="1" si="4"/>
        <v/>
      </c>
      <c r="L17" s="75" t="str">
        <f t="shared" ca="1" si="4"/>
        <v/>
      </c>
      <c r="M17" s="75" t="str">
        <f t="shared" ca="1" si="4"/>
        <v/>
      </c>
      <c r="N17" s="75" t="str">
        <f t="shared" ca="1" si="4"/>
        <v/>
      </c>
      <c r="O17" s="75" t="str">
        <f t="shared" ca="1" si="4"/>
        <v/>
      </c>
      <c r="P17" s="75" t="str">
        <f t="shared" ca="1" si="4"/>
        <v/>
      </c>
      <c r="Q17" s="75" t="str">
        <f t="shared" ca="1" si="4"/>
        <v/>
      </c>
      <c r="R17" s="75" t="str">
        <f t="shared" ca="1" si="4"/>
        <v/>
      </c>
      <c r="S17" s="75" t="str">
        <f t="shared" ca="1" si="4"/>
        <v/>
      </c>
      <c r="T17" s="75" t="str">
        <f t="shared" ca="1" si="4"/>
        <v/>
      </c>
      <c r="U17" s="75" t="str">
        <f t="shared" ca="1" si="4"/>
        <v/>
      </c>
      <c r="V17" s="75" t="str">
        <f t="shared" ca="1" si="4"/>
        <v/>
      </c>
      <c r="W17" s="75" t="str">
        <f t="shared" ca="1" si="7"/>
        <v/>
      </c>
      <c r="X17" s="75" t="str">
        <f t="shared" ca="1" si="7"/>
        <v/>
      </c>
      <c r="Y17" s="75" t="str">
        <f t="shared" ca="1" si="7"/>
        <v/>
      </c>
      <c r="Z17" s="75" t="str">
        <f t="shared" ca="1" si="7"/>
        <v/>
      </c>
      <c r="AA17" s="75" t="str">
        <f t="shared" ca="1" si="7"/>
        <v/>
      </c>
      <c r="AB17" s="75" t="str">
        <f t="shared" ca="1" si="7"/>
        <v/>
      </c>
      <c r="AC17" s="75" t="str">
        <f t="shared" ca="1" si="7"/>
        <v/>
      </c>
      <c r="AD17" s="75" t="str">
        <f t="shared" ca="1" si="7"/>
        <v/>
      </c>
      <c r="AE17" s="75" t="str">
        <f t="shared" ca="1" si="7"/>
        <v/>
      </c>
      <c r="AF17" s="75" t="str">
        <f t="shared" ca="1" si="7"/>
        <v/>
      </c>
      <c r="AG17" s="75" t="str">
        <f t="shared" ca="1" si="7"/>
        <v/>
      </c>
      <c r="AH17" s="75" t="str">
        <f t="shared" ca="1" si="7"/>
        <v/>
      </c>
      <c r="AI17" s="75" t="str">
        <f t="shared" ca="1" si="7"/>
        <v/>
      </c>
      <c r="AJ17" s="75" t="str">
        <f t="shared" ca="1" si="7"/>
        <v/>
      </c>
      <c r="AK17" s="75" t="str">
        <f t="shared" ca="1" si="7"/>
        <v/>
      </c>
      <c r="AL17" s="75" t="str">
        <f t="shared" ca="1" si="7"/>
        <v/>
      </c>
      <c r="AM17" s="75" t="str">
        <f t="shared" ca="1" si="8"/>
        <v/>
      </c>
      <c r="AN17" s="75" t="str">
        <f t="shared" ca="1" si="8"/>
        <v/>
      </c>
      <c r="AO17" s="75" t="str">
        <f t="shared" ca="1" si="8"/>
        <v/>
      </c>
      <c r="AP17" s="75" t="str">
        <f t="shared" ca="1" si="8"/>
        <v/>
      </c>
      <c r="AQ17" s="75" t="str">
        <f t="shared" ca="1" si="8"/>
        <v/>
      </c>
      <c r="AR17" s="75" t="str">
        <f t="shared" ca="1" si="8"/>
        <v/>
      </c>
      <c r="AS17" s="75" t="str">
        <f t="shared" ca="1" si="8"/>
        <v/>
      </c>
      <c r="AT17" s="75" t="str">
        <f t="shared" ca="1" si="8"/>
        <v/>
      </c>
      <c r="AU17" s="75" t="str">
        <f t="shared" ca="1" si="8"/>
        <v/>
      </c>
      <c r="AV17" s="75" t="str">
        <f t="shared" ca="1" si="8"/>
        <v/>
      </c>
      <c r="AW17" s="75" t="str">
        <f t="shared" ca="1" si="8"/>
        <v/>
      </c>
      <c r="AX17" s="75" t="str">
        <f t="shared" ca="1" si="8"/>
        <v/>
      </c>
      <c r="AY17" s="75" t="str">
        <f t="shared" ca="1" si="8"/>
        <v/>
      </c>
      <c r="AZ17" s="75" t="str">
        <f t="shared" ca="1" si="8"/>
        <v/>
      </c>
      <c r="BA17" s="75" t="str">
        <f t="shared" ca="1" si="8"/>
        <v/>
      </c>
      <c r="BB17" s="75" t="str">
        <f t="shared" ca="1" si="8"/>
        <v/>
      </c>
      <c r="BC17" s="75" t="str">
        <f t="shared" ca="1" si="9"/>
        <v/>
      </c>
      <c r="BD17" s="75" t="str">
        <f t="shared" ca="1" si="9"/>
        <v/>
      </c>
      <c r="BE17" s="75" t="str">
        <f t="shared" ca="1" si="9"/>
        <v/>
      </c>
      <c r="BF17" s="75" t="str">
        <f t="shared" ca="1" si="9"/>
        <v/>
      </c>
      <c r="BG17" s="75" t="str">
        <f t="shared" ca="1" si="9"/>
        <v/>
      </c>
      <c r="BH17" s="75" t="str">
        <f t="shared" ca="1" si="9"/>
        <v/>
      </c>
      <c r="BI17" s="75" t="str">
        <f t="shared" ca="1" si="9"/>
        <v/>
      </c>
      <c r="BJ17" s="75" t="str">
        <f t="shared" ca="1" si="9"/>
        <v/>
      </c>
      <c r="BK17" s="75" t="str">
        <f t="shared" ca="1" si="9"/>
        <v/>
      </c>
      <c r="BL17" s="75" t="str">
        <f t="shared" ca="1" si="9"/>
        <v/>
      </c>
      <c r="BM17" s="75" t="str">
        <f t="shared" ca="1" si="9"/>
        <v/>
      </c>
      <c r="BN17" s="75" t="str">
        <f t="shared" ca="1" si="9"/>
        <v/>
      </c>
    </row>
    <row r="18" spans="1:66" x14ac:dyDescent="0.25">
      <c r="B18" s="95"/>
      <c r="C18" s="73" t="s">
        <v>582</v>
      </c>
      <c r="D18" s="73"/>
      <c r="E18" s="74" t="str">
        <f>CoverPage[[#This Row],[ON OFF Switch]]</f>
        <v>Off</v>
      </c>
      <c r="F18" s="74" t="str">
        <f>CoverPage[[#This Row],[ON OFF Switch]]</f>
        <v>Off</v>
      </c>
      <c r="G18" s="75" t="str">
        <f t="shared" ca="1" si="4"/>
        <v/>
      </c>
      <c r="H18" s="75" t="str">
        <f t="shared" ca="1" si="4"/>
        <v/>
      </c>
      <c r="I18" s="75" t="str">
        <f t="shared" ca="1" si="4"/>
        <v/>
      </c>
      <c r="J18" s="75" t="str">
        <f t="shared" ca="1" si="4"/>
        <v/>
      </c>
      <c r="K18" s="75" t="str">
        <f t="shared" ca="1" si="4"/>
        <v/>
      </c>
      <c r="L18" s="75" t="str">
        <f t="shared" ca="1" si="4"/>
        <v/>
      </c>
      <c r="M18" s="75" t="str">
        <f t="shared" ca="1" si="4"/>
        <v/>
      </c>
      <c r="N18" s="75" t="str">
        <f t="shared" ca="1" si="4"/>
        <v/>
      </c>
      <c r="O18" s="75" t="str">
        <f t="shared" ca="1" si="4"/>
        <v/>
      </c>
      <c r="P18" s="75" t="str">
        <f t="shared" ca="1" si="4"/>
        <v/>
      </c>
      <c r="Q18" s="75" t="str">
        <f t="shared" ca="1" si="4"/>
        <v/>
      </c>
      <c r="R18" s="75" t="str">
        <f t="shared" ca="1" si="4"/>
        <v/>
      </c>
      <c r="S18" s="75" t="str">
        <f t="shared" ca="1" si="4"/>
        <v/>
      </c>
      <c r="T18" s="75" t="str">
        <f t="shared" ca="1" si="4"/>
        <v/>
      </c>
      <c r="U18" s="75" t="str">
        <f t="shared" ca="1" si="4"/>
        <v/>
      </c>
      <c r="V18" s="75" t="str">
        <f t="shared" ca="1" si="4"/>
        <v/>
      </c>
      <c r="W18" s="75" t="str">
        <f t="shared" ca="1" si="7"/>
        <v/>
      </c>
      <c r="X18" s="75" t="str">
        <f t="shared" ca="1" si="7"/>
        <v/>
      </c>
      <c r="Y18" s="75" t="str">
        <f t="shared" ca="1" si="7"/>
        <v/>
      </c>
      <c r="Z18" s="75" t="str">
        <f t="shared" ca="1" si="7"/>
        <v/>
      </c>
      <c r="AA18" s="75" t="str">
        <f t="shared" ca="1" si="7"/>
        <v/>
      </c>
      <c r="AB18" s="75" t="str">
        <f t="shared" ca="1" si="7"/>
        <v/>
      </c>
      <c r="AC18" s="75" t="str">
        <f t="shared" ca="1" si="7"/>
        <v/>
      </c>
      <c r="AD18" s="75" t="str">
        <f t="shared" ca="1" si="7"/>
        <v/>
      </c>
      <c r="AE18" s="75" t="str">
        <f t="shared" ca="1" si="7"/>
        <v/>
      </c>
      <c r="AF18" s="75" t="str">
        <f t="shared" ca="1" si="7"/>
        <v/>
      </c>
      <c r="AG18" s="75" t="str">
        <f t="shared" ca="1" si="7"/>
        <v/>
      </c>
      <c r="AH18" s="75" t="str">
        <f t="shared" ca="1" si="7"/>
        <v/>
      </c>
      <c r="AI18" s="75" t="str">
        <f t="shared" ca="1" si="7"/>
        <v/>
      </c>
      <c r="AJ18" s="75" t="str">
        <f t="shared" ca="1" si="7"/>
        <v/>
      </c>
      <c r="AK18" s="75" t="str">
        <f t="shared" ca="1" si="7"/>
        <v/>
      </c>
      <c r="AL18" s="75" t="str">
        <f t="shared" ca="1" si="7"/>
        <v/>
      </c>
      <c r="AM18" s="75" t="str">
        <f t="shared" ca="1" si="8"/>
        <v/>
      </c>
      <c r="AN18" s="75" t="str">
        <f t="shared" ca="1" si="8"/>
        <v/>
      </c>
      <c r="AO18" s="75" t="str">
        <f t="shared" ca="1" si="8"/>
        <v/>
      </c>
      <c r="AP18" s="75" t="str">
        <f t="shared" ca="1" si="8"/>
        <v/>
      </c>
      <c r="AQ18" s="75" t="str">
        <f t="shared" ca="1" si="8"/>
        <v/>
      </c>
      <c r="AR18" s="75" t="str">
        <f t="shared" ca="1" si="8"/>
        <v/>
      </c>
      <c r="AS18" s="75" t="str">
        <f t="shared" ca="1" si="8"/>
        <v/>
      </c>
      <c r="AT18" s="75" t="str">
        <f t="shared" ca="1" si="8"/>
        <v/>
      </c>
      <c r="AU18" s="75" t="str">
        <f t="shared" ca="1" si="8"/>
        <v/>
      </c>
      <c r="AV18" s="75" t="str">
        <f t="shared" ca="1" si="8"/>
        <v/>
      </c>
      <c r="AW18" s="75" t="str">
        <f t="shared" ca="1" si="8"/>
        <v/>
      </c>
      <c r="AX18" s="75" t="str">
        <f t="shared" ca="1" si="8"/>
        <v/>
      </c>
      <c r="AY18" s="75" t="str">
        <f t="shared" ca="1" si="8"/>
        <v/>
      </c>
      <c r="AZ18" s="75" t="str">
        <f t="shared" ca="1" si="8"/>
        <v/>
      </c>
      <c r="BA18" s="75" t="str">
        <f t="shared" ca="1" si="8"/>
        <v/>
      </c>
      <c r="BB18" s="75" t="str">
        <f t="shared" ca="1" si="8"/>
        <v/>
      </c>
      <c r="BC18" s="75" t="str">
        <f t="shared" ca="1" si="9"/>
        <v/>
      </c>
      <c r="BD18" s="75" t="str">
        <f t="shared" ca="1" si="9"/>
        <v/>
      </c>
      <c r="BE18" s="75" t="str">
        <f t="shared" ca="1" si="9"/>
        <v/>
      </c>
      <c r="BF18" s="75" t="str">
        <f t="shared" ca="1" si="9"/>
        <v/>
      </c>
      <c r="BG18" s="75" t="str">
        <f t="shared" ca="1" si="9"/>
        <v/>
      </c>
      <c r="BH18" s="75" t="str">
        <f t="shared" ca="1" si="9"/>
        <v/>
      </c>
      <c r="BI18" s="75" t="str">
        <f t="shared" ca="1" si="9"/>
        <v/>
      </c>
      <c r="BJ18" s="75" t="str">
        <f t="shared" ca="1" si="9"/>
        <v/>
      </c>
      <c r="BK18" s="75" t="str">
        <f t="shared" ca="1" si="9"/>
        <v/>
      </c>
      <c r="BL18" s="75" t="str">
        <f t="shared" ca="1" si="9"/>
        <v/>
      </c>
      <c r="BM18" s="75" t="str">
        <f t="shared" ca="1" si="9"/>
        <v/>
      </c>
      <c r="BN18" s="75" t="str">
        <f t="shared" ca="1" si="9"/>
        <v/>
      </c>
    </row>
    <row r="19" spans="1:66" x14ac:dyDescent="0.25">
      <c r="B19" s="95"/>
      <c r="C19" s="73" t="s">
        <v>582</v>
      </c>
      <c r="D19" s="73"/>
      <c r="E19" s="74" t="str">
        <f>CoverPage[[#This Row],[ON OFF Switch]]</f>
        <v>Off</v>
      </c>
      <c r="F19" s="74" t="str">
        <f>CoverPage[[#This Row],[ON OFF Switch]]</f>
        <v>Off</v>
      </c>
      <c r="G19" s="75" t="str">
        <f t="shared" ca="1" si="4"/>
        <v/>
      </c>
      <c r="H19" s="75" t="str">
        <f t="shared" ca="1" si="4"/>
        <v/>
      </c>
      <c r="I19" s="75" t="str">
        <f t="shared" ca="1" si="4"/>
        <v/>
      </c>
      <c r="J19" s="75" t="str">
        <f t="shared" ca="1" si="4"/>
        <v/>
      </c>
      <c r="K19" s="75" t="str">
        <f t="shared" ca="1" si="4"/>
        <v/>
      </c>
      <c r="L19" s="75" t="str">
        <f t="shared" ca="1" si="4"/>
        <v/>
      </c>
      <c r="M19" s="75" t="str">
        <f t="shared" ca="1" si="4"/>
        <v/>
      </c>
      <c r="N19" s="75" t="str">
        <f t="shared" ca="1" si="4"/>
        <v/>
      </c>
      <c r="O19" s="75" t="str">
        <f t="shared" ca="1" si="4"/>
        <v/>
      </c>
      <c r="P19" s="75" t="str">
        <f t="shared" ca="1" si="4"/>
        <v/>
      </c>
      <c r="Q19" s="75" t="str">
        <f t="shared" ca="1" si="4"/>
        <v/>
      </c>
      <c r="R19" s="75" t="str">
        <f t="shared" ca="1" si="4"/>
        <v/>
      </c>
      <c r="S19" s="75" t="str">
        <f t="shared" ca="1" si="4"/>
        <v/>
      </c>
      <c r="T19" s="75" t="str">
        <f t="shared" ca="1" si="4"/>
        <v/>
      </c>
      <c r="U19" s="75" t="str">
        <f t="shared" ca="1" si="4"/>
        <v/>
      </c>
      <c r="V19" s="75" t="str">
        <f t="shared" ca="1" si="4"/>
        <v/>
      </c>
      <c r="W19" s="75" t="str">
        <f t="shared" ca="1" si="7"/>
        <v/>
      </c>
      <c r="X19" s="75" t="str">
        <f t="shared" ca="1" si="7"/>
        <v/>
      </c>
      <c r="Y19" s="75" t="str">
        <f t="shared" ca="1" si="7"/>
        <v/>
      </c>
      <c r="Z19" s="75" t="str">
        <f t="shared" ca="1" si="7"/>
        <v/>
      </c>
      <c r="AA19" s="75" t="str">
        <f t="shared" ca="1" si="7"/>
        <v/>
      </c>
      <c r="AB19" s="75" t="str">
        <f t="shared" ca="1" si="7"/>
        <v/>
      </c>
      <c r="AC19" s="75" t="str">
        <f t="shared" ca="1" si="7"/>
        <v/>
      </c>
      <c r="AD19" s="75" t="str">
        <f t="shared" ca="1" si="7"/>
        <v/>
      </c>
      <c r="AE19" s="75" t="str">
        <f t="shared" ca="1" si="7"/>
        <v/>
      </c>
      <c r="AF19" s="75" t="str">
        <f t="shared" ca="1" si="7"/>
        <v/>
      </c>
      <c r="AG19" s="75" t="str">
        <f t="shared" ca="1" si="7"/>
        <v/>
      </c>
      <c r="AH19" s="75" t="str">
        <f t="shared" ca="1" si="7"/>
        <v/>
      </c>
      <c r="AI19" s="75" t="str">
        <f t="shared" ca="1" si="7"/>
        <v/>
      </c>
      <c r="AJ19" s="75" t="str">
        <f t="shared" ca="1" si="7"/>
        <v/>
      </c>
      <c r="AK19" s="75" t="str">
        <f t="shared" ca="1" si="7"/>
        <v/>
      </c>
      <c r="AL19" s="75" t="str">
        <f t="shared" ca="1" si="7"/>
        <v/>
      </c>
      <c r="AM19" s="75" t="str">
        <f t="shared" ca="1" si="8"/>
        <v/>
      </c>
      <c r="AN19" s="75" t="str">
        <f t="shared" ca="1" si="8"/>
        <v/>
      </c>
      <c r="AO19" s="75" t="str">
        <f t="shared" ca="1" si="8"/>
        <v/>
      </c>
      <c r="AP19" s="75" t="str">
        <f t="shared" ca="1" si="8"/>
        <v/>
      </c>
      <c r="AQ19" s="75" t="str">
        <f t="shared" ca="1" si="8"/>
        <v/>
      </c>
      <c r="AR19" s="75" t="str">
        <f t="shared" ca="1" si="8"/>
        <v/>
      </c>
      <c r="AS19" s="75" t="str">
        <f t="shared" ca="1" si="8"/>
        <v/>
      </c>
      <c r="AT19" s="75" t="str">
        <f t="shared" ca="1" si="8"/>
        <v/>
      </c>
      <c r="AU19" s="75" t="str">
        <f t="shared" ca="1" si="8"/>
        <v/>
      </c>
      <c r="AV19" s="75" t="str">
        <f t="shared" ca="1" si="8"/>
        <v/>
      </c>
      <c r="AW19" s="75" t="str">
        <f t="shared" ca="1" si="8"/>
        <v/>
      </c>
      <c r="AX19" s="75" t="str">
        <f t="shared" ca="1" si="8"/>
        <v/>
      </c>
      <c r="AY19" s="75" t="str">
        <f t="shared" ca="1" si="8"/>
        <v/>
      </c>
      <c r="AZ19" s="75" t="str">
        <f t="shared" ca="1" si="8"/>
        <v/>
      </c>
      <c r="BA19" s="75" t="str">
        <f t="shared" ca="1" si="8"/>
        <v/>
      </c>
      <c r="BB19" s="75" t="str">
        <f t="shared" ca="1" si="8"/>
        <v/>
      </c>
      <c r="BC19" s="75" t="str">
        <f t="shared" ca="1" si="9"/>
        <v/>
      </c>
      <c r="BD19" s="75" t="str">
        <f t="shared" ca="1" si="9"/>
        <v/>
      </c>
      <c r="BE19" s="75" t="str">
        <f t="shared" ca="1" si="9"/>
        <v/>
      </c>
      <c r="BF19" s="75" t="str">
        <f t="shared" ca="1" si="9"/>
        <v/>
      </c>
      <c r="BG19" s="75" t="str">
        <f t="shared" ca="1" si="9"/>
        <v/>
      </c>
      <c r="BH19" s="75" t="str">
        <f t="shared" ca="1" si="9"/>
        <v/>
      </c>
      <c r="BI19" s="75" t="str">
        <f t="shared" ca="1" si="9"/>
        <v/>
      </c>
      <c r="BJ19" s="75" t="str">
        <f t="shared" ca="1" si="9"/>
        <v/>
      </c>
      <c r="BK19" s="75" t="str">
        <f t="shared" ca="1" si="9"/>
        <v/>
      </c>
      <c r="BL19" s="75" t="str">
        <f t="shared" ca="1" si="9"/>
        <v/>
      </c>
      <c r="BM19" s="75" t="str">
        <f t="shared" ca="1" si="9"/>
        <v/>
      </c>
      <c r="BN19" s="75" t="str">
        <f t="shared" ca="1" si="9"/>
        <v/>
      </c>
    </row>
    <row r="20" spans="1:66" x14ac:dyDescent="0.25">
      <c r="B20" s="95"/>
      <c r="C20" s="73" t="s">
        <v>582</v>
      </c>
      <c r="D20" s="73"/>
      <c r="E20" s="74" t="str">
        <f>CoverPage[[#This Row],[ON OFF Switch]]</f>
        <v>Off</v>
      </c>
      <c r="F20" s="74" t="str">
        <f>CoverPage[[#This Row],[ON OFF Switch]]</f>
        <v>Off</v>
      </c>
      <c r="G20" s="75" t="str">
        <f t="shared" ca="1" si="4"/>
        <v/>
      </c>
      <c r="H20" s="75" t="str">
        <f t="shared" ca="1" si="4"/>
        <v/>
      </c>
      <c r="I20" s="75" t="str">
        <f t="shared" ca="1" si="4"/>
        <v/>
      </c>
      <c r="J20" s="75" t="str">
        <f t="shared" ca="1" si="4"/>
        <v/>
      </c>
      <c r="K20" s="75" t="str">
        <f t="shared" ca="1" si="4"/>
        <v/>
      </c>
      <c r="L20" s="75" t="str">
        <f t="shared" ca="1" si="4"/>
        <v/>
      </c>
      <c r="M20" s="75" t="str">
        <f t="shared" ca="1" si="4"/>
        <v/>
      </c>
      <c r="N20" s="75" t="str">
        <f t="shared" ca="1" si="4"/>
        <v/>
      </c>
      <c r="O20" s="75" t="str">
        <f t="shared" ca="1" si="4"/>
        <v/>
      </c>
      <c r="P20" s="75" t="str">
        <f t="shared" ca="1" si="4"/>
        <v/>
      </c>
      <c r="Q20" s="75" t="str">
        <f t="shared" ca="1" si="4"/>
        <v/>
      </c>
      <c r="R20" s="75" t="str">
        <f t="shared" ca="1" si="4"/>
        <v/>
      </c>
      <c r="S20" s="75" t="str">
        <f t="shared" ca="1" si="4"/>
        <v/>
      </c>
      <c r="T20" s="75" t="str">
        <f t="shared" ca="1" si="4"/>
        <v/>
      </c>
      <c r="U20" s="75" t="str">
        <f t="shared" ca="1" si="4"/>
        <v/>
      </c>
      <c r="V20" s="75" t="str">
        <f t="shared" ca="1" si="4"/>
        <v/>
      </c>
      <c r="W20" s="75" t="str">
        <f t="shared" ca="1" si="7"/>
        <v/>
      </c>
      <c r="X20" s="75" t="str">
        <f t="shared" ca="1" si="7"/>
        <v/>
      </c>
      <c r="Y20" s="75" t="str">
        <f t="shared" ca="1" si="7"/>
        <v/>
      </c>
      <c r="Z20" s="75" t="str">
        <f t="shared" ca="1" si="7"/>
        <v/>
      </c>
      <c r="AA20" s="75" t="str">
        <f t="shared" ca="1" si="7"/>
        <v/>
      </c>
      <c r="AB20" s="75" t="str">
        <f t="shared" ca="1" si="7"/>
        <v/>
      </c>
      <c r="AC20" s="75" t="str">
        <f t="shared" ca="1" si="7"/>
        <v/>
      </c>
      <c r="AD20" s="75" t="str">
        <f t="shared" ca="1" si="7"/>
        <v/>
      </c>
      <c r="AE20" s="75" t="str">
        <f t="shared" ca="1" si="7"/>
        <v/>
      </c>
      <c r="AF20" s="75" t="str">
        <f t="shared" ca="1" si="7"/>
        <v/>
      </c>
      <c r="AG20" s="75" t="str">
        <f t="shared" ca="1" si="7"/>
        <v/>
      </c>
      <c r="AH20" s="75" t="str">
        <f t="shared" ca="1" si="7"/>
        <v/>
      </c>
      <c r="AI20" s="75" t="str">
        <f t="shared" ca="1" si="7"/>
        <v/>
      </c>
      <c r="AJ20" s="75" t="str">
        <f t="shared" ca="1" si="7"/>
        <v/>
      </c>
      <c r="AK20" s="75" t="str">
        <f t="shared" ca="1" si="7"/>
        <v/>
      </c>
      <c r="AL20" s="75" t="str">
        <f t="shared" ca="1" si="7"/>
        <v/>
      </c>
      <c r="AM20" s="75" t="str">
        <f t="shared" ca="1" si="8"/>
        <v/>
      </c>
      <c r="AN20" s="75" t="str">
        <f t="shared" ca="1" si="8"/>
        <v/>
      </c>
      <c r="AO20" s="75" t="str">
        <f t="shared" ca="1" si="8"/>
        <v/>
      </c>
      <c r="AP20" s="75" t="str">
        <f t="shared" ca="1" si="8"/>
        <v/>
      </c>
      <c r="AQ20" s="75" t="str">
        <f t="shared" ca="1" si="8"/>
        <v/>
      </c>
      <c r="AR20" s="75" t="str">
        <f t="shared" ca="1" si="8"/>
        <v/>
      </c>
      <c r="AS20" s="75" t="str">
        <f t="shared" ca="1" si="8"/>
        <v/>
      </c>
      <c r="AT20" s="75" t="str">
        <f t="shared" ca="1" si="8"/>
        <v/>
      </c>
      <c r="AU20" s="75" t="str">
        <f t="shared" ca="1" si="8"/>
        <v/>
      </c>
      <c r="AV20" s="75" t="str">
        <f t="shared" ca="1" si="8"/>
        <v/>
      </c>
      <c r="AW20" s="75" t="str">
        <f t="shared" ca="1" si="8"/>
        <v/>
      </c>
      <c r="AX20" s="75" t="str">
        <f t="shared" ca="1" si="8"/>
        <v/>
      </c>
      <c r="AY20" s="75" t="str">
        <f t="shared" ca="1" si="8"/>
        <v/>
      </c>
      <c r="AZ20" s="75" t="str">
        <f t="shared" ca="1" si="8"/>
        <v/>
      </c>
      <c r="BA20" s="75" t="str">
        <f t="shared" ca="1" si="8"/>
        <v/>
      </c>
      <c r="BB20" s="75" t="str">
        <f t="shared" ca="1" si="8"/>
        <v/>
      </c>
      <c r="BC20" s="75" t="str">
        <f t="shared" ca="1" si="9"/>
        <v/>
      </c>
      <c r="BD20" s="75" t="str">
        <f t="shared" ca="1" si="9"/>
        <v/>
      </c>
      <c r="BE20" s="75" t="str">
        <f t="shared" ca="1" si="9"/>
        <v/>
      </c>
      <c r="BF20" s="75" t="str">
        <f t="shared" ca="1" si="9"/>
        <v/>
      </c>
      <c r="BG20" s="75" t="str">
        <f t="shared" ca="1" si="9"/>
        <v/>
      </c>
      <c r="BH20" s="75" t="str">
        <f t="shared" ca="1" si="9"/>
        <v/>
      </c>
      <c r="BI20" s="75" t="str">
        <f t="shared" ca="1" si="9"/>
        <v/>
      </c>
      <c r="BJ20" s="75" t="str">
        <f t="shared" ca="1" si="9"/>
        <v/>
      </c>
      <c r="BK20" s="75" t="str">
        <f t="shared" ca="1" si="9"/>
        <v/>
      </c>
      <c r="BL20" s="75" t="str">
        <f t="shared" ca="1" si="9"/>
        <v/>
      </c>
      <c r="BM20" s="75" t="str">
        <f t="shared" ca="1" si="9"/>
        <v/>
      </c>
      <c r="BN20" s="75" t="str">
        <f t="shared" ca="1" si="9"/>
        <v/>
      </c>
    </row>
    <row r="21" spans="1:66" x14ac:dyDescent="0.25">
      <c r="A21" s="77"/>
      <c r="B21" s="95"/>
      <c r="C21" s="73" t="s">
        <v>582</v>
      </c>
      <c r="D21" s="73"/>
      <c r="E21" s="74" t="str">
        <f>CoverPage[[#This Row],[ON OFF Switch]]</f>
        <v>Off</v>
      </c>
      <c r="F21" s="74" t="str">
        <f>CoverPage[[#This Row],[ON OFF Switch]]</f>
        <v>Off</v>
      </c>
      <c r="G21" s="75" t="str">
        <f t="shared" ca="1" si="4"/>
        <v/>
      </c>
      <c r="H21" s="75" t="str">
        <f t="shared" ca="1" si="4"/>
        <v/>
      </c>
      <c r="I21" s="75" t="str">
        <f t="shared" ca="1" si="4"/>
        <v/>
      </c>
      <c r="J21" s="75" t="str">
        <f t="shared" ca="1" si="4"/>
        <v/>
      </c>
      <c r="K21" s="75" t="str">
        <f t="shared" ca="1" si="4"/>
        <v/>
      </c>
      <c r="L21" s="75" t="str">
        <f t="shared" ca="1" si="4"/>
        <v/>
      </c>
      <c r="M21" s="75" t="str">
        <f t="shared" ca="1" si="4"/>
        <v/>
      </c>
      <c r="N21" s="75" t="str">
        <f t="shared" ca="1" si="4"/>
        <v/>
      </c>
      <c r="O21" s="75" t="str">
        <f t="shared" ca="1" si="4"/>
        <v/>
      </c>
      <c r="P21" s="75" t="str">
        <f t="shared" ca="1" si="4"/>
        <v/>
      </c>
      <c r="Q21" s="75" t="str">
        <f t="shared" ca="1" si="4"/>
        <v/>
      </c>
      <c r="R21" s="75" t="str">
        <f t="shared" ca="1" si="4"/>
        <v/>
      </c>
      <c r="S21" s="75" t="str">
        <f t="shared" ca="1" si="4"/>
        <v/>
      </c>
      <c r="T21" s="75" t="str">
        <f t="shared" ca="1" si="4"/>
        <v/>
      </c>
      <c r="U21" s="75" t="str">
        <f t="shared" ca="1" si="4"/>
        <v/>
      </c>
      <c r="V21" s="75" t="str">
        <f t="shared" ca="1" si="4"/>
        <v/>
      </c>
      <c r="W21" s="75" t="str">
        <f t="shared" ca="1" si="7"/>
        <v/>
      </c>
      <c r="X21" s="75" t="str">
        <f t="shared" ca="1" si="7"/>
        <v/>
      </c>
      <c r="Y21" s="75" t="str">
        <f t="shared" ca="1" si="7"/>
        <v/>
      </c>
      <c r="Z21" s="75" t="str">
        <f t="shared" ca="1" si="7"/>
        <v/>
      </c>
      <c r="AA21" s="75" t="str">
        <f t="shared" ca="1" si="7"/>
        <v/>
      </c>
      <c r="AB21" s="75" t="str">
        <f t="shared" ca="1" si="7"/>
        <v/>
      </c>
      <c r="AC21" s="75" t="str">
        <f t="shared" ca="1" si="7"/>
        <v/>
      </c>
      <c r="AD21" s="75" t="str">
        <f t="shared" ca="1" si="7"/>
        <v/>
      </c>
      <c r="AE21" s="75" t="str">
        <f t="shared" ca="1" si="7"/>
        <v/>
      </c>
      <c r="AF21" s="75" t="str">
        <f t="shared" ca="1" si="7"/>
        <v/>
      </c>
      <c r="AG21" s="75" t="str">
        <f t="shared" ca="1" si="7"/>
        <v/>
      </c>
      <c r="AH21" s="75" t="str">
        <f t="shared" ca="1" si="7"/>
        <v/>
      </c>
      <c r="AI21" s="75" t="str">
        <f t="shared" ca="1" si="7"/>
        <v/>
      </c>
      <c r="AJ21" s="75" t="str">
        <f t="shared" ca="1" si="7"/>
        <v/>
      </c>
      <c r="AK21" s="75" t="str">
        <f t="shared" ca="1" si="7"/>
        <v/>
      </c>
      <c r="AL21" s="75" t="str">
        <f t="shared" ca="1" si="7"/>
        <v/>
      </c>
      <c r="AM21" s="75" t="str">
        <f t="shared" ca="1" si="8"/>
        <v/>
      </c>
      <c r="AN21" s="75" t="str">
        <f t="shared" ca="1" si="8"/>
        <v/>
      </c>
      <c r="AO21" s="75" t="str">
        <f t="shared" ca="1" si="8"/>
        <v/>
      </c>
      <c r="AP21" s="75" t="str">
        <f t="shared" ca="1" si="8"/>
        <v/>
      </c>
      <c r="AQ21" s="75" t="str">
        <f t="shared" ca="1" si="8"/>
        <v/>
      </c>
      <c r="AR21" s="75" t="str">
        <f t="shared" ca="1" si="8"/>
        <v/>
      </c>
      <c r="AS21" s="75" t="str">
        <f t="shared" ca="1" si="8"/>
        <v/>
      </c>
      <c r="AT21" s="75" t="str">
        <f t="shared" ca="1" si="8"/>
        <v/>
      </c>
      <c r="AU21" s="75" t="str">
        <f t="shared" ca="1" si="8"/>
        <v/>
      </c>
      <c r="AV21" s="75" t="str">
        <f t="shared" ca="1" si="8"/>
        <v/>
      </c>
      <c r="AW21" s="75" t="str">
        <f t="shared" ca="1" si="8"/>
        <v/>
      </c>
      <c r="AX21" s="75" t="str">
        <f t="shared" ca="1" si="8"/>
        <v/>
      </c>
      <c r="AY21" s="75" t="str">
        <f t="shared" ca="1" si="8"/>
        <v/>
      </c>
      <c r="AZ21" s="75" t="str">
        <f t="shared" ca="1" si="8"/>
        <v/>
      </c>
      <c r="BA21" s="75" t="str">
        <f t="shared" ca="1" si="8"/>
        <v/>
      </c>
      <c r="BB21" s="75" t="str">
        <f t="shared" ca="1" si="8"/>
        <v/>
      </c>
      <c r="BC21" s="75" t="str">
        <f t="shared" ca="1" si="9"/>
        <v/>
      </c>
      <c r="BD21" s="75" t="str">
        <f t="shared" ca="1" si="9"/>
        <v/>
      </c>
      <c r="BE21" s="75" t="str">
        <f t="shared" ca="1" si="9"/>
        <v/>
      </c>
      <c r="BF21" s="75" t="str">
        <f t="shared" ca="1" si="9"/>
        <v/>
      </c>
      <c r="BG21" s="75" t="str">
        <f t="shared" ca="1" si="9"/>
        <v/>
      </c>
      <c r="BH21" s="75" t="str">
        <f t="shared" ca="1" si="9"/>
        <v/>
      </c>
      <c r="BI21" s="75" t="str">
        <f t="shared" ca="1" si="9"/>
        <v/>
      </c>
      <c r="BJ21" s="75" t="str">
        <f t="shared" ca="1" si="9"/>
        <v/>
      </c>
      <c r="BK21" s="75" t="str">
        <f t="shared" ca="1" si="9"/>
        <v/>
      </c>
      <c r="BL21" s="75" t="str">
        <f t="shared" ca="1" si="9"/>
        <v/>
      </c>
      <c r="BM21" s="75" t="str">
        <f t="shared" ca="1" si="9"/>
        <v/>
      </c>
      <c r="BN21" s="75" t="str">
        <f t="shared" ca="1" si="9"/>
        <v/>
      </c>
    </row>
    <row r="22" spans="1:66" x14ac:dyDescent="0.25">
      <c r="A22" s="77"/>
      <c r="B22" s="95"/>
      <c r="C22" s="73" t="s">
        <v>582</v>
      </c>
      <c r="D22" s="73"/>
      <c r="E22" s="74" t="str">
        <f>CoverPage[[#This Row],[ON OFF Switch]]</f>
        <v>Off</v>
      </c>
      <c r="F22" s="74" t="str">
        <f>CoverPage[[#This Row],[ON OFF Switch]]</f>
        <v>Off</v>
      </c>
      <c r="G22" s="75" t="str">
        <f t="shared" ca="1" si="4"/>
        <v/>
      </c>
      <c r="H22" s="75" t="str">
        <f t="shared" ca="1" si="4"/>
        <v/>
      </c>
      <c r="I22" s="75" t="str">
        <f t="shared" ca="1" si="4"/>
        <v/>
      </c>
      <c r="J22" s="75" t="str">
        <f t="shared" ca="1" si="4"/>
        <v/>
      </c>
      <c r="K22" s="75" t="str">
        <f t="shared" ca="1" si="4"/>
        <v/>
      </c>
      <c r="L22" s="75" t="str">
        <f t="shared" ca="1" si="4"/>
        <v/>
      </c>
      <c r="M22" s="75" t="str">
        <f t="shared" ca="1" si="4"/>
        <v/>
      </c>
      <c r="N22" s="75" t="str">
        <f t="shared" ca="1" si="4"/>
        <v/>
      </c>
      <c r="O22" s="75" t="str">
        <f t="shared" ref="G22:V25" ca="1" si="10">IF($C22="On",IFERROR(IF($D22="yes",0-1,1)*SUM(INDIRECT(_xlfn.TEXTJOIN(,TRUE,,,$B22,"[",O$1,"]"),)),"-"),"")</f>
        <v/>
      </c>
      <c r="P22" s="75" t="str">
        <f t="shared" ca="1" si="10"/>
        <v/>
      </c>
      <c r="Q22" s="75" t="str">
        <f t="shared" ca="1" si="10"/>
        <v/>
      </c>
      <c r="R22" s="75" t="str">
        <f t="shared" ca="1" si="10"/>
        <v/>
      </c>
      <c r="S22" s="75" t="str">
        <f t="shared" ca="1" si="10"/>
        <v/>
      </c>
      <c r="T22" s="75" t="str">
        <f t="shared" ca="1" si="10"/>
        <v/>
      </c>
      <c r="U22" s="75" t="str">
        <f t="shared" ca="1" si="10"/>
        <v/>
      </c>
      <c r="V22" s="75" t="str">
        <f t="shared" ca="1" si="10"/>
        <v/>
      </c>
      <c r="W22" s="75" t="str">
        <f t="shared" ca="1" si="7"/>
        <v/>
      </c>
      <c r="X22" s="75" t="str">
        <f t="shared" ca="1" si="7"/>
        <v/>
      </c>
      <c r="Y22" s="75" t="str">
        <f t="shared" ca="1" si="7"/>
        <v/>
      </c>
      <c r="Z22" s="75" t="str">
        <f t="shared" ca="1" si="7"/>
        <v/>
      </c>
      <c r="AA22" s="75" t="str">
        <f t="shared" ca="1" si="7"/>
        <v/>
      </c>
      <c r="AB22" s="75" t="str">
        <f t="shared" ca="1" si="7"/>
        <v/>
      </c>
      <c r="AC22" s="75" t="str">
        <f t="shared" ca="1" si="7"/>
        <v/>
      </c>
      <c r="AD22" s="75" t="str">
        <f t="shared" ca="1" si="7"/>
        <v/>
      </c>
      <c r="AE22" s="75" t="str">
        <f t="shared" ca="1" si="7"/>
        <v/>
      </c>
      <c r="AF22" s="75" t="str">
        <f t="shared" ca="1" si="7"/>
        <v/>
      </c>
      <c r="AG22" s="75" t="str">
        <f t="shared" ca="1" si="7"/>
        <v/>
      </c>
      <c r="AH22" s="75" t="str">
        <f t="shared" ca="1" si="7"/>
        <v/>
      </c>
      <c r="AI22" s="75" t="str">
        <f t="shared" ca="1" si="7"/>
        <v/>
      </c>
      <c r="AJ22" s="75" t="str">
        <f t="shared" ca="1" si="7"/>
        <v/>
      </c>
      <c r="AK22" s="75" t="str">
        <f t="shared" ca="1" si="7"/>
        <v/>
      </c>
      <c r="AL22" s="75" t="str">
        <f t="shared" ca="1" si="7"/>
        <v/>
      </c>
      <c r="AM22" s="75" t="str">
        <f t="shared" ca="1" si="8"/>
        <v/>
      </c>
      <c r="AN22" s="75" t="str">
        <f t="shared" ca="1" si="8"/>
        <v/>
      </c>
      <c r="AO22" s="75" t="str">
        <f t="shared" ca="1" si="8"/>
        <v/>
      </c>
      <c r="AP22" s="75" t="str">
        <f t="shared" ca="1" si="8"/>
        <v/>
      </c>
      <c r="AQ22" s="75" t="str">
        <f t="shared" ca="1" si="8"/>
        <v/>
      </c>
      <c r="AR22" s="75" t="str">
        <f t="shared" ca="1" si="8"/>
        <v/>
      </c>
      <c r="AS22" s="75" t="str">
        <f t="shared" ca="1" si="8"/>
        <v/>
      </c>
      <c r="AT22" s="75" t="str">
        <f t="shared" ca="1" si="8"/>
        <v/>
      </c>
      <c r="AU22" s="75" t="str">
        <f t="shared" ca="1" si="8"/>
        <v/>
      </c>
      <c r="AV22" s="75" t="str">
        <f t="shared" ca="1" si="8"/>
        <v/>
      </c>
      <c r="AW22" s="75" t="str">
        <f t="shared" ca="1" si="8"/>
        <v/>
      </c>
      <c r="AX22" s="75" t="str">
        <f t="shared" ca="1" si="8"/>
        <v/>
      </c>
      <c r="AY22" s="75" t="str">
        <f t="shared" ca="1" si="8"/>
        <v/>
      </c>
      <c r="AZ22" s="75" t="str">
        <f t="shared" ca="1" si="8"/>
        <v/>
      </c>
      <c r="BA22" s="75" t="str">
        <f t="shared" ca="1" si="8"/>
        <v/>
      </c>
      <c r="BB22" s="75" t="str">
        <f t="shared" ca="1" si="8"/>
        <v/>
      </c>
      <c r="BC22" s="75" t="str">
        <f t="shared" ca="1" si="9"/>
        <v/>
      </c>
      <c r="BD22" s="75" t="str">
        <f t="shared" ca="1" si="9"/>
        <v/>
      </c>
      <c r="BE22" s="75" t="str">
        <f t="shared" ca="1" si="9"/>
        <v/>
      </c>
      <c r="BF22" s="75" t="str">
        <f t="shared" ca="1" si="9"/>
        <v/>
      </c>
      <c r="BG22" s="75" t="str">
        <f t="shared" ca="1" si="9"/>
        <v/>
      </c>
      <c r="BH22" s="75" t="str">
        <f t="shared" ca="1" si="9"/>
        <v/>
      </c>
      <c r="BI22" s="75" t="str">
        <f t="shared" ca="1" si="9"/>
        <v/>
      </c>
      <c r="BJ22" s="75" t="str">
        <f t="shared" ca="1" si="9"/>
        <v/>
      </c>
      <c r="BK22" s="75" t="str">
        <f t="shared" ca="1" si="9"/>
        <v/>
      </c>
      <c r="BL22" s="75" t="str">
        <f t="shared" ca="1" si="9"/>
        <v/>
      </c>
      <c r="BM22" s="75" t="str">
        <f t="shared" ca="1" si="9"/>
        <v/>
      </c>
      <c r="BN22" s="75" t="str">
        <f t="shared" ca="1" si="9"/>
        <v/>
      </c>
    </row>
    <row r="23" spans="1:66" x14ac:dyDescent="0.25">
      <c r="B23" s="95"/>
      <c r="C23" s="73" t="s">
        <v>582</v>
      </c>
      <c r="D23" s="73"/>
      <c r="E23" s="74" t="str">
        <f>CoverPage[[#This Row],[ON OFF Switch]]</f>
        <v>Off</v>
      </c>
      <c r="F23" s="74" t="str">
        <f>CoverPage[[#This Row],[ON OFF Switch]]</f>
        <v>Off</v>
      </c>
      <c r="G23" s="75" t="str">
        <f t="shared" ca="1" si="10"/>
        <v/>
      </c>
      <c r="H23" s="75" t="str">
        <f t="shared" ca="1" si="10"/>
        <v/>
      </c>
      <c r="I23" s="75" t="str">
        <f t="shared" ca="1" si="10"/>
        <v/>
      </c>
      <c r="J23" s="75" t="str">
        <f t="shared" ca="1" si="10"/>
        <v/>
      </c>
      <c r="K23" s="75" t="str">
        <f t="shared" ca="1" si="10"/>
        <v/>
      </c>
      <c r="L23" s="75" t="str">
        <f t="shared" ca="1" si="10"/>
        <v/>
      </c>
      <c r="M23" s="75" t="str">
        <f t="shared" ca="1" si="10"/>
        <v/>
      </c>
      <c r="N23" s="75" t="str">
        <f t="shared" ca="1" si="10"/>
        <v/>
      </c>
      <c r="O23" s="75" t="str">
        <f t="shared" ca="1" si="10"/>
        <v/>
      </c>
      <c r="P23" s="75" t="str">
        <f t="shared" ca="1" si="10"/>
        <v/>
      </c>
      <c r="Q23" s="75" t="str">
        <f t="shared" ca="1" si="10"/>
        <v/>
      </c>
      <c r="R23" s="75" t="str">
        <f t="shared" ca="1" si="10"/>
        <v/>
      </c>
      <c r="S23" s="75" t="str">
        <f t="shared" ca="1" si="10"/>
        <v/>
      </c>
      <c r="T23" s="75" t="str">
        <f t="shared" ca="1" si="10"/>
        <v/>
      </c>
      <c r="U23" s="75" t="str">
        <f t="shared" ca="1" si="10"/>
        <v/>
      </c>
      <c r="V23" s="75" t="str">
        <f t="shared" ca="1" si="10"/>
        <v/>
      </c>
      <c r="W23" s="75" t="str">
        <f t="shared" ca="1" si="7"/>
        <v/>
      </c>
      <c r="X23" s="75" t="str">
        <f t="shared" ca="1" si="7"/>
        <v/>
      </c>
      <c r="Y23" s="75" t="str">
        <f t="shared" ca="1" si="7"/>
        <v/>
      </c>
      <c r="Z23" s="75" t="str">
        <f t="shared" ca="1" si="7"/>
        <v/>
      </c>
      <c r="AA23" s="75" t="str">
        <f t="shared" ca="1" si="7"/>
        <v/>
      </c>
      <c r="AB23" s="75" t="str">
        <f t="shared" ca="1" si="7"/>
        <v/>
      </c>
      <c r="AC23" s="75" t="str">
        <f t="shared" ca="1" si="7"/>
        <v/>
      </c>
      <c r="AD23" s="75" t="str">
        <f t="shared" ca="1" si="7"/>
        <v/>
      </c>
      <c r="AE23" s="75" t="str">
        <f t="shared" ca="1" si="7"/>
        <v/>
      </c>
      <c r="AF23" s="75" t="str">
        <f t="shared" ca="1" si="7"/>
        <v/>
      </c>
      <c r="AG23" s="75" t="str">
        <f t="shared" ca="1" si="7"/>
        <v/>
      </c>
      <c r="AH23" s="75" t="str">
        <f t="shared" ca="1" si="7"/>
        <v/>
      </c>
      <c r="AI23" s="75" t="str">
        <f t="shared" ca="1" si="7"/>
        <v/>
      </c>
      <c r="AJ23" s="75" t="str">
        <f t="shared" ca="1" si="7"/>
        <v/>
      </c>
      <c r="AK23" s="75" t="str">
        <f t="shared" ca="1" si="7"/>
        <v/>
      </c>
      <c r="AL23" s="75" t="str">
        <f t="shared" ca="1" si="7"/>
        <v/>
      </c>
      <c r="AM23" s="75" t="str">
        <f t="shared" ca="1" si="8"/>
        <v/>
      </c>
      <c r="AN23" s="75" t="str">
        <f t="shared" ca="1" si="8"/>
        <v/>
      </c>
      <c r="AO23" s="75" t="str">
        <f t="shared" ca="1" si="8"/>
        <v/>
      </c>
      <c r="AP23" s="75" t="str">
        <f t="shared" ca="1" si="8"/>
        <v/>
      </c>
      <c r="AQ23" s="75" t="str">
        <f t="shared" ca="1" si="8"/>
        <v/>
      </c>
      <c r="AR23" s="75" t="str">
        <f t="shared" ca="1" si="8"/>
        <v/>
      </c>
      <c r="AS23" s="75" t="str">
        <f t="shared" ca="1" si="8"/>
        <v/>
      </c>
      <c r="AT23" s="75" t="str">
        <f t="shared" ca="1" si="8"/>
        <v/>
      </c>
      <c r="AU23" s="75" t="str">
        <f t="shared" ca="1" si="8"/>
        <v/>
      </c>
      <c r="AV23" s="75" t="str">
        <f t="shared" ca="1" si="8"/>
        <v/>
      </c>
      <c r="AW23" s="75" t="str">
        <f t="shared" ca="1" si="8"/>
        <v/>
      </c>
      <c r="AX23" s="75" t="str">
        <f t="shared" ca="1" si="8"/>
        <v/>
      </c>
      <c r="AY23" s="75" t="str">
        <f t="shared" ca="1" si="8"/>
        <v/>
      </c>
      <c r="AZ23" s="75" t="str">
        <f t="shared" ca="1" si="8"/>
        <v/>
      </c>
      <c r="BA23" s="75" t="str">
        <f t="shared" ca="1" si="8"/>
        <v/>
      </c>
      <c r="BB23" s="75" t="str">
        <f t="shared" ca="1" si="8"/>
        <v/>
      </c>
      <c r="BC23" s="75" t="str">
        <f t="shared" ca="1" si="9"/>
        <v/>
      </c>
      <c r="BD23" s="75" t="str">
        <f t="shared" ca="1" si="9"/>
        <v/>
      </c>
      <c r="BE23" s="75" t="str">
        <f t="shared" ca="1" si="9"/>
        <v/>
      </c>
      <c r="BF23" s="75" t="str">
        <f t="shared" ca="1" si="9"/>
        <v/>
      </c>
      <c r="BG23" s="75" t="str">
        <f t="shared" ca="1" si="9"/>
        <v/>
      </c>
      <c r="BH23" s="75" t="str">
        <f t="shared" ca="1" si="9"/>
        <v/>
      </c>
      <c r="BI23" s="75" t="str">
        <f t="shared" ca="1" si="9"/>
        <v/>
      </c>
      <c r="BJ23" s="75" t="str">
        <f t="shared" ca="1" si="9"/>
        <v/>
      </c>
      <c r="BK23" s="75" t="str">
        <f t="shared" ca="1" si="9"/>
        <v/>
      </c>
      <c r="BL23" s="75" t="str">
        <f t="shared" ca="1" si="9"/>
        <v/>
      </c>
      <c r="BM23" s="75" t="str">
        <f t="shared" ca="1" si="9"/>
        <v/>
      </c>
      <c r="BN23" s="75" t="str">
        <f t="shared" ca="1" si="9"/>
        <v/>
      </c>
    </row>
    <row r="24" spans="1:66" x14ac:dyDescent="0.25">
      <c r="B24" s="95"/>
      <c r="C24" s="73" t="s">
        <v>582</v>
      </c>
      <c r="D24" s="73"/>
      <c r="E24" s="74" t="str">
        <f>CoverPage[[#This Row],[ON OFF Switch]]</f>
        <v>Off</v>
      </c>
      <c r="F24" s="74" t="str">
        <f>CoverPage[[#This Row],[ON OFF Switch]]</f>
        <v>Off</v>
      </c>
      <c r="G24" s="75" t="str">
        <f t="shared" ca="1" si="10"/>
        <v/>
      </c>
      <c r="H24" s="75" t="str">
        <f t="shared" ca="1" si="10"/>
        <v/>
      </c>
      <c r="I24" s="75" t="str">
        <f t="shared" ca="1" si="10"/>
        <v/>
      </c>
      <c r="J24" s="75" t="str">
        <f t="shared" ca="1" si="10"/>
        <v/>
      </c>
      <c r="K24" s="75" t="str">
        <f t="shared" ca="1" si="10"/>
        <v/>
      </c>
      <c r="L24" s="75" t="str">
        <f t="shared" ca="1" si="10"/>
        <v/>
      </c>
      <c r="M24" s="75" t="str">
        <f t="shared" ca="1" si="10"/>
        <v/>
      </c>
      <c r="N24" s="75" t="str">
        <f t="shared" ca="1" si="10"/>
        <v/>
      </c>
      <c r="O24" s="75" t="str">
        <f t="shared" ca="1" si="10"/>
        <v/>
      </c>
      <c r="P24" s="75" t="str">
        <f t="shared" ca="1" si="10"/>
        <v/>
      </c>
      <c r="Q24" s="75" t="str">
        <f t="shared" ca="1" si="10"/>
        <v/>
      </c>
      <c r="R24" s="75" t="str">
        <f t="shared" ca="1" si="10"/>
        <v/>
      </c>
      <c r="S24" s="75" t="str">
        <f t="shared" ca="1" si="10"/>
        <v/>
      </c>
      <c r="T24" s="75" t="str">
        <f t="shared" ca="1" si="10"/>
        <v/>
      </c>
      <c r="U24" s="75" t="str">
        <f t="shared" ca="1" si="10"/>
        <v/>
      </c>
      <c r="V24" s="75" t="str">
        <f t="shared" ca="1" si="10"/>
        <v/>
      </c>
      <c r="W24" s="75" t="str">
        <f t="shared" ca="1" si="7"/>
        <v/>
      </c>
      <c r="X24" s="75" t="str">
        <f t="shared" ca="1" si="7"/>
        <v/>
      </c>
      <c r="Y24" s="75" t="str">
        <f t="shared" ca="1" si="7"/>
        <v/>
      </c>
      <c r="Z24" s="75" t="str">
        <f t="shared" ca="1" si="7"/>
        <v/>
      </c>
      <c r="AA24" s="75" t="str">
        <f t="shared" ca="1" si="7"/>
        <v/>
      </c>
      <c r="AB24" s="75" t="str">
        <f t="shared" ca="1" si="7"/>
        <v/>
      </c>
      <c r="AC24" s="75" t="str">
        <f t="shared" ca="1" si="7"/>
        <v/>
      </c>
      <c r="AD24" s="75" t="str">
        <f t="shared" ca="1" si="7"/>
        <v/>
      </c>
      <c r="AE24" s="75" t="str">
        <f t="shared" ca="1" si="7"/>
        <v/>
      </c>
      <c r="AF24" s="75" t="str">
        <f t="shared" ca="1" si="7"/>
        <v/>
      </c>
      <c r="AG24" s="75" t="str">
        <f t="shared" ca="1" si="7"/>
        <v/>
      </c>
      <c r="AH24" s="75" t="str">
        <f t="shared" ca="1" si="7"/>
        <v/>
      </c>
      <c r="AI24" s="75" t="str">
        <f t="shared" ca="1" si="7"/>
        <v/>
      </c>
      <c r="AJ24" s="75" t="str">
        <f t="shared" ca="1" si="7"/>
        <v/>
      </c>
      <c r="AK24" s="75" t="str">
        <f t="shared" ca="1" si="7"/>
        <v/>
      </c>
      <c r="AL24" s="75" t="str">
        <f t="shared" ca="1" si="7"/>
        <v/>
      </c>
      <c r="AM24" s="75" t="str">
        <f t="shared" ca="1" si="8"/>
        <v/>
      </c>
      <c r="AN24" s="75" t="str">
        <f t="shared" ca="1" si="8"/>
        <v/>
      </c>
      <c r="AO24" s="75" t="str">
        <f t="shared" ca="1" si="8"/>
        <v/>
      </c>
      <c r="AP24" s="75" t="str">
        <f t="shared" ca="1" si="8"/>
        <v/>
      </c>
      <c r="AQ24" s="75" t="str">
        <f t="shared" ca="1" si="8"/>
        <v/>
      </c>
      <c r="AR24" s="75" t="str">
        <f t="shared" ca="1" si="8"/>
        <v/>
      </c>
      <c r="AS24" s="75" t="str">
        <f t="shared" ca="1" si="8"/>
        <v/>
      </c>
      <c r="AT24" s="75" t="str">
        <f t="shared" ca="1" si="8"/>
        <v/>
      </c>
      <c r="AU24" s="75" t="str">
        <f t="shared" ca="1" si="8"/>
        <v/>
      </c>
      <c r="AV24" s="75" t="str">
        <f t="shared" ca="1" si="8"/>
        <v/>
      </c>
      <c r="AW24" s="75" t="str">
        <f t="shared" ca="1" si="8"/>
        <v/>
      </c>
      <c r="AX24" s="75" t="str">
        <f t="shared" ca="1" si="8"/>
        <v/>
      </c>
      <c r="AY24" s="75" t="str">
        <f t="shared" ca="1" si="8"/>
        <v/>
      </c>
      <c r="AZ24" s="75" t="str">
        <f t="shared" ca="1" si="8"/>
        <v/>
      </c>
      <c r="BA24" s="75" t="str">
        <f t="shared" ca="1" si="8"/>
        <v/>
      </c>
      <c r="BB24" s="75" t="str">
        <f t="shared" ca="1" si="8"/>
        <v/>
      </c>
      <c r="BC24" s="75" t="str">
        <f t="shared" ca="1" si="9"/>
        <v/>
      </c>
      <c r="BD24" s="75" t="str">
        <f t="shared" ca="1" si="9"/>
        <v/>
      </c>
      <c r="BE24" s="75" t="str">
        <f t="shared" ca="1" si="9"/>
        <v/>
      </c>
      <c r="BF24" s="75" t="str">
        <f t="shared" ca="1" si="9"/>
        <v/>
      </c>
      <c r="BG24" s="75" t="str">
        <f t="shared" ca="1" si="9"/>
        <v/>
      </c>
      <c r="BH24" s="75" t="str">
        <f t="shared" ca="1" si="9"/>
        <v/>
      </c>
      <c r="BI24" s="75" t="str">
        <f t="shared" ca="1" si="9"/>
        <v/>
      </c>
      <c r="BJ24" s="75" t="str">
        <f t="shared" ca="1" si="9"/>
        <v/>
      </c>
      <c r="BK24" s="75" t="str">
        <f t="shared" ca="1" si="9"/>
        <v/>
      </c>
      <c r="BL24" s="75" t="str">
        <f t="shared" ca="1" si="9"/>
        <v/>
      </c>
      <c r="BM24" s="75" t="str">
        <f t="shared" ca="1" si="9"/>
        <v/>
      </c>
      <c r="BN24" s="75" t="str">
        <f t="shared" ca="1" si="9"/>
        <v/>
      </c>
    </row>
    <row r="25" spans="1:66" x14ac:dyDescent="0.25">
      <c r="B25" s="95"/>
      <c r="C25" s="73" t="s">
        <v>582</v>
      </c>
      <c r="D25" s="73"/>
      <c r="E25" s="74" t="str">
        <f>CoverPage[[#This Row],[ON OFF Switch]]</f>
        <v>Off</v>
      </c>
      <c r="F25" s="74" t="str">
        <f>CoverPage[[#This Row],[ON OFF Switch]]</f>
        <v>Off</v>
      </c>
      <c r="G25" s="75" t="str">
        <f t="shared" ca="1" si="10"/>
        <v/>
      </c>
      <c r="H25" s="75" t="str">
        <f t="shared" ca="1" si="10"/>
        <v/>
      </c>
      <c r="I25" s="75" t="str">
        <f t="shared" ca="1" si="10"/>
        <v/>
      </c>
      <c r="J25" s="75" t="str">
        <f t="shared" ca="1" si="10"/>
        <v/>
      </c>
      <c r="K25" s="75" t="str">
        <f t="shared" ca="1" si="10"/>
        <v/>
      </c>
      <c r="L25" s="75" t="str">
        <f t="shared" ca="1" si="10"/>
        <v/>
      </c>
      <c r="M25" s="75" t="str">
        <f t="shared" ca="1" si="10"/>
        <v/>
      </c>
      <c r="N25" s="75" t="str">
        <f t="shared" ca="1" si="10"/>
        <v/>
      </c>
      <c r="O25" s="75" t="str">
        <f t="shared" ca="1" si="10"/>
        <v/>
      </c>
      <c r="P25" s="75" t="str">
        <f t="shared" ca="1" si="10"/>
        <v/>
      </c>
      <c r="Q25" s="75" t="str">
        <f t="shared" ca="1" si="10"/>
        <v/>
      </c>
      <c r="R25" s="75" t="str">
        <f t="shared" ca="1" si="10"/>
        <v/>
      </c>
      <c r="S25" s="75" t="str">
        <f t="shared" ca="1" si="10"/>
        <v/>
      </c>
      <c r="T25" s="75" t="str">
        <f t="shared" ca="1" si="10"/>
        <v/>
      </c>
      <c r="U25" s="75" t="str">
        <f t="shared" ca="1" si="10"/>
        <v/>
      </c>
      <c r="V25" s="75" t="str">
        <f t="shared" ca="1" si="10"/>
        <v/>
      </c>
      <c r="W25" s="75" t="str">
        <f t="shared" ca="1" si="7"/>
        <v/>
      </c>
      <c r="X25" s="75" t="str">
        <f t="shared" ca="1" si="7"/>
        <v/>
      </c>
      <c r="Y25" s="75" t="str">
        <f t="shared" ca="1" si="7"/>
        <v/>
      </c>
      <c r="Z25" s="75" t="str">
        <f t="shared" ca="1" si="7"/>
        <v/>
      </c>
      <c r="AA25" s="75" t="str">
        <f t="shared" ca="1" si="7"/>
        <v/>
      </c>
      <c r="AB25" s="75" t="str">
        <f t="shared" ca="1" si="7"/>
        <v/>
      </c>
      <c r="AC25" s="75" t="str">
        <f t="shared" ca="1" si="7"/>
        <v/>
      </c>
      <c r="AD25" s="75" t="str">
        <f t="shared" ca="1" si="7"/>
        <v/>
      </c>
      <c r="AE25" s="75" t="str">
        <f t="shared" ca="1" si="7"/>
        <v/>
      </c>
      <c r="AF25" s="75" t="str">
        <f t="shared" ca="1" si="7"/>
        <v/>
      </c>
      <c r="AG25" s="75" t="str">
        <f t="shared" ca="1" si="7"/>
        <v/>
      </c>
      <c r="AH25" s="75" t="str">
        <f t="shared" ca="1" si="7"/>
        <v/>
      </c>
      <c r="AI25" s="75" t="str">
        <f t="shared" ca="1" si="7"/>
        <v/>
      </c>
      <c r="AJ25" s="75" t="str">
        <f t="shared" ca="1" si="7"/>
        <v/>
      </c>
      <c r="AK25" s="75" t="str">
        <f t="shared" ca="1" si="7"/>
        <v/>
      </c>
      <c r="AL25" s="75" t="str">
        <f t="shared" ca="1" si="7"/>
        <v/>
      </c>
      <c r="AM25" s="75" t="str">
        <f t="shared" ca="1" si="8"/>
        <v/>
      </c>
      <c r="AN25" s="75" t="str">
        <f t="shared" ca="1" si="8"/>
        <v/>
      </c>
      <c r="AO25" s="75" t="str">
        <f t="shared" ca="1" si="8"/>
        <v/>
      </c>
      <c r="AP25" s="75" t="str">
        <f t="shared" ca="1" si="8"/>
        <v/>
      </c>
      <c r="AQ25" s="75" t="str">
        <f t="shared" ca="1" si="8"/>
        <v/>
      </c>
      <c r="AR25" s="75" t="str">
        <f t="shared" ca="1" si="8"/>
        <v/>
      </c>
      <c r="AS25" s="75" t="str">
        <f t="shared" ca="1" si="8"/>
        <v/>
      </c>
      <c r="AT25" s="75" t="str">
        <f t="shared" ca="1" si="8"/>
        <v/>
      </c>
      <c r="AU25" s="75" t="str">
        <f t="shared" ca="1" si="8"/>
        <v/>
      </c>
      <c r="AV25" s="75" t="str">
        <f t="shared" ca="1" si="8"/>
        <v/>
      </c>
      <c r="AW25" s="75" t="str">
        <f t="shared" ca="1" si="8"/>
        <v/>
      </c>
      <c r="AX25" s="75" t="str">
        <f t="shared" ca="1" si="8"/>
        <v/>
      </c>
      <c r="AY25" s="75" t="str">
        <f t="shared" ca="1" si="8"/>
        <v/>
      </c>
      <c r="AZ25" s="75" t="str">
        <f t="shared" ca="1" si="8"/>
        <v/>
      </c>
      <c r="BA25" s="75" t="str">
        <f t="shared" ca="1" si="8"/>
        <v/>
      </c>
      <c r="BB25" s="75" t="str">
        <f t="shared" ca="1" si="8"/>
        <v/>
      </c>
      <c r="BC25" s="75" t="str">
        <f t="shared" ca="1" si="9"/>
        <v/>
      </c>
      <c r="BD25" s="75" t="str">
        <f t="shared" ca="1" si="9"/>
        <v/>
      </c>
      <c r="BE25" s="75" t="str">
        <f t="shared" ca="1" si="9"/>
        <v/>
      </c>
      <c r="BF25" s="75" t="str">
        <f t="shared" ca="1" si="9"/>
        <v/>
      </c>
      <c r="BG25" s="75" t="str">
        <f t="shared" ca="1" si="9"/>
        <v/>
      </c>
      <c r="BH25" s="75" t="str">
        <f t="shared" ca="1" si="9"/>
        <v/>
      </c>
      <c r="BI25" s="75" t="str">
        <f t="shared" ca="1" si="9"/>
        <v/>
      </c>
      <c r="BJ25" s="75" t="str">
        <f t="shared" ca="1" si="9"/>
        <v/>
      </c>
      <c r="BK25" s="75" t="str">
        <f t="shared" ca="1" si="9"/>
        <v/>
      </c>
      <c r="BL25" s="75" t="str">
        <f t="shared" ca="1" si="9"/>
        <v/>
      </c>
      <c r="BM25" s="75" t="str">
        <f t="shared" ca="1" si="9"/>
        <v/>
      </c>
      <c r="BN25" s="75" t="str">
        <f t="shared" ca="1" si="9"/>
        <v/>
      </c>
    </row>
    <row r="26" spans="1:66" x14ac:dyDescent="0.25">
      <c r="B26" s="78"/>
      <c r="C26" s="72"/>
      <c r="D26" s="72"/>
      <c r="F26" s="79"/>
      <c r="G26">
        <f ca="1">SUM(CoverPage[FY01_M01])</f>
        <v>0</v>
      </c>
      <c r="H26">
        <f ca="1">SUM(CoverPage[FY01_M02])</f>
        <v>0</v>
      </c>
      <c r="I26">
        <f ca="1">SUM(CoverPage[FY01_M03])</f>
        <v>0</v>
      </c>
      <c r="J26">
        <f ca="1">SUM(CoverPage[FY01_M04])</f>
        <v>0</v>
      </c>
      <c r="K26">
        <f ca="1">SUM(CoverPage[FY01_M05])</f>
        <v>0</v>
      </c>
      <c r="L26">
        <f ca="1">SUM(CoverPage[FY01_M06])</f>
        <v>0</v>
      </c>
      <c r="M26">
        <f ca="1">SUM(CoverPage[FY01_M07])</f>
        <v>0</v>
      </c>
      <c r="N26">
        <f ca="1">SUM(CoverPage[FY01_M08])</f>
        <v>0</v>
      </c>
      <c r="O26">
        <f ca="1">SUM(CoverPage[FY01_M09])</f>
        <v>0</v>
      </c>
      <c r="P26">
        <f ca="1">SUM(CoverPage[FY01_M10])</f>
        <v>0</v>
      </c>
      <c r="Q26">
        <f ca="1">SUM(CoverPage[FY01_M11])</f>
        <v>0</v>
      </c>
      <c r="R26">
        <f ca="1">SUM(CoverPage[FY01_M12])</f>
        <v>0</v>
      </c>
      <c r="S26">
        <f ca="1">SUM(CoverPage[FY02_M01])</f>
        <v>0</v>
      </c>
      <c r="T26">
        <f ca="1">SUM(CoverPage[FY02_M02])</f>
        <v>0</v>
      </c>
      <c r="U26">
        <f ca="1">SUM(CoverPage[FY02_M03])</f>
        <v>0</v>
      </c>
      <c r="V26">
        <f ca="1">SUM(CoverPage[FY02_M04])</f>
        <v>0</v>
      </c>
      <c r="W26">
        <f ca="1">SUM(CoverPage[FY02_M05])</f>
        <v>0</v>
      </c>
      <c r="X26">
        <f ca="1">SUM(CoverPage[FY02_M06])</f>
        <v>-1000</v>
      </c>
      <c r="Y26">
        <f ca="1">SUM(CoverPage[FY02_M07])</f>
        <v>-1000</v>
      </c>
      <c r="Z26">
        <f ca="1">SUM(CoverPage[FY02_M08])</f>
        <v>-1000</v>
      </c>
      <c r="AA26">
        <f ca="1">SUM(CoverPage[FY02_M09])</f>
        <v>-1000</v>
      </c>
      <c r="AB26">
        <f ca="1">SUM(CoverPage[FY02_M10])</f>
        <v>-1000</v>
      </c>
      <c r="AC26">
        <f ca="1">SUM(CoverPage[FY02_M11])</f>
        <v>-1000</v>
      </c>
      <c r="AD26">
        <f ca="1">SUM(CoverPage[FY02_M12])</f>
        <v>-1000</v>
      </c>
      <c r="AE26">
        <f ca="1">SUM(CoverPage[FY03_M01])</f>
        <v>-1000</v>
      </c>
      <c r="AF26">
        <f ca="1">SUM(CoverPage[FY03_M02])</f>
        <v>-1000</v>
      </c>
      <c r="AG26">
        <f ca="1">SUM(CoverPage[FY03_M03])</f>
        <v>-1000</v>
      </c>
      <c r="AH26">
        <f ca="1">SUM(CoverPage[FY03_M04])</f>
        <v>-1000</v>
      </c>
      <c r="AI26">
        <f ca="1">SUM(CoverPage[FY03_M05])</f>
        <v>-1000</v>
      </c>
      <c r="AJ26">
        <f ca="1">SUM(CoverPage[FY03_M06])</f>
        <v>-1000</v>
      </c>
      <c r="AK26">
        <f ca="1">SUM(CoverPage[FY03_M07])</f>
        <v>-1000</v>
      </c>
      <c r="AL26">
        <f ca="1">SUM(CoverPage[FY03_M08])</f>
        <v>-1000</v>
      </c>
      <c r="AM26">
        <f ca="1">SUM(CoverPage[FY03_M09])</f>
        <v>-1000</v>
      </c>
      <c r="AN26">
        <f ca="1">SUM(CoverPage[FY03_M10])</f>
        <v>-1000</v>
      </c>
      <c r="AO26">
        <f ca="1">SUM(CoverPage[FY03_M11])</f>
        <v>-1000</v>
      </c>
      <c r="AP26">
        <f ca="1">SUM(CoverPage[FY03_M12])</f>
        <v>-1000</v>
      </c>
    </row>
    <row r="28" spans="1:66" x14ac:dyDescent="0.25">
      <c r="B28" t="s">
        <v>585</v>
      </c>
    </row>
    <row r="29" spans="1:66" x14ac:dyDescent="0.25">
      <c r="A29" t="s">
        <v>586</v>
      </c>
      <c r="B29" t="s">
        <v>587</v>
      </c>
      <c r="C29" t="s">
        <v>588</v>
      </c>
      <c r="D29" t="s">
        <v>589</v>
      </c>
      <c r="E29" s="67" t="s">
        <v>0</v>
      </c>
      <c r="F29" s="23" t="s">
        <v>188</v>
      </c>
      <c r="G29" s="23" t="s">
        <v>103</v>
      </c>
      <c r="H29" s="23" t="s">
        <v>104</v>
      </c>
      <c r="I29" s="23" t="s">
        <v>105</v>
      </c>
      <c r="J29" s="23" t="s">
        <v>106</v>
      </c>
      <c r="K29" s="23" t="s">
        <v>107</v>
      </c>
      <c r="L29" s="23" t="s">
        <v>108</v>
      </c>
      <c r="M29" s="23" t="s">
        <v>109</v>
      </c>
      <c r="N29" s="23" t="s">
        <v>110</v>
      </c>
      <c r="O29" s="23" t="s">
        <v>111</v>
      </c>
      <c r="P29" s="23" t="s">
        <v>112</v>
      </c>
      <c r="Q29" s="23" t="s">
        <v>113</v>
      </c>
      <c r="R29" s="3" t="s">
        <v>189</v>
      </c>
      <c r="S29" s="3" t="s">
        <v>114</v>
      </c>
      <c r="T29" s="3" t="s">
        <v>115</v>
      </c>
      <c r="U29" s="3" t="s">
        <v>116</v>
      </c>
      <c r="V29" s="3" t="s">
        <v>117</v>
      </c>
      <c r="W29" s="3" t="s">
        <v>118</v>
      </c>
      <c r="X29" s="3" t="s">
        <v>119</v>
      </c>
      <c r="Y29" s="3" t="s">
        <v>120</v>
      </c>
      <c r="Z29" s="3" t="s">
        <v>121</v>
      </c>
      <c r="AA29" s="3" t="s">
        <v>122</v>
      </c>
      <c r="AB29" s="3" t="s">
        <v>123</v>
      </c>
      <c r="AC29" s="3" t="s">
        <v>124</v>
      </c>
      <c r="AD29" s="3" t="s">
        <v>190</v>
      </c>
      <c r="AE29" s="3" t="s">
        <v>125</v>
      </c>
      <c r="AF29" s="3" t="s">
        <v>126</v>
      </c>
      <c r="AG29" s="3" t="s">
        <v>127</v>
      </c>
      <c r="AH29" s="3" t="s">
        <v>128</v>
      </c>
      <c r="AI29" s="3" t="s">
        <v>129</v>
      </c>
      <c r="AJ29" s="3" t="s">
        <v>130</v>
      </c>
      <c r="AK29" s="3" t="s">
        <v>131</v>
      </c>
      <c r="AL29" s="3" t="s">
        <v>132</v>
      </c>
      <c r="AM29" s="3" t="s">
        <v>133</v>
      </c>
      <c r="AN29" s="3" t="s">
        <v>134</v>
      </c>
      <c r="AO29" s="3" t="s">
        <v>135</v>
      </c>
      <c r="AP29" s="3" t="s">
        <v>191</v>
      </c>
      <c r="AQ29" s="3" t="s">
        <v>136</v>
      </c>
      <c r="AR29" s="3" t="s">
        <v>137</v>
      </c>
      <c r="AS29" s="3" t="s">
        <v>138</v>
      </c>
      <c r="AT29" s="3" t="s">
        <v>139</v>
      </c>
      <c r="AU29" s="3" t="s">
        <v>140</v>
      </c>
      <c r="AV29" s="3" t="s">
        <v>141</v>
      </c>
      <c r="AW29" s="3" t="s">
        <v>142</v>
      </c>
      <c r="AX29" s="3" t="s">
        <v>143</v>
      </c>
      <c r="AY29" s="3" t="s">
        <v>144</v>
      </c>
      <c r="AZ29" s="3" t="s">
        <v>145</v>
      </c>
      <c r="BA29" s="3" t="s">
        <v>146</v>
      </c>
      <c r="BB29" s="3" t="s">
        <v>192</v>
      </c>
      <c r="BC29" s="3" t="s">
        <v>147</v>
      </c>
      <c r="BD29" s="3" t="s">
        <v>148</v>
      </c>
      <c r="BE29" s="3" t="s">
        <v>149</v>
      </c>
      <c r="BF29" s="3" t="s">
        <v>150</v>
      </c>
      <c r="BG29" s="3" t="s">
        <v>151</v>
      </c>
      <c r="BH29" s="3" t="s">
        <v>152</v>
      </c>
      <c r="BI29" s="3" t="s">
        <v>153</v>
      </c>
      <c r="BJ29" s="3" t="s">
        <v>154</v>
      </c>
      <c r="BK29" s="3" t="s">
        <v>155</v>
      </c>
      <c r="BL29" s="3" t="s">
        <v>156</v>
      </c>
      <c r="BM29" s="3" t="s">
        <v>157</v>
      </c>
    </row>
    <row r="30" spans="1:66" x14ac:dyDescent="0.25">
      <c r="A30" s="77"/>
      <c r="B30" s="6" t="s">
        <v>590</v>
      </c>
      <c r="C30" s="6" t="s">
        <v>591</v>
      </c>
      <c r="F30" s="75">
        <f ca="1">IFERROR(SUM(INDIRECT(ProfitsandLosses[[#This Row],[Table Source]]&amp;"["&amp;ProfitsandLosses[[#Headers],[FY01_M01]]&amp;"]",)),"")</f>
        <v>0</v>
      </c>
      <c r="G30" s="75">
        <f ca="1">IFERROR(SUM(INDIRECT(ProfitsandLosses[[#This Row],[Table Source]]&amp;"["&amp;ProfitsandLosses[[#Headers],[FY01_M02]]&amp;"]",)),"")</f>
        <v>0</v>
      </c>
      <c r="H30" s="75">
        <f ca="1">IFERROR(SUM(INDIRECT(ProfitsandLosses[[#This Row],[Table Source]]&amp;"["&amp;ProfitsandLosses[[#Headers],[FY01_M03]]&amp;"]",)),"")</f>
        <v>0</v>
      </c>
      <c r="I30" s="75">
        <f ca="1">IFERROR(SUM(INDIRECT(ProfitsandLosses[[#This Row],[Table Source]]&amp;"["&amp;ProfitsandLosses[[#Headers],[FY01_M04]]&amp;"]",)),"")</f>
        <v>0</v>
      </c>
      <c r="J30" s="75">
        <f ca="1">IFERROR(SUM(INDIRECT(ProfitsandLosses[[#This Row],[Table Source]]&amp;"["&amp;ProfitsandLosses[[#Headers],[FY01_M05]]&amp;"]",)),"")</f>
        <v>0</v>
      </c>
      <c r="K30" s="75">
        <f ca="1">IFERROR(SUM(INDIRECT(ProfitsandLosses[[#This Row],[Table Source]]&amp;"["&amp;ProfitsandLosses[[#Headers],[FY01_M06]]&amp;"]",)),"")</f>
        <v>0</v>
      </c>
      <c r="L30" s="75">
        <f ca="1">IFERROR(SUM(INDIRECT(ProfitsandLosses[[#This Row],[Table Source]]&amp;"["&amp;ProfitsandLosses[[#Headers],[FY01_M07]]&amp;"]",)),"")</f>
        <v>0</v>
      </c>
      <c r="M30" s="75">
        <f ca="1">IFERROR(SUM(INDIRECT(ProfitsandLosses[[#This Row],[Table Source]]&amp;"["&amp;ProfitsandLosses[[#Headers],[FY01_M08]]&amp;"]",)),"")</f>
        <v>0</v>
      </c>
      <c r="N30" s="75">
        <f ca="1">IFERROR(SUM(INDIRECT(ProfitsandLosses[[#This Row],[Table Source]]&amp;"["&amp;ProfitsandLosses[[#Headers],[FY01_M09]]&amp;"]",)),"")</f>
        <v>0</v>
      </c>
      <c r="O30" s="75">
        <f ca="1">IFERROR(SUM(INDIRECT(ProfitsandLosses[[#This Row],[Table Source]]&amp;"["&amp;ProfitsandLosses[[#Headers],[FY01_M10]]&amp;"]",)),"")</f>
        <v>0</v>
      </c>
      <c r="P30" s="75">
        <f ca="1">IFERROR(SUM(INDIRECT(ProfitsandLosses[[#This Row],[Table Source]]&amp;"["&amp;ProfitsandLosses[[#Headers],[FY01_M11]]&amp;"]",)),"")</f>
        <v>0</v>
      </c>
      <c r="Q30" s="75">
        <f ca="1">IFERROR(SUM(INDIRECT(ProfitsandLosses[[#This Row],[Table Source]]&amp;"["&amp;ProfitsandLosses[[#Headers],[FY01_M12]]&amp;"]",)),"")</f>
        <v>0</v>
      </c>
      <c r="R30" s="75">
        <f ca="1">IFERROR(SUM(INDIRECT(ProfitsandLosses[[#This Row],[Table Source]]&amp;"["&amp;ProfitsandLosses[[#Headers],[FY02_M01]]&amp;"]",)),"")</f>
        <v>0</v>
      </c>
      <c r="S30" s="75">
        <f ca="1">IFERROR(SUM(INDIRECT(ProfitsandLosses[[#This Row],[Table Source]]&amp;"["&amp;ProfitsandLosses[[#Headers],[FY02_M02]]&amp;"]",)),"")</f>
        <v>0</v>
      </c>
      <c r="T30" s="75">
        <f ca="1">IFERROR(SUM(INDIRECT(ProfitsandLosses[[#This Row],[Table Source]]&amp;"["&amp;ProfitsandLosses[[#Headers],[FY02_M03]]&amp;"]",)),"")</f>
        <v>0</v>
      </c>
      <c r="U30" s="75">
        <f ca="1">IFERROR(SUM(INDIRECT(ProfitsandLosses[[#This Row],[Table Source]]&amp;"["&amp;ProfitsandLosses[[#Headers],[FY02_M04]]&amp;"]",)),"")</f>
        <v>0</v>
      </c>
      <c r="V30" s="75">
        <f ca="1">IFERROR(SUM(INDIRECT(ProfitsandLosses[[#This Row],[Table Source]]&amp;"["&amp;ProfitsandLosses[[#Headers],[FY02_M05]]&amp;"]",)),"")</f>
        <v>0</v>
      </c>
      <c r="W30" s="75">
        <f ca="1">IFERROR(SUM(INDIRECT(ProfitsandLosses[[#This Row],[Table Source]]&amp;"["&amp;ProfitsandLosses[[#Headers],[FY02_M06]]&amp;"]",)),"")</f>
        <v>-1000</v>
      </c>
      <c r="X30" s="75">
        <f ca="1">IFERROR(SUM(INDIRECT(ProfitsandLosses[[#This Row],[Table Source]]&amp;"["&amp;ProfitsandLosses[[#Headers],[FY02_M07]]&amp;"]",)),"")</f>
        <v>-1000</v>
      </c>
      <c r="Y30" s="75">
        <f ca="1">IFERROR(SUM(INDIRECT(ProfitsandLosses[[#This Row],[Table Source]]&amp;"["&amp;ProfitsandLosses[[#Headers],[FY02_M08]]&amp;"]",)),"")</f>
        <v>-1000</v>
      </c>
      <c r="Z30" s="75">
        <f ca="1">IFERROR(SUM(INDIRECT(ProfitsandLosses[[#This Row],[Table Source]]&amp;"["&amp;ProfitsandLosses[[#Headers],[FY02_M09]]&amp;"]",)),"")</f>
        <v>-1000</v>
      </c>
      <c r="AA30" s="75">
        <f ca="1">IFERROR(SUM(INDIRECT(ProfitsandLosses[[#This Row],[Table Source]]&amp;"["&amp;ProfitsandLosses[[#Headers],[FY02_M10]]&amp;"]",)),"")</f>
        <v>-1000</v>
      </c>
      <c r="AB30" s="75">
        <f ca="1">IFERROR(SUM(INDIRECT(ProfitsandLosses[[#This Row],[Table Source]]&amp;"["&amp;ProfitsandLosses[[#Headers],[FY02_M11]]&amp;"]",)),"")</f>
        <v>-1000</v>
      </c>
      <c r="AC30" s="75">
        <f ca="1">IFERROR(SUM(INDIRECT(ProfitsandLosses[[#This Row],[Table Source]]&amp;"["&amp;ProfitsandLosses[[#Headers],[FY02_M12]]&amp;"]",)),"")</f>
        <v>-1000</v>
      </c>
      <c r="AD30" s="75">
        <f ca="1">IFERROR(SUM(INDIRECT(ProfitsandLosses[[#This Row],[Table Source]]&amp;"["&amp;ProfitsandLosses[[#Headers],[FY03_M01]]&amp;"]",)),"")</f>
        <v>-1000</v>
      </c>
      <c r="AE30" s="75">
        <f ca="1">IFERROR(SUM(INDIRECT(ProfitsandLosses[[#This Row],[Table Source]]&amp;"["&amp;ProfitsandLosses[[#Headers],[FY03_M02]]&amp;"]",)),"")</f>
        <v>-1000</v>
      </c>
      <c r="AF30" s="75">
        <f ca="1">IFERROR(SUM(INDIRECT(ProfitsandLosses[[#This Row],[Table Source]]&amp;"["&amp;ProfitsandLosses[[#Headers],[FY03_M03]]&amp;"]",)),"")</f>
        <v>-1000</v>
      </c>
      <c r="AG30" s="75">
        <f ca="1">IFERROR(SUM(INDIRECT(ProfitsandLosses[[#This Row],[Table Source]]&amp;"["&amp;ProfitsandLosses[[#Headers],[FY03_M04]]&amp;"]",)),"")</f>
        <v>-1000</v>
      </c>
      <c r="AH30" s="75">
        <f ca="1">IFERROR(SUM(INDIRECT(ProfitsandLosses[[#This Row],[Table Source]]&amp;"["&amp;ProfitsandLosses[[#Headers],[FY03_M05]]&amp;"]",)),"")</f>
        <v>-1000</v>
      </c>
      <c r="AI30" s="75">
        <f ca="1">IFERROR(SUM(INDIRECT(ProfitsandLosses[[#This Row],[Table Source]]&amp;"["&amp;ProfitsandLosses[[#Headers],[FY03_M06]]&amp;"]",)),"")</f>
        <v>-1000</v>
      </c>
      <c r="AJ30" s="75">
        <f ca="1">IFERROR(SUM(INDIRECT(ProfitsandLosses[[#This Row],[Table Source]]&amp;"["&amp;ProfitsandLosses[[#Headers],[FY03_M07]]&amp;"]",)),"")</f>
        <v>-1000</v>
      </c>
      <c r="AK30" s="75">
        <f ca="1">IFERROR(SUM(INDIRECT(ProfitsandLosses[[#This Row],[Table Source]]&amp;"["&amp;ProfitsandLosses[[#Headers],[FY03_M08]]&amp;"]",)),"")</f>
        <v>-1000</v>
      </c>
      <c r="AL30" s="75">
        <f ca="1">IFERROR(SUM(INDIRECT(ProfitsandLosses[[#This Row],[Table Source]]&amp;"["&amp;ProfitsandLosses[[#Headers],[FY03_M09]]&amp;"]",)),"")</f>
        <v>-1000</v>
      </c>
      <c r="AM30" s="75">
        <f ca="1">IFERROR(SUM(INDIRECT(ProfitsandLosses[[#This Row],[Table Source]]&amp;"["&amp;ProfitsandLosses[[#Headers],[FY03_M10]]&amp;"]",)),"")</f>
        <v>-1000</v>
      </c>
      <c r="AN30" s="75">
        <f ca="1">IFERROR(SUM(INDIRECT(ProfitsandLosses[[#This Row],[Table Source]]&amp;"["&amp;ProfitsandLosses[[#Headers],[FY03_M11]]&amp;"]",)),"")</f>
        <v>-1000</v>
      </c>
      <c r="AO30" s="75">
        <f ca="1">IFERROR(SUM(INDIRECT(ProfitsandLosses[[#This Row],[Table Source]]&amp;"["&amp;ProfitsandLosses[[#Headers],[FY03_M12]]&amp;"]",)),"")</f>
        <v>-1000</v>
      </c>
      <c r="AP30" s="75">
        <f ca="1">IFERROR(SUM(INDIRECT(ProfitsandLosses[[#This Row],[Table Source]]&amp;"["&amp;ProfitsandLosses[[#Headers],[FY04_M01]]&amp;"]",)),"")</f>
        <v>0</v>
      </c>
      <c r="AQ30" s="75">
        <f ca="1">IFERROR(SUM(INDIRECT(ProfitsandLosses[[#This Row],[Table Source]]&amp;"["&amp;ProfitsandLosses[[#Headers],[FY04_M02]]&amp;"]",)),"")</f>
        <v>0</v>
      </c>
      <c r="AR30" s="75">
        <f ca="1">IFERROR(SUM(INDIRECT(ProfitsandLosses[[#This Row],[Table Source]]&amp;"["&amp;ProfitsandLosses[[#Headers],[FY04_M03]]&amp;"]",)),"")</f>
        <v>0</v>
      </c>
      <c r="AS30" s="75">
        <f ca="1">IFERROR(SUM(INDIRECT(ProfitsandLosses[[#This Row],[Table Source]]&amp;"["&amp;ProfitsandLosses[[#Headers],[FY04_M04]]&amp;"]",)),"")</f>
        <v>0</v>
      </c>
      <c r="AT30" s="75">
        <f ca="1">IFERROR(SUM(INDIRECT(ProfitsandLosses[[#This Row],[Table Source]]&amp;"["&amp;ProfitsandLosses[[#Headers],[FY04_M05]]&amp;"]",)),"")</f>
        <v>0</v>
      </c>
      <c r="AU30" s="75">
        <f ca="1">IFERROR(SUM(INDIRECT(ProfitsandLosses[[#This Row],[Table Source]]&amp;"["&amp;ProfitsandLosses[[#Headers],[FY04_M06]]&amp;"]",)),"")</f>
        <v>0</v>
      </c>
      <c r="AV30" s="75">
        <f ca="1">IFERROR(SUM(INDIRECT(ProfitsandLosses[[#This Row],[Table Source]]&amp;"["&amp;ProfitsandLosses[[#Headers],[FY04_M07]]&amp;"]",)),"")</f>
        <v>0</v>
      </c>
      <c r="AW30" s="75">
        <f ca="1">IFERROR(SUM(INDIRECT(ProfitsandLosses[[#This Row],[Table Source]]&amp;"["&amp;ProfitsandLosses[[#Headers],[FY04_M08]]&amp;"]",)),"")</f>
        <v>0</v>
      </c>
      <c r="AX30" s="75">
        <f ca="1">IFERROR(SUM(INDIRECT(ProfitsandLosses[[#This Row],[Table Source]]&amp;"["&amp;ProfitsandLosses[[#Headers],[FY04_M09]]&amp;"]",)),"")</f>
        <v>0</v>
      </c>
      <c r="AY30" s="75">
        <f ca="1">IFERROR(SUM(INDIRECT(ProfitsandLosses[[#This Row],[Table Source]]&amp;"["&amp;ProfitsandLosses[[#Headers],[FY04_M10]]&amp;"]",)),"")</f>
        <v>0</v>
      </c>
      <c r="AZ30" s="75">
        <f ca="1">IFERROR(SUM(INDIRECT(ProfitsandLosses[[#This Row],[Table Source]]&amp;"["&amp;ProfitsandLosses[[#Headers],[FY04_M11]]&amp;"]",)),"")</f>
        <v>0</v>
      </c>
      <c r="BA30" s="75">
        <f ca="1">IFERROR(SUM(INDIRECT(ProfitsandLosses[[#This Row],[Table Source]]&amp;"["&amp;ProfitsandLosses[[#Headers],[FY04_M12]]&amp;"]",)),"")</f>
        <v>0</v>
      </c>
      <c r="BB30" s="75">
        <f ca="1">IFERROR(SUM(INDIRECT(ProfitsandLosses[[#This Row],[Table Source]]&amp;"["&amp;ProfitsandLosses[[#Headers],[FY05_M01]]&amp;"]",)),"")</f>
        <v>0</v>
      </c>
      <c r="BC30" s="75">
        <f ca="1">IFERROR(SUM(INDIRECT(ProfitsandLosses[[#This Row],[Table Source]]&amp;"["&amp;ProfitsandLosses[[#Headers],[FY05_M02]]&amp;"]",)),"")</f>
        <v>0</v>
      </c>
      <c r="BD30" s="75">
        <f ca="1">IFERROR(SUM(INDIRECT(ProfitsandLosses[[#This Row],[Table Source]]&amp;"["&amp;ProfitsandLosses[[#Headers],[FY05_M03]]&amp;"]",)),"")</f>
        <v>0</v>
      </c>
      <c r="BE30" s="75">
        <f ca="1">IFERROR(SUM(INDIRECT(ProfitsandLosses[[#This Row],[Table Source]]&amp;"["&amp;ProfitsandLosses[[#Headers],[FY05_M04]]&amp;"]",)),"")</f>
        <v>0</v>
      </c>
      <c r="BF30" s="75">
        <f ca="1">IFERROR(SUM(INDIRECT(ProfitsandLosses[[#This Row],[Table Source]]&amp;"["&amp;ProfitsandLosses[[#Headers],[FY05_M05]]&amp;"]",)),"")</f>
        <v>0</v>
      </c>
      <c r="BG30" s="75">
        <f ca="1">IFERROR(SUM(INDIRECT(ProfitsandLosses[[#This Row],[Table Source]]&amp;"["&amp;ProfitsandLosses[[#Headers],[FY05_M06]]&amp;"]",)),"")</f>
        <v>0</v>
      </c>
      <c r="BH30" s="75">
        <f ca="1">IFERROR(SUM(INDIRECT(ProfitsandLosses[[#This Row],[Table Source]]&amp;"["&amp;ProfitsandLosses[[#Headers],[FY05_M07]]&amp;"]",)),"")</f>
        <v>0</v>
      </c>
      <c r="BI30" s="75">
        <f ca="1">IFERROR(SUM(INDIRECT(ProfitsandLosses[[#This Row],[Table Source]]&amp;"["&amp;ProfitsandLosses[[#Headers],[FY05_M08]]&amp;"]",)),"")</f>
        <v>0</v>
      </c>
      <c r="BJ30" s="75">
        <f ca="1">IFERROR(SUM(INDIRECT(ProfitsandLosses[[#This Row],[Table Source]]&amp;"["&amp;ProfitsandLosses[[#Headers],[FY05_M09]]&amp;"]",)),"")</f>
        <v>0</v>
      </c>
      <c r="BK30" s="75">
        <f ca="1">IFERROR(SUM(INDIRECT(ProfitsandLosses[[#This Row],[Table Source]]&amp;"["&amp;ProfitsandLosses[[#Headers],[FY05_M09]]&amp;"]",)),"")</f>
        <v>0</v>
      </c>
      <c r="BL30" s="75">
        <f ca="1">IFERROR(SUM(INDIRECT(ProfitsandLosses[[#This Row],[Table Source]]&amp;"["&amp;ProfitsandLosses[[#Headers],[FY05_M11]]&amp;"]",)),"")</f>
        <v>0</v>
      </c>
      <c r="BM30" s="75">
        <f ca="1">IFERROR(SUM(INDIRECT(ProfitsandLosses[[#This Row],[Table Source]]&amp;"["&amp;ProfitsandLosses[[#Headers],[FY05_M12]]&amp;"]",)),"")</f>
        <v>0</v>
      </c>
    </row>
    <row r="31" spans="1:66" x14ac:dyDescent="0.25">
      <c r="A31" s="77" t="s">
        <v>592</v>
      </c>
      <c r="B31" s="6" t="s">
        <v>593</v>
      </c>
      <c r="C31" s="6"/>
      <c r="F31" s="6"/>
      <c r="G31" s="6"/>
      <c r="H31" s="6"/>
      <c r="I31" s="6"/>
      <c r="J31" s="6"/>
      <c r="K31" s="6"/>
      <c r="L31" s="6"/>
      <c r="M31" s="6"/>
      <c r="N31" s="6"/>
      <c r="O31" s="6"/>
      <c r="P31" s="6"/>
      <c r="Q31" s="6"/>
      <c r="R31" s="6"/>
      <c r="S31" s="6"/>
      <c r="T31" s="6"/>
      <c r="U31" s="6"/>
      <c r="V31" s="6"/>
      <c r="W31" s="6"/>
      <c r="X31" s="6"/>
      <c r="Y31" s="6"/>
      <c r="Z31" s="6"/>
      <c r="AA31" s="6"/>
      <c r="AB31" s="6"/>
      <c r="AC31" s="6"/>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row>
    <row r="32" spans="1:66" x14ac:dyDescent="0.25">
      <c r="A32" s="77"/>
      <c r="B32" s="6" t="s">
        <v>594</v>
      </c>
      <c r="C32" s="6"/>
      <c r="F32" s="75">
        <f>Input_FY1_AccountBalance</f>
        <v>50000</v>
      </c>
      <c r="G32" s="75">
        <f ca="1">IF(ISNUMBER(G31),G31,ProfitsandLosses[[#This Row],[FY01_M01]]+G30+G35)</f>
        <v>50000</v>
      </c>
      <c r="H32" s="75">
        <f ca="1">IF(ISNUMBER(H31),H31,ProfitsandLosses[[#This Row],[FY01_M02]]+H30+H35)</f>
        <v>50000</v>
      </c>
      <c r="I32" s="75">
        <f ca="1">IF(ISNUMBER(I31),I31,ProfitsandLosses[[#This Row],[FY01_M03]]+I30+I35)</f>
        <v>50000</v>
      </c>
      <c r="J32" s="75">
        <f ca="1">IF(ISNUMBER(J31),J31,ProfitsandLosses[[#This Row],[FY01_M04]]+J30+J35)</f>
        <v>50000</v>
      </c>
      <c r="K32" s="75">
        <f ca="1">IF(ISNUMBER(K31),K31,ProfitsandLosses[[#This Row],[FY01_M05]]+K30+K35)</f>
        <v>50000</v>
      </c>
      <c r="L32" s="75">
        <f ca="1">IF(ISNUMBER(L31),L31,ProfitsandLosses[[#This Row],[FY01_M06]]+L30+L35)</f>
        <v>50000</v>
      </c>
      <c r="M32" s="75">
        <f ca="1">IF(ISNUMBER(M31),M31,ProfitsandLosses[[#This Row],[FY01_M07]]+M30+M35)</f>
        <v>50000</v>
      </c>
      <c r="N32" s="75">
        <f ca="1">IF(ISNUMBER(N31),N31,ProfitsandLosses[[#This Row],[FY01_M08]]+N30+N35)</f>
        <v>50000</v>
      </c>
      <c r="O32" s="75">
        <f ca="1">IF(ISNUMBER(O31),O31,ProfitsandLosses[[#This Row],[FY01_M09]]+O30+O35)</f>
        <v>50000</v>
      </c>
      <c r="P32" s="75">
        <f ca="1">IF(ISNUMBER(P31),P31,ProfitsandLosses[[#This Row],[FY01_M10]]+P30+P35)</f>
        <v>50000</v>
      </c>
      <c r="Q32" s="75">
        <f ca="1">IF(ISNUMBER(Q31),Q31,ProfitsandLosses[[#This Row],[FY01_M11]]+Q30+Q35)</f>
        <v>50000</v>
      </c>
      <c r="R32" s="75">
        <f ca="1">IF(ISNUMBER(R31),R31,ProfitsandLosses[[#This Row],[FY01_M12]]+R30+R35)</f>
        <v>50000</v>
      </c>
      <c r="S32" s="75">
        <f ca="1">IF(ISNUMBER(S31),S31,ProfitsandLosses[[#This Row],[FY02_M01]]+S30+S35)</f>
        <v>50000</v>
      </c>
      <c r="T32" s="75">
        <f ca="1">IF(ISNUMBER(T31),T31,ProfitsandLosses[[#This Row],[FY02_M02]]+T30+T35)</f>
        <v>50000</v>
      </c>
      <c r="U32" s="75">
        <f ca="1">IF(ISNUMBER(U31),U31,ProfitsandLosses[[#This Row],[FY02_M03]]+U30+U35)</f>
        <v>50000</v>
      </c>
      <c r="V32" s="75">
        <f ca="1">IF(ISNUMBER(V31),V31,ProfitsandLosses[[#This Row],[FY02_M04]]+V30+V35)</f>
        <v>50000</v>
      </c>
      <c r="W32" s="75">
        <f ca="1">IF(ISNUMBER(W31),W31,ProfitsandLosses[[#This Row],[FY02_M05]]+W30+W35)</f>
        <v>49000</v>
      </c>
      <c r="X32" s="75">
        <f ca="1">IF(ISNUMBER(X31),X31,ProfitsandLosses[[#This Row],[FY02_M06]]+X30+X35)</f>
        <v>48000</v>
      </c>
      <c r="Y32" s="75">
        <f ca="1">IF(ISNUMBER(Y31),Y31,ProfitsandLosses[[#This Row],[FY02_M07]]+Y30+Y35)</f>
        <v>47000</v>
      </c>
      <c r="Z32" s="75">
        <f ca="1">IF(ISNUMBER(Z31),Z31,ProfitsandLosses[[#This Row],[FY02_M08]]+Z30+Z35)</f>
        <v>46000</v>
      </c>
      <c r="AA32" s="75">
        <f ca="1">IF(ISNUMBER(AA31),AA31,ProfitsandLosses[[#This Row],[FY02_M09]]+AA30+AA35)</f>
        <v>45000</v>
      </c>
      <c r="AB32" s="75">
        <f ca="1">IF(ISNUMBER(AB31),AB31,ProfitsandLosses[[#This Row],[FY02_M10]]+AB30+AB35)</f>
        <v>44000</v>
      </c>
      <c r="AC32" s="75">
        <f ca="1">IF(ISNUMBER(AC31),AC31,ProfitsandLosses[[#This Row],[FY02_M11]]+AC30+AC35)</f>
        <v>43000</v>
      </c>
      <c r="AD32" s="75">
        <f ca="1">IF(ISNUMBER(AD31),AD31,ProfitsandLosses[[#This Row],[FY02_M12]]+AD30+AD35)</f>
        <v>42000</v>
      </c>
      <c r="AE32" s="75">
        <f ca="1">IF(ISNUMBER(AE31),AE31,ProfitsandLosses[[#This Row],[FY03_M01]]+AE30+AE35)</f>
        <v>41000</v>
      </c>
      <c r="AF32" s="75">
        <f ca="1">IF(ISNUMBER(AF31),AF31,ProfitsandLosses[[#This Row],[FY03_M02]]+AF30+AF35)</f>
        <v>40000</v>
      </c>
      <c r="AG32" s="75">
        <f ca="1">IF(ISNUMBER(AG31),AG31,ProfitsandLosses[[#This Row],[FY03_M03]]+AG30+AG35)</f>
        <v>39000</v>
      </c>
      <c r="AH32" s="75">
        <f ca="1">IF(ISNUMBER(AH31),AH31,ProfitsandLosses[[#This Row],[FY03_M04]]+AH30+AH35)</f>
        <v>38000</v>
      </c>
      <c r="AI32" s="75">
        <f ca="1">IF(ISNUMBER(AI31),AI31,ProfitsandLosses[[#This Row],[FY03_M05]]+AI30+AI35)</f>
        <v>37000</v>
      </c>
      <c r="AJ32" s="75">
        <f ca="1">IF(ISNUMBER(AJ31),AJ31,ProfitsandLosses[[#This Row],[FY03_M06]]+AJ30+AJ35)</f>
        <v>36000</v>
      </c>
      <c r="AK32" s="75">
        <f ca="1">IF(ISNUMBER(AK31),AK31,ProfitsandLosses[[#This Row],[FY03_M07]]+AK30+AK35)</f>
        <v>35000</v>
      </c>
      <c r="AL32" s="75">
        <f ca="1">IF(ISNUMBER(AL31),AL31,ProfitsandLosses[[#This Row],[FY03_M08]]+AL30+AL35)</f>
        <v>34000</v>
      </c>
      <c r="AM32" s="75">
        <f ca="1">IF(ISNUMBER(AM31),AM31,ProfitsandLosses[[#This Row],[FY03_M09]]+AM30+AM35)</f>
        <v>33000</v>
      </c>
      <c r="AN32" s="75">
        <f ca="1">IF(ISNUMBER(AN31),AN31,ProfitsandLosses[[#This Row],[FY03_M10]]+AN30+AN35)</f>
        <v>32000</v>
      </c>
      <c r="AO32" s="75">
        <f ca="1">IF(ISNUMBER(AO31),AO31,ProfitsandLosses[[#This Row],[FY03_M11]]+AO30+AO35)</f>
        <v>31000</v>
      </c>
      <c r="AP32" s="75">
        <f ca="1">IF(ISNUMBER(AP31),AP31,ProfitsandLosses[[#This Row],[FY03_M12]]+AP30+AP35)</f>
        <v>31000</v>
      </c>
      <c r="AQ32" s="75">
        <f ca="1">IF(ISNUMBER(AQ31),AQ31,ProfitsandLosses[[#This Row],[FY04_M01]]+AQ30+AQ35)</f>
        <v>31000</v>
      </c>
      <c r="AR32" s="75">
        <f ca="1">IF(ISNUMBER(AR31),AR31,ProfitsandLosses[[#This Row],[FY04_M02]]+AR30+AR35)</f>
        <v>31000</v>
      </c>
      <c r="AS32" s="75">
        <f ca="1">IF(ISNUMBER(AS31),AS31,ProfitsandLosses[[#This Row],[FY04_M03]]+AS30+AS35)</f>
        <v>31000</v>
      </c>
      <c r="AT32" s="75">
        <f ca="1">IF(ISNUMBER(AT31),AT31,ProfitsandLosses[[#This Row],[FY04_M04]]+AT30+AT35)</f>
        <v>31000</v>
      </c>
      <c r="AU32" s="75">
        <f ca="1">IF(ISNUMBER(AU31),AU31,ProfitsandLosses[[#This Row],[FY04_M05]]+AU30+AU35)</f>
        <v>31001</v>
      </c>
      <c r="AV32" s="75">
        <f ca="1">IF(ISNUMBER(AV31),AV31,ProfitsandLosses[[#This Row],[FY04_M06]]+AV30+AV35)</f>
        <v>31001</v>
      </c>
      <c r="AW32" s="75">
        <f ca="1">IF(ISNUMBER(AW31),AW31,ProfitsandLosses[[#This Row],[FY04_M07]]+AW30+AW35)</f>
        <v>31001</v>
      </c>
      <c r="AX32" s="75">
        <f ca="1">IF(ISNUMBER(AX31),AX31,ProfitsandLosses[[#This Row],[FY04_M08]]+AX30+AX35)</f>
        <v>31001</v>
      </c>
      <c r="AY32" s="75">
        <f ca="1">IF(ISNUMBER(AY31),AY31,ProfitsandLosses[[#This Row],[FY04_M09]]+AY30+AY35)</f>
        <v>31001</v>
      </c>
      <c r="AZ32" s="75">
        <f ca="1">IF(ISNUMBER(AZ31),AZ31,ProfitsandLosses[[#This Row],[FY04_M10]]+AZ30+AZ35)</f>
        <v>31001</v>
      </c>
      <c r="BA32" s="75">
        <f ca="1">IF(ISNUMBER(BA31),BA31,ProfitsandLosses[[#This Row],[FY04_M11]]+BA30+BA35)</f>
        <v>31001</v>
      </c>
      <c r="BB32" s="75">
        <f ca="1">IF(ISNUMBER(BB31),BB31,ProfitsandLosses[[#This Row],[FY04_M12]]+BB30+BB35)</f>
        <v>31001</v>
      </c>
      <c r="BC32" s="75">
        <f ca="1">IF(ISNUMBER(BC31),BC31,ProfitsandLosses[[#This Row],[FY05_M01]]+BC30+BC35)</f>
        <v>31001</v>
      </c>
      <c r="BD32" s="75">
        <f ca="1">IF(ISNUMBER(BD31),BD31,ProfitsandLosses[[#This Row],[FY05_M02]]+BD30+BD35)</f>
        <v>31001</v>
      </c>
      <c r="BE32" s="75">
        <f ca="1">IF(ISNUMBER(BE31),BE31,ProfitsandLosses[[#This Row],[FY05_M03]]+BE30+BE35)</f>
        <v>31001</v>
      </c>
      <c r="BF32" s="75">
        <f ca="1">IF(ISNUMBER(BF31),BF31,ProfitsandLosses[[#This Row],[FY05_M04]]+BF30+BF35)</f>
        <v>31001</v>
      </c>
      <c r="BG32" s="75">
        <f ca="1">IF(ISNUMBER(BG31),BG31,ProfitsandLosses[[#This Row],[FY05_M05]]+BG30+BG35)</f>
        <v>31001</v>
      </c>
      <c r="BH32" s="75">
        <f ca="1">IF(ISNUMBER(BH31),BH31,ProfitsandLosses[[#This Row],[FY05_M06]]+BH30+BH35)</f>
        <v>31001</v>
      </c>
      <c r="BI32" s="75">
        <f ca="1">IF(ISNUMBER(BI31),BI31,ProfitsandLosses[[#This Row],[FY05_M07]]+BI30+BI35)</f>
        <v>31001</v>
      </c>
      <c r="BJ32" s="75">
        <f ca="1">IF(ISNUMBER(BJ31),BJ31,ProfitsandLosses[[#This Row],[FY05_M08]]+BJ30+BJ35)</f>
        <v>31001</v>
      </c>
      <c r="BK32" s="75">
        <f ca="1">IF(ISNUMBER(BK31),BK31,ProfitsandLosses[[#This Row],[FY05_M09]]+BK30+BK35)</f>
        <v>31001</v>
      </c>
      <c r="BL32" s="75">
        <f ca="1">IF(ISNUMBER(BL31),BL31,ProfitsandLosses[[#This Row],[FY05_M10]]+BL30+BL35)</f>
        <v>31001</v>
      </c>
      <c r="BM32" s="75">
        <f ca="1">IF(ISNUMBER(BM31),BM31,ProfitsandLosses[[#This Row],[FY05_M11]]+BM30+BM35)</f>
        <v>31001</v>
      </c>
    </row>
    <row r="33" spans="1:65" x14ac:dyDescent="0.25">
      <c r="A33" s="77"/>
      <c r="B33" s="6" t="s">
        <v>595</v>
      </c>
      <c r="C33" s="6"/>
      <c r="F33" s="75" t="str">
        <f>IF(AND(ISNUMBER(F31),F32&lt;&gt;F31),F32-F31,"")</f>
        <v/>
      </c>
      <c r="G33" s="75" t="str">
        <f t="shared" ref="G33:BM33" ca="1" si="11">IF(AND(ISNUMBER(G31),G32&lt;&gt;G31),G32-G31,"")</f>
        <v/>
      </c>
      <c r="H33" s="75" t="str">
        <f t="shared" ca="1" si="11"/>
        <v/>
      </c>
      <c r="I33" s="75" t="str">
        <f t="shared" ca="1" si="11"/>
        <v/>
      </c>
      <c r="J33" s="75" t="str">
        <f t="shared" ca="1" si="11"/>
        <v/>
      </c>
      <c r="K33" s="75" t="str">
        <f t="shared" ca="1" si="11"/>
        <v/>
      </c>
      <c r="L33" s="75" t="str">
        <f t="shared" ca="1" si="11"/>
        <v/>
      </c>
      <c r="M33" s="75" t="str">
        <f t="shared" ca="1" si="11"/>
        <v/>
      </c>
      <c r="N33" s="75" t="str">
        <f t="shared" ca="1" si="11"/>
        <v/>
      </c>
      <c r="O33" s="75" t="str">
        <f t="shared" ca="1" si="11"/>
        <v/>
      </c>
      <c r="P33" s="75" t="str">
        <f t="shared" ca="1" si="11"/>
        <v/>
      </c>
      <c r="Q33" s="75" t="str">
        <f t="shared" ca="1" si="11"/>
        <v/>
      </c>
      <c r="R33" s="75" t="str">
        <f t="shared" ca="1" si="11"/>
        <v/>
      </c>
      <c r="S33" s="75" t="str">
        <f t="shared" ca="1" si="11"/>
        <v/>
      </c>
      <c r="T33" s="75" t="str">
        <f t="shared" ca="1" si="11"/>
        <v/>
      </c>
      <c r="U33" s="75" t="str">
        <f t="shared" ca="1" si="11"/>
        <v/>
      </c>
      <c r="V33" s="75" t="str">
        <f t="shared" ca="1" si="11"/>
        <v/>
      </c>
      <c r="W33" s="75" t="str">
        <f t="shared" ca="1" si="11"/>
        <v/>
      </c>
      <c r="X33" s="75" t="str">
        <f t="shared" ca="1" si="11"/>
        <v/>
      </c>
      <c r="Y33" s="75" t="str">
        <f t="shared" ca="1" si="11"/>
        <v/>
      </c>
      <c r="Z33" s="75" t="str">
        <f t="shared" ca="1" si="11"/>
        <v/>
      </c>
      <c r="AA33" s="75" t="str">
        <f t="shared" ca="1" si="11"/>
        <v/>
      </c>
      <c r="AB33" s="75" t="str">
        <f t="shared" ca="1" si="11"/>
        <v/>
      </c>
      <c r="AC33" s="75" t="str">
        <f t="shared" ca="1" si="11"/>
        <v/>
      </c>
      <c r="AD33" s="75" t="str">
        <f t="shared" ca="1" si="11"/>
        <v/>
      </c>
      <c r="AE33" s="75" t="str">
        <f t="shared" ca="1" si="11"/>
        <v/>
      </c>
      <c r="AF33" s="75" t="str">
        <f t="shared" ca="1" si="11"/>
        <v/>
      </c>
      <c r="AG33" s="75" t="str">
        <f t="shared" ca="1" si="11"/>
        <v/>
      </c>
      <c r="AH33" s="75" t="str">
        <f t="shared" ca="1" si="11"/>
        <v/>
      </c>
      <c r="AI33" s="75" t="str">
        <f t="shared" ca="1" si="11"/>
        <v/>
      </c>
      <c r="AJ33" s="75" t="str">
        <f t="shared" ca="1" si="11"/>
        <v/>
      </c>
      <c r="AK33" s="75" t="str">
        <f t="shared" ca="1" si="11"/>
        <v/>
      </c>
      <c r="AL33" s="75" t="str">
        <f t="shared" ca="1" si="11"/>
        <v/>
      </c>
      <c r="AM33" s="75" t="str">
        <f t="shared" ca="1" si="11"/>
        <v/>
      </c>
      <c r="AN33" s="75" t="str">
        <f t="shared" ca="1" si="11"/>
        <v/>
      </c>
      <c r="AO33" s="75" t="str">
        <f t="shared" ca="1" si="11"/>
        <v/>
      </c>
      <c r="AP33" s="75" t="str">
        <f t="shared" ca="1" si="11"/>
        <v/>
      </c>
      <c r="AQ33" s="75" t="str">
        <f t="shared" ca="1" si="11"/>
        <v/>
      </c>
      <c r="AR33" s="75" t="str">
        <f t="shared" ca="1" si="11"/>
        <v/>
      </c>
      <c r="AS33" s="75" t="str">
        <f t="shared" ca="1" si="11"/>
        <v/>
      </c>
      <c r="AT33" s="75" t="str">
        <f t="shared" ca="1" si="11"/>
        <v/>
      </c>
      <c r="AU33" s="75" t="str">
        <f t="shared" ca="1" si="11"/>
        <v/>
      </c>
      <c r="AV33" s="75" t="str">
        <f t="shared" ca="1" si="11"/>
        <v/>
      </c>
      <c r="AW33" s="75" t="str">
        <f t="shared" ca="1" si="11"/>
        <v/>
      </c>
      <c r="AX33" s="75" t="str">
        <f t="shared" ca="1" si="11"/>
        <v/>
      </c>
      <c r="AY33" s="75" t="str">
        <f t="shared" ca="1" si="11"/>
        <v/>
      </c>
      <c r="AZ33" s="75" t="str">
        <f t="shared" ca="1" si="11"/>
        <v/>
      </c>
      <c r="BA33" s="75" t="str">
        <f t="shared" ca="1" si="11"/>
        <v/>
      </c>
      <c r="BB33" s="75" t="str">
        <f t="shared" ca="1" si="11"/>
        <v/>
      </c>
      <c r="BC33" s="75" t="str">
        <f t="shared" ca="1" si="11"/>
        <v/>
      </c>
      <c r="BD33" s="75" t="str">
        <f t="shared" ca="1" si="11"/>
        <v/>
      </c>
      <c r="BE33" s="75" t="str">
        <f t="shared" ca="1" si="11"/>
        <v/>
      </c>
      <c r="BF33" s="75" t="str">
        <f t="shared" ca="1" si="11"/>
        <v/>
      </c>
      <c r="BG33" s="75" t="str">
        <f t="shared" ca="1" si="11"/>
        <v/>
      </c>
      <c r="BH33" s="75" t="str">
        <f t="shared" ca="1" si="11"/>
        <v/>
      </c>
      <c r="BI33" s="75" t="str">
        <f t="shared" ca="1" si="11"/>
        <v/>
      </c>
      <c r="BJ33" s="75" t="str">
        <f t="shared" ca="1" si="11"/>
        <v/>
      </c>
      <c r="BK33" s="75" t="str">
        <f t="shared" ca="1" si="11"/>
        <v/>
      </c>
      <c r="BL33" s="75" t="str">
        <f t="shared" ca="1" si="11"/>
        <v/>
      </c>
      <c r="BM33" s="75" t="str">
        <f t="shared" ca="1" si="11"/>
        <v/>
      </c>
    </row>
    <row r="34" spans="1:65" x14ac:dyDescent="0.25">
      <c r="A34" s="77"/>
      <c r="B34" s="6" t="s">
        <v>596</v>
      </c>
      <c r="C34" s="6" t="s">
        <v>597</v>
      </c>
      <c r="E34">
        <f>Input_FY1_AccountBalance</f>
        <v>50000</v>
      </c>
      <c r="F34" s="75">
        <f ca="1">IFERROR(-SUM(INDIRECT(ProfitsandLosses[[#This Row],[Table Source]]&amp;"["&amp;ProfitsandLosses[[#Headers],[FY01_M01]]&amp;"]",)),"")</f>
        <v>0</v>
      </c>
      <c r="G34" s="75">
        <f ca="1">IFERROR(-SUM(INDIRECT(ProfitsandLosses[[#This Row],[Table Source]]&amp;"["&amp;ProfitsandLosses[[#Headers],[FY01_M02]]&amp;"]",)),"")</f>
        <v>0</v>
      </c>
      <c r="H34" s="75">
        <f ca="1">IFERROR(-SUM(INDIRECT(ProfitsandLosses[[#This Row],[Table Source]]&amp;"["&amp;ProfitsandLosses[[#Headers],[FY01_M03]]&amp;"]",)),"")</f>
        <v>0</v>
      </c>
      <c r="I34" s="75">
        <f ca="1">IFERROR(-SUM(INDIRECT(ProfitsandLosses[[#This Row],[Table Source]]&amp;"["&amp;ProfitsandLosses[[#Headers],[FY01_M04]]&amp;"]",)),"")</f>
        <v>0</v>
      </c>
      <c r="J34" s="75">
        <f ca="1">IFERROR(-SUM(INDIRECT(ProfitsandLosses[[#This Row],[Table Source]]&amp;"["&amp;ProfitsandLosses[[#Headers],[FY01_M05]]&amp;"]",)),"")</f>
        <v>0</v>
      </c>
      <c r="K34" s="75">
        <f ca="1">IFERROR(-SUM(INDIRECT(ProfitsandLosses[[#This Row],[Table Source]]&amp;"["&amp;ProfitsandLosses[[#Headers],[FY01_M06]]&amp;"]",)),"")</f>
        <v>0</v>
      </c>
      <c r="L34" s="75">
        <f ca="1">IFERROR(-SUM(INDIRECT(ProfitsandLosses[[#This Row],[Table Source]]&amp;"["&amp;ProfitsandLosses[[#Headers],[FY01_M07]]&amp;"]",)),"")</f>
        <v>0</v>
      </c>
      <c r="M34" s="75">
        <f ca="1">IFERROR(-SUM(INDIRECT(ProfitsandLosses[[#This Row],[Table Source]]&amp;"["&amp;ProfitsandLosses[[#Headers],[FY01_M08]]&amp;"]",)),"")</f>
        <v>0</v>
      </c>
      <c r="N34" s="75">
        <f ca="1">IFERROR(-SUM(INDIRECT(ProfitsandLosses[[#This Row],[Table Source]]&amp;"["&amp;ProfitsandLosses[[#Headers],[FY01_M09]]&amp;"]",)),"")</f>
        <v>288.52100101465061</v>
      </c>
      <c r="O34" s="75">
        <f ca="1">IFERROR(-SUM(INDIRECT(ProfitsandLosses[[#This Row],[Table Source]]&amp;"["&amp;ProfitsandLosses[[#Headers],[FY01_M10]]&amp;"]",)),"")</f>
        <v>578.96547536939863</v>
      </c>
      <c r="P34" s="75">
        <f ca="1">IFERROR(-SUM(INDIRECT(ProfitsandLosses[[#This Row],[Table Source]]&amp;"["&amp;ProfitsandLosses[[#Headers],[FY01_M11]]&amp;"]",)),"")</f>
        <v>871.3462462198454</v>
      </c>
      <c r="Q34" s="75">
        <f ca="1">IFERROR(-SUM(INDIRECT(ProfitsandLosses[[#This Row],[Table Source]]&amp;"["&amp;ProfitsandLosses[[#Headers],[FY01_M12]]&amp;"]",)),"")</f>
        <v>1165.6762222092952</v>
      </c>
      <c r="R34" s="75">
        <f ca="1">IFERROR(-SUM(INDIRECT(ProfitsandLosses[[#This Row],[Table Source]]&amp;"["&amp;ProfitsandLosses[[#Headers],[FY02_M01]]&amp;"]",)),"")</f>
        <v>1461.9683980386742</v>
      </c>
      <c r="S34" s="75">
        <f ca="1">IFERROR(-SUM(INDIRECT(ProfitsandLosses[[#This Row],[Table Source]]&amp;"["&amp;ProfitsandLosses[[#Headers],[FY02_M02]]&amp;"]",)),"")</f>
        <v>1760.2358550402496</v>
      </c>
      <c r="T34" s="75">
        <f ca="1">IFERROR(-SUM(INDIRECT(ProfitsandLosses[[#This Row],[Table Source]]&amp;"["&amp;ProfitsandLosses[[#Headers],[FY02_M03]]&amp;"]",)),"")</f>
        <v>2060.4917617551678</v>
      </c>
      <c r="U34" s="75">
        <f ca="1">IFERROR(-SUM(INDIRECT(ProfitsandLosses[[#This Row],[Table Source]]&amp;"["&amp;ProfitsandLosses[[#Headers],[FY02_M04]]&amp;"]",)),"")</f>
        <v>2362.7493745148531</v>
      </c>
      <c r="V34" s="75">
        <f ca="1">IFERROR(-SUM(INDIRECT(ProfitsandLosses[[#This Row],[Table Source]]&amp;"["&amp;ProfitsandLosses[[#Headers],[FY02_M05]]&amp;"]",)),"")</f>
        <v>2667.0220380262685</v>
      </c>
      <c r="W34" s="75">
        <f ca="1">IFERROR(-SUM(INDIRECT(ProfitsandLosses[[#This Row],[Table Source]]&amp;"["&amp;ProfitsandLosses[[#Headers],[FY02_M06]]&amp;"]",)),"")</f>
        <v>2973.3231859610955</v>
      </c>
      <c r="X34" s="75">
        <f ca="1">IFERROR(-SUM(INDIRECT(ProfitsandLosses[[#This Row],[Table Source]]&amp;"["&amp;ProfitsandLosses[[#Headers],[FY02_M07]]&amp;"]",)),"")</f>
        <v>3281.6663415488206</v>
      </c>
      <c r="Y34" s="75">
        <f ca="1">IFERROR(-SUM(INDIRECT(ProfitsandLosses[[#This Row],[Table Source]]&amp;"["&amp;ProfitsandLosses[[#Headers],[FY02_M08]]&amp;"]",)),"")</f>
        <v>3592.0651181737953</v>
      </c>
      <c r="Z34" s="75">
        <f ca="1">IFERROR(-SUM(INDIRECT(ProfitsandLosses[[#This Row],[Table Source]]&amp;"["&amp;ProfitsandLosses[[#Headers],[FY02_M09]]&amp;"]",)),"")</f>
        <v>3904.5332199762715</v>
      </c>
      <c r="AA34" s="75">
        <f ca="1">IFERROR(-SUM(INDIRECT(ProfitsandLosses[[#This Row],[Table Source]]&amp;"["&amp;ProfitsandLosses[[#Headers],[FY02_M10]]&amp;"]",)),"")</f>
        <v>4219.0844424574298</v>
      </c>
      <c r="AB34" s="75">
        <f ca="1">IFERROR(-SUM(INDIRECT(ProfitsandLosses[[#This Row],[Table Source]]&amp;"["&amp;ProfitsandLosses[[#Headers],[FY02_M11]]&amp;"]",)),"")</f>
        <v>4535.7326730884643</v>
      </c>
      <c r="AC34" s="75">
        <f ca="1">IFERROR(-SUM(INDIRECT(ProfitsandLosses[[#This Row],[Table Source]]&amp;"["&amp;ProfitsandLosses[[#Headers],[FY02_M12]]&amp;"]",)),"")</f>
        <v>4854.4918919237052</v>
      </c>
      <c r="AD34" s="75">
        <f ca="1">IFERROR(-SUM(INDIRECT(ProfitsandLosses[[#This Row],[Table Source]]&amp;"["&amp;ProfitsandLosses[[#Headers],[FY03_M01]]&amp;"]",)),"")</f>
        <v>5175.376172217846</v>
      </c>
      <c r="AE34" s="75">
        <f ca="1">IFERROR(-SUM(INDIRECT(ProfitsandLosses[[#This Row],[Table Source]]&amp;"["&amp;ProfitsandLosses[[#Headers],[FY03_M02]]&amp;"]",)),"")</f>
        <v>5498.3996810472836</v>
      </c>
      <c r="AF34" s="75">
        <f ca="1">IFERROR(-SUM(INDIRECT(ProfitsandLosses[[#This Row],[Table Source]]&amp;"["&amp;ProfitsandLosses[[#Headers],[FY03_M03]]&amp;"]",)),"")</f>
        <v>5823.5766799355806</v>
      </c>
      <c r="AG34" s="75">
        <f ca="1">IFERROR(-SUM(INDIRECT(ProfitsandLosses[[#This Row],[Table Source]]&amp;"["&amp;ProfitsandLosses[[#Headers],[FY03_M04]]&amp;"]",)),"")</f>
        <v>6150.921525483137</v>
      </c>
      <c r="AH34" s="75">
        <f ca="1">IFERROR(-SUM(INDIRECT(ProfitsandLosses[[#This Row],[Table Source]]&amp;"["&amp;ProfitsandLosses[[#Headers],[FY03_M05]]&amp;"]",)),"")</f>
        <v>6480.4486700010066</v>
      </c>
      <c r="AI34" s="75">
        <f ca="1">IFERROR(-SUM(INDIRECT(ProfitsandLosses[[#This Row],[Table Source]]&amp;"["&amp;ProfitsandLosses[[#Headers],[FY03_M06]]&amp;"]",)),"")</f>
        <v>6812.1726621489988</v>
      </c>
      <c r="AJ34" s="75">
        <f ca="1">IFERROR(-SUM(INDIRECT(ProfitsandLosses[[#This Row],[Table Source]]&amp;"["&amp;ProfitsandLosses[[#Headers],[FY03_M07]]&amp;"]",)),"")</f>
        <v>7146.1081475779765</v>
      </c>
      <c r="AK34" s="75">
        <f ca="1">IFERROR(-SUM(INDIRECT(ProfitsandLosses[[#This Row],[Table Source]]&amp;"["&amp;ProfitsandLosses[[#Headers],[FY03_M08]]&amp;"]",)),"")</f>
        <v>7482.2698695764793</v>
      </c>
      <c r="AL34" s="75">
        <f ca="1">IFERROR(-SUM(INDIRECT(ProfitsandLosses[[#This Row],[Table Source]]&amp;"["&amp;ProfitsandLosses[[#Headers],[FY03_M09]]&amp;"]",)),"")</f>
        <v>7820.6726697216418</v>
      </c>
      <c r="AM34" s="75">
        <f ca="1">IFERROR(-SUM(INDIRECT(ProfitsandLosses[[#This Row],[Table Source]]&amp;"["&amp;ProfitsandLosses[[#Headers],[FY03_M10]]&amp;"]",)),"")</f>
        <v>8161.3314885344344</v>
      </c>
      <c r="AN34" s="75">
        <f ca="1">IFERROR(-SUM(INDIRECT(ProfitsandLosses[[#This Row],[Table Source]]&amp;"["&amp;ProfitsandLosses[[#Headers],[FY03_M11]]&amp;"]",)),"")</f>
        <v>8504.2613661393152</v>
      </c>
      <c r="AO34" s="75">
        <f ca="1">IFERROR(-SUM(INDIRECT(ProfitsandLosses[[#This Row],[Table Source]]&amp;"["&amp;ProfitsandLosses[[#Headers],[FY03_M12]]&amp;"]",)),"")</f>
        <v>8849.4774429282261</v>
      </c>
      <c r="AP34" s="75">
        <f ca="1">IFERROR(-SUM(INDIRECT(ProfitsandLosses[[#This Row],[Table Source]]&amp;"["&amp;ProfitsandLosses[[#Headers],[FY04_M01]]&amp;"]",)),"")</f>
        <v>9196.9949602290671</v>
      </c>
      <c r="AQ34" s="75">
        <f ca="1">IFERROR(-SUM(INDIRECT(ProfitsandLosses[[#This Row],[Table Source]]&amp;"["&amp;ProfitsandLosses[[#Headers],[FY04_M02]]&amp;"]",)),"")</f>
        <v>9546.8292609785804</v>
      </c>
      <c r="AR34" s="75">
        <f ca="1">IFERROR(-SUM(INDIRECT(ProfitsandLosses[[#This Row],[Table Source]]&amp;"["&amp;ProfitsandLosses[[#Headers],[FY04_M03]]&amp;"]",)),"")</f>
        <v>9898.9957903997511</v>
      </c>
      <c r="AS34" s="75">
        <f ca="1">IFERROR(-SUM(INDIRECT(ProfitsandLosses[[#This Row],[Table Source]]&amp;"["&amp;ProfitsandLosses[[#Headers],[FY04_M04]]&amp;"]",)),"")</f>
        <v>10253.510096683733</v>
      </c>
      <c r="AT34" s="75">
        <f ca="1">IFERROR(-SUM(INDIRECT(ProfitsandLosses[[#This Row],[Table Source]]&amp;"["&amp;ProfitsandLosses[[#Headers],[FY04_M05]]&amp;"]",)),"")</f>
        <v>10610.387831676275</v>
      </c>
      <c r="AU34" s="75">
        <f ca="1">IFERROR(-SUM(INDIRECT(ProfitsandLosses[[#This Row],[Table Source]]&amp;"["&amp;ProfitsandLosses[[#Headers],[FY04_M06]]&amp;"]",)),"")</f>
        <v>10969.644751568767</v>
      </c>
      <c r="AV34" s="75">
        <f ca="1">IFERROR(-SUM(INDIRECT(ProfitsandLosses[[#This Row],[Table Source]]&amp;"["&amp;ProfitsandLosses[[#Headers],[FY04_M07]]&amp;"]",)),"")</f>
        <v>11331.296717593881</v>
      </c>
      <c r="AW34" s="75">
        <f ca="1">IFERROR(-SUM(INDIRECT(ProfitsandLosses[[#This Row],[Table Source]]&amp;"["&amp;ProfitsandLosses[[#Headers],[FY04_M08]]&amp;"]",)),"")</f>
        <v>11695.35969672582</v>
      </c>
      <c r="AX34" s="75">
        <f ca="1">IFERROR(-SUM(INDIRECT(ProfitsandLosses[[#This Row],[Table Source]]&amp;"["&amp;ProfitsandLosses[[#Headers],[FY04_M09]]&amp;"]",)),"")</f>
        <v>12061.849762385311</v>
      </c>
      <c r="AY34" s="75">
        <f ca="1">IFERROR(-SUM(INDIRECT(ProfitsandLosses[[#This Row],[Table Source]]&amp;"["&amp;ProfitsandLosses[[#Headers],[FY04_M10]]&amp;"]",)),"")</f>
        <v>12430.783095149194</v>
      </c>
      <c r="AZ34" s="75">
        <f ca="1">IFERROR(-SUM(INDIRECT(ProfitsandLosses[[#This Row],[Table Source]]&amp;"["&amp;ProfitsandLosses[[#Headers],[FY04_M11]]&amp;"]",)),"")</f>
        <v>12802.17598346484</v>
      </c>
      <c r="BA34" s="75">
        <f ca="1">IFERROR(-SUM(INDIRECT(ProfitsandLosses[[#This Row],[Table Source]]&amp;"["&amp;ProfitsandLosses[[#Headers],[FY04_M12]]&amp;"]",)),"")</f>
        <v>13176.044824369255</v>
      </c>
      <c r="BB34" s="75">
        <f ca="1">IFERROR(-SUM(INDIRECT(ProfitsandLosses[[#This Row],[Table Source]]&amp;"["&amp;ProfitsandLosses[[#Headers],[FY05_M01]]&amp;"]",)),"")</f>
        <v>13552.406124213039</v>
      </c>
      <c r="BC34" s="75">
        <f ca="1">IFERROR(-SUM(INDIRECT(ProfitsandLosses[[#This Row],[Table Source]]&amp;"["&amp;ProfitsandLosses[[#Headers],[FY05_M02]]&amp;"]",)),"")</f>
        <v>13931.276499389111</v>
      </c>
      <c r="BD34" s="75">
        <f ca="1">IFERROR(-SUM(INDIRECT(ProfitsandLosses[[#This Row],[Table Source]]&amp;"["&amp;ProfitsandLosses[[#Headers],[FY05_M03]]&amp;"]",)),"")</f>
        <v>14312.672677066355</v>
      </c>
      <c r="BE34" s="75">
        <f ca="1">IFERROR(-SUM(INDIRECT(ProfitsandLosses[[#This Row],[Table Source]]&amp;"["&amp;ProfitsandLosses[[#Headers],[FY05_M04]]&amp;"]",)),"")</f>
        <v>14696.611495928115</v>
      </c>
      <c r="BF34" s="75">
        <f ca="1">IFERROR(-SUM(INDIRECT(ProfitsandLosses[[#This Row],[Table Source]]&amp;"["&amp;ProfitsandLosses[[#Headers],[FY05_M05]]&amp;"]",)),"")</f>
        <v>15083.109906915613</v>
      </c>
      <c r="BG34" s="75">
        <f ca="1">IFERROR(-SUM(INDIRECT(ProfitsandLosses[[#This Row],[Table Source]]&amp;"["&amp;ProfitsandLosses[[#Headers],[FY05_M06]]&amp;"]",)),"")</f>
        <v>15472.184973976375</v>
      </c>
      <c r="BH34" s="75">
        <f ca="1">IFERROR(-SUM(INDIRECT(ProfitsandLosses[[#This Row],[Table Source]]&amp;"["&amp;ProfitsandLosses[[#Headers],[FY05_M07]]&amp;"]",)),"")</f>
        <v>15863.853874817529</v>
      </c>
      <c r="BI34" s="75">
        <f ca="1">IFERROR(-SUM(INDIRECT(ProfitsandLosses[[#This Row],[Table Source]]&amp;"["&amp;ProfitsandLosses[[#Headers],[FY05_M08]]&amp;"]",)),"")</f>
        <v>16258.133901664296</v>
      </c>
      <c r="BJ34" s="75">
        <f ca="1">IFERROR(-SUM(INDIRECT(ProfitsandLosses[[#This Row],[Table Source]]&amp;"["&amp;ProfitsandLosses[[#Headers],[FY05_M09]]&amp;"]",)),"")</f>
        <v>16655.042462023383</v>
      </c>
      <c r="BK34" s="75">
        <f ca="1">IFERROR(-SUM(INDIRECT(ProfitsandLosses[[#This Row],[Table Source]]&amp;"["&amp;ProfitsandLosses[[#Headers],[FY05_M10]]&amp;"]",)),"")</f>
        <v>17054.597079451516</v>
      </c>
      <c r="BL34" s="75">
        <f ca="1">IFERROR(-SUM(INDIRECT(ProfitsandLosses[[#This Row],[Table Source]]&amp;"["&amp;ProfitsandLosses[[#Headers],[FY05_M11]]&amp;"]",)),"")</f>
        <v>17456.81539432918</v>
      </c>
      <c r="BM34" s="75">
        <f ca="1">IFERROR(-SUM(INDIRECT(ProfitsandLosses[[#This Row],[Table Source]]&amp;"["&amp;ProfitsandLosses[[#Headers],[FY05_M12]]&amp;"]",)),"")</f>
        <v>17861.715164639354</v>
      </c>
    </row>
    <row r="35" spans="1:65" x14ac:dyDescent="0.25">
      <c r="A35" s="77"/>
      <c r="B35" s="6"/>
      <c r="C35" s="6" t="s">
        <v>577</v>
      </c>
      <c r="D35" s="80"/>
      <c r="F35" s="76">
        <f ca="1">SUM(INDIRECT(_xlfn.TEXTJOIN(,TRUE,,,ProfitsandLosses[[#This Row],[Table Source]],"[",F$29,"]"),))</f>
        <v>0</v>
      </c>
      <c r="G35" s="76">
        <f ca="1">SUM(INDIRECT(_xlfn.TEXTJOIN(,TRUE,,,ProfitsandLosses[[#This Row],[Table Source]],"[",G$29,"]"),))</f>
        <v>0</v>
      </c>
      <c r="H35" s="76">
        <f ca="1">SUM(INDIRECT(_xlfn.TEXTJOIN(,TRUE,,,ProfitsandLosses[[#This Row],[Table Source]],"[",H$29,"]"),))</f>
        <v>0</v>
      </c>
      <c r="I35" s="76">
        <f ca="1">SUM(INDIRECT(_xlfn.TEXTJOIN(,TRUE,,,ProfitsandLosses[[#This Row],[Table Source]],"[",I$29,"]"),))</f>
        <v>0</v>
      </c>
      <c r="J35" s="76">
        <f ca="1">SUM(INDIRECT(_xlfn.TEXTJOIN(,TRUE,,,ProfitsandLosses[[#This Row],[Table Source]],"[",J$29,"]"),))</f>
        <v>0</v>
      </c>
      <c r="K35" s="76">
        <f ca="1">SUM(INDIRECT(_xlfn.TEXTJOIN(,TRUE,,,ProfitsandLosses[[#This Row],[Table Source]],"[",K$29,"]"),))</f>
        <v>0</v>
      </c>
      <c r="L35" s="76">
        <f ca="1">SUM(INDIRECT(_xlfn.TEXTJOIN(,TRUE,,,ProfitsandLosses[[#This Row],[Table Source]],"[",L$29,"]"),))</f>
        <v>0</v>
      </c>
      <c r="M35" s="76">
        <f ca="1">SUM(INDIRECT(_xlfn.TEXTJOIN(,TRUE,,,ProfitsandLosses[[#This Row],[Table Source]],"[",M$29,"]"),))</f>
        <v>0</v>
      </c>
      <c r="N35" s="76">
        <f ca="1">SUM(INDIRECT(_xlfn.TEXTJOIN(,TRUE,,,ProfitsandLosses[[#This Row],[Table Source]],"[",N$29,"]"),))</f>
        <v>0</v>
      </c>
      <c r="O35" s="76">
        <f ca="1">SUM(INDIRECT(_xlfn.TEXTJOIN(,TRUE,,,ProfitsandLosses[[#This Row],[Table Source]],"[",O$29,"]"),))</f>
        <v>0</v>
      </c>
      <c r="P35" s="76">
        <f ca="1">SUM(INDIRECT(_xlfn.TEXTJOIN(,TRUE,,,ProfitsandLosses[[#This Row],[Table Source]],"[",P$29,"]"),))</f>
        <v>0</v>
      </c>
      <c r="Q35" s="76">
        <f ca="1">SUM(INDIRECT(_xlfn.TEXTJOIN(,TRUE,,,ProfitsandLosses[[#This Row],[Table Source]],"[",Q$29,"]"),))</f>
        <v>0</v>
      </c>
      <c r="R35" s="76">
        <f ca="1">SUM(INDIRECT(_xlfn.TEXTJOIN(,TRUE,,,ProfitsandLosses[[#This Row],[Table Source]],"[",R$29,"]"),))</f>
        <v>0</v>
      </c>
      <c r="S35" s="76">
        <f ca="1">SUM(INDIRECT(_xlfn.TEXTJOIN(,TRUE,,,ProfitsandLosses[[#This Row],[Table Source]],"[",S$29,"]"),))</f>
        <v>0</v>
      </c>
      <c r="T35" s="76">
        <f ca="1">SUM(INDIRECT(_xlfn.TEXTJOIN(,TRUE,,,ProfitsandLosses[[#This Row],[Table Source]],"[",T$29,"]"),))</f>
        <v>0</v>
      </c>
      <c r="U35" s="76">
        <f ca="1">SUM(INDIRECT(_xlfn.TEXTJOIN(,TRUE,,,ProfitsandLosses[[#This Row],[Table Source]],"[",U$29,"]"),))</f>
        <v>0</v>
      </c>
      <c r="V35" s="76">
        <f ca="1">SUM(INDIRECT(_xlfn.TEXTJOIN(,TRUE,,,ProfitsandLosses[[#This Row],[Table Source]],"[",V$29,"]"),))</f>
        <v>0</v>
      </c>
      <c r="W35" s="76">
        <f ca="1">SUM(INDIRECT(_xlfn.TEXTJOIN(,TRUE,,,ProfitsandLosses[[#This Row],[Table Source]],"[",W$29,"]"),))</f>
        <v>0</v>
      </c>
      <c r="X35" s="76">
        <f ca="1">SUM(INDIRECT(_xlfn.TEXTJOIN(,TRUE,,,ProfitsandLosses[[#This Row],[Table Source]],"[",X$29,"]"),))</f>
        <v>0</v>
      </c>
      <c r="Y35" s="76">
        <f ca="1">SUM(INDIRECT(_xlfn.TEXTJOIN(,TRUE,,,ProfitsandLosses[[#This Row],[Table Source]],"[",Y$29,"]"),))</f>
        <v>0</v>
      </c>
      <c r="Z35" s="76">
        <f ca="1">SUM(INDIRECT(_xlfn.TEXTJOIN(,TRUE,,,ProfitsandLosses[[#This Row],[Table Source]],"[",Z$29,"]"),))</f>
        <v>0</v>
      </c>
      <c r="AA35" s="76">
        <f ca="1">SUM(INDIRECT(_xlfn.TEXTJOIN(,TRUE,,,ProfitsandLosses[[#This Row],[Table Source]],"[",AA$29,"]"),))</f>
        <v>0</v>
      </c>
      <c r="AB35" s="76">
        <f ca="1">SUM(INDIRECT(_xlfn.TEXTJOIN(,TRUE,,,ProfitsandLosses[[#This Row],[Table Source]],"[",AB$29,"]"),))</f>
        <v>0</v>
      </c>
      <c r="AC35" s="76">
        <f ca="1">SUM(INDIRECT(_xlfn.TEXTJOIN(,TRUE,,,ProfitsandLosses[[#This Row],[Table Source]],"[",AC$29,"]"),))</f>
        <v>0</v>
      </c>
      <c r="AD35" s="76">
        <f ca="1">SUM(INDIRECT(_xlfn.TEXTJOIN(,TRUE,,,ProfitsandLosses[[#This Row],[Table Source]],"[",AD$29,"]"),))</f>
        <v>0</v>
      </c>
      <c r="AE35" s="76">
        <f ca="1">SUM(INDIRECT(_xlfn.TEXTJOIN(,TRUE,,,ProfitsandLosses[[#This Row],[Table Source]],"[",AE$29,"]"),))</f>
        <v>0</v>
      </c>
      <c r="AF35" s="76">
        <f ca="1">SUM(INDIRECT(_xlfn.TEXTJOIN(,TRUE,,,ProfitsandLosses[[#This Row],[Table Source]],"[",AF$29,"]"),))</f>
        <v>0</v>
      </c>
      <c r="AG35" s="76">
        <f ca="1">SUM(INDIRECT(_xlfn.TEXTJOIN(,TRUE,,,ProfitsandLosses[[#This Row],[Table Source]],"[",AG$29,"]"),))</f>
        <v>0</v>
      </c>
      <c r="AH35" s="76">
        <f ca="1">SUM(INDIRECT(_xlfn.TEXTJOIN(,TRUE,,,ProfitsandLosses[[#This Row],[Table Source]],"[",AH$29,"]"),))</f>
        <v>0</v>
      </c>
      <c r="AI35" s="76">
        <f ca="1">SUM(INDIRECT(_xlfn.TEXTJOIN(,TRUE,,,ProfitsandLosses[[#This Row],[Table Source]],"[",AI$29,"]"),))</f>
        <v>0</v>
      </c>
      <c r="AJ35" s="76">
        <f ca="1">SUM(INDIRECT(_xlfn.TEXTJOIN(,TRUE,,,ProfitsandLosses[[#This Row],[Table Source]],"[",AJ$29,"]"),))</f>
        <v>0</v>
      </c>
      <c r="AK35" s="76">
        <f ca="1">SUM(INDIRECT(_xlfn.TEXTJOIN(,TRUE,,,ProfitsandLosses[[#This Row],[Table Source]],"[",AK$29,"]"),))</f>
        <v>0</v>
      </c>
      <c r="AL35" s="76">
        <f ca="1">SUM(INDIRECT(_xlfn.TEXTJOIN(,TRUE,,,ProfitsandLosses[[#This Row],[Table Source]],"[",AL$29,"]"),))</f>
        <v>0</v>
      </c>
      <c r="AM35" s="76">
        <f ca="1">SUM(INDIRECT(_xlfn.TEXTJOIN(,TRUE,,,ProfitsandLosses[[#This Row],[Table Source]],"[",AM$29,"]"),))</f>
        <v>0</v>
      </c>
      <c r="AN35" s="76">
        <f ca="1">SUM(INDIRECT(_xlfn.TEXTJOIN(,TRUE,,,ProfitsandLosses[[#This Row],[Table Source]],"[",AN$29,"]"),))</f>
        <v>0</v>
      </c>
      <c r="AO35" s="76">
        <f ca="1">SUM(INDIRECT(_xlfn.TEXTJOIN(,TRUE,,,ProfitsandLosses[[#This Row],[Table Source]],"[",AO$29,"]"),))</f>
        <v>0</v>
      </c>
      <c r="AP35" s="76">
        <f ca="1">SUM(INDIRECT(_xlfn.TEXTJOIN(,TRUE,,,ProfitsandLosses[[#This Row],[Table Source]],"[",AP$29,"]"),))</f>
        <v>0</v>
      </c>
      <c r="AQ35" s="76">
        <f ca="1">SUM(INDIRECT(_xlfn.TEXTJOIN(,TRUE,,,ProfitsandLosses[[#This Row],[Table Source]],"[",AQ$29,"]"),))</f>
        <v>0</v>
      </c>
      <c r="AR35" s="76">
        <f ca="1">SUM(INDIRECT(_xlfn.TEXTJOIN(,TRUE,,,ProfitsandLosses[[#This Row],[Table Source]],"[",AR$29,"]"),))</f>
        <v>0</v>
      </c>
      <c r="AS35" s="76">
        <f ca="1">SUM(INDIRECT(_xlfn.TEXTJOIN(,TRUE,,,ProfitsandLosses[[#This Row],[Table Source]],"[",AS$29,"]"),))</f>
        <v>0</v>
      </c>
      <c r="AT35" s="76">
        <f ca="1">SUM(INDIRECT(_xlfn.TEXTJOIN(,TRUE,,,ProfitsandLosses[[#This Row],[Table Source]],"[",AT$29,"]"),))</f>
        <v>0</v>
      </c>
      <c r="AU35" s="76">
        <f ca="1">SUM(INDIRECT(_xlfn.TEXTJOIN(,TRUE,,,ProfitsandLosses[[#This Row],[Table Source]],"[",AU$29,"]"),))</f>
        <v>1</v>
      </c>
      <c r="AV35" s="76">
        <f ca="1">SUM(INDIRECT(_xlfn.TEXTJOIN(,TRUE,,,ProfitsandLosses[[#This Row],[Table Source]],"[",AV$29,"]"),))</f>
        <v>0</v>
      </c>
      <c r="AW35" s="76">
        <f ca="1">SUM(INDIRECT(_xlfn.TEXTJOIN(,TRUE,,,ProfitsandLosses[[#This Row],[Table Source]],"[",AW$29,"]"),))</f>
        <v>0</v>
      </c>
      <c r="AX35" s="76">
        <f ca="1">SUM(INDIRECT(_xlfn.TEXTJOIN(,TRUE,,,ProfitsandLosses[[#This Row],[Table Source]],"[",AX$29,"]"),))</f>
        <v>0</v>
      </c>
      <c r="AY35" s="76">
        <f ca="1">SUM(INDIRECT(_xlfn.TEXTJOIN(,TRUE,,,ProfitsandLosses[[#This Row],[Table Source]],"[",AY$29,"]"),))</f>
        <v>0</v>
      </c>
      <c r="AZ35" s="76">
        <f ca="1">SUM(INDIRECT(_xlfn.TEXTJOIN(,TRUE,,,ProfitsandLosses[[#This Row],[Table Source]],"[",AZ$29,"]"),))</f>
        <v>0</v>
      </c>
      <c r="BA35" s="76">
        <f ca="1">SUM(INDIRECT(_xlfn.TEXTJOIN(,TRUE,,,ProfitsandLosses[[#This Row],[Table Source]],"[",BA$29,"]"),))</f>
        <v>0</v>
      </c>
      <c r="BB35" s="76">
        <f ca="1">SUM(INDIRECT(_xlfn.TEXTJOIN(,TRUE,,,ProfitsandLosses[[#This Row],[Table Source]],"[",BB$29,"]"),))</f>
        <v>0</v>
      </c>
      <c r="BC35" s="76">
        <f ca="1">SUM(INDIRECT(_xlfn.TEXTJOIN(,TRUE,,,ProfitsandLosses[[#This Row],[Table Source]],"[",BC$29,"]"),))</f>
        <v>0</v>
      </c>
      <c r="BD35" s="76">
        <f ca="1">SUM(INDIRECT(_xlfn.TEXTJOIN(,TRUE,,,ProfitsandLosses[[#This Row],[Table Source]],"[",BD$29,"]"),))</f>
        <v>0</v>
      </c>
      <c r="BE35" s="76">
        <f ca="1">SUM(INDIRECT(_xlfn.TEXTJOIN(,TRUE,,,ProfitsandLosses[[#This Row],[Table Source]],"[",BE$29,"]"),))</f>
        <v>0</v>
      </c>
      <c r="BF35" s="76">
        <f ca="1">SUM(INDIRECT(_xlfn.TEXTJOIN(,TRUE,,,ProfitsandLosses[[#This Row],[Table Source]],"[",BF$29,"]"),))</f>
        <v>0</v>
      </c>
      <c r="BG35" s="76">
        <f ca="1">SUM(INDIRECT(_xlfn.TEXTJOIN(,TRUE,,,ProfitsandLosses[[#This Row],[Table Source]],"[",BG$29,"]"),))</f>
        <v>0</v>
      </c>
      <c r="BH35" s="76">
        <f ca="1">SUM(INDIRECT(_xlfn.TEXTJOIN(,TRUE,,,ProfitsandLosses[[#This Row],[Table Source]],"[",BH$29,"]"),))</f>
        <v>0</v>
      </c>
      <c r="BI35" s="76">
        <f ca="1">SUM(INDIRECT(_xlfn.TEXTJOIN(,TRUE,,,ProfitsandLosses[[#This Row],[Table Source]],"[",BI$29,"]"),))</f>
        <v>0</v>
      </c>
      <c r="BJ35" s="76">
        <f ca="1">SUM(INDIRECT(_xlfn.TEXTJOIN(,TRUE,,,ProfitsandLosses[[#This Row],[Table Source]],"[",BJ$29,"]"),))</f>
        <v>0</v>
      </c>
      <c r="BK35" s="76">
        <f ca="1">SUM(INDIRECT(_xlfn.TEXTJOIN(,TRUE,,,ProfitsandLosses[[#This Row],[Table Source]],"[",BK$29,"]"),))</f>
        <v>0</v>
      </c>
      <c r="BL35" s="76">
        <f ca="1">SUM(INDIRECT(_xlfn.TEXTJOIN(,TRUE,,,ProfitsandLosses[[#This Row],[Table Source]],"[",BL$29,"]"),))</f>
        <v>0</v>
      </c>
      <c r="BM35" s="76">
        <f ca="1">SUM(INDIRECT(_xlfn.TEXTJOIN(,TRUE,,,ProfitsandLosses[[#This Row],[Table Source]],"[",BM$29,"]"),))</f>
        <v>0</v>
      </c>
    </row>
    <row r="36" spans="1:65" x14ac:dyDescent="0.25">
      <c r="A36" s="77"/>
      <c r="B36" s="6"/>
      <c r="C36" s="6"/>
      <c r="F36" s="75"/>
      <c r="G36" s="75"/>
      <c r="H36" s="75"/>
      <c r="I36" s="75"/>
      <c r="J36" s="75"/>
      <c r="K36" s="75"/>
      <c r="L36" s="75"/>
      <c r="M36" s="75"/>
      <c r="N36" s="75"/>
      <c r="O36" s="75"/>
      <c r="P36" s="75"/>
      <c r="Q36" s="75"/>
      <c r="R36" s="76" t="str">
        <f ca="1">IFERROR(SUM(INDIRECT(ProfitsandLosses[[#This Row],[Table Source]]&amp;"["&amp;ProfitsandLosses[[#Headers],[FY01_M12]]&amp;"]",)),"")</f>
        <v/>
      </c>
      <c r="S36" s="76" t="str">
        <f ca="1">IFERROR(SUM(INDIRECT(ProfitsandLosses[[#This Row],[Table Source]]&amp;"["&amp;ProfitsandLosses[[#Headers],[FY01_M12]]&amp;"]",)),"")</f>
        <v/>
      </c>
      <c r="T36" s="76" t="str">
        <f ca="1">IFERROR(SUM(INDIRECT(ProfitsandLosses[[#This Row],[Table Source]]&amp;"["&amp;ProfitsandLosses[[#Headers],[FY01_M12]]&amp;"]",)),"")</f>
        <v/>
      </c>
      <c r="U36" s="76" t="str">
        <f ca="1">IFERROR(SUM(INDIRECT(ProfitsandLosses[[#This Row],[Table Source]]&amp;"["&amp;ProfitsandLosses[[#Headers],[FY01_M12]]&amp;"]",)),"")</f>
        <v/>
      </c>
      <c r="V36" s="76" t="str">
        <f ca="1">IFERROR(SUM(INDIRECT(ProfitsandLosses[[#This Row],[Table Source]]&amp;"["&amp;ProfitsandLosses[[#Headers],[FY01_M12]]&amp;"]",)),"")</f>
        <v/>
      </c>
      <c r="W36" s="76" t="str">
        <f ca="1">IFERROR(SUM(INDIRECT(ProfitsandLosses[[#This Row],[Table Source]]&amp;"["&amp;ProfitsandLosses[[#Headers],[FY01_M12]]&amp;"]",)),"")</f>
        <v/>
      </c>
      <c r="X36" s="76" t="str">
        <f ca="1">IFERROR(SUM(INDIRECT(ProfitsandLosses[[#This Row],[Table Source]]&amp;"["&amp;ProfitsandLosses[[#Headers],[FY01_M12]]&amp;"]",)),"")</f>
        <v/>
      </c>
      <c r="Y36" s="76" t="str">
        <f ca="1">IFERROR(SUM(INDIRECT(ProfitsandLosses[[#This Row],[Table Source]]&amp;"["&amp;ProfitsandLosses[[#Headers],[FY01_M12]]&amp;"]",)),"")</f>
        <v/>
      </c>
      <c r="Z36" s="76" t="str">
        <f ca="1">IFERROR(SUM(INDIRECT(ProfitsandLosses[[#This Row],[Table Source]]&amp;"["&amp;ProfitsandLosses[[#Headers],[FY01_M12]]&amp;"]",)),"")</f>
        <v/>
      </c>
      <c r="AA36" s="76" t="str">
        <f ca="1">IFERROR(SUM(INDIRECT(ProfitsandLosses[[#This Row],[Table Source]]&amp;"["&amp;ProfitsandLosses[[#Headers],[FY01_M12]]&amp;"]",)),"")</f>
        <v/>
      </c>
      <c r="AB36" s="76" t="str">
        <f ca="1">IFERROR(SUM(INDIRECT(ProfitsandLosses[[#This Row],[Table Source]]&amp;"["&amp;ProfitsandLosses[[#Headers],[FY01_M12]]&amp;"]",)),"")</f>
        <v/>
      </c>
      <c r="AC36" s="76" t="str">
        <f ca="1">IFERROR(SUM(INDIRECT(ProfitsandLosses[[#This Row],[Table Source]]&amp;"["&amp;ProfitsandLosses[[#Headers],[FY01_M12]]&amp;"]",)),"")</f>
        <v/>
      </c>
      <c r="AD36" s="76" t="str">
        <f ca="1">IFERROR(SUM(INDIRECT(ProfitsandLosses[[#This Row],[Table Source]]&amp;"["&amp;ProfitsandLosses[[#Headers],[FY03_M01]]&amp;"]",)),"")</f>
        <v/>
      </c>
      <c r="AE36" s="76" t="str">
        <f ca="1">IFERROR(SUM(INDIRECT(ProfitsandLosses[[#This Row],[Table Source]]&amp;"["&amp;ProfitsandLosses[[#Headers],[FY03_M02]]&amp;"]",)),"")</f>
        <v/>
      </c>
      <c r="AF36" s="76" t="str">
        <f ca="1">IFERROR(SUM(INDIRECT(ProfitsandLosses[[#This Row],[Table Source]]&amp;"["&amp;ProfitsandLosses[[#Headers],[FY03_M03]]&amp;"]",)),"")</f>
        <v/>
      </c>
      <c r="AG36" s="76" t="str">
        <f ca="1">IFERROR(SUM(INDIRECT(ProfitsandLosses[[#This Row],[Table Source]]&amp;"["&amp;ProfitsandLosses[[#Headers],[FY03_M04]]&amp;"]",)),"")</f>
        <v/>
      </c>
      <c r="AH36" s="76" t="str">
        <f ca="1">IFERROR(SUM(INDIRECT(ProfitsandLosses[[#This Row],[Table Source]]&amp;"["&amp;ProfitsandLosses[[#Headers],[FY03_M05]]&amp;"]",)),"")</f>
        <v/>
      </c>
      <c r="AI36" s="76" t="str">
        <f ca="1">IFERROR(SUM(INDIRECT(ProfitsandLosses[[#This Row],[Table Source]]&amp;"["&amp;ProfitsandLosses[[#Headers],[FY03_M06]]&amp;"]",)),"")</f>
        <v/>
      </c>
      <c r="AJ36" s="76" t="str">
        <f ca="1">IFERROR(SUM(INDIRECT(ProfitsandLosses[[#This Row],[Table Source]]&amp;"["&amp;ProfitsandLosses[[#Headers],[FY03_M07]]&amp;"]",)),"")</f>
        <v/>
      </c>
      <c r="AK36" s="76" t="str">
        <f ca="1">IFERROR(SUM(INDIRECT(ProfitsandLosses[[#This Row],[Table Source]]&amp;"["&amp;ProfitsandLosses[[#Headers],[FY03_M08]]&amp;"]",)),"")</f>
        <v/>
      </c>
      <c r="AL36" s="76" t="str">
        <f ca="1">IFERROR(SUM(INDIRECT(ProfitsandLosses[[#This Row],[Table Source]]&amp;"["&amp;ProfitsandLosses[[#Headers],[FY03_M09]]&amp;"]",)),"")</f>
        <v/>
      </c>
      <c r="AM36" s="76" t="str">
        <f ca="1">IFERROR(SUM(INDIRECT(ProfitsandLosses[[#This Row],[Table Source]]&amp;"["&amp;ProfitsandLosses[[#Headers],[FY03_M10]]&amp;"]",)),"")</f>
        <v/>
      </c>
      <c r="AN36" s="76" t="str">
        <f ca="1">IFERROR(SUM(INDIRECT(ProfitsandLosses[[#This Row],[Table Source]]&amp;"["&amp;ProfitsandLosses[[#Headers],[FY03_M11]]&amp;"]",)),"")</f>
        <v/>
      </c>
      <c r="AO36" s="76" t="str">
        <f ca="1">IFERROR(SUM(INDIRECT(ProfitsandLosses[[#This Row],[Table Source]]&amp;"["&amp;ProfitsandLosses[[#Headers],[FY03_M12]]&amp;"]",)),"")</f>
        <v/>
      </c>
      <c r="AP36" s="76" t="str">
        <f ca="1">IFERROR(SUM(INDIRECT(ProfitsandLosses[[#This Row],[Table Source]]&amp;"["&amp;ProfitsandLosses[[#Headers],[FY03_M12]]&amp;"]",)),"")</f>
        <v/>
      </c>
      <c r="AQ36" s="76" t="str">
        <f ca="1">IFERROR(SUM(INDIRECT(ProfitsandLosses[[#This Row],[Table Source]]&amp;"["&amp;ProfitsandLosses[[#Headers],[FY03_M12]]&amp;"]",)),"")</f>
        <v/>
      </c>
      <c r="AR36" s="76" t="str">
        <f ca="1">IFERROR(SUM(INDIRECT(ProfitsandLosses[[#This Row],[Table Source]]&amp;"["&amp;ProfitsandLosses[[#Headers],[FY03_M12]]&amp;"]",)),"")</f>
        <v/>
      </c>
      <c r="AS36" s="76" t="str">
        <f ca="1">IFERROR(SUM(INDIRECT(ProfitsandLosses[[#This Row],[Table Source]]&amp;"["&amp;ProfitsandLosses[[#Headers],[FY03_M12]]&amp;"]",)),"")</f>
        <v/>
      </c>
      <c r="AT36" s="76" t="str">
        <f ca="1">IFERROR(SUM(INDIRECT(ProfitsandLosses[[#This Row],[Table Source]]&amp;"["&amp;ProfitsandLosses[[#Headers],[FY03_M12]]&amp;"]",)),"")</f>
        <v/>
      </c>
      <c r="AU36" s="76" t="str">
        <f ca="1">IFERROR(SUM(INDIRECT(ProfitsandLosses[[#This Row],[Table Source]]&amp;"["&amp;ProfitsandLosses[[#Headers],[FY03_M12]]&amp;"]",)),"")</f>
        <v/>
      </c>
      <c r="AV36" s="76" t="str">
        <f ca="1">IFERROR(SUM(INDIRECT(ProfitsandLosses[[#This Row],[Table Source]]&amp;"["&amp;ProfitsandLosses[[#Headers],[FY03_M12]]&amp;"]",)),"")</f>
        <v/>
      </c>
      <c r="AW36" s="76" t="str">
        <f ca="1">IFERROR(SUM(INDIRECT(ProfitsandLosses[[#This Row],[Table Source]]&amp;"["&amp;ProfitsandLosses[[#Headers],[FY03_M12]]&amp;"]",)),"")</f>
        <v/>
      </c>
      <c r="AX36" s="76" t="str">
        <f ca="1">IFERROR(SUM(INDIRECT(ProfitsandLosses[[#This Row],[Table Source]]&amp;"["&amp;ProfitsandLosses[[#Headers],[FY03_M12]]&amp;"]",)),"")</f>
        <v/>
      </c>
      <c r="AY36" s="76" t="str">
        <f ca="1">IFERROR(SUM(INDIRECT(ProfitsandLosses[[#This Row],[Table Source]]&amp;"["&amp;ProfitsandLosses[[#Headers],[FY03_M12]]&amp;"]",)),"")</f>
        <v/>
      </c>
      <c r="AZ36" s="76" t="str">
        <f ca="1">IFERROR(SUM(INDIRECT(ProfitsandLosses[[#This Row],[Table Source]]&amp;"["&amp;ProfitsandLosses[[#Headers],[FY03_M12]]&amp;"]",)),"")</f>
        <v/>
      </c>
      <c r="BA36" s="76" t="str">
        <f ca="1">IFERROR(SUM(INDIRECT(ProfitsandLosses[[#This Row],[Table Source]]&amp;"["&amp;ProfitsandLosses[[#Headers],[FY03_M12]]&amp;"]",)),"")</f>
        <v/>
      </c>
      <c r="BB36" s="76" t="str">
        <f ca="1">IFERROR(SUM(INDIRECT(ProfitsandLosses[[#This Row],[Table Source]]&amp;"["&amp;ProfitsandLosses[[#Headers],[FY03_M12]]&amp;"]",)),"")</f>
        <v/>
      </c>
      <c r="BC36" s="76" t="str">
        <f ca="1">IFERROR(SUM(INDIRECT(ProfitsandLosses[[#This Row],[Table Source]]&amp;"["&amp;ProfitsandLosses[[#Headers],[FY03_M12]]&amp;"]",)),"")</f>
        <v/>
      </c>
      <c r="BD36" s="76" t="str">
        <f ca="1">IFERROR(SUM(INDIRECT(ProfitsandLosses[[#This Row],[Table Source]]&amp;"["&amp;ProfitsandLosses[[#Headers],[FY03_M12]]&amp;"]",)),"")</f>
        <v/>
      </c>
      <c r="BE36" s="76" t="str">
        <f ca="1">IFERROR(SUM(INDIRECT(ProfitsandLosses[[#This Row],[Table Source]]&amp;"["&amp;ProfitsandLosses[[#Headers],[FY03_M12]]&amp;"]",)),"")</f>
        <v/>
      </c>
      <c r="BF36" s="76" t="str">
        <f ca="1">IFERROR(SUM(INDIRECT(ProfitsandLosses[[#This Row],[Table Source]]&amp;"["&amp;ProfitsandLosses[[#Headers],[FY03_M12]]&amp;"]",)),"")</f>
        <v/>
      </c>
      <c r="BG36" s="76" t="str">
        <f ca="1">IFERROR(SUM(INDIRECT(ProfitsandLosses[[#This Row],[Table Source]]&amp;"["&amp;ProfitsandLosses[[#Headers],[FY03_M12]]&amp;"]",)),"")</f>
        <v/>
      </c>
      <c r="BH36" s="76" t="str">
        <f ca="1">IFERROR(SUM(INDIRECT(ProfitsandLosses[[#This Row],[Table Source]]&amp;"["&amp;ProfitsandLosses[[#Headers],[FY03_M12]]&amp;"]",)),"")</f>
        <v/>
      </c>
      <c r="BI36" s="76" t="str">
        <f ca="1">IFERROR(SUM(INDIRECT(ProfitsandLosses[[#This Row],[Table Source]]&amp;"["&amp;ProfitsandLosses[[#Headers],[FY03_M12]]&amp;"]",)),"")</f>
        <v/>
      </c>
      <c r="BJ36" s="76" t="str">
        <f ca="1">IFERROR(SUM(INDIRECT(ProfitsandLosses[[#This Row],[Table Source]]&amp;"["&amp;ProfitsandLosses[[#Headers],[FY03_M12]]&amp;"]",)),"")</f>
        <v/>
      </c>
      <c r="BK36" s="76" t="str">
        <f ca="1">IFERROR(SUM(INDIRECT(ProfitsandLosses[[#This Row],[Table Source]]&amp;"["&amp;ProfitsandLosses[[#Headers],[FY03_M12]]&amp;"]",)),"")</f>
        <v/>
      </c>
      <c r="BL36" s="76" t="str">
        <f ca="1">IFERROR(SUM(INDIRECT(ProfitsandLosses[[#This Row],[Table Source]]&amp;"["&amp;ProfitsandLosses[[#Headers],[FY03_M11]]&amp;"]",)),"")</f>
        <v/>
      </c>
      <c r="BM36" s="76" t="str">
        <f ca="1">IFERROR(SUM(INDIRECT(ProfitsandLosses[[#This Row],[FY02_M09]]&amp;"["&amp;ProfitsandLosses[[#Headers],[FY05_M12]]&amp;"]",)),"")</f>
        <v/>
      </c>
    </row>
    <row r="39" spans="1:65" ht="33.75" x14ac:dyDescent="0.5">
      <c r="P39" s="81"/>
    </row>
    <row r="40" spans="1:65" ht="33.75" x14ac:dyDescent="0.5">
      <c r="P40" s="81"/>
    </row>
    <row r="41" spans="1:65" ht="33.75" x14ac:dyDescent="0.5">
      <c r="P41" s="81"/>
    </row>
    <row r="42" spans="1:65" ht="33.75" x14ac:dyDescent="0.5">
      <c r="P42" s="81"/>
    </row>
    <row r="43" spans="1:65" ht="33.75" x14ac:dyDescent="0.5">
      <c r="P43" s="81"/>
    </row>
    <row r="45" spans="1:65" ht="61.5" x14ac:dyDescent="0.9">
      <c r="P45" s="82"/>
    </row>
  </sheetData>
  <conditionalFormatting sqref="F30:AC30">
    <cfRule type="cellIs" dxfId="52" priority="9" operator="lessThan">
      <formula>0</formula>
    </cfRule>
  </conditionalFormatting>
  <conditionalFormatting sqref="F33:BM33">
    <cfRule type="cellIs" dxfId="51" priority="2" operator="notEqual">
      <formula>""</formula>
    </cfRule>
  </conditionalFormatting>
  <conditionalFormatting sqref="F34:BM34">
    <cfRule type="cellIs" dxfId="50" priority="1" operator="lessThan">
      <formula>0</formula>
    </cfRule>
  </conditionalFormatting>
  <conditionalFormatting sqref="AD30 AF30 AH30 AJ30 AL30 AN30:BM30">
    <cfRule type="cellIs" dxfId="49" priority="8" operator="lessThan">
      <formula>0</formula>
    </cfRule>
  </conditionalFormatting>
  <conditionalFormatting sqref="AE30">
    <cfRule type="cellIs" dxfId="48" priority="7" operator="lessThan">
      <formula>0</formula>
    </cfRule>
  </conditionalFormatting>
  <conditionalFormatting sqref="AG30">
    <cfRule type="cellIs" dxfId="47" priority="6" operator="lessThan">
      <formula>0</formula>
    </cfRule>
  </conditionalFormatting>
  <conditionalFormatting sqref="AI30">
    <cfRule type="cellIs" dxfId="46" priority="5" operator="lessThan">
      <formula>0</formula>
    </cfRule>
  </conditionalFormatting>
  <conditionalFormatting sqref="AK30">
    <cfRule type="cellIs" dxfId="45" priority="4" operator="lessThan">
      <formula>0</formula>
    </cfRule>
  </conditionalFormatting>
  <conditionalFormatting sqref="AM30">
    <cfRule type="cellIs" dxfId="44" priority="3" operator="lessThan">
      <formula>0</formula>
    </cfRule>
  </conditionalFormatting>
  <dataValidations count="2">
    <dataValidation type="list" allowBlank="1" showInputMessage="1" showErrorMessage="1" sqref="E2:F25" xr:uid="{25DC99C5-AF4B-49E3-9878-0609E5D40598}">
      <formula1>"On,Off"</formula1>
    </dataValidation>
    <dataValidation type="list" allowBlank="1" showInputMessage="1" showErrorMessage="1" sqref="D2:D25" xr:uid="{5D7AE6C1-A0B0-4B5D-A02A-09BA22D2EF46}">
      <formula1>"Yes,No"</formula1>
    </dataValidation>
  </dataValidations>
  <pageMargins left="0.7" right="0.7" top="0.75" bottom="0.75" header="0.3" footer="0.3"/>
  <drawing r:id="rId1"/>
  <legacy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33DFA-BD60-4977-92AF-AA999E4EFE10}">
  <sheetPr>
    <tabColor rgb="FF000000"/>
  </sheetPr>
  <dimension ref="B1:CI12"/>
  <sheetViews>
    <sheetView workbookViewId="0">
      <selection activeCell="G19" sqref="G19"/>
    </sheetView>
  </sheetViews>
  <sheetFormatPr defaultRowHeight="15" x14ac:dyDescent="0.25"/>
  <cols>
    <col min="2" max="2" width="48.140625" bestFit="1" customWidth="1"/>
    <col min="7" max="7" width="10.7109375" bestFit="1" customWidth="1"/>
  </cols>
  <sheetData>
    <row r="1" spans="2:87" x14ac:dyDescent="0.25">
      <c r="C1" s="97"/>
      <c r="K1" s="98" t="s">
        <v>1146</v>
      </c>
    </row>
    <row r="2" spans="2:87" x14ac:dyDescent="0.25">
      <c r="C2" s="97"/>
      <c r="K2" s="98"/>
    </row>
    <row r="3" spans="2:87" x14ac:dyDescent="0.25">
      <c r="B3" t="s">
        <v>1136</v>
      </c>
      <c r="C3" t="s">
        <v>82</v>
      </c>
      <c r="D3" t="s">
        <v>1137</v>
      </c>
      <c r="E3" t="s">
        <v>0</v>
      </c>
      <c r="F3" t="s">
        <v>1141</v>
      </c>
      <c r="G3" t="s">
        <v>1144</v>
      </c>
      <c r="H3" t="s">
        <v>1142</v>
      </c>
      <c r="I3" t="s">
        <v>1145</v>
      </c>
      <c r="J3" t="s">
        <v>101</v>
      </c>
      <c r="K3" t="s">
        <v>102</v>
      </c>
      <c r="L3" t="s">
        <v>185</v>
      </c>
      <c r="M3" t="s">
        <v>1143</v>
      </c>
      <c r="N3" t="s">
        <v>187</v>
      </c>
      <c r="O3" t="s">
        <v>188</v>
      </c>
      <c r="P3" t="s">
        <v>103</v>
      </c>
      <c r="Q3" t="s">
        <v>104</v>
      </c>
      <c r="R3" t="s">
        <v>105</v>
      </c>
      <c r="S3" t="s">
        <v>106</v>
      </c>
      <c r="T3" t="s">
        <v>107</v>
      </c>
      <c r="U3" t="s">
        <v>108</v>
      </c>
      <c r="V3" t="s">
        <v>109</v>
      </c>
      <c r="W3" t="s">
        <v>110</v>
      </c>
      <c r="X3" t="s">
        <v>111</v>
      </c>
      <c r="Y3" t="s">
        <v>112</v>
      </c>
      <c r="Z3" t="s">
        <v>113</v>
      </c>
      <c r="AA3" s="3" t="s">
        <v>189</v>
      </c>
      <c r="AB3" s="3" t="s">
        <v>114</v>
      </c>
      <c r="AC3" s="3" t="s">
        <v>115</v>
      </c>
      <c r="AD3" s="3" t="s">
        <v>116</v>
      </c>
      <c r="AE3" s="3" t="s">
        <v>117</v>
      </c>
      <c r="AF3" s="3" t="s">
        <v>118</v>
      </c>
      <c r="AG3" s="3" t="s">
        <v>119</v>
      </c>
      <c r="AH3" s="3" t="s">
        <v>120</v>
      </c>
      <c r="AI3" s="3" t="s">
        <v>121</v>
      </c>
      <c r="AJ3" s="3" t="s">
        <v>122</v>
      </c>
      <c r="AK3" s="3" t="s">
        <v>123</v>
      </c>
      <c r="AL3" s="3" t="s">
        <v>124</v>
      </c>
      <c r="AM3" s="3" t="s">
        <v>190</v>
      </c>
      <c r="AN3" s="3" t="s">
        <v>125</v>
      </c>
      <c r="AO3" s="3" t="s">
        <v>126</v>
      </c>
      <c r="AP3" s="3" t="s">
        <v>127</v>
      </c>
      <c r="AQ3" s="3" t="s">
        <v>128</v>
      </c>
      <c r="AR3" s="3" t="s">
        <v>129</v>
      </c>
      <c r="AS3" s="3" t="s">
        <v>130</v>
      </c>
      <c r="AT3" s="3" t="s">
        <v>131</v>
      </c>
      <c r="AU3" s="3" t="s">
        <v>132</v>
      </c>
      <c r="AV3" s="3" t="s">
        <v>133</v>
      </c>
      <c r="AW3" s="3" t="s">
        <v>134</v>
      </c>
      <c r="AX3" s="3" t="s">
        <v>135</v>
      </c>
      <c r="AY3" s="3" t="s">
        <v>191</v>
      </c>
      <c r="AZ3" s="3" t="s">
        <v>136</v>
      </c>
      <c r="BA3" s="3" t="s">
        <v>137</v>
      </c>
      <c r="BB3" s="3" t="s">
        <v>138</v>
      </c>
      <c r="BC3" s="3" t="s">
        <v>139</v>
      </c>
      <c r="BD3" s="3" t="s">
        <v>140</v>
      </c>
      <c r="BE3" s="3" t="s">
        <v>141</v>
      </c>
      <c r="BF3" s="3" t="s">
        <v>142</v>
      </c>
      <c r="BG3" s="3" t="s">
        <v>143</v>
      </c>
      <c r="BH3" s="3" t="s">
        <v>144</v>
      </c>
      <c r="BI3" s="3" t="s">
        <v>145</v>
      </c>
      <c r="BJ3" s="3" t="s">
        <v>146</v>
      </c>
      <c r="BK3" s="3" t="s">
        <v>192</v>
      </c>
      <c r="BL3" s="3" t="s">
        <v>147</v>
      </c>
      <c r="BM3" s="3" t="s">
        <v>148</v>
      </c>
      <c r="BN3" s="3" t="s">
        <v>149</v>
      </c>
      <c r="BO3" s="3" t="s">
        <v>150</v>
      </c>
      <c r="BP3" s="3" t="s">
        <v>151</v>
      </c>
      <c r="BQ3" s="3" t="s">
        <v>152</v>
      </c>
      <c r="BR3" s="3" t="s">
        <v>153</v>
      </c>
      <c r="BS3" s="3" t="s">
        <v>154</v>
      </c>
      <c r="BT3" s="3" t="s">
        <v>155</v>
      </c>
      <c r="BU3" s="3" t="s">
        <v>156</v>
      </c>
      <c r="BV3" s="3" t="s">
        <v>157</v>
      </c>
      <c r="BW3" s="3" t="s">
        <v>193</v>
      </c>
      <c r="BX3" s="3" t="s">
        <v>158</v>
      </c>
      <c r="BY3" s="3" t="s">
        <v>159</v>
      </c>
      <c r="BZ3" s="3" t="s">
        <v>160</v>
      </c>
      <c r="CA3" s="3" t="s">
        <v>161</v>
      </c>
      <c r="CB3" s="3" t="s">
        <v>162</v>
      </c>
      <c r="CC3" s="3" t="s">
        <v>163</v>
      </c>
      <c r="CD3" s="3" t="s">
        <v>164</v>
      </c>
      <c r="CE3" s="3" t="s">
        <v>165</v>
      </c>
      <c r="CF3" s="3" t="s">
        <v>166</v>
      </c>
      <c r="CG3" s="3" t="s">
        <v>167</v>
      </c>
      <c r="CH3" s="3" t="s">
        <v>168</v>
      </c>
      <c r="CI3" s="46" t="s">
        <v>23</v>
      </c>
    </row>
    <row r="4" spans="2:87" x14ac:dyDescent="0.25">
      <c r="B4" s="6" t="s">
        <v>1148</v>
      </c>
      <c r="C4" s="6" t="s">
        <v>170</v>
      </c>
      <c r="D4" s="6">
        <v>1000</v>
      </c>
      <c r="E4" s="6"/>
      <c r="F4" s="11">
        <v>45778</v>
      </c>
      <c r="G4" s="48">
        <f>IF(ISBLANK(Salary_Payable_Monthly[[#This Row],[Salary During Time Period  Start Date]]),"",EOMONTH(Salary_Payable_Monthly[[#This Row],[Salary During Time Period  Start Date]],-1)+1)</f>
        <v>45778</v>
      </c>
      <c r="H4" s="11">
        <v>46386.044004629628</v>
      </c>
      <c r="I4" s="48">
        <f>IF(ISBLANK(Salary_Payable_Monthly[[#This Row],[Salary During Time Period  Start Date]]),"",EOMONTH(Salary_Payable_Monthly[[#This Row],[Salary During Time Period Stop Date]],0))</f>
        <v>46387</v>
      </c>
      <c r="J4" s="10">
        <f>IF(ISBLANK(Salary_Payable_Monthly[[#This Row],[Salary During Time Period  Start Date]]),"",YEAR(Salary_Payable_Monthly[[#This Row],[Salary During Time Period  Start Date]]))</f>
        <v>2025</v>
      </c>
      <c r="K4" s="10">
        <f>IF(ISBLANK(Salary_Payable_Monthly[[#This Row],[Salary During Time Period  Start Date]]),"",MONTH(Salary_Payable_Monthly[[#This Row],[Salary During Time Period  Start Date]]))</f>
        <v>5</v>
      </c>
      <c r="L4" s="28">
        <f>SUM(Salary_Payable_Monthly[[#This Row],[FY01_M01]:[FY06_M12]])</f>
        <v>19000</v>
      </c>
      <c r="M4" s="28">
        <f>IF(Salary_Payable_Monthly[[#This Row],[Round]]="Round 1",Salary_Payable_Monthly[[#This Row],[Value in Round]]/Round1Price,IF(Salary_Payable_Monthly[[#This Row],[Round]]="Round 2",Salary_Payable_Monthly[[#This Row],[Value in Round]]/Round2Price,IF(Salary_Payable_Monthly[[#This Row],[Round]]="Round 3",Salary_Payable_Monthly[[#This Row],[Value in Round]]/Round3Price,IF(Salary_Payable_Monthly[[#This Row],[Round]]="Round 4",Salary_Payable_Monthly[[#This Row],[Value in Round]]/Round4Price,IF(Salary_Payable_Monthly[[#This Row],[Round]]="Round 5",Salary_Payable_Monthly[[#This Row],[Value in Round]]/Round5Price,IF(Salary_Payable_Monthly[[#This Row],[Round]]="Round 6",Salary_Payable_Monthly[[#This Row],[Value in Round]]/Round6Price,"error"))))))</f>
        <v>6333.333333333333</v>
      </c>
      <c r="N4" s="14">
        <f>IF(Salary_Payable_Monthly[[#This Row],[Round]]="Round 1",Salary_Payable_Monthly[[#This Row],[Value in Round]]/Evaluation1,IF(Salary_Payable_Monthly[[#This Row],[Round]]="Round 2",Salary_Payable_Monthly[[#This Row],[Value in Round]]/Evaluation2,IF(Salary_Payable_Monthly[[#This Row],[Round]]="Round 3",Salary_Payable_Monthly[[#This Row],[Value in Round]]/Evaluation3,IF(Salary_Payable_Monthly[[#This Row],[Round]]="Round 4",Salary_Payable_Monthly[[#This Row],[Value in Round]]/Evaluation4,IF(Salary_Payable_Monthly[[#This Row],[Round]]="Round 5",Salary_Payable_Monthly[[#This Row],[Value in Round]]/Evaluation5,IF(Salary_Payable_Monthly[[#This Row],[Round]]="Round 6",Salary_Payable_Monthly[[#This Row],[Value in Round]]/Evaluation6,"error"))))))</f>
        <v>6.333333333333333E-4</v>
      </c>
      <c r="O4" s="10" t="str">
        <f>IFERROR(IF(OR(FY01_M01&gt;=Salary_Payable_Monthly[[#This Row],[EO_SalaryStopDate]],FY01_M01&lt;=Salary_Payable_Monthly[[#This Row],[EO_SalaryStartDate]]),"",Salary_Payable_Monthly[[#This Row],[Salary During Time Period]]),"")</f>
        <v/>
      </c>
      <c r="P4" s="10" t="str">
        <f>IFERROR(IF(OR(FY01_M02&gt;=Salary_Payable_Monthly[[#This Row],[EO_SalaryStopDate]],FY01_M02&lt;=Salary_Payable_Monthly[[#This Row],[EO_SalaryStartDate]]),"",Salary_Payable_Monthly[[#This Row],[Salary During Time Period]]),"")</f>
        <v/>
      </c>
      <c r="Q4" s="10" t="str">
        <f>IFERROR(IF(OR(FY01_M03&gt;=Salary_Payable_Monthly[[#This Row],[Salary During Time Period Stop Date]],FY01_M03&lt;=Salary_Payable_Monthly[[#This Row],[Salary During Time Period  Start Date]]),"",Salary_Payable_Monthly[[#This Row],[Salary During Time Period]]),"")</f>
        <v/>
      </c>
      <c r="R4" s="10" t="str">
        <f>IFERROR(IF(OR(FY01_M04&gt;=Salary_Payable_Monthly[[#This Row],[Salary During Time Period Stop Date]],FY01_M04&lt;=Salary_Payable_Monthly[[#This Row],[Salary During Time Period  Start Date]]),"",Salary_Payable_Monthly[[#This Row],[Salary During Time Period]]),"")</f>
        <v/>
      </c>
      <c r="S4" s="10" t="str">
        <f>IFERROR(IF(OR(FY01_M05&gt;=Salary_Payable_Monthly[[#This Row],[Salary During Time Period Stop Date]],FY01_M05&lt;=Salary_Payable_Monthly[[#This Row],[Salary During Time Period  Start Date]]),"",Salary_Payable_Monthly[[#This Row],[Salary During Time Period]]),"")</f>
        <v/>
      </c>
      <c r="T4" s="10" t="str">
        <f>IFERROR(IF(OR(FY01_M06&gt;=Salary_Payable_Monthly[[#This Row],[Salary During Time Period Stop Date]],FY01_M06&lt;=Salary_Payable_Monthly[[#This Row],[Salary During Time Period  Start Date]]),"",Salary_Payable_Monthly[[#This Row],[Salary During Time Period]]),"")</f>
        <v/>
      </c>
      <c r="U4" s="10" t="str">
        <f>IFERROR(IF(OR(FY01_M07&gt;=Salary_Payable_Monthly[[#This Row],[Salary During Time Period Stop Date]],FY01_M07&lt;=Salary_Payable_Monthly[[#This Row],[Salary During Time Period  Start Date]]),"",Salary_Payable_Monthly[[#This Row],[Salary During Time Period]]),"")</f>
        <v/>
      </c>
      <c r="V4" s="10" t="str">
        <f>IFERROR(IF(OR(FY01_M08&gt;=Salary_Payable_Monthly[[#This Row],[Salary During Time Period Stop Date]],FY01_M08&lt;=Salary_Payable_Monthly[[#This Row],[Salary During Time Period  Start Date]]),"",Salary_Payable_Monthly[[#This Row],[Salary During Time Period]]),"")</f>
        <v/>
      </c>
      <c r="W4" s="10" t="str">
        <f>IFERROR(IF(OR(FY01_M09&gt;=Salary_Payable_Monthly[[#This Row],[Salary During Time Period Stop Date]],FY01_M09&lt;=Salary_Payable_Monthly[[#This Row],[Salary During Time Period  Start Date]]),"",Salary_Payable_Monthly[[#This Row],[Salary During Time Period]]),"")</f>
        <v/>
      </c>
      <c r="X4" s="10" t="str">
        <f>IFERROR(IF(OR(FY01_M10&gt;=Salary_Payable_Monthly[[#This Row],[Salary During Time Period Stop Date]],FY01_M10&lt;=Salary_Payable_Monthly[[#This Row],[Salary During Time Period  Start Date]]),"",Salary_Payable_Monthly[[#This Row],[Salary During Time Period]]),"")</f>
        <v/>
      </c>
      <c r="Y4" s="10" t="str">
        <f>IFERROR(IF(OR(FY01_M11&gt;=Salary_Payable_Monthly[[#This Row],[Salary During Time Period Stop Date]],FY01_M11&lt;=Salary_Payable_Monthly[[#This Row],[Salary During Time Period  Start Date]]),"",Salary_Payable_Monthly[[#This Row],[Salary During Time Period]]),"")</f>
        <v/>
      </c>
      <c r="Z4" s="10" t="str">
        <f>IFERROR(IF(OR(FY01_M12&gt;=Salary_Payable_Monthly[[#This Row],[Salary During Time Period Stop Date]],FY01_M12&lt;=Salary_Payable_Monthly[[#This Row],[Salary During Time Period  Start Date]]),"",Salary_Payable_Monthly[[#This Row],[Salary During Time Period]]),"")</f>
        <v/>
      </c>
      <c r="AA4" s="10" t="str">
        <f>IFERROR(IF(OR(FY02_M01&gt;=Salary_Payable_Monthly[[#This Row],[Salary During Time Period Stop Date]],FY02_M01&lt;=Salary_Payable_Monthly[[#This Row],[Salary During Time Period  Start Date]]),"",Salary_Payable_Monthly[[#This Row],[Salary During Time Period]]),"")</f>
        <v/>
      </c>
      <c r="AB4" s="10" t="str">
        <f>IFERROR(IF(OR(FY02_M02&gt;=Salary_Payable_Monthly[[#This Row],[Salary During Time Period Stop Date]],FY02_M02&lt;=Salary_Payable_Monthly[[#This Row],[Salary During Time Period  Start Date]]),"",Salary_Payable_Monthly[[#This Row],[Salary During Time Period]]),"")</f>
        <v/>
      </c>
      <c r="AC4" s="10" t="str">
        <f>IFERROR(IF(OR(FY02_M03&gt;=Salary_Payable_Monthly[[#This Row],[Salary During Time Period Stop Date]],FY02_M03&lt;=Salary_Payable_Monthly[[#This Row],[Salary During Time Period  Start Date]]),"",Salary_Payable_Monthly[[#This Row],[Salary During Time Period]]),"")</f>
        <v/>
      </c>
      <c r="AD4" s="10" t="str">
        <f>IFERROR(IF(OR(FY02_M04&gt;=Salary_Payable_Monthly[[#This Row],[Salary During Time Period Stop Date]],FY02_M04&lt;=Salary_Payable_Monthly[[#This Row],[Salary During Time Period  Start Date]]),"",Salary_Payable_Monthly[[#This Row],[Salary During Time Period]]),"")</f>
        <v/>
      </c>
      <c r="AE4" s="10" t="str">
        <f>IFERROR(IF(OR(FY02_M05&gt;=Salary_Payable_Monthly[[#This Row],[Salary During Time Period Stop Date]],FY02_M05&lt;=Salary_Payable_Monthly[[#This Row],[Salary During Time Period  Start Date]]),"",Salary_Payable_Monthly[[#This Row],[Salary During Time Period]]),"")</f>
        <v/>
      </c>
      <c r="AF4" s="10">
        <f>IFERROR(IF(OR(FY02_M06&gt;=Salary_Payable_Monthly[[#This Row],[Salary During Time Period Stop Date]],FY02_M06&lt;=Salary_Payable_Monthly[[#This Row],[Salary During Time Period  Start Date]]),"",Salary_Payable_Monthly[[#This Row],[Salary During Time Period]]),"")</f>
        <v>1000</v>
      </c>
      <c r="AG4" s="10">
        <f>IFERROR(IF(OR(FY02_M07&gt;=Salary_Payable_Monthly[[#This Row],[Salary During Time Period Stop Date]],FY02_M07&lt;=Salary_Payable_Monthly[[#This Row],[Salary During Time Period  Start Date]]),"",Salary_Payable_Monthly[[#This Row],[Salary During Time Period]]),"")</f>
        <v>1000</v>
      </c>
      <c r="AH4" s="10">
        <f>IFERROR(IF(OR(FY02_M08&gt;=Salary_Payable_Monthly[[#This Row],[Salary During Time Period Stop Date]],FY02_M08&lt;=Salary_Payable_Monthly[[#This Row],[Salary During Time Period  Start Date]]),"",Salary_Payable_Monthly[[#This Row],[Salary During Time Period]]),"")</f>
        <v>1000</v>
      </c>
      <c r="AI4" s="10">
        <f>IFERROR(IF(OR(FY02_M09&gt;=Salary_Payable_Monthly[[#This Row],[Salary During Time Period Stop Date]],FY02_M09&lt;=Salary_Payable_Monthly[[#This Row],[Salary During Time Period  Start Date]]),"",Salary_Payable_Monthly[[#This Row],[Salary During Time Period]]),"")</f>
        <v>1000</v>
      </c>
      <c r="AJ4" s="10">
        <f>IFERROR(IF(OR(FY02_M10&gt;=Salary_Payable_Monthly[[#This Row],[Salary During Time Period Stop Date]],FY02_M10&lt;=Salary_Payable_Monthly[[#This Row],[Salary During Time Period  Start Date]]),"",Salary_Payable_Monthly[[#This Row],[Salary During Time Period]]),"")</f>
        <v>1000</v>
      </c>
      <c r="AK4" s="10">
        <f>IFERROR(IF(OR(FY02_M11&gt;=Salary_Payable_Monthly[[#This Row],[Salary During Time Period Stop Date]],FY02_M11&lt;=Salary_Payable_Monthly[[#This Row],[Salary During Time Period  Start Date]]),"",Salary_Payable_Monthly[[#This Row],[Salary During Time Period]]),"")</f>
        <v>1000</v>
      </c>
      <c r="AL4" s="10">
        <f>IFERROR(IF(OR(FY02_M12&gt;=Salary_Payable_Monthly[[#This Row],[Salary During Time Period Stop Date]],FY02_M12&lt;=Salary_Payable_Monthly[[#This Row],[Salary During Time Period  Start Date]]),"",Salary_Payable_Monthly[[#This Row],[Salary During Time Period]]),"")</f>
        <v>1000</v>
      </c>
      <c r="AM4" s="10">
        <f>IFERROR(IF(OR(FY03_M01&gt;=Salary_Payable_Monthly[[#This Row],[Salary During Time Period Stop Date]],FY03_M01&lt;=Salary_Payable_Monthly[[#This Row],[Salary During Time Period  Start Date]]),"",Salary_Payable_Monthly[[#This Row],[Salary During Time Period]]),"")</f>
        <v>1000</v>
      </c>
      <c r="AN4" s="10">
        <f>IFERROR(IF(OR(FY03_M02&gt;=Salary_Payable_Monthly[[#This Row],[Salary During Time Period Stop Date]],FY03_M02&lt;=Salary_Payable_Monthly[[#This Row],[Salary During Time Period  Start Date]]),"",Salary_Payable_Monthly[[#This Row],[Salary During Time Period]]),"")</f>
        <v>1000</v>
      </c>
      <c r="AO4" s="10">
        <f>IFERROR(IF(OR(FY03_M03&gt;=Salary_Payable_Monthly[[#This Row],[Salary During Time Period Stop Date]],FY03_M03&lt;=Salary_Payable_Monthly[[#This Row],[Salary During Time Period  Start Date]]),"",Salary_Payable_Monthly[[#This Row],[Salary During Time Period]]),"")</f>
        <v>1000</v>
      </c>
      <c r="AP4" s="10">
        <f>IFERROR(IF(OR(FY03_M04&gt;=Salary_Payable_Monthly[[#This Row],[Salary During Time Period Stop Date]],FY03_M04&lt;=Salary_Payable_Monthly[[#This Row],[Salary During Time Period  Start Date]]),"",Salary_Payable_Monthly[[#This Row],[Salary During Time Period]]),"")</f>
        <v>1000</v>
      </c>
      <c r="AQ4" s="10">
        <f>IFERROR(IF(OR(FY03_M05&gt;=Salary_Payable_Monthly[[#This Row],[Salary During Time Period Stop Date]],FY03_M05&lt;=Salary_Payable_Monthly[[#This Row],[Salary During Time Period  Start Date]]),"",Salary_Payable_Monthly[[#This Row],[Salary During Time Period]]),"")</f>
        <v>1000</v>
      </c>
      <c r="AR4" s="10">
        <f>IFERROR(IF(OR(FY03_M06&gt;=Salary_Payable_Monthly[[#This Row],[Salary During Time Period Stop Date]],FY03_M06&lt;=Salary_Payable_Monthly[[#This Row],[Salary During Time Period  Start Date]]),"",Salary_Payable_Monthly[[#This Row],[Salary During Time Period]]),"")</f>
        <v>1000</v>
      </c>
      <c r="AS4" s="10">
        <f>IFERROR(IF(OR(FY03_M07&gt;=Salary_Payable_Monthly[[#This Row],[Salary During Time Period Stop Date]],FY03_M07&lt;=Salary_Payable_Monthly[[#This Row],[Salary During Time Period  Start Date]]),"",Salary_Payable_Monthly[[#This Row],[Salary During Time Period]]),"")</f>
        <v>1000</v>
      </c>
      <c r="AT4" s="10">
        <f>IFERROR(IF(OR(FY03_M08&gt;=Salary_Payable_Monthly[[#This Row],[Salary During Time Period Stop Date]],FY03_M08&lt;=Salary_Payable_Monthly[[#This Row],[Salary During Time Period  Start Date]]),"",Salary_Payable_Monthly[[#This Row],[Salary During Time Period]]),"")</f>
        <v>1000</v>
      </c>
      <c r="AU4" s="10">
        <f>IFERROR(IF(OR(FY03_M09&gt;=Salary_Payable_Monthly[[#This Row],[Salary During Time Period Stop Date]],FY03_M09&lt;=Salary_Payable_Monthly[[#This Row],[Salary During Time Period  Start Date]]),"",Salary_Payable_Monthly[[#This Row],[Salary During Time Period]]),"")</f>
        <v>1000</v>
      </c>
      <c r="AV4" s="10">
        <f>IFERROR(IF(OR(FY03_M10&gt;=Salary_Payable_Monthly[[#This Row],[Salary During Time Period Stop Date]],FY03_M10&lt;=Salary_Payable_Monthly[[#This Row],[Salary During Time Period  Start Date]]),"",Salary_Payable_Monthly[[#This Row],[Salary During Time Period]]),"")</f>
        <v>1000</v>
      </c>
      <c r="AW4" s="10">
        <f>IFERROR(IF(OR(FY03_M11&gt;=Salary_Payable_Monthly[[#This Row],[Salary During Time Period Stop Date]],FY03_M11&lt;=Salary_Payable_Monthly[[#This Row],[Salary During Time Period  Start Date]]),"",Salary_Payable_Monthly[[#This Row],[Salary During Time Period]]),"")</f>
        <v>1000</v>
      </c>
      <c r="AX4" s="10">
        <f>IFERROR(IF(OR(FY03_M12&gt;=Salary_Payable_Monthly[[#This Row],[Salary During Time Period Stop Date]],FY03_M12&lt;=Salary_Payable_Monthly[[#This Row],[Salary During Time Period  Start Date]]),"",Salary_Payable_Monthly[[#This Row],[Salary During Time Period]]),"")</f>
        <v>1000</v>
      </c>
      <c r="AY4" s="18" t="str" cm="1">
        <f t="array" ref="AY4">IFERROR(IF(OR(FY04_M1&gt;=Salary_Payable_Monthly[[#This Row],[Salary During Time Period Stop Date]],FY04_M1&lt;=Salary_Payable_Monthly[[#This Row],[Salary During Time Period  Start Date]]),"",Salary_Payable_Monthly[[#This Row],[Salary During Time Period]]),"")</f>
        <v/>
      </c>
      <c r="AZ4" s="18" t="str">
        <f>IFERROR(IF(OR(FY04_M02&gt;=Salary_Payable_Monthly[[#This Row],[Salary During Time Period Stop Date]],FY04_M02&lt;=Salary_Payable_Monthly[[#This Row],[Salary During Time Period  Start Date]]),"",Salary_Payable_Monthly[[#This Row],[Salary During Time Period]]),"")</f>
        <v/>
      </c>
      <c r="BA4" s="18" t="str">
        <f>IFERROR(IF(OR(FY04_M03&gt;=Salary_Payable_Monthly[[#This Row],[Salary During Time Period Stop Date]],FY04_M03&lt;=Salary_Payable_Monthly[[#This Row],[Salary During Time Period  Start Date]]),"",Salary_Payable_Monthly[[#This Row],[Salary During Time Period]]),"")</f>
        <v/>
      </c>
      <c r="BB4" s="18" t="str">
        <f>IFERROR(IF(OR(FY04_M04&gt;=Salary_Payable_Monthly[[#This Row],[Salary During Time Period Stop Date]],FY04_M04&lt;=Salary_Payable_Monthly[[#This Row],[Salary During Time Period  Start Date]]),"",Salary_Payable_Monthly[[#This Row],[Salary During Time Period]]),"")</f>
        <v/>
      </c>
      <c r="BC4" s="18" t="str">
        <f>IFERROR(IF(OR(FY04_M05&gt;=Salary_Payable_Monthly[[#This Row],[Salary During Time Period Stop Date]],FY04_M05&lt;=Salary_Payable_Monthly[[#This Row],[Salary During Time Period  Start Date]]),"",Salary_Payable_Monthly[[#This Row],[Salary During Time Period]]),"")</f>
        <v/>
      </c>
      <c r="BD4" s="18" t="str">
        <f>IFERROR(IF(OR(FY04_M06&gt;=Salary_Payable_Monthly[[#This Row],[Salary During Time Period Stop Date]],FY04_M06&lt;=Salary_Payable_Monthly[[#This Row],[Salary During Time Period  Start Date]]),"",Salary_Payable_Monthly[[#This Row],[Salary During Time Period]]),"")</f>
        <v/>
      </c>
      <c r="BE4" s="18" t="str">
        <f>IFERROR(IF(OR(FY04_M07&gt;=Salary_Payable_Monthly[[#This Row],[Salary During Time Period Stop Date]],FY04_M07&lt;=Salary_Payable_Monthly[[#This Row],[Salary During Time Period  Start Date]]),"",Salary_Payable_Monthly[[#This Row],[Salary During Time Period]]),"")</f>
        <v/>
      </c>
      <c r="BF4" s="18" t="str">
        <f>IFERROR(IF(OR(FY04_M08&gt;=Salary_Payable_Monthly[[#This Row],[Salary During Time Period Stop Date]],FY04_M08&lt;=Salary_Payable_Monthly[[#This Row],[Salary During Time Period  Start Date]]),"",Salary_Payable_Monthly[[#This Row],[Salary During Time Period]]),"")</f>
        <v/>
      </c>
      <c r="BG4" s="18" t="str">
        <f>IFERROR(IF(OR(FY04_M09&gt;=Salary_Payable_Monthly[[#This Row],[Salary During Time Period Stop Date]],FY04_M09&lt;=Salary_Payable_Monthly[[#This Row],[Salary During Time Period  Start Date]]),"",Salary_Payable_Monthly[[#This Row],[Salary During Time Period]]),"")</f>
        <v/>
      </c>
      <c r="BH4" s="18" t="str">
        <f>IFERROR(IF(OR(FY04_M10&gt;=Salary_Payable_Monthly[[#This Row],[Salary During Time Period Stop Date]],FY04_M10&lt;=Salary_Payable_Monthly[[#This Row],[Salary During Time Period  Start Date]]),"",Salary_Payable_Monthly[[#This Row],[Salary During Time Period]]),"")</f>
        <v/>
      </c>
      <c r="BI4" s="18" t="str">
        <f>IFERROR(IF(OR(FY04_M11&gt;=Salary_Payable_Monthly[[#This Row],[Salary During Time Period Stop Date]],FY04_M11&lt;=Salary_Payable_Monthly[[#This Row],[Salary During Time Period  Start Date]]),"",Salary_Payable_Monthly[[#This Row],[Salary During Time Period]]),"")</f>
        <v/>
      </c>
      <c r="BJ4" s="18" t="str">
        <f>IFERROR(IF(OR(FY04_M12&gt;=Salary_Payable_Monthly[[#This Row],[Salary During Time Period Stop Date]],FY04_M12&lt;=Salary_Payable_Monthly[[#This Row],[Salary During Time Period  Start Date]]),"",Salary_Payable_Monthly[[#This Row],[Salary During Time Period]]),"")</f>
        <v/>
      </c>
      <c r="BK4" s="18" t="str">
        <f>IFERROR(IF(OR(FY05_M01&gt;=Salary_Payable_Monthly[[#This Row],[Salary During Time Period Stop Date]],FY05_M01&lt;=Salary_Payable_Monthly[[#This Row],[Salary During Time Period  Start Date]]),"",Salary_Payable_Monthly[[#This Row],[Salary During Time Period]]),"")</f>
        <v/>
      </c>
      <c r="BL4" s="18" t="str">
        <f>IFERROR(IF(OR(FY05_M02&gt;=Salary_Payable_Monthly[[#This Row],[Salary During Time Period Stop Date]],FY05_M02&lt;=Salary_Payable_Monthly[[#This Row],[Salary During Time Period  Start Date]]),"",Salary_Payable_Monthly[[#This Row],[Salary During Time Period]]),"")</f>
        <v/>
      </c>
      <c r="BM4" s="18" t="str">
        <f>IFERROR(IF(OR(FY05_M03&gt;=Salary_Payable_Monthly[[#This Row],[Salary During Time Period Stop Date]],FY05_M03&lt;=Salary_Payable_Monthly[[#This Row],[Salary During Time Period  Start Date]]),"",Salary_Payable_Monthly[[#This Row],[Salary During Time Period]]),"")</f>
        <v/>
      </c>
      <c r="BN4" s="18" t="str">
        <f>IFERROR(IF(OR(FY05_M04&gt;=Salary_Payable_Monthly[[#This Row],[Salary During Time Period Stop Date]],FY05_M04&lt;=Salary_Payable_Monthly[[#This Row],[Salary During Time Period  Start Date]]),"",Salary_Payable_Monthly[[#This Row],[Salary During Time Period]]),"")</f>
        <v/>
      </c>
      <c r="BO4" s="18" t="str">
        <f>IFERROR(IF(OR(FY05_M05&gt;=Salary_Payable_Monthly[[#This Row],[Salary During Time Period Stop Date]],FY05_M05&lt;=Salary_Payable_Monthly[[#This Row],[Salary During Time Period  Start Date]]),"",Salary_Payable_Monthly[[#This Row],[Salary During Time Period]]),"")</f>
        <v/>
      </c>
      <c r="BP4" s="18" t="str">
        <f>IFERROR(IF(OR(FY05_M06&gt;=Salary_Payable_Monthly[[#This Row],[Salary During Time Period Stop Date]],FY05_M06&lt;=Salary_Payable_Monthly[[#This Row],[Salary During Time Period  Start Date]]),"",Salary_Payable_Monthly[[#This Row],[Salary During Time Period]]),"")</f>
        <v/>
      </c>
      <c r="BQ4" s="18" t="str">
        <f>IFERROR(IF(OR(FY05_M07&gt;=Salary_Payable_Monthly[[#This Row],[Salary During Time Period Stop Date]],FY05_M07&lt;=Salary_Payable_Monthly[[#This Row],[Salary During Time Period  Start Date]]),"",Salary_Payable_Monthly[[#This Row],[Salary During Time Period]]),"")</f>
        <v/>
      </c>
      <c r="BR4" s="18" t="str">
        <f>IFERROR(IF(OR(FY05_M08&gt;=Salary_Payable_Monthly[[#This Row],[Salary During Time Period Stop Date]],FY05_M08&lt;=Salary_Payable_Monthly[[#This Row],[Salary During Time Period  Start Date]]),"",Salary_Payable_Monthly[[#This Row],[Salary During Time Period]]),"")</f>
        <v/>
      </c>
      <c r="BS4" s="18" t="str">
        <f>IFERROR(IF(OR(FY05_M09&gt;=Salary_Payable_Monthly[[#This Row],[Salary During Time Period Stop Date]],FY05_M09&lt;=Salary_Payable_Monthly[[#This Row],[Salary During Time Period  Start Date]]),"",Salary_Payable_Monthly[[#This Row],[Salary During Time Period]]),"")</f>
        <v/>
      </c>
      <c r="BT4" s="18" t="str">
        <f>IFERROR(IF(OR(FY05_M10&gt;=Salary_Payable_Monthly[[#This Row],[Salary During Time Period Stop Date]],FY05_M10&lt;=Salary_Payable_Monthly[[#This Row],[Salary During Time Period  Start Date]]),"",Salary_Payable_Monthly[[#This Row],[Salary During Time Period]]),"")</f>
        <v/>
      </c>
      <c r="BU4" s="18" t="str">
        <f>IFERROR(IF(OR(FY05_M11&gt;=Salary_Payable_Monthly[[#This Row],[Salary During Time Period Stop Date]],FY05_M11&lt;=Salary_Payable_Monthly[[#This Row],[Salary During Time Period  Start Date]]),"",Salary_Payable_Monthly[[#This Row],[Salary During Time Period]]),"")</f>
        <v/>
      </c>
      <c r="BV4" s="18" t="str">
        <f>IFERROR(IF(OR(FY05_M12&gt;=Salary_Payable_Monthly[[#This Row],[Salary During Time Period Stop Date]],FY05_M12&lt;=Salary_Payable_Monthly[[#This Row],[Salary During Time Period  Start Date]]),"",Salary_Payable_Monthly[[#This Row],[Salary During Time Period]]),"")</f>
        <v/>
      </c>
      <c r="BW4" s="18" t="str">
        <f>IFERROR(IF(OR(FY06_M01&gt;=Salary_Payable_Monthly[[#This Row],[Salary During Time Period Stop Date]],FY06_M01&lt;=Salary_Payable_Monthly[[#This Row],[Salary During Time Period  Start Date]]),"",Salary_Payable_Monthly[[#This Row],[Salary During Time Period]]),"")</f>
        <v/>
      </c>
      <c r="BX4" s="18" t="str">
        <f>IFERROR(IF(OR(FY06_M02&gt;=Salary_Payable_Monthly[[#This Row],[Salary During Time Period Stop Date]],FY06_M02&lt;=Salary_Payable_Monthly[[#This Row],[Salary During Time Period  Start Date]]),"",Salary_Payable_Monthly[[#This Row],[Salary During Time Period]]),"")</f>
        <v/>
      </c>
      <c r="BY4" s="18" t="str">
        <f>IFERROR(IF(OR(FY06_M03&gt;=Salary_Payable_Monthly[[#This Row],[Salary During Time Period Stop Date]],FY06_M03&lt;=Salary_Payable_Monthly[[#This Row],[Salary During Time Period  Start Date]]),"",Salary_Payable_Monthly[[#This Row],[Salary During Time Period]]),"")</f>
        <v/>
      </c>
      <c r="BZ4" s="18" t="str">
        <f>IFERROR(IF(OR(FY06_M04&gt;=Salary_Payable_Monthly[[#This Row],[Salary During Time Period Stop Date]],FY06_M04&lt;=Salary_Payable_Monthly[[#This Row],[Salary During Time Period  Start Date]]),"",Salary_Payable_Monthly[[#This Row],[Salary During Time Period]]),"")</f>
        <v/>
      </c>
      <c r="CA4" s="18" t="str">
        <f>IFERROR(IF(OR(FY06_M05&gt;=Salary_Payable_Monthly[[#This Row],[Salary During Time Period Stop Date]],FY06_M05&lt;=Salary_Payable_Monthly[[#This Row],[Salary During Time Period  Start Date]]),"",Salary_Payable_Monthly[[#This Row],[Salary During Time Period]]),"")</f>
        <v/>
      </c>
      <c r="CB4" s="18" t="str">
        <f>IFERROR(IF(OR(FY06_M06&gt;=Salary_Payable_Monthly[[#This Row],[Salary During Time Period Stop Date]],FY06_M06&lt;=Salary_Payable_Monthly[[#This Row],[Salary During Time Period  Start Date]]),"",Salary_Payable_Monthly[[#This Row],[Salary During Time Period]]),"")</f>
        <v/>
      </c>
      <c r="CC4" s="18" t="str">
        <f>IFERROR(IF(OR(FY06_M07&gt;=Salary_Payable_Monthly[[#This Row],[Salary During Time Period Stop Date]],FY06_M07&lt;=Salary_Payable_Monthly[[#This Row],[Salary During Time Period  Start Date]]),"",Salary_Payable_Monthly[[#This Row],[Salary During Time Period]]),"")</f>
        <v/>
      </c>
      <c r="CD4" s="18" t="str">
        <f>IFERROR(IF(OR(FY06_M08&gt;=Salary_Payable_Monthly[[#This Row],[Salary During Time Period Stop Date]],FY06_M08&lt;=Salary_Payable_Monthly[[#This Row],[Salary During Time Period  Start Date]]),"",Salary_Payable_Monthly[[#This Row],[Salary During Time Period]]),"")</f>
        <v/>
      </c>
      <c r="CE4" s="18" t="str">
        <f>IFERROR(IF(OR(FY06_M09&gt;=Salary_Payable_Monthly[[#This Row],[Salary During Time Period Stop Date]],FY06_M09&lt;=Salary_Payable_Monthly[[#This Row],[Salary During Time Period  Start Date]]),"",Salary_Payable_Monthly[[#This Row],[Salary During Time Period]]),"")</f>
        <v/>
      </c>
      <c r="CF4" s="18" t="str">
        <f>IFERROR(IF(OR(FY06_M10&gt;=Salary_Payable_Monthly[[#This Row],[Salary During Time Period Stop Date]],FY06_M10&lt;=Salary_Payable_Monthly[[#This Row],[Salary During Time Period  Start Date]]),"",Salary_Payable_Monthly[[#This Row],[Salary During Time Period]]),"")</f>
        <v/>
      </c>
      <c r="CG4" s="18" t="str">
        <f>IFERROR(IF(OR(FY06_M11&gt;=Salary_Payable_Monthly[[#This Row],[Salary During Time Period Stop Date]],FY06_M11&lt;=Salary_Payable_Monthly[[#This Row],[Salary During Time Period  Start Date]]),"",Salary_Payable_Monthly[[#This Row],[Salary During Time Period]]),"")</f>
        <v/>
      </c>
      <c r="CH4" s="18" t="str">
        <f>IFERROR(IF(OR(FY06_M12&gt;=Salary_Payable_Monthly[[#This Row],[Salary During Time Period Stop Date]],FY06_M12&lt;=Salary_Payable_Monthly[[#This Row],[Salary During Time Period  Start Date]]),"",Salary_Payable_Monthly[[#This Row],[Salary During Time Period]]),"")</f>
        <v/>
      </c>
      <c r="CI4" s="18"/>
    </row>
    <row r="5" spans="2:87" x14ac:dyDescent="0.25">
      <c r="B5" s="6"/>
      <c r="C5" s="6" t="s">
        <v>172</v>
      </c>
      <c r="D5" s="6"/>
      <c r="E5" s="6"/>
      <c r="F5" s="11"/>
      <c r="G5" s="48" t="str">
        <f>IF(ISBLANK(Salary_Payable_Monthly[[#This Row],[Salary During Time Period  Start Date]]),"",EOMONTH(Salary_Payable_Monthly[[#This Row],[Salary During Time Period  Start Date]],-1)+1)</f>
        <v/>
      </c>
      <c r="H5" s="11">
        <v>46611.465381944443</v>
      </c>
      <c r="I5" s="48" t="str">
        <f>IF(ISBLANK(Salary_Payable_Monthly[[#This Row],[Salary During Time Period  Start Date]]),"",EOMONTH(Salary_Payable_Monthly[[#This Row],[Salary During Time Period Stop Date]],0))</f>
        <v/>
      </c>
      <c r="J5" s="10" t="str">
        <f>IF(ISBLANK(Salary_Payable_Monthly[[#This Row],[Salary During Time Period  Start Date]]),"",YEAR(Salary_Payable_Monthly[[#This Row],[Salary During Time Period  Start Date]]))</f>
        <v/>
      </c>
      <c r="K5" s="10" t="str">
        <f>IF(ISBLANK(Salary_Payable_Monthly[[#This Row],[Salary During Time Period  Start Date]]),"",MONTH(Salary_Payable_Monthly[[#This Row],[Salary During Time Period  Start Date]]))</f>
        <v/>
      </c>
      <c r="L5" s="28">
        <f>SUM(Salary_Payable_Monthly[[#This Row],[FY01_M01]:[FY06_M12]])</f>
        <v>0</v>
      </c>
      <c r="M5" s="28">
        <f>IF(Salary_Payable_Monthly[[#This Row],[Round]]="Round 1",Salary_Payable_Monthly[[#This Row],[Value in Round]]/Round1Price,IF(Salary_Payable_Monthly[[#This Row],[Round]]="Round 2",Salary_Payable_Monthly[[#This Row],[Value in Round]]/Round2Price,IF(Salary_Payable_Monthly[[#This Row],[Round]]="Round 3",Salary_Payable_Monthly[[#This Row],[Value in Round]]/Round3Price,IF(Salary_Payable_Monthly[[#This Row],[Round]]="Round 4",Salary_Payable_Monthly[[#This Row],[Value in Round]]/Round4Price,IF(Salary_Payable_Monthly[[#This Row],[Round]]="Round 5",Salary_Payable_Monthly[[#This Row],[Value in Round]]/Round5Price,IF(Salary_Payable_Monthly[[#This Row],[Round]]="Round 6",Salary_Payable_Monthly[[#This Row],[Value in Round]]/Round6Price,"error"))))))</f>
        <v>0</v>
      </c>
      <c r="N5" s="14">
        <f>IF(Salary_Payable_Monthly[[#This Row],[Round]]="Round 1",Salary_Payable_Monthly[[#This Row],[Value in Round]]/Evaluation1,IF(Salary_Payable_Monthly[[#This Row],[Round]]="Round 2",Salary_Payable_Monthly[[#This Row],[Value in Round]]/Evaluation2,IF(Salary_Payable_Monthly[[#This Row],[Round]]="Round 3",Salary_Payable_Monthly[[#This Row],[Value in Round]]/Evaluation3,IF(Salary_Payable_Monthly[[#This Row],[Round]]="Round 4",Salary_Payable_Monthly[[#This Row],[Value in Round]]/Evaluation4,IF(Salary_Payable_Monthly[[#This Row],[Round]]="Round 5",Salary_Payable_Monthly[[#This Row],[Value in Round]]/Evaluation5,IF(Salary_Payable_Monthly[[#This Row],[Round]]="Round 6",Salary_Payable_Monthly[[#This Row],[Value in Round]]/Evaluation6,"error"))))))</f>
        <v>0</v>
      </c>
      <c r="O5" s="10" t="str">
        <f>IFERROR(IF(OR(FY01_M01&gt;=Salary_Payable_Monthly[[#This Row],[EO_SalaryStopDate]],FY01_M01&lt;=Salary_Payable_Monthly[[#This Row],[EO_SalaryStartDate]]),"",Salary_Payable_Monthly[[#This Row],[Salary During Time Period]]),"")</f>
        <v/>
      </c>
      <c r="P5" s="10" t="str">
        <f>IFERROR(IF(OR(FY01_M02&gt;=Salary_Payable_Monthly[[#This Row],[EO_SalaryStopDate]],FY01_M02&lt;=Salary_Payable_Monthly[[#This Row],[EO_SalaryStartDate]]),"",Salary_Payable_Monthly[[#This Row],[Salary During Time Period]]),"")</f>
        <v/>
      </c>
      <c r="Q5" s="10">
        <f>IFERROR(IF(OR(FY01_M03&gt;=Salary_Payable_Monthly[[#This Row],[Salary During Time Period Stop Date]],FY01_M03&lt;=Salary_Payable_Monthly[[#This Row],[Salary During Time Period  Start Date]]),"",Salary_Payable_Monthly[[#This Row],[Salary During Time Period]]),"")</f>
        <v>0</v>
      </c>
      <c r="R5" s="10">
        <f>IFERROR(IF(OR(FY01_M04&gt;=Salary_Payable_Monthly[[#This Row],[Salary During Time Period Stop Date]],FY01_M04&lt;=Salary_Payable_Monthly[[#This Row],[Salary During Time Period  Start Date]]),"",Salary_Payable_Monthly[[#This Row],[Salary During Time Period]]),"")</f>
        <v>0</v>
      </c>
      <c r="S5" s="10">
        <f>IFERROR(IF(OR(FY01_M05&gt;=Salary_Payable_Monthly[[#This Row],[Salary During Time Period Stop Date]],FY01_M05&lt;=Salary_Payable_Monthly[[#This Row],[Salary During Time Period  Start Date]]),"",Salary_Payable_Monthly[[#This Row],[Salary During Time Period]]),"")</f>
        <v>0</v>
      </c>
      <c r="T5" s="10">
        <f>IFERROR(IF(OR(FY01_M06&gt;=Salary_Payable_Monthly[[#This Row],[Salary During Time Period Stop Date]],FY01_M06&lt;=Salary_Payable_Monthly[[#This Row],[Salary During Time Period  Start Date]]),"",Salary_Payable_Monthly[[#This Row],[Salary During Time Period]]),"")</f>
        <v>0</v>
      </c>
      <c r="U5" s="10">
        <f>IFERROR(IF(OR(FY01_M07&gt;=Salary_Payable_Monthly[[#This Row],[Salary During Time Period Stop Date]],FY01_M07&lt;=Salary_Payable_Monthly[[#This Row],[Salary During Time Period  Start Date]]),"",Salary_Payable_Monthly[[#This Row],[Salary During Time Period]]),"")</f>
        <v>0</v>
      </c>
      <c r="V5" s="10">
        <f>IFERROR(IF(OR(FY01_M08&gt;=Salary_Payable_Monthly[[#This Row],[Salary During Time Period Stop Date]],FY01_M08&lt;=Salary_Payable_Monthly[[#This Row],[Salary During Time Period  Start Date]]),"",Salary_Payable_Monthly[[#This Row],[Salary During Time Period]]),"")</f>
        <v>0</v>
      </c>
      <c r="W5" s="10">
        <f>IFERROR(IF(OR(FY01_M09&gt;=Salary_Payable_Monthly[[#This Row],[Salary During Time Period Stop Date]],FY01_M09&lt;=Salary_Payable_Monthly[[#This Row],[Salary During Time Period  Start Date]]),"",Salary_Payable_Monthly[[#This Row],[Salary During Time Period]]),"")</f>
        <v>0</v>
      </c>
      <c r="X5" s="10">
        <f>IFERROR(IF(OR(FY01_M10&gt;=Salary_Payable_Monthly[[#This Row],[Salary During Time Period Stop Date]],FY01_M10&lt;=Salary_Payable_Monthly[[#This Row],[Salary During Time Period  Start Date]]),"",Salary_Payable_Monthly[[#This Row],[Salary During Time Period]]),"")</f>
        <v>0</v>
      </c>
      <c r="Y5" s="10">
        <f>IFERROR(IF(OR(FY01_M11&gt;=Salary_Payable_Monthly[[#This Row],[Salary During Time Period Stop Date]],FY01_M11&lt;=Salary_Payable_Monthly[[#This Row],[Salary During Time Period  Start Date]]),"",Salary_Payable_Monthly[[#This Row],[Salary During Time Period]]),"")</f>
        <v>0</v>
      </c>
      <c r="Z5" s="10">
        <f>IFERROR(IF(OR(FY01_M12&gt;=Salary_Payable_Monthly[[#This Row],[Salary During Time Period Stop Date]],FY01_M12&lt;=Salary_Payable_Monthly[[#This Row],[Salary During Time Period  Start Date]]),"",Salary_Payable_Monthly[[#This Row],[Salary During Time Period]]),"")</f>
        <v>0</v>
      </c>
      <c r="AA5" s="10">
        <f>IFERROR(IF(OR(FY02_M01&gt;=Salary_Payable_Monthly[[#This Row],[Salary During Time Period Stop Date]],FY02_M01&lt;=Salary_Payable_Monthly[[#This Row],[Salary During Time Period  Start Date]]),"",Salary_Payable_Monthly[[#This Row],[Salary During Time Period]]),"")</f>
        <v>0</v>
      </c>
      <c r="AB5" s="10">
        <f>IFERROR(IF(OR(FY02_M02&gt;=Salary_Payable_Monthly[[#This Row],[Salary During Time Period Stop Date]],FY02_M02&lt;=Salary_Payable_Monthly[[#This Row],[Salary During Time Period  Start Date]]),"",Salary_Payable_Monthly[[#This Row],[Salary During Time Period]]),"")</f>
        <v>0</v>
      </c>
      <c r="AC5" s="10">
        <f>IFERROR(IF(OR(FY02_M03&gt;=Salary_Payable_Monthly[[#This Row],[Salary During Time Period Stop Date]],FY02_M03&lt;=Salary_Payable_Monthly[[#This Row],[Salary During Time Period  Start Date]]),"",Salary_Payable_Monthly[[#This Row],[Salary During Time Period]]),"")</f>
        <v>0</v>
      </c>
      <c r="AD5" s="10">
        <f>IFERROR(IF(OR(FY02_M04&gt;=Salary_Payable_Monthly[[#This Row],[Salary During Time Period Stop Date]],FY02_M04&lt;=Salary_Payable_Monthly[[#This Row],[Salary During Time Period  Start Date]]),"",Salary_Payable_Monthly[[#This Row],[Salary During Time Period]]),"")</f>
        <v>0</v>
      </c>
      <c r="AE5" s="10">
        <f>IFERROR(IF(OR(FY02_M05&gt;=Salary_Payable_Monthly[[#This Row],[Salary During Time Period Stop Date]],FY02_M05&lt;=Salary_Payable_Monthly[[#This Row],[Salary During Time Period  Start Date]]),"",Salary_Payable_Monthly[[#This Row],[Salary During Time Period]]),"")</f>
        <v>0</v>
      </c>
      <c r="AF5" s="10">
        <f>IFERROR(IF(OR(FY02_M06&gt;=Salary_Payable_Monthly[[#This Row],[Salary During Time Period Stop Date]],FY02_M06&lt;=Salary_Payable_Monthly[[#This Row],[Salary During Time Period  Start Date]]),"",Salary_Payable_Monthly[[#This Row],[Salary During Time Period]]),"")</f>
        <v>0</v>
      </c>
      <c r="AG5" s="10">
        <f>IFERROR(IF(OR(FY02_M07&gt;=Salary_Payable_Monthly[[#This Row],[Salary During Time Period Stop Date]],FY02_M07&lt;=Salary_Payable_Monthly[[#This Row],[Salary During Time Period  Start Date]]),"",Salary_Payable_Monthly[[#This Row],[Salary During Time Period]]),"")</f>
        <v>0</v>
      </c>
      <c r="AH5" s="10">
        <f>IFERROR(IF(OR(FY02_M08&gt;=Salary_Payable_Monthly[[#This Row],[Salary During Time Period Stop Date]],FY02_M08&lt;=Salary_Payable_Monthly[[#This Row],[Salary During Time Period  Start Date]]),"",Salary_Payable_Monthly[[#This Row],[Salary During Time Period]]),"")</f>
        <v>0</v>
      </c>
      <c r="AI5" s="10">
        <f>IFERROR(IF(OR(FY02_M09&gt;=Salary_Payable_Monthly[[#This Row],[Salary During Time Period Stop Date]],FY02_M09&lt;=Salary_Payable_Monthly[[#This Row],[Salary During Time Period  Start Date]]),"",Salary_Payable_Monthly[[#This Row],[Salary During Time Period]]),"")</f>
        <v>0</v>
      </c>
      <c r="AJ5" s="10">
        <f>IFERROR(IF(OR(FY02_M10&gt;=Salary_Payable_Monthly[[#This Row],[Salary During Time Period Stop Date]],FY02_M10&lt;=Salary_Payable_Monthly[[#This Row],[Salary During Time Period  Start Date]]),"",Salary_Payable_Monthly[[#This Row],[Salary During Time Period]]),"")</f>
        <v>0</v>
      </c>
      <c r="AK5" s="10">
        <f>IFERROR(IF(OR(FY02_M11&gt;=Salary_Payable_Monthly[[#This Row],[Salary During Time Period Stop Date]],FY02_M11&lt;=Salary_Payable_Monthly[[#This Row],[Salary During Time Period  Start Date]]),"",Salary_Payable_Monthly[[#This Row],[Salary During Time Period]]),"")</f>
        <v>0</v>
      </c>
      <c r="AL5" s="10">
        <f>IFERROR(IF(OR(FY02_M12&gt;=Salary_Payable_Monthly[[#This Row],[Salary During Time Period Stop Date]],FY02_M12&lt;=Salary_Payable_Monthly[[#This Row],[Salary During Time Period  Start Date]]),"",Salary_Payable_Monthly[[#This Row],[Salary During Time Period]]),"")</f>
        <v>0</v>
      </c>
      <c r="AM5" s="10">
        <f>IFERROR(IF(OR(FY03_M01&gt;=Salary_Payable_Monthly[[#This Row],[Salary During Time Period Stop Date]],FY03_M01&lt;=Salary_Payable_Monthly[[#This Row],[Salary During Time Period  Start Date]]),"",Salary_Payable_Monthly[[#This Row],[Salary During Time Period]]),"")</f>
        <v>0</v>
      </c>
      <c r="AN5" s="10">
        <f>IFERROR(IF(OR(FY03_M02&gt;=Salary_Payable_Monthly[[#This Row],[Salary During Time Period Stop Date]],FY03_M02&lt;=Salary_Payable_Monthly[[#This Row],[Salary During Time Period  Start Date]]),"",Salary_Payable_Monthly[[#This Row],[Salary During Time Period]]),"")</f>
        <v>0</v>
      </c>
      <c r="AO5" s="10">
        <f>IFERROR(IF(OR(FY03_M03&gt;=Salary_Payable_Monthly[[#This Row],[Salary During Time Period Stop Date]],FY03_M03&lt;=Salary_Payable_Monthly[[#This Row],[Salary During Time Period  Start Date]]),"",Salary_Payable_Monthly[[#This Row],[Salary During Time Period]]),"")</f>
        <v>0</v>
      </c>
      <c r="AP5" s="10">
        <f>IFERROR(IF(OR(FY03_M04&gt;=Salary_Payable_Monthly[[#This Row],[Salary During Time Period Stop Date]],FY03_M04&lt;=Salary_Payable_Monthly[[#This Row],[Salary During Time Period  Start Date]]),"",Salary_Payable_Monthly[[#This Row],[Salary During Time Period]]),"")</f>
        <v>0</v>
      </c>
      <c r="AQ5" s="10">
        <f>IFERROR(IF(OR(FY03_M05&gt;=Salary_Payable_Monthly[[#This Row],[Salary During Time Period Stop Date]],FY03_M05&lt;=Salary_Payable_Monthly[[#This Row],[Salary During Time Period  Start Date]]),"",Salary_Payable_Monthly[[#This Row],[Salary During Time Period]]),"")</f>
        <v>0</v>
      </c>
      <c r="AR5" s="10">
        <f>IFERROR(IF(OR(FY03_M06&gt;=Salary_Payable_Monthly[[#This Row],[Salary During Time Period Stop Date]],FY03_M06&lt;=Salary_Payable_Monthly[[#This Row],[Salary During Time Period  Start Date]]),"",Salary_Payable_Monthly[[#This Row],[Salary During Time Period]]),"")</f>
        <v>0</v>
      </c>
      <c r="AS5" s="10">
        <f>IFERROR(IF(OR(FY03_M07&gt;=Salary_Payable_Monthly[[#This Row],[Salary During Time Period Stop Date]],FY03_M07&lt;=Salary_Payable_Monthly[[#This Row],[Salary During Time Period  Start Date]]),"",Salary_Payable_Monthly[[#This Row],[Salary During Time Period]]),"")</f>
        <v>0</v>
      </c>
      <c r="AT5" s="10">
        <f>IFERROR(IF(OR(FY03_M08&gt;=Salary_Payable_Monthly[[#This Row],[Salary During Time Period Stop Date]],FY03_M08&lt;=Salary_Payable_Monthly[[#This Row],[Salary During Time Period  Start Date]]),"",Salary_Payable_Monthly[[#This Row],[Salary During Time Period]]),"")</f>
        <v>0</v>
      </c>
      <c r="AU5" s="10">
        <f>IFERROR(IF(OR(FY03_M09&gt;=Salary_Payable_Monthly[[#This Row],[Salary During Time Period Stop Date]],FY03_M09&lt;=Salary_Payable_Monthly[[#This Row],[Salary During Time Period  Start Date]]),"",Salary_Payable_Monthly[[#This Row],[Salary During Time Period]]),"")</f>
        <v>0</v>
      </c>
      <c r="AV5" s="10">
        <f>IFERROR(IF(OR(FY03_M10&gt;=Salary_Payable_Monthly[[#This Row],[Salary During Time Period Stop Date]],FY03_M10&lt;=Salary_Payable_Monthly[[#This Row],[Salary During Time Period  Start Date]]),"",Salary_Payable_Monthly[[#This Row],[Salary During Time Period]]),"")</f>
        <v>0</v>
      </c>
      <c r="AW5" s="10">
        <f>IFERROR(IF(OR(FY03_M11&gt;=Salary_Payable_Monthly[[#This Row],[Salary During Time Period Stop Date]],FY03_M11&lt;=Salary_Payable_Monthly[[#This Row],[Salary During Time Period  Start Date]]),"",Salary_Payable_Monthly[[#This Row],[Salary During Time Period]]),"")</f>
        <v>0</v>
      </c>
      <c r="AX5" s="10">
        <f>IFERROR(IF(OR(FY03_M12&gt;=Salary_Payable_Monthly[[#This Row],[Salary During Time Period Stop Date]],FY03_M12&lt;=Salary_Payable_Monthly[[#This Row],[Salary During Time Period  Start Date]]),"",Salary_Payable_Monthly[[#This Row],[Salary During Time Period]]),"")</f>
        <v>0</v>
      </c>
      <c r="AY5" s="18" t="str" cm="1">
        <f t="array" ref="AY5">IFERROR(IF(OR(FY04_M1&gt;=Salary_Payable_Monthly[[#This Row],[Salary During Time Period Stop Date]],FY04_M1&lt;=Salary_Payable_Monthly[[#This Row],[Salary During Time Period  Start Date]]),"",Salary_Payable_Monthly[[#This Row],[Salary During Time Period]]),"")</f>
        <v/>
      </c>
      <c r="AZ5" s="18">
        <f>IFERROR(IF(OR(FY04_M02&gt;=Salary_Payable_Monthly[[#This Row],[Salary During Time Period Stop Date]],FY04_M02&lt;=Salary_Payable_Monthly[[#This Row],[Salary During Time Period  Start Date]]),"",Salary_Payable_Monthly[[#This Row],[Salary During Time Period]]),"")</f>
        <v>0</v>
      </c>
      <c r="BA5" s="18">
        <f>IFERROR(IF(OR(FY04_M03&gt;=Salary_Payable_Monthly[[#This Row],[Salary During Time Period Stop Date]],FY04_M03&lt;=Salary_Payable_Monthly[[#This Row],[Salary During Time Period  Start Date]]),"",Salary_Payable_Monthly[[#This Row],[Salary During Time Period]]),"")</f>
        <v>0</v>
      </c>
      <c r="BB5" s="18">
        <f>IFERROR(IF(OR(FY04_M04&gt;=Salary_Payable_Monthly[[#This Row],[Salary During Time Period Stop Date]],FY04_M04&lt;=Salary_Payable_Monthly[[#This Row],[Salary During Time Period  Start Date]]),"",Salary_Payable_Monthly[[#This Row],[Salary During Time Period]]),"")</f>
        <v>0</v>
      </c>
      <c r="BC5" s="18">
        <f>IFERROR(IF(OR(FY04_M05&gt;=Salary_Payable_Monthly[[#This Row],[Salary During Time Period Stop Date]],FY04_M05&lt;=Salary_Payable_Monthly[[#This Row],[Salary During Time Period  Start Date]]),"",Salary_Payable_Monthly[[#This Row],[Salary During Time Period]]),"")</f>
        <v>0</v>
      </c>
      <c r="BD5" s="18">
        <f>IFERROR(IF(OR(FY04_M06&gt;=Salary_Payable_Monthly[[#This Row],[Salary During Time Period Stop Date]],FY04_M06&lt;=Salary_Payable_Monthly[[#This Row],[Salary During Time Period  Start Date]]),"",Salary_Payable_Monthly[[#This Row],[Salary During Time Period]]),"")</f>
        <v>0</v>
      </c>
      <c r="BE5" s="18">
        <f>IFERROR(IF(OR(FY04_M07&gt;=Salary_Payable_Monthly[[#This Row],[Salary During Time Period Stop Date]],FY04_M07&lt;=Salary_Payable_Monthly[[#This Row],[Salary During Time Period  Start Date]]),"",Salary_Payable_Monthly[[#This Row],[Salary During Time Period]]),"")</f>
        <v>0</v>
      </c>
      <c r="BF5" s="18">
        <f>IFERROR(IF(OR(FY04_M08&gt;=Salary_Payable_Monthly[[#This Row],[Salary During Time Period Stop Date]],FY04_M08&lt;=Salary_Payable_Monthly[[#This Row],[Salary During Time Period  Start Date]]),"",Salary_Payable_Monthly[[#This Row],[Salary During Time Period]]),"")</f>
        <v>0</v>
      </c>
      <c r="BG5" s="18" t="str">
        <f>IFERROR(IF(OR(FY04_M09&gt;=Salary_Payable_Monthly[[#This Row],[Salary During Time Period Stop Date]],FY04_M09&lt;=Salary_Payable_Monthly[[#This Row],[Salary During Time Period  Start Date]]),"",Salary_Payable_Monthly[[#This Row],[Salary During Time Period]]),"")</f>
        <v/>
      </c>
      <c r="BH5" s="18" t="str">
        <f>IFERROR(IF(OR(FY04_M10&gt;=Salary_Payable_Monthly[[#This Row],[Salary During Time Period Stop Date]],FY04_M10&lt;=Salary_Payable_Monthly[[#This Row],[Salary During Time Period  Start Date]]),"",Salary_Payable_Monthly[[#This Row],[Salary During Time Period]]),"")</f>
        <v/>
      </c>
      <c r="BI5" s="18" t="str">
        <f>IFERROR(IF(OR(FY04_M11&gt;=Salary_Payable_Monthly[[#This Row],[Salary During Time Period Stop Date]],FY04_M11&lt;=Salary_Payable_Monthly[[#This Row],[Salary During Time Period  Start Date]]),"",Salary_Payable_Monthly[[#This Row],[Salary During Time Period]]),"")</f>
        <v/>
      </c>
      <c r="BJ5" s="18" t="str">
        <f>IFERROR(IF(OR(FY04_M12&gt;=Salary_Payable_Monthly[[#This Row],[Salary During Time Period Stop Date]],FY04_M12&lt;=Salary_Payable_Monthly[[#This Row],[Salary During Time Period  Start Date]]),"",Salary_Payable_Monthly[[#This Row],[Salary During Time Period]]),"")</f>
        <v/>
      </c>
      <c r="BK5" s="18" t="str">
        <f>IFERROR(IF(OR(FY05_M01&gt;=Salary_Payable_Monthly[[#This Row],[Salary During Time Period Stop Date]],FY05_M01&lt;=Salary_Payable_Monthly[[#This Row],[Salary During Time Period  Start Date]]),"",Salary_Payable_Monthly[[#This Row],[Salary During Time Period]]),"")</f>
        <v/>
      </c>
      <c r="BL5" s="18" t="str">
        <f>IFERROR(IF(OR(FY05_M02&gt;=Salary_Payable_Monthly[[#This Row],[Salary During Time Period Stop Date]],FY05_M02&lt;=Salary_Payable_Monthly[[#This Row],[Salary During Time Period  Start Date]]),"",Salary_Payable_Monthly[[#This Row],[Salary During Time Period]]),"")</f>
        <v/>
      </c>
      <c r="BM5" s="18" t="str">
        <f>IFERROR(IF(OR(FY05_M03&gt;=Salary_Payable_Monthly[[#This Row],[Salary During Time Period Stop Date]],FY05_M03&lt;=Salary_Payable_Monthly[[#This Row],[Salary During Time Period  Start Date]]),"",Salary_Payable_Monthly[[#This Row],[Salary During Time Period]]),"")</f>
        <v/>
      </c>
      <c r="BN5" s="18" t="str">
        <f>IFERROR(IF(OR(FY05_M04&gt;=Salary_Payable_Monthly[[#This Row],[Salary During Time Period Stop Date]],FY05_M04&lt;=Salary_Payable_Monthly[[#This Row],[Salary During Time Period  Start Date]]),"",Salary_Payable_Monthly[[#This Row],[Salary During Time Period]]),"")</f>
        <v/>
      </c>
      <c r="BO5" s="18" t="str">
        <f>IFERROR(IF(OR(FY05_M05&gt;=Salary_Payable_Monthly[[#This Row],[Salary During Time Period Stop Date]],FY05_M05&lt;=Salary_Payable_Monthly[[#This Row],[Salary During Time Period  Start Date]]),"",Salary_Payable_Monthly[[#This Row],[Salary During Time Period]]),"")</f>
        <v/>
      </c>
      <c r="BP5" s="18" t="str">
        <f>IFERROR(IF(OR(FY05_M06&gt;=Salary_Payable_Monthly[[#This Row],[Salary During Time Period Stop Date]],FY05_M06&lt;=Salary_Payable_Monthly[[#This Row],[Salary During Time Period  Start Date]]),"",Salary_Payable_Monthly[[#This Row],[Salary During Time Period]]),"")</f>
        <v/>
      </c>
      <c r="BQ5" s="18" t="str">
        <f>IFERROR(IF(OR(FY05_M07&gt;=Salary_Payable_Monthly[[#This Row],[Salary During Time Period Stop Date]],FY05_M07&lt;=Salary_Payable_Monthly[[#This Row],[Salary During Time Period  Start Date]]),"",Salary_Payable_Monthly[[#This Row],[Salary During Time Period]]),"")</f>
        <v/>
      </c>
      <c r="BR5" s="18" t="str">
        <f>IFERROR(IF(OR(FY05_M08&gt;=Salary_Payable_Monthly[[#This Row],[Salary During Time Period Stop Date]],FY05_M08&lt;=Salary_Payable_Monthly[[#This Row],[Salary During Time Period  Start Date]]),"",Salary_Payable_Monthly[[#This Row],[Salary During Time Period]]),"")</f>
        <v/>
      </c>
      <c r="BS5" s="18" t="str">
        <f>IFERROR(IF(OR(FY05_M09&gt;=Salary_Payable_Monthly[[#This Row],[Salary During Time Period Stop Date]],FY05_M09&lt;=Salary_Payable_Monthly[[#This Row],[Salary During Time Period  Start Date]]),"",Salary_Payable_Monthly[[#This Row],[Salary During Time Period]]),"")</f>
        <v/>
      </c>
      <c r="BT5" s="18" t="str">
        <f>IFERROR(IF(OR(FY05_M10&gt;=Salary_Payable_Monthly[[#This Row],[Salary During Time Period Stop Date]],FY05_M10&lt;=Salary_Payable_Monthly[[#This Row],[Salary During Time Period  Start Date]]),"",Salary_Payable_Monthly[[#This Row],[Salary During Time Period]]),"")</f>
        <v/>
      </c>
      <c r="BU5" s="18" t="str">
        <f>IFERROR(IF(OR(FY05_M11&gt;=Salary_Payable_Monthly[[#This Row],[Salary During Time Period Stop Date]],FY05_M11&lt;=Salary_Payable_Monthly[[#This Row],[Salary During Time Period  Start Date]]),"",Salary_Payable_Monthly[[#This Row],[Salary During Time Period]]),"")</f>
        <v/>
      </c>
      <c r="BV5" s="18" t="str">
        <f>IFERROR(IF(OR(FY05_M12&gt;=Salary_Payable_Monthly[[#This Row],[Salary During Time Period Stop Date]],FY05_M12&lt;=Salary_Payable_Monthly[[#This Row],[Salary During Time Period  Start Date]]),"",Salary_Payable_Monthly[[#This Row],[Salary During Time Period]]),"")</f>
        <v/>
      </c>
      <c r="BW5" s="18" t="str">
        <f>IFERROR(IF(OR(FY06_M01&gt;=Salary_Payable_Monthly[[#This Row],[Salary During Time Period Stop Date]],FY06_M01&lt;=Salary_Payable_Monthly[[#This Row],[Salary During Time Period  Start Date]]),"",Salary_Payable_Monthly[[#This Row],[Salary During Time Period]]),"")</f>
        <v/>
      </c>
      <c r="BX5" s="18" t="str">
        <f>IFERROR(IF(OR(FY06_M02&gt;=Salary_Payable_Monthly[[#This Row],[Salary During Time Period Stop Date]],FY06_M02&lt;=Salary_Payable_Monthly[[#This Row],[Salary During Time Period  Start Date]]),"",Salary_Payable_Monthly[[#This Row],[Salary During Time Period]]),"")</f>
        <v/>
      </c>
      <c r="BY5" s="18" t="str">
        <f>IFERROR(IF(OR(FY06_M03&gt;=Salary_Payable_Monthly[[#This Row],[Salary During Time Period Stop Date]],FY06_M03&lt;=Salary_Payable_Monthly[[#This Row],[Salary During Time Period  Start Date]]),"",Salary_Payable_Monthly[[#This Row],[Salary During Time Period]]),"")</f>
        <v/>
      </c>
      <c r="BZ5" s="18" t="str">
        <f>IFERROR(IF(OR(FY06_M04&gt;=Salary_Payable_Monthly[[#This Row],[Salary During Time Period Stop Date]],FY06_M04&lt;=Salary_Payable_Monthly[[#This Row],[Salary During Time Period  Start Date]]),"",Salary_Payable_Monthly[[#This Row],[Salary During Time Period]]),"")</f>
        <v/>
      </c>
      <c r="CA5" s="18" t="str">
        <f>IFERROR(IF(OR(FY06_M05&gt;=Salary_Payable_Monthly[[#This Row],[Salary During Time Period Stop Date]],FY06_M05&lt;=Salary_Payable_Monthly[[#This Row],[Salary During Time Period  Start Date]]),"",Salary_Payable_Monthly[[#This Row],[Salary During Time Period]]),"")</f>
        <v/>
      </c>
      <c r="CB5" s="18" t="str">
        <f>IFERROR(IF(OR(FY06_M06&gt;=Salary_Payable_Monthly[[#This Row],[Salary During Time Period Stop Date]],FY06_M06&lt;=Salary_Payable_Monthly[[#This Row],[Salary During Time Period  Start Date]]),"",Salary_Payable_Monthly[[#This Row],[Salary During Time Period]]),"")</f>
        <v/>
      </c>
      <c r="CC5" s="18" t="str">
        <f>IFERROR(IF(OR(FY06_M07&gt;=Salary_Payable_Monthly[[#This Row],[Salary During Time Period Stop Date]],FY06_M07&lt;=Salary_Payable_Monthly[[#This Row],[Salary During Time Period  Start Date]]),"",Salary_Payable_Monthly[[#This Row],[Salary During Time Period]]),"")</f>
        <v/>
      </c>
      <c r="CD5" s="18" t="str">
        <f>IFERROR(IF(OR(FY06_M08&gt;=Salary_Payable_Monthly[[#This Row],[Salary During Time Period Stop Date]],FY06_M08&lt;=Salary_Payable_Monthly[[#This Row],[Salary During Time Period  Start Date]]),"",Salary_Payable_Monthly[[#This Row],[Salary During Time Period]]),"")</f>
        <v/>
      </c>
      <c r="CE5" s="18" t="str">
        <f>IFERROR(IF(OR(FY06_M09&gt;=Salary_Payable_Monthly[[#This Row],[Salary During Time Period Stop Date]],FY06_M09&lt;=Salary_Payable_Monthly[[#This Row],[Salary During Time Period  Start Date]]),"",Salary_Payable_Monthly[[#This Row],[Salary During Time Period]]),"")</f>
        <v/>
      </c>
      <c r="CF5" s="18" t="str">
        <f>IFERROR(IF(OR(FY06_M10&gt;=Salary_Payable_Monthly[[#This Row],[Salary During Time Period Stop Date]],FY06_M10&lt;=Salary_Payable_Monthly[[#This Row],[Salary During Time Period  Start Date]]),"",Salary_Payable_Monthly[[#This Row],[Salary During Time Period]]),"")</f>
        <v/>
      </c>
      <c r="CG5" s="18" t="str">
        <f>IFERROR(IF(OR(FY06_M11&gt;=Salary_Payable_Monthly[[#This Row],[Salary During Time Period Stop Date]],FY06_M11&lt;=Salary_Payable_Monthly[[#This Row],[Salary During Time Period  Start Date]]),"",Salary_Payable_Monthly[[#This Row],[Salary During Time Period]]),"")</f>
        <v/>
      </c>
      <c r="CH5" s="18" t="str">
        <f>IFERROR(IF(OR(FY06_M12&gt;=Salary_Payable_Monthly[[#This Row],[Salary During Time Period Stop Date]],FY06_M12&lt;=Salary_Payable_Monthly[[#This Row],[Salary During Time Period  Start Date]]),"",Salary_Payable_Monthly[[#This Row],[Salary During Time Period]]),"")</f>
        <v/>
      </c>
      <c r="CI5" s="18"/>
    </row>
    <row r="6" spans="2:87" x14ac:dyDescent="0.25">
      <c r="B6" s="6"/>
      <c r="C6" s="6" t="s">
        <v>169</v>
      </c>
      <c r="D6" s="6"/>
      <c r="E6" s="6"/>
      <c r="F6" s="11"/>
      <c r="G6" s="48" t="str">
        <f>IF(ISBLANK(Salary_Payable_Monthly[[#This Row],[Salary During Time Period  Start Date]]),"",EOMONTH(Salary_Payable_Monthly[[#This Row],[Salary During Time Period  Start Date]],-1)+1)</f>
        <v/>
      </c>
      <c r="H6" s="11"/>
      <c r="I6" s="48" t="str">
        <f>IF(ISBLANK(Salary_Payable_Monthly[[#This Row],[Salary During Time Period  Start Date]]),"",EOMONTH(Salary_Payable_Monthly[[#This Row],[Salary During Time Period Stop Date]],0))</f>
        <v/>
      </c>
      <c r="J6" s="10" t="str">
        <f>IF(ISBLANK(Salary_Payable_Monthly[[#This Row],[Salary During Time Period  Start Date]]),"",YEAR(Salary_Payable_Monthly[[#This Row],[Salary During Time Period  Start Date]]))</f>
        <v/>
      </c>
      <c r="K6" s="10" t="str">
        <f>IF(ISBLANK(Salary_Payable_Monthly[[#This Row],[Salary During Time Period  Start Date]]),"",MONTH(Salary_Payable_Monthly[[#This Row],[Salary During Time Period  Start Date]]))</f>
        <v/>
      </c>
      <c r="L6" s="28">
        <f>SUM(Salary_Payable_Monthly[[#This Row],[FY01_M01]:[FY06_M12]])</f>
        <v>0</v>
      </c>
      <c r="M6" s="28">
        <f>IF(Salary_Payable_Monthly[[#This Row],[Round]]="Round 1",Salary_Payable_Monthly[[#This Row],[Value in Round]]/Round1Price,IF(Salary_Payable_Monthly[[#This Row],[Round]]="Round 2",Salary_Payable_Monthly[[#This Row],[Value in Round]]/Round2Price,IF(Salary_Payable_Monthly[[#This Row],[Round]]="Round 3",Salary_Payable_Monthly[[#This Row],[Value in Round]]/Round3Price,IF(Salary_Payable_Monthly[[#This Row],[Round]]="Round 4",Salary_Payable_Monthly[[#This Row],[Value in Round]]/Round4Price,IF(Salary_Payable_Monthly[[#This Row],[Round]]="Round 5",Salary_Payable_Monthly[[#This Row],[Value in Round]]/Round5Price,IF(Salary_Payable_Monthly[[#This Row],[Round]]="Round 6",Salary_Payable_Monthly[[#This Row],[Value in Round]]/Round6Price,"error"))))))</f>
        <v>0</v>
      </c>
      <c r="N6" s="14">
        <f>IF(Salary_Payable_Monthly[[#This Row],[Round]]="Round 1",Salary_Payable_Monthly[[#This Row],[Value in Round]]/Evaluation1,IF(Salary_Payable_Monthly[[#This Row],[Round]]="Round 2",Salary_Payable_Monthly[[#This Row],[Value in Round]]/Evaluation2,IF(Salary_Payable_Monthly[[#This Row],[Round]]="Round 3",Salary_Payable_Monthly[[#This Row],[Value in Round]]/Evaluation3,IF(Salary_Payable_Monthly[[#This Row],[Round]]="Round 4",Salary_Payable_Monthly[[#This Row],[Value in Round]]/Evaluation4,IF(Salary_Payable_Monthly[[#This Row],[Round]]="Round 5",Salary_Payable_Monthly[[#This Row],[Value in Round]]/Evaluation5,IF(Salary_Payable_Monthly[[#This Row],[Round]]="Round 6",Salary_Payable_Monthly[[#This Row],[Value in Round]]/Evaluation6,"error"))))))</f>
        <v>0</v>
      </c>
      <c r="O6" s="10" t="str">
        <f>IFERROR(IF(OR(FY01_M01&gt;=Salary_Payable_Monthly[[#This Row],[EO_SalaryStopDate]],FY01_M01&lt;=Salary_Payable_Monthly[[#This Row],[EO_SalaryStartDate]]),"",Salary_Payable_Monthly[[#This Row],[Salary During Time Period]]),"")</f>
        <v/>
      </c>
      <c r="P6" s="10" t="str">
        <f>IFERROR(IF(OR(FY01_M02&gt;=Salary_Payable_Monthly[[#This Row],[EO_SalaryStopDate]],FY01_M02&lt;=Salary_Payable_Monthly[[#This Row],[EO_SalaryStartDate]]),"",Salary_Payable_Monthly[[#This Row],[Salary During Time Period]]),"")</f>
        <v/>
      </c>
      <c r="Q6" s="10" t="str">
        <f>IFERROR(IF(OR(FY01_M03&gt;=Salary_Payable_Monthly[[#This Row],[Salary During Time Period Stop Date]],FY01_M03&lt;=Salary_Payable_Monthly[[#This Row],[Salary During Time Period  Start Date]]),"",Salary_Payable_Monthly[[#This Row],[Salary During Time Period]]),"")</f>
        <v/>
      </c>
      <c r="R6" s="10" t="str">
        <f>IFERROR(IF(OR(FY01_M04&gt;=Salary_Payable_Monthly[[#This Row],[Salary During Time Period Stop Date]],FY01_M04&lt;=Salary_Payable_Monthly[[#This Row],[Salary During Time Period  Start Date]]),"",Salary_Payable_Monthly[[#This Row],[Salary During Time Period]]),"")</f>
        <v/>
      </c>
      <c r="S6" s="10" t="str">
        <f>IFERROR(IF(OR(FY01_M05&gt;=Salary_Payable_Monthly[[#This Row],[Salary During Time Period Stop Date]],FY01_M05&lt;=Salary_Payable_Monthly[[#This Row],[Salary During Time Period  Start Date]]),"",Salary_Payable_Monthly[[#This Row],[Salary During Time Period]]),"")</f>
        <v/>
      </c>
      <c r="T6" s="10" t="str">
        <f>IFERROR(IF(OR(FY01_M06&gt;=Salary_Payable_Monthly[[#This Row],[Salary During Time Period Stop Date]],FY01_M06&lt;=Salary_Payable_Monthly[[#This Row],[Salary During Time Period  Start Date]]),"",Salary_Payable_Monthly[[#This Row],[Salary During Time Period]]),"")</f>
        <v/>
      </c>
      <c r="U6" s="10" t="str">
        <f>IFERROR(IF(OR(FY01_M07&gt;=Salary_Payable_Monthly[[#This Row],[Salary During Time Period Stop Date]],FY01_M07&lt;=Salary_Payable_Monthly[[#This Row],[Salary During Time Period  Start Date]]),"",Salary_Payable_Monthly[[#This Row],[Salary During Time Period]]),"")</f>
        <v/>
      </c>
      <c r="V6" s="10" t="str">
        <f>IFERROR(IF(OR(FY01_M08&gt;=Salary_Payable_Monthly[[#This Row],[Salary During Time Period Stop Date]],FY01_M08&lt;=Salary_Payable_Monthly[[#This Row],[Salary During Time Period  Start Date]]),"",Salary_Payable_Monthly[[#This Row],[Salary During Time Period]]),"")</f>
        <v/>
      </c>
      <c r="W6" s="10" t="str">
        <f>IFERROR(IF(OR(FY01_M09&gt;=Salary_Payable_Monthly[[#This Row],[Salary During Time Period Stop Date]],FY01_M09&lt;=Salary_Payable_Monthly[[#This Row],[Salary During Time Period  Start Date]]),"",Salary_Payable_Monthly[[#This Row],[Salary During Time Period]]),"")</f>
        <v/>
      </c>
      <c r="X6" s="10" t="str">
        <f>IFERROR(IF(OR(FY01_M10&gt;=Salary_Payable_Monthly[[#This Row],[Salary During Time Period Stop Date]],FY01_M10&lt;=Salary_Payable_Monthly[[#This Row],[Salary During Time Period  Start Date]]),"",Salary_Payable_Monthly[[#This Row],[Salary During Time Period]]),"")</f>
        <v/>
      </c>
      <c r="Y6" s="10" t="str">
        <f>IFERROR(IF(OR(FY01_M11&gt;=Salary_Payable_Monthly[[#This Row],[Salary During Time Period Stop Date]],FY01_M11&lt;=Salary_Payable_Monthly[[#This Row],[Salary During Time Period  Start Date]]),"",Salary_Payable_Monthly[[#This Row],[Salary During Time Period]]),"")</f>
        <v/>
      </c>
      <c r="Z6" s="10" t="str">
        <f>IFERROR(IF(OR(FY01_M12&gt;=Salary_Payable_Monthly[[#This Row],[Salary During Time Period Stop Date]],FY01_M12&lt;=Salary_Payable_Monthly[[#This Row],[Salary During Time Period  Start Date]]),"",Salary_Payable_Monthly[[#This Row],[Salary During Time Period]]),"")</f>
        <v/>
      </c>
      <c r="AA6" s="10" t="str">
        <f>IFERROR(IF(OR(FY02_M01&gt;=Salary_Payable_Monthly[[#This Row],[Salary During Time Period Stop Date]],FY02_M01&lt;=Salary_Payable_Monthly[[#This Row],[Salary During Time Period  Start Date]]),"",Salary_Payable_Monthly[[#This Row],[Salary During Time Period]]),"")</f>
        <v/>
      </c>
      <c r="AB6" s="10" t="str">
        <f>IFERROR(IF(OR(FY02_M02&gt;=Salary_Payable_Monthly[[#This Row],[Salary During Time Period Stop Date]],FY02_M02&lt;=Salary_Payable_Monthly[[#This Row],[Salary During Time Period  Start Date]]),"",Salary_Payable_Monthly[[#This Row],[Salary During Time Period]]),"")</f>
        <v/>
      </c>
      <c r="AC6" s="10" t="str">
        <f>IFERROR(IF(OR(FY02_M03&gt;=Salary_Payable_Monthly[[#This Row],[Salary During Time Period Stop Date]],FY02_M03&lt;=Salary_Payable_Monthly[[#This Row],[Salary During Time Period  Start Date]]),"",Salary_Payable_Monthly[[#This Row],[Salary During Time Period]]),"")</f>
        <v/>
      </c>
      <c r="AD6" s="10" t="str">
        <f>IFERROR(IF(OR(FY02_M04&gt;=Salary_Payable_Monthly[[#This Row],[Salary During Time Period Stop Date]],FY02_M04&lt;=Salary_Payable_Monthly[[#This Row],[Salary During Time Period  Start Date]]),"",Salary_Payable_Monthly[[#This Row],[Salary During Time Period]]),"")</f>
        <v/>
      </c>
      <c r="AE6" s="10" t="str">
        <f>IFERROR(IF(OR(FY02_M05&gt;=Salary_Payable_Monthly[[#This Row],[Salary During Time Period Stop Date]],FY02_M05&lt;=Salary_Payable_Monthly[[#This Row],[Salary During Time Period  Start Date]]),"",Salary_Payable_Monthly[[#This Row],[Salary During Time Period]]),"")</f>
        <v/>
      </c>
      <c r="AF6" s="10" t="str">
        <f>IFERROR(IF(OR(FY02_M06&gt;=Salary_Payable_Monthly[[#This Row],[Salary During Time Period Stop Date]],FY02_M06&lt;=Salary_Payable_Monthly[[#This Row],[Salary During Time Period  Start Date]]),"",Salary_Payable_Monthly[[#This Row],[Salary During Time Period]]),"")</f>
        <v/>
      </c>
      <c r="AG6" s="10" t="str">
        <f>IFERROR(IF(OR(FY02_M07&gt;=Salary_Payable_Monthly[[#This Row],[Salary During Time Period Stop Date]],FY02_M07&lt;=Salary_Payable_Monthly[[#This Row],[Salary During Time Period  Start Date]]),"",Salary_Payable_Monthly[[#This Row],[Salary During Time Period]]),"")</f>
        <v/>
      </c>
      <c r="AH6" s="10" t="str">
        <f>IFERROR(IF(OR(FY02_M08&gt;=Salary_Payable_Monthly[[#This Row],[Salary During Time Period Stop Date]],FY02_M08&lt;=Salary_Payable_Monthly[[#This Row],[Salary During Time Period  Start Date]]),"",Salary_Payable_Monthly[[#This Row],[Salary During Time Period]]),"")</f>
        <v/>
      </c>
      <c r="AI6" s="10" t="str">
        <f>IFERROR(IF(OR(FY02_M09&gt;=Salary_Payable_Monthly[[#This Row],[Salary During Time Period Stop Date]],FY02_M09&lt;=Salary_Payable_Monthly[[#This Row],[Salary During Time Period  Start Date]]),"",Salary_Payable_Monthly[[#This Row],[Salary During Time Period]]),"")</f>
        <v/>
      </c>
      <c r="AJ6" s="10" t="str">
        <f>IFERROR(IF(OR(FY02_M10&gt;=Salary_Payable_Monthly[[#This Row],[Salary During Time Period Stop Date]],FY02_M10&lt;=Salary_Payable_Monthly[[#This Row],[Salary During Time Period  Start Date]]),"",Salary_Payable_Monthly[[#This Row],[Salary During Time Period]]),"")</f>
        <v/>
      </c>
      <c r="AK6" s="10" t="str">
        <f>IFERROR(IF(OR(FY02_M11&gt;=Salary_Payable_Monthly[[#This Row],[Salary During Time Period Stop Date]],FY02_M11&lt;=Salary_Payable_Monthly[[#This Row],[Salary During Time Period  Start Date]]),"",Salary_Payable_Monthly[[#This Row],[Salary During Time Period]]),"")</f>
        <v/>
      </c>
      <c r="AL6" s="10" t="str">
        <f>IFERROR(IF(OR(FY02_M12&gt;=Salary_Payable_Monthly[[#This Row],[Salary During Time Period Stop Date]],FY02_M12&lt;=Salary_Payable_Monthly[[#This Row],[Salary During Time Period  Start Date]]),"",Salary_Payable_Monthly[[#This Row],[Salary During Time Period]]),"")</f>
        <v/>
      </c>
      <c r="AM6" s="10" t="str">
        <f>IFERROR(IF(OR(FY03_M01&gt;=Salary_Payable_Monthly[[#This Row],[Salary During Time Period Stop Date]],FY03_M01&lt;=Salary_Payable_Monthly[[#This Row],[Salary During Time Period  Start Date]]),"",Salary_Payable_Monthly[[#This Row],[Salary During Time Period]]),"")</f>
        <v/>
      </c>
      <c r="AN6" s="10" t="str">
        <f>IFERROR(IF(OR(FY03_M02&gt;=Salary_Payable_Monthly[[#This Row],[Salary During Time Period Stop Date]],FY03_M02&lt;=Salary_Payable_Monthly[[#This Row],[Salary During Time Period  Start Date]]),"",Salary_Payable_Monthly[[#This Row],[Salary During Time Period]]),"")</f>
        <v/>
      </c>
      <c r="AO6" s="10" t="str">
        <f>IFERROR(IF(OR(FY03_M03&gt;=Salary_Payable_Monthly[[#This Row],[Salary During Time Period Stop Date]],FY03_M03&lt;=Salary_Payable_Monthly[[#This Row],[Salary During Time Period  Start Date]]),"",Salary_Payable_Monthly[[#This Row],[Salary During Time Period]]),"")</f>
        <v/>
      </c>
      <c r="AP6" s="10" t="str">
        <f>IFERROR(IF(OR(FY03_M04&gt;=Salary_Payable_Monthly[[#This Row],[Salary During Time Period Stop Date]],FY03_M04&lt;=Salary_Payable_Monthly[[#This Row],[Salary During Time Period  Start Date]]),"",Salary_Payable_Monthly[[#This Row],[Salary During Time Period]]),"")</f>
        <v/>
      </c>
      <c r="AQ6" s="10" t="str">
        <f>IFERROR(IF(OR(FY03_M05&gt;=Salary_Payable_Monthly[[#This Row],[Salary During Time Period Stop Date]],FY03_M05&lt;=Salary_Payable_Monthly[[#This Row],[Salary During Time Period  Start Date]]),"",Salary_Payable_Monthly[[#This Row],[Salary During Time Period]]),"")</f>
        <v/>
      </c>
      <c r="AR6" s="10" t="str">
        <f>IFERROR(IF(OR(FY03_M06&gt;=Salary_Payable_Monthly[[#This Row],[Salary During Time Period Stop Date]],FY03_M06&lt;=Salary_Payable_Monthly[[#This Row],[Salary During Time Period  Start Date]]),"",Salary_Payable_Monthly[[#This Row],[Salary During Time Period]]),"")</f>
        <v/>
      </c>
      <c r="AS6" s="10" t="str">
        <f>IFERROR(IF(OR(FY03_M07&gt;=Salary_Payable_Monthly[[#This Row],[Salary During Time Period Stop Date]],FY03_M07&lt;=Salary_Payable_Monthly[[#This Row],[Salary During Time Period  Start Date]]),"",Salary_Payable_Monthly[[#This Row],[Salary During Time Period]]),"")</f>
        <v/>
      </c>
      <c r="AT6" s="10" t="str">
        <f>IFERROR(IF(OR(FY03_M08&gt;=Salary_Payable_Monthly[[#This Row],[Salary During Time Period Stop Date]],FY03_M08&lt;=Salary_Payable_Monthly[[#This Row],[Salary During Time Period  Start Date]]),"",Salary_Payable_Monthly[[#This Row],[Salary During Time Period]]),"")</f>
        <v/>
      </c>
      <c r="AU6" s="10" t="str">
        <f>IFERROR(IF(OR(FY03_M09&gt;=Salary_Payable_Monthly[[#This Row],[Salary During Time Period Stop Date]],FY03_M09&lt;=Salary_Payable_Monthly[[#This Row],[Salary During Time Period  Start Date]]),"",Salary_Payable_Monthly[[#This Row],[Salary During Time Period]]),"")</f>
        <v/>
      </c>
      <c r="AV6" s="10" t="str">
        <f>IFERROR(IF(OR(FY03_M10&gt;=Salary_Payable_Monthly[[#This Row],[Salary During Time Period Stop Date]],FY03_M10&lt;=Salary_Payable_Monthly[[#This Row],[Salary During Time Period  Start Date]]),"",Salary_Payable_Monthly[[#This Row],[Salary During Time Period]]),"")</f>
        <v/>
      </c>
      <c r="AW6" s="10" t="str">
        <f>IFERROR(IF(OR(FY03_M11&gt;=Salary_Payable_Monthly[[#This Row],[Salary During Time Period Stop Date]],FY03_M11&lt;=Salary_Payable_Monthly[[#This Row],[Salary During Time Period  Start Date]]),"",Salary_Payable_Monthly[[#This Row],[Salary During Time Period]]),"")</f>
        <v/>
      </c>
      <c r="AX6" s="10" t="str">
        <f>IFERROR(IF(OR(FY03_M12&gt;=Salary_Payable_Monthly[[#This Row],[Salary During Time Period Stop Date]],FY03_M12&lt;=Salary_Payable_Monthly[[#This Row],[Salary During Time Period  Start Date]]),"",Salary_Payable_Monthly[[#This Row],[Salary During Time Period]]),"")</f>
        <v/>
      </c>
      <c r="AY6" s="18" t="str" cm="1">
        <f t="array" ref="AY6">IFERROR(IF(OR(FY04_M1&gt;=Salary_Payable_Monthly[[#This Row],[Salary During Time Period Stop Date]],FY04_M1&lt;=Salary_Payable_Monthly[[#This Row],[Salary During Time Period  Start Date]]),"",Salary_Payable_Monthly[[#This Row],[Salary During Time Period]]),"")</f>
        <v/>
      </c>
      <c r="AZ6" s="18" t="str">
        <f>IFERROR(IF(OR(FY04_M02&gt;=Salary_Payable_Monthly[[#This Row],[Salary During Time Period Stop Date]],FY04_M02&lt;=Salary_Payable_Monthly[[#This Row],[Salary During Time Period  Start Date]]),"",Salary_Payable_Monthly[[#This Row],[Salary During Time Period]]),"")</f>
        <v/>
      </c>
      <c r="BA6" s="18" t="str">
        <f>IFERROR(IF(OR(FY04_M03&gt;=Salary_Payable_Monthly[[#This Row],[Salary During Time Period Stop Date]],FY04_M03&lt;=Salary_Payable_Monthly[[#This Row],[Salary During Time Period  Start Date]]),"",Salary_Payable_Monthly[[#This Row],[Salary During Time Period]]),"")</f>
        <v/>
      </c>
      <c r="BB6" s="18" t="str">
        <f>IFERROR(IF(OR(FY04_M04&gt;=Salary_Payable_Monthly[[#This Row],[Salary During Time Period Stop Date]],FY04_M04&lt;=Salary_Payable_Monthly[[#This Row],[Salary During Time Period  Start Date]]),"",Salary_Payable_Monthly[[#This Row],[Salary During Time Period]]),"")</f>
        <v/>
      </c>
      <c r="BC6" s="18" t="str">
        <f>IFERROR(IF(OR(FY04_M05&gt;=Salary_Payable_Monthly[[#This Row],[Salary During Time Period Stop Date]],FY04_M05&lt;=Salary_Payable_Monthly[[#This Row],[Salary During Time Period  Start Date]]),"",Salary_Payable_Monthly[[#This Row],[Salary During Time Period]]),"")</f>
        <v/>
      </c>
      <c r="BD6" s="18" t="str">
        <f>IFERROR(IF(OR(FY04_M06&gt;=Salary_Payable_Monthly[[#This Row],[Salary During Time Period Stop Date]],FY04_M06&lt;=Salary_Payable_Monthly[[#This Row],[Salary During Time Period  Start Date]]),"",Salary_Payable_Monthly[[#This Row],[Salary During Time Period]]),"")</f>
        <v/>
      </c>
      <c r="BE6" s="18" t="str">
        <f>IFERROR(IF(OR(FY04_M07&gt;=Salary_Payable_Monthly[[#This Row],[Salary During Time Period Stop Date]],FY04_M07&lt;=Salary_Payable_Monthly[[#This Row],[Salary During Time Period  Start Date]]),"",Salary_Payable_Monthly[[#This Row],[Salary During Time Period]]),"")</f>
        <v/>
      </c>
      <c r="BF6" s="18" t="str">
        <f>IFERROR(IF(OR(FY04_M08&gt;=Salary_Payable_Monthly[[#This Row],[Salary During Time Period Stop Date]],FY04_M08&lt;=Salary_Payable_Monthly[[#This Row],[Salary During Time Period  Start Date]]),"",Salary_Payable_Monthly[[#This Row],[Salary During Time Period]]),"")</f>
        <v/>
      </c>
      <c r="BG6" s="18" t="str">
        <f>IFERROR(IF(OR(FY04_M09&gt;=Salary_Payable_Monthly[[#This Row],[Salary During Time Period Stop Date]],FY04_M09&lt;=Salary_Payable_Monthly[[#This Row],[Salary During Time Period  Start Date]]),"",Salary_Payable_Monthly[[#This Row],[Salary During Time Period]]),"")</f>
        <v/>
      </c>
      <c r="BH6" s="18" t="str">
        <f>IFERROR(IF(OR(FY04_M10&gt;=Salary_Payable_Monthly[[#This Row],[Salary During Time Period Stop Date]],FY04_M10&lt;=Salary_Payable_Monthly[[#This Row],[Salary During Time Period  Start Date]]),"",Salary_Payable_Monthly[[#This Row],[Salary During Time Period]]),"")</f>
        <v/>
      </c>
      <c r="BI6" s="18" t="str">
        <f>IFERROR(IF(OR(FY04_M11&gt;=Salary_Payable_Monthly[[#This Row],[Salary During Time Period Stop Date]],FY04_M11&lt;=Salary_Payable_Monthly[[#This Row],[Salary During Time Period  Start Date]]),"",Salary_Payable_Monthly[[#This Row],[Salary During Time Period]]),"")</f>
        <v/>
      </c>
      <c r="BJ6" s="18" t="str">
        <f>IFERROR(IF(OR(FY04_M12&gt;=Salary_Payable_Monthly[[#This Row],[Salary During Time Period Stop Date]],FY04_M12&lt;=Salary_Payable_Monthly[[#This Row],[Salary During Time Period  Start Date]]),"",Salary_Payable_Monthly[[#This Row],[Salary During Time Period]]),"")</f>
        <v/>
      </c>
      <c r="BK6" s="18" t="str">
        <f>IFERROR(IF(OR(FY05_M01&gt;=Salary_Payable_Monthly[[#This Row],[Salary During Time Period Stop Date]],FY05_M01&lt;=Salary_Payable_Monthly[[#This Row],[Salary During Time Period  Start Date]]),"",Salary_Payable_Monthly[[#This Row],[Salary During Time Period]]),"")</f>
        <v/>
      </c>
      <c r="BL6" s="18" t="str">
        <f>IFERROR(IF(OR(FY05_M02&gt;=Salary_Payable_Monthly[[#This Row],[Salary During Time Period Stop Date]],FY05_M02&lt;=Salary_Payable_Monthly[[#This Row],[Salary During Time Period  Start Date]]),"",Salary_Payable_Monthly[[#This Row],[Salary During Time Period]]),"")</f>
        <v/>
      </c>
      <c r="BM6" s="18" t="str">
        <f>IFERROR(IF(OR(FY05_M03&gt;=Salary_Payable_Monthly[[#This Row],[Salary During Time Period Stop Date]],FY05_M03&lt;=Salary_Payable_Monthly[[#This Row],[Salary During Time Period  Start Date]]),"",Salary_Payable_Monthly[[#This Row],[Salary During Time Period]]),"")</f>
        <v/>
      </c>
      <c r="BN6" s="18" t="str">
        <f>IFERROR(IF(OR(FY05_M04&gt;=Salary_Payable_Monthly[[#This Row],[Salary During Time Period Stop Date]],FY05_M04&lt;=Salary_Payable_Monthly[[#This Row],[Salary During Time Period  Start Date]]),"",Salary_Payable_Monthly[[#This Row],[Salary During Time Period]]),"")</f>
        <v/>
      </c>
      <c r="BO6" s="18" t="str">
        <f>IFERROR(IF(OR(FY05_M05&gt;=Salary_Payable_Monthly[[#This Row],[Salary During Time Period Stop Date]],FY05_M05&lt;=Salary_Payable_Monthly[[#This Row],[Salary During Time Period  Start Date]]),"",Salary_Payable_Monthly[[#This Row],[Salary During Time Period]]),"")</f>
        <v/>
      </c>
      <c r="BP6" s="18" t="str">
        <f>IFERROR(IF(OR(FY05_M06&gt;=Salary_Payable_Monthly[[#This Row],[Salary During Time Period Stop Date]],FY05_M06&lt;=Salary_Payable_Monthly[[#This Row],[Salary During Time Period  Start Date]]),"",Salary_Payable_Monthly[[#This Row],[Salary During Time Period]]),"")</f>
        <v/>
      </c>
      <c r="BQ6" s="18" t="str">
        <f>IFERROR(IF(OR(FY05_M07&gt;=Salary_Payable_Monthly[[#This Row],[Salary During Time Period Stop Date]],FY05_M07&lt;=Salary_Payable_Monthly[[#This Row],[Salary During Time Period  Start Date]]),"",Salary_Payable_Monthly[[#This Row],[Salary During Time Period]]),"")</f>
        <v/>
      </c>
      <c r="BR6" s="18" t="str">
        <f>IFERROR(IF(OR(FY05_M08&gt;=Salary_Payable_Monthly[[#This Row],[Salary During Time Period Stop Date]],FY05_M08&lt;=Salary_Payable_Monthly[[#This Row],[Salary During Time Period  Start Date]]),"",Salary_Payable_Monthly[[#This Row],[Salary During Time Period]]),"")</f>
        <v/>
      </c>
      <c r="BS6" s="18" t="str">
        <f>IFERROR(IF(OR(FY05_M09&gt;=Salary_Payable_Monthly[[#This Row],[Salary During Time Period Stop Date]],FY05_M09&lt;=Salary_Payable_Monthly[[#This Row],[Salary During Time Period  Start Date]]),"",Salary_Payable_Monthly[[#This Row],[Salary During Time Period]]),"")</f>
        <v/>
      </c>
      <c r="BT6" s="18" t="str">
        <f>IFERROR(IF(OR(FY05_M10&gt;=Salary_Payable_Monthly[[#This Row],[Salary During Time Period Stop Date]],FY05_M10&lt;=Salary_Payable_Monthly[[#This Row],[Salary During Time Period  Start Date]]),"",Salary_Payable_Monthly[[#This Row],[Salary During Time Period]]),"")</f>
        <v/>
      </c>
      <c r="BU6" s="18" t="str">
        <f>IFERROR(IF(OR(FY05_M11&gt;=Salary_Payable_Monthly[[#This Row],[Salary During Time Period Stop Date]],FY05_M11&lt;=Salary_Payable_Monthly[[#This Row],[Salary During Time Period  Start Date]]),"",Salary_Payable_Monthly[[#This Row],[Salary During Time Period]]),"")</f>
        <v/>
      </c>
      <c r="BV6" s="18" t="str">
        <f>IFERROR(IF(OR(FY05_M12&gt;=Salary_Payable_Monthly[[#This Row],[Salary During Time Period Stop Date]],FY05_M12&lt;=Salary_Payable_Monthly[[#This Row],[Salary During Time Period  Start Date]]),"",Salary_Payable_Monthly[[#This Row],[Salary During Time Period]]),"")</f>
        <v/>
      </c>
      <c r="BW6" s="18" t="str">
        <f>IFERROR(IF(OR(FY06_M01&gt;=Salary_Payable_Monthly[[#This Row],[Salary During Time Period Stop Date]],FY06_M01&lt;=Salary_Payable_Monthly[[#This Row],[Salary During Time Period  Start Date]]),"",Salary_Payable_Monthly[[#This Row],[Salary During Time Period]]),"")</f>
        <v/>
      </c>
      <c r="BX6" s="18" t="str">
        <f>IFERROR(IF(OR(FY06_M02&gt;=Salary_Payable_Monthly[[#This Row],[Salary During Time Period Stop Date]],FY06_M02&lt;=Salary_Payable_Monthly[[#This Row],[Salary During Time Period  Start Date]]),"",Salary_Payable_Monthly[[#This Row],[Salary During Time Period]]),"")</f>
        <v/>
      </c>
      <c r="BY6" s="18" t="str">
        <f>IFERROR(IF(OR(FY06_M03&gt;=Salary_Payable_Monthly[[#This Row],[Salary During Time Period Stop Date]],FY06_M03&lt;=Salary_Payable_Monthly[[#This Row],[Salary During Time Period  Start Date]]),"",Salary_Payable_Monthly[[#This Row],[Salary During Time Period]]),"")</f>
        <v/>
      </c>
      <c r="BZ6" s="18" t="str">
        <f>IFERROR(IF(OR(FY06_M04&gt;=Salary_Payable_Monthly[[#This Row],[Salary During Time Period Stop Date]],FY06_M04&lt;=Salary_Payable_Monthly[[#This Row],[Salary During Time Period  Start Date]]),"",Salary_Payable_Monthly[[#This Row],[Salary During Time Period]]),"")</f>
        <v/>
      </c>
      <c r="CA6" s="18" t="str">
        <f>IFERROR(IF(OR(FY06_M05&gt;=Salary_Payable_Monthly[[#This Row],[Salary During Time Period Stop Date]],FY06_M05&lt;=Salary_Payable_Monthly[[#This Row],[Salary During Time Period  Start Date]]),"",Salary_Payable_Monthly[[#This Row],[Salary During Time Period]]),"")</f>
        <v/>
      </c>
      <c r="CB6" s="18" t="str">
        <f>IFERROR(IF(OR(FY06_M06&gt;=Salary_Payable_Monthly[[#This Row],[Salary During Time Period Stop Date]],FY06_M06&lt;=Salary_Payable_Monthly[[#This Row],[Salary During Time Period  Start Date]]),"",Salary_Payable_Monthly[[#This Row],[Salary During Time Period]]),"")</f>
        <v/>
      </c>
      <c r="CC6" s="18" t="str">
        <f>IFERROR(IF(OR(FY06_M07&gt;=Salary_Payable_Monthly[[#This Row],[Salary During Time Period Stop Date]],FY06_M07&lt;=Salary_Payable_Monthly[[#This Row],[Salary During Time Period  Start Date]]),"",Salary_Payable_Monthly[[#This Row],[Salary During Time Period]]),"")</f>
        <v/>
      </c>
      <c r="CD6" s="18" t="str">
        <f>IFERROR(IF(OR(FY06_M08&gt;=Salary_Payable_Monthly[[#This Row],[Salary During Time Period Stop Date]],FY06_M08&lt;=Salary_Payable_Monthly[[#This Row],[Salary During Time Period  Start Date]]),"",Salary_Payable_Monthly[[#This Row],[Salary During Time Period]]),"")</f>
        <v/>
      </c>
      <c r="CE6" s="18" t="str">
        <f>IFERROR(IF(OR(FY06_M09&gt;=Salary_Payable_Monthly[[#This Row],[Salary During Time Period Stop Date]],FY06_M09&lt;=Salary_Payable_Monthly[[#This Row],[Salary During Time Period  Start Date]]),"",Salary_Payable_Monthly[[#This Row],[Salary During Time Period]]),"")</f>
        <v/>
      </c>
      <c r="CF6" s="18" t="str">
        <f>IFERROR(IF(OR(FY06_M10&gt;=Salary_Payable_Monthly[[#This Row],[Salary During Time Period Stop Date]],FY06_M10&lt;=Salary_Payable_Monthly[[#This Row],[Salary During Time Period  Start Date]]),"",Salary_Payable_Monthly[[#This Row],[Salary During Time Period]]),"")</f>
        <v/>
      </c>
      <c r="CG6" s="18" t="str">
        <f>IFERROR(IF(OR(FY06_M11&gt;=Salary_Payable_Monthly[[#This Row],[Salary During Time Period Stop Date]],FY06_M11&lt;=Salary_Payable_Monthly[[#This Row],[Salary During Time Period  Start Date]]),"",Salary_Payable_Monthly[[#This Row],[Salary During Time Period]]),"")</f>
        <v/>
      </c>
      <c r="CH6" s="18" t="str">
        <f>IFERROR(IF(OR(FY06_M12&gt;=Salary_Payable_Monthly[[#This Row],[Salary During Time Period Stop Date]],FY06_M12&lt;=Salary_Payable_Monthly[[#This Row],[Salary During Time Period  Start Date]]),"",Salary_Payable_Monthly[[#This Row],[Salary During Time Period]]),"")</f>
        <v/>
      </c>
      <c r="CI6" s="18"/>
    </row>
    <row r="7" spans="2:87" x14ac:dyDescent="0.25">
      <c r="B7" s="6"/>
      <c r="C7" s="6" t="s">
        <v>169</v>
      </c>
      <c r="D7" s="6"/>
      <c r="E7" s="6"/>
      <c r="F7" s="11"/>
      <c r="G7" s="48" t="str">
        <f>IF(ISBLANK(Salary_Payable_Monthly[[#This Row],[Salary During Time Period  Start Date]]),"",EOMONTH(Salary_Payable_Monthly[[#This Row],[Salary During Time Period  Start Date]],-1)+1)</f>
        <v/>
      </c>
      <c r="H7" s="11"/>
      <c r="I7" s="48" t="str">
        <f>IF(ISBLANK(Salary_Payable_Monthly[[#This Row],[Salary During Time Period  Start Date]]),"",EOMONTH(Salary_Payable_Monthly[[#This Row],[Salary During Time Period Stop Date]],0))</f>
        <v/>
      </c>
      <c r="J7" s="10" t="str">
        <f>IF(ISBLANK(Salary_Payable_Monthly[[#This Row],[Salary During Time Period  Start Date]]),"",YEAR(Salary_Payable_Monthly[[#This Row],[Salary During Time Period  Start Date]]))</f>
        <v/>
      </c>
      <c r="K7" s="10" t="str">
        <f>IF(ISBLANK(Salary_Payable_Monthly[[#This Row],[Salary During Time Period  Start Date]]),"",MONTH(Salary_Payable_Monthly[[#This Row],[Salary During Time Period  Start Date]]))</f>
        <v/>
      </c>
      <c r="L7" s="28">
        <f>SUM(Salary_Payable_Monthly[[#This Row],[FY01_M01]:[FY06_M12]])</f>
        <v>0</v>
      </c>
      <c r="M7" s="28">
        <f>IF(Salary_Payable_Monthly[[#This Row],[Round]]="Round 1",Salary_Payable_Monthly[[#This Row],[Value in Round]]/Round1Price,IF(Salary_Payable_Monthly[[#This Row],[Round]]="Round 2",Salary_Payable_Monthly[[#This Row],[Value in Round]]/Round2Price,IF(Salary_Payable_Monthly[[#This Row],[Round]]="Round 3",Salary_Payable_Monthly[[#This Row],[Value in Round]]/Round3Price,IF(Salary_Payable_Monthly[[#This Row],[Round]]="Round 4",Salary_Payable_Monthly[[#This Row],[Value in Round]]/Round4Price,IF(Salary_Payable_Monthly[[#This Row],[Round]]="Round 5",Salary_Payable_Monthly[[#This Row],[Value in Round]]/Round5Price,IF(Salary_Payable_Monthly[[#This Row],[Round]]="Round 6",Salary_Payable_Monthly[[#This Row],[Value in Round]]/Round6Price,"error"))))))</f>
        <v>0</v>
      </c>
      <c r="N7" s="14">
        <f>IF(Salary_Payable_Monthly[[#This Row],[Round]]="Round 1",Salary_Payable_Monthly[[#This Row],[Value in Round]]/Evaluation1,IF(Salary_Payable_Monthly[[#This Row],[Round]]="Round 2",Salary_Payable_Monthly[[#This Row],[Value in Round]]/Evaluation2,IF(Salary_Payable_Monthly[[#This Row],[Round]]="Round 3",Salary_Payable_Monthly[[#This Row],[Value in Round]]/Evaluation3,IF(Salary_Payable_Monthly[[#This Row],[Round]]="Round 4",Salary_Payable_Monthly[[#This Row],[Value in Round]]/Evaluation4,IF(Salary_Payable_Monthly[[#This Row],[Round]]="Round 5",Salary_Payable_Monthly[[#This Row],[Value in Round]]/Evaluation5,IF(Salary_Payable_Monthly[[#This Row],[Round]]="Round 6",Salary_Payable_Monthly[[#This Row],[Value in Round]]/Evaluation6,"error"))))))</f>
        <v>0</v>
      </c>
      <c r="O7" s="10" t="str">
        <f>IFERROR(IF(OR(FY01_M01&gt;=Salary_Payable_Monthly[[#This Row],[EO_SalaryStopDate]],FY01_M01&lt;=Salary_Payable_Monthly[[#This Row],[EO_SalaryStartDate]]),"",Salary_Payable_Monthly[[#This Row],[Salary During Time Period]]),"")</f>
        <v/>
      </c>
      <c r="P7" s="10" t="str">
        <f>IFERROR(IF(OR(FY01_M02&gt;=Salary_Payable_Monthly[[#This Row],[EO_SalaryStopDate]],FY01_M02&lt;=Salary_Payable_Monthly[[#This Row],[EO_SalaryStartDate]]),"",Salary_Payable_Monthly[[#This Row],[Salary During Time Period]]),"")</f>
        <v/>
      </c>
      <c r="Q7" s="10" t="str">
        <f>IFERROR(IF(OR(FY01_M03&gt;=Salary_Payable_Monthly[[#This Row],[Salary During Time Period Stop Date]],FY01_M03&lt;=Salary_Payable_Monthly[[#This Row],[Salary During Time Period  Start Date]]),"",Salary_Payable_Monthly[[#This Row],[Salary During Time Period]]),"")</f>
        <v/>
      </c>
      <c r="R7" s="10" t="str">
        <f>IFERROR(IF(OR(FY01_M04&gt;=Salary_Payable_Monthly[[#This Row],[Salary During Time Period Stop Date]],FY01_M04&lt;=Salary_Payable_Monthly[[#This Row],[Salary During Time Period  Start Date]]),"",Salary_Payable_Monthly[[#This Row],[Salary During Time Period]]),"")</f>
        <v/>
      </c>
      <c r="S7" s="10" t="str">
        <f>IFERROR(IF(OR(FY01_M05&gt;=Salary_Payable_Monthly[[#This Row],[Salary During Time Period Stop Date]],FY01_M05&lt;=Salary_Payable_Monthly[[#This Row],[Salary During Time Period  Start Date]]),"",Salary_Payable_Monthly[[#This Row],[Salary During Time Period]]),"")</f>
        <v/>
      </c>
      <c r="T7" s="10" t="str">
        <f>IFERROR(IF(OR(FY01_M06&gt;=Salary_Payable_Monthly[[#This Row],[Salary During Time Period Stop Date]],FY01_M06&lt;=Salary_Payable_Monthly[[#This Row],[Salary During Time Period  Start Date]]),"",Salary_Payable_Monthly[[#This Row],[Salary During Time Period]]),"")</f>
        <v/>
      </c>
      <c r="U7" s="10" t="str">
        <f>IFERROR(IF(OR(FY01_M07&gt;=Salary_Payable_Monthly[[#This Row],[Salary During Time Period Stop Date]],FY01_M07&lt;=Salary_Payable_Monthly[[#This Row],[Salary During Time Period  Start Date]]),"",Salary_Payable_Monthly[[#This Row],[Salary During Time Period]]),"")</f>
        <v/>
      </c>
      <c r="V7" s="10" t="str">
        <f>IFERROR(IF(OR(FY01_M08&gt;=Salary_Payable_Monthly[[#This Row],[Salary During Time Period Stop Date]],FY01_M08&lt;=Salary_Payable_Monthly[[#This Row],[Salary During Time Period  Start Date]]),"",Salary_Payable_Monthly[[#This Row],[Salary During Time Period]]),"")</f>
        <v/>
      </c>
      <c r="W7" s="10" t="str">
        <f>IFERROR(IF(OR(FY01_M09&gt;=Salary_Payable_Monthly[[#This Row],[Salary During Time Period Stop Date]],FY01_M09&lt;=Salary_Payable_Monthly[[#This Row],[Salary During Time Period  Start Date]]),"",Salary_Payable_Monthly[[#This Row],[Salary During Time Period]]),"")</f>
        <v/>
      </c>
      <c r="X7" s="10" t="str">
        <f>IFERROR(IF(OR(FY01_M10&gt;=Salary_Payable_Monthly[[#This Row],[Salary During Time Period Stop Date]],FY01_M10&lt;=Salary_Payable_Monthly[[#This Row],[Salary During Time Period  Start Date]]),"",Salary_Payable_Monthly[[#This Row],[Salary During Time Period]]),"")</f>
        <v/>
      </c>
      <c r="Y7" s="10" t="str">
        <f>IFERROR(IF(OR(FY01_M11&gt;=Salary_Payable_Monthly[[#This Row],[Salary During Time Period Stop Date]],FY01_M11&lt;=Salary_Payable_Monthly[[#This Row],[Salary During Time Period  Start Date]]),"",Salary_Payable_Monthly[[#This Row],[Salary During Time Period]]),"")</f>
        <v/>
      </c>
      <c r="Z7" s="10" t="str">
        <f>IFERROR(IF(OR(FY01_M12&gt;=Salary_Payable_Monthly[[#This Row],[Salary During Time Period Stop Date]],FY01_M12&lt;=Salary_Payable_Monthly[[#This Row],[Salary During Time Period  Start Date]]),"",Salary_Payable_Monthly[[#This Row],[Salary During Time Period]]),"")</f>
        <v/>
      </c>
      <c r="AA7" s="10" t="str">
        <f>IFERROR(IF(OR(FY02_M01&gt;=Salary_Payable_Monthly[[#This Row],[Salary During Time Period Stop Date]],FY02_M01&lt;=Salary_Payable_Monthly[[#This Row],[Salary During Time Period  Start Date]]),"",Salary_Payable_Monthly[[#This Row],[Salary During Time Period]]),"")</f>
        <v/>
      </c>
      <c r="AB7" s="10" t="str">
        <f>IFERROR(IF(OR(FY02_M02&gt;=Salary_Payable_Monthly[[#This Row],[Salary During Time Period Stop Date]],FY02_M02&lt;=Salary_Payable_Monthly[[#This Row],[Salary During Time Period  Start Date]]),"",Salary_Payable_Monthly[[#This Row],[Salary During Time Period]]),"")</f>
        <v/>
      </c>
      <c r="AC7" s="10" t="str">
        <f>IFERROR(IF(OR(FY02_M03&gt;=Salary_Payable_Monthly[[#This Row],[Salary During Time Period Stop Date]],FY02_M03&lt;=Salary_Payable_Monthly[[#This Row],[Salary During Time Period  Start Date]]),"",Salary_Payable_Monthly[[#This Row],[Salary During Time Period]]),"")</f>
        <v/>
      </c>
      <c r="AD7" s="10" t="str">
        <f>IFERROR(IF(OR(FY02_M04&gt;=Salary_Payable_Monthly[[#This Row],[Salary During Time Period Stop Date]],FY02_M04&lt;=Salary_Payable_Monthly[[#This Row],[Salary During Time Period  Start Date]]),"",Salary_Payable_Monthly[[#This Row],[Salary During Time Period]]),"")</f>
        <v/>
      </c>
      <c r="AE7" s="10" t="str">
        <f>IFERROR(IF(OR(FY02_M05&gt;=Salary_Payable_Monthly[[#This Row],[Salary During Time Period Stop Date]],FY02_M05&lt;=Salary_Payable_Monthly[[#This Row],[Salary During Time Period  Start Date]]),"",Salary_Payable_Monthly[[#This Row],[Salary During Time Period]]),"")</f>
        <v/>
      </c>
      <c r="AF7" s="10" t="str">
        <f>IFERROR(IF(OR(FY02_M06&gt;=Salary_Payable_Monthly[[#This Row],[Salary During Time Period Stop Date]],FY02_M06&lt;=Salary_Payable_Monthly[[#This Row],[Salary During Time Period  Start Date]]),"",Salary_Payable_Monthly[[#This Row],[Salary During Time Period]]),"")</f>
        <v/>
      </c>
      <c r="AG7" s="10" t="str">
        <f>IFERROR(IF(OR(FY02_M07&gt;=Salary_Payable_Monthly[[#This Row],[Salary During Time Period Stop Date]],FY02_M07&lt;=Salary_Payable_Monthly[[#This Row],[Salary During Time Period  Start Date]]),"",Salary_Payable_Monthly[[#This Row],[Salary During Time Period]]),"")</f>
        <v/>
      </c>
      <c r="AH7" s="10" t="str">
        <f>IFERROR(IF(OR(FY02_M08&gt;=Salary_Payable_Monthly[[#This Row],[Salary During Time Period Stop Date]],FY02_M08&lt;=Salary_Payable_Monthly[[#This Row],[Salary During Time Period  Start Date]]),"",Salary_Payable_Monthly[[#This Row],[Salary During Time Period]]),"")</f>
        <v/>
      </c>
      <c r="AI7" s="10" t="str">
        <f>IFERROR(IF(OR(FY02_M09&gt;=Salary_Payable_Monthly[[#This Row],[Salary During Time Period Stop Date]],FY02_M09&lt;=Salary_Payable_Monthly[[#This Row],[Salary During Time Period  Start Date]]),"",Salary_Payable_Monthly[[#This Row],[Salary During Time Period]]),"")</f>
        <v/>
      </c>
      <c r="AJ7" s="10" t="str">
        <f>IFERROR(IF(OR(FY02_M10&gt;=Salary_Payable_Monthly[[#This Row],[Salary During Time Period Stop Date]],FY02_M10&lt;=Salary_Payable_Monthly[[#This Row],[Salary During Time Period  Start Date]]),"",Salary_Payable_Monthly[[#This Row],[Salary During Time Period]]),"")</f>
        <v/>
      </c>
      <c r="AK7" s="10" t="str">
        <f>IFERROR(IF(OR(FY02_M11&gt;=Salary_Payable_Monthly[[#This Row],[Salary During Time Period Stop Date]],FY02_M11&lt;=Salary_Payable_Monthly[[#This Row],[Salary During Time Period  Start Date]]),"",Salary_Payable_Monthly[[#This Row],[Salary During Time Period]]),"")</f>
        <v/>
      </c>
      <c r="AL7" s="10" t="str">
        <f>IFERROR(IF(OR(FY02_M12&gt;=Salary_Payable_Monthly[[#This Row],[Salary During Time Period Stop Date]],FY02_M12&lt;=Salary_Payable_Monthly[[#This Row],[Salary During Time Period  Start Date]]),"",Salary_Payable_Monthly[[#This Row],[Salary During Time Period]]),"")</f>
        <v/>
      </c>
      <c r="AM7" s="10" t="str">
        <f>IFERROR(IF(OR(FY03_M01&gt;=Salary_Payable_Monthly[[#This Row],[Salary During Time Period Stop Date]],FY03_M01&lt;=Salary_Payable_Monthly[[#This Row],[Salary During Time Period  Start Date]]),"",Salary_Payable_Monthly[[#This Row],[Salary During Time Period]]),"")</f>
        <v/>
      </c>
      <c r="AN7" s="10" t="str">
        <f>IFERROR(IF(OR(FY03_M02&gt;=Salary_Payable_Monthly[[#This Row],[Salary During Time Period Stop Date]],FY03_M02&lt;=Salary_Payable_Monthly[[#This Row],[Salary During Time Period  Start Date]]),"",Salary_Payable_Monthly[[#This Row],[Salary During Time Period]]),"")</f>
        <v/>
      </c>
      <c r="AO7" s="10" t="str">
        <f>IFERROR(IF(OR(FY03_M03&gt;=Salary_Payable_Monthly[[#This Row],[Salary During Time Period Stop Date]],FY03_M03&lt;=Salary_Payable_Monthly[[#This Row],[Salary During Time Period  Start Date]]),"",Salary_Payable_Monthly[[#This Row],[Salary During Time Period]]),"")</f>
        <v/>
      </c>
      <c r="AP7" s="10" t="str">
        <f>IFERROR(IF(OR(FY03_M04&gt;=Salary_Payable_Monthly[[#This Row],[Salary During Time Period Stop Date]],FY03_M04&lt;=Salary_Payable_Monthly[[#This Row],[Salary During Time Period  Start Date]]),"",Salary_Payable_Monthly[[#This Row],[Salary During Time Period]]),"")</f>
        <v/>
      </c>
      <c r="AQ7" s="10" t="str">
        <f>IFERROR(IF(OR(FY03_M05&gt;=Salary_Payable_Monthly[[#This Row],[Salary During Time Period Stop Date]],FY03_M05&lt;=Salary_Payable_Monthly[[#This Row],[Salary During Time Period  Start Date]]),"",Salary_Payable_Monthly[[#This Row],[Salary During Time Period]]),"")</f>
        <v/>
      </c>
      <c r="AR7" s="10" t="str">
        <f>IFERROR(IF(OR(FY03_M06&gt;=Salary_Payable_Monthly[[#This Row],[Salary During Time Period Stop Date]],FY03_M06&lt;=Salary_Payable_Monthly[[#This Row],[Salary During Time Period  Start Date]]),"",Salary_Payable_Monthly[[#This Row],[Salary During Time Period]]),"")</f>
        <v/>
      </c>
      <c r="AS7" s="10" t="str">
        <f>IFERROR(IF(OR(FY03_M07&gt;=Salary_Payable_Monthly[[#This Row],[Salary During Time Period Stop Date]],FY03_M07&lt;=Salary_Payable_Monthly[[#This Row],[Salary During Time Period  Start Date]]),"",Salary_Payable_Monthly[[#This Row],[Salary During Time Period]]),"")</f>
        <v/>
      </c>
      <c r="AT7" s="10" t="str">
        <f>IFERROR(IF(OR(FY03_M08&gt;=Salary_Payable_Monthly[[#This Row],[Salary During Time Period Stop Date]],FY03_M08&lt;=Salary_Payable_Monthly[[#This Row],[Salary During Time Period  Start Date]]),"",Salary_Payable_Monthly[[#This Row],[Salary During Time Period]]),"")</f>
        <v/>
      </c>
      <c r="AU7" s="10" t="str">
        <f>IFERROR(IF(OR(FY03_M09&gt;=Salary_Payable_Monthly[[#This Row],[Salary During Time Period Stop Date]],FY03_M09&lt;=Salary_Payable_Monthly[[#This Row],[Salary During Time Period  Start Date]]),"",Salary_Payable_Monthly[[#This Row],[Salary During Time Period]]),"")</f>
        <v/>
      </c>
      <c r="AV7" s="10" t="str">
        <f>IFERROR(IF(OR(FY03_M10&gt;=Salary_Payable_Monthly[[#This Row],[Salary During Time Period Stop Date]],FY03_M10&lt;=Salary_Payable_Monthly[[#This Row],[Salary During Time Period  Start Date]]),"",Salary_Payable_Monthly[[#This Row],[Salary During Time Period]]),"")</f>
        <v/>
      </c>
      <c r="AW7" s="10" t="str">
        <f>IFERROR(IF(OR(FY03_M11&gt;=Salary_Payable_Monthly[[#This Row],[Salary During Time Period Stop Date]],FY03_M11&lt;=Salary_Payable_Monthly[[#This Row],[Salary During Time Period  Start Date]]),"",Salary_Payable_Monthly[[#This Row],[Salary During Time Period]]),"")</f>
        <v/>
      </c>
      <c r="AX7" s="10" t="str">
        <f>IFERROR(IF(OR(FY03_M12&gt;=Salary_Payable_Monthly[[#This Row],[Salary During Time Period Stop Date]],FY03_M12&lt;=Salary_Payable_Monthly[[#This Row],[Salary During Time Period  Start Date]]),"",Salary_Payable_Monthly[[#This Row],[Salary During Time Period]]),"")</f>
        <v/>
      </c>
      <c r="AY7" s="18" t="str" cm="1">
        <f t="array" ref="AY7">IFERROR(IF(OR(FY04_M1&gt;=Salary_Payable_Monthly[[#This Row],[Salary During Time Period Stop Date]],FY04_M1&lt;=Salary_Payable_Monthly[[#This Row],[Salary During Time Period  Start Date]]),"",Salary_Payable_Monthly[[#This Row],[Salary During Time Period]]),"")</f>
        <v/>
      </c>
      <c r="AZ7" s="18" t="str">
        <f>IFERROR(IF(OR(FY04_M02&gt;=Salary_Payable_Monthly[[#This Row],[Salary During Time Period Stop Date]],FY04_M02&lt;=Salary_Payable_Monthly[[#This Row],[Salary During Time Period  Start Date]]),"",Salary_Payable_Monthly[[#This Row],[Salary During Time Period]]),"")</f>
        <v/>
      </c>
      <c r="BA7" s="18" t="str">
        <f>IFERROR(IF(OR(FY04_M03&gt;=Salary_Payable_Monthly[[#This Row],[Salary During Time Period Stop Date]],FY04_M03&lt;=Salary_Payable_Monthly[[#This Row],[Salary During Time Period  Start Date]]),"",Salary_Payable_Monthly[[#This Row],[Salary During Time Period]]),"")</f>
        <v/>
      </c>
      <c r="BB7" s="18" t="str">
        <f>IFERROR(IF(OR(FY04_M04&gt;=Salary_Payable_Monthly[[#This Row],[Salary During Time Period Stop Date]],FY04_M04&lt;=Salary_Payable_Monthly[[#This Row],[Salary During Time Period  Start Date]]),"",Salary_Payable_Monthly[[#This Row],[Salary During Time Period]]),"")</f>
        <v/>
      </c>
      <c r="BC7" s="18" t="str">
        <f>IFERROR(IF(OR(FY04_M05&gt;=Salary_Payable_Monthly[[#This Row],[Salary During Time Period Stop Date]],FY04_M05&lt;=Salary_Payable_Monthly[[#This Row],[Salary During Time Period  Start Date]]),"",Salary_Payable_Monthly[[#This Row],[Salary During Time Period]]),"")</f>
        <v/>
      </c>
      <c r="BD7" s="18" t="str">
        <f>IFERROR(IF(OR(FY04_M06&gt;=Salary_Payable_Monthly[[#This Row],[Salary During Time Period Stop Date]],FY04_M06&lt;=Salary_Payable_Monthly[[#This Row],[Salary During Time Period  Start Date]]),"",Salary_Payable_Monthly[[#This Row],[Salary During Time Period]]),"")</f>
        <v/>
      </c>
      <c r="BE7" s="18" t="str">
        <f>IFERROR(IF(OR(FY04_M07&gt;=Salary_Payable_Monthly[[#This Row],[Salary During Time Period Stop Date]],FY04_M07&lt;=Salary_Payable_Monthly[[#This Row],[Salary During Time Period  Start Date]]),"",Salary_Payable_Monthly[[#This Row],[Salary During Time Period]]),"")</f>
        <v/>
      </c>
      <c r="BF7" s="18" t="str">
        <f>IFERROR(IF(OR(FY04_M08&gt;=Salary_Payable_Monthly[[#This Row],[Salary During Time Period Stop Date]],FY04_M08&lt;=Salary_Payable_Monthly[[#This Row],[Salary During Time Period  Start Date]]),"",Salary_Payable_Monthly[[#This Row],[Salary During Time Period]]),"")</f>
        <v/>
      </c>
      <c r="BG7" s="18" t="str">
        <f>IFERROR(IF(OR(FY04_M09&gt;=Salary_Payable_Monthly[[#This Row],[Salary During Time Period Stop Date]],FY04_M09&lt;=Salary_Payable_Monthly[[#This Row],[Salary During Time Period  Start Date]]),"",Salary_Payable_Monthly[[#This Row],[Salary During Time Period]]),"")</f>
        <v/>
      </c>
      <c r="BH7" s="18" t="str">
        <f>IFERROR(IF(OR(FY04_M10&gt;=Salary_Payable_Monthly[[#This Row],[Salary During Time Period Stop Date]],FY04_M10&lt;=Salary_Payable_Monthly[[#This Row],[Salary During Time Period  Start Date]]),"",Salary_Payable_Monthly[[#This Row],[Salary During Time Period]]),"")</f>
        <v/>
      </c>
      <c r="BI7" s="18" t="str">
        <f>IFERROR(IF(OR(FY04_M11&gt;=Salary_Payable_Monthly[[#This Row],[Salary During Time Period Stop Date]],FY04_M11&lt;=Salary_Payable_Monthly[[#This Row],[Salary During Time Period  Start Date]]),"",Salary_Payable_Monthly[[#This Row],[Salary During Time Period]]),"")</f>
        <v/>
      </c>
      <c r="BJ7" s="18" t="str">
        <f>IFERROR(IF(OR(FY04_M12&gt;=Salary_Payable_Monthly[[#This Row],[Salary During Time Period Stop Date]],FY04_M12&lt;=Salary_Payable_Monthly[[#This Row],[Salary During Time Period  Start Date]]),"",Salary_Payable_Monthly[[#This Row],[Salary During Time Period]]),"")</f>
        <v/>
      </c>
      <c r="BK7" s="18" t="str">
        <f>IFERROR(IF(OR(FY05_M01&gt;=Salary_Payable_Monthly[[#This Row],[Salary During Time Period Stop Date]],FY05_M01&lt;=Salary_Payable_Monthly[[#This Row],[Salary During Time Period  Start Date]]),"",Salary_Payable_Monthly[[#This Row],[Salary During Time Period]]),"")</f>
        <v/>
      </c>
      <c r="BL7" s="18" t="str">
        <f>IFERROR(IF(OR(FY05_M02&gt;=Salary_Payable_Monthly[[#This Row],[Salary During Time Period Stop Date]],FY05_M02&lt;=Salary_Payable_Monthly[[#This Row],[Salary During Time Period  Start Date]]),"",Salary_Payable_Monthly[[#This Row],[Salary During Time Period]]),"")</f>
        <v/>
      </c>
      <c r="BM7" s="18" t="str">
        <f>IFERROR(IF(OR(FY05_M03&gt;=Salary_Payable_Monthly[[#This Row],[Salary During Time Period Stop Date]],FY05_M03&lt;=Salary_Payable_Monthly[[#This Row],[Salary During Time Period  Start Date]]),"",Salary_Payable_Monthly[[#This Row],[Salary During Time Period]]),"")</f>
        <v/>
      </c>
      <c r="BN7" s="18" t="str">
        <f>IFERROR(IF(OR(FY05_M04&gt;=Salary_Payable_Monthly[[#This Row],[Salary During Time Period Stop Date]],FY05_M04&lt;=Salary_Payable_Monthly[[#This Row],[Salary During Time Period  Start Date]]),"",Salary_Payable_Monthly[[#This Row],[Salary During Time Period]]),"")</f>
        <v/>
      </c>
      <c r="BO7" s="18" t="str">
        <f>IFERROR(IF(OR(FY05_M05&gt;=Salary_Payable_Monthly[[#This Row],[Salary During Time Period Stop Date]],FY05_M05&lt;=Salary_Payable_Monthly[[#This Row],[Salary During Time Period  Start Date]]),"",Salary_Payable_Monthly[[#This Row],[Salary During Time Period]]),"")</f>
        <v/>
      </c>
      <c r="BP7" s="18" t="str">
        <f>IFERROR(IF(OR(FY05_M06&gt;=Salary_Payable_Monthly[[#This Row],[Salary During Time Period Stop Date]],FY05_M06&lt;=Salary_Payable_Monthly[[#This Row],[Salary During Time Period  Start Date]]),"",Salary_Payable_Monthly[[#This Row],[Salary During Time Period]]),"")</f>
        <v/>
      </c>
      <c r="BQ7" s="18" t="str">
        <f>IFERROR(IF(OR(FY05_M07&gt;=Salary_Payable_Monthly[[#This Row],[Salary During Time Period Stop Date]],FY05_M07&lt;=Salary_Payable_Monthly[[#This Row],[Salary During Time Period  Start Date]]),"",Salary_Payable_Monthly[[#This Row],[Salary During Time Period]]),"")</f>
        <v/>
      </c>
      <c r="BR7" s="18" t="str">
        <f>IFERROR(IF(OR(FY05_M08&gt;=Salary_Payable_Monthly[[#This Row],[Salary During Time Period Stop Date]],FY05_M08&lt;=Salary_Payable_Monthly[[#This Row],[Salary During Time Period  Start Date]]),"",Salary_Payable_Monthly[[#This Row],[Salary During Time Period]]),"")</f>
        <v/>
      </c>
      <c r="BS7" s="18" t="str">
        <f>IFERROR(IF(OR(FY05_M09&gt;=Salary_Payable_Monthly[[#This Row],[Salary During Time Period Stop Date]],FY05_M09&lt;=Salary_Payable_Monthly[[#This Row],[Salary During Time Period  Start Date]]),"",Salary_Payable_Monthly[[#This Row],[Salary During Time Period]]),"")</f>
        <v/>
      </c>
      <c r="BT7" s="18" t="str">
        <f>IFERROR(IF(OR(FY05_M10&gt;=Salary_Payable_Monthly[[#This Row],[Salary During Time Period Stop Date]],FY05_M10&lt;=Salary_Payable_Monthly[[#This Row],[Salary During Time Period  Start Date]]),"",Salary_Payable_Monthly[[#This Row],[Salary During Time Period]]),"")</f>
        <v/>
      </c>
      <c r="BU7" s="18" t="str">
        <f>IFERROR(IF(OR(FY05_M11&gt;=Salary_Payable_Monthly[[#This Row],[Salary During Time Period Stop Date]],FY05_M11&lt;=Salary_Payable_Monthly[[#This Row],[Salary During Time Period  Start Date]]),"",Salary_Payable_Monthly[[#This Row],[Salary During Time Period]]),"")</f>
        <v/>
      </c>
      <c r="BV7" s="18" t="str">
        <f>IFERROR(IF(OR(FY05_M12&gt;=Salary_Payable_Monthly[[#This Row],[Salary During Time Period Stop Date]],FY05_M12&lt;=Salary_Payable_Monthly[[#This Row],[Salary During Time Period  Start Date]]),"",Salary_Payable_Monthly[[#This Row],[Salary During Time Period]]),"")</f>
        <v/>
      </c>
      <c r="BW7" s="18" t="str">
        <f>IFERROR(IF(OR(FY06_M01&gt;=Salary_Payable_Monthly[[#This Row],[Salary During Time Period Stop Date]],FY06_M01&lt;=Salary_Payable_Monthly[[#This Row],[Salary During Time Period  Start Date]]),"",Salary_Payable_Monthly[[#This Row],[Salary During Time Period]]),"")</f>
        <v/>
      </c>
      <c r="BX7" s="18" t="str">
        <f>IFERROR(IF(OR(FY06_M02&gt;=Salary_Payable_Monthly[[#This Row],[Salary During Time Period Stop Date]],FY06_M02&lt;=Salary_Payable_Monthly[[#This Row],[Salary During Time Period  Start Date]]),"",Salary_Payable_Monthly[[#This Row],[Salary During Time Period]]),"")</f>
        <v/>
      </c>
      <c r="BY7" s="18" t="str">
        <f>IFERROR(IF(OR(FY06_M03&gt;=Salary_Payable_Monthly[[#This Row],[Salary During Time Period Stop Date]],FY06_M03&lt;=Salary_Payable_Monthly[[#This Row],[Salary During Time Period  Start Date]]),"",Salary_Payable_Monthly[[#This Row],[Salary During Time Period]]),"")</f>
        <v/>
      </c>
      <c r="BZ7" s="18" t="str">
        <f>IFERROR(IF(OR(FY06_M04&gt;=Salary_Payable_Monthly[[#This Row],[Salary During Time Period Stop Date]],FY06_M04&lt;=Salary_Payable_Monthly[[#This Row],[Salary During Time Period  Start Date]]),"",Salary_Payable_Monthly[[#This Row],[Salary During Time Period]]),"")</f>
        <v/>
      </c>
      <c r="CA7" s="18" t="str">
        <f>IFERROR(IF(OR(FY06_M05&gt;=Salary_Payable_Monthly[[#This Row],[Salary During Time Period Stop Date]],FY06_M05&lt;=Salary_Payable_Monthly[[#This Row],[Salary During Time Period  Start Date]]),"",Salary_Payable_Monthly[[#This Row],[Salary During Time Period]]),"")</f>
        <v/>
      </c>
      <c r="CB7" s="18" t="str">
        <f>IFERROR(IF(OR(FY06_M06&gt;=Salary_Payable_Monthly[[#This Row],[Salary During Time Period Stop Date]],FY06_M06&lt;=Salary_Payable_Monthly[[#This Row],[Salary During Time Period  Start Date]]),"",Salary_Payable_Monthly[[#This Row],[Salary During Time Period]]),"")</f>
        <v/>
      </c>
      <c r="CC7" s="18" t="str">
        <f>IFERROR(IF(OR(FY06_M07&gt;=Salary_Payable_Monthly[[#This Row],[Salary During Time Period Stop Date]],FY06_M07&lt;=Salary_Payable_Monthly[[#This Row],[Salary During Time Period  Start Date]]),"",Salary_Payable_Monthly[[#This Row],[Salary During Time Period]]),"")</f>
        <v/>
      </c>
      <c r="CD7" s="18" t="str">
        <f>IFERROR(IF(OR(FY06_M08&gt;=Salary_Payable_Monthly[[#This Row],[Salary During Time Period Stop Date]],FY06_M08&lt;=Salary_Payable_Monthly[[#This Row],[Salary During Time Period  Start Date]]),"",Salary_Payable_Monthly[[#This Row],[Salary During Time Period]]),"")</f>
        <v/>
      </c>
      <c r="CE7" s="18" t="str">
        <f>IFERROR(IF(OR(FY06_M09&gt;=Salary_Payable_Monthly[[#This Row],[Salary During Time Period Stop Date]],FY06_M09&lt;=Salary_Payable_Monthly[[#This Row],[Salary During Time Period  Start Date]]),"",Salary_Payable_Monthly[[#This Row],[Salary During Time Period]]),"")</f>
        <v/>
      </c>
      <c r="CF7" s="18" t="str">
        <f>IFERROR(IF(OR(FY06_M10&gt;=Salary_Payable_Monthly[[#This Row],[Salary During Time Period Stop Date]],FY06_M10&lt;=Salary_Payable_Monthly[[#This Row],[Salary During Time Period  Start Date]]),"",Salary_Payable_Monthly[[#This Row],[Salary During Time Period]]),"")</f>
        <v/>
      </c>
      <c r="CG7" s="18" t="str">
        <f>IFERROR(IF(OR(FY06_M11&gt;=Salary_Payable_Monthly[[#This Row],[Salary During Time Period Stop Date]],FY06_M11&lt;=Salary_Payable_Monthly[[#This Row],[Salary During Time Period  Start Date]]),"",Salary_Payable_Monthly[[#This Row],[Salary During Time Period]]),"")</f>
        <v/>
      </c>
      <c r="CH7" s="18" t="str">
        <f>IFERROR(IF(OR(FY06_M12&gt;=Salary_Payable_Monthly[[#This Row],[Salary During Time Period Stop Date]],FY06_M12&lt;=Salary_Payable_Monthly[[#This Row],[Salary During Time Period  Start Date]]),"",Salary_Payable_Monthly[[#This Row],[Salary During Time Period]]),"")</f>
        <v/>
      </c>
      <c r="CI7" s="18"/>
    </row>
    <row r="8" spans="2:87" x14ac:dyDescent="0.25">
      <c r="B8" s="6"/>
      <c r="C8" s="6" t="s">
        <v>169</v>
      </c>
      <c r="D8" s="6"/>
      <c r="E8" s="6"/>
      <c r="F8" s="11"/>
      <c r="G8" s="48" t="str">
        <f>IF(ISBLANK(Salary_Payable_Monthly[[#This Row],[Salary During Time Period  Start Date]]),"",EOMONTH(Salary_Payable_Monthly[[#This Row],[Salary During Time Period  Start Date]],-1)+1)</f>
        <v/>
      </c>
      <c r="H8" s="11"/>
      <c r="I8" s="48" t="str">
        <f>IF(ISBLANK(Salary_Payable_Monthly[[#This Row],[Salary During Time Period  Start Date]]),"",EOMONTH(Salary_Payable_Monthly[[#This Row],[Salary During Time Period Stop Date]],0))</f>
        <v/>
      </c>
      <c r="J8" s="10" t="str">
        <f>IF(ISBLANK(Salary_Payable_Monthly[[#This Row],[Salary During Time Period  Start Date]]),"",YEAR(Salary_Payable_Monthly[[#This Row],[Salary During Time Period  Start Date]]))</f>
        <v/>
      </c>
      <c r="K8" s="10" t="str">
        <f>IF(ISBLANK(Salary_Payable_Monthly[[#This Row],[Salary During Time Period  Start Date]]),"",MONTH(Salary_Payable_Monthly[[#This Row],[Salary During Time Period  Start Date]]))</f>
        <v/>
      </c>
      <c r="L8" s="28">
        <f>SUM(Salary_Payable_Monthly[[#This Row],[FY01_M01]:[FY06_M12]])</f>
        <v>0</v>
      </c>
      <c r="M8" s="28">
        <f>IF(Salary_Payable_Monthly[[#This Row],[Round]]="Round 1",Salary_Payable_Monthly[[#This Row],[Value in Round]]/Round1Price,IF(Salary_Payable_Monthly[[#This Row],[Round]]="Round 2",Salary_Payable_Monthly[[#This Row],[Value in Round]]/Round2Price,IF(Salary_Payable_Monthly[[#This Row],[Round]]="Round 3",Salary_Payable_Monthly[[#This Row],[Value in Round]]/Round3Price,IF(Salary_Payable_Monthly[[#This Row],[Round]]="Round 4",Salary_Payable_Monthly[[#This Row],[Value in Round]]/Round4Price,IF(Salary_Payable_Monthly[[#This Row],[Round]]="Round 5",Salary_Payable_Monthly[[#This Row],[Value in Round]]/Round5Price,IF(Salary_Payable_Monthly[[#This Row],[Round]]="Round 6",Salary_Payable_Monthly[[#This Row],[Value in Round]]/Round6Price,"error"))))))</f>
        <v>0</v>
      </c>
      <c r="N8" s="14">
        <f>IF(Salary_Payable_Monthly[[#This Row],[Round]]="Round 1",Salary_Payable_Monthly[[#This Row],[Value in Round]]/Evaluation1,IF(Salary_Payable_Monthly[[#This Row],[Round]]="Round 2",Salary_Payable_Monthly[[#This Row],[Value in Round]]/Evaluation2,IF(Salary_Payable_Monthly[[#This Row],[Round]]="Round 3",Salary_Payable_Monthly[[#This Row],[Value in Round]]/Evaluation3,IF(Salary_Payable_Monthly[[#This Row],[Round]]="Round 4",Salary_Payable_Monthly[[#This Row],[Value in Round]]/Evaluation4,IF(Salary_Payable_Monthly[[#This Row],[Round]]="Round 5",Salary_Payable_Monthly[[#This Row],[Value in Round]]/Evaluation5,IF(Salary_Payable_Monthly[[#This Row],[Round]]="Round 6",Salary_Payable_Monthly[[#This Row],[Value in Round]]/Evaluation6,"error"))))))</f>
        <v>0</v>
      </c>
      <c r="O8" s="10" t="str">
        <f>IFERROR(IF(OR(FY01_M01&gt;=Salary_Payable_Monthly[[#This Row],[EO_SalaryStopDate]],FY01_M01&lt;=Salary_Payable_Monthly[[#This Row],[EO_SalaryStartDate]]),"",Salary_Payable_Monthly[[#This Row],[Salary During Time Period]]),"")</f>
        <v/>
      </c>
      <c r="P8" s="10" t="str">
        <f>IFERROR(IF(OR(FY01_M02&gt;=Salary_Payable_Monthly[[#This Row],[EO_SalaryStopDate]],FY01_M02&lt;=Salary_Payable_Monthly[[#This Row],[EO_SalaryStartDate]]),"",Salary_Payable_Monthly[[#This Row],[Salary During Time Period]]),"")</f>
        <v/>
      </c>
      <c r="Q8" s="10" t="str">
        <f>IFERROR(IF(OR(FY01_M03&gt;=Salary_Payable_Monthly[[#This Row],[Salary During Time Period Stop Date]],FY01_M03&lt;=Salary_Payable_Monthly[[#This Row],[Salary During Time Period  Start Date]]),"",Salary_Payable_Monthly[[#This Row],[Salary During Time Period]]),"")</f>
        <v/>
      </c>
      <c r="R8" s="10" t="str">
        <f>IFERROR(IF(OR(FY01_M04&gt;=Salary_Payable_Monthly[[#This Row],[Salary During Time Period Stop Date]],FY01_M04&lt;=Salary_Payable_Monthly[[#This Row],[Salary During Time Period  Start Date]]),"",Salary_Payable_Monthly[[#This Row],[Salary During Time Period]]),"")</f>
        <v/>
      </c>
      <c r="S8" s="10" t="str">
        <f>IFERROR(IF(OR(FY01_M05&gt;=Salary_Payable_Monthly[[#This Row],[Salary During Time Period Stop Date]],FY01_M05&lt;=Salary_Payable_Monthly[[#This Row],[Salary During Time Period  Start Date]]),"",Salary_Payable_Monthly[[#This Row],[Salary During Time Period]]),"")</f>
        <v/>
      </c>
      <c r="T8" s="10" t="str">
        <f>IFERROR(IF(OR(FY01_M06&gt;=Salary_Payable_Monthly[[#This Row],[Salary During Time Period Stop Date]],FY01_M06&lt;=Salary_Payable_Monthly[[#This Row],[Salary During Time Period  Start Date]]),"",Salary_Payable_Monthly[[#This Row],[Salary During Time Period]]),"")</f>
        <v/>
      </c>
      <c r="U8" s="10" t="str">
        <f>IFERROR(IF(OR(FY01_M07&gt;=Salary_Payable_Monthly[[#This Row],[Salary During Time Period Stop Date]],FY01_M07&lt;=Salary_Payable_Monthly[[#This Row],[Salary During Time Period  Start Date]]),"",Salary_Payable_Monthly[[#This Row],[Salary During Time Period]]),"")</f>
        <v/>
      </c>
      <c r="V8" s="10" t="str">
        <f>IFERROR(IF(OR(FY01_M08&gt;=Salary_Payable_Monthly[[#This Row],[Salary During Time Period Stop Date]],FY01_M08&lt;=Salary_Payable_Monthly[[#This Row],[Salary During Time Period  Start Date]]),"",Salary_Payable_Monthly[[#This Row],[Salary During Time Period]]),"")</f>
        <v/>
      </c>
      <c r="W8" s="10" t="str">
        <f>IFERROR(IF(OR(FY01_M09&gt;=Salary_Payable_Monthly[[#This Row],[Salary During Time Period Stop Date]],FY01_M09&lt;=Salary_Payable_Monthly[[#This Row],[Salary During Time Period  Start Date]]),"",Salary_Payable_Monthly[[#This Row],[Salary During Time Period]]),"")</f>
        <v/>
      </c>
      <c r="X8" s="10" t="str">
        <f>IFERROR(IF(OR(FY01_M10&gt;=Salary_Payable_Monthly[[#This Row],[Salary During Time Period Stop Date]],FY01_M10&lt;=Salary_Payable_Monthly[[#This Row],[Salary During Time Period  Start Date]]),"",Salary_Payable_Monthly[[#This Row],[Salary During Time Period]]),"")</f>
        <v/>
      </c>
      <c r="Y8" s="10" t="str">
        <f>IFERROR(IF(OR(FY01_M11&gt;=Salary_Payable_Monthly[[#This Row],[Salary During Time Period Stop Date]],FY01_M11&lt;=Salary_Payable_Monthly[[#This Row],[Salary During Time Period  Start Date]]),"",Salary_Payable_Monthly[[#This Row],[Salary During Time Period]]),"")</f>
        <v/>
      </c>
      <c r="Z8" s="10" t="str">
        <f>IFERROR(IF(OR(FY01_M12&gt;=Salary_Payable_Monthly[[#This Row],[Salary During Time Period Stop Date]],FY01_M12&lt;=Salary_Payable_Monthly[[#This Row],[Salary During Time Period  Start Date]]),"",Salary_Payable_Monthly[[#This Row],[Salary During Time Period]]),"")</f>
        <v/>
      </c>
      <c r="AA8" s="10" t="str">
        <f>IFERROR(IF(OR(FY02_M01&gt;=Salary_Payable_Monthly[[#This Row],[Salary During Time Period Stop Date]],FY02_M01&lt;=Salary_Payable_Monthly[[#This Row],[Salary During Time Period  Start Date]]),"",Salary_Payable_Monthly[[#This Row],[Salary During Time Period]]),"")</f>
        <v/>
      </c>
      <c r="AB8" s="10" t="str">
        <f>IFERROR(IF(OR(FY02_M02&gt;=Salary_Payable_Monthly[[#This Row],[Salary During Time Period Stop Date]],FY02_M02&lt;=Salary_Payable_Monthly[[#This Row],[Salary During Time Period  Start Date]]),"",Salary_Payable_Monthly[[#This Row],[Salary During Time Period]]),"")</f>
        <v/>
      </c>
      <c r="AC8" s="10" t="str">
        <f>IFERROR(IF(OR(FY02_M03&gt;=Salary_Payable_Monthly[[#This Row],[Salary During Time Period Stop Date]],FY02_M03&lt;=Salary_Payable_Monthly[[#This Row],[Salary During Time Period  Start Date]]),"",Salary_Payable_Monthly[[#This Row],[Salary During Time Period]]),"")</f>
        <v/>
      </c>
      <c r="AD8" s="10" t="str">
        <f>IFERROR(IF(OR(FY02_M04&gt;=Salary_Payable_Monthly[[#This Row],[Salary During Time Period Stop Date]],FY02_M04&lt;=Salary_Payable_Monthly[[#This Row],[Salary During Time Period  Start Date]]),"",Salary_Payable_Monthly[[#This Row],[Salary During Time Period]]),"")</f>
        <v/>
      </c>
      <c r="AE8" s="10" t="str">
        <f>IFERROR(IF(OR(FY02_M05&gt;=Salary_Payable_Monthly[[#This Row],[Salary During Time Period Stop Date]],FY02_M05&lt;=Salary_Payable_Monthly[[#This Row],[Salary During Time Period  Start Date]]),"",Salary_Payable_Monthly[[#This Row],[Salary During Time Period]]),"")</f>
        <v/>
      </c>
      <c r="AF8" s="10" t="str">
        <f>IFERROR(IF(OR(FY02_M06&gt;=Salary_Payable_Monthly[[#This Row],[Salary During Time Period Stop Date]],FY02_M06&lt;=Salary_Payable_Monthly[[#This Row],[Salary During Time Period  Start Date]]),"",Salary_Payable_Monthly[[#This Row],[Salary During Time Period]]),"")</f>
        <v/>
      </c>
      <c r="AG8" s="10" t="str">
        <f>IFERROR(IF(OR(FY02_M07&gt;=Salary_Payable_Monthly[[#This Row],[Salary During Time Period Stop Date]],FY02_M07&lt;=Salary_Payable_Monthly[[#This Row],[Salary During Time Period  Start Date]]),"",Salary_Payable_Monthly[[#This Row],[Salary During Time Period]]),"")</f>
        <v/>
      </c>
      <c r="AH8" s="10" t="str">
        <f>IFERROR(IF(OR(FY02_M08&gt;=Salary_Payable_Monthly[[#This Row],[Salary During Time Period Stop Date]],FY02_M08&lt;=Salary_Payable_Monthly[[#This Row],[Salary During Time Period  Start Date]]),"",Salary_Payable_Monthly[[#This Row],[Salary During Time Period]]),"")</f>
        <v/>
      </c>
      <c r="AI8" s="10" t="str">
        <f>IFERROR(IF(OR(FY02_M09&gt;=Salary_Payable_Monthly[[#This Row],[Salary During Time Period Stop Date]],FY02_M09&lt;=Salary_Payable_Monthly[[#This Row],[Salary During Time Period  Start Date]]),"",Salary_Payable_Monthly[[#This Row],[Salary During Time Period]]),"")</f>
        <v/>
      </c>
      <c r="AJ8" s="10" t="str">
        <f>IFERROR(IF(OR(FY02_M10&gt;=Salary_Payable_Monthly[[#This Row],[Salary During Time Period Stop Date]],FY02_M10&lt;=Salary_Payable_Monthly[[#This Row],[Salary During Time Period  Start Date]]),"",Salary_Payable_Monthly[[#This Row],[Salary During Time Period]]),"")</f>
        <v/>
      </c>
      <c r="AK8" s="10" t="str">
        <f>IFERROR(IF(OR(FY02_M11&gt;=Salary_Payable_Monthly[[#This Row],[Salary During Time Period Stop Date]],FY02_M11&lt;=Salary_Payable_Monthly[[#This Row],[Salary During Time Period  Start Date]]),"",Salary_Payable_Monthly[[#This Row],[Salary During Time Period]]),"")</f>
        <v/>
      </c>
      <c r="AL8" s="10" t="str">
        <f>IFERROR(IF(OR(FY02_M12&gt;=Salary_Payable_Monthly[[#This Row],[Salary During Time Period Stop Date]],FY02_M12&lt;=Salary_Payable_Monthly[[#This Row],[Salary During Time Period  Start Date]]),"",Salary_Payable_Monthly[[#This Row],[Salary During Time Period]]),"")</f>
        <v/>
      </c>
      <c r="AM8" s="10" t="str">
        <f>IFERROR(IF(OR(FY03_M01&gt;=Salary_Payable_Monthly[[#This Row],[Salary During Time Period Stop Date]],FY03_M01&lt;=Salary_Payable_Monthly[[#This Row],[Salary During Time Period  Start Date]]),"",Salary_Payable_Monthly[[#This Row],[Salary During Time Period]]),"")</f>
        <v/>
      </c>
      <c r="AN8" s="10" t="str">
        <f>IFERROR(IF(OR(FY03_M02&gt;=Salary_Payable_Monthly[[#This Row],[Salary During Time Period Stop Date]],FY03_M02&lt;=Salary_Payable_Monthly[[#This Row],[Salary During Time Period  Start Date]]),"",Salary_Payable_Monthly[[#This Row],[Salary During Time Period]]),"")</f>
        <v/>
      </c>
      <c r="AO8" s="10" t="str">
        <f>IFERROR(IF(OR(FY03_M03&gt;=Salary_Payable_Monthly[[#This Row],[Salary During Time Period Stop Date]],FY03_M03&lt;=Salary_Payable_Monthly[[#This Row],[Salary During Time Period  Start Date]]),"",Salary_Payable_Monthly[[#This Row],[Salary During Time Period]]),"")</f>
        <v/>
      </c>
      <c r="AP8" s="10" t="str">
        <f>IFERROR(IF(OR(FY03_M04&gt;=Salary_Payable_Monthly[[#This Row],[Salary During Time Period Stop Date]],FY03_M04&lt;=Salary_Payable_Monthly[[#This Row],[Salary During Time Period  Start Date]]),"",Salary_Payable_Monthly[[#This Row],[Salary During Time Period]]),"")</f>
        <v/>
      </c>
      <c r="AQ8" s="10" t="str">
        <f>IFERROR(IF(OR(FY03_M05&gt;=Salary_Payable_Monthly[[#This Row],[Salary During Time Period Stop Date]],FY03_M05&lt;=Salary_Payable_Monthly[[#This Row],[Salary During Time Period  Start Date]]),"",Salary_Payable_Monthly[[#This Row],[Salary During Time Period]]),"")</f>
        <v/>
      </c>
      <c r="AR8" s="10" t="str">
        <f>IFERROR(IF(OR(FY03_M06&gt;=Salary_Payable_Monthly[[#This Row],[Salary During Time Period Stop Date]],FY03_M06&lt;=Salary_Payable_Monthly[[#This Row],[Salary During Time Period  Start Date]]),"",Salary_Payable_Monthly[[#This Row],[Salary During Time Period]]),"")</f>
        <v/>
      </c>
      <c r="AS8" s="10" t="str">
        <f>IFERROR(IF(OR(FY03_M07&gt;=Salary_Payable_Monthly[[#This Row],[Salary During Time Period Stop Date]],FY03_M07&lt;=Salary_Payable_Monthly[[#This Row],[Salary During Time Period  Start Date]]),"",Salary_Payable_Monthly[[#This Row],[Salary During Time Period]]),"")</f>
        <v/>
      </c>
      <c r="AT8" s="10" t="str">
        <f>IFERROR(IF(OR(FY03_M08&gt;=Salary_Payable_Monthly[[#This Row],[Salary During Time Period Stop Date]],FY03_M08&lt;=Salary_Payable_Monthly[[#This Row],[Salary During Time Period  Start Date]]),"",Salary_Payable_Monthly[[#This Row],[Salary During Time Period]]),"")</f>
        <v/>
      </c>
      <c r="AU8" s="10" t="str">
        <f>IFERROR(IF(OR(FY03_M09&gt;=Salary_Payable_Monthly[[#This Row],[Salary During Time Period Stop Date]],FY03_M09&lt;=Salary_Payable_Monthly[[#This Row],[Salary During Time Period  Start Date]]),"",Salary_Payable_Monthly[[#This Row],[Salary During Time Period]]),"")</f>
        <v/>
      </c>
      <c r="AV8" s="10" t="str">
        <f>IFERROR(IF(OR(FY03_M10&gt;=Salary_Payable_Monthly[[#This Row],[Salary During Time Period Stop Date]],FY03_M10&lt;=Salary_Payable_Monthly[[#This Row],[Salary During Time Period  Start Date]]),"",Salary_Payable_Monthly[[#This Row],[Salary During Time Period]]),"")</f>
        <v/>
      </c>
      <c r="AW8" s="10" t="str">
        <f>IFERROR(IF(OR(FY03_M11&gt;=Salary_Payable_Monthly[[#This Row],[Salary During Time Period Stop Date]],FY03_M11&lt;=Salary_Payable_Monthly[[#This Row],[Salary During Time Period  Start Date]]),"",Salary_Payable_Monthly[[#This Row],[Salary During Time Period]]),"")</f>
        <v/>
      </c>
      <c r="AX8" s="10" t="str">
        <f>IFERROR(IF(OR(FY03_M12&gt;=Salary_Payable_Monthly[[#This Row],[Salary During Time Period Stop Date]],FY03_M12&lt;=Salary_Payable_Monthly[[#This Row],[Salary During Time Period  Start Date]]),"",Salary_Payable_Monthly[[#This Row],[Salary During Time Period]]),"")</f>
        <v/>
      </c>
      <c r="AY8" s="18" t="str" cm="1">
        <f t="array" ref="AY8">IFERROR(IF(OR(FY04_M1&gt;=Salary_Payable_Monthly[[#This Row],[Salary During Time Period Stop Date]],FY04_M1&lt;=Salary_Payable_Monthly[[#This Row],[Salary During Time Period  Start Date]]),"",Salary_Payable_Monthly[[#This Row],[Salary During Time Period]]),"")</f>
        <v/>
      </c>
      <c r="AZ8" s="18" t="str">
        <f>IFERROR(IF(OR(FY04_M02&gt;=Salary_Payable_Monthly[[#This Row],[Salary During Time Period Stop Date]],FY04_M02&lt;=Salary_Payable_Monthly[[#This Row],[Salary During Time Period  Start Date]]),"",Salary_Payable_Monthly[[#This Row],[Salary During Time Period]]),"")</f>
        <v/>
      </c>
      <c r="BA8" s="18" t="str">
        <f>IFERROR(IF(OR(FY04_M03&gt;=Salary_Payable_Monthly[[#This Row],[Salary During Time Period Stop Date]],FY04_M03&lt;=Salary_Payable_Monthly[[#This Row],[Salary During Time Period  Start Date]]),"",Salary_Payable_Monthly[[#This Row],[Salary During Time Period]]),"")</f>
        <v/>
      </c>
      <c r="BB8" s="18" t="str">
        <f>IFERROR(IF(OR(FY04_M04&gt;=Salary_Payable_Monthly[[#This Row],[Salary During Time Period Stop Date]],FY04_M04&lt;=Salary_Payable_Monthly[[#This Row],[Salary During Time Period  Start Date]]),"",Salary_Payable_Monthly[[#This Row],[Salary During Time Period]]),"")</f>
        <v/>
      </c>
      <c r="BC8" s="18" t="str">
        <f>IFERROR(IF(OR(FY04_M05&gt;=Salary_Payable_Monthly[[#This Row],[Salary During Time Period Stop Date]],FY04_M05&lt;=Salary_Payable_Monthly[[#This Row],[Salary During Time Period  Start Date]]),"",Salary_Payable_Monthly[[#This Row],[Salary During Time Period]]),"")</f>
        <v/>
      </c>
      <c r="BD8" s="18" t="str">
        <f>IFERROR(IF(OR(FY04_M06&gt;=Salary_Payable_Monthly[[#This Row],[Salary During Time Period Stop Date]],FY04_M06&lt;=Salary_Payable_Monthly[[#This Row],[Salary During Time Period  Start Date]]),"",Salary_Payable_Monthly[[#This Row],[Salary During Time Period]]),"")</f>
        <v/>
      </c>
      <c r="BE8" s="18" t="str">
        <f>IFERROR(IF(OR(FY04_M07&gt;=Salary_Payable_Monthly[[#This Row],[Salary During Time Period Stop Date]],FY04_M07&lt;=Salary_Payable_Monthly[[#This Row],[Salary During Time Period  Start Date]]),"",Salary_Payable_Monthly[[#This Row],[Salary During Time Period]]),"")</f>
        <v/>
      </c>
      <c r="BF8" s="18" t="str">
        <f>IFERROR(IF(OR(FY04_M08&gt;=Salary_Payable_Monthly[[#This Row],[Salary During Time Period Stop Date]],FY04_M08&lt;=Salary_Payable_Monthly[[#This Row],[Salary During Time Period  Start Date]]),"",Salary_Payable_Monthly[[#This Row],[Salary During Time Period]]),"")</f>
        <v/>
      </c>
      <c r="BG8" s="18" t="str">
        <f>IFERROR(IF(OR(FY04_M09&gt;=Salary_Payable_Monthly[[#This Row],[Salary During Time Period Stop Date]],FY04_M09&lt;=Salary_Payable_Monthly[[#This Row],[Salary During Time Period  Start Date]]),"",Salary_Payable_Monthly[[#This Row],[Salary During Time Period]]),"")</f>
        <v/>
      </c>
      <c r="BH8" s="18" t="str">
        <f>IFERROR(IF(OR(FY04_M10&gt;=Salary_Payable_Monthly[[#This Row],[Salary During Time Period Stop Date]],FY04_M10&lt;=Salary_Payable_Monthly[[#This Row],[Salary During Time Period  Start Date]]),"",Salary_Payable_Monthly[[#This Row],[Salary During Time Period]]),"")</f>
        <v/>
      </c>
      <c r="BI8" s="18" t="str">
        <f>IFERROR(IF(OR(FY04_M11&gt;=Salary_Payable_Monthly[[#This Row],[Salary During Time Period Stop Date]],FY04_M11&lt;=Salary_Payable_Monthly[[#This Row],[Salary During Time Period  Start Date]]),"",Salary_Payable_Monthly[[#This Row],[Salary During Time Period]]),"")</f>
        <v/>
      </c>
      <c r="BJ8" s="18" t="str">
        <f>IFERROR(IF(OR(FY04_M12&gt;=Salary_Payable_Monthly[[#This Row],[Salary During Time Period Stop Date]],FY04_M12&lt;=Salary_Payable_Monthly[[#This Row],[Salary During Time Period  Start Date]]),"",Salary_Payable_Monthly[[#This Row],[Salary During Time Period]]),"")</f>
        <v/>
      </c>
      <c r="BK8" s="18" t="str">
        <f>IFERROR(IF(OR(FY05_M01&gt;=Salary_Payable_Monthly[[#This Row],[Salary During Time Period Stop Date]],FY05_M01&lt;=Salary_Payable_Monthly[[#This Row],[Salary During Time Period  Start Date]]),"",Salary_Payable_Monthly[[#This Row],[Salary During Time Period]]),"")</f>
        <v/>
      </c>
      <c r="BL8" s="18" t="str">
        <f>IFERROR(IF(OR(FY05_M02&gt;=Salary_Payable_Monthly[[#This Row],[Salary During Time Period Stop Date]],FY05_M02&lt;=Salary_Payable_Monthly[[#This Row],[Salary During Time Period  Start Date]]),"",Salary_Payable_Monthly[[#This Row],[Salary During Time Period]]),"")</f>
        <v/>
      </c>
      <c r="BM8" s="18" t="str">
        <f>IFERROR(IF(OR(FY05_M03&gt;=Salary_Payable_Monthly[[#This Row],[Salary During Time Period Stop Date]],FY05_M03&lt;=Salary_Payable_Monthly[[#This Row],[Salary During Time Period  Start Date]]),"",Salary_Payable_Monthly[[#This Row],[Salary During Time Period]]),"")</f>
        <v/>
      </c>
      <c r="BN8" s="18" t="str">
        <f>IFERROR(IF(OR(FY05_M04&gt;=Salary_Payable_Monthly[[#This Row],[Salary During Time Period Stop Date]],FY05_M04&lt;=Salary_Payable_Monthly[[#This Row],[Salary During Time Period  Start Date]]),"",Salary_Payable_Monthly[[#This Row],[Salary During Time Period]]),"")</f>
        <v/>
      </c>
      <c r="BO8" s="18" t="str">
        <f>IFERROR(IF(OR(FY05_M05&gt;=Salary_Payable_Monthly[[#This Row],[Salary During Time Period Stop Date]],FY05_M05&lt;=Salary_Payable_Monthly[[#This Row],[Salary During Time Period  Start Date]]),"",Salary_Payable_Monthly[[#This Row],[Salary During Time Period]]),"")</f>
        <v/>
      </c>
      <c r="BP8" s="18" t="str">
        <f>IFERROR(IF(OR(FY05_M06&gt;=Salary_Payable_Monthly[[#This Row],[Salary During Time Period Stop Date]],FY05_M06&lt;=Salary_Payable_Monthly[[#This Row],[Salary During Time Period  Start Date]]),"",Salary_Payable_Monthly[[#This Row],[Salary During Time Period]]),"")</f>
        <v/>
      </c>
      <c r="BQ8" s="18" t="str">
        <f>IFERROR(IF(OR(FY05_M07&gt;=Salary_Payable_Monthly[[#This Row],[Salary During Time Period Stop Date]],FY05_M07&lt;=Salary_Payable_Monthly[[#This Row],[Salary During Time Period  Start Date]]),"",Salary_Payable_Monthly[[#This Row],[Salary During Time Period]]),"")</f>
        <v/>
      </c>
      <c r="BR8" s="18" t="str">
        <f>IFERROR(IF(OR(FY05_M08&gt;=Salary_Payable_Monthly[[#This Row],[Salary During Time Period Stop Date]],FY05_M08&lt;=Salary_Payable_Monthly[[#This Row],[Salary During Time Period  Start Date]]),"",Salary_Payable_Monthly[[#This Row],[Salary During Time Period]]),"")</f>
        <v/>
      </c>
      <c r="BS8" s="18" t="str">
        <f>IFERROR(IF(OR(FY05_M09&gt;=Salary_Payable_Monthly[[#This Row],[Salary During Time Period Stop Date]],FY05_M09&lt;=Salary_Payable_Monthly[[#This Row],[Salary During Time Period  Start Date]]),"",Salary_Payable_Monthly[[#This Row],[Salary During Time Period]]),"")</f>
        <v/>
      </c>
      <c r="BT8" s="18" t="str">
        <f>IFERROR(IF(OR(FY05_M10&gt;=Salary_Payable_Monthly[[#This Row],[Salary During Time Period Stop Date]],FY05_M10&lt;=Salary_Payable_Monthly[[#This Row],[Salary During Time Period  Start Date]]),"",Salary_Payable_Monthly[[#This Row],[Salary During Time Period]]),"")</f>
        <v/>
      </c>
      <c r="BU8" s="18" t="str">
        <f>IFERROR(IF(OR(FY05_M11&gt;=Salary_Payable_Monthly[[#This Row],[Salary During Time Period Stop Date]],FY05_M11&lt;=Salary_Payable_Monthly[[#This Row],[Salary During Time Period  Start Date]]),"",Salary_Payable_Monthly[[#This Row],[Salary During Time Period]]),"")</f>
        <v/>
      </c>
      <c r="BV8" s="18" t="str">
        <f>IFERROR(IF(OR(FY05_M12&gt;=Salary_Payable_Monthly[[#This Row],[Salary During Time Period Stop Date]],FY05_M12&lt;=Salary_Payable_Monthly[[#This Row],[Salary During Time Period  Start Date]]),"",Salary_Payable_Monthly[[#This Row],[Salary During Time Period]]),"")</f>
        <v/>
      </c>
      <c r="BW8" s="18" t="str">
        <f>IFERROR(IF(OR(FY06_M01&gt;=Salary_Payable_Monthly[[#This Row],[Salary During Time Period Stop Date]],FY06_M01&lt;=Salary_Payable_Monthly[[#This Row],[Salary During Time Period  Start Date]]),"",Salary_Payable_Monthly[[#This Row],[Salary During Time Period]]),"")</f>
        <v/>
      </c>
      <c r="BX8" s="18" t="str">
        <f>IFERROR(IF(OR(FY06_M02&gt;=Salary_Payable_Monthly[[#This Row],[Salary During Time Period Stop Date]],FY06_M02&lt;=Salary_Payable_Monthly[[#This Row],[Salary During Time Period  Start Date]]),"",Salary_Payable_Monthly[[#This Row],[Salary During Time Period]]),"")</f>
        <v/>
      </c>
      <c r="BY8" s="18" t="str">
        <f>IFERROR(IF(OR(FY06_M03&gt;=Salary_Payable_Monthly[[#This Row],[Salary During Time Period Stop Date]],FY06_M03&lt;=Salary_Payable_Monthly[[#This Row],[Salary During Time Period  Start Date]]),"",Salary_Payable_Monthly[[#This Row],[Salary During Time Period]]),"")</f>
        <v/>
      </c>
      <c r="BZ8" s="18" t="str">
        <f>IFERROR(IF(OR(FY06_M04&gt;=Salary_Payable_Monthly[[#This Row],[Salary During Time Period Stop Date]],FY06_M04&lt;=Salary_Payable_Monthly[[#This Row],[Salary During Time Period  Start Date]]),"",Salary_Payable_Monthly[[#This Row],[Salary During Time Period]]),"")</f>
        <v/>
      </c>
      <c r="CA8" s="18" t="str">
        <f>IFERROR(IF(OR(FY06_M05&gt;=Salary_Payable_Monthly[[#This Row],[Salary During Time Period Stop Date]],FY06_M05&lt;=Salary_Payable_Monthly[[#This Row],[Salary During Time Period  Start Date]]),"",Salary_Payable_Monthly[[#This Row],[Salary During Time Period]]),"")</f>
        <v/>
      </c>
      <c r="CB8" s="18" t="str">
        <f>IFERROR(IF(OR(FY06_M06&gt;=Salary_Payable_Monthly[[#This Row],[Salary During Time Period Stop Date]],FY06_M06&lt;=Salary_Payable_Monthly[[#This Row],[Salary During Time Period  Start Date]]),"",Salary_Payable_Monthly[[#This Row],[Salary During Time Period]]),"")</f>
        <v/>
      </c>
      <c r="CC8" s="18" t="str">
        <f>IFERROR(IF(OR(FY06_M07&gt;=Salary_Payable_Monthly[[#This Row],[Salary During Time Period Stop Date]],FY06_M07&lt;=Salary_Payable_Monthly[[#This Row],[Salary During Time Period  Start Date]]),"",Salary_Payable_Monthly[[#This Row],[Salary During Time Period]]),"")</f>
        <v/>
      </c>
      <c r="CD8" s="18" t="str">
        <f>IFERROR(IF(OR(FY06_M08&gt;=Salary_Payable_Monthly[[#This Row],[Salary During Time Period Stop Date]],FY06_M08&lt;=Salary_Payable_Monthly[[#This Row],[Salary During Time Period  Start Date]]),"",Salary_Payable_Monthly[[#This Row],[Salary During Time Period]]),"")</f>
        <v/>
      </c>
      <c r="CE8" s="18" t="str">
        <f>IFERROR(IF(OR(FY06_M09&gt;=Salary_Payable_Monthly[[#This Row],[Salary During Time Period Stop Date]],FY06_M09&lt;=Salary_Payable_Monthly[[#This Row],[Salary During Time Period  Start Date]]),"",Salary_Payable_Monthly[[#This Row],[Salary During Time Period]]),"")</f>
        <v/>
      </c>
      <c r="CF8" s="18" t="str">
        <f>IFERROR(IF(OR(FY06_M10&gt;=Salary_Payable_Monthly[[#This Row],[Salary During Time Period Stop Date]],FY06_M10&lt;=Salary_Payable_Monthly[[#This Row],[Salary During Time Period  Start Date]]),"",Salary_Payable_Monthly[[#This Row],[Salary During Time Period]]),"")</f>
        <v/>
      </c>
      <c r="CG8" s="18" t="str">
        <f>IFERROR(IF(OR(FY06_M11&gt;=Salary_Payable_Monthly[[#This Row],[Salary During Time Period Stop Date]],FY06_M11&lt;=Salary_Payable_Monthly[[#This Row],[Salary During Time Period  Start Date]]),"",Salary_Payable_Monthly[[#This Row],[Salary During Time Period]]),"")</f>
        <v/>
      </c>
      <c r="CH8" s="18" t="str">
        <f>IFERROR(IF(OR(FY06_M12&gt;=Salary_Payable_Monthly[[#This Row],[Salary During Time Period Stop Date]],FY06_M12&lt;=Salary_Payable_Monthly[[#This Row],[Salary During Time Period  Start Date]]),"",Salary_Payable_Monthly[[#This Row],[Salary During Time Period]]),"")</f>
        <v/>
      </c>
      <c r="CI8" s="18"/>
    </row>
    <row r="9" spans="2:87" x14ac:dyDescent="0.25">
      <c r="B9" s="6"/>
      <c r="C9" s="6" t="s">
        <v>169</v>
      </c>
      <c r="D9" s="6"/>
      <c r="E9" s="6"/>
      <c r="F9" s="6"/>
      <c r="G9" s="48" t="str">
        <f>IF(ISBLANK(Salary_Payable_Monthly[[#This Row],[Salary During Time Period  Start Date]]),"",EOMONTH(Salary_Payable_Monthly[[#This Row],[Salary During Time Period  Start Date]],-1)+1)</f>
        <v/>
      </c>
      <c r="H9" s="6"/>
      <c r="I9" s="48" t="str">
        <f>IF(ISBLANK(Salary_Payable_Monthly[[#This Row],[Salary During Time Period  Start Date]]),"",EOMONTH(Salary_Payable_Monthly[[#This Row],[Salary During Time Period Stop Date]],0))</f>
        <v/>
      </c>
      <c r="J9" s="10" t="str">
        <f>IF(ISBLANK(Salary_Payable_Monthly[[#This Row],[Salary During Time Period  Start Date]]),"",YEAR(Salary_Payable_Monthly[[#This Row],[Salary During Time Period  Start Date]]))</f>
        <v/>
      </c>
      <c r="K9" s="10" t="str">
        <f>IF(ISBLANK(Salary_Payable_Monthly[[#This Row],[Salary During Time Period  Start Date]]),"",MONTH(Salary_Payable_Monthly[[#This Row],[Salary During Time Period  Start Date]]))</f>
        <v/>
      </c>
      <c r="L9" s="28">
        <f>SUM(Salary_Payable_Monthly[[#This Row],[FY01_M01]:[FY06_M12]])</f>
        <v>0</v>
      </c>
      <c r="M9" s="28">
        <f>IF(Salary_Payable_Monthly[[#This Row],[Round]]="Round 1",Salary_Payable_Monthly[[#This Row],[Value in Round]]/Round1Price,IF(Salary_Payable_Monthly[[#This Row],[Round]]="Round 2",Salary_Payable_Monthly[[#This Row],[Value in Round]]/Round2Price,IF(Salary_Payable_Monthly[[#This Row],[Round]]="Round 3",Salary_Payable_Monthly[[#This Row],[Value in Round]]/Round3Price,IF(Salary_Payable_Monthly[[#This Row],[Round]]="Round 4",Salary_Payable_Monthly[[#This Row],[Value in Round]]/Round4Price,IF(Salary_Payable_Monthly[[#This Row],[Round]]="Round 5",Salary_Payable_Monthly[[#This Row],[Value in Round]]/Round5Price,IF(Salary_Payable_Monthly[[#This Row],[Round]]="Round 6",Salary_Payable_Monthly[[#This Row],[Value in Round]]/Round6Price,"error"))))))</f>
        <v>0</v>
      </c>
      <c r="N9" s="14">
        <f>IF(Salary_Payable_Monthly[[#This Row],[Round]]="Round 1",Salary_Payable_Monthly[[#This Row],[Value in Round]]/Evaluation1,IF(Salary_Payable_Monthly[[#This Row],[Round]]="Round 2",Salary_Payable_Monthly[[#This Row],[Value in Round]]/Evaluation2,IF(Salary_Payable_Monthly[[#This Row],[Round]]="Round 3",Salary_Payable_Monthly[[#This Row],[Value in Round]]/Evaluation3,IF(Salary_Payable_Monthly[[#This Row],[Round]]="Round 4",Salary_Payable_Monthly[[#This Row],[Value in Round]]/Evaluation4,IF(Salary_Payable_Monthly[[#This Row],[Round]]="Round 5",Salary_Payable_Monthly[[#This Row],[Value in Round]]/Evaluation5,IF(Salary_Payable_Monthly[[#This Row],[Round]]="Round 6",Salary_Payable_Monthly[[#This Row],[Value in Round]]/Evaluation6,"error"))))))</f>
        <v>0</v>
      </c>
      <c r="O9" s="10" t="str">
        <f>IFERROR(IF(OR(FY01_M01&gt;=Salary_Payable_Monthly[[#This Row],[EO_SalaryStopDate]],FY01_M01&lt;=Salary_Payable_Monthly[[#This Row],[EO_SalaryStartDate]]),"",Salary_Payable_Monthly[[#This Row],[Salary During Time Period]]),"")</f>
        <v/>
      </c>
      <c r="P9" s="10" t="str">
        <f>IFERROR(IF(OR(FY01_M02&gt;=Salary_Payable_Monthly[[#This Row],[EO_SalaryStopDate]],FY01_M02&lt;=Salary_Payable_Monthly[[#This Row],[EO_SalaryStartDate]]),"",Salary_Payable_Monthly[[#This Row],[Salary During Time Period]]),"")</f>
        <v/>
      </c>
      <c r="Q9" s="10" t="str">
        <f>IFERROR(IF(OR(FY01_M03&gt;=Salary_Payable_Monthly[[#This Row],[Salary During Time Period Stop Date]],FY01_M03&lt;=Salary_Payable_Monthly[[#This Row],[Salary During Time Period  Start Date]]),"",Salary_Payable_Monthly[[#This Row],[Salary During Time Period]]),"")</f>
        <v/>
      </c>
      <c r="R9" s="10" t="str">
        <f>IFERROR(IF(OR(FY01_M04&gt;=Salary_Payable_Monthly[[#This Row],[Salary During Time Period Stop Date]],FY01_M04&lt;=Salary_Payable_Monthly[[#This Row],[Salary During Time Period  Start Date]]),"",Salary_Payable_Monthly[[#This Row],[Salary During Time Period]]),"")</f>
        <v/>
      </c>
      <c r="S9" s="10" t="str">
        <f>IFERROR(IF(OR(FY01_M05&gt;=Salary_Payable_Monthly[[#This Row],[Salary During Time Period Stop Date]],FY01_M05&lt;=Salary_Payable_Monthly[[#This Row],[Salary During Time Period  Start Date]]),"",Salary_Payable_Monthly[[#This Row],[Salary During Time Period]]),"")</f>
        <v/>
      </c>
      <c r="T9" s="10" t="str">
        <f>IFERROR(IF(OR(FY01_M06&gt;=Salary_Payable_Monthly[[#This Row],[Salary During Time Period Stop Date]],FY01_M06&lt;=Salary_Payable_Monthly[[#This Row],[Salary During Time Period  Start Date]]),"",Salary_Payable_Monthly[[#This Row],[Salary During Time Period]]),"")</f>
        <v/>
      </c>
      <c r="U9" s="10" t="str">
        <f>IFERROR(IF(OR(FY01_M07&gt;=Salary_Payable_Monthly[[#This Row],[Salary During Time Period Stop Date]],FY01_M07&lt;=Salary_Payable_Monthly[[#This Row],[Salary During Time Period  Start Date]]),"",Salary_Payable_Monthly[[#This Row],[Salary During Time Period]]),"")</f>
        <v/>
      </c>
      <c r="V9" s="10" t="str">
        <f>IFERROR(IF(OR(FY01_M08&gt;=Salary_Payable_Monthly[[#This Row],[Salary During Time Period Stop Date]],FY01_M08&lt;=Salary_Payable_Monthly[[#This Row],[Salary During Time Period  Start Date]]),"",Salary_Payable_Monthly[[#This Row],[Salary During Time Period]]),"")</f>
        <v/>
      </c>
      <c r="W9" s="10" t="str">
        <f>IFERROR(IF(OR(FY01_M09&gt;=Salary_Payable_Monthly[[#This Row],[Salary During Time Period Stop Date]],FY01_M09&lt;=Salary_Payable_Monthly[[#This Row],[Salary During Time Period  Start Date]]),"",Salary_Payable_Monthly[[#This Row],[Salary During Time Period]]),"")</f>
        <v/>
      </c>
      <c r="X9" s="10" t="str">
        <f>IFERROR(IF(OR(FY01_M10&gt;=Salary_Payable_Monthly[[#This Row],[Salary During Time Period Stop Date]],FY01_M10&lt;=Salary_Payable_Monthly[[#This Row],[Salary During Time Period  Start Date]]),"",Salary_Payable_Monthly[[#This Row],[Salary During Time Period]]),"")</f>
        <v/>
      </c>
      <c r="Y9" s="10" t="str">
        <f>IFERROR(IF(OR(FY01_M11&gt;=Salary_Payable_Monthly[[#This Row],[Salary During Time Period Stop Date]],FY01_M11&lt;=Salary_Payable_Monthly[[#This Row],[Salary During Time Period  Start Date]]),"",Salary_Payable_Monthly[[#This Row],[Salary During Time Period]]),"")</f>
        <v/>
      </c>
      <c r="Z9" s="10" t="str">
        <f>IFERROR(IF(OR(FY01_M12&gt;=Salary_Payable_Monthly[[#This Row],[Salary During Time Period Stop Date]],FY01_M12&lt;=Salary_Payable_Monthly[[#This Row],[Salary During Time Period  Start Date]]),"",Salary_Payable_Monthly[[#This Row],[Salary During Time Period]]),"")</f>
        <v/>
      </c>
      <c r="AA9" s="10" t="str">
        <f>IFERROR(IF(OR(FY02_M01&gt;=Salary_Payable_Monthly[[#This Row],[Salary During Time Period Stop Date]],FY02_M01&lt;=Salary_Payable_Monthly[[#This Row],[Salary During Time Period  Start Date]]),"",Salary_Payable_Monthly[[#This Row],[Salary During Time Period]]),"")</f>
        <v/>
      </c>
      <c r="AB9" s="10" t="str">
        <f>IFERROR(IF(OR(FY02_M02&gt;=Salary_Payable_Monthly[[#This Row],[Salary During Time Period Stop Date]],FY02_M02&lt;=Salary_Payable_Monthly[[#This Row],[Salary During Time Period  Start Date]]),"",Salary_Payable_Monthly[[#This Row],[Salary During Time Period]]),"")</f>
        <v/>
      </c>
      <c r="AC9" s="10" t="str">
        <f>IFERROR(IF(OR(FY02_M03&gt;=Salary_Payable_Monthly[[#This Row],[Salary During Time Period Stop Date]],FY02_M03&lt;=Salary_Payable_Monthly[[#This Row],[Salary During Time Period  Start Date]]),"",Salary_Payable_Monthly[[#This Row],[Salary During Time Period]]),"")</f>
        <v/>
      </c>
      <c r="AD9" s="10" t="str">
        <f>IFERROR(IF(OR(FY02_M04&gt;=Salary_Payable_Monthly[[#This Row],[Salary During Time Period Stop Date]],FY02_M04&lt;=Salary_Payable_Monthly[[#This Row],[Salary During Time Period  Start Date]]),"",Salary_Payable_Monthly[[#This Row],[Salary During Time Period]]),"")</f>
        <v/>
      </c>
      <c r="AE9" s="10" t="str">
        <f>IFERROR(IF(OR(FY02_M05&gt;=Salary_Payable_Monthly[[#This Row],[Salary During Time Period Stop Date]],FY02_M05&lt;=Salary_Payable_Monthly[[#This Row],[Salary During Time Period  Start Date]]),"",Salary_Payable_Monthly[[#This Row],[Salary During Time Period]]),"")</f>
        <v/>
      </c>
      <c r="AF9" s="10" t="str">
        <f>IFERROR(IF(OR(FY02_M06&gt;=Salary_Payable_Monthly[[#This Row],[Salary During Time Period Stop Date]],FY02_M06&lt;=Salary_Payable_Monthly[[#This Row],[Salary During Time Period  Start Date]]),"",Salary_Payable_Monthly[[#This Row],[Salary During Time Period]]),"")</f>
        <v/>
      </c>
      <c r="AG9" s="10" t="str">
        <f>IFERROR(IF(OR(FY02_M07&gt;=Salary_Payable_Monthly[[#This Row],[Salary During Time Period Stop Date]],FY02_M07&lt;=Salary_Payable_Monthly[[#This Row],[Salary During Time Period  Start Date]]),"",Salary_Payable_Monthly[[#This Row],[Salary During Time Period]]),"")</f>
        <v/>
      </c>
      <c r="AH9" s="10" t="str">
        <f>IFERROR(IF(OR(FY02_M08&gt;=Salary_Payable_Monthly[[#This Row],[Salary During Time Period Stop Date]],FY02_M08&lt;=Salary_Payable_Monthly[[#This Row],[Salary During Time Period  Start Date]]),"",Salary_Payable_Monthly[[#This Row],[Salary During Time Period]]),"")</f>
        <v/>
      </c>
      <c r="AI9" s="10" t="str">
        <f>IFERROR(IF(OR(FY02_M09&gt;=Salary_Payable_Monthly[[#This Row],[Salary During Time Period Stop Date]],FY02_M09&lt;=Salary_Payable_Monthly[[#This Row],[Salary During Time Period  Start Date]]),"",Salary_Payable_Monthly[[#This Row],[Salary During Time Period]]),"")</f>
        <v/>
      </c>
      <c r="AJ9" s="10" t="str">
        <f>IFERROR(IF(OR(FY02_M10&gt;=Salary_Payable_Monthly[[#This Row],[Salary During Time Period Stop Date]],FY02_M10&lt;=Salary_Payable_Monthly[[#This Row],[Salary During Time Period  Start Date]]),"",Salary_Payable_Monthly[[#This Row],[Salary During Time Period]]),"")</f>
        <v/>
      </c>
      <c r="AK9" s="10" t="str">
        <f>IFERROR(IF(OR(FY02_M11&gt;=Salary_Payable_Monthly[[#This Row],[Salary During Time Period Stop Date]],FY02_M11&lt;=Salary_Payable_Monthly[[#This Row],[Salary During Time Period  Start Date]]),"",Salary_Payable_Monthly[[#This Row],[Salary During Time Period]]),"")</f>
        <v/>
      </c>
      <c r="AL9" s="10" t="str">
        <f>IFERROR(IF(OR(FY02_M12&gt;=Salary_Payable_Monthly[[#This Row],[Salary During Time Period Stop Date]],FY02_M12&lt;=Salary_Payable_Monthly[[#This Row],[Salary During Time Period  Start Date]]),"",Salary_Payable_Monthly[[#This Row],[Salary During Time Period]]),"")</f>
        <v/>
      </c>
      <c r="AM9" s="10" t="str">
        <f>IFERROR(IF(OR(FY03_M01&gt;=Salary_Payable_Monthly[[#This Row],[Salary During Time Period Stop Date]],FY03_M01&lt;=Salary_Payable_Monthly[[#This Row],[Salary During Time Period  Start Date]]),"",Salary_Payable_Monthly[[#This Row],[Salary During Time Period]]),"")</f>
        <v/>
      </c>
      <c r="AN9" s="10" t="str">
        <f>IFERROR(IF(OR(FY03_M02&gt;=Salary_Payable_Monthly[[#This Row],[Salary During Time Period Stop Date]],FY03_M02&lt;=Salary_Payable_Monthly[[#This Row],[Salary During Time Period  Start Date]]),"",Salary_Payable_Monthly[[#This Row],[Salary During Time Period]]),"")</f>
        <v/>
      </c>
      <c r="AO9" s="10" t="str">
        <f>IFERROR(IF(OR(FY03_M03&gt;=Salary_Payable_Monthly[[#This Row],[Salary During Time Period Stop Date]],FY03_M03&lt;=Salary_Payable_Monthly[[#This Row],[Salary During Time Period  Start Date]]),"",Salary_Payable_Monthly[[#This Row],[Salary During Time Period]]),"")</f>
        <v/>
      </c>
      <c r="AP9" s="10" t="str">
        <f>IFERROR(IF(OR(FY03_M04&gt;=Salary_Payable_Monthly[[#This Row],[Salary During Time Period Stop Date]],FY03_M04&lt;=Salary_Payable_Monthly[[#This Row],[Salary During Time Period  Start Date]]),"",Salary_Payable_Monthly[[#This Row],[Salary During Time Period]]),"")</f>
        <v/>
      </c>
      <c r="AQ9" s="10" t="str">
        <f>IFERROR(IF(OR(FY03_M05&gt;=Salary_Payable_Monthly[[#This Row],[Salary During Time Period Stop Date]],FY03_M05&lt;=Salary_Payable_Monthly[[#This Row],[Salary During Time Period  Start Date]]),"",Salary_Payable_Monthly[[#This Row],[Salary During Time Period]]),"")</f>
        <v/>
      </c>
      <c r="AR9" s="10" t="str">
        <f>IFERROR(IF(OR(FY03_M06&gt;=Salary_Payable_Monthly[[#This Row],[Salary During Time Period Stop Date]],FY03_M06&lt;=Salary_Payable_Monthly[[#This Row],[Salary During Time Period  Start Date]]),"",Salary_Payable_Monthly[[#This Row],[Salary During Time Period]]),"")</f>
        <v/>
      </c>
      <c r="AS9" s="10" t="str">
        <f>IFERROR(IF(OR(FY03_M07&gt;=Salary_Payable_Monthly[[#This Row],[Salary During Time Period Stop Date]],FY03_M07&lt;=Salary_Payable_Monthly[[#This Row],[Salary During Time Period  Start Date]]),"",Salary_Payable_Monthly[[#This Row],[Salary During Time Period]]),"")</f>
        <v/>
      </c>
      <c r="AT9" s="10" t="str">
        <f>IFERROR(IF(OR(FY03_M08&gt;=Salary_Payable_Monthly[[#This Row],[Salary During Time Period Stop Date]],FY03_M08&lt;=Salary_Payable_Monthly[[#This Row],[Salary During Time Period  Start Date]]),"",Salary_Payable_Monthly[[#This Row],[Salary During Time Period]]),"")</f>
        <v/>
      </c>
      <c r="AU9" s="10" t="str">
        <f>IFERROR(IF(OR(FY03_M09&gt;=Salary_Payable_Monthly[[#This Row],[Salary During Time Period Stop Date]],FY03_M09&lt;=Salary_Payable_Monthly[[#This Row],[Salary During Time Period  Start Date]]),"",Salary_Payable_Monthly[[#This Row],[Salary During Time Period]]),"")</f>
        <v/>
      </c>
      <c r="AV9" s="10" t="str">
        <f>IFERROR(IF(OR(FY03_M10&gt;=Salary_Payable_Monthly[[#This Row],[Salary During Time Period Stop Date]],FY03_M10&lt;=Salary_Payable_Monthly[[#This Row],[Salary During Time Period  Start Date]]),"",Salary_Payable_Monthly[[#This Row],[Salary During Time Period]]),"")</f>
        <v/>
      </c>
      <c r="AW9" s="10" t="str">
        <f>IFERROR(IF(OR(FY03_M11&gt;=Salary_Payable_Monthly[[#This Row],[Salary During Time Period Stop Date]],FY03_M11&lt;=Salary_Payable_Monthly[[#This Row],[Salary During Time Period  Start Date]]),"",Salary_Payable_Monthly[[#This Row],[Salary During Time Period]]),"")</f>
        <v/>
      </c>
      <c r="AX9" s="10" t="str">
        <f>IFERROR(IF(OR(FY03_M12&gt;=Salary_Payable_Monthly[[#This Row],[Salary During Time Period Stop Date]],FY03_M12&lt;=Salary_Payable_Monthly[[#This Row],[Salary During Time Period  Start Date]]),"",Salary_Payable_Monthly[[#This Row],[Salary During Time Period]]),"")</f>
        <v/>
      </c>
      <c r="AY9" s="18" t="str" cm="1">
        <f t="array" ref="AY9">IFERROR(IF(OR(FY04_M1&gt;=Salary_Payable_Monthly[[#This Row],[Salary During Time Period Stop Date]],FY04_M1&lt;=Salary_Payable_Monthly[[#This Row],[Salary During Time Period  Start Date]]),"",Salary_Payable_Monthly[[#This Row],[Salary During Time Period]]),"")</f>
        <v/>
      </c>
      <c r="AZ9" s="18" t="str">
        <f>IFERROR(IF(OR(FY04_M02&gt;=Salary_Payable_Monthly[[#This Row],[Salary During Time Period Stop Date]],FY04_M02&lt;=Salary_Payable_Monthly[[#This Row],[Salary During Time Period  Start Date]]),"",Salary_Payable_Monthly[[#This Row],[Salary During Time Period]]),"")</f>
        <v/>
      </c>
      <c r="BA9" s="18" t="str">
        <f>IFERROR(IF(OR(FY04_M03&gt;=Salary_Payable_Monthly[[#This Row],[Salary During Time Period Stop Date]],FY04_M03&lt;=Salary_Payable_Monthly[[#This Row],[Salary During Time Period  Start Date]]),"",Salary_Payable_Monthly[[#This Row],[Salary During Time Period]]),"")</f>
        <v/>
      </c>
      <c r="BB9" s="18" t="str">
        <f>IFERROR(IF(OR(FY04_M04&gt;=Salary_Payable_Monthly[[#This Row],[Salary During Time Period Stop Date]],FY04_M04&lt;=Salary_Payable_Monthly[[#This Row],[Salary During Time Period  Start Date]]),"",Salary_Payable_Monthly[[#This Row],[Salary During Time Period]]),"")</f>
        <v/>
      </c>
      <c r="BC9" s="18" t="str">
        <f>IFERROR(IF(OR(FY04_M05&gt;=Salary_Payable_Monthly[[#This Row],[Salary During Time Period Stop Date]],FY04_M05&lt;=Salary_Payable_Monthly[[#This Row],[Salary During Time Period  Start Date]]),"",Salary_Payable_Monthly[[#This Row],[Salary During Time Period]]),"")</f>
        <v/>
      </c>
      <c r="BD9" s="18" t="str">
        <f>IFERROR(IF(OR(FY04_M06&gt;=Salary_Payable_Monthly[[#This Row],[Salary During Time Period Stop Date]],FY04_M06&lt;=Salary_Payable_Monthly[[#This Row],[Salary During Time Period  Start Date]]),"",Salary_Payable_Monthly[[#This Row],[Salary During Time Period]]),"")</f>
        <v/>
      </c>
      <c r="BE9" s="18" t="str">
        <f>IFERROR(IF(OR(FY04_M07&gt;=Salary_Payable_Monthly[[#This Row],[Salary During Time Period Stop Date]],FY04_M07&lt;=Salary_Payable_Monthly[[#This Row],[Salary During Time Period  Start Date]]),"",Salary_Payable_Monthly[[#This Row],[Salary During Time Period]]),"")</f>
        <v/>
      </c>
      <c r="BF9" s="18" t="str">
        <f>IFERROR(IF(OR(FY04_M08&gt;=Salary_Payable_Monthly[[#This Row],[Salary During Time Period Stop Date]],FY04_M08&lt;=Salary_Payable_Monthly[[#This Row],[Salary During Time Period  Start Date]]),"",Salary_Payable_Monthly[[#This Row],[Salary During Time Period]]),"")</f>
        <v/>
      </c>
      <c r="BG9" s="18" t="str">
        <f>IFERROR(IF(OR(FY04_M09&gt;=Salary_Payable_Monthly[[#This Row],[Salary During Time Period Stop Date]],FY04_M09&lt;=Salary_Payable_Monthly[[#This Row],[Salary During Time Period  Start Date]]),"",Salary_Payable_Monthly[[#This Row],[Salary During Time Period]]),"")</f>
        <v/>
      </c>
      <c r="BH9" s="18" t="str">
        <f>IFERROR(IF(OR(FY04_M10&gt;=Salary_Payable_Monthly[[#This Row],[Salary During Time Period Stop Date]],FY04_M10&lt;=Salary_Payable_Monthly[[#This Row],[Salary During Time Period  Start Date]]),"",Salary_Payable_Monthly[[#This Row],[Salary During Time Period]]),"")</f>
        <v/>
      </c>
      <c r="BI9" s="18" t="str">
        <f>IFERROR(IF(OR(FY04_M11&gt;=Salary_Payable_Monthly[[#This Row],[Salary During Time Period Stop Date]],FY04_M11&lt;=Salary_Payable_Monthly[[#This Row],[Salary During Time Period  Start Date]]),"",Salary_Payable_Monthly[[#This Row],[Salary During Time Period]]),"")</f>
        <v/>
      </c>
      <c r="BJ9" s="18" t="str">
        <f>IFERROR(IF(OR(FY04_M12&gt;=Salary_Payable_Monthly[[#This Row],[Salary During Time Period Stop Date]],FY04_M12&lt;=Salary_Payable_Monthly[[#This Row],[Salary During Time Period  Start Date]]),"",Salary_Payable_Monthly[[#This Row],[Salary During Time Period]]),"")</f>
        <v/>
      </c>
      <c r="BK9" s="18" t="str">
        <f>IFERROR(IF(OR(FY05_M01&gt;=Salary_Payable_Monthly[[#This Row],[Salary During Time Period Stop Date]],FY05_M01&lt;=Salary_Payable_Monthly[[#This Row],[Salary During Time Period  Start Date]]),"",Salary_Payable_Monthly[[#This Row],[Salary During Time Period]]),"")</f>
        <v/>
      </c>
      <c r="BL9" s="18" t="str">
        <f>IFERROR(IF(OR(FY05_M02&gt;=Salary_Payable_Monthly[[#This Row],[Salary During Time Period Stop Date]],FY05_M02&lt;=Salary_Payable_Monthly[[#This Row],[Salary During Time Period  Start Date]]),"",Salary_Payable_Monthly[[#This Row],[Salary During Time Period]]),"")</f>
        <v/>
      </c>
      <c r="BM9" s="18" t="str">
        <f>IFERROR(IF(OR(FY05_M03&gt;=Salary_Payable_Monthly[[#This Row],[Salary During Time Period Stop Date]],FY05_M03&lt;=Salary_Payable_Monthly[[#This Row],[Salary During Time Period  Start Date]]),"",Salary_Payable_Monthly[[#This Row],[Salary During Time Period]]),"")</f>
        <v/>
      </c>
      <c r="BN9" s="18" t="str">
        <f>IFERROR(IF(OR(FY05_M04&gt;=Salary_Payable_Monthly[[#This Row],[Salary During Time Period Stop Date]],FY05_M04&lt;=Salary_Payable_Monthly[[#This Row],[Salary During Time Period  Start Date]]),"",Salary_Payable_Monthly[[#This Row],[Salary During Time Period]]),"")</f>
        <v/>
      </c>
      <c r="BO9" s="18" t="str">
        <f>IFERROR(IF(OR(FY05_M05&gt;=Salary_Payable_Monthly[[#This Row],[Salary During Time Period Stop Date]],FY05_M05&lt;=Salary_Payable_Monthly[[#This Row],[Salary During Time Period  Start Date]]),"",Salary_Payable_Monthly[[#This Row],[Salary During Time Period]]),"")</f>
        <v/>
      </c>
      <c r="BP9" s="18" t="str">
        <f>IFERROR(IF(OR(FY05_M06&gt;=Salary_Payable_Monthly[[#This Row],[Salary During Time Period Stop Date]],FY05_M06&lt;=Salary_Payable_Monthly[[#This Row],[Salary During Time Period  Start Date]]),"",Salary_Payable_Monthly[[#This Row],[Salary During Time Period]]),"")</f>
        <v/>
      </c>
      <c r="BQ9" s="18" t="str">
        <f>IFERROR(IF(OR(FY05_M07&gt;=Salary_Payable_Monthly[[#This Row],[Salary During Time Period Stop Date]],FY05_M07&lt;=Salary_Payable_Monthly[[#This Row],[Salary During Time Period  Start Date]]),"",Salary_Payable_Monthly[[#This Row],[Salary During Time Period]]),"")</f>
        <v/>
      </c>
      <c r="BR9" s="18" t="str">
        <f>IFERROR(IF(OR(FY05_M08&gt;=Salary_Payable_Monthly[[#This Row],[Salary During Time Period Stop Date]],FY05_M08&lt;=Salary_Payable_Monthly[[#This Row],[Salary During Time Period  Start Date]]),"",Salary_Payable_Monthly[[#This Row],[Salary During Time Period]]),"")</f>
        <v/>
      </c>
      <c r="BS9" s="18" t="str">
        <f>IFERROR(IF(OR(FY05_M09&gt;=Salary_Payable_Monthly[[#This Row],[Salary During Time Period Stop Date]],FY05_M09&lt;=Salary_Payable_Monthly[[#This Row],[Salary During Time Period  Start Date]]),"",Salary_Payable_Monthly[[#This Row],[Salary During Time Period]]),"")</f>
        <v/>
      </c>
      <c r="BT9" s="18" t="str">
        <f>IFERROR(IF(OR(FY05_M10&gt;=Salary_Payable_Monthly[[#This Row],[Salary During Time Period Stop Date]],FY05_M10&lt;=Salary_Payable_Monthly[[#This Row],[Salary During Time Period  Start Date]]),"",Salary_Payable_Monthly[[#This Row],[Salary During Time Period]]),"")</f>
        <v/>
      </c>
      <c r="BU9" s="18" t="str">
        <f>IFERROR(IF(OR(FY05_M11&gt;=Salary_Payable_Monthly[[#This Row],[Salary During Time Period Stop Date]],FY05_M11&lt;=Salary_Payable_Monthly[[#This Row],[Salary During Time Period  Start Date]]),"",Salary_Payable_Monthly[[#This Row],[Salary During Time Period]]),"")</f>
        <v/>
      </c>
      <c r="BV9" s="18" t="str">
        <f>IFERROR(IF(OR(FY05_M12&gt;=Salary_Payable_Monthly[[#This Row],[Salary During Time Period Stop Date]],FY05_M12&lt;=Salary_Payable_Monthly[[#This Row],[Salary During Time Period  Start Date]]),"",Salary_Payable_Monthly[[#This Row],[Salary During Time Period]]),"")</f>
        <v/>
      </c>
      <c r="BW9" s="18" t="str">
        <f>IFERROR(IF(OR(FY06_M01&gt;=Salary_Payable_Monthly[[#This Row],[Salary During Time Period Stop Date]],FY06_M01&lt;=Salary_Payable_Monthly[[#This Row],[Salary During Time Period  Start Date]]),"",Salary_Payable_Monthly[[#This Row],[Salary During Time Period]]),"")</f>
        <v/>
      </c>
      <c r="BX9" s="18" t="str">
        <f>IFERROR(IF(OR(FY06_M02&gt;=Salary_Payable_Monthly[[#This Row],[Salary During Time Period Stop Date]],FY06_M02&lt;=Salary_Payable_Monthly[[#This Row],[Salary During Time Period  Start Date]]),"",Salary_Payable_Monthly[[#This Row],[Salary During Time Period]]),"")</f>
        <v/>
      </c>
      <c r="BY9" s="18" t="str">
        <f>IFERROR(IF(OR(FY06_M03&gt;=Salary_Payable_Monthly[[#This Row],[Salary During Time Period Stop Date]],FY06_M03&lt;=Salary_Payable_Monthly[[#This Row],[Salary During Time Period  Start Date]]),"",Salary_Payable_Monthly[[#This Row],[Salary During Time Period]]),"")</f>
        <v/>
      </c>
      <c r="BZ9" s="18" t="str">
        <f>IFERROR(IF(OR(FY06_M04&gt;=Salary_Payable_Monthly[[#This Row],[Salary During Time Period Stop Date]],FY06_M04&lt;=Salary_Payable_Monthly[[#This Row],[Salary During Time Period  Start Date]]),"",Salary_Payable_Monthly[[#This Row],[Salary During Time Period]]),"")</f>
        <v/>
      </c>
      <c r="CA9" s="18" t="str">
        <f>IFERROR(IF(OR(FY06_M05&gt;=Salary_Payable_Monthly[[#This Row],[Salary During Time Period Stop Date]],FY06_M05&lt;=Salary_Payable_Monthly[[#This Row],[Salary During Time Period  Start Date]]),"",Salary_Payable_Monthly[[#This Row],[Salary During Time Period]]),"")</f>
        <v/>
      </c>
      <c r="CB9" s="18" t="str">
        <f>IFERROR(IF(OR(FY06_M06&gt;=Salary_Payable_Monthly[[#This Row],[Salary During Time Period Stop Date]],FY06_M06&lt;=Salary_Payable_Monthly[[#This Row],[Salary During Time Period  Start Date]]),"",Salary_Payable_Monthly[[#This Row],[Salary During Time Period]]),"")</f>
        <v/>
      </c>
      <c r="CC9" s="18" t="str">
        <f>IFERROR(IF(OR(FY06_M07&gt;=Salary_Payable_Monthly[[#This Row],[Salary During Time Period Stop Date]],FY06_M07&lt;=Salary_Payable_Monthly[[#This Row],[Salary During Time Period  Start Date]]),"",Salary_Payable_Monthly[[#This Row],[Salary During Time Period]]),"")</f>
        <v/>
      </c>
      <c r="CD9" s="18" t="str">
        <f>IFERROR(IF(OR(FY06_M08&gt;=Salary_Payable_Monthly[[#This Row],[Salary During Time Period Stop Date]],FY06_M08&lt;=Salary_Payable_Monthly[[#This Row],[Salary During Time Period  Start Date]]),"",Salary_Payable_Monthly[[#This Row],[Salary During Time Period]]),"")</f>
        <v/>
      </c>
      <c r="CE9" s="18" t="str">
        <f>IFERROR(IF(OR(FY06_M09&gt;=Salary_Payable_Monthly[[#This Row],[Salary During Time Period Stop Date]],FY06_M09&lt;=Salary_Payable_Monthly[[#This Row],[Salary During Time Period  Start Date]]),"",Salary_Payable_Monthly[[#This Row],[Salary During Time Period]]),"")</f>
        <v/>
      </c>
      <c r="CF9" s="18" t="str">
        <f>IFERROR(IF(OR(FY06_M10&gt;=Salary_Payable_Monthly[[#This Row],[Salary During Time Period Stop Date]],FY06_M10&lt;=Salary_Payable_Monthly[[#This Row],[Salary During Time Period  Start Date]]),"",Salary_Payable_Monthly[[#This Row],[Salary During Time Period]]),"")</f>
        <v/>
      </c>
      <c r="CG9" s="18" t="str">
        <f>IFERROR(IF(OR(FY06_M11&gt;=Salary_Payable_Monthly[[#This Row],[Salary During Time Period Stop Date]],FY06_M11&lt;=Salary_Payable_Monthly[[#This Row],[Salary During Time Period  Start Date]]),"",Salary_Payable_Monthly[[#This Row],[Salary During Time Period]]),"")</f>
        <v/>
      </c>
      <c r="CH9" s="18" t="str">
        <f>IFERROR(IF(OR(FY06_M12&gt;=Salary_Payable_Monthly[[#This Row],[Salary During Time Period Stop Date]],FY06_M12&lt;=Salary_Payable_Monthly[[#This Row],[Salary During Time Period  Start Date]]),"",Salary_Payable_Monthly[[#This Row],[Salary During Time Period]]),"")</f>
        <v/>
      </c>
      <c r="CI9" s="18"/>
    </row>
    <row r="10" spans="2:87" x14ac:dyDescent="0.25">
      <c r="B10" s="6"/>
      <c r="C10" s="6" t="s">
        <v>169</v>
      </c>
      <c r="D10" s="6"/>
      <c r="E10" s="6"/>
      <c r="F10" s="6"/>
      <c r="G10" s="48" t="str">
        <f>IF(ISBLANK(Salary_Payable_Monthly[[#This Row],[Salary During Time Period  Start Date]]),"",EOMONTH(Salary_Payable_Monthly[[#This Row],[Salary During Time Period  Start Date]],-1)+1)</f>
        <v/>
      </c>
      <c r="H10" s="6"/>
      <c r="I10" s="48" t="str">
        <f>IF(ISBLANK(Salary_Payable_Monthly[[#This Row],[Salary During Time Period  Start Date]]),"",EOMONTH(Salary_Payable_Monthly[[#This Row],[Salary During Time Period Stop Date]],0))</f>
        <v/>
      </c>
      <c r="J10" s="10" t="str">
        <f>IF(ISBLANK(Salary_Payable_Monthly[[#This Row],[Salary During Time Period  Start Date]]),"",YEAR(Salary_Payable_Monthly[[#This Row],[Salary During Time Period  Start Date]]))</f>
        <v/>
      </c>
      <c r="K10" s="10" t="str">
        <f>IF(ISBLANK(Salary_Payable_Monthly[[#This Row],[Salary During Time Period  Start Date]]),"",MONTH(Salary_Payable_Monthly[[#This Row],[Salary During Time Period  Start Date]]))</f>
        <v/>
      </c>
      <c r="L10" s="28">
        <f>SUM(Salary_Payable_Monthly[[#This Row],[FY01_M01]:[FY06_M12]])</f>
        <v>0</v>
      </c>
      <c r="M10" s="28">
        <f>IF(Salary_Payable_Monthly[[#This Row],[Round]]="Round 1",Salary_Payable_Monthly[[#This Row],[Value in Round]]/Round1Price,IF(Salary_Payable_Monthly[[#This Row],[Round]]="Round 2",Salary_Payable_Monthly[[#This Row],[Value in Round]]/Round2Price,IF(Salary_Payable_Monthly[[#This Row],[Round]]="Round 3",Salary_Payable_Monthly[[#This Row],[Value in Round]]/Round3Price,IF(Salary_Payable_Monthly[[#This Row],[Round]]="Round 4",Salary_Payable_Monthly[[#This Row],[Value in Round]]/Round4Price,IF(Salary_Payable_Monthly[[#This Row],[Round]]="Round 5",Salary_Payable_Monthly[[#This Row],[Value in Round]]/Round5Price,IF(Salary_Payable_Monthly[[#This Row],[Round]]="Round 6",Salary_Payable_Monthly[[#This Row],[Value in Round]]/Round6Price,"error"))))))</f>
        <v>0</v>
      </c>
      <c r="N10" s="14">
        <f>IF(Salary_Payable_Monthly[[#This Row],[Round]]="Round 1",Salary_Payable_Monthly[[#This Row],[Value in Round]]/Evaluation1,IF(Salary_Payable_Monthly[[#This Row],[Round]]="Round 2",Salary_Payable_Monthly[[#This Row],[Value in Round]]/Evaluation2,IF(Salary_Payable_Monthly[[#This Row],[Round]]="Round 3",Salary_Payable_Monthly[[#This Row],[Value in Round]]/Evaluation3,IF(Salary_Payable_Monthly[[#This Row],[Round]]="Round 4",Salary_Payable_Monthly[[#This Row],[Value in Round]]/Evaluation4,IF(Salary_Payable_Monthly[[#This Row],[Round]]="Round 5",Salary_Payable_Monthly[[#This Row],[Value in Round]]/Evaluation5,IF(Salary_Payable_Monthly[[#This Row],[Round]]="Round 6",Salary_Payable_Monthly[[#This Row],[Value in Round]]/Evaluation6,"error"))))))</f>
        <v>0</v>
      </c>
      <c r="O10" s="10" t="str">
        <f>IFERROR(IF(OR(FY01_M01&gt;=Salary_Payable_Monthly[[#This Row],[EO_SalaryStopDate]],FY01_M01&lt;=Salary_Payable_Monthly[[#This Row],[EO_SalaryStartDate]]),"",Salary_Payable_Monthly[[#This Row],[Salary During Time Period]]),"")</f>
        <v/>
      </c>
      <c r="P10" s="10" t="str">
        <f>IFERROR(IF(OR(FY01_M02&gt;=Salary_Payable_Monthly[[#This Row],[EO_SalaryStopDate]],FY01_M02&lt;=Salary_Payable_Monthly[[#This Row],[EO_SalaryStartDate]]),"",Salary_Payable_Monthly[[#This Row],[Salary During Time Period]]),"")</f>
        <v/>
      </c>
      <c r="Q10" s="10" t="str">
        <f>IFERROR(IF(OR(FY01_M03&gt;=Salary_Payable_Monthly[[#This Row],[Salary During Time Period Stop Date]],FY01_M03&lt;=Salary_Payable_Monthly[[#This Row],[Salary During Time Period  Start Date]]),"",Salary_Payable_Monthly[[#This Row],[Salary During Time Period]]),"")</f>
        <v/>
      </c>
      <c r="R10" s="10" t="str">
        <f>IFERROR(IF(OR(FY01_M04&gt;=Salary_Payable_Monthly[[#This Row],[Salary During Time Period Stop Date]],FY01_M04&lt;=Salary_Payable_Monthly[[#This Row],[Salary During Time Period  Start Date]]),"",Salary_Payable_Monthly[[#This Row],[Salary During Time Period]]),"")</f>
        <v/>
      </c>
      <c r="S10" s="10" t="str">
        <f>IFERROR(IF(OR(FY01_M05&gt;=Salary_Payable_Monthly[[#This Row],[Salary During Time Period Stop Date]],FY01_M05&lt;=Salary_Payable_Monthly[[#This Row],[Salary During Time Period  Start Date]]),"",Salary_Payable_Monthly[[#This Row],[Salary During Time Period]]),"")</f>
        <v/>
      </c>
      <c r="T10" s="10" t="str">
        <f>IFERROR(IF(OR(FY01_M06&gt;=Salary_Payable_Monthly[[#This Row],[Salary During Time Period Stop Date]],FY01_M06&lt;=Salary_Payable_Monthly[[#This Row],[Salary During Time Period  Start Date]]),"",Salary_Payable_Monthly[[#This Row],[Salary During Time Period]]),"")</f>
        <v/>
      </c>
      <c r="U10" s="10" t="str">
        <f>IFERROR(IF(OR(FY01_M07&gt;=Salary_Payable_Monthly[[#This Row],[Salary During Time Period Stop Date]],FY01_M07&lt;=Salary_Payable_Monthly[[#This Row],[Salary During Time Period  Start Date]]),"",Salary_Payable_Monthly[[#This Row],[Salary During Time Period]]),"")</f>
        <v/>
      </c>
      <c r="V10" s="10" t="str">
        <f>IFERROR(IF(OR(FY01_M08&gt;=Salary_Payable_Monthly[[#This Row],[Salary During Time Period Stop Date]],FY01_M08&lt;=Salary_Payable_Monthly[[#This Row],[Salary During Time Period  Start Date]]),"",Salary_Payable_Monthly[[#This Row],[Salary During Time Period]]),"")</f>
        <v/>
      </c>
      <c r="W10" s="10" t="str">
        <f>IFERROR(IF(OR(FY01_M09&gt;=Salary_Payable_Monthly[[#This Row],[Salary During Time Period Stop Date]],FY01_M09&lt;=Salary_Payable_Monthly[[#This Row],[Salary During Time Period  Start Date]]),"",Salary_Payable_Monthly[[#This Row],[Salary During Time Period]]),"")</f>
        <v/>
      </c>
      <c r="X10" s="10" t="str">
        <f>IFERROR(IF(OR(FY01_M10&gt;=Salary_Payable_Monthly[[#This Row],[Salary During Time Period Stop Date]],FY01_M10&lt;=Salary_Payable_Monthly[[#This Row],[Salary During Time Period  Start Date]]),"",Salary_Payable_Monthly[[#This Row],[Salary During Time Period]]),"")</f>
        <v/>
      </c>
      <c r="Y10" s="10" t="str">
        <f>IFERROR(IF(OR(FY01_M11&gt;=Salary_Payable_Monthly[[#This Row],[Salary During Time Period Stop Date]],FY01_M11&lt;=Salary_Payable_Monthly[[#This Row],[Salary During Time Period  Start Date]]),"",Salary_Payable_Monthly[[#This Row],[Salary During Time Period]]),"")</f>
        <v/>
      </c>
      <c r="Z10" s="10" t="str">
        <f>IFERROR(IF(OR(FY01_M12&gt;=Salary_Payable_Monthly[[#This Row],[Salary During Time Period Stop Date]],FY01_M12&lt;=Salary_Payable_Monthly[[#This Row],[Salary During Time Period  Start Date]]),"",Salary_Payable_Monthly[[#This Row],[Salary During Time Period]]),"")</f>
        <v/>
      </c>
      <c r="AA10" s="10" t="str">
        <f>IFERROR(IF(OR(FY02_M01&gt;=Salary_Payable_Monthly[[#This Row],[Salary During Time Period Stop Date]],FY02_M01&lt;=Salary_Payable_Monthly[[#This Row],[Salary During Time Period  Start Date]]),"",Salary_Payable_Monthly[[#This Row],[Salary During Time Period]]),"")</f>
        <v/>
      </c>
      <c r="AB10" s="10" t="str">
        <f>IFERROR(IF(OR(FY02_M02&gt;=Salary_Payable_Monthly[[#This Row],[Salary During Time Period Stop Date]],FY02_M02&lt;=Salary_Payable_Monthly[[#This Row],[Salary During Time Period  Start Date]]),"",Salary_Payable_Monthly[[#This Row],[Salary During Time Period]]),"")</f>
        <v/>
      </c>
      <c r="AC10" s="10" t="str">
        <f>IFERROR(IF(OR(FY02_M03&gt;=Salary_Payable_Monthly[[#This Row],[Salary During Time Period Stop Date]],FY02_M03&lt;=Salary_Payable_Monthly[[#This Row],[Salary During Time Period  Start Date]]),"",Salary_Payable_Monthly[[#This Row],[Salary During Time Period]]),"")</f>
        <v/>
      </c>
      <c r="AD10" s="10" t="str">
        <f>IFERROR(IF(OR(FY02_M04&gt;=Salary_Payable_Monthly[[#This Row],[Salary During Time Period Stop Date]],FY02_M04&lt;=Salary_Payable_Monthly[[#This Row],[Salary During Time Period  Start Date]]),"",Salary_Payable_Monthly[[#This Row],[Salary During Time Period]]),"")</f>
        <v/>
      </c>
      <c r="AE10" s="10" t="str">
        <f>IFERROR(IF(OR(FY02_M05&gt;=Salary_Payable_Monthly[[#This Row],[Salary During Time Period Stop Date]],FY02_M05&lt;=Salary_Payable_Monthly[[#This Row],[Salary During Time Period  Start Date]]),"",Salary_Payable_Monthly[[#This Row],[Salary During Time Period]]),"")</f>
        <v/>
      </c>
      <c r="AF10" s="10" t="str">
        <f>IFERROR(IF(OR(FY02_M06&gt;=Salary_Payable_Monthly[[#This Row],[Salary During Time Period Stop Date]],FY02_M06&lt;=Salary_Payable_Monthly[[#This Row],[Salary During Time Period  Start Date]]),"",Salary_Payable_Monthly[[#This Row],[Salary During Time Period]]),"")</f>
        <v/>
      </c>
      <c r="AG10" s="10" t="str">
        <f>IFERROR(IF(OR(FY02_M07&gt;=Salary_Payable_Monthly[[#This Row],[Salary During Time Period Stop Date]],FY02_M07&lt;=Salary_Payable_Monthly[[#This Row],[Salary During Time Period  Start Date]]),"",Salary_Payable_Monthly[[#This Row],[Salary During Time Period]]),"")</f>
        <v/>
      </c>
      <c r="AH10" s="10" t="str">
        <f>IFERROR(IF(OR(FY02_M08&gt;=Salary_Payable_Monthly[[#This Row],[Salary During Time Period Stop Date]],FY02_M08&lt;=Salary_Payable_Monthly[[#This Row],[Salary During Time Period  Start Date]]),"",Salary_Payable_Monthly[[#This Row],[Salary During Time Period]]),"")</f>
        <v/>
      </c>
      <c r="AI10" s="10" t="str">
        <f>IFERROR(IF(OR(FY02_M09&gt;=Salary_Payable_Monthly[[#This Row],[Salary During Time Period Stop Date]],FY02_M09&lt;=Salary_Payable_Monthly[[#This Row],[Salary During Time Period  Start Date]]),"",Salary_Payable_Monthly[[#This Row],[Salary During Time Period]]),"")</f>
        <v/>
      </c>
      <c r="AJ10" s="10" t="str">
        <f>IFERROR(IF(OR(FY02_M10&gt;=Salary_Payable_Monthly[[#This Row],[Salary During Time Period Stop Date]],FY02_M10&lt;=Salary_Payable_Monthly[[#This Row],[Salary During Time Period  Start Date]]),"",Salary_Payable_Monthly[[#This Row],[Salary During Time Period]]),"")</f>
        <v/>
      </c>
      <c r="AK10" s="10" t="str">
        <f>IFERROR(IF(OR(FY02_M11&gt;=Salary_Payable_Monthly[[#This Row],[Salary During Time Period Stop Date]],FY02_M11&lt;=Salary_Payable_Monthly[[#This Row],[Salary During Time Period  Start Date]]),"",Salary_Payable_Monthly[[#This Row],[Salary During Time Period]]),"")</f>
        <v/>
      </c>
      <c r="AL10" s="10" t="str">
        <f>IFERROR(IF(OR(FY02_M12&gt;=Salary_Payable_Monthly[[#This Row],[Salary During Time Period Stop Date]],FY02_M12&lt;=Salary_Payable_Monthly[[#This Row],[Salary During Time Period  Start Date]]),"",Salary_Payable_Monthly[[#This Row],[Salary During Time Period]]),"")</f>
        <v/>
      </c>
      <c r="AM10" s="10" t="str">
        <f>IFERROR(IF(OR(FY03_M01&gt;=Salary_Payable_Monthly[[#This Row],[Salary During Time Period Stop Date]],FY03_M01&lt;=Salary_Payable_Monthly[[#This Row],[Salary During Time Period  Start Date]]),"",Salary_Payable_Monthly[[#This Row],[Salary During Time Period]]),"")</f>
        <v/>
      </c>
      <c r="AN10" s="10" t="str">
        <f>IFERROR(IF(OR(FY03_M02&gt;=Salary_Payable_Monthly[[#This Row],[Salary During Time Period Stop Date]],FY03_M02&lt;=Salary_Payable_Monthly[[#This Row],[Salary During Time Period  Start Date]]),"",Salary_Payable_Monthly[[#This Row],[Salary During Time Period]]),"")</f>
        <v/>
      </c>
      <c r="AO10" s="10" t="str">
        <f>IFERROR(IF(OR(FY03_M03&gt;=Salary_Payable_Monthly[[#This Row],[Salary During Time Period Stop Date]],FY03_M03&lt;=Salary_Payable_Monthly[[#This Row],[Salary During Time Period  Start Date]]),"",Salary_Payable_Monthly[[#This Row],[Salary During Time Period]]),"")</f>
        <v/>
      </c>
      <c r="AP10" s="10" t="str">
        <f>IFERROR(IF(OR(FY03_M04&gt;=Salary_Payable_Monthly[[#This Row],[Salary During Time Period Stop Date]],FY03_M04&lt;=Salary_Payable_Monthly[[#This Row],[Salary During Time Period  Start Date]]),"",Salary_Payable_Monthly[[#This Row],[Salary During Time Period]]),"")</f>
        <v/>
      </c>
      <c r="AQ10" s="10" t="str">
        <f>IFERROR(IF(OR(FY03_M05&gt;=Salary_Payable_Monthly[[#This Row],[Salary During Time Period Stop Date]],FY03_M05&lt;=Salary_Payable_Monthly[[#This Row],[Salary During Time Period  Start Date]]),"",Salary_Payable_Monthly[[#This Row],[Salary During Time Period]]),"")</f>
        <v/>
      </c>
      <c r="AR10" s="10" t="str">
        <f>IFERROR(IF(OR(FY03_M06&gt;=Salary_Payable_Monthly[[#This Row],[Salary During Time Period Stop Date]],FY03_M06&lt;=Salary_Payable_Monthly[[#This Row],[Salary During Time Period  Start Date]]),"",Salary_Payable_Monthly[[#This Row],[Salary During Time Period]]),"")</f>
        <v/>
      </c>
      <c r="AS10" s="10" t="str">
        <f>IFERROR(IF(OR(FY03_M07&gt;=Salary_Payable_Monthly[[#This Row],[Salary During Time Period Stop Date]],FY03_M07&lt;=Salary_Payable_Monthly[[#This Row],[Salary During Time Period  Start Date]]),"",Salary_Payable_Monthly[[#This Row],[Salary During Time Period]]),"")</f>
        <v/>
      </c>
      <c r="AT10" s="10" t="str">
        <f>IFERROR(IF(OR(FY03_M08&gt;=Salary_Payable_Monthly[[#This Row],[Salary During Time Period Stop Date]],FY03_M08&lt;=Salary_Payable_Monthly[[#This Row],[Salary During Time Period  Start Date]]),"",Salary_Payable_Monthly[[#This Row],[Salary During Time Period]]),"")</f>
        <v/>
      </c>
      <c r="AU10" s="10" t="str">
        <f>IFERROR(IF(OR(FY03_M09&gt;=Salary_Payable_Monthly[[#This Row],[Salary During Time Period Stop Date]],FY03_M09&lt;=Salary_Payable_Monthly[[#This Row],[Salary During Time Period  Start Date]]),"",Salary_Payable_Monthly[[#This Row],[Salary During Time Period]]),"")</f>
        <v/>
      </c>
      <c r="AV10" s="10" t="str">
        <f>IFERROR(IF(OR(FY03_M10&gt;=Salary_Payable_Monthly[[#This Row],[Salary During Time Period Stop Date]],FY03_M10&lt;=Salary_Payable_Monthly[[#This Row],[Salary During Time Period  Start Date]]),"",Salary_Payable_Monthly[[#This Row],[Salary During Time Period]]),"")</f>
        <v/>
      </c>
      <c r="AW10" s="10" t="str">
        <f>IFERROR(IF(OR(FY03_M11&gt;=Salary_Payable_Monthly[[#This Row],[Salary During Time Period Stop Date]],FY03_M11&lt;=Salary_Payable_Monthly[[#This Row],[Salary During Time Period  Start Date]]),"",Salary_Payable_Monthly[[#This Row],[Salary During Time Period]]),"")</f>
        <v/>
      </c>
      <c r="AX10" s="10" t="str">
        <f>IFERROR(IF(OR(FY03_M12&gt;=Salary_Payable_Monthly[[#This Row],[Salary During Time Period Stop Date]],FY03_M12&lt;=Salary_Payable_Monthly[[#This Row],[Salary During Time Period  Start Date]]),"",Salary_Payable_Monthly[[#This Row],[Salary During Time Period]]),"")</f>
        <v/>
      </c>
      <c r="AY10" s="18" t="str" cm="1">
        <f t="array" ref="AY10">IFERROR(IF(OR(FY04_M1&gt;=Salary_Payable_Monthly[[#This Row],[Salary During Time Period Stop Date]],FY04_M1&lt;=Salary_Payable_Monthly[[#This Row],[Salary During Time Period  Start Date]]),"",Salary_Payable_Monthly[[#This Row],[Salary During Time Period]]),"")</f>
        <v/>
      </c>
      <c r="AZ10" s="18" t="str">
        <f>IFERROR(IF(OR(FY04_M02&gt;=Salary_Payable_Monthly[[#This Row],[Salary During Time Period Stop Date]],FY04_M02&lt;=Salary_Payable_Monthly[[#This Row],[Salary During Time Period  Start Date]]),"",Salary_Payable_Monthly[[#This Row],[Salary During Time Period]]),"")</f>
        <v/>
      </c>
      <c r="BA10" s="18" t="str">
        <f>IFERROR(IF(OR(FY04_M03&gt;=Salary_Payable_Monthly[[#This Row],[Salary During Time Period Stop Date]],FY04_M03&lt;=Salary_Payable_Monthly[[#This Row],[Salary During Time Period  Start Date]]),"",Salary_Payable_Monthly[[#This Row],[Salary During Time Period]]),"")</f>
        <v/>
      </c>
      <c r="BB10" s="18" t="str">
        <f>IFERROR(IF(OR(FY04_M04&gt;=Salary_Payable_Monthly[[#This Row],[Salary During Time Period Stop Date]],FY04_M04&lt;=Salary_Payable_Monthly[[#This Row],[Salary During Time Period  Start Date]]),"",Salary_Payable_Monthly[[#This Row],[Salary During Time Period]]),"")</f>
        <v/>
      </c>
      <c r="BC10" s="18" t="str">
        <f>IFERROR(IF(OR(FY04_M05&gt;=Salary_Payable_Monthly[[#This Row],[Salary During Time Period Stop Date]],FY04_M05&lt;=Salary_Payable_Monthly[[#This Row],[Salary During Time Period  Start Date]]),"",Salary_Payable_Monthly[[#This Row],[Salary During Time Period]]),"")</f>
        <v/>
      </c>
      <c r="BD10" s="18" t="str">
        <f>IFERROR(IF(OR(FY04_M06&gt;=Salary_Payable_Monthly[[#This Row],[Salary During Time Period Stop Date]],FY04_M06&lt;=Salary_Payable_Monthly[[#This Row],[Salary During Time Period  Start Date]]),"",Salary_Payable_Monthly[[#This Row],[Salary During Time Period]]),"")</f>
        <v/>
      </c>
      <c r="BE10" s="18" t="str">
        <f>IFERROR(IF(OR(FY04_M07&gt;=Salary_Payable_Monthly[[#This Row],[Salary During Time Period Stop Date]],FY04_M07&lt;=Salary_Payable_Monthly[[#This Row],[Salary During Time Period  Start Date]]),"",Salary_Payable_Monthly[[#This Row],[Salary During Time Period]]),"")</f>
        <v/>
      </c>
      <c r="BF10" s="18" t="str">
        <f>IFERROR(IF(OR(FY04_M08&gt;=Salary_Payable_Monthly[[#This Row],[Salary During Time Period Stop Date]],FY04_M08&lt;=Salary_Payable_Monthly[[#This Row],[Salary During Time Period  Start Date]]),"",Salary_Payable_Monthly[[#This Row],[Salary During Time Period]]),"")</f>
        <v/>
      </c>
      <c r="BG10" s="18" t="str">
        <f>IFERROR(IF(OR(FY04_M09&gt;=Salary_Payable_Monthly[[#This Row],[Salary During Time Period Stop Date]],FY04_M09&lt;=Salary_Payable_Monthly[[#This Row],[Salary During Time Period  Start Date]]),"",Salary_Payable_Monthly[[#This Row],[Salary During Time Period]]),"")</f>
        <v/>
      </c>
      <c r="BH10" s="18" t="str">
        <f>IFERROR(IF(OR(FY04_M10&gt;=Salary_Payable_Monthly[[#This Row],[Salary During Time Period Stop Date]],FY04_M10&lt;=Salary_Payable_Monthly[[#This Row],[Salary During Time Period  Start Date]]),"",Salary_Payable_Monthly[[#This Row],[Salary During Time Period]]),"")</f>
        <v/>
      </c>
      <c r="BI10" s="18" t="str">
        <f>IFERROR(IF(OR(FY04_M11&gt;=Salary_Payable_Monthly[[#This Row],[Salary During Time Period Stop Date]],FY04_M11&lt;=Salary_Payable_Monthly[[#This Row],[Salary During Time Period  Start Date]]),"",Salary_Payable_Monthly[[#This Row],[Salary During Time Period]]),"")</f>
        <v/>
      </c>
      <c r="BJ10" s="18" t="str">
        <f>IFERROR(IF(OR(FY04_M12&gt;=Salary_Payable_Monthly[[#This Row],[Salary During Time Period Stop Date]],FY04_M12&lt;=Salary_Payable_Monthly[[#This Row],[Salary During Time Period  Start Date]]),"",Salary_Payable_Monthly[[#This Row],[Salary During Time Period]]),"")</f>
        <v/>
      </c>
      <c r="BK10" s="18" t="str">
        <f>IFERROR(IF(OR(FY05_M01&gt;=Salary_Payable_Monthly[[#This Row],[Salary During Time Period Stop Date]],FY05_M01&lt;=Salary_Payable_Monthly[[#This Row],[Salary During Time Period  Start Date]]),"",Salary_Payable_Monthly[[#This Row],[Salary During Time Period]]),"")</f>
        <v/>
      </c>
      <c r="BL10" s="18" t="str">
        <f>IFERROR(IF(OR(FY05_M02&gt;=Salary_Payable_Monthly[[#This Row],[Salary During Time Period Stop Date]],FY05_M02&lt;=Salary_Payable_Monthly[[#This Row],[Salary During Time Period  Start Date]]),"",Salary_Payable_Monthly[[#This Row],[Salary During Time Period]]),"")</f>
        <v/>
      </c>
      <c r="BM10" s="18" t="str">
        <f>IFERROR(IF(OR(FY05_M03&gt;=Salary_Payable_Monthly[[#This Row],[Salary During Time Period Stop Date]],FY05_M03&lt;=Salary_Payable_Monthly[[#This Row],[Salary During Time Period  Start Date]]),"",Salary_Payable_Monthly[[#This Row],[Salary During Time Period]]),"")</f>
        <v/>
      </c>
      <c r="BN10" s="18" t="str">
        <f>IFERROR(IF(OR(FY05_M04&gt;=Salary_Payable_Monthly[[#This Row],[Salary During Time Period Stop Date]],FY05_M04&lt;=Salary_Payable_Monthly[[#This Row],[Salary During Time Period  Start Date]]),"",Salary_Payable_Monthly[[#This Row],[Salary During Time Period]]),"")</f>
        <v/>
      </c>
      <c r="BO10" s="18" t="str">
        <f>IFERROR(IF(OR(FY05_M05&gt;=Salary_Payable_Monthly[[#This Row],[Salary During Time Period Stop Date]],FY05_M05&lt;=Salary_Payable_Monthly[[#This Row],[Salary During Time Period  Start Date]]),"",Salary_Payable_Monthly[[#This Row],[Salary During Time Period]]),"")</f>
        <v/>
      </c>
      <c r="BP10" s="18" t="str">
        <f>IFERROR(IF(OR(FY05_M06&gt;=Salary_Payable_Monthly[[#This Row],[Salary During Time Period Stop Date]],FY05_M06&lt;=Salary_Payable_Monthly[[#This Row],[Salary During Time Period  Start Date]]),"",Salary_Payable_Monthly[[#This Row],[Salary During Time Period]]),"")</f>
        <v/>
      </c>
      <c r="BQ10" s="18" t="str">
        <f>IFERROR(IF(OR(FY05_M07&gt;=Salary_Payable_Monthly[[#This Row],[Salary During Time Period Stop Date]],FY05_M07&lt;=Salary_Payable_Monthly[[#This Row],[Salary During Time Period  Start Date]]),"",Salary_Payable_Monthly[[#This Row],[Salary During Time Period]]),"")</f>
        <v/>
      </c>
      <c r="BR10" s="18" t="str">
        <f>IFERROR(IF(OR(FY05_M08&gt;=Salary_Payable_Monthly[[#This Row],[Salary During Time Period Stop Date]],FY05_M08&lt;=Salary_Payable_Monthly[[#This Row],[Salary During Time Period  Start Date]]),"",Salary_Payable_Monthly[[#This Row],[Salary During Time Period]]),"")</f>
        <v/>
      </c>
      <c r="BS10" s="18" t="str">
        <f>IFERROR(IF(OR(FY05_M09&gt;=Salary_Payable_Monthly[[#This Row],[Salary During Time Period Stop Date]],FY05_M09&lt;=Salary_Payable_Monthly[[#This Row],[Salary During Time Period  Start Date]]),"",Salary_Payable_Monthly[[#This Row],[Salary During Time Period]]),"")</f>
        <v/>
      </c>
      <c r="BT10" s="18" t="str">
        <f>IFERROR(IF(OR(FY05_M10&gt;=Salary_Payable_Monthly[[#This Row],[Salary During Time Period Stop Date]],FY05_M10&lt;=Salary_Payable_Monthly[[#This Row],[Salary During Time Period  Start Date]]),"",Salary_Payable_Monthly[[#This Row],[Salary During Time Period]]),"")</f>
        <v/>
      </c>
      <c r="BU10" s="18" t="str">
        <f>IFERROR(IF(OR(FY05_M11&gt;=Salary_Payable_Monthly[[#This Row],[Salary During Time Period Stop Date]],FY05_M11&lt;=Salary_Payable_Monthly[[#This Row],[Salary During Time Period  Start Date]]),"",Salary_Payable_Monthly[[#This Row],[Salary During Time Period]]),"")</f>
        <v/>
      </c>
      <c r="BV10" s="18" t="str">
        <f>IFERROR(IF(OR(FY05_M12&gt;=Salary_Payable_Monthly[[#This Row],[Salary During Time Period Stop Date]],FY05_M12&lt;=Salary_Payable_Monthly[[#This Row],[Salary During Time Period  Start Date]]),"",Salary_Payable_Monthly[[#This Row],[Salary During Time Period]]),"")</f>
        <v/>
      </c>
      <c r="BW10" s="18" t="str">
        <f>IFERROR(IF(OR(FY06_M01&gt;=Salary_Payable_Monthly[[#This Row],[Salary During Time Period Stop Date]],FY06_M01&lt;=Salary_Payable_Monthly[[#This Row],[Salary During Time Period  Start Date]]),"",Salary_Payable_Monthly[[#This Row],[Salary During Time Period]]),"")</f>
        <v/>
      </c>
      <c r="BX10" s="18" t="str">
        <f>IFERROR(IF(OR(FY06_M02&gt;=Salary_Payable_Monthly[[#This Row],[Salary During Time Period Stop Date]],FY06_M02&lt;=Salary_Payable_Monthly[[#This Row],[Salary During Time Period  Start Date]]),"",Salary_Payable_Monthly[[#This Row],[Salary During Time Period]]),"")</f>
        <v/>
      </c>
      <c r="BY10" s="18" t="str">
        <f>IFERROR(IF(OR(FY06_M03&gt;=Salary_Payable_Monthly[[#This Row],[Salary During Time Period Stop Date]],FY06_M03&lt;=Salary_Payable_Monthly[[#This Row],[Salary During Time Period  Start Date]]),"",Salary_Payable_Monthly[[#This Row],[Salary During Time Period]]),"")</f>
        <v/>
      </c>
      <c r="BZ10" s="18" t="str">
        <f>IFERROR(IF(OR(FY06_M04&gt;=Salary_Payable_Monthly[[#This Row],[Salary During Time Period Stop Date]],FY06_M04&lt;=Salary_Payable_Monthly[[#This Row],[Salary During Time Period  Start Date]]),"",Salary_Payable_Monthly[[#This Row],[Salary During Time Period]]),"")</f>
        <v/>
      </c>
      <c r="CA10" s="18" t="str">
        <f>IFERROR(IF(OR(FY06_M05&gt;=Salary_Payable_Monthly[[#This Row],[Salary During Time Period Stop Date]],FY06_M05&lt;=Salary_Payable_Monthly[[#This Row],[Salary During Time Period  Start Date]]),"",Salary_Payable_Monthly[[#This Row],[Salary During Time Period]]),"")</f>
        <v/>
      </c>
      <c r="CB10" s="18" t="str">
        <f>IFERROR(IF(OR(FY06_M06&gt;=Salary_Payable_Monthly[[#This Row],[Salary During Time Period Stop Date]],FY06_M06&lt;=Salary_Payable_Monthly[[#This Row],[Salary During Time Period  Start Date]]),"",Salary_Payable_Monthly[[#This Row],[Salary During Time Period]]),"")</f>
        <v/>
      </c>
      <c r="CC10" s="18" t="str">
        <f>IFERROR(IF(OR(FY06_M07&gt;=Salary_Payable_Monthly[[#This Row],[Salary During Time Period Stop Date]],FY06_M07&lt;=Salary_Payable_Monthly[[#This Row],[Salary During Time Period  Start Date]]),"",Salary_Payable_Monthly[[#This Row],[Salary During Time Period]]),"")</f>
        <v/>
      </c>
      <c r="CD10" s="18" t="str">
        <f>IFERROR(IF(OR(FY06_M08&gt;=Salary_Payable_Monthly[[#This Row],[Salary During Time Period Stop Date]],FY06_M08&lt;=Salary_Payable_Monthly[[#This Row],[Salary During Time Period  Start Date]]),"",Salary_Payable_Monthly[[#This Row],[Salary During Time Period]]),"")</f>
        <v/>
      </c>
      <c r="CE10" s="18" t="str">
        <f>IFERROR(IF(OR(FY06_M09&gt;=Salary_Payable_Monthly[[#This Row],[Salary During Time Period Stop Date]],FY06_M09&lt;=Salary_Payable_Monthly[[#This Row],[Salary During Time Period  Start Date]]),"",Salary_Payable_Monthly[[#This Row],[Salary During Time Period]]),"")</f>
        <v/>
      </c>
      <c r="CF10" s="18" t="str">
        <f>IFERROR(IF(OR(FY06_M10&gt;=Salary_Payable_Monthly[[#This Row],[Salary During Time Period Stop Date]],FY06_M10&lt;=Salary_Payable_Monthly[[#This Row],[Salary During Time Period  Start Date]]),"",Salary_Payable_Monthly[[#This Row],[Salary During Time Period]]),"")</f>
        <v/>
      </c>
      <c r="CG10" s="18" t="str">
        <f>IFERROR(IF(OR(FY06_M11&gt;=Salary_Payable_Monthly[[#This Row],[Salary During Time Period Stop Date]],FY06_M11&lt;=Salary_Payable_Monthly[[#This Row],[Salary During Time Period  Start Date]]),"",Salary_Payable_Monthly[[#This Row],[Salary During Time Period]]),"")</f>
        <v/>
      </c>
      <c r="CH10" s="18" t="str">
        <f>IFERROR(IF(OR(FY06_M12&gt;=Salary_Payable_Monthly[[#This Row],[Salary During Time Period Stop Date]],FY06_M12&lt;=Salary_Payable_Monthly[[#This Row],[Salary During Time Period  Start Date]]),"",Salary_Payable_Monthly[[#This Row],[Salary During Time Period]]),"")</f>
        <v/>
      </c>
      <c r="CI10" s="18"/>
    </row>
    <row r="11" spans="2:87" x14ac:dyDescent="0.25">
      <c r="B11" s="6"/>
      <c r="C11" s="6" t="s">
        <v>169</v>
      </c>
      <c r="D11" s="6"/>
      <c r="E11" s="6"/>
      <c r="F11" s="6"/>
      <c r="G11" s="48" t="str">
        <f>IF(ISBLANK(Salary_Payable_Monthly[[#This Row],[Salary During Time Period  Start Date]]),"",EOMONTH(Salary_Payable_Monthly[[#This Row],[Salary During Time Period  Start Date]],-1)+1)</f>
        <v/>
      </c>
      <c r="H11" s="6"/>
      <c r="I11" s="48" t="str">
        <f>IF(ISBLANK(Salary_Payable_Monthly[[#This Row],[Salary During Time Period  Start Date]]),"",EOMONTH(Salary_Payable_Monthly[[#This Row],[Salary During Time Period Stop Date]],0))</f>
        <v/>
      </c>
      <c r="J11" s="10" t="str">
        <f>IF(ISBLANK(Salary_Payable_Monthly[[#This Row],[Salary During Time Period  Start Date]]),"",YEAR(Salary_Payable_Monthly[[#This Row],[Salary During Time Period  Start Date]]))</f>
        <v/>
      </c>
      <c r="K11" s="10" t="str">
        <f>IF(ISBLANK(Salary_Payable_Monthly[[#This Row],[Salary During Time Period  Start Date]]),"",MONTH(Salary_Payable_Monthly[[#This Row],[Salary During Time Period  Start Date]]))</f>
        <v/>
      </c>
      <c r="L11" s="28">
        <f>SUM(Salary_Payable_Monthly[[#This Row],[FY01_M01]:[FY06_M12]])</f>
        <v>0</v>
      </c>
      <c r="M11" s="28">
        <f>IF(Salary_Payable_Monthly[[#This Row],[Round]]="Round 1",Salary_Payable_Monthly[[#This Row],[Value in Round]]/Round1Price,IF(Salary_Payable_Monthly[[#This Row],[Round]]="Round 2",Salary_Payable_Monthly[[#This Row],[Value in Round]]/Round2Price,IF(Salary_Payable_Monthly[[#This Row],[Round]]="Round 3",Salary_Payable_Monthly[[#This Row],[Value in Round]]/Round3Price,IF(Salary_Payable_Monthly[[#This Row],[Round]]="Round 4",Salary_Payable_Monthly[[#This Row],[Value in Round]]/Round4Price,IF(Salary_Payable_Monthly[[#This Row],[Round]]="Round 5",Salary_Payable_Monthly[[#This Row],[Value in Round]]/Round5Price,IF(Salary_Payable_Monthly[[#This Row],[Round]]="Round 6",Salary_Payable_Monthly[[#This Row],[Value in Round]]/Round6Price,"error"))))))</f>
        <v>0</v>
      </c>
      <c r="N11" s="14">
        <f>IF(Salary_Payable_Monthly[[#This Row],[Round]]="Round 1",Salary_Payable_Monthly[[#This Row],[Value in Round]]/Evaluation1,IF(Salary_Payable_Monthly[[#This Row],[Round]]="Round 2",Salary_Payable_Monthly[[#This Row],[Value in Round]]/Evaluation2,IF(Salary_Payable_Monthly[[#This Row],[Round]]="Round 3",Salary_Payable_Monthly[[#This Row],[Value in Round]]/Evaluation3,IF(Salary_Payable_Monthly[[#This Row],[Round]]="Round 4",Salary_Payable_Monthly[[#This Row],[Value in Round]]/Evaluation4,IF(Salary_Payable_Monthly[[#This Row],[Round]]="Round 5",Salary_Payable_Monthly[[#This Row],[Value in Round]]/Evaluation5,IF(Salary_Payable_Monthly[[#This Row],[Round]]="Round 6",Salary_Payable_Monthly[[#This Row],[Value in Round]]/Evaluation6,"error"))))))</f>
        <v>0</v>
      </c>
      <c r="O11" s="10" t="str">
        <f>IFERROR(IF(OR(FY01_M01&gt;=Salary_Payable_Monthly[[#This Row],[EO_SalaryStopDate]],FY01_M01&lt;=Salary_Payable_Monthly[[#This Row],[EO_SalaryStartDate]]),"",Salary_Payable_Monthly[[#This Row],[Salary During Time Period]]),"")</f>
        <v/>
      </c>
      <c r="P11" s="10" t="str">
        <f>IFERROR(IF(OR(FY01_M02&gt;=Salary_Payable_Monthly[[#This Row],[EO_SalaryStopDate]],FY01_M02&lt;=Salary_Payable_Monthly[[#This Row],[EO_SalaryStartDate]]),"",Salary_Payable_Monthly[[#This Row],[Salary During Time Period]]),"")</f>
        <v/>
      </c>
      <c r="Q11" s="10" t="str">
        <f>IFERROR(IF(OR(FY01_M03&gt;=Salary_Payable_Monthly[[#This Row],[Salary During Time Period Stop Date]],FY01_M03&lt;=Salary_Payable_Monthly[[#This Row],[Salary During Time Period  Start Date]]),"",Salary_Payable_Monthly[[#This Row],[Salary During Time Period]]),"")</f>
        <v/>
      </c>
      <c r="R11" s="10" t="str">
        <f>IFERROR(IF(OR(FY01_M04&gt;=Salary_Payable_Monthly[[#This Row],[Salary During Time Period Stop Date]],FY01_M04&lt;=Salary_Payable_Monthly[[#This Row],[Salary During Time Period  Start Date]]),"",Salary_Payable_Monthly[[#This Row],[Salary During Time Period]]),"")</f>
        <v/>
      </c>
      <c r="S11" s="10" t="str">
        <f>IFERROR(IF(OR(FY01_M05&gt;=Salary_Payable_Monthly[[#This Row],[Salary During Time Period Stop Date]],FY01_M05&lt;=Salary_Payable_Monthly[[#This Row],[Salary During Time Period  Start Date]]),"",Salary_Payable_Monthly[[#This Row],[Salary During Time Period]]),"")</f>
        <v/>
      </c>
      <c r="T11" s="10" t="str">
        <f>IFERROR(IF(OR(FY01_M06&gt;=Salary_Payable_Monthly[[#This Row],[Salary During Time Period Stop Date]],FY01_M06&lt;=Salary_Payable_Monthly[[#This Row],[Salary During Time Period  Start Date]]),"",Salary_Payable_Monthly[[#This Row],[Salary During Time Period]]),"")</f>
        <v/>
      </c>
      <c r="U11" s="10" t="str">
        <f>IFERROR(IF(OR(FY01_M07&gt;=Salary_Payable_Monthly[[#This Row],[Salary During Time Period Stop Date]],FY01_M07&lt;=Salary_Payable_Monthly[[#This Row],[Salary During Time Period  Start Date]]),"",Salary_Payable_Monthly[[#This Row],[Salary During Time Period]]),"")</f>
        <v/>
      </c>
      <c r="V11" s="10" t="str">
        <f>IFERROR(IF(OR(FY01_M08&gt;=Salary_Payable_Monthly[[#This Row],[Salary During Time Period Stop Date]],FY01_M08&lt;=Salary_Payable_Monthly[[#This Row],[Salary During Time Period  Start Date]]),"",Salary_Payable_Monthly[[#This Row],[Salary During Time Period]]),"")</f>
        <v/>
      </c>
      <c r="W11" s="10" t="str">
        <f>IFERROR(IF(OR(FY01_M09&gt;=Salary_Payable_Monthly[[#This Row],[Salary During Time Period Stop Date]],FY01_M09&lt;=Salary_Payable_Monthly[[#This Row],[Salary During Time Period  Start Date]]),"",Salary_Payable_Monthly[[#This Row],[Salary During Time Period]]),"")</f>
        <v/>
      </c>
      <c r="X11" s="10" t="str">
        <f>IFERROR(IF(OR(FY01_M10&gt;=Salary_Payable_Monthly[[#This Row],[Salary During Time Period Stop Date]],FY01_M10&lt;=Salary_Payable_Monthly[[#This Row],[Salary During Time Period  Start Date]]),"",Salary_Payable_Monthly[[#This Row],[Salary During Time Period]]),"")</f>
        <v/>
      </c>
      <c r="Y11" s="10" t="str">
        <f>IFERROR(IF(OR(FY01_M11&gt;=Salary_Payable_Monthly[[#This Row],[Salary During Time Period Stop Date]],FY01_M11&lt;=Salary_Payable_Monthly[[#This Row],[Salary During Time Period  Start Date]]),"",Salary_Payable_Monthly[[#This Row],[Salary During Time Period]]),"")</f>
        <v/>
      </c>
      <c r="Z11" s="10" t="str">
        <f>IFERROR(IF(OR(FY01_M12&gt;=Salary_Payable_Monthly[[#This Row],[Salary During Time Period Stop Date]],FY01_M12&lt;=Salary_Payable_Monthly[[#This Row],[Salary During Time Period  Start Date]]),"",Salary_Payable_Monthly[[#This Row],[Salary During Time Period]]),"")</f>
        <v/>
      </c>
      <c r="AA11" s="10" t="str">
        <f>IFERROR(IF(OR(FY02_M01&gt;=Salary_Payable_Monthly[[#This Row],[Salary During Time Period Stop Date]],FY02_M01&lt;=Salary_Payable_Monthly[[#This Row],[Salary During Time Period  Start Date]]),"",Salary_Payable_Monthly[[#This Row],[Salary During Time Period]]),"")</f>
        <v/>
      </c>
      <c r="AB11" s="10" t="str">
        <f>IFERROR(IF(OR(FY02_M02&gt;=Salary_Payable_Monthly[[#This Row],[Salary During Time Period Stop Date]],FY02_M02&lt;=Salary_Payable_Monthly[[#This Row],[Salary During Time Period  Start Date]]),"",Salary_Payable_Monthly[[#This Row],[Salary During Time Period]]),"")</f>
        <v/>
      </c>
      <c r="AC11" s="10" t="str">
        <f>IFERROR(IF(OR(FY02_M03&gt;=Salary_Payable_Monthly[[#This Row],[Salary During Time Period Stop Date]],FY02_M03&lt;=Salary_Payable_Monthly[[#This Row],[Salary During Time Period  Start Date]]),"",Salary_Payable_Monthly[[#This Row],[Salary During Time Period]]),"")</f>
        <v/>
      </c>
      <c r="AD11" s="10" t="str">
        <f>IFERROR(IF(OR(FY02_M04&gt;=Salary_Payable_Monthly[[#This Row],[Salary During Time Period Stop Date]],FY02_M04&lt;=Salary_Payable_Monthly[[#This Row],[Salary During Time Period  Start Date]]),"",Salary_Payable_Monthly[[#This Row],[Salary During Time Period]]),"")</f>
        <v/>
      </c>
      <c r="AE11" s="10" t="str">
        <f>IFERROR(IF(OR(FY02_M05&gt;=Salary_Payable_Monthly[[#This Row],[Salary During Time Period Stop Date]],FY02_M05&lt;=Salary_Payable_Monthly[[#This Row],[Salary During Time Period  Start Date]]),"",Salary_Payable_Monthly[[#This Row],[Salary During Time Period]]),"")</f>
        <v/>
      </c>
      <c r="AF11" s="10" t="str">
        <f>IFERROR(IF(OR(FY02_M06&gt;=Salary_Payable_Monthly[[#This Row],[Salary During Time Period Stop Date]],FY02_M06&lt;=Salary_Payable_Monthly[[#This Row],[Salary During Time Period  Start Date]]),"",Salary_Payable_Monthly[[#This Row],[Salary During Time Period]]),"")</f>
        <v/>
      </c>
      <c r="AG11" s="10" t="str">
        <f>IFERROR(IF(OR(FY02_M07&gt;=Salary_Payable_Monthly[[#This Row],[Salary During Time Period Stop Date]],FY02_M07&lt;=Salary_Payable_Monthly[[#This Row],[Salary During Time Period  Start Date]]),"",Salary_Payable_Monthly[[#This Row],[Salary During Time Period]]),"")</f>
        <v/>
      </c>
      <c r="AH11" s="10" t="str">
        <f>IFERROR(IF(OR(FY02_M08&gt;=Salary_Payable_Monthly[[#This Row],[Salary During Time Period Stop Date]],FY02_M08&lt;=Salary_Payable_Monthly[[#This Row],[Salary During Time Period  Start Date]]),"",Salary_Payable_Monthly[[#This Row],[Salary During Time Period]]),"")</f>
        <v/>
      </c>
      <c r="AI11" s="10" t="str">
        <f>IFERROR(IF(OR(FY02_M09&gt;=Salary_Payable_Monthly[[#This Row],[Salary During Time Period Stop Date]],FY02_M09&lt;=Salary_Payable_Monthly[[#This Row],[Salary During Time Period  Start Date]]),"",Salary_Payable_Monthly[[#This Row],[Salary During Time Period]]),"")</f>
        <v/>
      </c>
      <c r="AJ11" s="10" t="str">
        <f>IFERROR(IF(OR(FY02_M10&gt;=Salary_Payable_Monthly[[#This Row],[Salary During Time Period Stop Date]],FY02_M10&lt;=Salary_Payable_Monthly[[#This Row],[Salary During Time Period  Start Date]]),"",Salary_Payable_Monthly[[#This Row],[Salary During Time Period]]),"")</f>
        <v/>
      </c>
      <c r="AK11" s="10" t="str">
        <f>IFERROR(IF(OR(FY02_M11&gt;=Salary_Payable_Monthly[[#This Row],[Salary During Time Period Stop Date]],FY02_M11&lt;=Salary_Payable_Monthly[[#This Row],[Salary During Time Period  Start Date]]),"",Salary_Payable_Monthly[[#This Row],[Salary During Time Period]]),"")</f>
        <v/>
      </c>
      <c r="AL11" s="10" t="str">
        <f>IFERROR(IF(OR(FY02_M12&gt;=Salary_Payable_Monthly[[#This Row],[Salary During Time Period Stop Date]],FY02_M12&lt;=Salary_Payable_Monthly[[#This Row],[Salary During Time Period  Start Date]]),"",Salary_Payable_Monthly[[#This Row],[Salary During Time Period]]),"")</f>
        <v/>
      </c>
      <c r="AM11" s="10" t="str">
        <f>IFERROR(IF(OR(FY03_M01&gt;=Salary_Payable_Monthly[[#This Row],[Salary During Time Period Stop Date]],FY03_M01&lt;=Salary_Payable_Monthly[[#This Row],[Salary During Time Period  Start Date]]),"",Salary_Payable_Monthly[[#This Row],[Salary During Time Period]]),"")</f>
        <v/>
      </c>
      <c r="AN11" s="10" t="str">
        <f>IFERROR(IF(OR(FY03_M02&gt;=Salary_Payable_Monthly[[#This Row],[Salary During Time Period Stop Date]],FY03_M02&lt;=Salary_Payable_Monthly[[#This Row],[Salary During Time Period  Start Date]]),"",Salary_Payable_Monthly[[#This Row],[Salary During Time Period]]),"")</f>
        <v/>
      </c>
      <c r="AO11" s="10" t="str">
        <f>IFERROR(IF(OR(FY03_M03&gt;=Salary_Payable_Monthly[[#This Row],[Salary During Time Period Stop Date]],FY03_M03&lt;=Salary_Payable_Monthly[[#This Row],[Salary During Time Period  Start Date]]),"",Salary_Payable_Monthly[[#This Row],[Salary During Time Period]]),"")</f>
        <v/>
      </c>
      <c r="AP11" s="10" t="str">
        <f>IFERROR(IF(OR(FY03_M04&gt;=Salary_Payable_Monthly[[#This Row],[Salary During Time Period Stop Date]],FY03_M04&lt;=Salary_Payable_Monthly[[#This Row],[Salary During Time Period  Start Date]]),"",Salary_Payable_Monthly[[#This Row],[Salary During Time Period]]),"")</f>
        <v/>
      </c>
      <c r="AQ11" s="10" t="str">
        <f>IFERROR(IF(OR(FY03_M05&gt;=Salary_Payable_Monthly[[#This Row],[Salary During Time Period Stop Date]],FY03_M05&lt;=Salary_Payable_Monthly[[#This Row],[Salary During Time Period  Start Date]]),"",Salary_Payable_Monthly[[#This Row],[Salary During Time Period]]),"")</f>
        <v/>
      </c>
      <c r="AR11" s="10" t="str">
        <f>IFERROR(IF(OR(FY03_M06&gt;=Salary_Payable_Monthly[[#This Row],[Salary During Time Period Stop Date]],FY03_M06&lt;=Salary_Payable_Monthly[[#This Row],[Salary During Time Period  Start Date]]),"",Salary_Payable_Monthly[[#This Row],[Salary During Time Period]]),"")</f>
        <v/>
      </c>
      <c r="AS11" s="10" t="str">
        <f>IFERROR(IF(OR(FY03_M07&gt;=Salary_Payable_Monthly[[#This Row],[Salary During Time Period Stop Date]],FY03_M07&lt;=Salary_Payable_Monthly[[#This Row],[Salary During Time Period  Start Date]]),"",Salary_Payable_Monthly[[#This Row],[Salary During Time Period]]),"")</f>
        <v/>
      </c>
      <c r="AT11" s="10" t="str">
        <f>IFERROR(IF(OR(FY03_M08&gt;=Salary_Payable_Monthly[[#This Row],[Salary During Time Period Stop Date]],FY03_M08&lt;=Salary_Payable_Monthly[[#This Row],[Salary During Time Period  Start Date]]),"",Salary_Payable_Monthly[[#This Row],[Salary During Time Period]]),"")</f>
        <v/>
      </c>
      <c r="AU11" s="10" t="str">
        <f>IFERROR(IF(OR(FY03_M09&gt;=Salary_Payable_Monthly[[#This Row],[Salary During Time Period Stop Date]],FY03_M09&lt;=Salary_Payable_Monthly[[#This Row],[Salary During Time Period  Start Date]]),"",Salary_Payable_Monthly[[#This Row],[Salary During Time Period]]),"")</f>
        <v/>
      </c>
      <c r="AV11" s="10" t="str">
        <f>IFERROR(IF(OR(FY03_M10&gt;=Salary_Payable_Monthly[[#This Row],[Salary During Time Period Stop Date]],FY03_M10&lt;=Salary_Payable_Monthly[[#This Row],[Salary During Time Period  Start Date]]),"",Salary_Payable_Monthly[[#This Row],[Salary During Time Period]]),"")</f>
        <v/>
      </c>
      <c r="AW11" s="10" t="str">
        <f>IFERROR(IF(OR(FY03_M11&gt;=Salary_Payable_Monthly[[#This Row],[Salary During Time Period Stop Date]],FY03_M11&lt;=Salary_Payable_Monthly[[#This Row],[Salary During Time Period  Start Date]]),"",Salary_Payable_Monthly[[#This Row],[Salary During Time Period]]),"")</f>
        <v/>
      </c>
      <c r="AX11" s="10" t="str">
        <f>IFERROR(IF(OR(FY03_M12&gt;=Salary_Payable_Monthly[[#This Row],[Salary During Time Period Stop Date]],FY03_M12&lt;=Salary_Payable_Monthly[[#This Row],[Salary During Time Period  Start Date]]),"",Salary_Payable_Monthly[[#This Row],[Salary During Time Period]]),"")</f>
        <v/>
      </c>
      <c r="AY11" s="18" t="str" cm="1">
        <f t="array" ref="AY11">IFERROR(IF(OR(FY04_M1&gt;=Salary_Payable_Monthly[[#This Row],[Salary During Time Period Stop Date]],FY04_M1&lt;=Salary_Payable_Monthly[[#This Row],[Salary During Time Period  Start Date]]),"",Salary_Payable_Monthly[[#This Row],[Salary During Time Period]]),"")</f>
        <v/>
      </c>
      <c r="AZ11" s="18" t="str">
        <f>IFERROR(IF(OR(FY04_M02&gt;=Salary_Payable_Monthly[[#This Row],[Salary During Time Period Stop Date]],FY04_M02&lt;=Salary_Payable_Monthly[[#This Row],[Salary During Time Period  Start Date]]),"",Salary_Payable_Monthly[[#This Row],[Salary During Time Period]]),"")</f>
        <v/>
      </c>
      <c r="BA11" s="18" t="str">
        <f>IFERROR(IF(OR(FY04_M03&gt;=Salary_Payable_Monthly[[#This Row],[Salary During Time Period Stop Date]],FY04_M03&lt;=Salary_Payable_Monthly[[#This Row],[Salary During Time Period  Start Date]]),"",Salary_Payable_Monthly[[#This Row],[Salary During Time Period]]),"")</f>
        <v/>
      </c>
      <c r="BB11" s="18" t="str">
        <f>IFERROR(IF(OR(FY04_M04&gt;=Salary_Payable_Monthly[[#This Row],[Salary During Time Period Stop Date]],FY04_M04&lt;=Salary_Payable_Monthly[[#This Row],[Salary During Time Period  Start Date]]),"",Salary_Payable_Monthly[[#This Row],[Salary During Time Period]]),"")</f>
        <v/>
      </c>
      <c r="BC11" s="18" t="str">
        <f>IFERROR(IF(OR(FY04_M05&gt;=Salary_Payable_Monthly[[#This Row],[Salary During Time Period Stop Date]],FY04_M05&lt;=Salary_Payable_Monthly[[#This Row],[Salary During Time Period  Start Date]]),"",Salary_Payable_Monthly[[#This Row],[Salary During Time Period]]),"")</f>
        <v/>
      </c>
      <c r="BD11" s="18" t="str">
        <f>IFERROR(IF(OR(FY04_M06&gt;=Salary_Payable_Monthly[[#This Row],[Salary During Time Period Stop Date]],FY04_M06&lt;=Salary_Payable_Monthly[[#This Row],[Salary During Time Period  Start Date]]),"",Salary_Payable_Monthly[[#This Row],[Salary During Time Period]]),"")</f>
        <v/>
      </c>
      <c r="BE11" s="18" t="str">
        <f>IFERROR(IF(OR(FY04_M07&gt;=Salary_Payable_Monthly[[#This Row],[Salary During Time Period Stop Date]],FY04_M07&lt;=Salary_Payable_Monthly[[#This Row],[Salary During Time Period  Start Date]]),"",Salary_Payable_Monthly[[#This Row],[Salary During Time Period]]),"")</f>
        <v/>
      </c>
      <c r="BF11" s="18" t="str">
        <f>IFERROR(IF(OR(FY04_M08&gt;=Salary_Payable_Monthly[[#This Row],[Salary During Time Period Stop Date]],FY04_M08&lt;=Salary_Payable_Monthly[[#This Row],[Salary During Time Period  Start Date]]),"",Salary_Payable_Monthly[[#This Row],[Salary During Time Period]]),"")</f>
        <v/>
      </c>
      <c r="BG11" s="18" t="str">
        <f>IFERROR(IF(OR(FY04_M09&gt;=Salary_Payable_Monthly[[#This Row],[Salary During Time Period Stop Date]],FY04_M09&lt;=Salary_Payable_Monthly[[#This Row],[Salary During Time Period  Start Date]]),"",Salary_Payable_Monthly[[#This Row],[Salary During Time Period]]),"")</f>
        <v/>
      </c>
      <c r="BH11" s="18" t="str">
        <f>IFERROR(IF(OR(FY04_M10&gt;=Salary_Payable_Monthly[[#This Row],[Salary During Time Period Stop Date]],FY04_M10&lt;=Salary_Payable_Monthly[[#This Row],[Salary During Time Period  Start Date]]),"",Salary_Payable_Monthly[[#This Row],[Salary During Time Period]]),"")</f>
        <v/>
      </c>
      <c r="BI11" s="18" t="str">
        <f>IFERROR(IF(OR(FY04_M11&gt;=Salary_Payable_Monthly[[#This Row],[Salary During Time Period Stop Date]],FY04_M11&lt;=Salary_Payable_Monthly[[#This Row],[Salary During Time Period  Start Date]]),"",Salary_Payable_Monthly[[#This Row],[Salary During Time Period]]),"")</f>
        <v/>
      </c>
      <c r="BJ11" s="18" t="str">
        <f>IFERROR(IF(OR(FY04_M12&gt;=Salary_Payable_Monthly[[#This Row],[Salary During Time Period Stop Date]],FY04_M12&lt;=Salary_Payable_Monthly[[#This Row],[Salary During Time Period  Start Date]]),"",Salary_Payable_Monthly[[#This Row],[Salary During Time Period]]),"")</f>
        <v/>
      </c>
      <c r="BK11" s="18" t="str">
        <f>IFERROR(IF(OR(FY05_M01&gt;=Salary_Payable_Monthly[[#This Row],[Salary During Time Period Stop Date]],FY05_M01&lt;=Salary_Payable_Monthly[[#This Row],[Salary During Time Period  Start Date]]),"",Salary_Payable_Monthly[[#This Row],[Salary During Time Period]]),"")</f>
        <v/>
      </c>
      <c r="BL11" s="18" t="str">
        <f>IFERROR(IF(OR(FY05_M02&gt;=Salary_Payable_Monthly[[#This Row],[Salary During Time Period Stop Date]],FY05_M02&lt;=Salary_Payable_Monthly[[#This Row],[Salary During Time Period  Start Date]]),"",Salary_Payable_Monthly[[#This Row],[Salary During Time Period]]),"")</f>
        <v/>
      </c>
      <c r="BM11" s="18" t="str">
        <f>IFERROR(IF(OR(FY05_M03&gt;=Salary_Payable_Monthly[[#This Row],[Salary During Time Period Stop Date]],FY05_M03&lt;=Salary_Payable_Monthly[[#This Row],[Salary During Time Period  Start Date]]),"",Salary_Payable_Monthly[[#This Row],[Salary During Time Period]]),"")</f>
        <v/>
      </c>
      <c r="BN11" s="18" t="str">
        <f>IFERROR(IF(OR(FY05_M04&gt;=Salary_Payable_Monthly[[#This Row],[Salary During Time Period Stop Date]],FY05_M04&lt;=Salary_Payable_Monthly[[#This Row],[Salary During Time Period  Start Date]]),"",Salary_Payable_Monthly[[#This Row],[Salary During Time Period]]),"")</f>
        <v/>
      </c>
      <c r="BO11" s="18" t="str">
        <f>IFERROR(IF(OR(FY05_M05&gt;=Salary_Payable_Monthly[[#This Row],[Salary During Time Period Stop Date]],FY05_M05&lt;=Salary_Payable_Monthly[[#This Row],[Salary During Time Period  Start Date]]),"",Salary_Payable_Monthly[[#This Row],[Salary During Time Period]]),"")</f>
        <v/>
      </c>
      <c r="BP11" s="18" t="str">
        <f>IFERROR(IF(OR(FY05_M06&gt;=Salary_Payable_Monthly[[#This Row],[Salary During Time Period Stop Date]],FY05_M06&lt;=Salary_Payable_Monthly[[#This Row],[Salary During Time Period  Start Date]]),"",Salary_Payable_Monthly[[#This Row],[Salary During Time Period]]),"")</f>
        <v/>
      </c>
      <c r="BQ11" s="18" t="str">
        <f>IFERROR(IF(OR(FY05_M07&gt;=Salary_Payable_Monthly[[#This Row],[Salary During Time Period Stop Date]],FY05_M07&lt;=Salary_Payable_Monthly[[#This Row],[Salary During Time Period  Start Date]]),"",Salary_Payable_Monthly[[#This Row],[Salary During Time Period]]),"")</f>
        <v/>
      </c>
      <c r="BR11" s="18" t="str">
        <f>IFERROR(IF(OR(FY05_M08&gt;=Salary_Payable_Monthly[[#This Row],[Salary During Time Period Stop Date]],FY05_M08&lt;=Salary_Payable_Monthly[[#This Row],[Salary During Time Period  Start Date]]),"",Salary_Payable_Monthly[[#This Row],[Salary During Time Period]]),"")</f>
        <v/>
      </c>
      <c r="BS11" s="18" t="str">
        <f>IFERROR(IF(OR(FY05_M09&gt;=Salary_Payable_Monthly[[#This Row],[Salary During Time Period Stop Date]],FY05_M09&lt;=Salary_Payable_Monthly[[#This Row],[Salary During Time Period  Start Date]]),"",Salary_Payable_Monthly[[#This Row],[Salary During Time Period]]),"")</f>
        <v/>
      </c>
      <c r="BT11" s="18" t="str">
        <f>IFERROR(IF(OR(FY05_M10&gt;=Salary_Payable_Monthly[[#This Row],[Salary During Time Period Stop Date]],FY05_M10&lt;=Salary_Payable_Monthly[[#This Row],[Salary During Time Period  Start Date]]),"",Salary_Payable_Monthly[[#This Row],[Salary During Time Period]]),"")</f>
        <v/>
      </c>
      <c r="BU11" s="18" t="str">
        <f>IFERROR(IF(OR(FY05_M11&gt;=Salary_Payable_Monthly[[#This Row],[Salary During Time Period Stop Date]],FY05_M11&lt;=Salary_Payable_Monthly[[#This Row],[Salary During Time Period  Start Date]]),"",Salary_Payable_Monthly[[#This Row],[Salary During Time Period]]),"")</f>
        <v/>
      </c>
      <c r="BV11" s="18" t="str">
        <f>IFERROR(IF(OR(FY05_M12&gt;=Salary_Payable_Monthly[[#This Row],[Salary During Time Period Stop Date]],FY05_M12&lt;=Salary_Payable_Monthly[[#This Row],[Salary During Time Period  Start Date]]),"",Salary_Payable_Monthly[[#This Row],[Salary During Time Period]]),"")</f>
        <v/>
      </c>
      <c r="BW11" s="18" t="str">
        <f>IFERROR(IF(OR(FY06_M01&gt;=Salary_Payable_Monthly[[#This Row],[Salary During Time Period Stop Date]],FY06_M01&lt;=Salary_Payable_Monthly[[#This Row],[Salary During Time Period  Start Date]]),"",Salary_Payable_Monthly[[#This Row],[Salary During Time Period]]),"")</f>
        <v/>
      </c>
      <c r="BX11" s="18" t="str">
        <f>IFERROR(IF(OR(FY06_M02&gt;=Salary_Payable_Monthly[[#This Row],[Salary During Time Period Stop Date]],FY06_M02&lt;=Salary_Payable_Monthly[[#This Row],[Salary During Time Period  Start Date]]),"",Salary_Payable_Monthly[[#This Row],[Salary During Time Period]]),"")</f>
        <v/>
      </c>
      <c r="BY11" s="18" t="str">
        <f>IFERROR(IF(OR(FY06_M03&gt;=Salary_Payable_Monthly[[#This Row],[Salary During Time Period Stop Date]],FY06_M03&lt;=Salary_Payable_Monthly[[#This Row],[Salary During Time Period  Start Date]]),"",Salary_Payable_Monthly[[#This Row],[Salary During Time Period]]),"")</f>
        <v/>
      </c>
      <c r="BZ11" s="18" t="str">
        <f>IFERROR(IF(OR(FY06_M04&gt;=Salary_Payable_Monthly[[#This Row],[Salary During Time Period Stop Date]],FY06_M04&lt;=Salary_Payable_Monthly[[#This Row],[Salary During Time Period  Start Date]]),"",Salary_Payable_Monthly[[#This Row],[Salary During Time Period]]),"")</f>
        <v/>
      </c>
      <c r="CA11" s="18" t="str">
        <f>IFERROR(IF(OR(FY06_M05&gt;=Salary_Payable_Monthly[[#This Row],[Salary During Time Period Stop Date]],FY06_M05&lt;=Salary_Payable_Monthly[[#This Row],[Salary During Time Period  Start Date]]),"",Salary_Payable_Monthly[[#This Row],[Salary During Time Period]]),"")</f>
        <v/>
      </c>
      <c r="CB11" s="18" t="str">
        <f>IFERROR(IF(OR(FY06_M06&gt;=Salary_Payable_Monthly[[#This Row],[Salary During Time Period Stop Date]],FY06_M06&lt;=Salary_Payable_Monthly[[#This Row],[Salary During Time Period  Start Date]]),"",Salary_Payable_Monthly[[#This Row],[Salary During Time Period]]),"")</f>
        <v/>
      </c>
      <c r="CC11" s="18" t="str">
        <f>IFERROR(IF(OR(FY06_M07&gt;=Salary_Payable_Monthly[[#This Row],[Salary During Time Period Stop Date]],FY06_M07&lt;=Salary_Payable_Monthly[[#This Row],[Salary During Time Period  Start Date]]),"",Salary_Payable_Monthly[[#This Row],[Salary During Time Period]]),"")</f>
        <v/>
      </c>
      <c r="CD11" s="18" t="str">
        <f>IFERROR(IF(OR(FY06_M08&gt;=Salary_Payable_Monthly[[#This Row],[Salary During Time Period Stop Date]],FY06_M08&lt;=Salary_Payable_Monthly[[#This Row],[Salary During Time Period  Start Date]]),"",Salary_Payable_Monthly[[#This Row],[Salary During Time Period]]),"")</f>
        <v/>
      </c>
      <c r="CE11" s="18" t="str">
        <f>IFERROR(IF(OR(FY06_M09&gt;=Salary_Payable_Monthly[[#This Row],[Salary During Time Period Stop Date]],FY06_M09&lt;=Salary_Payable_Monthly[[#This Row],[Salary During Time Period  Start Date]]),"",Salary_Payable_Monthly[[#This Row],[Salary During Time Period]]),"")</f>
        <v/>
      </c>
      <c r="CF11" s="18" t="str">
        <f>IFERROR(IF(OR(FY06_M10&gt;=Salary_Payable_Monthly[[#This Row],[Salary During Time Period Stop Date]],FY06_M10&lt;=Salary_Payable_Monthly[[#This Row],[Salary During Time Period  Start Date]]),"",Salary_Payable_Monthly[[#This Row],[Salary During Time Period]]),"")</f>
        <v/>
      </c>
      <c r="CG11" s="18" t="str">
        <f>IFERROR(IF(OR(FY06_M11&gt;=Salary_Payable_Monthly[[#This Row],[Salary During Time Period Stop Date]],FY06_M11&lt;=Salary_Payable_Monthly[[#This Row],[Salary During Time Period  Start Date]]),"",Salary_Payable_Monthly[[#This Row],[Salary During Time Period]]),"")</f>
        <v/>
      </c>
      <c r="CH11" s="18" t="str">
        <f>IFERROR(IF(OR(FY06_M12&gt;=Salary_Payable_Monthly[[#This Row],[Salary During Time Period Stop Date]],FY06_M12&lt;=Salary_Payable_Monthly[[#This Row],[Salary During Time Period  Start Date]]),"",Salary_Payable_Monthly[[#This Row],[Salary During Time Period]]),"")</f>
        <v/>
      </c>
      <c r="CI11" s="18"/>
    </row>
    <row r="12" spans="2:87" x14ac:dyDescent="0.25">
      <c r="B12" s="6"/>
      <c r="C12" s="6" t="s">
        <v>169</v>
      </c>
      <c r="D12" s="6"/>
      <c r="E12" s="6"/>
      <c r="F12" s="6"/>
      <c r="G12" s="48" t="str">
        <f>IF(ISBLANK(Salary_Payable_Monthly[[#This Row],[Salary During Time Period  Start Date]]),"",EOMONTH(Salary_Payable_Monthly[[#This Row],[Salary During Time Period  Start Date]],-1)+1)</f>
        <v/>
      </c>
      <c r="H12" s="6"/>
      <c r="I12" s="48" t="str">
        <f>IF(ISBLANK(Salary_Payable_Monthly[[#This Row],[Salary During Time Period  Start Date]]),"",EOMONTH(Salary_Payable_Monthly[[#This Row],[Salary During Time Period Stop Date]],0))</f>
        <v/>
      </c>
      <c r="J12" s="10" t="str">
        <f>IF(ISBLANK(Salary_Payable_Monthly[[#This Row],[Salary During Time Period  Start Date]]),"",YEAR(Salary_Payable_Monthly[[#This Row],[Salary During Time Period  Start Date]]))</f>
        <v/>
      </c>
      <c r="K12" s="10" t="str">
        <f>IF(ISBLANK(Salary_Payable_Monthly[[#This Row],[Salary During Time Period  Start Date]]),"",MONTH(Salary_Payable_Monthly[[#This Row],[Salary During Time Period  Start Date]]))</f>
        <v/>
      </c>
      <c r="L12" s="28">
        <f>SUM(Salary_Payable_Monthly[[#This Row],[FY01_M01]:[FY06_M12]])</f>
        <v>0</v>
      </c>
      <c r="M12" s="28">
        <f>IF(Salary_Payable_Monthly[[#This Row],[Round]]="Round 1",Salary_Payable_Monthly[[#This Row],[Value in Round]]/Round1Price,IF(Salary_Payable_Monthly[[#This Row],[Round]]="Round 2",Salary_Payable_Monthly[[#This Row],[Value in Round]]/Round2Price,IF(Salary_Payable_Monthly[[#This Row],[Round]]="Round 3",Salary_Payable_Monthly[[#This Row],[Value in Round]]/Round3Price,IF(Salary_Payable_Monthly[[#This Row],[Round]]="Round 4",Salary_Payable_Monthly[[#This Row],[Value in Round]]/Round4Price,IF(Salary_Payable_Monthly[[#This Row],[Round]]="Round 5",Salary_Payable_Monthly[[#This Row],[Value in Round]]/Round5Price,IF(Salary_Payable_Monthly[[#This Row],[Round]]="Round 6",Salary_Payable_Monthly[[#This Row],[Value in Round]]/Round6Price,"error"))))))</f>
        <v>0</v>
      </c>
      <c r="N12" s="14">
        <f>IF(Salary_Payable_Monthly[[#This Row],[Round]]="Round 1",Salary_Payable_Monthly[[#This Row],[Value in Round]]/Evaluation1,IF(Salary_Payable_Monthly[[#This Row],[Round]]="Round 2",Salary_Payable_Monthly[[#This Row],[Value in Round]]/Evaluation2,IF(Salary_Payable_Monthly[[#This Row],[Round]]="Round 3",Salary_Payable_Monthly[[#This Row],[Value in Round]]/Evaluation3,IF(Salary_Payable_Monthly[[#This Row],[Round]]="Round 4",Salary_Payable_Monthly[[#This Row],[Value in Round]]/Evaluation4,IF(Salary_Payable_Monthly[[#This Row],[Round]]="Round 5",Salary_Payable_Monthly[[#This Row],[Value in Round]]/Evaluation5,IF(Salary_Payable_Monthly[[#This Row],[Round]]="Round 6",Salary_Payable_Monthly[[#This Row],[Value in Round]]/Evaluation6,"error"))))))</f>
        <v>0</v>
      </c>
      <c r="O12" s="10" t="str">
        <f>IFERROR(IF(OR(FY01_M01&gt;=Salary_Payable_Monthly[[#This Row],[EO_SalaryStopDate]],FY01_M01&lt;=Salary_Payable_Monthly[[#This Row],[EO_SalaryStartDate]]),"",Salary_Payable_Monthly[[#This Row],[Salary During Time Period]]),"")</f>
        <v/>
      </c>
      <c r="P12" s="10" t="str">
        <f>IFERROR(IF(OR(FY01_M02&gt;=Salary_Payable_Monthly[[#This Row],[EO_SalaryStopDate]],FY01_M02&lt;=Salary_Payable_Monthly[[#This Row],[EO_SalaryStartDate]]),"",Salary_Payable_Monthly[[#This Row],[Salary During Time Period]]),"")</f>
        <v/>
      </c>
      <c r="Q12" s="10" t="str">
        <f>IFERROR(IF(OR(FY01_M03&gt;=Salary_Payable_Monthly[[#This Row],[Salary During Time Period Stop Date]],FY01_M03&lt;=Salary_Payable_Monthly[[#This Row],[Salary During Time Period  Start Date]]),"",Salary_Payable_Monthly[[#This Row],[Salary During Time Period]]),"")</f>
        <v/>
      </c>
      <c r="R12" s="10" t="str">
        <f>IFERROR(IF(OR(FY01_M04&gt;=Salary_Payable_Monthly[[#This Row],[Salary During Time Period Stop Date]],FY01_M04&lt;=Salary_Payable_Monthly[[#This Row],[Salary During Time Period  Start Date]]),"",Salary_Payable_Monthly[[#This Row],[Salary During Time Period]]),"")</f>
        <v/>
      </c>
      <c r="S12" s="10" t="str">
        <f>IFERROR(IF(OR(FY01_M05&gt;=Salary_Payable_Monthly[[#This Row],[Salary During Time Period Stop Date]],FY01_M05&lt;=Salary_Payable_Monthly[[#This Row],[Salary During Time Period  Start Date]]),"",Salary_Payable_Monthly[[#This Row],[Salary During Time Period]]),"")</f>
        <v/>
      </c>
      <c r="T12" s="10" t="str">
        <f>IFERROR(IF(OR(FY01_M06&gt;=Salary_Payable_Monthly[[#This Row],[Salary During Time Period Stop Date]],FY01_M06&lt;=Salary_Payable_Monthly[[#This Row],[Salary During Time Period  Start Date]]),"",Salary_Payable_Monthly[[#This Row],[Salary During Time Period]]),"")</f>
        <v/>
      </c>
      <c r="U12" s="10" t="str">
        <f>IFERROR(IF(OR(FY01_M07&gt;=Salary_Payable_Monthly[[#This Row],[Salary During Time Period Stop Date]],FY01_M07&lt;=Salary_Payable_Monthly[[#This Row],[Salary During Time Period  Start Date]]),"",Salary_Payable_Monthly[[#This Row],[Salary During Time Period]]),"")</f>
        <v/>
      </c>
      <c r="V12" s="10" t="str">
        <f>IFERROR(IF(OR(FY01_M08&gt;=Salary_Payable_Monthly[[#This Row],[Salary During Time Period Stop Date]],FY01_M08&lt;=Salary_Payable_Monthly[[#This Row],[Salary During Time Period  Start Date]]),"",Salary_Payable_Monthly[[#This Row],[Salary During Time Period]]),"")</f>
        <v/>
      </c>
      <c r="W12" s="10" t="str">
        <f>IFERROR(IF(OR(FY01_M09&gt;=Salary_Payable_Monthly[[#This Row],[Salary During Time Period Stop Date]],FY01_M09&lt;=Salary_Payable_Monthly[[#This Row],[Salary During Time Period  Start Date]]),"",Salary_Payable_Monthly[[#This Row],[Salary During Time Period]]),"")</f>
        <v/>
      </c>
      <c r="X12" s="10" t="str">
        <f>IFERROR(IF(OR(FY01_M10&gt;=Salary_Payable_Monthly[[#This Row],[Salary During Time Period Stop Date]],FY01_M10&lt;=Salary_Payable_Monthly[[#This Row],[Salary During Time Period  Start Date]]),"",Salary_Payable_Monthly[[#This Row],[Salary During Time Period]]),"")</f>
        <v/>
      </c>
      <c r="Y12" s="10" t="str">
        <f>IFERROR(IF(OR(FY01_M11&gt;=Salary_Payable_Monthly[[#This Row],[Salary During Time Period Stop Date]],FY01_M11&lt;=Salary_Payable_Monthly[[#This Row],[Salary During Time Period  Start Date]]),"",Salary_Payable_Monthly[[#This Row],[Salary During Time Period]]),"")</f>
        <v/>
      </c>
      <c r="Z12" s="10" t="str">
        <f>IFERROR(IF(OR(FY01_M12&gt;=Salary_Payable_Monthly[[#This Row],[Salary During Time Period Stop Date]],FY01_M12&lt;=Salary_Payable_Monthly[[#This Row],[Salary During Time Period  Start Date]]),"",Salary_Payable_Monthly[[#This Row],[Salary During Time Period]]),"")</f>
        <v/>
      </c>
      <c r="AA12" s="10" t="str">
        <f>IFERROR(IF(OR(FY02_M01&gt;=Salary_Payable_Monthly[[#This Row],[Salary During Time Period Stop Date]],FY02_M01&lt;=Salary_Payable_Monthly[[#This Row],[Salary During Time Period  Start Date]]),"",Salary_Payable_Monthly[[#This Row],[Salary During Time Period]]),"")</f>
        <v/>
      </c>
      <c r="AB12" s="10" t="str">
        <f>IFERROR(IF(OR(FY02_M02&gt;=Salary_Payable_Monthly[[#This Row],[Salary During Time Period Stop Date]],FY02_M02&lt;=Salary_Payable_Monthly[[#This Row],[Salary During Time Period  Start Date]]),"",Salary_Payable_Monthly[[#This Row],[Salary During Time Period]]),"")</f>
        <v/>
      </c>
      <c r="AC12" s="10" t="str">
        <f>IFERROR(IF(OR(FY02_M03&gt;=Salary_Payable_Monthly[[#This Row],[Salary During Time Period Stop Date]],FY02_M03&lt;=Salary_Payable_Monthly[[#This Row],[Salary During Time Period  Start Date]]),"",Salary_Payable_Monthly[[#This Row],[Salary During Time Period]]),"")</f>
        <v/>
      </c>
      <c r="AD12" s="10" t="str">
        <f>IFERROR(IF(OR(FY02_M04&gt;=Salary_Payable_Monthly[[#This Row],[Salary During Time Period Stop Date]],FY02_M04&lt;=Salary_Payable_Monthly[[#This Row],[Salary During Time Period  Start Date]]),"",Salary_Payable_Monthly[[#This Row],[Salary During Time Period]]),"")</f>
        <v/>
      </c>
      <c r="AE12" s="10" t="str">
        <f>IFERROR(IF(OR(FY02_M05&gt;=Salary_Payable_Monthly[[#This Row],[Salary During Time Period Stop Date]],FY02_M05&lt;=Salary_Payable_Monthly[[#This Row],[Salary During Time Period  Start Date]]),"",Salary_Payable_Monthly[[#This Row],[Salary During Time Period]]),"")</f>
        <v/>
      </c>
      <c r="AF12" s="10" t="str">
        <f>IFERROR(IF(OR(FY02_M06&gt;=Salary_Payable_Monthly[[#This Row],[Salary During Time Period Stop Date]],FY02_M06&lt;=Salary_Payable_Monthly[[#This Row],[Salary During Time Period  Start Date]]),"",Salary_Payable_Monthly[[#This Row],[Salary During Time Period]]),"")</f>
        <v/>
      </c>
      <c r="AG12" s="10" t="str">
        <f>IFERROR(IF(OR(FY02_M07&gt;=Salary_Payable_Monthly[[#This Row],[Salary During Time Period Stop Date]],FY02_M07&lt;=Salary_Payable_Monthly[[#This Row],[Salary During Time Period  Start Date]]),"",Salary_Payable_Monthly[[#This Row],[Salary During Time Period]]),"")</f>
        <v/>
      </c>
      <c r="AH12" s="10" t="str">
        <f>IFERROR(IF(OR(FY02_M08&gt;=Salary_Payable_Monthly[[#This Row],[Salary During Time Period Stop Date]],FY02_M08&lt;=Salary_Payable_Monthly[[#This Row],[Salary During Time Period  Start Date]]),"",Salary_Payable_Monthly[[#This Row],[Salary During Time Period]]),"")</f>
        <v/>
      </c>
      <c r="AI12" s="10" t="str">
        <f>IFERROR(IF(OR(FY02_M09&gt;=Salary_Payable_Monthly[[#This Row],[Salary During Time Period Stop Date]],FY02_M09&lt;=Salary_Payable_Monthly[[#This Row],[Salary During Time Period  Start Date]]),"",Salary_Payable_Monthly[[#This Row],[Salary During Time Period]]),"")</f>
        <v/>
      </c>
      <c r="AJ12" s="10" t="str">
        <f>IFERROR(IF(OR(FY02_M10&gt;=Salary_Payable_Monthly[[#This Row],[Salary During Time Period Stop Date]],FY02_M10&lt;=Salary_Payable_Monthly[[#This Row],[Salary During Time Period  Start Date]]),"",Salary_Payable_Monthly[[#This Row],[Salary During Time Period]]),"")</f>
        <v/>
      </c>
      <c r="AK12" s="10" t="str">
        <f>IFERROR(IF(OR(FY02_M11&gt;=Salary_Payable_Monthly[[#This Row],[Salary During Time Period Stop Date]],FY02_M11&lt;=Salary_Payable_Monthly[[#This Row],[Salary During Time Period  Start Date]]),"",Salary_Payable_Monthly[[#This Row],[Salary During Time Period]]),"")</f>
        <v/>
      </c>
      <c r="AL12" s="10" t="str">
        <f>IFERROR(IF(OR(FY02_M12&gt;=Salary_Payable_Monthly[[#This Row],[Salary During Time Period Stop Date]],FY02_M12&lt;=Salary_Payable_Monthly[[#This Row],[Salary During Time Period  Start Date]]),"",Salary_Payable_Monthly[[#This Row],[Salary During Time Period]]),"")</f>
        <v/>
      </c>
      <c r="AM12" s="10" t="str">
        <f>IFERROR(IF(OR(FY03_M01&gt;=Salary_Payable_Monthly[[#This Row],[Salary During Time Period Stop Date]],FY03_M01&lt;=Salary_Payable_Monthly[[#This Row],[Salary During Time Period  Start Date]]),"",Salary_Payable_Monthly[[#This Row],[Salary During Time Period]]),"")</f>
        <v/>
      </c>
      <c r="AN12" s="10" t="str">
        <f>IFERROR(IF(OR(FY03_M02&gt;=Salary_Payable_Monthly[[#This Row],[Salary During Time Period Stop Date]],FY03_M02&lt;=Salary_Payable_Monthly[[#This Row],[Salary During Time Period  Start Date]]),"",Salary_Payable_Monthly[[#This Row],[Salary During Time Period]]),"")</f>
        <v/>
      </c>
      <c r="AO12" s="10" t="str">
        <f>IFERROR(IF(OR(FY03_M03&gt;=Salary_Payable_Monthly[[#This Row],[Salary During Time Period Stop Date]],FY03_M03&lt;=Salary_Payable_Monthly[[#This Row],[Salary During Time Period  Start Date]]),"",Salary_Payable_Monthly[[#This Row],[Salary During Time Period]]),"")</f>
        <v/>
      </c>
      <c r="AP12" s="10" t="str">
        <f>IFERROR(IF(OR(FY03_M04&gt;=Salary_Payable_Monthly[[#This Row],[Salary During Time Period Stop Date]],FY03_M04&lt;=Salary_Payable_Monthly[[#This Row],[Salary During Time Period  Start Date]]),"",Salary_Payable_Monthly[[#This Row],[Salary During Time Period]]),"")</f>
        <v/>
      </c>
      <c r="AQ12" s="10" t="str">
        <f>IFERROR(IF(OR(FY03_M05&gt;=Salary_Payable_Monthly[[#This Row],[Salary During Time Period Stop Date]],FY03_M05&lt;=Salary_Payable_Monthly[[#This Row],[Salary During Time Period  Start Date]]),"",Salary_Payable_Monthly[[#This Row],[Salary During Time Period]]),"")</f>
        <v/>
      </c>
      <c r="AR12" s="10" t="str">
        <f>IFERROR(IF(OR(FY03_M06&gt;=Salary_Payable_Monthly[[#This Row],[Salary During Time Period Stop Date]],FY03_M06&lt;=Salary_Payable_Monthly[[#This Row],[Salary During Time Period  Start Date]]),"",Salary_Payable_Monthly[[#This Row],[Salary During Time Period]]),"")</f>
        <v/>
      </c>
      <c r="AS12" s="10" t="str">
        <f>IFERROR(IF(OR(FY03_M07&gt;=Salary_Payable_Monthly[[#This Row],[Salary During Time Period Stop Date]],FY03_M07&lt;=Salary_Payable_Monthly[[#This Row],[Salary During Time Period  Start Date]]),"",Salary_Payable_Monthly[[#This Row],[Salary During Time Period]]),"")</f>
        <v/>
      </c>
      <c r="AT12" s="10" t="str">
        <f>IFERROR(IF(OR(FY03_M08&gt;=Salary_Payable_Monthly[[#This Row],[Salary During Time Period Stop Date]],FY03_M08&lt;=Salary_Payable_Monthly[[#This Row],[Salary During Time Period  Start Date]]),"",Salary_Payable_Monthly[[#This Row],[Salary During Time Period]]),"")</f>
        <v/>
      </c>
      <c r="AU12" s="10" t="str">
        <f>IFERROR(IF(OR(FY03_M09&gt;=Salary_Payable_Monthly[[#This Row],[Salary During Time Period Stop Date]],FY03_M09&lt;=Salary_Payable_Monthly[[#This Row],[Salary During Time Period  Start Date]]),"",Salary_Payable_Monthly[[#This Row],[Salary During Time Period]]),"")</f>
        <v/>
      </c>
      <c r="AV12" s="10" t="str">
        <f>IFERROR(IF(OR(FY03_M10&gt;=Salary_Payable_Monthly[[#This Row],[Salary During Time Period Stop Date]],FY03_M10&lt;=Salary_Payable_Monthly[[#This Row],[Salary During Time Period  Start Date]]),"",Salary_Payable_Monthly[[#This Row],[Salary During Time Period]]),"")</f>
        <v/>
      </c>
      <c r="AW12" s="10" t="str">
        <f>IFERROR(IF(OR(FY03_M11&gt;=Salary_Payable_Monthly[[#This Row],[Salary During Time Period Stop Date]],FY03_M11&lt;=Salary_Payable_Monthly[[#This Row],[Salary During Time Period  Start Date]]),"",Salary_Payable_Monthly[[#This Row],[Salary During Time Period]]),"")</f>
        <v/>
      </c>
      <c r="AX12" s="10" t="str">
        <f>IFERROR(IF(OR(FY03_M12&gt;=Salary_Payable_Monthly[[#This Row],[Salary During Time Period Stop Date]],FY03_M12&lt;=Salary_Payable_Monthly[[#This Row],[Salary During Time Period  Start Date]]),"",Salary_Payable_Monthly[[#This Row],[Salary During Time Period]]),"")</f>
        <v/>
      </c>
      <c r="AY12" s="18" t="str" cm="1">
        <f t="array" ref="AY12">IFERROR(IF(OR(FY04_M1&gt;=Salary_Payable_Monthly[[#This Row],[Salary During Time Period Stop Date]],FY04_M1&lt;=Salary_Payable_Monthly[[#This Row],[Salary During Time Period  Start Date]]),"",Salary_Payable_Monthly[[#This Row],[Salary During Time Period]]),"")</f>
        <v/>
      </c>
      <c r="AZ12" s="18" t="str">
        <f>IFERROR(IF(OR(FY04_M02&gt;=Salary_Payable_Monthly[[#This Row],[Salary During Time Period Stop Date]],FY04_M02&lt;=Salary_Payable_Monthly[[#This Row],[Salary During Time Period  Start Date]]),"",Salary_Payable_Monthly[[#This Row],[Salary During Time Period]]),"")</f>
        <v/>
      </c>
      <c r="BA12" s="18" t="str">
        <f>IFERROR(IF(OR(FY04_M03&gt;=Salary_Payable_Monthly[[#This Row],[Salary During Time Period Stop Date]],FY04_M03&lt;=Salary_Payable_Monthly[[#This Row],[Salary During Time Period  Start Date]]),"",Salary_Payable_Monthly[[#This Row],[Salary During Time Period]]),"")</f>
        <v/>
      </c>
      <c r="BB12" s="18" t="str">
        <f>IFERROR(IF(OR(FY04_M04&gt;=Salary_Payable_Monthly[[#This Row],[Salary During Time Period Stop Date]],FY04_M04&lt;=Salary_Payable_Monthly[[#This Row],[Salary During Time Period  Start Date]]),"",Salary_Payable_Monthly[[#This Row],[Salary During Time Period]]),"")</f>
        <v/>
      </c>
      <c r="BC12" s="18" t="str">
        <f>IFERROR(IF(OR(FY04_M05&gt;=Salary_Payable_Monthly[[#This Row],[Salary During Time Period Stop Date]],FY04_M05&lt;=Salary_Payable_Monthly[[#This Row],[Salary During Time Period  Start Date]]),"",Salary_Payable_Monthly[[#This Row],[Salary During Time Period]]),"")</f>
        <v/>
      </c>
      <c r="BD12" s="18" t="str">
        <f>IFERROR(IF(OR(FY04_M06&gt;=Salary_Payable_Monthly[[#This Row],[Salary During Time Period Stop Date]],FY04_M06&lt;=Salary_Payable_Monthly[[#This Row],[Salary During Time Period  Start Date]]),"",Salary_Payable_Monthly[[#This Row],[Salary During Time Period]]),"")</f>
        <v/>
      </c>
      <c r="BE12" s="18" t="str">
        <f>IFERROR(IF(OR(FY04_M07&gt;=Salary_Payable_Monthly[[#This Row],[Salary During Time Period Stop Date]],FY04_M07&lt;=Salary_Payable_Monthly[[#This Row],[Salary During Time Period  Start Date]]),"",Salary_Payable_Monthly[[#This Row],[Salary During Time Period]]),"")</f>
        <v/>
      </c>
      <c r="BF12" s="18" t="str">
        <f>IFERROR(IF(OR(FY04_M08&gt;=Salary_Payable_Monthly[[#This Row],[Salary During Time Period Stop Date]],FY04_M08&lt;=Salary_Payable_Monthly[[#This Row],[Salary During Time Period  Start Date]]),"",Salary_Payable_Monthly[[#This Row],[Salary During Time Period]]),"")</f>
        <v/>
      </c>
      <c r="BG12" s="18" t="str">
        <f>IFERROR(IF(OR(FY04_M09&gt;=Salary_Payable_Monthly[[#This Row],[Salary During Time Period Stop Date]],FY04_M09&lt;=Salary_Payable_Monthly[[#This Row],[Salary During Time Period  Start Date]]),"",Salary_Payable_Monthly[[#This Row],[Salary During Time Period]]),"")</f>
        <v/>
      </c>
      <c r="BH12" s="18" t="str">
        <f>IFERROR(IF(OR(FY04_M10&gt;=Salary_Payable_Monthly[[#This Row],[Salary During Time Period Stop Date]],FY04_M10&lt;=Salary_Payable_Monthly[[#This Row],[Salary During Time Period  Start Date]]),"",Salary_Payable_Monthly[[#This Row],[Salary During Time Period]]),"")</f>
        <v/>
      </c>
      <c r="BI12" s="18" t="str">
        <f>IFERROR(IF(OR(FY04_M11&gt;=Salary_Payable_Monthly[[#This Row],[Salary During Time Period Stop Date]],FY04_M11&lt;=Salary_Payable_Monthly[[#This Row],[Salary During Time Period  Start Date]]),"",Salary_Payable_Monthly[[#This Row],[Salary During Time Period]]),"")</f>
        <v/>
      </c>
      <c r="BJ12" s="18" t="str">
        <f>IFERROR(IF(OR(FY04_M12&gt;=Salary_Payable_Monthly[[#This Row],[Salary During Time Period Stop Date]],FY04_M12&lt;=Salary_Payable_Monthly[[#This Row],[Salary During Time Period  Start Date]]),"",Salary_Payable_Monthly[[#This Row],[Salary During Time Period]]),"")</f>
        <v/>
      </c>
      <c r="BK12" s="18" t="str">
        <f>IFERROR(IF(OR(FY05_M01&gt;=Salary_Payable_Monthly[[#This Row],[Salary During Time Period Stop Date]],FY05_M01&lt;=Salary_Payable_Monthly[[#This Row],[Salary During Time Period  Start Date]]),"",Salary_Payable_Monthly[[#This Row],[Salary During Time Period]]),"")</f>
        <v/>
      </c>
      <c r="BL12" s="18" t="str">
        <f>IFERROR(IF(OR(FY05_M02&gt;=Salary_Payable_Monthly[[#This Row],[Salary During Time Period Stop Date]],FY05_M02&lt;=Salary_Payable_Monthly[[#This Row],[Salary During Time Period  Start Date]]),"",Salary_Payable_Monthly[[#This Row],[Salary During Time Period]]),"")</f>
        <v/>
      </c>
      <c r="BM12" s="18" t="str">
        <f>IFERROR(IF(OR(FY05_M03&gt;=Salary_Payable_Monthly[[#This Row],[Salary During Time Period Stop Date]],FY05_M03&lt;=Salary_Payable_Monthly[[#This Row],[Salary During Time Period  Start Date]]),"",Salary_Payable_Monthly[[#This Row],[Salary During Time Period]]),"")</f>
        <v/>
      </c>
      <c r="BN12" s="18" t="str">
        <f>IFERROR(IF(OR(FY05_M04&gt;=Salary_Payable_Monthly[[#This Row],[Salary During Time Period Stop Date]],FY05_M04&lt;=Salary_Payable_Monthly[[#This Row],[Salary During Time Period  Start Date]]),"",Salary_Payable_Monthly[[#This Row],[Salary During Time Period]]),"")</f>
        <v/>
      </c>
      <c r="BO12" s="18" t="str">
        <f>IFERROR(IF(OR(FY05_M05&gt;=Salary_Payable_Monthly[[#This Row],[Salary During Time Period Stop Date]],FY05_M05&lt;=Salary_Payable_Monthly[[#This Row],[Salary During Time Period  Start Date]]),"",Salary_Payable_Monthly[[#This Row],[Salary During Time Period]]),"")</f>
        <v/>
      </c>
      <c r="BP12" s="18" t="str">
        <f>IFERROR(IF(OR(FY05_M06&gt;=Salary_Payable_Monthly[[#This Row],[Salary During Time Period Stop Date]],FY05_M06&lt;=Salary_Payable_Monthly[[#This Row],[Salary During Time Period  Start Date]]),"",Salary_Payable_Monthly[[#This Row],[Salary During Time Period]]),"")</f>
        <v/>
      </c>
      <c r="BQ12" s="18" t="str">
        <f>IFERROR(IF(OR(FY05_M07&gt;=Salary_Payable_Monthly[[#This Row],[Salary During Time Period Stop Date]],FY05_M07&lt;=Salary_Payable_Monthly[[#This Row],[Salary During Time Period  Start Date]]),"",Salary_Payable_Monthly[[#This Row],[Salary During Time Period]]),"")</f>
        <v/>
      </c>
      <c r="BR12" s="18" t="str">
        <f>IFERROR(IF(OR(FY05_M08&gt;=Salary_Payable_Monthly[[#This Row],[Salary During Time Period Stop Date]],FY05_M08&lt;=Salary_Payable_Monthly[[#This Row],[Salary During Time Period  Start Date]]),"",Salary_Payable_Monthly[[#This Row],[Salary During Time Period]]),"")</f>
        <v/>
      </c>
      <c r="BS12" s="18" t="str">
        <f>IFERROR(IF(OR(FY05_M09&gt;=Salary_Payable_Monthly[[#This Row],[Salary During Time Period Stop Date]],FY05_M09&lt;=Salary_Payable_Monthly[[#This Row],[Salary During Time Period  Start Date]]),"",Salary_Payable_Monthly[[#This Row],[Salary During Time Period]]),"")</f>
        <v/>
      </c>
      <c r="BT12" s="18" t="str">
        <f>IFERROR(IF(OR(FY05_M10&gt;=Salary_Payable_Monthly[[#This Row],[Salary During Time Period Stop Date]],FY05_M10&lt;=Salary_Payable_Monthly[[#This Row],[Salary During Time Period  Start Date]]),"",Salary_Payable_Monthly[[#This Row],[Salary During Time Period]]),"")</f>
        <v/>
      </c>
      <c r="BU12" s="18" t="str">
        <f>IFERROR(IF(OR(FY05_M11&gt;=Salary_Payable_Monthly[[#This Row],[Salary During Time Period Stop Date]],FY05_M11&lt;=Salary_Payable_Monthly[[#This Row],[Salary During Time Period  Start Date]]),"",Salary_Payable_Monthly[[#This Row],[Salary During Time Period]]),"")</f>
        <v/>
      </c>
      <c r="BV12" s="18" t="str">
        <f>IFERROR(IF(OR(FY05_M12&gt;=Salary_Payable_Monthly[[#This Row],[Salary During Time Period Stop Date]],FY05_M12&lt;=Salary_Payable_Monthly[[#This Row],[Salary During Time Period  Start Date]]),"",Salary_Payable_Monthly[[#This Row],[Salary During Time Period]]),"")</f>
        <v/>
      </c>
      <c r="BW12" s="18" t="str">
        <f>IFERROR(IF(OR(FY06_M01&gt;=Salary_Payable_Monthly[[#This Row],[Salary During Time Period Stop Date]],FY06_M01&lt;=Salary_Payable_Monthly[[#This Row],[Salary During Time Period  Start Date]]),"",Salary_Payable_Monthly[[#This Row],[Salary During Time Period]]),"")</f>
        <v/>
      </c>
      <c r="BX12" s="18" t="str">
        <f>IFERROR(IF(OR(FY06_M02&gt;=Salary_Payable_Monthly[[#This Row],[Salary During Time Period Stop Date]],FY06_M02&lt;=Salary_Payable_Monthly[[#This Row],[Salary During Time Period  Start Date]]),"",Salary_Payable_Monthly[[#This Row],[Salary During Time Period]]),"")</f>
        <v/>
      </c>
      <c r="BY12" s="18" t="str">
        <f>IFERROR(IF(OR(FY06_M03&gt;=Salary_Payable_Monthly[[#This Row],[Salary During Time Period Stop Date]],FY06_M03&lt;=Salary_Payable_Monthly[[#This Row],[Salary During Time Period  Start Date]]),"",Salary_Payable_Monthly[[#This Row],[Salary During Time Period]]),"")</f>
        <v/>
      </c>
      <c r="BZ12" s="18" t="str">
        <f>IFERROR(IF(OR(FY06_M04&gt;=Salary_Payable_Monthly[[#This Row],[Salary During Time Period Stop Date]],FY06_M04&lt;=Salary_Payable_Monthly[[#This Row],[Salary During Time Period  Start Date]]),"",Salary_Payable_Monthly[[#This Row],[Salary During Time Period]]),"")</f>
        <v/>
      </c>
      <c r="CA12" s="18" t="str">
        <f>IFERROR(IF(OR(FY06_M05&gt;=Salary_Payable_Monthly[[#This Row],[Salary During Time Period Stop Date]],FY06_M05&lt;=Salary_Payable_Monthly[[#This Row],[Salary During Time Period  Start Date]]),"",Salary_Payable_Monthly[[#This Row],[Salary During Time Period]]),"")</f>
        <v/>
      </c>
      <c r="CB12" s="18" t="str">
        <f>IFERROR(IF(OR(FY06_M06&gt;=Salary_Payable_Monthly[[#This Row],[Salary During Time Period Stop Date]],FY06_M06&lt;=Salary_Payable_Monthly[[#This Row],[Salary During Time Period  Start Date]]),"",Salary_Payable_Monthly[[#This Row],[Salary During Time Period]]),"")</f>
        <v/>
      </c>
      <c r="CC12" s="18" t="str">
        <f>IFERROR(IF(OR(FY06_M07&gt;=Salary_Payable_Monthly[[#This Row],[Salary During Time Period Stop Date]],FY06_M07&lt;=Salary_Payable_Monthly[[#This Row],[Salary During Time Period  Start Date]]),"",Salary_Payable_Monthly[[#This Row],[Salary During Time Period]]),"")</f>
        <v/>
      </c>
      <c r="CD12" s="18" t="str">
        <f>IFERROR(IF(OR(FY06_M08&gt;=Salary_Payable_Monthly[[#This Row],[Salary During Time Period Stop Date]],FY06_M08&lt;=Salary_Payable_Monthly[[#This Row],[Salary During Time Period  Start Date]]),"",Salary_Payable_Monthly[[#This Row],[Salary During Time Period]]),"")</f>
        <v/>
      </c>
      <c r="CE12" s="18" t="str">
        <f>IFERROR(IF(OR(FY06_M09&gt;=Salary_Payable_Monthly[[#This Row],[Salary During Time Period Stop Date]],FY06_M09&lt;=Salary_Payable_Monthly[[#This Row],[Salary During Time Period  Start Date]]),"",Salary_Payable_Monthly[[#This Row],[Salary During Time Period]]),"")</f>
        <v/>
      </c>
      <c r="CF12" s="18" t="str">
        <f>IFERROR(IF(OR(FY06_M10&gt;=Salary_Payable_Monthly[[#This Row],[Salary During Time Period Stop Date]],FY06_M10&lt;=Salary_Payable_Monthly[[#This Row],[Salary During Time Period  Start Date]]),"",Salary_Payable_Monthly[[#This Row],[Salary During Time Period]]),"")</f>
        <v/>
      </c>
      <c r="CG12" s="18" t="str">
        <f>IFERROR(IF(OR(FY06_M11&gt;=Salary_Payable_Monthly[[#This Row],[Salary During Time Period Stop Date]],FY06_M11&lt;=Salary_Payable_Monthly[[#This Row],[Salary During Time Period  Start Date]]),"",Salary_Payable_Monthly[[#This Row],[Salary During Time Period]]),"")</f>
        <v/>
      </c>
      <c r="CH12" s="18" t="str">
        <f>IFERROR(IF(OR(FY06_M12&gt;=Salary_Payable_Monthly[[#This Row],[Salary During Time Period Stop Date]],FY06_M12&lt;=Salary_Payable_Monthly[[#This Row],[Salary During Time Period  Start Date]]),"",Salary_Payable_Monthly[[#This Row],[Salary During Time Period]]),"")</f>
        <v/>
      </c>
      <c r="CI12" s="18"/>
    </row>
  </sheetData>
  <conditionalFormatting sqref="B4">
    <cfRule type="duplicateValues" dxfId="42" priority="2"/>
  </conditionalFormatting>
  <conditionalFormatting sqref="B5">
    <cfRule type="duplicateValues" dxfId="41" priority="1"/>
  </conditionalFormatting>
  <conditionalFormatting sqref="B7">
    <cfRule type="duplicateValues" dxfId="40" priority="3"/>
  </conditionalFormatting>
  <conditionalFormatting sqref="B8">
    <cfRule type="duplicateValues" dxfId="39" priority="5"/>
  </conditionalFormatting>
  <dataValidations count="1">
    <dataValidation type="list" allowBlank="1" showInputMessage="1" showErrorMessage="1" sqref="C4:C12" xr:uid="{EC20DD4B-0D9A-4470-9482-B4A1FD431DE4}">
      <formula1>"Round 1,Round 2,Round 3,Round 4,Round 5,Round 6"</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48DED-3611-4E37-B925-6B2266DFCB6E}">
  <sheetPr codeName="Sheet4">
    <tabColor theme="9"/>
  </sheetPr>
  <dimension ref="B1:CS162"/>
  <sheetViews>
    <sheetView topLeftCell="A20" zoomScale="87" zoomScaleNormal="55" workbookViewId="0">
      <selection activeCell="F25" sqref="F25"/>
    </sheetView>
  </sheetViews>
  <sheetFormatPr defaultRowHeight="15" x14ac:dyDescent="0.25"/>
  <cols>
    <col min="2" max="2" width="91.28515625" customWidth="1"/>
    <col min="3" max="3" width="25" bestFit="1" customWidth="1"/>
    <col min="4" max="4" width="22.28515625" customWidth="1"/>
    <col min="5" max="5" width="25.5703125" bestFit="1" customWidth="1"/>
    <col min="6" max="6" width="23.7109375" customWidth="1"/>
    <col min="7" max="7" width="43.42578125" bestFit="1" customWidth="1"/>
    <col min="8" max="8" width="19.42578125" customWidth="1"/>
    <col min="9" max="9" width="22.5703125" customWidth="1"/>
    <col min="10" max="10" width="15.140625" customWidth="1"/>
    <col min="11" max="11" width="19.28515625" customWidth="1"/>
    <col min="12" max="12" width="17.42578125" customWidth="1"/>
    <col min="13" max="13" width="19.140625" customWidth="1"/>
    <col min="14" max="14" width="19.28515625" customWidth="1"/>
    <col min="15" max="15" width="31.7109375" customWidth="1"/>
    <col min="16" max="16" width="40.7109375" bestFit="1" customWidth="1"/>
    <col min="17" max="17" width="48.5703125" bestFit="1" customWidth="1"/>
    <col min="18" max="18" width="58.7109375" bestFit="1" customWidth="1"/>
    <col min="19" max="19" width="48.5703125" bestFit="1" customWidth="1"/>
    <col min="20" max="20" width="29.7109375" bestFit="1" customWidth="1"/>
    <col min="21" max="21" width="54.85546875" bestFit="1" customWidth="1"/>
    <col min="22" max="22" width="44" bestFit="1" customWidth="1"/>
    <col min="23" max="23" width="54" bestFit="1" customWidth="1"/>
    <col min="24" max="24" width="11.28515625" customWidth="1"/>
    <col min="25" max="25" width="21" bestFit="1" customWidth="1"/>
    <col min="26" max="26" width="11.28515625" customWidth="1"/>
    <col min="27" max="27" width="19.140625" customWidth="1"/>
    <col min="28" max="35" width="11.28515625" customWidth="1"/>
    <col min="36" max="36" width="40.7109375" customWidth="1"/>
    <col min="37" max="49" width="11.28515625" customWidth="1"/>
    <col min="73" max="77" width="9.140625" bestFit="1" customWidth="1"/>
    <col min="78" max="78" width="12.140625" bestFit="1" customWidth="1"/>
    <col min="79" max="85" width="9.140625" bestFit="1" customWidth="1"/>
  </cols>
  <sheetData>
    <row r="1" spans="2:11" x14ac:dyDescent="0.25">
      <c r="B1" s="4" t="s">
        <v>3</v>
      </c>
      <c r="C1" s="6" t="s">
        <v>4</v>
      </c>
      <c r="D1" s="10" t="s">
        <v>5</v>
      </c>
      <c r="E1" s="13" t="s">
        <v>6</v>
      </c>
    </row>
    <row r="2" spans="2:11" ht="150" x14ac:dyDescent="0.25">
      <c r="B2" s="40" t="s">
        <v>7</v>
      </c>
    </row>
    <row r="3" spans="2:11" x14ac:dyDescent="0.25">
      <c r="B3" s="23" t="s">
        <v>8</v>
      </c>
      <c r="C3" s="23" t="s">
        <v>9</v>
      </c>
      <c r="D3" s="23" t="s">
        <v>10</v>
      </c>
      <c r="E3" s="23" t="s">
        <v>11</v>
      </c>
      <c r="F3" s="23" t="s">
        <v>12</v>
      </c>
      <c r="G3" s="23" t="s">
        <v>13</v>
      </c>
      <c r="H3" s="23" t="s">
        <v>14</v>
      </c>
    </row>
    <row r="4" spans="2:11" x14ac:dyDescent="0.25">
      <c r="B4" t="s">
        <v>15</v>
      </c>
    </row>
    <row r="5" spans="2:11" x14ac:dyDescent="0.25">
      <c r="B5" t="s">
        <v>16</v>
      </c>
      <c r="C5" t="s">
        <v>17</v>
      </c>
      <c r="D5" t="s">
        <v>18</v>
      </c>
      <c r="E5" t="s">
        <v>19</v>
      </c>
      <c r="F5" t="s">
        <v>20</v>
      </c>
      <c r="G5" t="s">
        <v>21</v>
      </c>
      <c r="H5" t="s">
        <v>22</v>
      </c>
      <c r="I5" t="s">
        <v>0</v>
      </c>
    </row>
    <row r="6" spans="2:11" x14ac:dyDescent="0.25">
      <c r="B6" s="4" t="s">
        <v>24</v>
      </c>
      <c r="C6" s="57">
        <f>YEAR(FY01_M01)</f>
        <v>2024</v>
      </c>
      <c r="D6" s="10">
        <f>C$7</f>
        <v>2025</v>
      </c>
      <c r="E6" s="10">
        <f t="shared" ref="E6:H6" si="0">D$7</f>
        <v>2026</v>
      </c>
      <c r="F6" s="10">
        <f t="shared" si="0"/>
        <v>2027</v>
      </c>
      <c r="G6" s="10">
        <f t="shared" si="0"/>
        <v>2028</v>
      </c>
      <c r="H6" s="10">
        <f t="shared" si="0"/>
        <v>2029</v>
      </c>
      <c r="I6" s="47"/>
    </row>
    <row r="7" spans="2:11" x14ac:dyDescent="0.25">
      <c r="B7" s="4" t="s">
        <v>25</v>
      </c>
      <c r="C7" s="10">
        <f>Round1StartDate+1</f>
        <v>2025</v>
      </c>
      <c r="D7" s="10">
        <f>D6+1</f>
        <v>2026</v>
      </c>
      <c r="E7" s="10">
        <f>E6+1</f>
        <v>2027</v>
      </c>
      <c r="F7" s="10">
        <f>F6+1</f>
        <v>2028</v>
      </c>
      <c r="G7" s="10">
        <f>G6+1</f>
        <v>2029</v>
      </c>
      <c r="H7" s="10">
        <f>H6+1</f>
        <v>2030</v>
      </c>
      <c r="I7" s="47"/>
    </row>
    <row r="8" spans="2:11" x14ac:dyDescent="0.25">
      <c r="B8" s="4" t="s">
        <v>26</v>
      </c>
      <c r="C8" s="28">
        <f>SUMIF(Investors_Once[Round],"Round 1",Investors_Once[Operations Net])+SUMIF(Investors_Once[Round],"Round 1",Investors_Once[Injected Capital Post Money Evaluation])+SUMIF(Investors_Monthly[Round],"Round 1",Investors_Monthly[Value in Round])</f>
        <v>45000</v>
      </c>
      <c r="D8" s="28">
        <f>SUMIF(Investors_Once[Round],"Round 2",Investors_Once[Operations Net])+SUMIF(Investors_Once[Round],"Round 2",Investors_Once[Injected Capital Post Money Evaluation])+Round1Capital</f>
        <v>45000</v>
      </c>
      <c r="E8" s="28">
        <f>SUMIF(Investors_Once[Round],"Round 3",Investors_Once[Operations Net])+SUMIF(Investors_Once[Round],"Round 3",Investors_Once[Injected Capital Post Money Evaluation])+Round2Capital</f>
        <v>45000</v>
      </c>
      <c r="F8" s="28">
        <f>SUMIF(Investors_Once[Round],"Round 4",Investors_Once[Operations Net])+SUMIF(Investors_Once[Round],"Round 4",Investors_Once[Injected Capital Post Money Evaluation])+Round3Capital</f>
        <v>45000</v>
      </c>
      <c r="G8" s="28">
        <f>SUMIF(Investors_Once[Round],"Round 5",Investors_Once[Operations Net])+SUMIF(Investors_Once[Round],"Round 5",Investors_Once[Injected Capital Post Money Evaluation])+Round4Capital</f>
        <v>45000</v>
      </c>
      <c r="H8" s="28">
        <f>SUMIF(Investors_Once[Round],"Round 6",Investors_Once[Operations Net])+SUMIF(Investors_Once[Round],"Round 6",Investors_Once[Injected Capital Post Money Evaluation])+Round5Capital</f>
        <v>45001</v>
      </c>
      <c r="I8" s="47"/>
    </row>
    <row r="9" spans="2:11" x14ac:dyDescent="0.25">
      <c r="B9" s="4" t="s">
        <v>27</v>
      </c>
      <c r="C9" s="28">
        <f>SUMIF(Investors_Once[Round],"Round 1",Investors_Once[[Assets With Position ]])+SUMIF(Investors_Once[Round],"Round 1",Investors_Once[Net Asset Appreciation and Depreciation])</f>
        <v>500000</v>
      </c>
      <c r="D9" s="28">
        <f>SUMIF(Investors_Once[Round],"Round 2",Investors_Once[[Assets With Position ]])+SUMIF(Investors_Once[Round],"Round 2",Investors_Once[Net Asset Appreciation and Depreciation])+Round1Assets</f>
        <v>500000</v>
      </c>
      <c r="E9" s="28">
        <f>SUMIF(Investors_Once[Round],"Round 3",Investors_Once[[Assets With Position ]])+SUMIF(Investors_Once[Round],"Round 3",Investors_Once[Net Asset Appreciation and Depreciation])+Round2Assets</f>
        <v>500000</v>
      </c>
      <c r="F9" s="28">
        <f>SUMIF(Investors_Once[Round],"Round 4",Investors_Once[[Assets With Position ]])+SUMIF(Investors_Once[Round],"Round 4",Investors_Once[Net Asset Appreciation and Depreciation])+Round3Assets</f>
        <v>500000</v>
      </c>
      <c r="G9" s="28">
        <f>SUMIF(Investors_Once[Round],"Round 5",Investors_Once[[Assets With Position ]])+SUMIF(Investors_Once[Round],"Round 5",Investors_Once[Net Asset Appreciation and Depreciation])+Round4Assets</f>
        <v>500000</v>
      </c>
      <c r="H9" s="28">
        <f>SUMIF(Investors_Once[Round],"Round 6",Investors_Once[[Assets With Position ]])+SUMIF(Investors_Once[Round],"Round 6",Investors_Once[Net Asset Appreciation and Depreciation])+Round5Assets</f>
        <v>500000</v>
      </c>
      <c r="I9" s="47"/>
    </row>
    <row r="10" spans="2:11" x14ac:dyDescent="0.25">
      <c r="B10" s="4" t="s">
        <v>28</v>
      </c>
      <c r="C10" s="28">
        <f>SUMIF(Investors_Once[Round],"Round 1",Investors_Once[Net Company IP Value Generated])+SUMIF(Investors_Once[Round],"Round 1",Investors_Once[Active Investor IP Value Created Equity])+SUMIF(Investors_Once[Round],"Round 1",Investors_Once[Sweat Equity IP Value Contributed(alternative to Salary)])</f>
        <v>3455000</v>
      </c>
      <c r="D10" s="28">
        <f>SUMIF(Investors_Once[Round],"Round 2",Investors_Once[Net Company IP Value Generated])+SUMIF(Investors_Once[Round],"Round 2",Investors_Once[[Active Investor IP Value Created Equity]:[Sweat Equity IP Value Contributed(alternative to Salary)]])+Round1IP</f>
        <v>3455000.0000000042</v>
      </c>
      <c r="E10" s="28" cm="1">
        <f t="array" ref="E10">SUMIF(Investors_Once[Round],"Round 3",Investors_Once[Net Company IP Value Generated])+SUMIF(Investors_Once[Round],"Round 3",Investors_Once[[Active Investor IP Value Created Equity]:[Sweat Equity IP Value Contributed(alternative to Salary)]])+Round2IP</f>
        <v>3455000.0000000042</v>
      </c>
      <c r="F10" s="28">
        <f>SUMIF(Investors_Once[Round],"Round 4",Investors_Once[Net Company IP Value Generated])+SUMIF(Investors_Once[Round],"Round 4",Investors_Once[[Active Investor IP Value Created Equity]:[Sweat Equity IP Value Contributed(alternative to Salary)]])+Round3IP</f>
        <v>3455000.0000000042</v>
      </c>
      <c r="G10" s="28">
        <f>SUMIF(Investors_Once[Round],"Round 5",Investors_Once[Net Company IP Value Generated])+SUMIF(Investors_Once[Round],"Round 5",Investors_Once[[Active Investor IP Value Created Equity]:[Sweat Equity IP Value Contributed(alternative to Salary)]])+Round4IP</f>
        <v>3455000.0000000042</v>
      </c>
      <c r="H10" s="28">
        <f>SUMIF(Investors_Once[Round],"Round 6",Investors_Once[Net Company IP Value Generated])+SUMIF(Investors_Once[Round],"Round 6",Investors_Once[[Active Investor IP Value Created Equity]:[Sweat Equity IP Value Contributed(alternative to Salary)]])+Round5IP</f>
        <v>3455000.0000000042</v>
      </c>
      <c r="I10" s="47"/>
    </row>
    <row r="11" spans="2:11" x14ac:dyDescent="0.25">
      <c r="B11" s="4" t="s">
        <v>29</v>
      </c>
      <c r="C11" s="28">
        <f>SUMIF(Investors_Once[Round],"Round 1",Investors_Once[Reserve Value Without Position])</f>
        <v>16000000</v>
      </c>
      <c r="D11" s="28">
        <f>SUMIF(Investors_Once[Round],"Round 2",Investors_Once[Reserve Value Without Position])+Cap_Table[[#This Row],[FY1]]</f>
        <v>16000000</v>
      </c>
      <c r="E11" s="28">
        <f>SUMIF(Investors_Once[Round],"Round 3",Investors_Once[Reserve Value Without Position])+Cap_Table[[#This Row],[FY2]]</f>
        <v>16000000</v>
      </c>
      <c r="F11" s="28">
        <f>SUMIF(Investors_Once[Round],"Round 3",Investors_Once[Reserve Value Without Position])+Cap_Table[[#This Row],[FY3]]</f>
        <v>16000000</v>
      </c>
      <c r="G11" s="28">
        <f>SUMIF(Investors_Once[Round],"Round 4",Investors_Once[Reserve Value Without Position])+Cap_Table[[#This Row],[FY4]]</f>
        <v>25000000</v>
      </c>
      <c r="H11" s="28">
        <f>SUMIF(Investors_Once[Round],"Round 5",Investors_Once[Reserve Value Without Position])+Cap_Table[[#This Row],[FY5]]</f>
        <v>25000000</v>
      </c>
      <c r="I11" s="47"/>
    </row>
    <row r="12" spans="2:11" x14ac:dyDescent="0.25">
      <c r="B12" s="4" t="s">
        <v>30</v>
      </c>
      <c r="C12" s="28">
        <f>SUM(C8:C11)/Round1Shares</f>
        <v>2</v>
      </c>
      <c r="D12" s="28">
        <f>SUM(D8:D11)/Round2Shares</f>
        <v>2.0000000000000004</v>
      </c>
      <c r="E12" s="28">
        <f>SUM(E8:E11)/Round3Shares</f>
        <v>2.0000000000000004</v>
      </c>
      <c r="F12" s="28">
        <f>SUM(F8:F11)/Round4Shares</f>
        <v>1.666666666666667</v>
      </c>
      <c r="G12" s="28">
        <f>SUM(G8:G11)/Round5Shares</f>
        <v>2.416666666666667</v>
      </c>
      <c r="H12" s="28">
        <f>SUM(H8:H11)/Round6Shares</f>
        <v>2.4166667500000005</v>
      </c>
      <c r="I12" s="47"/>
    </row>
    <row r="13" spans="2:11" x14ac:dyDescent="0.25">
      <c r="B13" s="4" t="s">
        <v>31</v>
      </c>
      <c r="C13" s="29">
        <f>Round1Shares*Round1Price</f>
        <v>20000000</v>
      </c>
      <c r="D13" s="29">
        <f>Round2Shares*Round2Price</f>
        <v>30000000</v>
      </c>
      <c r="E13" s="29">
        <f>Round3Shares*Round3Price</f>
        <v>34000000</v>
      </c>
      <c r="F13" s="29">
        <f>Round4Shares*Round4Price</f>
        <v>54000000</v>
      </c>
      <c r="G13" s="29">
        <f>Round5Shares*Round5Price</f>
        <v>60000000</v>
      </c>
      <c r="H13" s="29">
        <f>Round6Shares*Round6Price</f>
        <v>72000000</v>
      </c>
      <c r="I13" s="47"/>
    </row>
    <row r="14" spans="2:11" x14ac:dyDescent="0.25">
      <c r="B14" s="4" t="s">
        <v>32</v>
      </c>
      <c r="C14" s="7">
        <v>10000000</v>
      </c>
      <c r="D14" s="7">
        <v>10000000</v>
      </c>
      <c r="E14" s="7">
        <v>10000000</v>
      </c>
      <c r="F14" s="7">
        <v>12000000</v>
      </c>
      <c r="G14" s="7">
        <v>12000000</v>
      </c>
      <c r="H14" s="7">
        <v>12000000</v>
      </c>
      <c r="I14" s="47"/>
      <c r="K14" s="30">
        <f>(Round4Shares-F16)*Round4Price</f>
        <v>-8.3819031715393066E-9</v>
      </c>
    </row>
    <row r="15" spans="2:11" x14ac:dyDescent="0.25">
      <c r="B15" s="4" t="s">
        <v>1138</v>
      </c>
      <c r="C15" s="27">
        <v>2</v>
      </c>
      <c r="D15" s="27">
        <v>3</v>
      </c>
      <c r="E15" s="27">
        <v>3.4</v>
      </c>
      <c r="F15" s="27">
        <v>4.5</v>
      </c>
      <c r="G15" s="27">
        <v>5</v>
      </c>
      <c r="H15" s="27">
        <v>6</v>
      </c>
      <c r="I15" s="47"/>
    </row>
    <row r="16" spans="2:11" x14ac:dyDescent="0.25">
      <c r="B16" s="19" t="s">
        <v>34</v>
      </c>
      <c r="C16" s="29">
        <f>SUMIFS(Investors_Once[Shares Calculated by Capital Injection/Sales In Current Round],Investors_Once[Round],"Round 1")+SUMIFS(Investors_Once[Shares Calculated Partner Equity in Current Round],Investors_Once[Round],"Round 1")+SUMIFS(Investors_Monthly[Shares Calculated],Investors_Monthly[Round],"Round 1")</f>
        <v>10000000</v>
      </c>
      <c r="D16" s="29">
        <f>SUMIFS(Investors_Once[Shares Calculated by Capital Injection/Sales In Current Round],Investors_Once[Round],"Round 1")+SUMIFS(Investors_Once[Shares Calculated Partner Equity in Current Round],Investors_Once[Round],"Round 1")+SUMIFS(Investors_Once[Shares Calculated by Capital Injection/Sales In Current Round],Investors_Once[Round],"Round 2")+SUMIFS(Investors_Once[Shares Calculated Partner Equity in Current Round],Investors_Once[Round],"Round 2")+SUMIFS(Investors_Monthly[Shares Calculated],Investors_Monthly[Round],"Round 1")+SUMIFS(Investors_Monthly[Shares Calculated],Investors_Monthly[Round],"Round 2")</f>
        <v>10000000.000000002</v>
      </c>
      <c r="E16" s="29">
        <f>SUMIFS(Investors_Once[Shares Calculated by Capital Injection/Sales In Current Round],Investors_Once[Round],"Round 1")+SUMIFS(Investors_Once[Shares Calculated Partner Equity in Current Round],Investors_Once[Round],"Round 1")+SUMIFS(Investors_Once[Shares Calculated by Capital Injection/Sales In Current Round],Investors_Once[Round],"Round 2")+SUMIFS(Investors_Once[Shares Calculated Partner Equity in Current Round],Investors_Once[Round],"Round 2")+SUMIFS(Investors_Once[Shares Calculated by Capital Injection/Sales In Current Round],Investors_Once[Round],"Round 3")+SUMIFS(Investors_Once[Shares Calculated Partner Equity in Current Round],Investors_Once[Round],"Round 3")+SUMIFS(Investors_Monthly[Shares Calculated],Investors_Monthly[Round],"Round 1")+SUMIFS(Investors_Monthly[Shares Calculated],Investors_Monthly[Round],"Round 2")+SUMIFS(Investors_Monthly[Shares Calculated],Investors_Monthly[Round],"Round 3")</f>
        <v>10000000.000000002</v>
      </c>
      <c r="F16" s="29">
        <f>SUMIFS(Investors_Once[Shares Calculated by Capital Injection/Sales In Current Round],Investors_Once[Round],"Round 1")+SUMIFS(Investors_Once[Shares Calculated Partner Equity in Current Round],Investors_Once[Round],"Round 1")+SUMIFS(Investors_Once[Shares Calculated by Capital Injection/Sales In Current Round],Investors_Once[Round],"Round 2")+SUMIFS(Investors_Once[Shares Calculated Partner Equity in Current Round],Investors_Once[Round],"Round 2")+SUMIFS(Investors_Once[Shares Calculated by Capital Injection/Sales In Current Round],Investors_Once[Round],"Round 3")+SUMIFS(Investors_Once[Shares Calculated Partner Equity in Current Round],Investors_Once[Round],"Round 3")+SUMIFS(Investors_Once[Shares Calculated by Capital Injection/Sales In Current Round],Investors_Once[Round],"Round 4")+SUMIFS(Investors_Once[Shares Calculated Partner Equity in Current Round],Investors_Once[Round],"Round 4")+SUMIFS(Investors_Monthly[Shares Calculated],Investors_Monthly[Round],"Round 1")+SUMIFS(Investors_Monthly[Shares Calculated],Investors_Monthly[Round],"Round 2")+SUMIFS(Investors_Monthly[Shares Calculated],Investors_Monthly[Round],"Round 3")+SUMIFS(Investors_Monthly[Shares Calculated],Investors_Monthly[Round],"Round 4")</f>
        <v>12000000.000000002</v>
      </c>
      <c r="G16" s="29">
        <f>SUMIFS(Investors_Once[Shares Calculated by Capital Injection/Sales In Current Round],Investors_Once[Round],"Round 1")+SUMIFS(Investors_Once[Shares Calculated Partner Equity in Current Round],Investors_Once[Round],"Round 1")+SUMIFS(Investors_Once[Shares Calculated by Capital Injection/Sales In Current Round],Investors_Once[Round],"Round 2")+SUMIFS(Investors_Once[Shares Calculated Partner Equity in Current Round],Investors_Once[Round],"Round 2")+SUMIFS(Investors_Once[Shares Calculated by Capital Injection/Sales In Current Round],Investors_Once[Round],"Round 3")+SUMIFS(Investors_Once[Shares Calculated Partner Equity in Current Round],Investors_Once[Round],"Round 3")+SUMIFS(Investors_Once[Shares Calculated by Capital Injection/Sales In Current Round],Investors_Once[Round],"Round 4")+SUMIFS(Investors_Once[Shares Calculated Partner Equity in Current Round],Investors_Once[Round],"Round 4")+SUMIFS(Investors_Once[Shares Calculated by Capital Injection/Sales In Current Round],Investors_Once[Round],"Round 5")+SUMIFS(Investors_Once[Shares Calculated Partner Equity in Current Round],Investors_Once[Round],"Round 5")+SUMIFS(Investors_Monthly[Shares Calculated],Investors_Monthly[Round],"Round 1")+SUMIFS(Investors_Monthly[Shares Calculated],Investors_Monthly[Round],"Round 2")+SUMIFS(Investors_Monthly[Shares Calculated],Investors_Monthly[Round],"Round 3")+SUMIFS(Investors_Monthly[Shares Calculated],Investors_Monthly[Round],"Round 4")+SUMIFS(Investors_Monthly[Shares Calculated],Investors_Monthly[Round],"Round 5")</f>
        <v>12000000.000000002</v>
      </c>
      <c r="H16" s="29">
        <f>SUMIFS(Investors_Once[Shares Calculated by Capital Injection/Sales In Current Round],Investors_Once[Round],"Round 1")+SUMIFS(Investors_Once[Shares Calculated Partner Equity in Current Round],Investors_Once[Round],"Round 1")+SUMIFS(Investors_Once[Shares Calculated by Capital Injection/Sales In Current Round],Investors_Once[Round],"Round 2")+SUMIFS(Investors_Once[Shares Calculated Partner Equity in Current Round],Investors_Once[Round],"Round 2")+SUMIFS(Investors_Once[Shares Calculated by Capital Injection/Sales In Current Round],Investors_Once[Round],"Round 3")+SUMIFS(Investors_Once[Shares Calculated Partner Equity in Current Round],Investors_Once[Round],"Round 3")+SUMIFS(Investors_Once[Shares Calculated by Capital Injection/Sales In Current Round],Investors_Once[Round],"Round 4")+SUMIFS(Investors_Once[Shares Calculated Partner Equity in Current Round],Investors_Once[Round],"Round 4")+SUMIFS(Investors_Once[Shares Calculated by Capital Injection/Sales In Current Round],Investors_Once[Round],"Round 5")+SUMIFS(Investors_Once[Shares Calculated Partner Equity in Current Round],Investors_Once[Round],"Round 5")+SUMIFS(Investors_Once[Shares Calculated by Capital Injection/Sales In Current Round],Investors_Once[Round],"Round 6")+SUMIFS(Investors_Once[Shares Calculated Partner Equity in Current Round],Investors_Once[Round],"Round 6")+SUMIFS(Investors_Monthly[Shares Calculated],Investors_Monthly[Round],"Round 1")+SUMIFS(Investors_Monthly[Shares Calculated],Investors_Monthly[Round],"Round 2")+SUMIFS(Investors_Monthly[Shares Calculated],Investors_Monthly[Round],"Round 3")+SUMIFS(Investors_Monthly[Shares Calculated],Investors_Monthly[Round],"Round 4")+SUMIFS(Investors_Monthly[Shares Calculated],Investors_Monthly[Round],"Round 5")+SUMIFS(Investors_Monthly[Shares Calculated],Investors_Monthly[Round],"Round 6")</f>
        <v>12000000.166666668</v>
      </c>
      <c r="I16" s="47"/>
    </row>
    <row r="17" spans="2:9" x14ac:dyDescent="0.25">
      <c r="B17" s="19" t="s">
        <v>35</v>
      </c>
      <c r="C17" s="29">
        <f>Round1Shares-C16</f>
        <v>0</v>
      </c>
      <c r="D17" s="29">
        <f>Round2Shares-D16</f>
        <v>0</v>
      </c>
      <c r="E17" s="29">
        <f>Round3Shares-E16</f>
        <v>0</v>
      </c>
      <c r="F17" s="29">
        <f>Round4Shares-F16</f>
        <v>0</v>
      </c>
      <c r="G17" s="29">
        <f>Round5Shares-G16</f>
        <v>0</v>
      </c>
      <c r="H17" s="29">
        <f>Round6Shares-H16</f>
        <v>-0.1666666679084301</v>
      </c>
      <c r="I17" s="47"/>
    </row>
    <row r="18" spans="2:9" x14ac:dyDescent="0.25">
      <c r="B18" s="19" t="s">
        <v>36</v>
      </c>
      <c r="C18" s="29">
        <f>C17*Round1Price</f>
        <v>0</v>
      </c>
      <c r="D18" s="29">
        <f>D17*Round2Price</f>
        <v>0</v>
      </c>
      <c r="E18" s="29">
        <f>E17*Round3Price</f>
        <v>0</v>
      </c>
      <c r="F18" s="29">
        <f>F17*Round4Price</f>
        <v>0</v>
      </c>
      <c r="G18" s="29">
        <f>G17*Round5Price</f>
        <v>0</v>
      </c>
      <c r="H18" s="29">
        <f>H17*Round6Price</f>
        <v>-1.0000000074505806</v>
      </c>
      <c r="I18" s="47"/>
    </row>
    <row r="19" spans="2:9" x14ac:dyDescent="0.25">
      <c r="B19" t="s">
        <v>37</v>
      </c>
      <c r="C19" s="30"/>
    </row>
    <row r="20" spans="2:9" x14ac:dyDescent="0.25">
      <c r="C20" s="30"/>
    </row>
    <row r="21" spans="2:9" x14ac:dyDescent="0.25">
      <c r="B21" t="s">
        <v>38</v>
      </c>
    </row>
    <row r="22" spans="2:9" ht="36" x14ac:dyDescent="0.55000000000000004">
      <c r="B22" t="s">
        <v>39</v>
      </c>
      <c r="C22" t="s">
        <v>40</v>
      </c>
      <c r="D22" s="2" t="s">
        <v>41</v>
      </c>
      <c r="E22" t="s">
        <v>42</v>
      </c>
      <c r="F22" t="s">
        <v>43</v>
      </c>
      <c r="G22" t="s">
        <v>44</v>
      </c>
      <c r="H22" t="s">
        <v>0</v>
      </c>
      <c r="I22" s="39"/>
    </row>
    <row r="23" spans="2:9" ht="30" x14ac:dyDescent="0.25">
      <c r="B23" s="25" t="s">
        <v>45</v>
      </c>
      <c r="C23" s="6" t="s">
        <v>46</v>
      </c>
      <c r="D23" s="5">
        <f>SUM(Calculated_Ownership[[#This Row],[hares Calculated by Capital Injection/Sales]:[Shares Calculated Partner Equity]])/(SUM(Investors_Once[[Shares Calculated by Capital Injection/Sales In Current Round]:[Shares Calculated Partner Equity in Current Round]])+SUM(Investors_Monthly[Shares Calculated]))</f>
        <v>0.10416666521990742</v>
      </c>
      <c r="E23" s="5">
        <f>SUM(Calculated_Ownership[[#This Row],[hares Calculated by Capital Injection/Sales]:[Shares Calculated Partner Equity]])/SUM(Calculated_Ownership[[hares Calculated by Capital Injection/Sales]:[Shares Calculated Partner Equity]])</f>
        <v>0.10416666666666667</v>
      </c>
      <c r="F23" s="28">
        <f>SUMIF(Investors_Once[Equity Name],Calculated_Ownership[[#This Row],[Name]],Investors_Once[Shares Calculated by Capital Injection/Sales In Current Round])+SUMIF(Investors_Monthly[Monthly Investor Name],Calculated_Ownership[[#This Row],[Name]],Investors_Monthly[Shares Calculated])</f>
        <v>0</v>
      </c>
      <c r="G23" s="28">
        <f>SUMIF(Investors_Once[Equity Name],Calculated_Ownership[[#This Row],[Name]],Investors_Once[Shares Calculated Partner Equity in Current Round])</f>
        <v>1250000</v>
      </c>
      <c r="H23" s="50"/>
    </row>
    <row r="24" spans="2:9" x14ac:dyDescent="0.25">
      <c r="B24" s="6" t="s">
        <v>47</v>
      </c>
      <c r="C24" s="6" t="s">
        <v>48</v>
      </c>
      <c r="D24" s="5">
        <f>SUM(Calculated_Ownership[[#This Row],[hares Calculated by Capital Injection/Sales]:[Shares Calculated Partner Equity]])/(SUM(Investors_Once[[Shares Calculated by Capital Injection/Sales In Current Round]:[Shares Calculated Partner Equity in Current Round]])+SUM(Investors_Monthly[Shares Calculated]))</f>
        <v>4.1666666087962968E-2</v>
      </c>
      <c r="E24" s="5">
        <f>SUM(Calculated_Ownership[[#This Row],[hares Calculated by Capital Injection/Sales]:[Shares Calculated Partner Equity]])/SUM(Calculated_Ownership[[hares Calculated by Capital Injection/Sales]:[Shares Calculated Partner Equity]])</f>
        <v>4.1666666666666664E-2</v>
      </c>
      <c r="F24" s="28">
        <f>SUMIF(Investors_Once[Equity Name],Calculated_Ownership[[#This Row],[Name]],Investors_Once[Shares Calculated by Capital Injection/Sales In Current Round])+SUMIF(Investors_Monthly[Monthly Investor Name],Calculated_Ownership[[#This Row],[Name]],Investors_Monthly[Shares Calculated])</f>
        <v>22500</v>
      </c>
      <c r="G24" s="28">
        <f>SUMIF(Investors_Once[Equity Name],Calculated_Ownership[[#This Row],[Name]],Investors_Once[Shares Calculated Partner Equity in Current Round])</f>
        <v>477500</v>
      </c>
      <c r="H24" s="50"/>
    </row>
    <row r="25" spans="2:9" x14ac:dyDescent="0.25">
      <c r="B25" s="6" t="s">
        <v>49</v>
      </c>
      <c r="C25" s="6" t="s">
        <v>48</v>
      </c>
      <c r="D25" s="5">
        <f>SUM(Calculated_Ownership[[#This Row],[hares Calculated by Capital Injection/Sales]:[Shares Calculated Partner Equity]])/(SUM(Investors_Once[[Shares Calculated by Capital Injection/Sales In Current Round]:[Shares Calculated Partner Equity in Current Round]])+SUM(Investors_Monthly[Shares Calculated]))</f>
        <v>0.2499999965277778</v>
      </c>
      <c r="E25" s="5">
        <f>SUM(Calculated_Ownership[[#This Row],[hares Calculated by Capital Injection/Sales]:[Shares Calculated Partner Equity]])/SUM(Calculated_Ownership[[hares Calculated by Capital Injection/Sales]:[Shares Calculated Partner Equity]])</f>
        <v>0.25</v>
      </c>
      <c r="F25" s="28">
        <f>SUMIF(Investors_Once[Equity Name],Calculated_Ownership[[#This Row],[Name]],Investors_Once[Shares Calculated by Capital Injection/Sales In Current Round])+SUMIF(Investors_Monthly[Monthly Investor Name],Calculated_Ownership[[#This Row],[Name]],Investors_Monthly[Shares Calculated])</f>
        <v>0</v>
      </c>
      <c r="G25" s="28">
        <f>SUMIF(Investors_Once[Equity Name],Calculated_Ownership[[#This Row],[Name]],Investors_Once[Shares Calculated Partner Equity in Current Round])</f>
        <v>3000000</v>
      </c>
      <c r="H25" s="51"/>
    </row>
    <row r="26" spans="2:9" x14ac:dyDescent="0.25">
      <c r="B26" s="6" t="s">
        <v>50</v>
      </c>
      <c r="C26" s="6" t="s">
        <v>48</v>
      </c>
      <c r="D26" s="5">
        <f>SUM(Calculated_Ownership[[#This Row],[hares Calculated by Capital Injection/Sales]:[Shares Calculated Partner Equity]])/(SUM(Investors_Once[[Shares Calculated by Capital Injection/Sales In Current Round]:[Shares Calculated Partner Equity in Current Round]])+SUM(Investors_Monthly[Shares Calculated]))</f>
        <v>0.16666666435185187</v>
      </c>
      <c r="E26" s="5">
        <f>SUM(Calculated_Ownership[[#This Row],[hares Calculated by Capital Injection/Sales]:[Shares Calculated Partner Equity]])/SUM(Calculated_Ownership[[hares Calculated by Capital Injection/Sales]:[Shares Calculated Partner Equity]])</f>
        <v>0.16666666666666666</v>
      </c>
      <c r="F26" s="28">
        <f>SUMIF(Investors_Once[Equity Name],Calculated_Ownership[[#This Row],[Name]],Investors_Once[Shares Calculated by Capital Injection/Sales In Current Round])+SUMIF(Investors_Monthly[Monthly Investor Name],Calculated_Ownership[[#This Row],[Name]],Investors_Monthly[Shares Calculated])</f>
        <v>0</v>
      </c>
      <c r="G26" s="28">
        <f>SUMIF(Investors_Once[Equity Name],Calculated_Ownership[[#This Row],[Name]],Investors_Once[Shares Calculated Partner Equity in Current Round])</f>
        <v>2000000</v>
      </c>
      <c r="H26" s="50"/>
    </row>
    <row r="27" spans="2:9" x14ac:dyDescent="0.25">
      <c r="B27" s="6" t="s">
        <v>51</v>
      </c>
      <c r="C27" s="6" t="s">
        <v>48</v>
      </c>
      <c r="D27" s="5">
        <f>SUM(Calculated_Ownership[[#This Row],[hares Calculated by Capital Injection/Sales]:[Shares Calculated Partner Equity]])/(SUM(Investors_Once[[Shares Calculated by Capital Injection/Sales In Current Round]:[Shares Calculated Partner Equity in Current Round]])+SUM(Investors_Monthly[Shares Calculated]))</f>
        <v>1.1059202782541609E-16</v>
      </c>
      <c r="E27" s="5">
        <f>SUM(Calculated_Ownership[[#This Row],[hares Calculated by Capital Injection/Sales]:[Shares Calculated Partner Equity]])/SUM(Calculated_Ownership[[hares Calculated by Capital Injection/Sales]:[Shares Calculated Partner Equity]])</f>
        <v>1.1059202936141649E-16</v>
      </c>
      <c r="F27" s="28">
        <f>SUMIF(Investors_Once[Equity Name],Calculated_Ownership[[#This Row],[Name]],Investors_Once[Shares Calculated by Capital Injection/Sales In Current Round])+SUMIF(Investors_Monthly[Monthly Investor Name],Calculated_Ownership[[#This Row],[Name]],Investors_Monthly[Shares Calculated])</f>
        <v>0</v>
      </c>
      <c r="G27" s="28">
        <f>SUMIF(Investors_Once[Equity Name],Calculated_Ownership[[#This Row],[Name]],Investors_Once[Shares Calculated Partner Equity in Current Round])</f>
        <v>1.3271043523369979E-9</v>
      </c>
      <c r="H27" s="50"/>
    </row>
    <row r="28" spans="2:9" x14ac:dyDescent="0.25">
      <c r="B28" s="6" t="s">
        <v>52</v>
      </c>
      <c r="C28" s="6" t="s">
        <v>48</v>
      </c>
      <c r="D28" s="5">
        <f>SUM(Calculated_Ownership[[#This Row],[hares Calculated by Capital Injection/Sales]:[Shares Calculated Partner Equity]])/(SUM(Investors_Once[[Shares Calculated by Capital Injection/Sales In Current Round]:[Shares Calculated Partner Equity in Current Round]])+SUM(Investors_Monthly[Shares Calculated]))</f>
        <v>0</v>
      </c>
      <c r="E28" s="5">
        <f>SUM(Calculated_Ownership[[#This Row],[hares Calculated by Capital Injection/Sales]:[Shares Calculated Partner Equity]])/SUM(Calculated_Ownership[[hares Calculated by Capital Injection/Sales]:[Shares Calculated Partner Equity]])</f>
        <v>0</v>
      </c>
      <c r="F28" s="28">
        <f>SUMIF(Investors_Once[Equity Name],Calculated_Ownership[[#This Row],[Name]],Investors_Once[Shares Calculated by Capital Injection/Sales In Current Round])+SUMIF(Investors_Monthly[Monthly Investor Name],Calculated_Ownership[[#This Row],[Name]],Investors_Monthly[Shares Calculated])</f>
        <v>0</v>
      </c>
      <c r="G28" s="28">
        <f>SUMIF(Investors_Once[Equity Name],Calculated_Ownership[[#This Row],[Name]],Investors_Once[Shares Calculated Partner Equity in Current Round])</f>
        <v>0</v>
      </c>
      <c r="H28" s="50"/>
    </row>
    <row r="29" spans="2:9" x14ac:dyDescent="0.25">
      <c r="B29" s="6" t="s">
        <v>53</v>
      </c>
      <c r="C29" s="6" t="s">
        <v>48</v>
      </c>
      <c r="D29" s="5">
        <f>SUM(Calculated_Ownership[[#This Row],[hares Calculated by Capital Injection/Sales]:[Shares Calculated Partner Equity]])/(SUM(Investors_Once[[Shares Calculated by Capital Injection/Sales In Current Round]:[Shares Calculated Partner Equity in Current Round]])+SUM(Investors_Monthly[Shares Calculated]))</f>
        <v>0</v>
      </c>
      <c r="E29" s="5">
        <f>SUM(Calculated_Ownership[[#This Row],[hares Calculated by Capital Injection/Sales]:[Shares Calculated Partner Equity]])/SUM(Calculated_Ownership[[hares Calculated by Capital Injection/Sales]:[Shares Calculated Partner Equity]])</f>
        <v>0</v>
      </c>
      <c r="F29" s="28">
        <f>SUMIF(Investors_Once[Equity Name],Calculated_Ownership[[#This Row],[Name]],Investors_Once[Shares Calculated by Capital Injection/Sales In Current Round])+SUMIF(Investors_Monthly[Monthly Investor Name],Calculated_Ownership[[#This Row],[Name]],Investors_Monthly[Shares Calculated])</f>
        <v>0</v>
      </c>
      <c r="G29" s="28">
        <f>SUMIF(Investors_Once[Equity Name],Calculated_Ownership[[#This Row],[Name]],Investors_Once[Shares Calculated Partner Equity in Current Round])</f>
        <v>0</v>
      </c>
      <c r="H29" s="50"/>
    </row>
    <row r="30" spans="2:9" x14ac:dyDescent="0.25">
      <c r="B30" s="6" t="s">
        <v>54</v>
      </c>
      <c r="C30" s="6" t="s">
        <v>48</v>
      </c>
      <c r="D30" s="5">
        <f>SUM(Calculated_Ownership[[#This Row],[hares Calculated by Capital Injection/Sales]:[Shares Calculated Partner Equity]])/(SUM(Investors_Once[[Shares Calculated by Capital Injection/Sales In Current Round]:[Shares Calculated Partner Equity in Current Round]])+SUM(Investors_Monthly[Shares Calculated]))</f>
        <v>0.41666666087962967</v>
      </c>
      <c r="E30" s="5">
        <f>SUM(Calculated_Ownership[[#This Row],[hares Calculated by Capital Injection/Sales]:[Shares Calculated Partner Equity]])/SUM(Calculated_Ownership[[hares Calculated by Capital Injection/Sales]:[Shares Calculated Partner Equity]])</f>
        <v>0.41666666666666669</v>
      </c>
      <c r="F30" s="28">
        <f>SUMIF(Investors_Once[Equity Name],Calculated_Ownership[[#This Row],[Name]],Investors_Once[Shares Calculated by Capital Injection/Sales In Current Round])+SUMIF(Investors_Monthly[Monthly Investor Name],Calculated_Ownership[[#This Row],[Name]],Investors_Monthly[Shares Calculated])</f>
        <v>0</v>
      </c>
      <c r="G30" s="28">
        <f>SUMIF(Investors_Once[Equity Name],Calculated_Ownership[[#This Row],[Name]],Investors_Once[Shares Calculated Partner Equity in Current Round])</f>
        <v>5000000</v>
      </c>
      <c r="H30" s="50"/>
    </row>
    <row r="31" spans="2:9" x14ac:dyDescent="0.25">
      <c r="B31" s="6" t="s">
        <v>55</v>
      </c>
      <c r="C31" s="6" t="s">
        <v>46</v>
      </c>
      <c r="D31" s="5">
        <f>SUM(Calculated_Ownership[[#This Row],[hares Calculated by Capital Injection/Sales]:[Shares Calculated Partner Equity]])/(SUM(Investors_Once[[Shares Calculated by Capital Injection/Sales In Current Round]:[Shares Calculated Partner Equity in Current Round]])+SUM(Investors_Monthly[Shares Calculated]))</f>
        <v>0</v>
      </c>
      <c r="E31" s="5">
        <f>SUM(Calculated_Ownership[[#This Row],[hares Calculated by Capital Injection/Sales]:[Shares Calculated Partner Equity]])/SUM(Calculated_Ownership[[hares Calculated by Capital Injection/Sales]:[Shares Calculated Partner Equity]])</f>
        <v>0</v>
      </c>
      <c r="F31" s="28">
        <f>SUMIF(Investors_Once[Equity Name],Calculated_Ownership[[#This Row],[Name]],Investors_Once[Shares Calculated by Capital Injection/Sales In Current Round])+SUMIF(Investors_Monthly[Monthly Investor Name],Calculated_Ownership[[#This Row],[Name]],Investors_Monthly[Shares Calculated])</f>
        <v>0</v>
      </c>
      <c r="G31" s="28">
        <f>SUMIF(Investors_Once[Equity Name],Calculated_Ownership[[#This Row],[Name]],Investors_Once[Shares Calculated Partner Equity in Current Round])</f>
        <v>0</v>
      </c>
      <c r="H31" s="50"/>
    </row>
    <row r="32" spans="2:9" x14ac:dyDescent="0.25">
      <c r="B32" s="6" t="s">
        <v>1</v>
      </c>
      <c r="C32" s="6" t="s">
        <v>46</v>
      </c>
      <c r="D32" s="5">
        <f>SUM(Calculated_Ownership[[#This Row],[hares Calculated by Capital Injection/Sales]:[Shares Calculated Partner Equity]])/(SUM(Investors_Once[[Shares Calculated by Capital Injection/Sales In Current Round]:[Shares Calculated Partner Equity in Current Round]])+SUM(Investors_Monthly[Shares Calculated]))</f>
        <v>2.0833333043981484E-2</v>
      </c>
      <c r="E32" s="5">
        <f>SUM(Calculated_Ownership[[#This Row],[hares Calculated by Capital Injection/Sales]:[Shares Calculated Partner Equity]])/SUM(Calculated_Ownership[[hares Calculated by Capital Injection/Sales]:[Shares Calculated Partner Equity]])</f>
        <v>2.0833333333333332E-2</v>
      </c>
      <c r="F32" s="28">
        <f>SUMIF(Investors_Once[Equity Name],Calculated_Ownership[[#This Row],[Name]],Investors_Once[Shares Calculated by Capital Injection/Sales In Current Round])+SUMIF(Investors_Monthly[Monthly Investor Name],Calculated_Ownership[[#This Row],[Name]],Investors_Monthly[Shares Calculated])</f>
        <v>0</v>
      </c>
      <c r="G32" s="28">
        <f>SUMIF(Investors_Once[Equity Name],Calculated_Ownership[[#This Row],[Name]],Investors_Once[Shares Calculated Partner Equity in Current Round])</f>
        <v>250000</v>
      </c>
      <c r="H32" s="50"/>
    </row>
    <row r="33" spans="2:97" x14ac:dyDescent="0.25">
      <c r="D33" s="15">
        <f>SUBTOTAL(109,Calculated_Ownership[Total Equity])</f>
        <v>0.99999998611111129</v>
      </c>
      <c r="E33" s="1">
        <f>SUBTOTAL(109,Calculated_Ownership[Weighted Equity])</f>
        <v>1</v>
      </c>
      <c r="F33" s="30">
        <f>SUBTOTAL(109,Calculated_Ownership[hares Calculated by Capital Injection/Sales])</f>
        <v>22500</v>
      </c>
      <c r="G33" s="30">
        <f>SUBTOTAL(109,Calculated_Ownership[Shares Calculated Partner Equity])</f>
        <v>11977500</v>
      </c>
    </row>
    <row r="34" spans="2:97" ht="30" x14ac:dyDescent="0.25">
      <c r="D34" s="12" t="s">
        <v>56</v>
      </c>
      <c r="E34" s="1">
        <f>1-Calculated_Ownership[[#Totals],[Total Equity]]</f>
        <v>1.3888888705793079E-8</v>
      </c>
    </row>
    <row r="35" spans="2:97" x14ac:dyDescent="0.25">
      <c r="D35" s="1"/>
    </row>
    <row r="36" spans="2:97" x14ac:dyDescent="0.25">
      <c r="B36" t="s">
        <v>0</v>
      </c>
      <c r="C36" t="s">
        <v>2</v>
      </c>
      <c r="D36" s="1" t="s">
        <v>57</v>
      </c>
      <c r="E36" t="s">
        <v>58</v>
      </c>
      <c r="F36" t="s">
        <v>59</v>
      </c>
      <c r="G36" t="s">
        <v>60</v>
      </c>
      <c r="H36" t="s">
        <v>61</v>
      </c>
      <c r="I36" t="s">
        <v>62</v>
      </c>
      <c r="J36" t="s">
        <v>63</v>
      </c>
      <c r="K36" t="s">
        <v>64</v>
      </c>
      <c r="L36" t="s">
        <v>65</v>
      </c>
      <c r="M36" t="s">
        <v>66</v>
      </c>
      <c r="N36" t="s">
        <v>188</v>
      </c>
      <c r="O36" t="s">
        <v>103</v>
      </c>
      <c r="P36" t="s">
        <v>104</v>
      </c>
      <c r="Q36" t="s">
        <v>105</v>
      </c>
      <c r="R36" t="s">
        <v>106</v>
      </c>
      <c r="S36" t="s">
        <v>107</v>
      </c>
      <c r="T36" t="s">
        <v>108</v>
      </c>
      <c r="U36" t="s">
        <v>109</v>
      </c>
      <c r="V36" t="s">
        <v>110</v>
      </c>
      <c r="W36" t="s">
        <v>111</v>
      </c>
      <c r="X36" t="s">
        <v>112</v>
      </c>
      <c r="Y36" t="s">
        <v>113</v>
      </c>
      <c r="Z36" s="3" t="s">
        <v>189</v>
      </c>
      <c r="AA36" s="3" t="s">
        <v>114</v>
      </c>
      <c r="AB36" s="3" t="s">
        <v>115</v>
      </c>
      <c r="AC36" s="3" t="s">
        <v>116</v>
      </c>
      <c r="AD36" s="3" t="s">
        <v>117</v>
      </c>
      <c r="AE36" s="3" t="s">
        <v>118</v>
      </c>
      <c r="AF36" s="3" t="s">
        <v>119</v>
      </c>
      <c r="AG36" s="3" t="s">
        <v>120</v>
      </c>
      <c r="AH36" s="3" t="s">
        <v>121</v>
      </c>
      <c r="AI36" s="3" t="s">
        <v>122</v>
      </c>
      <c r="AJ36" s="3" t="s">
        <v>123</v>
      </c>
      <c r="AK36" s="3" t="s">
        <v>124</v>
      </c>
      <c r="AL36" s="3" t="s">
        <v>190</v>
      </c>
      <c r="AM36" s="3" t="s">
        <v>125</v>
      </c>
      <c r="AN36" s="3" t="s">
        <v>126</v>
      </c>
      <c r="AO36" s="3" t="s">
        <v>127</v>
      </c>
      <c r="AP36" s="3" t="s">
        <v>128</v>
      </c>
      <c r="AQ36" s="3" t="s">
        <v>129</v>
      </c>
      <c r="AR36" s="3" t="s">
        <v>130</v>
      </c>
      <c r="AS36" s="3" t="s">
        <v>131</v>
      </c>
      <c r="AT36" s="3" t="s">
        <v>132</v>
      </c>
      <c r="AU36" s="3" t="s">
        <v>133</v>
      </c>
      <c r="AV36" s="3" t="s">
        <v>134</v>
      </c>
      <c r="AW36" s="3" t="s">
        <v>135</v>
      </c>
      <c r="AX36" s="3" t="s">
        <v>191</v>
      </c>
      <c r="AY36" s="3" t="s">
        <v>136</v>
      </c>
      <c r="AZ36" s="3" t="s">
        <v>137</v>
      </c>
      <c r="BA36" s="3" t="s">
        <v>138</v>
      </c>
      <c r="BB36" s="3" t="s">
        <v>139</v>
      </c>
      <c r="BC36" s="3" t="s">
        <v>140</v>
      </c>
      <c r="BD36" s="3" t="s">
        <v>141</v>
      </c>
      <c r="BE36" s="3" t="s">
        <v>142</v>
      </c>
      <c r="BF36" s="3" t="s">
        <v>143</v>
      </c>
      <c r="BG36" s="3" t="s">
        <v>144</v>
      </c>
      <c r="BH36" s="3" t="s">
        <v>145</v>
      </c>
      <c r="BI36" s="3" t="s">
        <v>146</v>
      </c>
      <c r="BJ36" s="3" t="s">
        <v>192</v>
      </c>
      <c r="BK36" s="3" t="s">
        <v>147</v>
      </c>
      <c r="BL36" s="3" t="s">
        <v>148</v>
      </c>
      <c r="BM36" s="3" t="s">
        <v>149</v>
      </c>
      <c r="BN36" s="3" t="s">
        <v>150</v>
      </c>
      <c r="BO36" s="3" t="s">
        <v>151</v>
      </c>
      <c r="BP36" s="3" t="s">
        <v>152</v>
      </c>
      <c r="BQ36" s="3" t="s">
        <v>153</v>
      </c>
      <c r="BR36" s="3" t="s">
        <v>154</v>
      </c>
      <c r="BS36" s="3" t="s">
        <v>155</v>
      </c>
      <c r="BT36" s="3" t="s">
        <v>156</v>
      </c>
      <c r="BU36" s="3" t="s">
        <v>157</v>
      </c>
      <c r="BV36" s="3" t="s">
        <v>67</v>
      </c>
      <c r="BW36" s="3" t="s">
        <v>68</v>
      </c>
      <c r="BX36" s="3" t="s">
        <v>69</v>
      </c>
      <c r="BY36" s="3" t="s">
        <v>70</v>
      </c>
      <c r="BZ36" s="3" t="s">
        <v>71</v>
      </c>
      <c r="CA36" s="3" t="s">
        <v>72</v>
      </c>
      <c r="CB36" s="3" t="s">
        <v>73</v>
      </c>
      <c r="CC36" s="3" t="s">
        <v>74</v>
      </c>
      <c r="CD36" s="3" t="s">
        <v>75</v>
      </c>
      <c r="CE36" s="3" t="s">
        <v>76</v>
      </c>
      <c r="CF36" s="3" t="s">
        <v>77</v>
      </c>
      <c r="CG36" s="3" t="s">
        <v>78</v>
      </c>
    </row>
    <row r="37" spans="2:97" x14ac:dyDescent="0.25">
      <c r="D37" s="1"/>
      <c r="N37">
        <f>SUM(Investors_Once[FY01_M01])+SUM(Investors_Monthly[FY01_M01])</f>
        <v>0</v>
      </c>
      <c r="O37">
        <f>SUM(Investors_Once[FY01_M02])+SUM(Investors_Monthly[FY01_M02])</f>
        <v>0</v>
      </c>
      <c r="P37">
        <f>SUM(Investors_Once[FY01_M03])+SUM(Investors_Monthly[FY01_M03])</f>
        <v>0</v>
      </c>
      <c r="Q37">
        <f>SUM(Investors_Once[FY01_M04])+SUM(Investors_Monthly[FY01_M04])</f>
        <v>0</v>
      </c>
      <c r="R37">
        <f>SUM(Investors_Once[FY01_M05])+SUM(Investors_Monthly[FY01_M05])</f>
        <v>0</v>
      </c>
      <c r="S37">
        <f>SUM(Investors_Once[FY01_M06])+SUM(Investors_Monthly[FY01_M06])</f>
        <v>0</v>
      </c>
      <c r="T37">
        <f>SUM(Investors_Once[FY01_M07])+SUM(Investors_Monthly[FY01_M07])</f>
        <v>0</v>
      </c>
      <c r="U37">
        <f>SUM(Investors_Once[FY01_M08])+SUM(Investors_Monthly[FY01_M08])</f>
        <v>0</v>
      </c>
      <c r="V37">
        <f>SUM(Investors_Once[FY01_M09])+SUM(Investors_Monthly[FY01_M09])</f>
        <v>0</v>
      </c>
      <c r="W37">
        <f>SUM(Investors_Once[FY01_M10])+SUM(Investors_Monthly[FY01_M10])</f>
        <v>0</v>
      </c>
      <c r="X37">
        <f>SUM(Investors_Once[FY01_M11])+SUM(Investors_Monthly[FY01_M11])</f>
        <v>0</v>
      </c>
      <c r="Y37">
        <f>SUM(Investors_Once[FY01_M12])+SUM(Investors_Monthly[FY01_M12])</f>
        <v>0</v>
      </c>
      <c r="Z37">
        <f>SUM(Investors_Once[FY02_M01])+SUM(Investors_Monthly[FY02_M01])</f>
        <v>0</v>
      </c>
      <c r="AA37">
        <f>SUM(Investors_Once[FY02_M02])+SUM(Investors_Monthly[FY02_M02])</f>
        <v>0</v>
      </c>
      <c r="AB37">
        <f>SUM(Investors_Once[FY02_M03])+SUM(Investors_Monthly[FY02_M03])</f>
        <v>0</v>
      </c>
      <c r="AC37">
        <f>SUM(Investors_Once[FY02_M04])+SUM(Investors_Monthly[FY02_M04])</f>
        <v>0</v>
      </c>
      <c r="AD37">
        <f>SUM(Investors_Once[FY02_M05])+SUM(Investors_Monthly[FY02_M05])</f>
        <v>0</v>
      </c>
      <c r="AE37">
        <f>SUM(Investors_Once[FY02_M06])+SUM(Investors_Monthly[FY02_M06])</f>
        <v>0</v>
      </c>
      <c r="AF37">
        <f>SUM(Investors_Once[FY02_M07])+SUM(Investors_Monthly[FY02_M07])</f>
        <v>0</v>
      </c>
      <c r="AG37">
        <f>SUM(Investors_Once[FY02_M08])+SUM(Investors_Monthly[FY02_M08])</f>
        <v>0</v>
      </c>
      <c r="AH37">
        <f>SUM(Investors_Once[FY02_M09])+SUM(Investors_Monthly[FY02_M09])</f>
        <v>0</v>
      </c>
      <c r="AI37">
        <f>SUM(Investors_Once[FY02_M10])+SUM(Investors_Monthly[FY02_M10])</f>
        <v>0</v>
      </c>
      <c r="AJ37">
        <f>SUM(Investors_Once[FY02_M11])+SUM(Investors_Monthly[FY02_M11])</f>
        <v>0</v>
      </c>
      <c r="AK37">
        <f>SUM(Investors_Once[FY02_M12])+SUM(Investors_Monthly[FY02_M12])</f>
        <v>0</v>
      </c>
      <c r="AL37">
        <f>SUM(Investors_Once[FY03_M01])+SUM(Investors_Monthly[FY03_M01])</f>
        <v>0</v>
      </c>
      <c r="AM37">
        <f>SUM(Investors_Once[FY03_M02])+SUM(Investors_Monthly[FY03_M02])</f>
        <v>0</v>
      </c>
      <c r="AN37">
        <f>SUM(Investors_Once[FY03_M03])+SUM(Investors_Monthly[FY03_M03])</f>
        <v>0</v>
      </c>
      <c r="AO37">
        <f>SUM(Investors_Once[FY03_M04])+SUM(Investors_Monthly[FY03_M04])</f>
        <v>0</v>
      </c>
      <c r="AP37">
        <f>SUM(Investors_Once[FY03_M05])+SUM(Investors_Monthly[FY03_M05])</f>
        <v>0</v>
      </c>
      <c r="AQ37">
        <f>SUM(Investors_Once[FY03_M06])+SUM(Investors_Monthly[FY03_M06])</f>
        <v>0</v>
      </c>
      <c r="AR37">
        <f>SUM(Investors_Once[FY03_M07])+SUM(Investors_Monthly[FY03_M07])</f>
        <v>0</v>
      </c>
      <c r="AS37">
        <f>SUM(Investors_Once[FY03_M08])+SUM(Investors_Monthly[FY03_M08])</f>
        <v>0</v>
      </c>
      <c r="AT37">
        <f>SUM(Investors_Once[FY03_M09])+SUM(Investors_Monthly[FY03_M09])</f>
        <v>0</v>
      </c>
      <c r="AU37">
        <f>SUM(Investors_Once[FY03_M10])+SUM(Investors_Monthly[FY03_M10])</f>
        <v>0</v>
      </c>
      <c r="AV37">
        <f>SUM(Investors_Once[FY03_M11])+SUM(Investors_Monthly[FY03_M11])</f>
        <v>0</v>
      </c>
      <c r="AW37">
        <f>SUM(Investors_Once[FY03_M12])+SUM(Investors_Monthly[FY03_M12])</f>
        <v>0</v>
      </c>
      <c r="AX37">
        <f>SUM(Investors_Once[FY04_M01])+SUM(Investors_Monthly[FY04_M01])</f>
        <v>0</v>
      </c>
      <c r="AY37">
        <f>SUM(Investors_Once[FY04_M02])+SUM(Investors_Monthly[FY04_M02])</f>
        <v>0</v>
      </c>
      <c r="AZ37">
        <f>SUM(Investors_Once[FY04_M03])+SUM(Investors_Monthly[FY04_M03])</f>
        <v>0</v>
      </c>
      <c r="BA37">
        <f>SUM(Investors_Once[FY04_M04])+SUM(Investors_Monthly[FY04_M04])</f>
        <v>0</v>
      </c>
      <c r="BB37">
        <f>SUM(Investors_Once[FY04_M05])+SUM(Investors_Monthly[FY04_M05])</f>
        <v>0</v>
      </c>
      <c r="BC37">
        <f>SUM(Investors_Once[FY04_M06])+SUM(Investors_Monthly[FY04_M06])</f>
        <v>1</v>
      </c>
      <c r="BD37">
        <f>SUM(Investors_Once[FY04_M07])+SUM(Investors_Monthly[FY04_M07])</f>
        <v>0</v>
      </c>
      <c r="BE37">
        <f>SUM(Investors_Once[FY04_M08])+SUM(Investors_Monthly[FY04_M08])</f>
        <v>0</v>
      </c>
      <c r="BF37">
        <f>SUM(Investors_Once[FY04_M09])+SUM(Investors_Monthly[FY04_M09])</f>
        <v>0</v>
      </c>
      <c r="BG37">
        <f>SUM(Investors_Once[FY04_M10])+SUM(Investors_Monthly[FY04_M10])</f>
        <v>0</v>
      </c>
      <c r="BH37">
        <f>SUM(Investors_Once[FY04_M11])+SUM(Investors_Monthly[FY04_M11])</f>
        <v>0</v>
      </c>
      <c r="BI37">
        <f>SUM(Investors_Once[FY04_M12])+SUM(Investors_Monthly[FY04_M12])</f>
        <v>0</v>
      </c>
      <c r="BJ37">
        <f>SUM(Investors_Once[FY05_M01])+SUM(Investors_Monthly[FY05_M01])</f>
        <v>0</v>
      </c>
      <c r="BK37">
        <f>SUM(Investors_Once[FY05_M02])+SUM(Investors_Monthly[FY05_M02])</f>
        <v>0</v>
      </c>
      <c r="BL37">
        <f>SUM(Investors_Once[FY05_M03])+SUM(Investors_Monthly[FY05_M03])</f>
        <v>0</v>
      </c>
      <c r="BM37">
        <f>SUM(Investors_Once[FY05_M04])+SUM(Investors_Monthly[FY05_M04])</f>
        <v>0</v>
      </c>
      <c r="BN37">
        <f>SUM(Investors_Once[FY05_M05])+SUM(Investors_Monthly[FY05_M05])</f>
        <v>0</v>
      </c>
      <c r="BO37">
        <f>SUM(Investors_Once[FY05_M06])+SUM(Investors_Monthly[FY05_M06])</f>
        <v>0</v>
      </c>
      <c r="BP37">
        <f>SUM(Investors_Once[FY05_M07])+SUM(Investors_Monthly[FY05_M07])</f>
        <v>0</v>
      </c>
      <c r="BQ37">
        <f>SUM(Investors_Once[FY05_M08])+SUM(Investors_Monthly[FY05_M08])</f>
        <v>0</v>
      </c>
      <c r="BR37">
        <f>SUM(Investors_Once[FY05_M09])+SUM(Investors_Monthly[FY05_M09])</f>
        <v>0</v>
      </c>
      <c r="BS37">
        <f>SUM(Investors_Once[FY05_M10])+SUM(Investors_Monthly[FY05_M10])</f>
        <v>0</v>
      </c>
      <c r="BT37">
        <f>SUM(Investors_Once[FY05_M11])+SUM(Investors_Monthly[FY05_M11])</f>
        <v>0</v>
      </c>
      <c r="BU37">
        <f>SUM(Investors_Once[FY05_M12])+SUM(Investors_Monthly[FY05_M12])</f>
        <v>0</v>
      </c>
      <c r="BV37">
        <f>SUM(Investors_Once[FY06_M01])+SUM(Investors_Monthly[FY06_M01])</f>
        <v>0</v>
      </c>
      <c r="BW37">
        <f>SUM(Investors_Once[FY06_M02])+SUM(Investors_Monthly[FY06_M02])</f>
        <v>0</v>
      </c>
      <c r="BX37">
        <f>SUM(Investors_Once[FY06_M03])+SUM(Investors_Monthly[FY06_M03])</f>
        <v>0</v>
      </c>
      <c r="BY37">
        <f>SUM(Investors_Once[FY06_M04])+SUM(Investors_Monthly[FY06_M04])</f>
        <v>0</v>
      </c>
      <c r="BZ37">
        <f>SUM(Investors_Once[FY06_M05])+SUM(Investors_Monthly[FY06_M05])</f>
        <v>0</v>
      </c>
      <c r="CA37">
        <f>SUM(Investors_Once[FY06_M06])+SUM(Investors_Monthly[FY06_M06])</f>
        <v>0</v>
      </c>
      <c r="CB37">
        <f>SUM(Investors_Once[FY06_M07])+SUM(Investors_Monthly[FY06_M07])</f>
        <v>0</v>
      </c>
      <c r="CC37">
        <f>SUM(Investors_Once[FY06_M08])+SUM(Investors_Monthly[FY06_M08])</f>
        <v>0</v>
      </c>
      <c r="CD37">
        <f>SUM(Investors_Once[FY06_M09])+SUM(Investors_Monthly[FY06_M09])</f>
        <v>0</v>
      </c>
      <c r="CE37">
        <f>SUM(Investors_Once[FY06_M10])+SUM(Investors_Monthly[FY06_M10])</f>
        <v>0</v>
      </c>
      <c r="CF37">
        <f>SUM(Investors_Once[FY06_M11])+SUM(Investors_Monthly[FY06_M11])</f>
        <v>0</v>
      </c>
      <c r="CG37">
        <f>SUM(Investors_Once[FY06_M12])+SUM(Investors_Monthly[FY06_M12])</f>
        <v>0</v>
      </c>
    </row>
    <row r="38" spans="2:97" x14ac:dyDescent="0.25">
      <c r="D38" s="1"/>
    </row>
    <row r="39" spans="2:97" x14ac:dyDescent="0.25">
      <c r="B39" t="s">
        <v>79</v>
      </c>
      <c r="C39" t="s">
        <v>80</v>
      </c>
    </row>
    <row r="40" spans="2:97" ht="75" x14ac:dyDescent="0.25">
      <c r="B40" t="s">
        <v>81</v>
      </c>
      <c r="C40" t="s">
        <v>82</v>
      </c>
      <c r="D40" s="17" t="s">
        <v>83</v>
      </c>
      <c r="E40" s="17" t="s">
        <v>84</v>
      </c>
      <c r="F40" s="17" t="s">
        <v>85</v>
      </c>
      <c r="G40" s="17" t="s">
        <v>86</v>
      </c>
      <c r="H40" s="17" t="s">
        <v>87</v>
      </c>
      <c r="I40" s="17" t="s">
        <v>88</v>
      </c>
      <c r="J40" s="17" t="s">
        <v>89</v>
      </c>
      <c r="K40" s="17" t="s">
        <v>90</v>
      </c>
      <c r="L40" s="17" t="s">
        <v>424</v>
      </c>
      <c r="M40" s="17" t="s">
        <v>423</v>
      </c>
      <c r="N40" s="17" t="s">
        <v>91</v>
      </c>
      <c r="O40" s="17" t="s">
        <v>92</v>
      </c>
      <c r="P40" s="17" t="s">
        <v>93</v>
      </c>
      <c r="Q40" t="s">
        <v>94</v>
      </c>
      <c r="R40" t="s">
        <v>95</v>
      </c>
      <c r="S40" t="s">
        <v>96</v>
      </c>
      <c r="T40" t="s">
        <v>97</v>
      </c>
      <c r="U40" t="s">
        <v>98</v>
      </c>
      <c r="V40" t="s">
        <v>99</v>
      </c>
      <c r="W40" t="s">
        <v>100</v>
      </c>
      <c r="X40" t="s">
        <v>101</v>
      </c>
      <c r="Y40" t="s">
        <v>102</v>
      </c>
      <c r="Z40" t="s">
        <v>188</v>
      </c>
      <c r="AA40" t="s">
        <v>103</v>
      </c>
      <c r="AB40" t="s">
        <v>104</v>
      </c>
      <c r="AC40" t="s">
        <v>105</v>
      </c>
      <c r="AD40" t="s">
        <v>106</v>
      </c>
      <c r="AE40" t="s">
        <v>107</v>
      </c>
      <c r="AF40" t="s">
        <v>108</v>
      </c>
      <c r="AG40" t="s">
        <v>109</v>
      </c>
      <c r="AH40" t="s">
        <v>110</v>
      </c>
      <c r="AI40" t="s">
        <v>111</v>
      </c>
      <c r="AJ40" t="s">
        <v>112</v>
      </c>
      <c r="AK40" t="s">
        <v>113</v>
      </c>
      <c r="AL40" s="3" t="s">
        <v>189</v>
      </c>
      <c r="AM40" s="3" t="s">
        <v>114</v>
      </c>
      <c r="AN40" s="3" t="s">
        <v>115</v>
      </c>
      <c r="AO40" s="3" t="s">
        <v>116</v>
      </c>
      <c r="AP40" s="3" t="s">
        <v>117</v>
      </c>
      <c r="AQ40" s="3" t="s">
        <v>118</v>
      </c>
      <c r="AR40" s="3" t="s">
        <v>119</v>
      </c>
      <c r="AS40" s="3" t="s">
        <v>120</v>
      </c>
      <c r="AT40" s="3" t="s">
        <v>121</v>
      </c>
      <c r="AU40" s="3" t="s">
        <v>122</v>
      </c>
      <c r="AV40" s="3" t="s">
        <v>123</v>
      </c>
      <c r="AW40" s="3" t="s">
        <v>124</v>
      </c>
      <c r="AX40" s="3" t="s">
        <v>190</v>
      </c>
      <c r="AY40" s="3" t="s">
        <v>125</v>
      </c>
      <c r="AZ40" s="3" t="s">
        <v>126</v>
      </c>
      <c r="BA40" s="3" t="s">
        <v>127</v>
      </c>
      <c r="BB40" s="3" t="s">
        <v>128</v>
      </c>
      <c r="BC40" s="3" t="s">
        <v>129</v>
      </c>
      <c r="BD40" s="3" t="s">
        <v>130</v>
      </c>
      <c r="BE40" s="3" t="s">
        <v>131</v>
      </c>
      <c r="BF40" s="3" t="s">
        <v>132</v>
      </c>
      <c r="BG40" s="3" t="s">
        <v>133</v>
      </c>
      <c r="BH40" s="3" t="s">
        <v>134</v>
      </c>
      <c r="BI40" s="3" t="s">
        <v>135</v>
      </c>
      <c r="BJ40" s="3" t="s">
        <v>191</v>
      </c>
      <c r="BK40" s="3" t="s">
        <v>136</v>
      </c>
      <c r="BL40" s="3" t="s">
        <v>137</v>
      </c>
      <c r="BM40" s="3" t="s">
        <v>138</v>
      </c>
      <c r="BN40" s="3" t="s">
        <v>139</v>
      </c>
      <c r="BO40" s="3" t="s">
        <v>140</v>
      </c>
      <c r="BP40" s="3" t="s">
        <v>141</v>
      </c>
      <c r="BQ40" s="3" t="s">
        <v>142</v>
      </c>
      <c r="BR40" s="3" t="s">
        <v>143</v>
      </c>
      <c r="BS40" s="3" t="s">
        <v>144</v>
      </c>
      <c r="BT40" s="3" t="s">
        <v>145</v>
      </c>
      <c r="BU40" s="3" t="s">
        <v>146</v>
      </c>
      <c r="BV40" s="3" t="s">
        <v>192</v>
      </c>
      <c r="BW40" s="3" t="s">
        <v>147</v>
      </c>
      <c r="BX40" s="3" t="s">
        <v>148</v>
      </c>
      <c r="BY40" s="3" t="s">
        <v>149</v>
      </c>
      <c r="BZ40" s="3" t="s">
        <v>150</v>
      </c>
      <c r="CA40" s="3" t="s">
        <v>151</v>
      </c>
      <c r="CB40" s="3" t="s">
        <v>152</v>
      </c>
      <c r="CC40" s="3" t="s">
        <v>153</v>
      </c>
      <c r="CD40" s="3" t="s">
        <v>154</v>
      </c>
      <c r="CE40" s="3" t="s">
        <v>155</v>
      </c>
      <c r="CF40" s="3" t="s">
        <v>156</v>
      </c>
      <c r="CG40" s="3" t="s">
        <v>157</v>
      </c>
      <c r="CH40" s="3" t="s">
        <v>193</v>
      </c>
      <c r="CI40" s="3" t="s">
        <v>158</v>
      </c>
      <c r="CJ40" s="3" t="s">
        <v>159</v>
      </c>
      <c r="CK40" s="3" t="s">
        <v>160</v>
      </c>
      <c r="CL40" s="3" t="s">
        <v>161</v>
      </c>
      <c r="CM40" s="3" t="s">
        <v>162</v>
      </c>
      <c r="CN40" s="3" t="s">
        <v>163</v>
      </c>
      <c r="CO40" s="3" t="s">
        <v>164</v>
      </c>
      <c r="CP40" s="3" t="s">
        <v>165</v>
      </c>
      <c r="CQ40" s="3" t="s">
        <v>166</v>
      </c>
      <c r="CR40" s="3" t="s">
        <v>167</v>
      </c>
      <c r="CS40" s="3" t="s">
        <v>168</v>
      </c>
    </row>
    <row r="41" spans="2:97" x14ac:dyDescent="0.25">
      <c r="B41" s="6" t="s">
        <v>47</v>
      </c>
      <c r="C41" s="6" t="s">
        <v>169</v>
      </c>
      <c r="D41" s="11">
        <v>44942</v>
      </c>
      <c r="E41" s="48">
        <f>IF(ISBLANK(Investors_Once[[#This Row],[Vesting Date with Milestone Clause]]),"",EOMONTH(Investors_Once[[#This Row],[Vesting Date with Milestone Clause]],0))</f>
        <v>44957</v>
      </c>
      <c r="F41" s="24">
        <v>45000</v>
      </c>
      <c r="G41" s="24"/>
      <c r="H41" s="31"/>
      <c r="I41" s="24">
        <v>955000</v>
      </c>
      <c r="J41" s="24"/>
      <c r="K41" s="24"/>
      <c r="L41" s="24"/>
      <c r="M41" s="55"/>
      <c r="N41" s="24"/>
      <c r="O41" s="24"/>
      <c r="P41" s="24"/>
      <c r="Q41" s="29">
        <f>Investors_Once[[#This Row],[Injected Capital Post Money Evaluation]]+Investors_Once[[#This Row],[Investment Discounted From Future Priced Round]]/(1-Investors_Once[[#This Row],[% Discount from Round once the round is Priced]])</f>
        <v>45000</v>
      </c>
      <c r="R41" s="29">
        <f>SUM(Investors_Once[[#This Row],[Active Investor IP Value Created Equity]],Investors_Once[[#This Row],[Sweat Equity IP Value Contributed(alternative to Salary)]],Investors_Once[[#This Row],[Assets With Position ]])+Investors_Once[[#This Row],[Reserve Value Without Position]]</f>
        <v>955000</v>
      </c>
      <c r="S41" s="28">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22500</v>
      </c>
      <c r="T41"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477500</v>
      </c>
      <c r="U41"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41"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2.2499999999999998E-3</v>
      </c>
      <c r="W41"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4.7750000000000001E-2</v>
      </c>
      <c r="X41" s="10">
        <f>YEAR(Investors_Once[[#This Row],[Vesting Date with Milestone Clause]])</f>
        <v>2023</v>
      </c>
      <c r="Y41" s="10">
        <f>MONTH(Investors_Once[[#This Row],[Vesting Date with Milestone Clause]])</f>
        <v>1</v>
      </c>
      <c r="Z41" s="10" t="str">
        <f>IFERROR(IF(EOMONTH(Investors_Once[[#This Row],[Vesting Date with Milestone Clause]],0)=EOMONTH(FY01_M01,0),Investors_Once[[#This Row],[Injected Capital Post Money Evaluation]],""),"")</f>
        <v/>
      </c>
      <c r="AA41" s="10" t="str">
        <f>IFERROR(IF(EOMONTH(Investors_Once[[#This Row],[Vesting Date with Milestone Clause]],0)=EOMONTH(FY01_M02,0),Investors_Once[[#This Row],[Injected Capital Post Money Evaluation]]+Investors_Once[[#This Row],[Operations Net]],""),"")</f>
        <v/>
      </c>
      <c r="AB41" s="10" t="str">
        <f>IFERROR(IF(EOMONTH(Investors_Once[[#This Row],[Vesting Date with Milestone Clause]],0)=EOMONTH(FY01_M03,0),Investors_Once[[#This Row],[Injected Capital Post Money Evaluation]]+Investors_Once[[#This Row],[Operations Net]],""),"")</f>
        <v/>
      </c>
      <c r="AC41" s="10" t="str">
        <f>IFERROR(IF(EOMONTH(Investors_Once[[#This Row],[Vesting Date with Milestone Clause]],0)=EOMONTH(FY01_M04,0),Investors_Once[[#This Row],[Injected Capital Post Money Evaluation]]+Investors_Once[[#This Row],[Operations Net]],""),"")</f>
        <v/>
      </c>
      <c r="AD41" s="10" t="str">
        <f>IFERROR(IF(EOMONTH(Investors_Once[[#This Row],[Vesting Date with Milestone Clause]],0)=EOMONTH(FY01_M05,0),Investors_Once[[#This Row],[Injected Capital Post Money Evaluation]]+Investors_Once[[#This Row],[Operations Net]],""),"")</f>
        <v/>
      </c>
      <c r="AE41" s="10" t="str">
        <f>IFERROR(IF(EOMONTH(Investors_Once[[#This Row],[Vesting Date with Milestone Clause]],0)=EOMONTH(FY01_M06,0),Investors_Once[[#This Row],[Injected Capital Post Money Evaluation]]+Investors_Once[[#This Row],[Operations Net]],""),"")</f>
        <v/>
      </c>
      <c r="AF41" s="10" t="str">
        <f>IFERROR(IF(EOMONTH(Investors_Once[[#This Row],[Vesting Date with Milestone Clause]],0)=EOMONTH(FY01_M07,0),Investors_Once[[#This Row],[Injected Capital Post Money Evaluation]]+Investors_Once[[#This Row],[Operations Net]],""),"")</f>
        <v/>
      </c>
      <c r="AG41" s="10" t="str">
        <f>IFERROR(IF(EOMONTH(Investors_Once[[#This Row],[Vesting Date with Milestone Clause]],0)=EOMONTH(FY01_M08,0),Investors_Once[[#This Row],[Injected Capital Post Money Evaluation]]+Investors_Once[[#This Row],[Operations Net]],""),"")</f>
        <v/>
      </c>
      <c r="AH41" s="10" t="str">
        <f>IFERROR(IF(EOMONTH(Investors_Once[[#This Row],[Vesting Date with Milestone Clause]],0)=EOMONTH(FY01_M09,0),Investors_Once[[#This Row],[Injected Capital Post Money Evaluation]]+Investors_Once[[#This Row],[Operations Net]],""),"")</f>
        <v/>
      </c>
      <c r="AI41" s="10" t="str">
        <f>IFERROR(IF(EOMONTH(Investors_Once[[#This Row],[Vesting Date with Milestone Clause]],0)=EOMONTH(FY01_M10,0),Investors_Once[[#This Row],[Injected Capital Post Money Evaluation]]+Investors_Once[[#This Row],[Operations Net]],""),"")</f>
        <v/>
      </c>
      <c r="AJ41" s="10" t="str">
        <f>IFERROR(IF(EOMONTH(Investors_Once[[#This Row],[Vesting Date with Milestone Clause]],0)=EOMONTH(FY01_M11,0),Investors_Once[[#This Row],[Injected Capital Post Money Evaluation]]+Investors_Once[[#This Row],[Operations Net]],""),"")</f>
        <v/>
      </c>
      <c r="AK41" s="10" t="str">
        <f>IFERROR(IF(EOMONTH(Investors_Once[[#This Row],[Vesting Date with Milestone Clause]],0)=EOMONTH(FY01_M12,0),Investors_Once[[#This Row],[Injected Capital Post Money Evaluation]]+Investors_Once[[#This Row],[Operations Net]],""),"")</f>
        <v/>
      </c>
      <c r="AL41" s="10" t="str">
        <f>IFERROR(IF(EOMONTH(Investors_Once[[#This Row],[Vesting Date with Milestone Clause]],0)=EOMONTH(FY02_M01,0),Investors_Once[[#This Row],[Injected Capital Post Money Evaluation]]+Investors_Once[[#This Row],[Operations Net]],""),"")</f>
        <v/>
      </c>
      <c r="AM41" s="10" t="str">
        <f>IFERROR(IF(EOMONTH(Investors_Once[[#This Row],[Vesting Date with Milestone Clause]],0)=EOMONTH(FY02_M02,0),Investors_Once[[#This Row],[Injected Capital Post Money Evaluation]]+Investors_Once[[#This Row],[Operations Net]],""),"")</f>
        <v/>
      </c>
      <c r="AN41" s="10" t="str">
        <f>IFERROR(IF(EOMONTH(Investors_Once[[#This Row],[Vesting Date with Milestone Clause]],0)=EOMONTH(FY02_M03,0),Investors_Once[[#This Row],[Injected Capital Post Money Evaluation]]+Investors_Once[[#This Row],[Operations Net]],""),"")</f>
        <v/>
      </c>
      <c r="AO41" s="10" t="str">
        <f>IFERROR(IF(EOMONTH(Investors_Once[[#This Row],[Vesting Date with Milestone Clause]],0)=EOMONTH(FY02_M04,0),Investors_Once[[#This Row],[Injected Capital Post Money Evaluation]]+Investors_Once[[#This Row],[Operations Net]],""),"")</f>
        <v/>
      </c>
      <c r="AP41" s="10" t="str">
        <f>IFERROR(IF(EOMONTH(Investors_Once[[#This Row],[Vesting Date with Milestone Clause]],0)=EOMONTH(FY02_M05,0),Investors_Once[[#This Row],[Injected Capital Post Money Evaluation]]+Investors_Once[[#This Row],[Operations Net]],""),"")</f>
        <v/>
      </c>
      <c r="AQ41" s="10" t="str">
        <f>IFERROR(IF(EOMONTH(Investors_Once[[#This Row],[Vesting Date with Milestone Clause]],0)=EOMONTH(FY02_M06,0),Investors_Once[[#This Row],[Injected Capital Post Money Evaluation]]+Investors_Once[[#This Row],[Operations Net]],""),"")</f>
        <v/>
      </c>
      <c r="AR41" s="10" t="str">
        <f>IFERROR(IF(EOMONTH(Investors_Once[[#This Row],[Vesting Date with Milestone Clause]],0)=EOMONTH(FY02_M07,0),Investors_Once[[#This Row],[Injected Capital Post Money Evaluation]]+Investors_Once[[#This Row],[Operations Net]],""),"")</f>
        <v/>
      </c>
      <c r="AS41" s="10" t="str">
        <f>IFERROR(IF(EOMONTH(Investors_Once[[#This Row],[Vesting Date with Milestone Clause]],0)=EOMONTH(FY02_M08,0),Investors_Once[[#This Row],[Injected Capital Post Money Evaluation]]+Investors_Once[[#This Row],[Operations Net]],""),"")</f>
        <v/>
      </c>
      <c r="AT41" s="10" t="str">
        <f>IFERROR(IF(EOMONTH(Investors_Once[[#This Row],[Vesting Date with Milestone Clause]],0)=EOMONTH(FY02_M09,0),Investors_Once[[#This Row],[Injected Capital Post Money Evaluation]]+Investors_Once[[#This Row],[Operations Net]],""),"")</f>
        <v/>
      </c>
      <c r="AU41" s="10" t="str">
        <f>IFERROR(IF(EOMONTH(Investors_Once[[#This Row],[Vesting Date with Milestone Clause]],0)=EOMONTH(FY02_M10,0),Investors_Once[[#This Row],[Injected Capital Post Money Evaluation]]+Investors_Once[[#This Row],[Operations Net]],""),"")</f>
        <v/>
      </c>
      <c r="AV41" s="10" t="str">
        <f>IFERROR(IF(EOMONTH(Investors_Once[[#This Row],[Vesting Date with Milestone Clause]],0)=EOMONTH(FY02_M11,0),Investors_Once[[#This Row],[Injected Capital Post Money Evaluation]]+Investors_Once[[#This Row],[Operations Net]],""),"")</f>
        <v/>
      </c>
      <c r="AW41" s="10" t="str">
        <f>IFERROR(IF(EOMONTH(Investors_Once[[#This Row],[Vesting Date with Milestone Clause]],0)=EOMONTH(FY02_M12,0),Investors_Once[[#This Row],[Injected Capital Post Money Evaluation]]+Investors_Once[[#This Row],[Operations Net]],""),"")</f>
        <v/>
      </c>
      <c r="AX41" s="10" t="str" cm="1">
        <f t="array" ref="AX41">IFERROR(IF(EOMONTH(Investors_Once[[#This Row],[Vesting Date with Milestone Clause]],0)=EOMONTH(FY03_M1,0),Investors_Once[[#This Row],[Injected Capital Post Money Evaluation]]+Investors_Once[[#This Row],[Operations Net]],""),"")</f>
        <v/>
      </c>
      <c r="AY41" s="10" t="str">
        <f>IFERROR(IF(EOMONTH(Investors_Once[[#This Row],[Vesting Date with Milestone Clause]],0)=EOMONTH(FY03_M02,0),Investors_Once[[#This Row],[Injected Capital Post Money Evaluation]]+Investors_Once[[#This Row],[Operations Net]],""),"")</f>
        <v/>
      </c>
      <c r="AZ41" s="10" t="str">
        <f>IFERROR(IF(EOMONTH(Investors_Once[[#This Row],[Vesting Date with Milestone Clause]],0)=EOMONTH(FY03_M03,0),Investors_Once[[#This Row],[Injected Capital Post Money Evaluation]]+Investors_Once[[#This Row],[Operations Net]],""),"")</f>
        <v/>
      </c>
      <c r="BA41" s="10" t="str">
        <f>IFERROR(IF(EOMONTH(Investors_Once[[#This Row],[Vesting Date with Milestone Clause]],0)=EOMONTH(FY03_M04,0),Investors_Once[[#This Row],[Injected Capital Post Money Evaluation]]+Investors_Once[[#This Row],[Operations Net]],""),"")</f>
        <v/>
      </c>
      <c r="BB41" s="10" t="str">
        <f>IFERROR(IF(EOMONTH(Investors_Once[[#This Row],[Vesting Date with Milestone Clause]],0)=EOMONTH(FY03_M05,0),Investors_Once[[#This Row],[Injected Capital Post Money Evaluation]]+Investors_Once[[#This Row],[Operations Net]],""),"")</f>
        <v/>
      </c>
      <c r="BC41" s="10" t="str">
        <f>IFERROR(IF(EOMONTH(Investors_Once[[#This Row],[Vesting Date with Milestone Clause]],0)=EOMONTH(FY03_M06,0),Investors_Once[[#This Row],[Injected Capital Post Money Evaluation]]+Investors_Once[[#This Row],[Operations Net]],""),"")</f>
        <v/>
      </c>
      <c r="BD41" s="10" t="str">
        <f>IFERROR(IF(EOMONTH(Investors_Once[[#This Row],[Vesting Date with Milestone Clause]],0)=EOMONTH(FY03_M07,0),Investors_Once[[#This Row],[Injected Capital Post Money Evaluation]]+Investors_Once[[#This Row],[Operations Net]],""),"")</f>
        <v/>
      </c>
      <c r="BE41" s="10" t="str">
        <f>IFERROR(IF(EOMONTH(Investors_Once[[#This Row],[Vesting Date with Milestone Clause]],0)=EOMONTH(FY03_M08,0),Investors_Once[[#This Row],[Injected Capital Post Money Evaluation]]+Investors_Once[[#This Row],[Operations Net]],""),"")</f>
        <v/>
      </c>
      <c r="BF41" s="10" t="str">
        <f>IFERROR(IF(EOMONTH(Investors_Once[[#This Row],[Vesting Date with Milestone Clause]],0)=EOMONTH(FY03_M09,0),Investors_Once[[#This Row],[Injected Capital Post Money Evaluation]]+Investors_Once[[#This Row],[Operations Net]],""),"")</f>
        <v/>
      </c>
      <c r="BG41" s="10" t="str">
        <f>IFERROR(IF(EOMONTH(Investors_Once[[#This Row],[Vesting Date with Milestone Clause]],0)=EOMONTH(FY03_M10,0),Investors_Once[[#This Row],[Injected Capital Post Money Evaluation]]+Investors_Once[[#This Row],[Operations Net]],""),"")</f>
        <v/>
      </c>
      <c r="BH41" s="10" t="str">
        <f>IFERROR(IF(EOMONTH(Investors_Once[[#This Row],[Vesting Date with Milestone Clause]],0)=EOMONTH(FY03_M11,0),Investors_Once[[#This Row],[Injected Capital Post Money Evaluation]]+Investors_Once[[#This Row],[Operations Net]],""),"")</f>
        <v/>
      </c>
      <c r="BI41" s="10" t="str">
        <f>IFERROR(IF(EOMONTH(Investors_Once[[#This Row],[Vesting Date with Milestone Clause]],0)=EOMONTH(FY03_M12,0),Investors_Once[[#This Row],[Injected Capital Post Money Evaluation]]+Investors_Once[[#This Row],[Operations Net]],""),"")</f>
        <v/>
      </c>
      <c r="BJ41" s="18" t="str" cm="1">
        <f t="array" ref="BJ41">IFERROR(IF(EOMONTH(Investors_Once[[#This Row],[Vesting Date with Milestone Clause]],0)=EOMONTH(FY04_M1,0),Investors_Once[[#This Row],[Injected Capital Post Money Evaluation]]+Investors_Once[[#This Row],[Operations Net]],""),"")</f>
        <v/>
      </c>
      <c r="BK41" s="18" t="str">
        <f>IFERROR(IF(EOMONTH(Investors_Once[[#This Row],[Vesting Date with Milestone Clause]],0)=EOMONTH(FY04_M02,0),Investors_Once[[#This Row],[Injected Capital Post Money Evaluation]]+Investors_Once[[#This Row],[Operations Net]],""),"")</f>
        <v/>
      </c>
      <c r="BL41" s="18" t="str">
        <f>IFERROR(IF(EOMONTH(Investors_Once[[#This Row],[Vesting Date with Milestone Clause]],0)=EOMONTH(FY04_M03,0),Investors_Once[[#This Row],[Injected Capital Post Money Evaluation]]+Investors_Once[[#This Row],[Operations Net]],""),"")</f>
        <v/>
      </c>
      <c r="BM41" s="18" t="str">
        <f>IFERROR(IF(EOMONTH(Investors_Once[[#This Row],[Vesting Date with Milestone Clause]],0)=EOMONTH(FY04_M04,0),Investors_Once[[#This Row],[Injected Capital Post Money Evaluation]]+Investors_Once[[#This Row],[Operations Net]],""),"")</f>
        <v/>
      </c>
      <c r="BN41" s="18" t="str">
        <f>IFERROR(IF(EOMONTH(Investors_Once[[#This Row],[Vesting Date with Milestone Clause]],0)=EOMONTH(FY04_M05,0),Investors_Once[[#This Row],[Injected Capital Post Money Evaluation]]+Investors_Once[[#This Row],[Operations Net]],""),"")</f>
        <v/>
      </c>
      <c r="BO41" s="18" t="str">
        <f>IFERROR(IF(EOMONTH(Investors_Once[[#This Row],[Vesting Date with Milestone Clause]],0)=EOMONTH(FY04_M06,0),Investors_Once[[#This Row],[Injected Capital Post Money Evaluation]]+Investors_Once[[#This Row],[Operations Net]],""),"")</f>
        <v/>
      </c>
      <c r="BP41" s="18" t="str">
        <f>IFERROR(IF(EOMONTH(Investors_Once[[#This Row],[Vesting Date with Milestone Clause]],0)=EOMONTH(FY04_M07,0),Investors_Once[[#This Row],[Injected Capital Post Money Evaluation]]+Investors_Once[[#This Row],[Operations Net]],""),"")</f>
        <v/>
      </c>
      <c r="BQ41" s="18" t="str">
        <f>IFERROR(IF(EOMONTH(Investors_Once[[#This Row],[Vesting Date with Milestone Clause]],0)=EOMONTH(FY04_M08,0),Investors_Once[[#This Row],[Injected Capital Post Money Evaluation]]+Investors_Once[[#This Row],[Operations Net]],""),"")</f>
        <v/>
      </c>
      <c r="BR41" s="18" t="str">
        <f>IFERROR(IF(EOMONTH(Investors_Once[[#This Row],[Vesting Date with Milestone Clause]],0)=EOMONTH(FY04_M09,0),Investors_Once[[#This Row],[Injected Capital Post Money Evaluation]]+Investors_Once[[#This Row],[Operations Net]],""),"")</f>
        <v/>
      </c>
      <c r="BS41" s="18" t="str">
        <f>IFERROR(IF(EOMONTH(Investors_Once[[#This Row],[Vesting Date with Milestone Clause]],0)=EOMONTH(FY04_M10,0),Investors_Once[[#This Row],[Injected Capital Post Money Evaluation]]+Investors_Once[[#This Row],[Operations Net]],""),"")</f>
        <v/>
      </c>
      <c r="BT41" s="18" t="str">
        <f>IFERROR(IF(EOMONTH(Investors_Once[[#This Row],[Vesting Date with Milestone Clause]],0)=EOMONTH(FY04_M11,0),Investors_Once[[#This Row],[Injected Capital Post Money Evaluation]]+Investors_Once[[#This Row],[Operations Net]],""),"")</f>
        <v/>
      </c>
      <c r="BU41" s="18" t="str">
        <f>IFERROR(IF(EOMONTH(Investors_Once[[#This Row],[Vesting Date with Milestone Clause]],0)=EOMONTH(FY04_M12,0),Investors_Once[[#This Row],[Injected Capital Post Money Evaluation]]+Investors_Once[[#This Row],[Operations Net]],""),"")</f>
        <v/>
      </c>
      <c r="BV41" s="18" t="str" cm="1">
        <f t="array" ref="BV41">IFERROR(IF(EOMONTH(Investors_Once[[#This Row],[Vesting Date with Milestone Clause]],0)=EOMONTH(FY05_M1,0),Investors_Once[[#This Row],[Injected Capital Post Money Evaluation]]+Investors_Once[[#This Row],[Operations Net]],""),"")</f>
        <v/>
      </c>
      <c r="BW41" s="18" t="str">
        <f>IFERROR(IF(EOMONTH(Investors_Once[[#This Row],[Vesting Date with Milestone Clause]],0)=EOMONTH(FY05_M02,0),Investors_Once[[#This Row],[Injected Capital Post Money Evaluation]]+Investors_Once[[#This Row],[Operations Net]],""),"")</f>
        <v/>
      </c>
      <c r="BX41" s="18" t="str">
        <f>IFERROR(IF(EOMONTH(Investors_Once[[#This Row],[Vesting Date with Milestone Clause]],0)=EOMONTH(FY05_M03,0),Investors_Once[[#This Row],[Injected Capital Post Money Evaluation]]+Investors_Once[[#This Row],[Operations Net]],""),"")</f>
        <v/>
      </c>
      <c r="BY41" s="18" t="str">
        <f>IFERROR(IF(EOMONTH(Investors_Once[[#This Row],[Vesting Date with Milestone Clause]],0)=EOMONTH(FY05_M04,0),Investors_Once[[#This Row],[Injected Capital Post Money Evaluation]]+Investors_Once[[#This Row],[Operations Net]],""),"")</f>
        <v/>
      </c>
      <c r="BZ41" s="18" t="str">
        <f>IFERROR(IF(EOMONTH(Investors_Once[[#This Row],[Vesting Date with Milestone Clause]],0)=EOMONTH(FY05_M05,0),Investors_Once[[#This Row],[Injected Capital Post Money Evaluation]]+Investors_Once[[#This Row],[Operations Net]],""),"")</f>
        <v/>
      </c>
      <c r="CA41" s="18" t="str">
        <f>IFERROR(IF(EOMONTH(Investors_Once[[#This Row],[Vesting Date with Milestone Clause]],0)=EOMONTH(FY05_M06,0),Investors_Once[[#This Row],[Injected Capital Post Money Evaluation]]+Investors_Once[[#This Row],[Operations Net]],""),"")</f>
        <v/>
      </c>
      <c r="CB41" s="18" t="str">
        <f>IFERROR(IF(EOMONTH(Investors_Once[[#This Row],[Vesting Date with Milestone Clause]],0)=EOMONTH(FY05_M07,0),Investors_Once[[#This Row],[Injected Capital Post Money Evaluation]]+Investors_Once[[#This Row],[Operations Net]],""),"")</f>
        <v/>
      </c>
      <c r="CC41" s="18" t="str">
        <f>IFERROR(IF(EOMONTH(Investors_Once[[#This Row],[Vesting Date with Milestone Clause]],0)=EOMONTH(FY05_M08,0),Investors_Once[[#This Row],[Injected Capital Post Money Evaluation]]+Investors_Once[[#This Row],[Operations Net]],""),"")</f>
        <v/>
      </c>
      <c r="CD41" s="18" t="str">
        <f>IFERROR(IF(EOMONTH(Investors_Once[[#This Row],[Vesting Date with Milestone Clause]],0)=EOMONTH(FY05_M09,0),Investors_Once[[#This Row],[Injected Capital Post Money Evaluation]]+Investors_Once[[#This Row],[Operations Net]],""),"")</f>
        <v/>
      </c>
      <c r="CE41" s="18" t="str">
        <f>IFERROR(IF(EOMONTH(Investors_Once[[#This Row],[Vesting Date with Milestone Clause]],0)=EOMONTH(FY05_M10,0),Investors_Once[[#This Row],[Injected Capital Post Money Evaluation]]+Investors_Once[[#This Row],[Operations Net]],""),"")</f>
        <v/>
      </c>
      <c r="CF41" s="18" t="str">
        <f>IFERROR(IF(EOMONTH(Investors_Once[[#This Row],[Vesting Date with Milestone Clause]],0)=EOMONTH(FY05_M11,0),Investors_Once[[#This Row],[Injected Capital Post Money Evaluation]]+Investors_Once[[#This Row],[Operations Net]],""),"")</f>
        <v/>
      </c>
      <c r="CG41" s="18" t="str">
        <f>IFERROR(IF(EOMONTH(Investors_Once[[#This Row],[Vesting Date with Milestone Clause]],0)=EOMONTH(FY05_M12,0),Investors_Once[[#This Row],[Injected Capital Post Money Evaluation]]+Investors_Once[[#This Row],[Operations Net]],""),"")</f>
        <v/>
      </c>
      <c r="CH41" s="18" t="str" cm="1">
        <f t="array" ref="CH41">IFERROR(IF(EOMONTH(Investors_Once[[#This Row],[Vesting Date with Milestone Clause]],0)=EOMONTH(FY06_M1,0),Investors_Once[[#This Row],[Injected Capital Post Money Evaluation]]+Investors_Once[[#This Row],[Operations Net]],""),"")</f>
        <v/>
      </c>
      <c r="CI41" s="18" t="str">
        <f>IFERROR(IF(EOMONTH(Investors_Once[[#This Row],[Vesting Date with Milestone Clause]],0)=EOMONTH(FY06_M02,0),Investors_Once[[#This Row],[Injected Capital Post Money Evaluation]]+Investors_Once[[#This Row],[Operations Net]],""),"")</f>
        <v/>
      </c>
      <c r="CJ41" s="18" t="str">
        <f>IFERROR(IF(EOMONTH(Investors_Once[[#This Row],[Vesting Date with Milestone Clause]],0)=EOMONTH(FY06_M03,0),Investors_Once[[#This Row],[Injected Capital Post Money Evaluation]]+Investors_Once[[#This Row],[Operations Net]],""),"")</f>
        <v/>
      </c>
      <c r="CK41" s="18" t="str">
        <f>IFERROR(IF(EOMONTH(Investors_Once[[#This Row],[Vesting Date with Milestone Clause]],0)=EOMONTH(FY06_M04,0),Investors_Once[[#This Row],[Injected Capital Post Money Evaluation]]+Investors_Once[[#This Row],[Operations Net]],""),"")</f>
        <v/>
      </c>
      <c r="CL41" s="18" t="str">
        <f>IFERROR(IF(EOMONTH(Investors_Once[[#This Row],[Vesting Date with Milestone Clause]],0)=EOMONTH(FY06_M05,0),Investors_Once[[#This Row],[Injected Capital Post Money Evaluation]]+Investors_Once[[#This Row],[Operations Net]],""),"")</f>
        <v/>
      </c>
      <c r="CM41" s="18" t="str">
        <f>IFERROR(IF(EOMONTH(Investors_Once[[#This Row],[Vesting Date with Milestone Clause]],0)=EOMONTH(FY06_M06,0),Investors_Once[[#This Row],[Injected Capital Post Money Evaluation]]+Investors_Once[[#This Row],[Operations Net]],""),"")</f>
        <v/>
      </c>
      <c r="CN41" s="18" t="str">
        <f>IFERROR(IF(EOMONTH(Investors_Once[[#This Row],[Vesting Date with Milestone Clause]],0)=EOMONTH(FY06_M07,0),Investors_Once[[#This Row],[Injected Capital Post Money Evaluation]]+Investors_Once[[#This Row],[Operations Net]],""),"")</f>
        <v/>
      </c>
      <c r="CO41" s="18" t="str">
        <f>IFERROR(IF(EOMONTH(Investors_Once[[#This Row],[Vesting Date with Milestone Clause]],0)=EOMONTH(FY06_M08,0),Investors_Once[[#This Row],[Injected Capital Post Money Evaluation]]+Investors_Once[[#This Row],[Operations Net]],""),"")</f>
        <v/>
      </c>
      <c r="CP41" s="18" t="str">
        <f>IFERROR(IF(EOMONTH(Investors_Once[[#This Row],[Vesting Date with Milestone Clause]],0)=EOMONTH(FY06_M09,0),Investors_Once[[#This Row],[Injected Capital Post Money Evaluation]]+Investors_Once[[#This Row],[Operations Net]],""),"")</f>
        <v/>
      </c>
      <c r="CQ41" s="18" t="str">
        <f>IFERROR(IF(EOMONTH(Investors_Once[[#This Row],[Vesting Date with Milestone Clause]],0)=EOMONTH(FY06_M10,0),Investors_Once[[#This Row],[Injected Capital Post Money Evaluation]]+Investors_Once[[#This Row],[Operations Net]],""),"")</f>
        <v/>
      </c>
      <c r="CR41" s="18" t="str">
        <f>IFERROR(IF(EOMONTH(Investors_Once[[#This Row],[Vesting Date with Milestone Clause]],0)=EOMONTH(FY06_M11,0),Investors_Once[[#This Row],[Injected Capital Post Money Evaluation]]+Investors_Once[[#This Row],[Operations Net]],""),"")</f>
        <v/>
      </c>
      <c r="CS41" s="18" t="str">
        <f>IFERROR(IF(EOMONTH(Investors_Once[[#This Row],[Vesting Date with Milestone Clause]],0)=EOMONTH(FY06_M12,0),Investors_Once[[#This Row],[Injected Capital Post Money Evaluation]]+Investors_Once[[#This Row],[Operations Net]],""),"")</f>
        <v/>
      </c>
    </row>
    <row r="42" spans="2:97" x14ac:dyDescent="0.25">
      <c r="B42" s="6" t="s">
        <v>52</v>
      </c>
      <c r="C42" s="6" t="s">
        <v>170</v>
      </c>
      <c r="D42" s="11"/>
      <c r="E42" s="48" t="str">
        <f>IF(ISBLANK(Investors_Once[[#This Row],[Vesting Date with Milestone Clause]]),"",EOMONTH(Investors_Once[[#This Row],[Vesting Date with Milestone Clause]],0))</f>
        <v/>
      </c>
      <c r="F42" s="24"/>
      <c r="G42" s="24"/>
      <c r="H42" s="31"/>
      <c r="I42" s="24"/>
      <c r="J42" s="24"/>
      <c r="K42" s="24"/>
      <c r="L42" s="24"/>
      <c r="M42" s="55"/>
      <c r="N42" s="24"/>
      <c r="O42" s="24"/>
      <c r="P42" s="24"/>
      <c r="Q42" s="29">
        <f>Investors_Once[[#This Row],[Injected Capital Post Money Evaluation]]+Investors_Once[[#This Row],[Investment Discounted From Future Priced Round]]/(1-Investors_Once[[#This Row],[% Discount from Round once the round is Priced]])</f>
        <v>0</v>
      </c>
      <c r="R42" s="29">
        <f>SUM(Investors_Once[[#This Row],[Active Investor IP Value Created Equity]],Investors_Once[[#This Row],[Sweat Equity IP Value Contributed(alternative to Salary)]],Investors_Once[[#This Row],[Assets With Position ]])+Investors_Once[[#This Row],[Reserve Value Without Position]]</f>
        <v>0</v>
      </c>
      <c r="S42"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42"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42"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42"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42"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42" s="10">
        <f>YEAR(Investors_Once[[#This Row],[Vesting Date with Milestone Clause]])</f>
        <v>1900</v>
      </c>
      <c r="Y42" s="10">
        <f>MONTH(Investors_Once[[#This Row],[Vesting Date with Milestone Clause]])</f>
        <v>1</v>
      </c>
      <c r="Z42" s="10" t="str">
        <f>IFERROR(IF(EOMONTH(Investors_Once[[#This Row],[Vesting Date with Milestone Clause]],0)=EOMONTH(FY01_M01,0),Investors_Once[[#This Row],[Injected Capital Post Money Evaluation]],""),"")</f>
        <v/>
      </c>
      <c r="AA42" s="10" t="str">
        <f>IFERROR(IF(EOMONTH(Investors_Once[[#This Row],[Vesting Date with Milestone Clause]],0)=EOMONTH(FY01_M02,0),Investors_Once[[#This Row],[Injected Capital Post Money Evaluation]]+Investors_Once[[#This Row],[Operations Net]],""),"")</f>
        <v/>
      </c>
      <c r="AB42" s="10" t="str">
        <f>IFERROR(IF(EOMONTH(Investors_Once[[#This Row],[Vesting Date with Milestone Clause]],0)=EOMONTH(FY01_M03,0),Investors_Once[[#This Row],[Injected Capital Post Money Evaluation]]+Investors_Once[[#This Row],[Operations Net]],""),"")</f>
        <v/>
      </c>
      <c r="AC42" s="10" t="str">
        <f>IFERROR(IF(EOMONTH(Investors_Once[[#This Row],[Vesting Date with Milestone Clause]],0)=EOMONTH(FY01_M04,0),Investors_Once[[#This Row],[Injected Capital Post Money Evaluation]]+Investors_Once[[#This Row],[Operations Net]],""),"")</f>
        <v/>
      </c>
      <c r="AD42" s="10" t="str">
        <f>IFERROR(IF(EOMONTH(Investors_Once[[#This Row],[Vesting Date with Milestone Clause]],0)=EOMONTH(FY01_M05,0),Investors_Once[[#This Row],[Injected Capital Post Money Evaluation]]+Investors_Once[[#This Row],[Operations Net]],""),"")</f>
        <v/>
      </c>
      <c r="AE42" s="10" t="str">
        <f>IFERROR(IF(EOMONTH(Investors_Once[[#This Row],[Vesting Date with Milestone Clause]],0)=EOMONTH(FY01_M06,0),Investors_Once[[#This Row],[Injected Capital Post Money Evaluation]]+Investors_Once[[#This Row],[Operations Net]],""),"")</f>
        <v/>
      </c>
      <c r="AF42" s="10" t="str">
        <f>IFERROR(IF(EOMONTH(Investors_Once[[#This Row],[Vesting Date with Milestone Clause]],0)=EOMONTH(FY01_M07,0),Investors_Once[[#This Row],[Injected Capital Post Money Evaluation]]+Investors_Once[[#This Row],[Operations Net]],""),"")</f>
        <v/>
      </c>
      <c r="AG42" s="10" t="str">
        <f>IFERROR(IF(EOMONTH(Investors_Once[[#This Row],[Vesting Date with Milestone Clause]],0)=EOMONTH(FY01_M08,0),Investors_Once[[#This Row],[Injected Capital Post Money Evaluation]]+Investors_Once[[#This Row],[Operations Net]],""),"")</f>
        <v/>
      </c>
      <c r="AH42" s="10" t="str">
        <f>IFERROR(IF(EOMONTH(Investors_Once[[#This Row],[Vesting Date with Milestone Clause]],0)=EOMONTH(FY01_M09,0),Investors_Once[[#This Row],[Injected Capital Post Money Evaluation]]+Investors_Once[[#This Row],[Operations Net]],""),"")</f>
        <v/>
      </c>
      <c r="AI42" s="10" t="str">
        <f>IFERROR(IF(EOMONTH(Investors_Once[[#This Row],[Vesting Date with Milestone Clause]],0)=EOMONTH(FY01_M10,0),Investors_Once[[#This Row],[Injected Capital Post Money Evaluation]]+Investors_Once[[#This Row],[Operations Net]],""),"")</f>
        <v/>
      </c>
      <c r="AJ42" s="10" t="str">
        <f>IFERROR(IF(EOMONTH(Investors_Once[[#This Row],[Vesting Date with Milestone Clause]],0)=EOMONTH(FY01_M11,0),Investors_Once[[#This Row],[Injected Capital Post Money Evaluation]]+Investors_Once[[#This Row],[Operations Net]],""),"")</f>
        <v/>
      </c>
      <c r="AK42" s="10" t="str">
        <f>IFERROR(IF(EOMONTH(Investors_Once[[#This Row],[Vesting Date with Milestone Clause]],0)=EOMONTH(FY01_M12,0),Investors_Once[[#This Row],[Injected Capital Post Money Evaluation]]+Investors_Once[[#This Row],[Operations Net]],""),"")</f>
        <v/>
      </c>
      <c r="AL42" s="10" t="str">
        <f>IFERROR(IF(EOMONTH(Investors_Once[[#This Row],[Vesting Date with Milestone Clause]],0)=EOMONTH(FY02_M01,0),Investors_Once[[#This Row],[Injected Capital Post Money Evaluation]]+Investors_Once[[#This Row],[Operations Net]],""),"")</f>
        <v/>
      </c>
      <c r="AM42" s="10" t="str">
        <f>IFERROR(IF(EOMONTH(Investors_Once[[#This Row],[Vesting Date with Milestone Clause]],0)=EOMONTH(FY02_M02,0),Investors_Once[[#This Row],[Injected Capital Post Money Evaluation]]+Investors_Once[[#This Row],[Operations Net]],""),"")</f>
        <v/>
      </c>
      <c r="AN42" s="10" t="str">
        <f>IFERROR(IF(EOMONTH(Investors_Once[[#This Row],[Vesting Date with Milestone Clause]],0)=EOMONTH(FY02_M03,0),Investors_Once[[#This Row],[Injected Capital Post Money Evaluation]]+Investors_Once[[#This Row],[Operations Net]],""),"")</f>
        <v/>
      </c>
      <c r="AO42" s="10" t="str">
        <f>IFERROR(IF(EOMONTH(Investors_Once[[#This Row],[Vesting Date with Milestone Clause]],0)=EOMONTH(FY02_M04,0),Investors_Once[[#This Row],[Injected Capital Post Money Evaluation]]+Investors_Once[[#This Row],[Operations Net]],""),"")</f>
        <v/>
      </c>
      <c r="AP42" s="10" t="str">
        <f>IFERROR(IF(EOMONTH(Investors_Once[[#This Row],[Vesting Date with Milestone Clause]],0)=EOMONTH(FY02_M05,0),Investors_Once[[#This Row],[Injected Capital Post Money Evaluation]]+Investors_Once[[#This Row],[Operations Net]],""),"")</f>
        <v/>
      </c>
      <c r="AQ42" s="10" t="str">
        <f>IFERROR(IF(EOMONTH(Investors_Once[[#This Row],[Vesting Date with Milestone Clause]],0)=EOMONTH(FY02_M06,0),Investors_Once[[#This Row],[Injected Capital Post Money Evaluation]]+Investors_Once[[#This Row],[Operations Net]],""),"")</f>
        <v/>
      </c>
      <c r="AR42" s="10" t="str">
        <f>IFERROR(IF(EOMONTH(Investors_Once[[#This Row],[Vesting Date with Milestone Clause]],0)=EOMONTH(FY02_M07,0),Investors_Once[[#This Row],[Injected Capital Post Money Evaluation]]+Investors_Once[[#This Row],[Operations Net]],""),"")</f>
        <v/>
      </c>
      <c r="AS42" s="10" t="str">
        <f>IFERROR(IF(EOMONTH(Investors_Once[[#This Row],[Vesting Date with Milestone Clause]],0)=EOMONTH(FY02_M08,0),Investors_Once[[#This Row],[Injected Capital Post Money Evaluation]]+Investors_Once[[#This Row],[Operations Net]],""),"")</f>
        <v/>
      </c>
      <c r="AT42" s="10" t="str">
        <f>IFERROR(IF(EOMONTH(Investors_Once[[#This Row],[Vesting Date with Milestone Clause]],0)=EOMONTH(FY02_M09,0),Investors_Once[[#This Row],[Injected Capital Post Money Evaluation]]+Investors_Once[[#This Row],[Operations Net]],""),"")</f>
        <v/>
      </c>
      <c r="AU42" s="10" t="str">
        <f>IFERROR(IF(EOMONTH(Investors_Once[[#This Row],[Vesting Date with Milestone Clause]],0)=EOMONTH(FY02_M10,0),Investors_Once[[#This Row],[Injected Capital Post Money Evaluation]]+Investors_Once[[#This Row],[Operations Net]],""),"")</f>
        <v/>
      </c>
      <c r="AV42" s="10" t="str">
        <f>IFERROR(IF(EOMONTH(Investors_Once[[#This Row],[Vesting Date with Milestone Clause]],0)=EOMONTH(FY02_M11,0),Investors_Once[[#This Row],[Injected Capital Post Money Evaluation]]+Investors_Once[[#This Row],[Operations Net]],""),"")</f>
        <v/>
      </c>
      <c r="AW42" s="10" t="str">
        <f>IFERROR(IF(EOMONTH(Investors_Once[[#This Row],[Vesting Date with Milestone Clause]],0)=EOMONTH(FY02_M12,0),Investors_Once[[#This Row],[Injected Capital Post Money Evaluation]]+Investors_Once[[#This Row],[Operations Net]],""),"")</f>
        <v/>
      </c>
      <c r="AX42" s="10" t="str" cm="1">
        <f t="array" ref="AX42">IFERROR(IF(EOMONTH(Investors_Once[[#This Row],[Vesting Date with Milestone Clause]],0)=EOMONTH(FY03_M1,0),Investors_Once[[#This Row],[Injected Capital Post Money Evaluation]]+Investors_Once[[#This Row],[Operations Net]],""),"")</f>
        <v/>
      </c>
      <c r="AY42" s="10" t="str">
        <f>IFERROR(IF(EOMONTH(Investors_Once[[#This Row],[Vesting Date with Milestone Clause]],0)=EOMONTH(FY03_M02,0),Investors_Once[[#This Row],[Injected Capital Post Money Evaluation]]+Investors_Once[[#This Row],[Operations Net]],""),"")</f>
        <v/>
      </c>
      <c r="AZ42" s="10" t="str">
        <f>IFERROR(IF(EOMONTH(Investors_Once[[#This Row],[Vesting Date with Milestone Clause]],0)=EOMONTH(FY03_M03,0),Investors_Once[[#This Row],[Injected Capital Post Money Evaluation]]+Investors_Once[[#This Row],[Operations Net]],""),"")</f>
        <v/>
      </c>
      <c r="BA42" s="10" t="str">
        <f>IFERROR(IF(EOMONTH(Investors_Once[[#This Row],[Vesting Date with Milestone Clause]],0)=EOMONTH(FY03_M04,0),Investors_Once[[#This Row],[Injected Capital Post Money Evaluation]]+Investors_Once[[#This Row],[Operations Net]],""),"")</f>
        <v/>
      </c>
      <c r="BB42" s="10" t="str">
        <f>IFERROR(IF(EOMONTH(Investors_Once[[#This Row],[Vesting Date with Milestone Clause]],0)=EOMONTH(FY03_M05,0),Investors_Once[[#This Row],[Injected Capital Post Money Evaluation]]+Investors_Once[[#This Row],[Operations Net]],""),"")</f>
        <v/>
      </c>
      <c r="BC42" s="10" t="str">
        <f>IFERROR(IF(EOMONTH(Investors_Once[[#This Row],[Vesting Date with Milestone Clause]],0)=EOMONTH(FY03_M06,0),Investors_Once[[#This Row],[Injected Capital Post Money Evaluation]]+Investors_Once[[#This Row],[Operations Net]],""),"")</f>
        <v/>
      </c>
      <c r="BD42" s="10" t="str">
        <f>IFERROR(IF(EOMONTH(Investors_Once[[#This Row],[Vesting Date with Milestone Clause]],0)=EOMONTH(FY03_M07,0),Investors_Once[[#This Row],[Injected Capital Post Money Evaluation]]+Investors_Once[[#This Row],[Operations Net]],""),"")</f>
        <v/>
      </c>
      <c r="BE42" s="10" t="str">
        <f>IFERROR(IF(EOMONTH(Investors_Once[[#This Row],[Vesting Date with Milestone Clause]],0)=EOMONTH(FY03_M08,0),Investors_Once[[#This Row],[Injected Capital Post Money Evaluation]]+Investors_Once[[#This Row],[Operations Net]],""),"")</f>
        <v/>
      </c>
      <c r="BF42" s="10" t="str">
        <f>IFERROR(IF(EOMONTH(Investors_Once[[#This Row],[Vesting Date with Milestone Clause]],0)=EOMONTH(FY03_M09,0),Investors_Once[[#This Row],[Injected Capital Post Money Evaluation]]+Investors_Once[[#This Row],[Operations Net]],""),"")</f>
        <v/>
      </c>
      <c r="BG42" s="10" t="str">
        <f>IFERROR(IF(EOMONTH(Investors_Once[[#This Row],[Vesting Date with Milestone Clause]],0)=EOMONTH(FY03_M10,0),Investors_Once[[#This Row],[Injected Capital Post Money Evaluation]]+Investors_Once[[#This Row],[Operations Net]],""),"")</f>
        <v/>
      </c>
      <c r="BH42" s="10" t="str">
        <f>IFERROR(IF(EOMONTH(Investors_Once[[#This Row],[Vesting Date with Milestone Clause]],0)=EOMONTH(FY03_M11,0),Investors_Once[[#This Row],[Injected Capital Post Money Evaluation]]+Investors_Once[[#This Row],[Operations Net]],""),"")</f>
        <v/>
      </c>
      <c r="BI42" s="10" t="str">
        <f>IFERROR(IF(EOMONTH(Investors_Once[[#This Row],[Vesting Date with Milestone Clause]],0)=EOMONTH(FY03_M12,0),Investors_Once[[#This Row],[Injected Capital Post Money Evaluation]]+Investors_Once[[#This Row],[Operations Net]],""),"")</f>
        <v/>
      </c>
      <c r="BJ42" s="18" t="str" cm="1">
        <f t="array" ref="BJ42">IFERROR(IF(EOMONTH(Investors_Once[[#This Row],[Vesting Date with Milestone Clause]],0)=EOMONTH(FY04_M1,0),Investors_Once[[#This Row],[Injected Capital Post Money Evaluation]]+Investors_Once[[#This Row],[Operations Net]],""),"")</f>
        <v/>
      </c>
      <c r="BK42" s="18" t="str">
        <f>IFERROR(IF(EOMONTH(Investors_Once[[#This Row],[Vesting Date with Milestone Clause]],0)=EOMONTH(FY04_M02,0),Investors_Once[[#This Row],[Injected Capital Post Money Evaluation]]+Investors_Once[[#This Row],[Operations Net]],""),"")</f>
        <v/>
      </c>
      <c r="BL42" s="18" t="str">
        <f>IFERROR(IF(EOMONTH(Investors_Once[[#This Row],[Vesting Date with Milestone Clause]],0)=EOMONTH(FY04_M03,0),Investors_Once[[#This Row],[Injected Capital Post Money Evaluation]]+Investors_Once[[#This Row],[Operations Net]],""),"")</f>
        <v/>
      </c>
      <c r="BM42" s="18" t="str">
        <f>IFERROR(IF(EOMONTH(Investors_Once[[#This Row],[Vesting Date with Milestone Clause]],0)=EOMONTH(FY04_M04,0),Investors_Once[[#This Row],[Injected Capital Post Money Evaluation]]+Investors_Once[[#This Row],[Operations Net]],""),"")</f>
        <v/>
      </c>
      <c r="BN42" s="18" t="str">
        <f>IFERROR(IF(EOMONTH(Investors_Once[[#This Row],[Vesting Date with Milestone Clause]],0)=EOMONTH(FY04_M05,0),Investors_Once[[#This Row],[Injected Capital Post Money Evaluation]]+Investors_Once[[#This Row],[Operations Net]],""),"")</f>
        <v/>
      </c>
      <c r="BO42" s="18" t="str">
        <f>IFERROR(IF(EOMONTH(Investors_Once[[#This Row],[Vesting Date with Milestone Clause]],0)=EOMONTH(FY04_M06,0),Investors_Once[[#This Row],[Injected Capital Post Money Evaluation]]+Investors_Once[[#This Row],[Operations Net]],""),"")</f>
        <v/>
      </c>
      <c r="BP42" s="18" t="str">
        <f>IFERROR(IF(EOMONTH(Investors_Once[[#This Row],[Vesting Date with Milestone Clause]],0)=EOMONTH(FY04_M07,0),Investors_Once[[#This Row],[Injected Capital Post Money Evaluation]]+Investors_Once[[#This Row],[Operations Net]],""),"")</f>
        <v/>
      </c>
      <c r="BQ42" s="18" t="str">
        <f>IFERROR(IF(EOMONTH(Investors_Once[[#This Row],[Vesting Date with Milestone Clause]],0)=EOMONTH(FY04_M08,0),Investors_Once[[#This Row],[Injected Capital Post Money Evaluation]]+Investors_Once[[#This Row],[Operations Net]],""),"")</f>
        <v/>
      </c>
      <c r="BR42" s="18" t="str">
        <f>IFERROR(IF(EOMONTH(Investors_Once[[#This Row],[Vesting Date with Milestone Clause]],0)=EOMONTH(FY04_M09,0),Investors_Once[[#This Row],[Injected Capital Post Money Evaluation]]+Investors_Once[[#This Row],[Operations Net]],""),"")</f>
        <v/>
      </c>
      <c r="BS42" s="18" t="str">
        <f>IFERROR(IF(EOMONTH(Investors_Once[[#This Row],[Vesting Date with Milestone Clause]],0)=EOMONTH(FY04_M10,0),Investors_Once[[#This Row],[Injected Capital Post Money Evaluation]]+Investors_Once[[#This Row],[Operations Net]],""),"")</f>
        <v/>
      </c>
      <c r="BT42" s="18" t="str">
        <f>IFERROR(IF(EOMONTH(Investors_Once[[#This Row],[Vesting Date with Milestone Clause]],0)=EOMONTH(FY04_M11,0),Investors_Once[[#This Row],[Injected Capital Post Money Evaluation]]+Investors_Once[[#This Row],[Operations Net]],""),"")</f>
        <v/>
      </c>
      <c r="BU42" s="18" t="str">
        <f>IFERROR(IF(EOMONTH(Investors_Once[[#This Row],[Vesting Date with Milestone Clause]],0)=EOMONTH(FY04_M12,0),Investors_Once[[#This Row],[Injected Capital Post Money Evaluation]]+Investors_Once[[#This Row],[Operations Net]],""),"")</f>
        <v/>
      </c>
      <c r="BV42" s="18" t="str" cm="1">
        <f t="array" ref="BV42">IFERROR(IF(EOMONTH(Investors_Once[[#This Row],[Vesting Date with Milestone Clause]],0)=EOMONTH(FY05_M1,0),Investors_Once[[#This Row],[Injected Capital Post Money Evaluation]]+Investors_Once[[#This Row],[Operations Net]],""),"")</f>
        <v/>
      </c>
      <c r="BW42" s="18" t="str">
        <f>IFERROR(IF(EOMONTH(Investors_Once[[#This Row],[Vesting Date with Milestone Clause]],0)=EOMONTH(FY05_M02,0),Investors_Once[[#This Row],[Injected Capital Post Money Evaluation]]+Investors_Once[[#This Row],[Operations Net]],""),"")</f>
        <v/>
      </c>
      <c r="BX42" s="18" t="str">
        <f>IFERROR(IF(EOMONTH(Investors_Once[[#This Row],[Vesting Date with Milestone Clause]],0)=EOMONTH(FY05_M03,0),Investors_Once[[#This Row],[Injected Capital Post Money Evaluation]]+Investors_Once[[#This Row],[Operations Net]],""),"")</f>
        <v/>
      </c>
      <c r="BY42" s="18" t="str">
        <f>IFERROR(IF(EOMONTH(Investors_Once[[#This Row],[Vesting Date with Milestone Clause]],0)=EOMONTH(FY05_M04,0),Investors_Once[[#This Row],[Injected Capital Post Money Evaluation]]+Investors_Once[[#This Row],[Operations Net]],""),"")</f>
        <v/>
      </c>
      <c r="BZ42" s="18" t="str">
        <f>IFERROR(IF(EOMONTH(Investors_Once[[#This Row],[Vesting Date with Milestone Clause]],0)=EOMONTH(FY05_M05,0),Investors_Once[[#This Row],[Injected Capital Post Money Evaluation]]+Investors_Once[[#This Row],[Operations Net]],""),"")</f>
        <v/>
      </c>
      <c r="CA42" s="18" t="str">
        <f>IFERROR(IF(EOMONTH(Investors_Once[[#This Row],[Vesting Date with Milestone Clause]],0)=EOMONTH(FY05_M06,0),Investors_Once[[#This Row],[Injected Capital Post Money Evaluation]]+Investors_Once[[#This Row],[Operations Net]],""),"")</f>
        <v/>
      </c>
      <c r="CB42" s="18" t="str">
        <f>IFERROR(IF(EOMONTH(Investors_Once[[#This Row],[Vesting Date with Milestone Clause]],0)=EOMONTH(FY05_M07,0),Investors_Once[[#This Row],[Injected Capital Post Money Evaluation]]+Investors_Once[[#This Row],[Operations Net]],""),"")</f>
        <v/>
      </c>
      <c r="CC42" s="18" t="str">
        <f>IFERROR(IF(EOMONTH(Investors_Once[[#This Row],[Vesting Date with Milestone Clause]],0)=EOMONTH(FY05_M08,0),Investors_Once[[#This Row],[Injected Capital Post Money Evaluation]]+Investors_Once[[#This Row],[Operations Net]],""),"")</f>
        <v/>
      </c>
      <c r="CD42" s="18" t="str">
        <f>IFERROR(IF(EOMONTH(Investors_Once[[#This Row],[Vesting Date with Milestone Clause]],0)=EOMONTH(FY05_M09,0),Investors_Once[[#This Row],[Injected Capital Post Money Evaluation]]+Investors_Once[[#This Row],[Operations Net]],""),"")</f>
        <v/>
      </c>
      <c r="CE42" s="18" t="str">
        <f>IFERROR(IF(EOMONTH(Investors_Once[[#This Row],[Vesting Date with Milestone Clause]],0)=EOMONTH(FY05_M10,0),Investors_Once[[#This Row],[Injected Capital Post Money Evaluation]]+Investors_Once[[#This Row],[Operations Net]],""),"")</f>
        <v/>
      </c>
      <c r="CF42" s="18" t="str">
        <f>IFERROR(IF(EOMONTH(Investors_Once[[#This Row],[Vesting Date with Milestone Clause]],0)=EOMONTH(FY05_M11,0),Investors_Once[[#This Row],[Injected Capital Post Money Evaluation]]+Investors_Once[[#This Row],[Operations Net]],""),"")</f>
        <v/>
      </c>
      <c r="CG42" s="18" t="str">
        <f>IFERROR(IF(EOMONTH(Investors_Once[[#This Row],[Vesting Date with Milestone Clause]],0)=EOMONTH(FY05_M12,0),Investors_Once[[#This Row],[Injected Capital Post Money Evaluation]]+Investors_Once[[#This Row],[Operations Net]],""),"")</f>
        <v/>
      </c>
      <c r="CH42" s="18" t="str" cm="1">
        <f t="array" ref="CH42">IFERROR(IF(EOMONTH(Investors_Once[[#This Row],[Vesting Date with Milestone Clause]],0)=EOMONTH(FY06_M1,0),Investors_Once[[#This Row],[Injected Capital Post Money Evaluation]]+Investors_Once[[#This Row],[Operations Net]],""),"")</f>
        <v/>
      </c>
      <c r="CI42" s="18" t="str">
        <f>IFERROR(IF(EOMONTH(Investors_Once[[#This Row],[Vesting Date with Milestone Clause]],0)=EOMONTH(FY06_M02,0),Investors_Once[[#This Row],[Injected Capital Post Money Evaluation]]+Investors_Once[[#This Row],[Operations Net]],""),"")</f>
        <v/>
      </c>
      <c r="CJ42" s="18" t="str">
        <f>IFERROR(IF(EOMONTH(Investors_Once[[#This Row],[Vesting Date with Milestone Clause]],0)=EOMONTH(FY06_M03,0),Investors_Once[[#This Row],[Injected Capital Post Money Evaluation]]+Investors_Once[[#This Row],[Operations Net]],""),"")</f>
        <v/>
      </c>
      <c r="CK42" s="18" t="str">
        <f>IFERROR(IF(EOMONTH(Investors_Once[[#This Row],[Vesting Date with Milestone Clause]],0)=EOMONTH(FY06_M04,0),Investors_Once[[#This Row],[Injected Capital Post Money Evaluation]]+Investors_Once[[#This Row],[Operations Net]],""),"")</f>
        <v/>
      </c>
      <c r="CL42" s="18" t="str">
        <f>IFERROR(IF(EOMONTH(Investors_Once[[#This Row],[Vesting Date with Milestone Clause]],0)=EOMONTH(FY06_M05,0),Investors_Once[[#This Row],[Injected Capital Post Money Evaluation]]+Investors_Once[[#This Row],[Operations Net]],""),"")</f>
        <v/>
      </c>
      <c r="CM42" s="18" t="str">
        <f>IFERROR(IF(EOMONTH(Investors_Once[[#This Row],[Vesting Date with Milestone Clause]],0)=EOMONTH(FY06_M06,0),Investors_Once[[#This Row],[Injected Capital Post Money Evaluation]]+Investors_Once[[#This Row],[Operations Net]],""),"")</f>
        <v/>
      </c>
      <c r="CN42" s="18" t="str">
        <f>IFERROR(IF(EOMONTH(Investors_Once[[#This Row],[Vesting Date with Milestone Clause]],0)=EOMONTH(FY06_M07,0),Investors_Once[[#This Row],[Injected Capital Post Money Evaluation]]+Investors_Once[[#This Row],[Operations Net]],""),"")</f>
        <v/>
      </c>
      <c r="CO42" s="18" t="str">
        <f>IFERROR(IF(EOMONTH(Investors_Once[[#This Row],[Vesting Date with Milestone Clause]],0)=EOMONTH(FY06_M08,0),Investors_Once[[#This Row],[Injected Capital Post Money Evaluation]]+Investors_Once[[#This Row],[Operations Net]],""),"")</f>
        <v/>
      </c>
      <c r="CP42" s="18" t="str">
        <f>IFERROR(IF(EOMONTH(Investors_Once[[#This Row],[Vesting Date with Milestone Clause]],0)=EOMONTH(FY06_M09,0),Investors_Once[[#This Row],[Injected Capital Post Money Evaluation]]+Investors_Once[[#This Row],[Operations Net]],""),"")</f>
        <v/>
      </c>
      <c r="CQ42" s="18" t="str">
        <f>IFERROR(IF(EOMONTH(Investors_Once[[#This Row],[Vesting Date with Milestone Clause]],0)=EOMONTH(FY06_M10,0),Investors_Once[[#This Row],[Injected Capital Post Money Evaluation]]+Investors_Once[[#This Row],[Operations Net]],""),"")</f>
        <v/>
      </c>
      <c r="CR42" s="18" t="str">
        <f>IFERROR(IF(EOMONTH(Investors_Once[[#This Row],[Vesting Date with Milestone Clause]],0)=EOMONTH(FY06_M11,0),Investors_Once[[#This Row],[Injected Capital Post Money Evaluation]]+Investors_Once[[#This Row],[Operations Net]],""),"")</f>
        <v/>
      </c>
      <c r="CS42" s="18" t="str">
        <f>IFERROR(IF(EOMONTH(Investors_Once[[#This Row],[Vesting Date with Milestone Clause]],0)=EOMONTH(FY06_M12,0),Investors_Once[[#This Row],[Injected Capital Post Money Evaluation]]+Investors_Once[[#This Row],[Operations Net]],""),"")</f>
        <v/>
      </c>
    </row>
    <row r="43" spans="2:97" x14ac:dyDescent="0.25">
      <c r="B43" s="6" t="s">
        <v>53</v>
      </c>
      <c r="C43" s="6" t="s">
        <v>170</v>
      </c>
      <c r="D43" s="11"/>
      <c r="E43" s="48" t="str">
        <f>IF(ISBLANK(Investors_Once[[#This Row],[Vesting Date with Milestone Clause]]),"",EOMONTH(Investors_Once[[#This Row],[Vesting Date with Milestone Clause]],0))</f>
        <v/>
      </c>
      <c r="F43" s="24"/>
      <c r="G43" s="24"/>
      <c r="H43" s="31"/>
      <c r="I43" s="24"/>
      <c r="J43" s="24"/>
      <c r="K43" s="24"/>
      <c r="L43" s="24"/>
      <c r="M43" s="55"/>
      <c r="N43" s="24"/>
      <c r="O43" s="24"/>
      <c r="P43" s="24"/>
      <c r="Q43" s="29">
        <f>Investors_Once[[#This Row],[Injected Capital Post Money Evaluation]]+Investors_Once[[#This Row],[Investment Discounted From Future Priced Round]]/(1-Investors_Once[[#This Row],[% Discount from Round once the round is Priced]])</f>
        <v>0</v>
      </c>
      <c r="R43" s="29">
        <f>SUM(Investors_Once[[#This Row],[Active Investor IP Value Created Equity]],Investors_Once[[#This Row],[Sweat Equity IP Value Contributed(alternative to Salary)]],Investors_Once[[#This Row],[Assets With Position ]])+Investors_Once[[#This Row],[Reserve Value Without Position]]</f>
        <v>0</v>
      </c>
      <c r="S43"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43"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43"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43"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43"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43" s="10">
        <f>YEAR(Investors_Once[[#This Row],[Vesting Date with Milestone Clause]])</f>
        <v>1900</v>
      </c>
      <c r="Y43" s="10">
        <f>MONTH(Investors_Once[[#This Row],[Vesting Date with Milestone Clause]])</f>
        <v>1</v>
      </c>
      <c r="Z43" s="10" t="str">
        <f>IFERROR(IF(EOMONTH(Investors_Once[[#This Row],[Vesting Date with Milestone Clause]],0)=EOMONTH(FY01_M01,0),Investors_Once[[#This Row],[Injected Capital Post Money Evaluation]],""),"")</f>
        <v/>
      </c>
      <c r="AA43" s="10" t="str">
        <f>IFERROR(IF(EOMONTH(Investors_Once[[#This Row],[Vesting Date with Milestone Clause]],0)=EOMONTH(FY01_M02,0),Investors_Once[[#This Row],[Injected Capital Post Money Evaluation]]+Investors_Once[[#This Row],[Operations Net]],""),"")</f>
        <v/>
      </c>
      <c r="AB43" s="10" t="str">
        <f>IFERROR(IF(EOMONTH(Investors_Once[[#This Row],[Vesting Date with Milestone Clause]],0)=EOMONTH(FY01_M03,0),Investors_Once[[#This Row],[Injected Capital Post Money Evaluation]]+Investors_Once[[#This Row],[Operations Net]],""),"")</f>
        <v/>
      </c>
      <c r="AC43" s="10" t="str">
        <f>IFERROR(IF(EOMONTH(Investors_Once[[#This Row],[Vesting Date with Milestone Clause]],0)=EOMONTH(FY01_M04,0),Investors_Once[[#This Row],[Injected Capital Post Money Evaluation]]+Investors_Once[[#This Row],[Operations Net]],""),"")</f>
        <v/>
      </c>
      <c r="AD43" s="10" t="str">
        <f>IFERROR(IF(EOMONTH(Investors_Once[[#This Row],[Vesting Date with Milestone Clause]],0)=EOMONTH(FY01_M05,0),Investors_Once[[#This Row],[Injected Capital Post Money Evaluation]]+Investors_Once[[#This Row],[Operations Net]],""),"")</f>
        <v/>
      </c>
      <c r="AE43" s="10" t="str">
        <f>IFERROR(IF(EOMONTH(Investors_Once[[#This Row],[Vesting Date with Milestone Clause]],0)=EOMONTH(FY01_M06,0),Investors_Once[[#This Row],[Injected Capital Post Money Evaluation]]+Investors_Once[[#This Row],[Operations Net]],""),"")</f>
        <v/>
      </c>
      <c r="AF43" s="10" t="str">
        <f>IFERROR(IF(EOMONTH(Investors_Once[[#This Row],[Vesting Date with Milestone Clause]],0)=EOMONTH(FY01_M07,0),Investors_Once[[#This Row],[Injected Capital Post Money Evaluation]]+Investors_Once[[#This Row],[Operations Net]],""),"")</f>
        <v/>
      </c>
      <c r="AG43" s="10" t="str">
        <f>IFERROR(IF(EOMONTH(Investors_Once[[#This Row],[Vesting Date with Milestone Clause]],0)=EOMONTH(FY01_M08,0),Investors_Once[[#This Row],[Injected Capital Post Money Evaluation]]+Investors_Once[[#This Row],[Operations Net]],""),"")</f>
        <v/>
      </c>
      <c r="AH43" s="10" t="str">
        <f>IFERROR(IF(EOMONTH(Investors_Once[[#This Row],[Vesting Date with Milestone Clause]],0)=EOMONTH(FY01_M09,0),Investors_Once[[#This Row],[Injected Capital Post Money Evaluation]]+Investors_Once[[#This Row],[Operations Net]],""),"")</f>
        <v/>
      </c>
      <c r="AI43" s="10" t="str">
        <f>IFERROR(IF(EOMONTH(Investors_Once[[#This Row],[Vesting Date with Milestone Clause]],0)=EOMONTH(FY01_M10,0),Investors_Once[[#This Row],[Injected Capital Post Money Evaluation]]+Investors_Once[[#This Row],[Operations Net]],""),"")</f>
        <v/>
      </c>
      <c r="AJ43" s="10" t="str">
        <f>IFERROR(IF(EOMONTH(Investors_Once[[#This Row],[Vesting Date with Milestone Clause]],0)=EOMONTH(FY01_M11,0),Investors_Once[[#This Row],[Injected Capital Post Money Evaluation]]+Investors_Once[[#This Row],[Operations Net]],""),"")</f>
        <v/>
      </c>
      <c r="AK43" s="10" t="str">
        <f>IFERROR(IF(EOMONTH(Investors_Once[[#This Row],[Vesting Date with Milestone Clause]],0)=EOMONTH(FY01_M12,0),Investors_Once[[#This Row],[Injected Capital Post Money Evaluation]]+Investors_Once[[#This Row],[Operations Net]],""),"")</f>
        <v/>
      </c>
      <c r="AL43" s="10" t="str">
        <f>IFERROR(IF(EOMONTH(Investors_Once[[#This Row],[Vesting Date with Milestone Clause]],0)=EOMONTH(FY02_M01,0),Investors_Once[[#This Row],[Injected Capital Post Money Evaluation]]+Investors_Once[[#This Row],[Operations Net]],""),"")</f>
        <v/>
      </c>
      <c r="AM43" s="10" t="str">
        <f>IFERROR(IF(EOMONTH(Investors_Once[[#This Row],[Vesting Date with Milestone Clause]],0)=EOMONTH(FY02_M02,0),Investors_Once[[#This Row],[Injected Capital Post Money Evaluation]]+Investors_Once[[#This Row],[Operations Net]],""),"")</f>
        <v/>
      </c>
      <c r="AN43" s="10" t="str">
        <f>IFERROR(IF(EOMONTH(Investors_Once[[#This Row],[Vesting Date with Milestone Clause]],0)=EOMONTH(FY02_M03,0),Investors_Once[[#This Row],[Injected Capital Post Money Evaluation]]+Investors_Once[[#This Row],[Operations Net]],""),"")</f>
        <v/>
      </c>
      <c r="AO43" s="10" t="str">
        <f>IFERROR(IF(EOMONTH(Investors_Once[[#This Row],[Vesting Date with Milestone Clause]],0)=EOMONTH(FY02_M04,0),Investors_Once[[#This Row],[Injected Capital Post Money Evaluation]]+Investors_Once[[#This Row],[Operations Net]],""),"")</f>
        <v/>
      </c>
      <c r="AP43" s="10" t="str">
        <f>IFERROR(IF(EOMONTH(Investors_Once[[#This Row],[Vesting Date with Milestone Clause]],0)=EOMONTH(FY02_M05,0),Investors_Once[[#This Row],[Injected Capital Post Money Evaluation]]+Investors_Once[[#This Row],[Operations Net]],""),"")</f>
        <v/>
      </c>
      <c r="AQ43" s="10" t="str">
        <f>IFERROR(IF(EOMONTH(Investors_Once[[#This Row],[Vesting Date with Milestone Clause]],0)=EOMONTH(FY02_M06,0),Investors_Once[[#This Row],[Injected Capital Post Money Evaluation]]+Investors_Once[[#This Row],[Operations Net]],""),"")</f>
        <v/>
      </c>
      <c r="AR43" s="10" t="str">
        <f>IFERROR(IF(EOMONTH(Investors_Once[[#This Row],[Vesting Date with Milestone Clause]],0)=EOMONTH(FY02_M07,0),Investors_Once[[#This Row],[Injected Capital Post Money Evaluation]]+Investors_Once[[#This Row],[Operations Net]],""),"")</f>
        <v/>
      </c>
      <c r="AS43" s="10" t="str">
        <f>IFERROR(IF(EOMONTH(Investors_Once[[#This Row],[Vesting Date with Milestone Clause]],0)=EOMONTH(FY02_M08,0),Investors_Once[[#This Row],[Injected Capital Post Money Evaluation]]+Investors_Once[[#This Row],[Operations Net]],""),"")</f>
        <v/>
      </c>
      <c r="AT43" s="10" t="str">
        <f>IFERROR(IF(EOMONTH(Investors_Once[[#This Row],[Vesting Date with Milestone Clause]],0)=EOMONTH(FY02_M09,0),Investors_Once[[#This Row],[Injected Capital Post Money Evaluation]]+Investors_Once[[#This Row],[Operations Net]],""),"")</f>
        <v/>
      </c>
      <c r="AU43" s="10" t="str">
        <f>IFERROR(IF(EOMONTH(Investors_Once[[#This Row],[Vesting Date with Milestone Clause]],0)=EOMONTH(FY02_M10,0),Investors_Once[[#This Row],[Injected Capital Post Money Evaluation]]+Investors_Once[[#This Row],[Operations Net]],""),"")</f>
        <v/>
      </c>
      <c r="AV43" s="10" t="str">
        <f>IFERROR(IF(EOMONTH(Investors_Once[[#This Row],[Vesting Date with Milestone Clause]],0)=EOMONTH(FY02_M11,0),Investors_Once[[#This Row],[Injected Capital Post Money Evaluation]]+Investors_Once[[#This Row],[Operations Net]],""),"")</f>
        <v/>
      </c>
      <c r="AW43" s="10" t="str">
        <f>IFERROR(IF(EOMONTH(Investors_Once[[#This Row],[Vesting Date with Milestone Clause]],0)=EOMONTH(FY02_M12,0),Investors_Once[[#This Row],[Injected Capital Post Money Evaluation]]+Investors_Once[[#This Row],[Operations Net]],""),"")</f>
        <v/>
      </c>
      <c r="AX43" s="10" t="str" cm="1">
        <f t="array" ref="AX43">IFERROR(IF(EOMONTH(Investors_Once[[#This Row],[Vesting Date with Milestone Clause]],0)=EOMONTH(FY03_M1,0),Investors_Once[[#This Row],[Injected Capital Post Money Evaluation]]+Investors_Once[[#This Row],[Operations Net]],""),"")</f>
        <v/>
      </c>
      <c r="AY43" s="10" t="str">
        <f>IFERROR(IF(EOMONTH(Investors_Once[[#This Row],[Vesting Date with Milestone Clause]],0)=EOMONTH(FY03_M02,0),Investors_Once[[#This Row],[Injected Capital Post Money Evaluation]]+Investors_Once[[#This Row],[Operations Net]],""),"")</f>
        <v/>
      </c>
      <c r="AZ43" s="10" t="str">
        <f>IFERROR(IF(EOMONTH(Investors_Once[[#This Row],[Vesting Date with Milestone Clause]],0)=EOMONTH(FY03_M03,0),Investors_Once[[#This Row],[Injected Capital Post Money Evaluation]]+Investors_Once[[#This Row],[Operations Net]],""),"")</f>
        <v/>
      </c>
      <c r="BA43" s="10" t="str">
        <f>IFERROR(IF(EOMONTH(Investors_Once[[#This Row],[Vesting Date with Milestone Clause]],0)=EOMONTH(FY03_M04,0),Investors_Once[[#This Row],[Injected Capital Post Money Evaluation]]+Investors_Once[[#This Row],[Operations Net]],""),"")</f>
        <v/>
      </c>
      <c r="BB43" s="10" t="str">
        <f>IFERROR(IF(EOMONTH(Investors_Once[[#This Row],[Vesting Date with Milestone Clause]],0)=EOMONTH(FY03_M05,0),Investors_Once[[#This Row],[Injected Capital Post Money Evaluation]]+Investors_Once[[#This Row],[Operations Net]],""),"")</f>
        <v/>
      </c>
      <c r="BC43" s="10" t="str">
        <f>IFERROR(IF(EOMONTH(Investors_Once[[#This Row],[Vesting Date with Milestone Clause]],0)=EOMONTH(FY03_M06,0),Investors_Once[[#This Row],[Injected Capital Post Money Evaluation]]+Investors_Once[[#This Row],[Operations Net]],""),"")</f>
        <v/>
      </c>
      <c r="BD43" s="10" t="str">
        <f>IFERROR(IF(EOMONTH(Investors_Once[[#This Row],[Vesting Date with Milestone Clause]],0)=EOMONTH(FY03_M07,0),Investors_Once[[#This Row],[Injected Capital Post Money Evaluation]]+Investors_Once[[#This Row],[Operations Net]],""),"")</f>
        <v/>
      </c>
      <c r="BE43" s="10" t="str">
        <f>IFERROR(IF(EOMONTH(Investors_Once[[#This Row],[Vesting Date with Milestone Clause]],0)=EOMONTH(FY03_M08,0),Investors_Once[[#This Row],[Injected Capital Post Money Evaluation]]+Investors_Once[[#This Row],[Operations Net]],""),"")</f>
        <v/>
      </c>
      <c r="BF43" s="10" t="str">
        <f>IFERROR(IF(EOMONTH(Investors_Once[[#This Row],[Vesting Date with Milestone Clause]],0)=EOMONTH(FY03_M09,0),Investors_Once[[#This Row],[Injected Capital Post Money Evaluation]]+Investors_Once[[#This Row],[Operations Net]],""),"")</f>
        <v/>
      </c>
      <c r="BG43" s="10" t="str">
        <f>IFERROR(IF(EOMONTH(Investors_Once[[#This Row],[Vesting Date with Milestone Clause]],0)=EOMONTH(FY03_M10,0),Investors_Once[[#This Row],[Injected Capital Post Money Evaluation]]+Investors_Once[[#This Row],[Operations Net]],""),"")</f>
        <v/>
      </c>
      <c r="BH43" s="10" t="str">
        <f>IFERROR(IF(EOMONTH(Investors_Once[[#This Row],[Vesting Date with Milestone Clause]],0)=EOMONTH(FY03_M11,0),Investors_Once[[#This Row],[Injected Capital Post Money Evaluation]]+Investors_Once[[#This Row],[Operations Net]],""),"")</f>
        <v/>
      </c>
      <c r="BI43" s="10" t="str">
        <f>IFERROR(IF(EOMONTH(Investors_Once[[#This Row],[Vesting Date with Milestone Clause]],0)=EOMONTH(FY03_M12,0),Investors_Once[[#This Row],[Injected Capital Post Money Evaluation]]+Investors_Once[[#This Row],[Operations Net]],""),"")</f>
        <v/>
      </c>
      <c r="BJ43" s="18" t="str" cm="1">
        <f t="array" ref="BJ43">IFERROR(IF(EOMONTH(Investors_Once[[#This Row],[Vesting Date with Milestone Clause]],0)=EOMONTH(FY04_M1,0),Investors_Once[[#This Row],[Injected Capital Post Money Evaluation]]+Investors_Once[[#This Row],[Operations Net]],""),"")</f>
        <v/>
      </c>
      <c r="BK43" s="18" t="str">
        <f>IFERROR(IF(EOMONTH(Investors_Once[[#This Row],[Vesting Date with Milestone Clause]],0)=EOMONTH(FY04_M02,0),Investors_Once[[#This Row],[Injected Capital Post Money Evaluation]]+Investors_Once[[#This Row],[Operations Net]],""),"")</f>
        <v/>
      </c>
      <c r="BL43" s="18" t="str">
        <f>IFERROR(IF(EOMONTH(Investors_Once[[#This Row],[Vesting Date with Milestone Clause]],0)=EOMONTH(FY04_M03,0),Investors_Once[[#This Row],[Injected Capital Post Money Evaluation]]+Investors_Once[[#This Row],[Operations Net]],""),"")</f>
        <v/>
      </c>
      <c r="BM43" s="18" t="str">
        <f>IFERROR(IF(EOMONTH(Investors_Once[[#This Row],[Vesting Date with Milestone Clause]],0)=EOMONTH(FY04_M04,0),Investors_Once[[#This Row],[Injected Capital Post Money Evaluation]]+Investors_Once[[#This Row],[Operations Net]],""),"")</f>
        <v/>
      </c>
      <c r="BN43" s="18" t="str">
        <f>IFERROR(IF(EOMONTH(Investors_Once[[#This Row],[Vesting Date with Milestone Clause]],0)=EOMONTH(FY04_M05,0),Investors_Once[[#This Row],[Injected Capital Post Money Evaluation]]+Investors_Once[[#This Row],[Operations Net]],""),"")</f>
        <v/>
      </c>
      <c r="BO43" s="18" t="str">
        <f>IFERROR(IF(EOMONTH(Investors_Once[[#This Row],[Vesting Date with Milestone Clause]],0)=EOMONTH(FY04_M06,0),Investors_Once[[#This Row],[Injected Capital Post Money Evaluation]]+Investors_Once[[#This Row],[Operations Net]],""),"")</f>
        <v/>
      </c>
      <c r="BP43" s="18" t="str">
        <f>IFERROR(IF(EOMONTH(Investors_Once[[#This Row],[Vesting Date with Milestone Clause]],0)=EOMONTH(FY04_M07,0),Investors_Once[[#This Row],[Injected Capital Post Money Evaluation]]+Investors_Once[[#This Row],[Operations Net]],""),"")</f>
        <v/>
      </c>
      <c r="BQ43" s="18" t="str">
        <f>IFERROR(IF(EOMONTH(Investors_Once[[#This Row],[Vesting Date with Milestone Clause]],0)=EOMONTH(FY04_M08,0),Investors_Once[[#This Row],[Injected Capital Post Money Evaluation]]+Investors_Once[[#This Row],[Operations Net]],""),"")</f>
        <v/>
      </c>
      <c r="BR43" s="18" t="str">
        <f>IFERROR(IF(EOMONTH(Investors_Once[[#This Row],[Vesting Date with Milestone Clause]],0)=EOMONTH(FY04_M09,0),Investors_Once[[#This Row],[Injected Capital Post Money Evaluation]]+Investors_Once[[#This Row],[Operations Net]],""),"")</f>
        <v/>
      </c>
      <c r="BS43" s="18" t="str">
        <f>IFERROR(IF(EOMONTH(Investors_Once[[#This Row],[Vesting Date with Milestone Clause]],0)=EOMONTH(FY04_M10,0),Investors_Once[[#This Row],[Injected Capital Post Money Evaluation]]+Investors_Once[[#This Row],[Operations Net]],""),"")</f>
        <v/>
      </c>
      <c r="BT43" s="18" t="str">
        <f>IFERROR(IF(EOMONTH(Investors_Once[[#This Row],[Vesting Date with Milestone Clause]],0)=EOMONTH(FY04_M11,0),Investors_Once[[#This Row],[Injected Capital Post Money Evaluation]]+Investors_Once[[#This Row],[Operations Net]],""),"")</f>
        <v/>
      </c>
      <c r="BU43" s="18" t="str">
        <f>IFERROR(IF(EOMONTH(Investors_Once[[#This Row],[Vesting Date with Milestone Clause]],0)=EOMONTH(FY04_M12,0),Investors_Once[[#This Row],[Injected Capital Post Money Evaluation]]+Investors_Once[[#This Row],[Operations Net]],""),"")</f>
        <v/>
      </c>
      <c r="BV43" s="18" t="str" cm="1">
        <f t="array" ref="BV43">IFERROR(IF(EOMONTH(Investors_Once[[#This Row],[Vesting Date with Milestone Clause]],0)=EOMONTH(FY05_M1,0),Investors_Once[[#This Row],[Injected Capital Post Money Evaluation]]+Investors_Once[[#This Row],[Operations Net]],""),"")</f>
        <v/>
      </c>
      <c r="BW43" s="18" t="str">
        <f>IFERROR(IF(EOMONTH(Investors_Once[[#This Row],[Vesting Date with Milestone Clause]],0)=EOMONTH(FY05_M02,0),Investors_Once[[#This Row],[Injected Capital Post Money Evaluation]]+Investors_Once[[#This Row],[Operations Net]],""),"")</f>
        <v/>
      </c>
      <c r="BX43" s="18" t="str">
        <f>IFERROR(IF(EOMONTH(Investors_Once[[#This Row],[Vesting Date with Milestone Clause]],0)=EOMONTH(FY05_M03,0),Investors_Once[[#This Row],[Injected Capital Post Money Evaluation]]+Investors_Once[[#This Row],[Operations Net]],""),"")</f>
        <v/>
      </c>
      <c r="BY43" s="18" t="str">
        <f>IFERROR(IF(EOMONTH(Investors_Once[[#This Row],[Vesting Date with Milestone Clause]],0)=EOMONTH(FY05_M04,0),Investors_Once[[#This Row],[Injected Capital Post Money Evaluation]]+Investors_Once[[#This Row],[Operations Net]],""),"")</f>
        <v/>
      </c>
      <c r="BZ43" s="18" t="str">
        <f>IFERROR(IF(EOMONTH(Investors_Once[[#This Row],[Vesting Date with Milestone Clause]],0)=EOMONTH(FY05_M05,0),Investors_Once[[#This Row],[Injected Capital Post Money Evaluation]]+Investors_Once[[#This Row],[Operations Net]],""),"")</f>
        <v/>
      </c>
      <c r="CA43" s="18" t="str">
        <f>IFERROR(IF(EOMONTH(Investors_Once[[#This Row],[Vesting Date with Milestone Clause]],0)=EOMONTH(FY05_M06,0),Investors_Once[[#This Row],[Injected Capital Post Money Evaluation]]+Investors_Once[[#This Row],[Operations Net]],""),"")</f>
        <v/>
      </c>
      <c r="CB43" s="18" t="str">
        <f>IFERROR(IF(EOMONTH(Investors_Once[[#This Row],[Vesting Date with Milestone Clause]],0)=EOMONTH(FY05_M07,0),Investors_Once[[#This Row],[Injected Capital Post Money Evaluation]]+Investors_Once[[#This Row],[Operations Net]],""),"")</f>
        <v/>
      </c>
      <c r="CC43" s="18" t="str">
        <f>IFERROR(IF(EOMONTH(Investors_Once[[#This Row],[Vesting Date with Milestone Clause]],0)=EOMONTH(FY05_M08,0),Investors_Once[[#This Row],[Injected Capital Post Money Evaluation]]+Investors_Once[[#This Row],[Operations Net]],""),"")</f>
        <v/>
      </c>
      <c r="CD43" s="18" t="str">
        <f>IFERROR(IF(EOMONTH(Investors_Once[[#This Row],[Vesting Date with Milestone Clause]],0)=EOMONTH(FY05_M09,0),Investors_Once[[#This Row],[Injected Capital Post Money Evaluation]]+Investors_Once[[#This Row],[Operations Net]],""),"")</f>
        <v/>
      </c>
      <c r="CE43" s="18" t="str">
        <f>IFERROR(IF(EOMONTH(Investors_Once[[#This Row],[Vesting Date with Milestone Clause]],0)=EOMONTH(FY05_M10,0),Investors_Once[[#This Row],[Injected Capital Post Money Evaluation]]+Investors_Once[[#This Row],[Operations Net]],""),"")</f>
        <v/>
      </c>
      <c r="CF43" s="18" t="str">
        <f>IFERROR(IF(EOMONTH(Investors_Once[[#This Row],[Vesting Date with Milestone Clause]],0)=EOMONTH(FY05_M11,0),Investors_Once[[#This Row],[Injected Capital Post Money Evaluation]]+Investors_Once[[#This Row],[Operations Net]],""),"")</f>
        <v/>
      </c>
      <c r="CG43" s="18" t="str">
        <f>IFERROR(IF(EOMONTH(Investors_Once[[#This Row],[Vesting Date with Milestone Clause]],0)=EOMONTH(FY05_M12,0),Investors_Once[[#This Row],[Injected Capital Post Money Evaluation]]+Investors_Once[[#This Row],[Operations Net]],""),"")</f>
        <v/>
      </c>
      <c r="CH43" s="18" t="str" cm="1">
        <f t="array" ref="CH43">IFERROR(IF(EOMONTH(Investors_Once[[#This Row],[Vesting Date with Milestone Clause]],0)=EOMONTH(FY06_M1,0),Investors_Once[[#This Row],[Injected Capital Post Money Evaluation]]+Investors_Once[[#This Row],[Operations Net]],""),"")</f>
        <v/>
      </c>
      <c r="CI43" s="18" t="str">
        <f>IFERROR(IF(EOMONTH(Investors_Once[[#This Row],[Vesting Date with Milestone Clause]],0)=EOMONTH(FY06_M02,0),Investors_Once[[#This Row],[Injected Capital Post Money Evaluation]]+Investors_Once[[#This Row],[Operations Net]],""),"")</f>
        <v/>
      </c>
      <c r="CJ43" s="18" t="str">
        <f>IFERROR(IF(EOMONTH(Investors_Once[[#This Row],[Vesting Date with Milestone Clause]],0)=EOMONTH(FY06_M03,0),Investors_Once[[#This Row],[Injected Capital Post Money Evaluation]]+Investors_Once[[#This Row],[Operations Net]],""),"")</f>
        <v/>
      </c>
      <c r="CK43" s="18" t="str">
        <f>IFERROR(IF(EOMONTH(Investors_Once[[#This Row],[Vesting Date with Milestone Clause]],0)=EOMONTH(FY06_M04,0),Investors_Once[[#This Row],[Injected Capital Post Money Evaluation]]+Investors_Once[[#This Row],[Operations Net]],""),"")</f>
        <v/>
      </c>
      <c r="CL43" s="18" t="str">
        <f>IFERROR(IF(EOMONTH(Investors_Once[[#This Row],[Vesting Date with Milestone Clause]],0)=EOMONTH(FY06_M05,0),Investors_Once[[#This Row],[Injected Capital Post Money Evaluation]]+Investors_Once[[#This Row],[Operations Net]],""),"")</f>
        <v/>
      </c>
      <c r="CM43" s="18" t="str">
        <f>IFERROR(IF(EOMONTH(Investors_Once[[#This Row],[Vesting Date with Milestone Clause]],0)=EOMONTH(FY06_M06,0),Investors_Once[[#This Row],[Injected Capital Post Money Evaluation]]+Investors_Once[[#This Row],[Operations Net]],""),"")</f>
        <v/>
      </c>
      <c r="CN43" s="18" t="str">
        <f>IFERROR(IF(EOMONTH(Investors_Once[[#This Row],[Vesting Date with Milestone Clause]],0)=EOMONTH(FY06_M07,0),Investors_Once[[#This Row],[Injected Capital Post Money Evaluation]]+Investors_Once[[#This Row],[Operations Net]],""),"")</f>
        <v/>
      </c>
      <c r="CO43" s="18" t="str">
        <f>IFERROR(IF(EOMONTH(Investors_Once[[#This Row],[Vesting Date with Milestone Clause]],0)=EOMONTH(FY06_M08,0),Investors_Once[[#This Row],[Injected Capital Post Money Evaluation]]+Investors_Once[[#This Row],[Operations Net]],""),"")</f>
        <v/>
      </c>
      <c r="CP43" s="18" t="str">
        <f>IFERROR(IF(EOMONTH(Investors_Once[[#This Row],[Vesting Date with Milestone Clause]],0)=EOMONTH(FY06_M09,0),Investors_Once[[#This Row],[Injected Capital Post Money Evaluation]]+Investors_Once[[#This Row],[Operations Net]],""),"")</f>
        <v/>
      </c>
      <c r="CQ43" s="18" t="str">
        <f>IFERROR(IF(EOMONTH(Investors_Once[[#This Row],[Vesting Date with Milestone Clause]],0)=EOMONTH(FY06_M10,0),Investors_Once[[#This Row],[Injected Capital Post Money Evaluation]]+Investors_Once[[#This Row],[Operations Net]],""),"")</f>
        <v/>
      </c>
      <c r="CR43" s="18" t="str">
        <f>IFERROR(IF(EOMONTH(Investors_Once[[#This Row],[Vesting Date with Milestone Clause]],0)=EOMONTH(FY06_M11,0),Investors_Once[[#This Row],[Injected Capital Post Money Evaluation]]+Investors_Once[[#This Row],[Operations Net]],""),"")</f>
        <v/>
      </c>
      <c r="CS43" s="18" t="str">
        <f>IFERROR(IF(EOMONTH(Investors_Once[[#This Row],[Vesting Date with Milestone Clause]],0)=EOMONTH(FY06_M12,0),Investors_Once[[#This Row],[Injected Capital Post Money Evaluation]]+Investors_Once[[#This Row],[Operations Net]],""),"")</f>
        <v/>
      </c>
    </row>
    <row r="44" spans="2:97" x14ac:dyDescent="0.25">
      <c r="B44" s="6" t="s">
        <v>51</v>
      </c>
      <c r="C44" s="6" t="s">
        <v>170</v>
      </c>
      <c r="D44" s="11">
        <v>45307</v>
      </c>
      <c r="E44" s="48">
        <f>IF(ISBLANK(Investors_Once[[#This Row],[Vesting Date with Milestone Clause]]),"",EOMONTH(Investors_Once[[#This Row],[Vesting Date with Milestone Clause]],0))</f>
        <v>45322</v>
      </c>
      <c r="F44" s="24"/>
      <c r="G44" s="24"/>
      <c r="H44" s="31"/>
      <c r="I44" s="24">
        <v>3.9813130570109934E-9</v>
      </c>
      <c r="J44" s="24"/>
      <c r="K44" s="24"/>
      <c r="L44" s="24"/>
      <c r="M44" s="55"/>
      <c r="N44" s="24"/>
      <c r="O44" s="24"/>
      <c r="P44" s="24"/>
      <c r="Q44" s="29">
        <f>Investors_Once[[#This Row],[Injected Capital Post Money Evaluation]]+Investors_Once[[#This Row],[Investment Discounted From Future Priced Round]]/(1-Investors_Once[[#This Row],[% Discount from Round once the round is Priced]])</f>
        <v>0</v>
      </c>
      <c r="R44" s="29">
        <f>SUM(Investors_Once[[#This Row],[Active Investor IP Value Created Equity]],Investors_Once[[#This Row],[Sweat Equity IP Value Contributed(alternative to Salary)]],Investors_Once[[#This Row],[Assets With Position ]])+Investors_Once[[#This Row],[Reserve Value Without Position]]</f>
        <v>3.9813130570109934E-9</v>
      </c>
      <c r="S44"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44"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1.3271043523369979E-9</v>
      </c>
      <c r="U44"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44"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44"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1.3271043523369978E-16</v>
      </c>
      <c r="X44" s="10">
        <f>YEAR(Investors_Once[[#This Row],[Vesting Date with Milestone Clause]])</f>
        <v>2024</v>
      </c>
      <c r="Y44" s="10">
        <f>MONTH(Investors_Once[[#This Row],[Vesting Date with Milestone Clause]])</f>
        <v>1</v>
      </c>
      <c r="Z44" s="10">
        <f>IFERROR(IF(EOMONTH(Investors_Once[[#This Row],[Vesting Date with Milestone Clause]],0)=EOMONTH(FY01_M01,0),Investors_Once[[#This Row],[Injected Capital Post Money Evaluation]],""),"")</f>
        <v>0</v>
      </c>
      <c r="AA44" s="10" t="str">
        <f>IFERROR(IF(EOMONTH(Investors_Once[[#This Row],[Vesting Date with Milestone Clause]],0)=EOMONTH(FY01_M02,0),Investors_Once[[#This Row],[Injected Capital Post Money Evaluation]]+Investors_Once[[#This Row],[Operations Net]],""),"")</f>
        <v/>
      </c>
      <c r="AB44" s="10" t="str">
        <f>IFERROR(IF(EOMONTH(Investors_Once[[#This Row],[Vesting Date with Milestone Clause]],0)=EOMONTH(FY01_M03,0),Investors_Once[[#This Row],[Injected Capital Post Money Evaluation]]+Investors_Once[[#This Row],[Operations Net]],""),"")</f>
        <v/>
      </c>
      <c r="AC44" s="10" t="str">
        <f>IFERROR(IF(EOMONTH(Investors_Once[[#This Row],[Vesting Date with Milestone Clause]],0)=EOMONTH(FY01_M04,0),Investors_Once[[#This Row],[Injected Capital Post Money Evaluation]]+Investors_Once[[#This Row],[Operations Net]],""),"")</f>
        <v/>
      </c>
      <c r="AD44" s="10" t="str">
        <f>IFERROR(IF(EOMONTH(Investors_Once[[#This Row],[Vesting Date with Milestone Clause]],0)=EOMONTH(FY01_M05,0),Investors_Once[[#This Row],[Injected Capital Post Money Evaluation]]+Investors_Once[[#This Row],[Operations Net]],""),"")</f>
        <v/>
      </c>
      <c r="AE44" s="10" t="str">
        <f>IFERROR(IF(EOMONTH(Investors_Once[[#This Row],[Vesting Date with Milestone Clause]],0)=EOMONTH(FY01_M06,0),Investors_Once[[#This Row],[Injected Capital Post Money Evaluation]]+Investors_Once[[#This Row],[Operations Net]],""),"")</f>
        <v/>
      </c>
      <c r="AF44" s="10" t="str">
        <f>IFERROR(IF(EOMONTH(Investors_Once[[#This Row],[Vesting Date with Milestone Clause]],0)=EOMONTH(FY01_M07,0),Investors_Once[[#This Row],[Injected Capital Post Money Evaluation]]+Investors_Once[[#This Row],[Operations Net]],""),"")</f>
        <v/>
      </c>
      <c r="AG44" s="10" t="str">
        <f>IFERROR(IF(EOMONTH(Investors_Once[[#This Row],[Vesting Date with Milestone Clause]],0)=EOMONTH(FY01_M08,0),Investors_Once[[#This Row],[Injected Capital Post Money Evaluation]]+Investors_Once[[#This Row],[Operations Net]],""),"")</f>
        <v/>
      </c>
      <c r="AH44" s="10" t="str">
        <f>IFERROR(IF(EOMONTH(Investors_Once[[#This Row],[Vesting Date with Milestone Clause]],0)=EOMONTH(FY01_M09,0),Investors_Once[[#This Row],[Injected Capital Post Money Evaluation]]+Investors_Once[[#This Row],[Operations Net]],""),"")</f>
        <v/>
      </c>
      <c r="AI44" s="10" t="str">
        <f>IFERROR(IF(EOMONTH(Investors_Once[[#This Row],[Vesting Date with Milestone Clause]],0)=EOMONTH(FY01_M10,0),Investors_Once[[#This Row],[Injected Capital Post Money Evaluation]]+Investors_Once[[#This Row],[Operations Net]],""),"")</f>
        <v/>
      </c>
      <c r="AJ44" s="10" t="str">
        <f>IFERROR(IF(EOMONTH(Investors_Once[[#This Row],[Vesting Date with Milestone Clause]],0)=EOMONTH(FY01_M11,0),Investors_Once[[#This Row],[Injected Capital Post Money Evaluation]]+Investors_Once[[#This Row],[Operations Net]],""),"")</f>
        <v/>
      </c>
      <c r="AK44" s="10" t="str">
        <f>IFERROR(IF(EOMONTH(Investors_Once[[#This Row],[Vesting Date with Milestone Clause]],0)=EOMONTH(FY01_M12,0),Investors_Once[[#This Row],[Injected Capital Post Money Evaluation]]+Investors_Once[[#This Row],[Operations Net]],""),"")</f>
        <v/>
      </c>
      <c r="AL44" s="10" t="str">
        <f>IFERROR(IF(EOMONTH(Investors_Once[[#This Row],[Vesting Date with Milestone Clause]],0)=EOMONTH(FY02_M01,0),Investors_Once[[#This Row],[Injected Capital Post Money Evaluation]]+Investors_Once[[#This Row],[Operations Net]],""),"")</f>
        <v/>
      </c>
      <c r="AM44" s="10" t="str">
        <f>IFERROR(IF(EOMONTH(Investors_Once[[#This Row],[Vesting Date with Milestone Clause]],0)=EOMONTH(FY02_M02,0),Investors_Once[[#This Row],[Injected Capital Post Money Evaluation]]+Investors_Once[[#This Row],[Operations Net]],""),"")</f>
        <v/>
      </c>
      <c r="AN44" s="10" t="str">
        <f>IFERROR(IF(EOMONTH(Investors_Once[[#This Row],[Vesting Date with Milestone Clause]],0)=EOMONTH(FY02_M03,0),Investors_Once[[#This Row],[Injected Capital Post Money Evaluation]]+Investors_Once[[#This Row],[Operations Net]],""),"")</f>
        <v/>
      </c>
      <c r="AO44" s="10" t="str">
        <f>IFERROR(IF(EOMONTH(Investors_Once[[#This Row],[Vesting Date with Milestone Clause]],0)=EOMONTH(FY02_M04,0),Investors_Once[[#This Row],[Injected Capital Post Money Evaluation]]+Investors_Once[[#This Row],[Operations Net]],""),"")</f>
        <v/>
      </c>
      <c r="AP44" s="10" t="str">
        <f>IFERROR(IF(EOMONTH(Investors_Once[[#This Row],[Vesting Date with Milestone Clause]],0)=EOMONTH(FY02_M05,0),Investors_Once[[#This Row],[Injected Capital Post Money Evaluation]]+Investors_Once[[#This Row],[Operations Net]],""),"")</f>
        <v/>
      </c>
      <c r="AQ44" s="10" t="str">
        <f>IFERROR(IF(EOMONTH(Investors_Once[[#This Row],[Vesting Date with Milestone Clause]],0)=EOMONTH(FY02_M06,0),Investors_Once[[#This Row],[Injected Capital Post Money Evaluation]]+Investors_Once[[#This Row],[Operations Net]],""),"")</f>
        <v/>
      </c>
      <c r="AR44" s="10" t="str">
        <f>IFERROR(IF(EOMONTH(Investors_Once[[#This Row],[Vesting Date with Milestone Clause]],0)=EOMONTH(FY02_M07,0),Investors_Once[[#This Row],[Injected Capital Post Money Evaluation]]+Investors_Once[[#This Row],[Operations Net]],""),"")</f>
        <v/>
      </c>
      <c r="AS44" s="10" t="str">
        <f>IFERROR(IF(EOMONTH(Investors_Once[[#This Row],[Vesting Date with Milestone Clause]],0)=EOMONTH(FY02_M08,0),Investors_Once[[#This Row],[Injected Capital Post Money Evaluation]]+Investors_Once[[#This Row],[Operations Net]],""),"")</f>
        <v/>
      </c>
      <c r="AT44" s="10" t="str">
        <f>IFERROR(IF(EOMONTH(Investors_Once[[#This Row],[Vesting Date with Milestone Clause]],0)=EOMONTH(FY02_M09,0),Investors_Once[[#This Row],[Injected Capital Post Money Evaluation]]+Investors_Once[[#This Row],[Operations Net]],""),"")</f>
        <v/>
      </c>
      <c r="AU44" s="10" t="str">
        <f>IFERROR(IF(EOMONTH(Investors_Once[[#This Row],[Vesting Date with Milestone Clause]],0)=EOMONTH(FY02_M10,0),Investors_Once[[#This Row],[Injected Capital Post Money Evaluation]]+Investors_Once[[#This Row],[Operations Net]],""),"")</f>
        <v/>
      </c>
      <c r="AV44" s="10" t="str">
        <f>IFERROR(IF(EOMONTH(Investors_Once[[#This Row],[Vesting Date with Milestone Clause]],0)=EOMONTH(FY02_M11,0),Investors_Once[[#This Row],[Injected Capital Post Money Evaluation]]+Investors_Once[[#This Row],[Operations Net]],""),"")</f>
        <v/>
      </c>
      <c r="AW44" s="10" t="str">
        <f>IFERROR(IF(EOMONTH(Investors_Once[[#This Row],[Vesting Date with Milestone Clause]],0)=EOMONTH(FY02_M12,0),Investors_Once[[#This Row],[Injected Capital Post Money Evaluation]]+Investors_Once[[#This Row],[Operations Net]],""),"")</f>
        <v/>
      </c>
      <c r="AX44" s="10" t="str" cm="1">
        <f t="array" ref="AX44">IFERROR(IF(EOMONTH(Investors_Once[[#This Row],[Vesting Date with Milestone Clause]],0)=EOMONTH(FY03_M1,0),Investors_Once[[#This Row],[Injected Capital Post Money Evaluation]]+Investors_Once[[#This Row],[Operations Net]],""),"")</f>
        <v/>
      </c>
      <c r="AY44" s="10" t="str">
        <f>IFERROR(IF(EOMONTH(Investors_Once[[#This Row],[Vesting Date with Milestone Clause]],0)=EOMONTH(FY03_M02,0),Investors_Once[[#This Row],[Injected Capital Post Money Evaluation]]+Investors_Once[[#This Row],[Operations Net]],""),"")</f>
        <v/>
      </c>
      <c r="AZ44" s="10" t="str">
        <f>IFERROR(IF(EOMONTH(Investors_Once[[#This Row],[Vesting Date with Milestone Clause]],0)=EOMONTH(FY03_M03,0),Investors_Once[[#This Row],[Injected Capital Post Money Evaluation]]+Investors_Once[[#This Row],[Operations Net]],""),"")</f>
        <v/>
      </c>
      <c r="BA44" s="10" t="str">
        <f>IFERROR(IF(EOMONTH(Investors_Once[[#This Row],[Vesting Date with Milestone Clause]],0)=EOMONTH(FY03_M04,0),Investors_Once[[#This Row],[Injected Capital Post Money Evaluation]]+Investors_Once[[#This Row],[Operations Net]],""),"")</f>
        <v/>
      </c>
      <c r="BB44" s="10" t="str">
        <f>IFERROR(IF(EOMONTH(Investors_Once[[#This Row],[Vesting Date with Milestone Clause]],0)=EOMONTH(FY03_M05,0),Investors_Once[[#This Row],[Injected Capital Post Money Evaluation]]+Investors_Once[[#This Row],[Operations Net]],""),"")</f>
        <v/>
      </c>
      <c r="BC44" s="10" t="str">
        <f>IFERROR(IF(EOMONTH(Investors_Once[[#This Row],[Vesting Date with Milestone Clause]],0)=EOMONTH(FY03_M06,0),Investors_Once[[#This Row],[Injected Capital Post Money Evaluation]]+Investors_Once[[#This Row],[Operations Net]],""),"")</f>
        <v/>
      </c>
      <c r="BD44" s="10" t="str">
        <f>IFERROR(IF(EOMONTH(Investors_Once[[#This Row],[Vesting Date with Milestone Clause]],0)=EOMONTH(FY03_M07,0),Investors_Once[[#This Row],[Injected Capital Post Money Evaluation]]+Investors_Once[[#This Row],[Operations Net]],""),"")</f>
        <v/>
      </c>
      <c r="BE44" s="10" t="str">
        <f>IFERROR(IF(EOMONTH(Investors_Once[[#This Row],[Vesting Date with Milestone Clause]],0)=EOMONTH(FY03_M08,0),Investors_Once[[#This Row],[Injected Capital Post Money Evaluation]]+Investors_Once[[#This Row],[Operations Net]],""),"")</f>
        <v/>
      </c>
      <c r="BF44" s="10" t="str">
        <f>IFERROR(IF(EOMONTH(Investors_Once[[#This Row],[Vesting Date with Milestone Clause]],0)=EOMONTH(FY03_M09,0),Investors_Once[[#This Row],[Injected Capital Post Money Evaluation]]+Investors_Once[[#This Row],[Operations Net]],""),"")</f>
        <v/>
      </c>
      <c r="BG44" s="10" t="str">
        <f>IFERROR(IF(EOMONTH(Investors_Once[[#This Row],[Vesting Date with Milestone Clause]],0)=EOMONTH(FY03_M10,0),Investors_Once[[#This Row],[Injected Capital Post Money Evaluation]]+Investors_Once[[#This Row],[Operations Net]],""),"")</f>
        <v/>
      </c>
      <c r="BH44" s="10" t="str">
        <f>IFERROR(IF(EOMONTH(Investors_Once[[#This Row],[Vesting Date with Milestone Clause]],0)=EOMONTH(FY03_M11,0),Investors_Once[[#This Row],[Injected Capital Post Money Evaluation]]+Investors_Once[[#This Row],[Operations Net]],""),"")</f>
        <v/>
      </c>
      <c r="BI44" s="10" t="str">
        <f>IFERROR(IF(EOMONTH(Investors_Once[[#This Row],[Vesting Date with Milestone Clause]],0)=EOMONTH(FY03_M12,0),Investors_Once[[#This Row],[Injected Capital Post Money Evaluation]]+Investors_Once[[#This Row],[Operations Net]],""),"")</f>
        <v/>
      </c>
      <c r="BJ44" s="18" t="str" cm="1">
        <f t="array" ref="BJ44">IFERROR(IF(EOMONTH(Investors_Once[[#This Row],[Vesting Date with Milestone Clause]],0)=EOMONTH(FY04_M1,0),Investors_Once[[#This Row],[Injected Capital Post Money Evaluation]]+Investors_Once[[#This Row],[Operations Net]],""),"")</f>
        <v/>
      </c>
      <c r="BK44" s="18" t="str">
        <f>IFERROR(IF(EOMONTH(Investors_Once[[#This Row],[Vesting Date with Milestone Clause]],0)=EOMONTH(FY04_M02,0),Investors_Once[[#This Row],[Injected Capital Post Money Evaluation]]+Investors_Once[[#This Row],[Operations Net]],""),"")</f>
        <v/>
      </c>
      <c r="BL44" s="18" t="str">
        <f>IFERROR(IF(EOMONTH(Investors_Once[[#This Row],[Vesting Date with Milestone Clause]],0)=EOMONTH(FY04_M03,0),Investors_Once[[#This Row],[Injected Capital Post Money Evaluation]]+Investors_Once[[#This Row],[Operations Net]],""),"")</f>
        <v/>
      </c>
      <c r="BM44" s="18" t="str">
        <f>IFERROR(IF(EOMONTH(Investors_Once[[#This Row],[Vesting Date with Milestone Clause]],0)=EOMONTH(FY04_M04,0),Investors_Once[[#This Row],[Injected Capital Post Money Evaluation]]+Investors_Once[[#This Row],[Operations Net]],""),"")</f>
        <v/>
      </c>
      <c r="BN44" s="18" t="str">
        <f>IFERROR(IF(EOMONTH(Investors_Once[[#This Row],[Vesting Date with Milestone Clause]],0)=EOMONTH(FY04_M05,0),Investors_Once[[#This Row],[Injected Capital Post Money Evaluation]]+Investors_Once[[#This Row],[Operations Net]],""),"")</f>
        <v/>
      </c>
      <c r="BO44" s="18" t="str">
        <f>IFERROR(IF(EOMONTH(Investors_Once[[#This Row],[Vesting Date with Milestone Clause]],0)=EOMONTH(FY04_M06,0),Investors_Once[[#This Row],[Injected Capital Post Money Evaluation]]+Investors_Once[[#This Row],[Operations Net]],""),"")</f>
        <v/>
      </c>
      <c r="BP44" s="18" t="str">
        <f>IFERROR(IF(EOMONTH(Investors_Once[[#This Row],[Vesting Date with Milestone Clause]],0)=EOMONTH(FY04_M07,0),Investors_Once[[#This Row],[Injected Capital Post Money Evaluation]]+Investors_Once[[#This Row],[Operations Net]],""),"")</f>
        <v/>
      </c>
      <c r="BQ44" s="18" t="str">
        <f>IFERROR(IF(EOMONTH(Investors_Once[[#This Row],[Vesting Date with Milestone Clause]],0)=EOMONTH(FY04_M08,0),Investors_Once[[#This Row],[Injected Capital Post Money Evaluation]]+Investors_Once[[#This Row],[Operations Net]],""),"")</f>
        <v/>
      </c>
      <c r="BR44" s="18" t="str">
        <f>IFERROR(IF(EOMONTH(Investors_Once[[#This Row],[Vesting Date with Milestone Clause]],0)=EOMONTH(FY04_M09,0),Investors_Once[[#This Row],[Injected Capital Post Money Evaluation]]+Investors_Once[[#This Row],[Operations Net]],""),"")</f>
        <v/>
      </c>
      <c r="BS44" s="18" t="str">
        <f>IFERROR(IF(EOMONTH(Investors_Once[[#This Row],[Vesting Date with Milestone Clause]],0)=EOMONTH(FY04_M10,0),Investors_Once[[#This Row],[Injected Capital Post Money Evaluation]]+Investors_Once[[#This Row],[Operations Net]],""),"")</f>
        <v/>
      </c>
      <c r="BT44" s="18" t="str">
        <f>IFERROR(IF(EOMONTH(Investors_Once[[#This Row],[Vesting Date with Milestone Clause]],0)=EOMONTH(FY04_M11,0),Investors_Once[[#This Row],[Injected Capital Post Money Evaluation]]+Investors_Once[[#This Row],[Operations Net]],""),"")</f>
        <v/>
      </c>
      <c r="BU44" s="18" t="str">
        <f>IFERROR(IF(EOMONTH(Investors_Once[[#This Row],[Vesting Date with Milestone Clause]],0)=EOMONTH(FY04_M12,0),Investors_Once[[#This Row],[Injected Capital Post Money Evaluation]]+Investors_Once[[#This Row],[Operations Net]],""),"")</f>
        <v/>
      </c>
      <c r="BV44" s="18" t="str" cm="1">
        <f t="array" ref="BV44">IFERROR(IF(EOMONTH(Investors_Once[[#This Row],[Vesting Date with Milestone Clause]],0)=EOMONTH(FY05_M1,0),Investors_Once[[#This Row],[Injected Capital Post Money Evaluation]]+Investors_Once[[#This Row],[Operations Net]],""),"")</f>
        <v/>
      </c>
      <c r="BW44" s="18" t="str">
        <f>IFERROR(IF(EOMONTH(Investors_Once[[#This Row],[Vesting Date with Milestone Clause]],0)=EOMONTH(FY05_M02,0),Investors_Once[[#This Row],[Injected Capital Post Money Evaluation]]+Investors_Once[[#This Row],[Operations Net]],""),"")</f>
        <v/>
      </c>
      <c r="BX44" s="18" t="str">
        <f>IFERROR(IF(EOMONTH(Investors_Once[[#This Row],[Vesting Date with Milestone Clause]],0)=EOMONTH(FY05_M03,0),Investors_Once[[#This Row],[Injected Capital Post Money Evaluation]]+Investors_Once[[#This Row],[Operations Net]],""),"")</f>
        <v/>
      </c>
      <c r="BY44" s="18" t="str">
        <f>IFERROR(IF(EOMONTH(Investors_Once[[#This Row],[Vesting Date with Milestone Clause]],0)=EOMONTH(FY05_M04,0),Investors_Once[[#This Row],[Injected Capital Post Money Evaluation]]+Investors_Once[[#This Row],[Operations Net]],""),"")</f>
        <v/>
      </c>
      <c r="BZ44" s="18" t="str">
        <f>IFERROR(IF(EOMONTH(Investors_Once[[#This Row],[Vesting Date with Milestone Clause]],0)=EOMONTH(FY05_M05,0),Investors_Once[[#This Row],[Injected Capital Post Money Evaluation]]+Investors_Once[[#This Row],[Operations Net]],""),"")</f>
        <v/>
      </c>
      <c r="CA44" s="18" t="str">
        <f>IFERROR(IF(EOMONTH(Investors_Once[[#This Row],[Vesting Date with Milestone Clause]],0)=EOMONTH(FY05_M06,0),Investors_Once[[#This Row],[Injected Capital Post Money Evaluation]]+Investors_Once[[#This Row],[Operations Net]],""),"")</f>
        <v/>
      </c>
      <c r="CB44" s="18" t="str">
        <f>IFERROR(IF(EOMONTH(Investors_Once[[#This Row],[Vesting Date with Milestone Clause]],0)=EOMONTH(FY05_M07,0),Investors_Once[[#This Row],[Injected Capital Post Money Evaluation]]+Investors_Once[[#This Row],[Operations Net]],""),"")</f>
        <v/>
      </c>
      <c r="CC44" s="18" t="str">
        <f>IFERROR(IF(EOMONTH(Investors_Once[[#This Row],[Vesting Date with Milestone Clause]],0)=EOMONTH(FY05_M08,0),Investors_Once[[#This Row],[Injected Capital Post Money Evaluation]]+Investors_Once[[#This Row],[Operations Net]],""),"")</f>
        <v/>
      </c>
      <c r="CD44" s="18" t="str">
        <f>IFERROR(IF(EOMONTH(Investors_Once[[#This Row],[Vesting Date with Milestone Clause]],0)=EOMONTH(FY05_M09,0),Investors_Once[[#This Row],[Injected Capital Post Money Evaluation]]+Investors_Once[[#This Row],[Operations Net]],""),"")</f>
        <v/>
      </c>
      <c r="CE44" s="18" t="str">
        <f>IFERROR(IF(EOMONTH(Investors_Once[[#This Row],[Vesting Date with Milestone Clause]],0)=EOMONTH(FY05_M10,0),Investors_Once[[#This Row],[Injected Capital Post Money Evaluation]]+Investors_Once[[#This Row],[Operations Net]],""),"")</f>
        <v/>
      </c>
      <c r="CF44" s="18" t="str">
        <f>IFERROR(IF(EOMONTH(Investors_Once[[#This Row],[Vesting Date with Milestone Clause]],0)=EOMONTH(FY05_M11,0),Investors_Once[[#This Row],[Injected Capital Post Money Evaluation]]+Investors_Once[[#This Row],[Operations Net]],""),"")</f>
        <v/>
      </c>
      <c r="CG44" s="18" t="str">
        <f>IFERROR(IF(EOMONTH(Investors_Once[[#This Row],[Vesting Date with Milestone Clause]],0)=EOMONTH(FY05_M12,0),Investors_Once[[#This Row],[Injected Capital Post Money Evaluation]]+Investors_Once[[#This Row],[Operations Net]],""),"")</f>
        <v/>
      </c>
      <c r="CH44" s="18" t="str" cm="1">
        <f t="array" ref="CH44">IFERROR(IF(EOMONTH(Investors_Once[[#This Row],[Vesting Date with Milestone Clause]],0)=EOMONTH(FY06_M1,0),Investors_Once[[#This Row],[Injected Capital Post Money Evaluation]]+Investors_Once[[#This Row],[Operations Net]],""),"")</f>
        <v/>
      </c>
      <c r="CI44" s="18" t="str">
        <f>IFERROR(IF(EOMONTH(Investors_Once[[#This Row],[Vesting Date with Milestone Clause]],0)=EOMONTH(FY06_M02,0),Investors_Once[[#This Row],[Injected Capital Post Money Evaluation]]+Investors_Once[[#This Row],[Operations Net]],""),"")</f>
        <v/>
      </c>
      <c r="CJ44" s="18" t="str">
        <f>IFERROR(IF(EOMONTH(Investors_Once[[#This Row],[Vesting Date with Milestone Clause]],0)=EOMONTH(FY06_M03,0),Investors_Once[[#This Row],[Injected Capital Post Money Evaluation]]+Investors_Once[[#This Row],[Operations Net]],""),"")</f>
        <v/>
      </c>
      <c r="CK44" s="18" t="str">
        <f>IFERROR(IF(EOMONTH(Investors_Once[[#This Row],[Vesting Date with Milestone Clause]],0)=EOMONTH(FY06_M04,0),Investors_Once[[#This Row],[Injected Capital Post Money Evaluation]]+Investors_Once[[#This Row],[Operations Net]],""),"")</f>
        <v/>
      </c>
      <c r="CL44" s="18" t="str">
        <f>IFERROR(IF(EOMONTH(Investors_Once[[#This Row],[Vesting Date with Milestone Clause]],0)=EOMONTH(FY06_M05,0),Investors_Once[[#This Row],[Injected Capital Post Money Evaluation]]+Investors_Once[[#This Row],[Operations Net]],""),"")</f>
        <v/>
      </c>
      <c r="CM44" s="18" t="str">
        <f>IFERROR(IF(EOMONTH(Investors_Once[[#This Row],[Vesting Date with Milestone Clause]],0)=EOMONTH(FY06_M06,0),Investors_Once[[#This Row],[Injected Capital Post Money Evaluation]]+Investors_Once[[#This Row],[Operations Net]],""),"")</f>
        <v/>
      </c>
      <c r="CN44" s="18" t="str">
        <f>IFERROR(IF(EOMONTH(Investors_Once[[#This Row],[Vesting Date with Milestone Clause]],0)=EOMONTH(FY06_M07,0),Investors_Once[[#This Row],[Injected Capital Post Money Evaluation]]+Investors_Once[[#This Row],[Operations Net]],""),"")</f>
        <v/>
      </c>
      <c r="CO44" s="18" t="str">
        <f>IFERROR(IF(EOMONTH(Investors_Once[[#This Row],[Vesting Date with Milestone Clause]],0)=EOMONTH(FY06_M08,0),Investors_Once[[#This Row],[Injected Capital Post Money Evaluation]]+Investors_Once[[#This Row],[Operations Net]],""),"")</f>
        <v/>
      </c>
      <c r="CP44" s="18" t="str">
        <f>IFERROR(IF(EOMONTH(Investors_Once[[#This Row],[Vesting Date with Milestone Clause]],0)=EOMONTH(FY06_M09,0),Investors_Once[[#This Row],[Injected Capital Post Money Evaluation]]+Investors_Once[[#This Row],[Operations Net]],""),"")</f>
        <v/>
      </c>
      <c r="CQ44" s="18" t="str">
        <f>IFERROR(IF(EOMONTH(Investors_Once[[#This Row],[Vesting Date with Milestone Clause]],0)=EOMONTH(FY06_M10,0),Investors_Once[[#This Row],[Injected Capital Post Money Evaluation]]+Investors_Once[[#This Row],[Operations Net]],""),"")</f>
        <v/>
      </c>
      <c r="CR44" s="18" t="str">
        <f>IFERROR(IF(EOMONTH(Investors_Once[[#This Row],[Vesting Date with Milestone Clause]],0)=EOMONTH(FY06_M11,0),Investors_Once[[#This Row],[Injected Capital Post Money Evaluation]]+Investors_Once[[#This Row],[Operations Net]],""),"")</f>
        <v/>
      </c>
      <c r="CS44" s="18" t="str">
        <f>IFERROR(IF(EOMONTH(Investors_Once[[#This Row],[Vesting Date with Milestone Clause]],0)=EOMONTH(FY06_M12,0),Investors_Once[[#This Row],[Injected Capital Post Money Evaluation]]+Investors_Once[[#This Row],[Operations Net]],""),"")</f>
        <v/>
      </c>
    </row>
    <row r="45" spans="2:97" ht="30" x14ac:dyDescent="0.25">
      <c r="B45" s="25" t="s">
        <v>45</v>
      </c>
      <c r="C45" s="6" t="s">
        <v>169</v>
      </c>
      <c r="D45" s="11">
        <v>45001</v>
      </c>
      <c r="E45" s="48">
        <f>IF(ISBLANK(Investors_Once[[#This Row],[Vesting Date with Milestone Clause]]),"",EOMONTH(Investors_Once[[#This Row],[Vesting Date with Milestone Clause]],0))</f>
        <v>45016</v>
      </c>
      <c r="F45" s="24"/>
      <c r="G45" s="24"/>
      <c r="H45" s="31"/>
      <c r="I45" s="24"/>
      <c r="J45" s="24">
        <v>2000000</v>
      </c>
      <c r="K45" s="24">
        <v>500000</v>
      </c>
      <c r="L45" s="24"/>
      <c r="M45" s="55"/>
      <c r="N45" s="24"/>
      <c r="O45" s="24"/>
      <c r="P45" s="24"/>
      <c r="Q45" s="29">
        <f>Investors_Once[[#This Row],[Injected Capital Post Money Evaluation]]+Investors_Once[[#This Row],[Investment Discounted From Future Priced Round]]/(1-Investors_Once[[#This Row],[% Discount from Round once the round is Priced]])</f>
        <v>0</v>
      </c>
      <c r="R45" s="29">
        <f>SUM(Investors_Once[[#This Row],[Active Investor IP Value Created Equity]],Investors_Once[[#This Row],[Sweat Equity IP Value Contributed(alternative to Salary)]],Investors_Once[[#This Row],[Assets With Position ]])+Investors_Once[[#This Row],[Reserve Value Without Position]]</f>
        <v>2500000</v>
      </c>
      <c r="S45"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45"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1250000</v>
      </c>
      <c r="U45"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45"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45"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0.125</v>
      </c>
      <c r="X45" s="10">
        <f>YEAR(Investors_Once[[#This Row],[Vesting Date with Milestone Clause]])</f>
        <v>2023</v>
      </c>
      <c r="Y45" s="10">
        <f>MONTH(Investors_Once[[#This Row],[Vesting Date with Milestone Clause]])</f>
        <v>3</v>
      </c>
      <c r="Z45" s="10" t="str">
        <f>IFERROR(IF(EOMONTH(Investors_Once[[#This Row],[Vesting Date with Milestone Clause]],0)=EOMONTH(FY01_M01,0),Investors_Once[[#This Row],[Injected Capital Post Money Evaluation]],""),"")</f>
        <v/>
      </c>
      <c r="AA45" s="10" t="str">
        <f>IFERROR(IF(EOMONTH(Investors_Once[[#This Row],[Vesting Date with Milestone Clause]],0)=EOMONTH(FY01_M02,0),Investors_Once[[#This Row],[Injected Capital Post Money Evaluation]]+Investors_Once[[#This Row],[Operations Net]],""),"")</f>
        <v/>
      </c>
      <c r="AB45" s="10" t="str">
        <f>IFERROR(IF(EOMONTH(Investors_Once[[#This Row],[Vesting Date with Milestone Clause]],0)=EOMONTH(FY01_M03,0),Investors_Once[[#This Row],[Injected Capital Post Money Evaluation]]+Investors_Once[[#This Row],[Operations Net]],""),"")</f>
        <v/>
      </c>
      <c r="AC45" s="10" t="str">
        <f>IFERROR(IF(EOMONTH(Investors_Once[[#This Row],[Vesting Date with Milestone Clause]],0)=EOMONTH(FY01_M04,0),Investors_Once[[#This Row],[Injected Capital Post Money Evaluation]]+Investors_Once[[#This Row],[Operations Net]],""),"")</f>
        <v/>
      </c>
      <c r="AD45" s="10" t="str">
        <f>IFERROR(IF(EOMONTH(Investors_Once[[#This Row],[Vesting Date with Milestone Clause]],0)=EOMONTH(FY01_M05,0),Investors_Once[[#This Row],[Injected Capital Post Money Evaluation]]+Investors_Once[[#This Row],[Operations Net]],""),"")</f>
        <v/>
      </c>
      <c r="AE45" s="10" t="str">
        <f>IFERROR(IF(EOMONTH(Investors_Once[[#This Row],[Vesting Date with Milestone Clause]],0)=EOMONTH(FY01_M06,0),Investors_Once[[#This Row],[Injected Capital Post Money Evaluation]]+Investors_Once[[#This Row],[Operations Net]],""),"")</f>
        <v/>
      </c>
      <c r="AF45" s="10" t="str">
        <f>IFERROR(IF(EOMONTH(Investors_Once[[#This Row],[Vesting Date with Milestone Clause]],0)=EOMONTH(FY01_M07,0),Investors_Once[[#This Row],[Injected Capital Post Money Evaluation]]+Investors_Once[[#This Row],[Operations Net]],""),"")</f>
        <v/>
      </c>
      <c r="AG45" s="10" t="str">
        <f>IFERROR(IF(EOMONTH(Investors_Once[[#This Row],[Vesting Date with Milestone Clause]],0)=EOMONTH(FY01_M08,0),Investors_Once[[#This Row],[Injected Capital Post Money Evaluation]]+Investors_Once[[#This Row],[Operations Net]],""),"")</f>
        <v/>
      </c>
      <c r="AH45" s="10" t="str">
        <f>IFERROR(IF(EOMONTH(Investors_Once[[#This Row],[Vesting Date with Milestone Clause]],0)=EOMONTH(FY01_M09,0),Investors_Once[[#This Row],[Injected Capital Post Money Evaluation]]+Investors_Once[[#This Row],[Operations Net]],""),"")</f>
        <v/>
      </c>
      <c r="AI45" s="10" t="str">
        <f>IFERROR(IF(EOMONTH(Investors_Once[[#This Row],[Vesting Date with Milestone Clause]],0)=EOMONTH(FY01_M10,0),Investors_Once[[#This Row],[Injected Capital Post Money Evaluation]]+Investors_Once[[#This Row],[Operations Net]],""),"")</f>
        <v/>
      </c>
      <c r="AJ45" s="10" t="str">
        <f>IFERROR(IF(EOMONTH(Investors_Once[[#This Row],[Vesting Date with Milestone Clause]],0)=EOMONTH(FY01_M11,0),Investors_Once[[#This Row],[Injected Capital Post Money Evaluation]]+Investors_Once[[#This Row],[Operations Net]],""),"")</f>
        <v/>
      </c>
      <c r="AK45" s="10" t="str">
        <f>IFERROR(IF(EOMONTH(Investors_Once[[#This Row],[Vesting Date with Milestone Clause]],0)=EOMONTH(FY01_M12,0),Investors_Once[[#This Row],[Injected Capital Post Money Evaluation]]+Investors_Once[[#This Row],[Operations Net]],""),"")</f>
        <v/>
      </c>
      <c r="AL45" s="10" t="str">
        <f>IFERROR(IF(EOMONTH(Investors_Once[[#This Row],[Vesting Date with Milestone Clause]],0)=EOMONTH(FY02_M01,0),Investors_Once[[#This Row],[Injected Capital Post Money Evaluation]]+Investors_Once[[#This Row],[Operations Net]],""),"")</f>
        <v/>
      </c>
      <c r="AM45" s="10" t="str">
        <f>IFERROR(IF(EOMONTH(Investors_Once[[#This Row],[Vesting Date with Milestone Clause]],0)=EOMONTH(FY02_M02,0),Investors_Once[[#This Row],[Injected Capital Post Money Evaluation]]+Investors_Once[[#This Row],[Operations Net]],""),"")</f>
        <v/>
      </c>
      <c r="AN45" s="10" t="str">
        <f>IFERROR(IF(EOMONTH(Investors_Once[[#This Row],[Vesting Date with Milestone Clause]],0)=EOMONTH(FY02_M03,0),Investors_Once[[#This Row],[Injected Capital Post Money Evaluation]]+Investors_Once[[#This Row],[Operations Net]],""),"")</f>
        <v/>
      </c>
      <c r="AO45" s="10" t="str">
        <f>IFERROR(IF(EOMONTH(Investors_Once[[#This Row],[Vesting Date with Milestone Clause]],0)=EOMONTH(FY02_M04,0),Investors_Once[[#This Row],[Injected Capital Post Money Evaluation]]+Investors_Once[[#This Row],[Operations Net]],""),"")</f>
        <v/>
      </c>
      <c r="AP45" s="10" t="str">
        <f>IFERROR(IF(EOMONTH(Investors_Once[[#This Row],[Vesting Date with Milestone Clause]],0)=EOMONTH(FY02_M05,0),Investors_Once[[#This Row],[Injected Capital Post Money Evaluation]]+Investors_Once[[#This Row],[Operations Net]],""),"")</f>
        <v/>
      </c>
      <c r="AQ45" s="10" t="str">
        <f>IFERROR(IF(EOMONTH(Investors_Once[[#This Row],[Vesting Date with Milestone Clause]],0)=EOMONTH(FY02_M06,0),Investors_Once[[#This Row],[Injected Capital Post Money Evaluation]]+Investors_Once[[#This Row],[Operations Net]],""),"")</f>
        <v/>
      </c>
      <c r="AR45" s="10" t="str">
        <f>IFERROR(IF(EOMONTH(Investors_Once[[#This Row],[Vesting Date with Milestone Clause]],0)=EOMONTH(FY02_M07,0),Investors_Once[[#This Row],[Injected Capital Post Money Evaluation]]+Investors_Once[[#This Row],[Operations Net]],""),"")</f>
        <v/>
      </c>
      <c r="AS45" s="10" t="str">
        <f>IFERROR(IF(EOMONTH(Investors_Once[[#This Row],[Vesting Date with Milestone Clause]],0)=EOMONTH(FY02_M08,0),Investors_Once[[#This Row],[Injected Capital Post Money Evaluation]]+Investors_Once[[#This Row],[Operations Net]],""),"")</f>
        <v/>
      </c>
      <c r="AT45" s="10" t="str">
        <f>IFERROR(IF(EOMONTH(Investors_Once[[#This Row],[Vesting Date with Milestone Clause]],0)=EOMONTH(FY02_M09,0),Investors_Once[[#This Row],[Injected Capital Post Money Evaluation]]+Investors_Once[[#This Row],[Operations Net]],""),"")</f>
        <v/>
      </c>
      <c r="AU45" s="10" t="str">
        <f>IFERROR(IF(EOMONTH(Investors_Once[[#This Row],[Vesting Date with Milestone Clause]],0)=EOMONTH(FY02_M10,0),Investors_Once[[#This Row],[Injected Capital Post Money Evaluation]]+Investors_Once[[#This Row],[Operations Net]],""),"")</f>
        <v/>
      </c>
      <c r="AV45" s="10" t="str">
        <f>IFERROR(IF(EOMONTH(Investors_Once[[#This Row],[Vesting Date with Milestone Clause]],0)=EOMONTH(FY02_M11,0),Investors_Once[[#This Row],[Injected Capital Post Money Evaluation]]+Investors_Once[[#This Row],[Operations Net]],""),"")</f>
        <v/>
      </c>
      <c r="AW45" s="10" t="str">
        <f>IFERROR(IF(EOMONTH(Investors_Once[[#This Row],[Vesting Date with Milestone Clause]],0)=EOMONTH(FY02_M12,0),Investors_Once[[#This Row],[Injected Capital Post Money Evaluation]]+Investors_Once[[#This Row],[Operations Net]],""),"")</f>
        <v/>
      </c>
      <c r="AX45" s="10" t="str" cm="1">
        <f t="array" ref="AX45">IFERROR(IF(EOMONTH(Investors_Once[[#This Row],[Vesting Date with Milestone Clause]],0)=EOMONTH(FY03_M1,0),Investors_Once[[#This Row],[Injected Capital Post Money Evaluation]]+Investors_Once[[#This Row],[Operations Net]],""),"")</f>
        <v/>
      </c>
      <c r="AY45" s="10" t="str">
        <f>IFERROR(IF(EOMONTH(Investors_Once[[#This Row],[Vesting Date with Milestone Clause]],0)=EOMONTH(FY03_M02,0),Investors_Once[[#This Row],[Injected Capital Post Money Evaluation]]+Investors_Once[[#This Row],[Operations Net]],""),"")</f>
        <v/>
      </c>
      <c r="AZ45" s="10" t="str">
        <f>IFERROR(IF(EOMONTH(Investors_Once[[#This Row],[Vesting Date with Milestone Clause]],0)=EOMONTH(FY03_M03,0),Investors_Once[[#This Row],[Injected Capital Post Money Evaluation]]+Investors_Once[[#This Row],[Operations Net]],""),"")</f>
        <v/>
      </c>
      <c r="BA45" s="10" t="str">
        <f>IFERROR(IF(EOMONTH(Investors_Once[[#This Row],[Vesting Date with Milestone Clause]],0)=EOMONTH(FY03_M04,0),Investors_Once[[#This Row],[Injected Capital Post Money Evaluation]]+Investors_Once[[#This Row],[Operations Net]],""),"")</f>
        <v/>
      </c>
      <c r="BB45" s="10" t="str">
        <f>IFERROR(IF(EOMONTH(Investors_Once[[#This Row],[Vesting Date with Milestone Clause]],0)=EOMONTH(FY03_M05,0),Investors_Once[[#This Row],[Injected Capital Post Money Evaluation]]+Investors_Once[[#This Row],[Operations Net]],""),"")</f>
        <v/>
      </c>
      <c r="BC45" s="10" t="str">
        <f>IFERROR(IF(EOMONTH(Investors_Once[[#This Row],[Vesting Date with Milestone Clause]],0)=EOMONTH(FY03_M06,0),Investors_Once[[#This Row],[Injected Capital Post Money Evaluation]]+Investors_Once[[#This Row],[Operations Net]],""),"")</f>
        <v/>
      </c>
      <c r="BD45" s="10" t="str">
        <f>IFERROR(IF(EOMONTH(Investors_Once[[#This Row],[Vesting Date with Milestone Clause]],0)=EOMONTH(FY03_M07,0),Investors_Once[[#This Row],[Injected Capital Post Money Evaluation]]+Investors_Once[[#This Row],[Operations Net]],""),"")</f>
        <v/>
      </c>
      <c r="BE45" s="10" t="str">
        <f>IFERROR(IF(EOMONTH(Investors_Once[[#This Row],[Vesting Date with Milestone Clause]],0)=EOMONTH(FY03_M08,0),Investors_Once[[#This Row],[Injected Capital Post Money Evaluation]]+Investors_Once[[#This Row],[Operations Net]],""),"")</f>
        <v/>
      </c>
      <c r="BF45" s="10" t="str">
        <f>IFERROR(IF(EOMONTH(Investors_Once[[#This Row],[Vesting Date with Milestone Clause]],0)=EOMONTH(FY03_M09,0),Investors_Once[[#This Row],[Injected Capital Post Money Evaluation]]+Investors_Once[[#This Row],[Operations Net]],""),"")</f>
        <v/>
      </c>
      <c r="BG45" s="10" t="str">
        <f>IFERROR(IF(EOMONTH(Investors_Once[[#This Row],[Vesting Date with Milestone Clause]],0)=EOMONTH(FY03_M10,0),Investors_Once[[#This Row],[Injected Capital Post Money Evaluation]]+Investors_Once[[#This Row],[Operations Net]],""),"")</f>
        <v/>
      </c>
      <c r="BH45" s="10" t="str">
        <f>IFERROR(IF(EOMONTH(Investors_Once[[#This Row],[Vesting Date with Milestone Clause]],0)=EOMONTH(FY03_M11,0),Investors_Once[[#This Row],[Injected Capital Post Money Evaluation]]+Investors_Once[[#This Row],[Operations Net]],""),"")</f>
        <v/>
      </c>
      <c r="BI45" s="10" t="str">
        <f>IFERROR(IF(EOMONTH(Investors_Once[[#This Row],[Vesting Date with Milestone Clause]],0)=EOMONTH(FY03_M12,0),Investors_Once[[#This Row],[Injected Capital Post Money Evaluation]]+Investors_Once[[#This Row],[Operations Net]],""),"")</f>
        <v/>
      </c>
      <c r="BJ45" s="18" t="str" cm="1">
        <f t="array" ref="BJ45">IFERROR(IF(EOMONTH(Investors_Once[[#This Row],[Vesting Date with Milestone Clause]],0)=EOMONTH(FY04_M1,0),Investors_Once[[#This Row],[Injected Capital Post Money Evaluation]]+Investors_Once[[#This Row],[Operations Net]],""),"")</f>
        <v/>
      </c>
      <c r="BK45" s="18" t="str">
        <f>IFERROR(IF(EOMONTH(Investors_Once[[#This Row],[Vesting Date with Milestone Clause]],0)=EOMONTH(FY04_M02,0),Investors_Once[[#This Row],[Injected Capital Post Money Evaluation]]+Investors_Once[[#This Row],[Operations Net]],""),"")</f>
        <v/>
      </c>
      <c r="BL45" s="18" t="str">
        <f>IFERROR(IF(EOMONTH(Investors_Once[[#This Row],[Vesting Date with Milestone Clause]],0)=EOMONTH(FY04_M03,0),Investors_Once[[#This Row],[Injected Capital Post Money Evaluation]]+Investors_Once[[#This Row],[Operations Net]],""),"")</f>
        <v/>
      </c>
      <c r="BM45" s="18" t="str">
        <f>IFERROR(IF(EOMONTH(Investors_Once[[#This Row],[Vesting Date with Milestone Clause]],0)=EOMONTH(FY04_M04,0),Investors_Once[[#This Row],[Injected Capital Post Money Evaluation]]+Investors_Once[[#This Row],[Operations Net]],""),"")</f>
        <v/>
      </c>
      <c r="BN45" s="18" t="str">
        <f>IFERROR(IF(EOMONTH(Investors_Once[[#This Row],[Vesting Date with Milestone Clause]],0)=EOMONTH(FY04_M05,0),Investors_Once[[#This Row],[Injected Capital Post Money Evaluation]]+Investors_Once[[#This Row],[Operations Net]],""),"")</f>
        <v/>
      </c>
      <c r="BO45" s="18" t="str">
        <f>IFERROR(IF(EOMONTH(Investors_Once[[#This Row],[Vesting Date with Milestone Clause]],0)=EOMONTH(FY04_M06,0),Investors_Once[[#This Row],[Injected Capital Post Money Evaluation]]+Investors_Once[[#This Row],[Operations Net]],""),"")</f>
        <v/>
      </c>
      <c r="BP45" s="18" t="str">
        <f>IFERROR(IF(EOMONTH(Investors_Once[[#This Row],[Vesting Date with Milestone Clause]],0)=EOMONTH(FY04_M07,0),Investors_Once[[#This Row],[Injected Capital Post Money Evaluation]]+Investors_Once[[#This Row],[Operations Net]],""),"")</f>
        <v/>
      </c>
      <c r="BQ45" s="18" t="str">
        <f>IFERROR(IF(EOMONTH(Investors_Once[[#This Row],[Vesting Date with Milestone Clause]],0)=EOMONTH(FY04_M08,0),Investors_Once[[#This Row],[Injected Capital Post Money Evaluation]]+Investors_Once[[#This Row],[Operations Net]],""),"")</f>
        <v/>
      </c>
      <c r="BR45" s="18" t="str">
        <f>IFERROR(IF(EOMONTH(Investors_Once[[#This Row],[Vesting Date with Milestone Clause]],0)=EOMONTH(FY04_M09,0),Investors_Once[[#This Row],[Injected Capital Post Money Evaluation]]+Investors_Once[[#This Row],[Operations Net]],""),"")</f>
        <v/>
      </c>
      <c r="BS45" s="18" t="str">
        <f>IFERROR(IF(EOMONTH(Investors_Once[[#This Row],[Vesting Date with Milestone Clause]],0)=EOMONTH(FY04_M10,0),Investors_Once[[#This Row],[Injected Capital Post Money Evaluation]]+Investors_Once[[#This Row],[Operations Net]],""),"")</f>
        <v/>
      </c>
      <c r="BT45" s="18" t="str">
        <f>IFERROR(IF(EOMONTH(Investors_Once[[#This Row],[Vesting Date with Milestone Clause]],0)=EOMONTH(FY04_M11,0),Investors_Once[[#This Row],[Injected Capital Post Money Evaluation]]+Investors_Once[[#This Row],[Operations Net]],""),"")</f>
        <v/>
      </c>
      <c r="BU45" s="18" t="str">
        <f>IFERROR(IF(EOMONTH(Investors_Once[[#This Row],[Vesting Date with Milestone Clause]],0)=EOMONTH(FY04_M12,0),Investors_Once[[#This Row],[Injected Capital Post Money Evaluation]]+Investors_Once[[#This Row],[Operations Net]],""),"")</f>
        <v/>
      </c>
      <c r="BV45" s="18" t="str" cm="1">
        <f t="array" ref="BV45">IFERROR(IF(EOMONTH(Investors_Once[[#This Row],[Vesting Date with Milestone Clause]],0)=EOMONTH(FY05_M1,0),Investors_Once[[#This Row],[Injected Capital Post Money Evaluation]]+Investors_Once[[#This Row],[Operations Net]],""),"")</f>
        <v/>
      </c>
      <c r="BW45" s="18" t="str">
        <f>IFERROR(IF(EOMONTH(Investors_Once[[#This Row],[Vesting Date with Milestone Clause]],0)=EOMONTH(FY05_M02,0),Investors_Once[[#This Row],[Injected Capital Post Money Evaluation]]+Investors_Once[[#This Row],[Operations Net]],""),"")</f>
        <v/>
      </c>
      <c r="BX45" s="18" t="str">
        <f>IFERROR(IF(EOMONTH(Investors_Once[[#This Row],[Vesting Date with Milestone Clause]],0)=EOMONTH(FY05_M03,0),Investors_Once[[#This Row],[Injected Capital Post Money Evaluation]]+Investors_Once[[#This Row],[Operations Net]],""),"")</f>
        <v/>
      </c>
      <c r="BY45" s="18" t="str">
        <f>IFERROR(IF(EOMONTH(Investors_Once[[#This Row],[Vesting Date with Milestone Clause]],0)=EOMONTH(FY05_M04,0),Investors_Once[[#This Row],[Injected Capital Post Money Evaluation]]+Investors_Once[[#This Row],[Operations Net]],""),"")</f>
        <v/>
      </c>
      <c r="BZ45" s="18" t="str">
        <f>IFERROR(IF(EOMONTH(Investors_Once[[#This Row],[Vesting Date with Milestone Clause]],0)=EOMONTH(FY05_M05,0),Investors_Once[[#This Row],[Injected Capital Post Money Evaluation]]+Investors_Once[[#This Row],[Operations Net]],""),"")</f>
        <v/>
      </c>
      <c r="CA45" s="18" t="str">
        <f>IFERROR(IF(EOMONTH(Investors_Once[[#This Row],[Vesting Date with Milestone Clause]],0)=EOMONTH(FY05_M06,0),Investors_Once[[#This Row],[Injected Capital Post Money Evaluation]]+Investors_Once[[#This Row],[Operations Net]],""),"")</f>
        <v/>
      </c>
      <c r="CB45" s="18" t="str">
        <f>IFERROR(IF(EOMONTH(Investors_Once[[#This Row],[Vesting Date with Milestone Clause]],0)=EOMONTH(FY05_M07,0),Investors_Once[[#This Row],[Injected Capital Post Money Evaluation]]+Investors_Once[[#This Row],[Operations Net]],""),"")</f>
        <v/>
      </c>
      <c r="CC45" s="18" t="str">
        <f>IFERROR(IF(EOMONTH(Investors_Once[[#This Row],[Vesting Date with Milestone Clause]],0)=EOMONTH(FY05_M08,0),Investors_Once[[#This Row],[Injected Capital Post Money Evaluation]]+Investors_Once[[#This Row],[Operations Net]],""),"")</f>
        <v/>
      </c>
      <c r="CD45" s="18" t="str">
        <f>IFERROR(IF(EOMONTH(Investors_Once[[#This Row],[Vesting Date with Milestone Clause]],0)=EOMONTH(FY05_M09,0),Investors_Once[[#This Row],[Injected Capital Post Money Evaluation]]+Investors_Once[[#This Row],[Operations Net]],""),"")</f>
        <v/>
      </c>
      <c r="CE45" s="18" t="str">
        <f>IFERROR(IF(EOMONTH(Investors_Once[[#This Row],[Vesting Date with Milestone Clause]],0)=EOMONTH(FY05_M10,0),Investors_Once[[#This Row],[Injected Capital Post Money Evaluation]]+Investors_Once[[#This Row],[Operations Net]],""),"")</f>
        <v/>
      </c>
      <c r="CF45" s="18" t="str">
        <f>IFERROR(IF(EOMONTH(Investors_Once[[#This Row],[Vesting Date with Milestone Clause]],0)=EOMONTH(FY05_M11,0),Investors_Once[[#This Row],[Injected Capital Post Money Evaluation]]+Investors_Once[[#This Row],[Operations Net]],""),"")</f>
        <v/>
      </c>
      <c r="CG45" s="18" t="str">
        <f>IFERROR(IF(EOMONTH(Investors_Once[[#This Row],[Vesting Date with Milestone Clause]],0)=EOMONTH(FY05_M12,0),Investors_Once[[#This Row],[Injected Capital Post Money Evaluation]]+Investors_Once[[#This Row],[Operations Net]],""),"")</f>
        <v/>
      </c>
      <c r="CH45" s="18" t="str" cm="1">
        <f t="array" ref="CH45">IFERROR(IF(EOMONTH(Investors_Once[[#This Row],[Vesting Date with Milestone Clause]],0)=EOMONTH(FY06_M1,0),Investors_Once[[#This Row],[Injected Capital Post Money Evaluation]]+Investors_Once[[#This Row],[Operations Net]],""),"")</f>
        <v/>
      </c>
      <c r="CI45" s="18" t="str">
        <f>IFERROR(IF(EOMONTH(Investors_Once[[#This Row],[Vesting Date with Milestone Clause]],0)=EOMONTH(FY06_M02,0),Investors_Once[[#This Row],[Injected Capital Post Money Evaluation]]+Investors_Once[[#This Row],[Operations Net]],""),"")</f>
        <v/>
      </c>
      <c r="CJ45" s="18" t="str">
        <f>IFERROR(IF(EOMONTH(Investors_Once[[#This Row],[Vesting Date with Milestone Clause]],0)=EOMONTH(FY06_M03,0),Investors_Once[[#This Row],[Injected Capital Post Money Evaluation]]+Investors_Once[[#This Row],[Operations Net]],""),"")</f>
        <v/>
      </c>
      <c r="CK45" s="18" t="str">
        <f>IFERROR(IF(EOMONTH(Investors_Once[[#This Row],[Vesting Date with Milestone Clause]],0)=EOMONTH(FY06_M04,0),Investors_Once[[#This Row],[Injected Capital Post Money Evaluation]]+Investors_Once[[#This Row],[Operations Net]],""),"")</f>
        <v/>
      </c>
      <c r="CL45" s="18" t="str">
        <f>IFERROR(IF(EOMONTH(Investors_Once[[#This Row],[Vesting Date with Milestone Clause]],0)=EOMONTH(FY06_M05,0),Investors_Once[[#This Row],[Injected Capital Post Money Evaluation]]+Investors_Once[[#This Row],[Operations Net]],""),"")</f>
        <v/>
      </c>
      <c r="CM45" s="18" t="str">
        <f>IFERROR(IF(EOMONTH(Investors_Once[[#This Row],[Vesting Date with Milestone Clause]],0)=EOMONTH(FY06_M06,0),Investors_Once[[#This Row],[Injected Capital Post Money Evaluation]]+Investors_Once[[#This Row],[Operations Net]],""),"")</f>
        <v/>
      </c>
      <c r="CN45" s="18" t="str">
        <f>IFERROR(IF(EOMONTH(Investors_Once[[#This Row],[Vesting Date with Milestone Clause]],0)=EOMONTH(FY06_M07,0),Investors_Once[[#This Row],[Injected Capital Post Money Evaluation]]+Investors_Once[[#This Row],[Operations Net]],""),"")</f>
        <v/>
      </c>
      <c r="CO45" s="18" t="str">
        <f>IFERROR(IF(EOMONTH(Investors_Once[[#This Row],[Vesting Date with Milestone Clause]],0)=EOMONTH(FY06_M08,0),Investors_Once[[#This Row],[Injected Capital Post Money Evaluation]]+Investors_Once[[#This Row],[Operations Net]],""),"")</f>
        <v/>
      </c>
      <c r="CP45" s="18" t="str">
        <f>IFERROR(IF(EOMONTH(Investors_Once[[#This Row],[Vesting Date with Milestone Clause]],0)=EOMONTH(FY06_M09,0),Investors_Once[[#This Row],[Injected Capital Post Money Evaluation]]+Investors_Once[[#This Row],[Operations Net]],""),"")</f>
        <v/>
      </c>
      <c r="CQ45" s="18" t="str">
        <f>IFERROR(IF(EOMONTH(Investors_Once[[#This Row],[Vesting Date with Milestone Clause]],0)=EOMONTH(FY06_M10,0),Investors_Once[[#This Row],[Injected Capital Post Money Evaluation]]+Investors_Once[[#This Row],[Operations Net]],""),"")</f>
        <v/>
      </c>
      <c r="CR45" s="18" t="str">
        <f>IFERROR(IF(EOMONTH(Investors_Once[[#This Row],[Vesting Date with Milestone Clause]],0)=EOMONTH(FY06_M11,0),Investors_Once[[#This Row],[Injected Capital Post Money Evaluation]]+Investors_Once[[#This Row],[Operations Net]],""),"")</f>
        <v/>
      </c>
      <c r="CS45" s="18" t="str">
        <f>IFERROR(IF(EOMONTH(Investors_Once[[#This Row],[Vesting Date with Milestone Clause]],0)=EOMONTH(FY06_M12,0),Investors_Once[[#This Row],[Injected Capital Post Money Evaluation]]+Investors_Once[[#This Row],[Operations Net]],""),"")</f>
        <v/>
      </c>
    </row>
    <row r="46" spans="2:97" x14ac:dyDescent="0.25">
      <c r="B46" s="6" t="s">
        <v>49</v>
      </c>
      <c r="C46" s="6" t="s">
        <v>169</v>
      </c>
      <c r="D46" s="11">
        <v>45093</v>
      </c>
      <c r="E46" s="48">
        <f>IF(ISBLANK(Investors_Once[[#This Row],[Vesting Date with Milestone Clause]]),"",EOMONTH(Investors_Once[[#This Row],[Vesting Date with Milestone Clause]],0))</f>
        <v>45107</v>
      </c>
      <c r="F46" s="24"/>
      <c r="G46" s="24"/>
      <c r="H46" s="31"/>
      <c r="I46" s="24"/>
      <c r="J46" s="24"/>
      <c r="K46" s="24"/>
      <c r="L46" s="24">
        <v>6000000</v>
      </c>
      <c r="M46" s="55"/>
      <c r="N46" s="24"/>
      <c r="O46" s="24"/>
      <c r="P46" s="24"/>
      <c r="Q46" s="29">
        <f>Investors_Once[[#This Row],[Injected Capital Post Money Evaluation]]+Investors_Once[[#This Row],[Investment Discounted From Future Priced Round]]/(1-Investors_Once[[#This Row],[% Discount from Round once the round is Priced]])</f>
        <v>0</v>
      </c>
      <c r="R46" s="29">
        <f>SUM(Investors_Once[[#This Row],[Active Investor IP Value Created Equity]],Investors_Once[[#This Row],[Sweat Equity IP Value Contributed(alternative to Salary)]],Investors_Once[[#This Row],[Assets With Position ]])+Investors_Once[[#This Row],[Reserve Value Without Position]]</f>
        <v>6000000</v>
      </c>
      <c r="S46"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46"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3000000</v>
      </c>
      <c r="U46"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46"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46"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0.3</v>
      </c>
      <c r="X46" s="10">
        <f>YEAR(Investors_Once[[#This Row],[Vesting Date with Milestone Clause]])</f>
        <v>2023</v>
      </c>
      <c r="Y46" s="10">
        <f>MONTH(Investors_Once[[#This Row],[Vesting Date with Milestone Clause]])</f>
        <v>6</v>
      </c>
      <c r="Z46" s="10" t="str">
        <f>IFERROR(IF(EOMONTH(Investors_Once[[#This Row],[Vesting Date with Milestone Clause]],0)=EOMONTH(FY01_M01,0),Investors_Once[[#This Row],[Injected Capital Post Money Evaluation]],""),"")</f>
        <v/>
      </c>
      <c r="AA46" s="10" t="str">
        <f>IFERROR(IF(EOMONTH(Investors_Once[[#This Row],[Vesting Date with Milestone Clause]],0)=EOMONTH(FY01_M02,0),Investors_Once[[#This Row],[Injected Capital Post Money Evaluation]]+Investors_Once[[#This Row],[Operations Net]],""),"")</f>
        <v/>
      </c>
      <c r="AB46" s="10" t="str">
        <f>IFERROR(IF(EOMONTH(Investors_Once[[#This Row],[Vesting Date with Milestone Clause]],0)=EOMONTH(FY01_M03,0),Investors_Once[[#This Row],[Injected Capital Post Money Evaluation]]+Investors_Once[[#This Row],[Operations Net]],""),"")</f>
        <v/>
      </c>
      <c r="AC46" s="10" t="str">
        <f>IFERROR(IF(EOMONTH(Investors_Once[[#This Row],[Vesting Date with Milestone Clause]],0)=EOMONTH(FY01_M04,0),Investors_Once[[#This Row],[Injected Capital Post Money Evaluation]]+Investors_Once[[#This Row],[Operations Net]],""),"")</f>
        <v/>
      </c>
      <c r="AD46" s="10" t="str">
        <f>IFERROR(IF(EOMONTH(Investors_Once[[#This Row],[Vesting Date with Milestone Clause]],0)=EOMONTH(FY01_M05,0),Investors_Once[[#This Row],[Injected Capital Post Money Evaluation]]+Investors_Once[[#This Row],[Operations Net]],""),"")</f>
        <v/>
      </c>
      <c r="AE46" s="10" t="str">
        <f>IFERROR(IF(EOMONTH(Investors_Once[[#This Row],[Vesting Date with Milestone Clause]],0)=EOMONTH(FY01_M06,0),Investors_Once[[#This Row],[Injected Capital Post Money Evaluation]]+Investors_Once[[#This Row],[Operations Net]],""),"")</f>
        <v/>
      </c>
      <c r="AF46" s="10" t="str">
        <f>IFERROR(IF(EOMONTH(Investors_Once[[#This Row],[Vesting Date with Milestone Clause]],0)=EOMONTH(FY01_M07,0),Investors_Once[[#This Row],[Injected Capital Post Money Evaluation]]+Investors_Once[[#This Row],[Operations Net]],""),"")</f>
        <v/>
      </c>
      <c r="AG46" s="10" t="str">
        <f>IFERROR(IF(EOMONTH(Investors_Once[[#This Row],[Vesting Date with Milestone Clause]],0)=EOMONTH(FY01_M08,0),Investors_Once[[#This Row],[Injected Capital Post Money Evaluation]]+Investors_Once[[#This Row],[Operations Net]],""),"")</f>
        <v/>
      </c>
      <c r="AH46" s="10" t="str">
        <f>IFERROR(IF(EOMONTH(Investors_Once[[#This Row],[Vesting Date with Milestone Clause]],0)=EOMONTH(FY01_M09,0),Investors_Once[[#This Row],[Injected Capital Post Money Evaluation]]+Investors_Once[[#This Row],[Operations Net]],""),"")</f>
        <v/>
      </c>
      <c r="AI46" s="10" t="str">
        <f>IFERROR(IF(EOMONTH(Investors_Once[[#This Row],[Vesting Date with Milestone Clause]],0)=EOMONTH(FY01_M10,0),Investors_Once[[#This Row],[Injected Capital Post Money Evaluation]]+Investors_Once[[#This Row],[Operations Net]],""),"")</f>
        <v/>
      </c>
      <c r="AJ46" s="10" t="str">
        <f>IFERROR(IF(EOMONTH(Investors_Once[[#This Row],[Vesting Date with Milestone Clause]],0)=EOMONTH(FY01_M11,0),Investors_Once[[#This Row],[Injected Capital Post Money Evaluation]]+Investors_Once[[#This Row],[Operations Net]],""),"")</f>
        <v/>
      </c>
      <c r="AK46" s="10" t="str">
        <f>IFERROR(IF(EOMONTH(Investors_Once[[#This Row],[Vesting Date with Milestone Clause]],0)=EOMONTH(FY01_M12,0),Investors_Once[[#This Row],[Injected Capital Post Money Evaluation]]+Investors_Once[[#This Row],[Operations Net]],""),"")</f>
        <v/>
      </c>
      <c r="AL46" s="10" t="str">
        <f>IFERROR(IF(EOMONTH(Investors_Once[[#This Row],[Vesting Date with Milestone Clause]],0)=EOMONTH(FY02_M01,0),Investors_Once[[#This Row],[Injected Capital Post Money Evaluation]]+Investors_Once[[#This Row],[Operations Net]],""),"")</f>
        <v/>
      </c>
      <c r="AM46" s="10" t="str">
        <f>IFERROR(IF(EOMONTH(Investors_Once[[#This Row],[Vesting Date with Milestone Clause]],0)=EOMONTH(FY02_M02,0),Investors_Once[[#This Row],[Injected Capital Post Money Evaluation]]+Investors_Once[[#This Row],[Operations Net]],""),"")</f>
        <v/>
      </c>
      <c r="AN46" s="10" t="str">
        <f>IFERROR(IF(EOMONTH(Investors_Once[[#This Row],[Vesting Date with Milestone Clause]],0)=EOMONTH(FY02_M03,0),Investors_Once[[#This Row],[Injected Capital Post Money Evaluation]]+Investors_Once[[#This Row],[Operations Net]],""),"")</f>
        <v/>
      </c>
      <c r="AO46" s="10" t="str">
        <f>IFERROR(IF(EOMONTH(Investors_Once[[#This Row],[Vesting Date with Milestone Clause]],0)=EOMONTH(FY02_M04,0),Investors_Once[[#This Row],[Injected Capital Post Money Evaluation]]+Investors_Once[[#This Row],[Operations Net]],""),"")</f>
        <v/>
      </c>
      <c r="AP46" s="10" t="str">
        <f>IFERROR(IF(EOMONTH(Investors_Once[[#This Row],[Vesting Date with Milestone Clause]],0)=EOMONTH(FY02_M05,0),Investors_Once[[#This Row],[Injected Capital Post Money Evaluation]]+Investors_Once[[#This Row],[Operations Net]],""),"")</f>
        <v/>
      </c>
      <c r="AQ46" s="10" t="str">
        <f>IFERROR(IF(EOMONTH(Investors_Once[[#This Row],[Vesting Date with Milestone Clause]],0)=EOMONTH(FY02_M06,0),Investors_Once[[#This Row],[Injected Capital Post Money Evaluation]]+Investors_Once[[#This Row],[Operations Net]],""),"")</f>
        <v/>
      </c>
      <c r="AR46" s="10" t="str">
        <f>IFERROR(IF(EOMONTH(Investors_Once[[#This Row],[Vesting Date with Milestone Clause]],0)=EOMONTH(FY02_M07,0),Investors_Once[[#This Row],[Injected Capital Post Money Evaluation]]+Investors_Once[[#This Row],[Operations Net]],""),"")</f>
        <v/>
      </c>
      <c r="AS46" s="10" t="str">
        <f>IFERROR(IF(EOMONTH(Investors_Once[[#This Row],[Vesting Date with Milestone Clause]],0)=EOMONTH(FY02_M08,0),Investors_Once[[#This Row],[Injected Capital Post Money Evaluation]]+Investors_Once[[#This Row],[Operations Net]],""),"")</f>
        <v/>
      </c>
      <c r="AT46" s="10" t="str">
        <f>IFERROR(IF(EOMONTH(Investors_Once[[#This Row],[Vesting Date with Milestone Clause]],0)=EOMONTH(FY02_M09,0),Investors_Once[[#This Row],[Injected Capital Post Money Evaluation]]+Investors_Once[[#This Row],[Operations Net]],""),"")</f>
        <v/>
      </c>
      <c r="AU46" s="10" t="str">
        <f>IFERROR(IF(EOMONTH(Investors_Once[[#This Row],[Vesting Date with Milestone Clause]],0)=EOMONTH(FY02_M10,0),Investors_Once[[#This Row],[Injected Capital Post Money Evaluation]]+Investors_Once[[#This Row],[Operations Net]],""),"")</f>
        <v/>
      </c>
      <c r="AV46" s="10" t="str">
        <f>IFERROR(IF(EOMONTH(Investors_Once[[#This Row],[Vesting Date with Milestone Clause]],0)=EOMONTH(FY02_M11,0),Investors_Once[[#This Row],[Injected Capital Post Money Evaluation]]+Investors_Once[[#This Row],[Operations Net]],""),"")</f>
        <v/>
      </c>
      <c r="AW46" s="10" t="str">
        <f>IFERROR(IF(EOMONTH(Investors_Once[[#This Row],[Vesting Date with Milestone Clause]],0)=EOMONTH(FY02_M12,0),Investors_Once[[#This Row],[Injected Capital Post Money Evaluation]]+Investors_Once[[#This Row],[Operations Net]],""),"")</f>
        <v/>
      </c>
      <c r="AX46" s="10" t="str" cm="1">
        <f t="array" ref="AX46">IFERROR(IF(EOMONTH(Investors_Once[[#This Row],[Vesting Date with Milestone Clause]],0)=EOMONTH(FY03_M1,0),Investors_Once[[#This Row],[Injected Capital Post Money Evaluation]]+Investors_Once[[#This Row],[Operations Net]],""),"")</f>
        <v/>
      </c>
      <c r="AY46" s="10" t="str">
        <f>IFERROR(IF(EOMONTH(Investors_Once[[#This Row],[Vesting Date with Milestone Clause]],0)=EOMONTH(FY03_M02,0),Investors_Once[[#This Row],[Injected Capital Post Money Evaluation]]+Investors_Once[[#This Row],[Operations Net]],""),"")</f>
        <v/>
      </c>
      <c r="AZ46" s="10" t="str">
        <f>IFERROR(IF(EOMONTH(Investors_Once[[#This Row],[Vesting Date with Milestone Clause]],0)=EOMONTH(FY03_M03,0),Investors_Once[[#This Row],[Injected Capital Post Money Evaluation]]+Investors_Once[[#This Row],[Operations Net]],""),"")</f>
        <v/>
      </c>
      <c r="BA46" s="10" t="str">
        <f>IFERROR(IF(EOMONTH(Investors_Once[[#This Row],[Vesting Date with Milestone Clause]],0)=EOMONTH(FY03_M04,0),Investors_Once[[#This Row],[Injected Capital Post Money Evaluation]]+Investors_Once[[#This Row],[Operations Net]],""),"")</f>
        <v/>
      </c>
      <c r="BB46" s="10" t="str">
        <f>IFERROR(IF(EOMONTH(Investors_Once[[#This Row],[Vesting Date with Milestone Clause]],0)=EOMONTH(FY03_M05,0),Investors_Once[[#This Row],[Injected Capital Post Money Evaluation]]+Investors_Once[[#This Row],[Operations Net]],""),"")</f>
        <v/>
      </c>
      <c r="BC46" s="10" t="str">
        <f>IFERROR(IF(EOMONTH(Investors_Once[[#This Row],[Vesting Date with Milestone Clause]],0)=EOMONTH(FY03_M06,0),Investors_Once[[#This Row],[Injected Capital Post Money Evaluation]]+Investors_Once[[#This Row],[Operations Net]],""),"")</f>
        <v/>
      </c>
      <c r="BD46" s="10" t="str">
        <f>IFERROR(IF(EOMONTH(Investors_Once[[#This Row],[Vesting Date with Milestone Clause]],0)=EOMONTH(FY03_M07,0),Investors_Once[[#This Row],[Injected Capital Post Money Evaluation]]+Investors_Once[[#This Row],[Operations Net]],""),"")</f>
        <v/>
      </c>
      <c r="BE46" s="10" t="str">
        <f>IFERROR(IF(EOMONTH(Investors_Once[[#This Row],[Vesting Date with Milestone Clause]],0)=EOMONTH(FY03_M08,0),Investors_Once[[#This Row],[Injected Capital Post Money Evaluation]]+Investors_Once[[#This Row],[Operations Net]],""),"")</f>
        <v/>
      </c>
      <c r="BF46" s="10" t="str">
        <f>IFERROR(IF(EOMONTH(Investors_Once[[#This Row],[Vesting Date with Milestone Clause]],0)=EOMONTH(FY03_M09,0),Investors_Once[[#This Row],[Injected Capital Post Money Evaluation]]+Investors_Once[[#This Row],[Operations Net]],""),"")</f>
        <v/>
      </c>
      <c r="BG46" s="10" t="str">
        <f>IFERROR(IF(EOMONTH(Investors_Once[[#This Row],[Vesting Date with Milestone Clause]],0)=EOMONTH(FY03_M10,0),Investors_Once[[#This Row],[Injected Capital Post Money Evaluation]]+Investors_Once[[#This Row],[Operations Net]],""),"")</f>
        <v/>
      </c>
      <c r="BH46" s="10" t="str">
        <f>IFERROR(IF(EOMONTH(Investors_Once[[#This Row],[Vesting Date with Milestone Clause]],0)=EOMONTH(FY03_M11,0),Investors_Once[[#This Row],[Injected Capital Post Money Evaluation]]+Investors_Once[[#This Row],[Operations Net]],""),"")</f>
        <v/>
      </c>
      <c r="BI46" s="10" t="str">
        <f>IFERROR(IF(EOMONTH(Investors_Once[[#This Row],[Vesting Date with Milestone Clause]],0)=EOMONTH(FY03_M12,0),Investors_Once[[#This Row],[Injected Capital Post Money Evaluation]]+Investors_Once[[#This Row],[Operations Net]],""),"")</f>
        <v/>
      </c>
      <c r="BJ46" s="18" t="str" cm="1">
        <f t="array" ref="BJ46">IFERROR(IF(EOMONTH(Investors_Once[[#This Row],[Vesting Date with Milestone Clause]],0)=EOMONTH(FY04_M1,0),Investors_Once[[#This Row],[Injected Capital Post Money Evaluation]]+Investors_Once[[#This Row],[Operations Net]],""),"")</f>
        <v/>
      </c>
      <c r="BK46" s="18" t="str">
        <f>IFERROR(IF(EOMONTH(Investors_Once[[#This Row],[Vesting Date with Milestone Clause]],0)=EOMONTH(FY04_M02,0),Investors_Once[[#This Row],[Injected Capital Post Money Evaluation]]+Investors_Once[[#This Row],[Operations Net]],""),"")</f>
        <v/>
      </c>
      <c r="BL46" s="18" t="str">
        <f>IFERROR(IF(EOMONTH(Investors_Once[[#This Row],[Vesting Date with Milestone Clause]],0)=EOMONTH(FY04_M03,0),Investors_Once[[#This Row],[Injected Capital Post Money Evaluation]]+Investors_Once[[#This Row],[Operations Net]],""),"")</f>
        <v/>
      </c>
      <c r="BM46" s="18" t="str">
        <f>IFERROR(IF(EOMONTH(Investors_Once[[#This Row],[Vesting Date with Milestone Clause]],0)=EOMONTH(FY04_M04,0),Investors_Once[[#This Row],[Injected Capital Post Money Evaluation]]+Investors_Once[[#This Row],[Operations Net]],""),"")</f>
        <v/>
      </c>
      <c r="BN46" s="18" t="str">
        <f>IFERROR(IF(EOMONTH(Investors_Once[[#This Row],[Vesting Date with Milestone Clause]],0)=EOMONTH(FY04_M05,0),Investors_Once[[#This Row],[Injected Capital Post Money Evaluation]]+Investors_Once[[#This Row],[Operations Net]],""),"")</f>
        <v/>
      </c>
      <c r="BO46" s="18" t="str">
        <f>IFERROR(IF(EOMONTH(Investors_Once[[#This Row],[Vesting Date with Milestone Clause]],0)=EOMONTH(FY04_M06,0),Investors_Once[[#This Row],[Injected Capital Post Money Evaluation]]+Investors_Once[[#This Row],[Operations Net]],""),"")</f>
        <v/>
      </c>
      <c r="BP46" s="18" t="str">
        <f>IFERROR(IF(EOMONTH(Investors_Once[[#This Row],[Vesting Date with Milestone Clause]],0)=EOMONTH(FY04_M07,0),Investors_Once[[#This Row],[Injected Capital Post Money Evaluation]]+Investors_Once[[#This Row],[Operations Net]],""),"")</f>
        <v/>
      </c>
      <c r="BQ46" s="18" t="str">
        <f>IFERROR(IF(EOMONTH(Investors_Once[[#This Row],[Vesting Date with Milestone Clause]],0)=EOMONTH(FY04_M08,0),Investors_Once[[#This Row],[Injected Capital Post Money Evaluation]]+Investors_Once[[#This Row],[Operations Net]],""),"")</f>
        <v/>
      </c>
      <c r="BR46" s="18" t="str">
        <f>IFERROR(IF(EOMONTH(Investors_Once[[#This Row],[Vesting Date with Milestone Clause]],0)=EOMONTH(FY04_M09,0),Investors_Once[[#This Row],[Injected Capital Post Money Evaluation]]+Investors_Once[[#This Row],[Operations Net]],""),"")</f>
        <v/>
      </c>
      <c r="BS46" s="18" t="str">
        <f>IFERROR(IF(EOMONTH(Investors_Once[[#This Row],[Vesting Date with Milestone Clause]],0)=EOMONTH(FY04_M10,0),Investors_Once[[#This Row],[Injected Capital Post Money Evaluation]]+Investors_Once[[#This Row],[Operations Net]],""),"")</f>
        <v/>
      </c>
      <c r="BT46" s="18" t="str">
        <f>IFERROR(IF(EOMONTH(Investors_Once[[#This Row],[Vesting Date with Milestone Clause]],0)=EOMONTH(FY04_M11,0),Investors_Once[[#This Row],[Injected Capital Post Money Evaluation]]+Investors_Once[[#This Row],[Operations Net]],""),"")</f>
        <v/>
      </c>
      <c r="BU46" s="18" t="str">
        <f>IFERROR(IF(EOMONTH(Investors_Once[[#This Row],[Vesting Date with Milestone Clause]],0)=EOMONTH(FY04_M12,0),Investors_Once[[#This Row],[Injected Capital Post Money Evaluation]]+Investors_Once[[#This Row],[Operations Net]],""),"")</f>
        <v/>
      </c>
      <c r="BV46" s="18" t="str" cm="1">
        <f t="array" ref="BV46">IFERROR(IF(EOMONTH(Investors_Once[[#This Row],[Vesting Date with Milestone Clause]],0)=EOMONTH(FY05_M1,0),Investors_Once[[#This Row],[Injected Capital Post Money Evaluation]]+Investors_Once[[#This Row],[Operations Net]],""),"")</f>
        <v/>
      </c>
      <c r="BW46" s="18" t="str">
        <f>IFERROR(IF(EOMONTH(Investors_Once[[#This Row],[Vesting Date with Milestone Clause]],0)=EOMONTH(FY05_M02,0),Investors_Once[[#This Row],[Injected Capital Post Money Evaluation]]+Investors_Once[[#This Row],[Operations Net]],""),"")</f>
        <v/>
      </c>
      <c r="BX46" s="18" t="str">
        <f>IFERROR(IF(EOMONTH(Investors_Once[[#This Row],[Vesting Date with Milestone Clause]],0)=EOMONTH(FY05_M03,0),Investors_Once[[#This Row],[Injected Capital Post Money Evaluation]]+Investors_Once[[#This Row],[Operations Net]],""),"")</f>
        <v/>
      </c>
      <c r="BY46" s="18" t="str">
        <f>IFERROR(IF(EOMONTH(Investors_Once[[#This Row],[Vesting Date with Milestone Clause]],0)=EOMONTH(FY05_M04,0),Investors_Once[[#This Row],[Injected Capital Post Money Evaluation]]+Investors_Once[[#This Row],[Operations Net]],""),"")</f>
        <v/>
      </c>
      <c r="BZ46" s="18" t="str">
        <f>IFERROR(IF(EOMONTH(Investors_Once[[#This Row],[Vesting Date with Milestone Clause]],0)=EOMONTH(FY05_M05,0),Investors_Once[[#This Row],[Injected Capital Post Money Evaluation]]+Investors_Once[[#This Row],[Operations Net]],""),"")</f>
        <v/>
      </c>
      <c r="CA46" s="18" t="str">
        <f>IFERROR(IF(EOMONTH(Investors_Once[[#This Row],[Vesting Date with Milestone Clause]],0)=EOMONTH(FY05_M06,0),Investors_Once[[#This Row],[Injected Capital Post Money Evaluation]]+Investors_Once[[#This Row],[Operations Net]],""),"")</f>
        <v/>
      </c>
      <c r="CB46" s="18" t="str">
        <f>IFERROR(IF(EOMONTH(Investors_Once[[#This Row],[Vesting Date with Milestone Clause]],0)=EOMONTH(FY05_M07,0),Investors_Once[[#This Row],[Injected Capital Post Money Evaluation]]+Investors_Once[[#This Row],[Operations Net]],""),"")</f>
        <v/>
      </c>
      <c r="CC46" s="18" t="str">
        <f>IFERROR(IF(EOMONTH(Investors_Once[[#This Row],[Vesting Date with Milestone Clause]],0)=EOMONTH(FY05_M08,0),Investors_Once[[#This Row],[Injected Capital Post Money Evaluation]]+Investors_Once[[#This Row],[Operations Net]],""),"")</f>
        <v/>
      </c>
      <c r="CD46" s="18" t="str">
        <f>IFERROR(IF(EOMONTH(Investors_Once[[#This Row],[Vesting Date with Milestone Clause]],0)=EOMONTH(FY05_M09,0),Investors_Once[[#This Row],[Injected Capital Post Money Evaluation]]+Investors_Once[[#This Row],[Operations Net]],""),"")</f>
        <v/>
      </c>
      <c r="CE46" s="18" t="str">
        <f>IFERROR(IF(EOMONTH(Investors_Once[[#This Row],[Vesting Date with Milestone Clause]],0)=EOMONTH(FY05_M10,0),Investors_Once[[#This Row],[Injected Capital Post Money Evaluation]]+Investors_Once[[#This Row],[Operations Net]],""),"")</f>
        <v/>
      </c>
      <c r="CF46" s="18" t="str">
        <f>IFERROR(IF(EOMONTH(Investors_Once[[#This Row],[Vesting Date with Milestone Clause]],0)=EOMONTH(FY05_M11,0),Investors_Once[[#This Row],[Injected Capital Post Money Evaluation]]+Investors_Once[[#This Row],[Operations Net]],""),"")</f>
        <v/>
      </c>
      <c r="CG46" s="18" t="str">
        <f>IFERROR(IF(EOMONTH(Investors_Once[[#This Row],[Vesting Date with Milestone Clause]],0)=EOMONTH(FY05_M12,0),Investors_Once[[#This Row],[Injected Capital Post Money Evaluation]]+Investors_Once[[#This Row],[Operations Net]],""),"")</f>
        <v/>
      </c>
      <c r="CH46" s="18" t="str" cm="1">
        <f t="array" ref="CH46">IFERROR(IF(EOMONTH(Investors_Once[[#This Row],[Vesting Date with Milestone Clause]],0)=EOMONTH(FY06_M1,0),Investors_Once[[#This Row],[Injected Capital Post Money Evaluation]]+Investors_Once[[#This Row],[Operations Net]],""),"")</f>
        <v/>
      </c>
      <c r="CI46" s="18" t="str">
        <f>IFERROR(IF(EOMONTH(Investors_Once[[#This Row],[Vesting Date with Milestone Clause]],0)=EOMONTH(FY06_M02,0),Investors_Once[[#This Row],[Injected Capital Post Money Evaluation]]+Investors_Once[[#This Row],[Operations Net]],""),"")</f>
        <v/>
      </c>
      <c r="CJ46" s="18" t="str">
        <f>IFERROR(IF(EOMONTH(Investors_Once[[#This Row],[Vesting Date with Milestone Clause]],0)=EOMONTH(FY06_M03,0),Investors_Once[[#This Row],[Injected Capital Post Money Evaluation]]+Investors_Once[[#This Row],[Operations Net]],""),"")</f>
        <v/>
      </c>
      <c r="CK46" s="18" t="str">
        <f>IFERROR(IF(EOMONTH(Investors_Once[[#This Row],[Vesting Date with Milestone Clause]],0)=EOMONTH(FY06_M04,0),Investors_Once[[#This Row],[Injected Capital Post Money Evaluation]]+Investors_Once[[#This Row],[Operations Net]],""),"")</f>
        <v/>
      </c>
      <c r="CL46" s="18" t="str">
        <f>IFERROR(IF(EOMONTH(Investors_Once[[#This Row],[Vesting Date with Milestone Clause]],0)=EOMONTH(FY06_M05,0),Investors_Once[[#This Row],[Injected Capital Post Money Evaluation]]+Investors_Once[[#This Row],[Operations Net]],""),"")</f>
        <v/>
      </c>
      <c r="CM46" s="18" t="str">
        <f>IFERROR(IF(EOMONTH(Investors_Once[[#This Row],[Vesting Date with Milestone Clause]],0)=EOMONTH(FY06_M06,0),Investors_Once[[#This Row],[Injected Capital Post Money Evaluation]]+Investors_Once[[#This Row],[Operations Net]],""),"")</f>
        <v/>
      </c>
      <c r="CN46" s="18" t="str">
        <f>IFERROR(IF(EOMONTH(Investors_Once[[#This Row],[Vesting Date with Milestone Clause]],0)=EOMONTH(FY06_M07,0),Investors_Once[[#This Row],[Injected Capital Post Money Evaluation]]+Investors_Once[[#This Row],[Operations Net]],""),"")</f>
        <v/>
      </c>
      <c r="CO46" s="18" t="str">
        <f>IFERROR(IF(EOMONTH(Investors_Once[[#This Row],[Vesting Date with Milestone Clause]],0)=EOMONTH(FY06_M08,0),Investors_Once[[#This Row],[Injected Capital Post Money Evaluation]]+Investors_Once[[#This Row],[Operations Net]],""),"")</f>
        <v/>
      </c>
      <c r="CP46" s="18" t="str">
        <f>IFERROR(IF(EOMONTH(Investors_Once[[#This Row],[Vesting Date with Milestone Clause]],0)=EOMONTH(FY06_M09,0),Investors_Once[[#This Row],[Injected Capital Post Money Evaluation]]+Investors_Once[[#This Row],[Operations Net]],""),"")</f>
        <v/>
      </c>
      <c r="CQ46" s="18" t="str">
        <f>IFERROR(IF(EOMONTH(Investors_Once[[#This Row],[Vesting Date with Milestone Clause]],0)=EOMONTH(FY06_M10,0),Investors_Once[[#This Row],[Injected Capital Post Money Evaluation]]+Investors_Once[[#This Row],[Operations Net]],""),"")</f>
        <v/>
      </c>
      <c r="CR46" s="18" t="str">
        <f>IFERROR(IF(EOMONTH(Investors_Once[[#This Row],[Vesting Date with Milestone Clause]],0)=EOMONTH(FY06_M11,0),Investors_Once[[#This Row],[Injected Capital Post Money Evaluation]]+Investors_Once[[#This Row],[Operations Net]],""),"")</f>
        <v/>
      </c>
      <c r="CS46" s="18" t="str">
        <f>IFERROR(IF(EOMONTH(Investors_Once[[#This Row],[Vesting Date with Milestone Clause]],0)=EOMONTH(FY06_M12,0),Investors_Once[[#This Row],[Injected Capital Post Money Evaluation]]+Investors_Once[[#This Row],[Operations Net]],""),"")</f>
        <v/>
      </c>
    </row>
    <row r="47" spans="2:97" x14ac:dyDescent="0.25">
      <c r="B47" s="6" t="s">
        <v>54</v>
      </c>
      <c r="C47" s="6" t="s">
        <v>169</v>
      </c>
      <c r="D47" s="11">
        <v>45673</v>
      </c>
      <c r="E47" s="48">
        <f>IF(ISBLANK(Investors_Once[[#This Row],[Vesting Date with Milestone Clause]]),"",EOMONTH(Investors_Once[[#This Row],[Vesting Date with Milestone Clause]],0))</f>
        <v>45688</v>
      </c>
      <c r="F47" s="24"/>
      <c r="G47" s="24"/>
      <c r="H47" s="31"/>
      <c r="I47" s="24"/>
      <c r="J47" s="24"/>
      <c r="K47" s="24"/>
      <c r="L47" s="24">
        <v>10000000</v>
      </c>
      <c r="M47" s="55"/>
      <c r="N47" s="24"/>
      <c r="O47" s="24"/>
      <c r="P47" s="24"/>
      <c r="Q47" s="29">
        <f>Investors_Once[[#This Row],[Injected Capital Post Money Evaluation]]+Investors_Once[[#This Row],[Investment Discounted From Future Priced Round]]/(1-Investors_Once[[#This Row],[% Discount from Round once the round is Priced]])</f>
        <v>0</v>
      </c>
      <c r="R47" s="29">
        <f>SUM(Investors_Once[[#This Row],[Active Investor IP Value Created Equity]],Investors_Once[[#This Row],[Sweat Equity IP Value Contributed(alternative to Salary)]],Investors_Once[[#This Row],[Assets With Position ]])+Investors_Once[[#This Row],[Reserve Value Without Position]]</f>
        <v>10000000</v>
      </c>
      <c r="S47"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47"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5000000</v>
      </c>
      <c r="U47"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47"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47"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0.5</v>
      </c>
      <c r="X47" s="10">
        <f>YEAR(Investors_Once[[#This Row],[Vesting Date with Milestone Clause]])</f>
        <v>2025</v>
      </c>
      <c r="Y47" s="10">
        <f>MONTH(Investors_Once[[#This Row],[Vesting Date with Milestone Clause]])</f>
        <v>1</v>
      </c>
      <c r="Z47" s="10" t="str">
        <f>IFERROR(IF(EOMONTH(Investors_Once[[#This Row],[Vesting Date with Milestone Clause]],0)=EOMONTH(FY01_M01,0),Investors_Once[[#This Row],[Injected Capital Post Money Evaluation]],""),"")</f>
        <v/>
      </c>
      <c r="AA47" s="10" t="str">
        <f>IFERROR(IF(EOMONTH(Investors_Once[[#This Row],[Vesting Date with Milestone Clause]],0)=EOMONTH(FY01_M02,0),Investors_Once[[#This Row],[Injected Capital Post Money Evaluation]]+Investors_Once[[#This Row],[Operations Net]],""),"")</f>
        <v/>
      </c>
      <c r="AB47" s="10" t="str">
        <f>IFERROR(IF(EOMONTH(Investors_Once[[#This Row],[Vesting Date with Milestone Clause]],0)=EOMONTH(FY01_M03,0),Investors_Once[[#This Row],[Injected Capital Post Money Evaluation]]+Investors_Once[[#This Row],[Operations Net]],""),"")</f>
        <v/>
      </c>
      <c r="AC47" s="10" t="str">
        <f>IFERROR(IF(EOMONTH(Investors_Once[[#This Row],[Vesting Date with Milestone Clause]],0)=EOMONTH(FY01_M04,0),Investors_Once[[#This Row],[Injected Capital Post Money Evaluation]]+Investors_Once[[#This Row],[Operations Net]],""),"")</f>
        <v/>
      </c>
      <c r="AD47" s="10" t="str">
        <f>IFERROR(IF(EOMONTH(Investors_Once[[#This Row],[Vesting Date with Milestone Clause]],0)=EOMONTH(FY01_M05,0),Investors_Once[[#This Row],[Injected Capital Post Money Evaluation]]+Investors_Once[[#This Row],[Operations Net]],""),"")</f>
        <v/>
      </c>
      <c r="AE47" s="10" t="str">
        <f>IFERROR(IF(EOMONTH(Investors_Once[[#This Row],[Vesting Date with Milestone Clause]],0)=EOMONTH(FY01_M06,0),Investors_Once[[#This Row],[Injected Capital Post Money Evaluation]]+Investors_Once[[#This Row],[Operations Net]],""),"")</f>
        <v/>
      </c>
      <c r="AF47" s="10" t="str">
        <f>IFERROR(IF(EOMONTH(Investors_Once[[#This Row],[Vesting Date with Milestone Clause]],0)=EOMONTH(FY01_M07,0),Investors_Once[[#This Row],[Injected Capital Post Money Evaluation]]+Investors_Once[[#This Row],[Operations Net]],""),"")</f>
        <v/>
      </c>
      <c r="AG47" s="10" t="str">
        <f>IFERROR(IF(EOMONTH(Investors_Once[[#This Row],[Vesting Date with Milestone Clause]],0)=EOMONTH(FY01_M08,0),Investors_Once[[#This Row],[Injected Capital Post Money Evaluation]]+Investors_Once[[#This Row],[Operations Net]],""),"")</f>
        <v/>
      </c>
      <c r="AH47" s="10" t="str">
        <f>IFERROR(IF(EOMONTH(Investors_Once[[#This Row],[Vesting Date with Milestone Clause]],0)=EOMONTH(FY01_M09,0),Investors_Once[[#This Row],[Injected Capital Post Money Evaluation]]+Investors_Once[[#This Row],[Operations Net]],""),"")</f>
        <v/>
      </c>
      <c r="AI47" s="10" t="str">
        <f>IFERROR(IF(EOMONTH(Investors_Once[[#This Row],[Vesting Date with Milestone Clause]],0)=EOMONTH(FY01_M10,0),Investors_Once[[#This Row],[Injected Capital Post Money Evaluation]]+Investors_Once[[#This Row],[Operations Net]],""),"")</f>
        <v/>
      </c>
      <c r="AJ47" s="10" t="str">
        <f>IFERROR(IF(EOMONTH(Investors_Once[[#This Row],[Vesting Date with Milestone Clause]],0)=EOMONTH(FY01_M11,0),Investors_Once[[#This Row],[Injected Capital Post Money Evaluation]]+Investors_Once[[#This Row],[Operations Net]],""),"")</f>
        <v/>
      </c>
      <c r="AK47" s="10" t="str">
        <f>IFERROR(IF(EOMONTH(Investors_Once[[#This Row],[Vesting Date with Milestone Clause]],0)=EOMONTH(FY01_M12,0),Investors_Once[[#This Row],[Injected Capital Post Money Evaluation]]+Investors_Once[[#This Row],[Operations Net]],""),"")</f>
        <v/>
      </c>
      <c r="AL47" s="10">
        <f>IFERROR(IF(EOMONTH(Investors_Once[[#This Row],[Vesting Date with Milestone Clause]],0)=EOMONTH(FY02_M01,0),Investors_Once[[#This Row],[Injected Capital Post Money Evaluation]]+Investors_Once[[#This Row],[Operations Net]],""),"")</f>
        <v>0</v>
      </c>
      <c r="AM47" s="10" t="str">
        <f>IFERROR(IF(EOMONTH(Investors_Once[[#This Row],[Vesting Date with Milestone Clause]],0)=EOMONTH(FY02_M02,0),Investors_Once[[#This Row],[Injected Capital Post Money Evaluation]]+Investors_Once[[#This Row],[Operations Net]],""),"")</f>
        <v/>
      </c>
      <c r="AN47" s="10" t="str">
        <f>IFERROR(IF(EOMONTH(Investors_Once[[#This Row],[Vesting Date with Milestone Clause]],0)=EOMONTH(FY02_M03,0),Investors_Once[[#This Row],[Injected Capital Post Money Evaluation]]+Investors_Once[[#This Row],[Operations Net]],""),"")</f>
        <v/>
      </c>
      <c r="AO47" s="10" t="str">
        <f>IFERROR(IF(EOMONTH(Investors_Once[[#This Row],[Vesting Date with Milestone Clause]],0)=EOMONTH(FY02_M04,0),Investors_Once[[#This Row],[Injected Capital Post Money Evaluation]]+Investors_Once[[#This Row],[Operations Net]],""),"")</f>
        <v/>
      </c>
      <c r="AP47" s="10" t="str">
        <f>IFERROR(IF(EOMONTH(Investors_Once[[#This Row],[Vesting Date with Milestone Clause]],0)=EOMONTH(FY02_M05,0),Investors_Once[[#This Row],[Injected Capital Post Money Evaluation]]+Investors_Once[[#This Row],[Operations Net]],""),"")</f>
        <v/>
      </c>
      <c r="AQ47" s="10" t="str">
        <f>IFERROR(IF(EOMONTH(Investors_Once[[#This Row],[Vesting Date with Milestone Clause]],0)=EOMONTH(FY02_M06,0),Investors_Once[[#This Row],[Injected Capital Post Money Evaluation]]+Investors_Once[[#This Row],[Operations Net]],""),"")</f>
        <v/>
      </c>
      <c r="AR47" s="10" t="str">
        <f>IFERROR(IF(EOMONTH(Investors_Once[[#This Row],[Vesting Date with Milestone Clause]],0)=EOMONTH(FY02_M07,0),Investors_Once[[#This Row],[Injected Capital Post Money Evaluation]]+Investors_Once[[#This Row],[Operations Net]],""),"")</f>
        <v/>
      </c>
      <c r="AS47" s="10" t="str">
        <f>IFERROR(IF(EOMONTH(Investors_Once[[#This Row],[Vesting Date with Milestone Clause]],0)=EOMONTH(FY02_M08,0),Investors_Once[[#This Row],[Injected Capital Post Money Evaluation]]+Investors_Once[[#This Row],[Operations Net]],""),"")</f>
        <v/>
      </c>
      <c r="AT47" s="10" t="str">
        <f>IFERROR(IF(EOMONTH(Investors_Once[[#This Row],[Vesting Date with Milestone Clause]],0)=EOMONTH(FY02_M09,0),Investors_Once[[#This Row],[Injected Capital Post Money Evaluation]]+Investors_Once[[#This Row],[Operations Net]],""),"")</f>
        <v/>
      </c>
      <c r="AU47" s="10" t="str">
        <f>IFERROR(IF(EOMONTH(Investors_Once[[#This Row],[Vesting Date with Milestone Clause]],0)=EOMONTH(FY02_M10,0),Investors_Once[[#This Row],[Injected Capital Post Money Evaluation]]+Investors_Once[[#This Row],[Operations Net]],""),"")</f>
        <v/>
      </c>
      <c r="AV47" s="10" t="str">
        <f>IFERROR(IF(EOMONTH(Investors_Once[[#This Row],[Vesting Date with Milestone Clause]],0)=EOMONTH(FY02_M11,0),Investors_Once[[#This Row],[Injected Capital Post Money Evaluation]]+Investors_Once[[#This Row],[Operations Net]],""),"")</f>
        <v/>
      </c>
      <c r="AW47" s="10" t="str">
        <f>IFERROR(IF(EOMONTH(Investors_Once[[#This Row],[Vesting Date with Milestone Clause]],0)=EOMONTH(FY02_M12,0),Investors_Once[[#This Row],[Injected Capital Post Money Evaluation]]+Investors_Once[[#This Row],[Operations Net]],""),"")</f>
        <v/>
      </c>
      <c r="AX47" s="10" t="str" cm="1">
        <f t="array" ref="AX47">IFERROR(IF(EOMONTH(Investors_Once[[#This Row],[Vesting Date with Milestone Clause]],0)=EOMONTH(FY03_M1,0),Investors_Once[[#This Row],[Injected Capital Post Money Evaluation]]+Investors_Once[[#This Row],[Operations Net]],""),"")</f>
        <v/>
      </c>
      <c r="AY47" s="10" t="str">
        <f>IFERROR(IF(EOMONTH(Investors_Once[[#This Row],[Vesting Date with Milestone Clause]],0)=EOMONTH(FY03_M02,0),Investors_Once[[#This Row],[Injected Capital Post Money Evaluation]]+Investors_Once[[#This Row],[Operations Net]],""),"")</f>
        <v/>
      </c>
      <c r="AZ47" s="10" t="str">
        <f>IFERROR(IF(EOMONTH(Investors_Once[[#This Row],[Vesting Date with Milestone Clause]],0)=EOMONTH(FY03_M03,0),Investors_Once[[#This Row],[Injected Capital Post Money Evaluation]]+Investors_Once[[#This Row],[Operations Net]],""),"")</f>
        <v/>
      </c>
      <c r="BA47" s="10" t="str">
        <f>IFERROR(IF(EOMONTH(Investors_Once[[#This Row],[Vesting Date with Milestone Clause]],0)=EOMONTH(FY03_M04,0),Investors_Once[[#This Row],[Injected Capital Post Money Evaluation]]+Investors_Once[[#This Row],[Operations Net]],""),"")</f>
        <v/>
      </c>
      <c r="BB47" s="10" t="str">
        <f>IFERROR(IF(EOMONTH(Investors_Once[[#This Row],[Vesting Date with Milestone Clause]],0)=EOMONTH(FY03_M05,0),Investors_Once[[#This Row],[Injected Capital Post Money Evaluation]]+Investors_Once[[#This Row],[Operations Net]],""),"")</f>
        <v/>
      </c>
      <c r="BC47" s="10" t="str">
        <f>IFERROR(IF(EOMONTH(Investors_Once[[#This Row],[Vesting Date with Milestone Clause]],0)=EOMONTH(FY03_M06,0),Investors_Once[[#This Row],[Injected Capital Post Money Evaluation]]+Investors_Once[[#This Row],[Operations Net]],""),"")</f>
        <v/>
      </c>
      <c r="BD47" s="10" t="str">
        <f>IFERROR(IF(EOMONTH(Investors_Once[[#This Row],[Vesting Date with Milestone Clause]],0)=EOMONTH(FY03_M07,0),Investors_Once[[#This Row],[Injected Capital Post Money Evaluation]]+Investors_Once[[#This Row],[Operations Net]],""),"")</f>
        <v/>
      </c>
      <c r="BE47" s="10" t="str">
        <f>IFERROR(IF(EOMONTH(Investors_Once[[#This Row],[Vesting Date with Milestone Clause]],0)=EOMONTH(FY03_M08,0),Investors_Once[[#This Row],[Injected Capital Post Money Evaluation]]+Investors_Once[[#This Row],[Operations Net]],""),"")</f>
        <v/>
      </c>
      <c r="BF47" s="10" t="str">
        <f>IFERROR(IF(EOMONTH(Investors_Once[[#This Row],[Vesting Date with Milestone Clause]],0)=EOMONTH(FY03_M09,0),Investors_Once[[#This Row],[Injected Capital Post Money Evaluation]]+Investors_Once[[#This Row],[Operations Net]],""),"")</f>
        <v/>
      </c>
      <c r="BG47" s="10" t="str">
        <f>IFERROR(IF(EOMONTH(Investors_Once[[#This Row],[Vesting Date with Milestone Clause]],0)=EOMONTH(FY03_M10,0),Investors_Once[[#This Row],[Injected Capital Post Money Evaluation]]+Investors_Once[[#This Row],[Operations Net]],""),"")</f>
        <v/>
      </c>
      <c r="BH47" s="10" t="str">
        <f>IFERROR(IF(EOMONTH(Investors_Once[[#This Row],[Vesting Date with Milestone Clause]],0)=EOMONTH(FY03_M11,0),Investors_Once[[#This Row],[Injected Capital Post Money Evaluation]]+Investors_Once[[#This Row],[Operations Net]],""),"")</f>
        <v/>
      </c>
      <c r="BI47" s="10" t="str">
        <f>IFERROR(IF(EOMONTH(Investors_Once[[#This Row],[Vesting Date with Milestone Clause]],0)=EOMONTH(FY03_M12,0),Investors_Once[[#This Row],[Injected Capital Post Money Evaluation]]+Investors_Once[[#This Row],[Operations Net]],""),"")</f>
        <v/>
      </c>
      <c r="BJ47" s="18" t="str" cm="1">
        <f t="array" ref="BJ47">IFERROR(IF(EOMONTH(Investors_Once[[#This Row],[Vesting Date with Milestone Clause]],0)=EOMONTH(FY04_M1,0),Investors_Once[[#This Row],[Injected Capital Post Money Evaluation]]+Investors_Once[[#This Row],[Operations Net]],""),"")</f>
        <v/>
      </c>
      <c r="BK47" s="18" t="str">
        <f>IFERROR(IF(EOMONTH(Investors_Once[[#This Row],[Vesting Date with Milestone Clause]],0)=EOMONTH(FY04_M02,0),Investors_Once[[#This Row],[Injected Capital Post Money Evaluation]]+Investors_Once[[#This Row],[Operations Net]],""),"")</f>
        <v/>
      </c>
      <c r="BL47" s="18" t="str">
        <f>IFERROR(IF(EOMONTH(Investors_Once[[#This Row],[Vesting Date with Milestone Clause]],0)=EOMONTH(FY04_M03,0),Investors_Once[[#This Row],[Injected Capital Post Money Evaluation]]+Investors_Once[[#This Row],[Operations Net]],""),"")</f>
        <v/>
      </c>
      <c r="BM47" s="18" t="str">
        <f>IFERROR(IF(EOMONTH(Investors_Once[[#This Row],[Vesting Date with Milestone Clause]],0)=EOMONTH(FY04_M04,0),Investors_Once[[#This Row],[Injected Capital Post Money Evaluation]]+Investors_Once[[#This Row],[Operations Net]],""),"")</f>
        <v/>
      </c>
      <c r="BN47" s="18" t="str">
        <f>IFERROR(IF(EOMONTH(Investors_Once[[#This Row],[Vesting Date with Milestone Clause]],0)=EOMONTH(FY04_M05,0),Investors_Once[[#This Row],[Injected Capital Post Money Evaluation]]+Investors_Once[[#This Row],[Operations Net]],""),"")</f>
        <v/>
      </c>
      <c r="BO47" s="18" t="str">
        <f>IFERROR(IF(EOMONTH(Investors_Once[[#This Row],[Vesting Date with Milestone Clause]],0)=EOMONTH(FY04_M06,0),Investors_Once[[#This Row],[Injected Capital Post Money Evaluation]]+Investors_Once[[#This Row],[Operations Net]],""),"")</f>
        <v/>
      </c>
      <c r="BP47" s="18" t="str">
        <f>IFERROR(IF(EOMONTH(Investors_Once[[#This Row],[Vesting Date with Milestone Clause]],0)=EOMONTH(FY04_M07,0),Investors_Once[[#This Row],[Injected Capital Post Money Evaluation]]+Investors_Once[[#This Row],[Operations Net]],""),"")</f>
        <v/>
      </c>
      <c r="BQ47" s="18" t="str">
        <f>IFERROR(IF(EOMONTH(Investors_Once[[#This Row],[Vesting Date with Milestone Clause]],0)=EOMONTH(FY04_M08,0),Investors_Once[[#This Row],[Injected Capital Post Money Evaluation]]+Investors_Once[[#This Row],[Operations Net]],""),"")</f>
        <v/>
      </c>
      <c r="BR47" s="18" t="str">
        <f>IFERROR(IF(EOMONTH(Investors_Once[[#This Row],[Vesting Date with Milestone Clause]],0)=EOMONTH(FY04_M09,0),Investors_Once[[#This Row],[Injected Capital Post Money Evaluation]]+Investors_Once[[#This Row],[Operations Net]],""),"")</f>
        <v/>
      </c>
      <c r="BS47" s="18" t="str">
        <f>IFERROR(IF(EOMONTH(Investors_Once[[#This Row],[Vesting Date with Milestone Clause]],0)=EOMONTH(FY04_M10,0),Investors_Once[[#This Row],[Injected Capital Post Money Evaluation]]+Investors_Once[[#This Row],[Operations Net]],""),"")</f>
        <v/>
      </c>
      <c r="BT47" s="18" t="str">
        <f>IFERROR(IF(EOMONTH(Investors_Once[[#This Row],[Vesting Date with Milestone Clause]],0)=EOMONTH(FY04_M11,0),Investors_Once[[#This Row],[Injected Capital Post Money Evaluation]]+Investors_Once[[#This Row],[Operations Net]],""),"")</f>
        <v/>
      </c>
      <c r="BU47" s="18" t="str">
        <f>IFERROR(IF(EOMONTH(Investors_Once[[#This Row],[Vesting Date with Milestone Clause]],0)=EOMONTH(FY04_M12,0),Investors_Once[[#This Row],[Injected Capital Post Money Evaluation]]+Investors_Once[[#This Row],[Operations Net]],""),"")</f>
        <v/>
      </c>
      <c r="BV47" s="18" t="str" cm="1">
        <f t="array" ref="BV47">IFERROR(IF(EOMONTH(Investors_Once[[#This Row],[Vesting Date with Milestone Clause]],0)=EOMONTH(FY05_M1,0),Investors_Once[[#This Row],[Injected Capital Post Money Evaluation]]+Investors_Once[[#This Row],[Operations Net]],""),"")</f>
        <v/>
      </c>
      <c r="BW47" s="18" t="str">
        <f>IFERROR(IF(EOMONTH(Investors_Once[[#This Row],[Vesting Date with Milestone Clause]],0)=EOMONTH(FY05_M02,0),Investors_Once[[#This Row],[Injected Capital Post Money Evaluation]]+Investors_Once[[#This Row],[Operations Net]],""),"")</f>
        <v/>
      </c>
      <c r="BX47" s="18" t="str">
        <f>IFERROR(IF(EOMONTH(Investors_Once[[#This Row],[Vesting Date with Milestone Clause]],0)=EOMONTH(FY05_M03,0),Investors_Once[[#This Row],[Injected Capital Post Money Evaluation]]+Investors_Once[[#This Row],[Operations Net]],""),"")</f>
        <v/>
      </c>
      <c r="BY47" s="18" t="str">
        <f>IFERROR(IF(EOMONTH(Investors_Once[[#This Row],[Vesting Date with Milestone Clause]],0)=EOMONTH(FY05_M04,0),Investors_Once[[#This Row],[Injected Capital Post Money Evaluation]]+Investors_Once[[#This Row],[Operations Net]],""),"")</f>
        <v/>
      </c>
      <c r="BZ47" s="18" t="str">
        <f>IFERROR(IF(EOMONTH(Investors_Once[[#This Row],[Vesting Date with Milestone Clause]],0)=EOMONTH(FY05_M05,0),Investors_Once[[#This Row],[Injected Capital Post Money Evaluation]]+Investors_Once[[#This Row],[Operations Net]],""),"")</f>
        <v/>
      </c>
      <c r="CA47" s="18" t="str">
        <f>IFERROR(IF(EOMONTH(Investors_Once[[#This Row],[Vesting Date with Milestone Clause]],0)=EOMONTH(FY05_M06,0),Investors_Once[[#This Row],[Injected Capital Post Money Evaluation]]+Investors_Once[[#This Row],[Operations Net]],""),"")</f>
        <v/>
      </c>
      <c r="CB47" s="18" t="str">
        <f>IFERROR(IF(EOMONTH(Investors_Once[[#This Row],[Vesting Date with Milestone Clause]],0)=EOMONTH(FY05_M07,0),Investors_Once[[#This Row],[Injected Capital Post Money Evaluation]]+Investors_Once[[#This Row],[Operations Net]],""),"")</f>
        <v/>
      </c>
      <c r="CC47" s="18" t="str">
        <f>IFERROR(IF(EOMONTH(Investors_Once[[#This Row],[Vesting Date with Milestone Clause]],0)=EOMONTH(FY05_M08,0),Investors_Once[[#This Row],[Injected Capital Post Money Evaluation]]+Investors_Once[[#This Row],[Operations Net]],""),"")</f>
        <v/>
      </c>
      <c r="CD47" s="18" t="str">
        <f>IFERROR(IF(EOMONTH(Investors_Once[[#This Row],[Vesting Date with Milestone Clause]],0)=EOMONTH(FY05_M09,0),Investors_Once[[#This Row],[Injected Capital Post Money Evaluation]]+Investors_Once[[#This Row],[Operations Net]],""),"")</f>
        <v/>
      </c>
      <c r="CE47" s="18" t="str">
        <f>IFERROR(IF(EOMONTH(Investors_Once[[#This Row],[Vesting Date with Milestone Clause]],0)=EOMONTH(FY05_M10,0),Investors_Once[[#This Row],[Injected Capital Post Money Evaluation]]+Investors_Once[[#This Row],[Operations Net]],""),"")</f>
        <v/>
      </c>
      <c r="CF47" s="18" t="str">
        <f>IFERROR(IF(EOMONTH(Investors_Once[[#This Row],[Vesting Date with Milestone Clause]],0)=EOMONTH(FY05_M11,0),Investors_Once[[#This Row],[Injected Capital Post Money Evaluation]]+Investors_Once[[#This Row],[Operations Net]],""),"")</f>
        <v/>
      </c>
      <c r="CG47" s="18" t="str">
        <f>IFERROR(IF(EOMONTH(Investors_Once[[#This Row],[Vesting Date with Milestone Clause]],0)=EOMONTH(FY05_M12,0),Investors_Once[[#This Row],[Injected Capital Post Money Evaluation]]+Investors_Once[[#This Row],[Operations Net]],""),"")</f>
        <v/>
      </c>
      <c r="CH47" s="18" t="str" cm="1">
        <f t="array" ref="CH47">IFERROR(IF(EOMONTH(Investors_Once[[#This Row],[Vesting Date with Milestone Clause]],0)=EOMONTH(FY06_M1,0),Investors_Once[[#This Row],[Injected Capital Post Money Evaluation]]+Investors_Once[[#This Row],[Operations Net]],""),"")</f>
        <v/>
      </c>
      <c r="CI47" s="18" t="str">
        <f>IFERROR(IF(EOMONTH(Investors_Once[[#This Row],[Vesting Date with Milestone Clause]],0)=EOMONTH(FY06_M02,0),Investors_Once[[#This Row],[Injected Capital Post Money Evaluation]]+Investors_Once[[#This Row],[Operations Net]],""),"")</f>
        <v/>
      </c>
      <c r="CJ47" s="18" t="str">
        <f>IFERROR(IF(EOMONTH(Investors_Once[[#This Row],[Vesting Date with Milestone Clause]],0)=EOMONTH(FY06_M03,0),Investors_Once[[#This Row],[Injected Capital Post Money Evaluation]]+Investors_Once[[#This Row],[Operations Net]],""),"")</f>
        <v/>
      </c>
      <c r="CK47" s="18" t="str">
        <f>IFERROR(IF(EOMONTH(Investors_Once[[#This Row],[Vesting Date with Milestone Clause]],0)=EOMONTH(FY06_M04,0),Investors_Once[[#This Row],[Injected Capital Post Money Evaluation]]+Investors_Once[[#This Row],[Operations Net]],""),"")</f>
        <v/>
      </c>
      <c r="CL47" s="18" t="str">
        <f>IFERROR(IF(EOMONTH(Investors_Once[[#This Row],[Vesting Date with Milestone Clause]],0)=EOMONTH(FY06_M05,0),Investors_Once[[#This Row],[Injected Capital Post Money Evaluation]]+Investors_Once[[#This Row],[Operations Net]],""),"")</f>
        <v/>
      </c>
      <c r="CM47" s="18" t="str">
        <f>IFERROR(IF(EOMONTH(Investors_Once[[#This Row],[Vesting Date with Milestone Clause]],0)=EOMONTH(FY06_M06,0),Investors_Once[[#This Row],[Injected Capital Post Money Evaluation]]+Investors_Once[[#This Row],[Operations Net]],""),"")</f>
        <v/>
      </c>
      <c r="CN47" s="18" t="str">
        <f>IFERROR(IF(EOMONTH(Investors_Once[[#This Row],[Vesting Date with Milestone Clause]],0)=EOMONTH(FY06_M07,0),Investors_Once[[#This Row],[Injected Capital Post Money Evaluation]]+Investors_Once[[#This Row],[Operations Net]],""),"")</f>
        <v/>
      </c>
      <c r="CO47" s="18" t="str">
        <f>IFERROR(IF(EOMONTH(Investors_Once[[#This Row],[Vesting Date with Milestone Clause]],0)=EOMONTH(FY06_M08,0),Investors_Once[[#This Row],[Injected Capital Post Money Evaluation]]+Investors_Once[[#This Row],[Operations Net]],""),"")</f>
        <v/>
      </c>
      <c r="CP47" s="18" t="str">
        <f>IFERROR(IF(EOMONTH(Investors_Once[[#This Row],[Vesting Date with Milestone Clause]],0)=EOMONTH(FY06_M09,0),Investors_Once[[#This Row],[Injected Capital Post Money Evaluation]]+Investors_Once[[#This Row],[Operations Net]],""),"")</f>
        <v/>
      </c>
      <c r="CQ47" s="18" t="str">
        <f>IFERROR(IF(EOMONTH(Investors_Once[[#This Row],[Vesting Date with Milestone Clause]],0)=EOMONTH(FY06_M10,0),Investors_Once[[#This Row],[Injected Capital Post Money Evaluation]]+Investors_Once[[#This Row],[Operations Net]],""),"")</f>
        <v/>
      </c>
      <c r="CR47" s="18" t="str">
        <f>IFERROR(IF(EOMONTH(Investors_Once[[#This Row],[Vesting Date with Milestone Clause]],0)=EOMONTH(FY06_M11,0),Investors_Once[[#This Row],[Injected Capital Post Money Evaluation]]+Investors_Once[[#This Row],[Operations Net]],""),"")</f>
        <v/>
      </c>
      <c r="CS47" s="18" t="str">
        <f>IFERROR(IF(EOMONTH(Investors_Once[[#This Row],[Vesting Date with Milestone Clause]],0)=EOMONTH(FY06_M12,0),Investors_Once[[#This Row],[Injected Capital Post Money Evaluation]]+Investors_Once[[#This Row],[Operations Net]],""),"")</f>
        <v/>
      </c>
    </row>
    <row r="48" spans="2:97" x14ac:dyDescent="0.25">
      <c r="B48" s="6" t="s">
        <v>1</v>
      </c>
      <c r="C48" s="6" t="s">
        <v>169</v>
      </c>
      <c r="D48" s="11">
        <v>45001</v>
      </c>
      <c r="E48" s="48">
        <f>IF(ISBLANK(Investors_Once[[#This Row],[Vesting Date with Milestone Clause]]),"",EOMONTH(Investors_Once[[#This Row],[Vesting Date with Milestone Clause]],0))</f>
        <v>45016</v>
      </c>
      <c r="F48" s="24"/>
      <c r="G48" s="24"/>
      <c r="H48" s="31"/>
      <c r="I48" s="24"/>
      <c r="J48" s="24">
        <v>500000</v>
      </c>
      <c r="K48" s="24"/>
      <c r="L48" s="24"/>
      <c r="M48" s="55"/>
      <c r="N48" s="24"/>
      <c r="O48" s="24"/>
      <c r="P48" s="24"/>
      <c r="Q48" s="29">
        <f>Investors_Once[[#This Row],[Injected Capital Post Money Evaluation]]+Investors_Once[[#This Row],[Investment Discounted From Future Priced Round]]/(1-Investors_Once[[#This Row],[% Discount from Round once the round is Priced]])</f>
        <v>0</v>
      </c>
      <c r="R48" s="29">
        <f>SUM(Investors_Once[[#This Row],[Active Investor IP Value Created Equity]],Investors_Once[[#This Row],[Sweat Equity IP Value Contributed(alternative to Salary)]],Investors_Once[[#This Row],[Assets With Position ]])+Investors_Once[[#This Row],[Reserve Value Without Position]]</f>
        <v>500000</v>
      </c>
      <c r="S48"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48"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250000</v>
      </c>
      <c r="U48"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48"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48"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2.5000000000000001E-2</v>
      </c>
      <c r="X48" s="10">
        <f>YEAR(Investors_Once[[#This Row],[Vesting Date with Milestone Clause]])</f>
        <v>2023</v>
      </c>
      <c r="Y48" s="10">
        <f>MONTH(Investors_Once[[#This Row],[Vesting Date with Milestone Clause]])</f>
        <v>3</v>
      </c>
      <c r="Z48" s="10" t="str">
        <f>IFERROR(IF(EOMONTH(Investors_Once[[#This Row],[Vesting Date with Milestone Clause]],0)=EOMONTH(FY01_M01,0),Investors_Once[[#This Row],[Injected Capital Post Money Evaluation]],""),"")</f>
        <v/>
      </c>
      <c r="AA48" s="10" t="str">
        <f>IFERROR(IF(EOMONTH(Investors_Once[[#This Row],[Vesting Date with Milestone Clause]],0)=EOMONTH(FY01_M02,0),Investors_Once[[#This Row],[Injected Capital Post Money Evaluation]]+Investors_Once[[#This Row],[Operations Net]],""),"")</f>
        <v/>
      </c>
      <c r="AB48" s="10" t="str">
        <f>IFERROR(IF(EOMONTH(Investors_Once[[#This Row],[Vesting Date with Milestone Clause]],0)=EOMONTH(FY01_M03,0),Investors_Once[[#This Row],[Injected Capital Post Money Evaluation]]+Investors_Once[[#This Row],[Operations Net]],""),"")</f>
        <v/>
      </c>
      <c r="AC48" s="10" t="str">
        <f>IFERROR(IF(EOMONTH(Investors_Once[[#This Row],[Vesting Date with Milestone Clause]],0)=EOMONTH(FY01_M04,0),Investors_Once[[#This Row],[Injected Capital Post Money Evaluation]]+Investors_Once[[#This Row],[Operations Net]],""),"")</f>
        <v/>
      </c>
      <c r="AD48" s="10" t="str">
        <f>IFERROR(IF(EOMONTH(Investors_Once[[#This Row],[Vesting Date with Milestone Clause]],0)=EOMONTH(FY01_M05,0),Investors_Once[[#This Row],[Injected Capital Post Money Evaluation]]+Investors_Once[[#This Row],[Operations Net]],""),"")</f>
        <v/>
      </c>
      <c r="AE48" s="10" t="str">
        <f>IFERROR(IF(EOMONTH(Investors_Once[[#This Row],[Vesting Date with Milestone Clause]],0)=EOMONTH(FY01_M06,0),Investors_Once[[#This Row],[Injected Capital Post Money Evaluation]]+Investors_Once[[#This Row],[Operations Net]],""),"")</f>
        <v/>
      </c>
      <c r="AF48" s="10" t="str">
        <f>IFERROR(IF(EOMONTH(Investors_Once[[#This Row],[Vesting Date with Milestone Clause]],0)=EOMONTH(FY01_M07,0),Investors_Once[[#This Row],[Injected Capital Post Money Evaluation]]+Investors_Once[[#This Row],[Operations Net]],""),"")</f>
        <v/>
      </c>
      <c r="AG48" s="10" t="str">
        <f>IFERROR(IF(EOMONTH(Investors_Once[[#This Row],[Vesting Date with Milestone Clause]],0)=EOMONTH(FY01_M08,0),Investors_Once[[#This Row],[Injected Capital Post Money Evaluation]]+Investors_Once[[#This Row],[Operations Net]],""),"")</f>
        <v/>
      </c>
      <c r="AH48" s="10" t="str">
        <f>IFERROR(IF(EOMONTH(Investors_Once[[#This Row],[Vesting Date with Milestone Clause]],0)=EOMONTH(FY01_M09,0),Investors_Once[[#This Row],[Injected Capital Post Money Evaluation]]+Investors_Once[[#This Row],[Operations Net]],""),"")</f>
        <v/>
      </c>
      <c r="AI48" s="10" t="str">
        <f>IFERROR(IF(EOMONTH(Investors_Once[[#This Row],[Vesting Date with Milestone Clause]],0)=EOMONTH(FY01_M10,0),Investors_Once[[#This Row],[Injected Capital Post Money Evaluation]]+Investors_Once[[#This Row],[Operations Net]],""),"")</f>
        <v/>
      </c>
      <c r="AJ48" s="10" t="str">
        <f>IFERROR(IF(EOMONTH(Investors_Once[[#This Row],[Vesting Date with Milestone Clause]],0)=EOMONTH(FY01_M11,0),Investors_Once[[#This Row],[Injected Capital Post Money Evaluation]]+Investors_Once[[#This Row],[Operations Net]],""),"")</f>
        <v/>
      </c>
      <c r="AK48" s="10" t="str">
        <f>IFERROR(IF(EOMONTH(Investors_Once[[#This Row],[Vesting Date with Milestone Clause]],0)=EOMONTH(FY01_M12,0),Investors_Once[[#This Row],[Injected Capital Post Money Evaluation]]+Investors_Once[[#This Row],[Operations Net]],""),"")</f>
        <v/>
      </c>
      <c r="AL48" s="10" t="str">
        <f>IFERROR(IF(EOMONTH(Investors_Once[[#This Row],[Vesting Date with Milestone Clause]],0)=EOMONTH(FY02_M01,0),Investors_Once[[#This Row],[Injected Capital Post Money Evaluation]]+Investors_Once[[#This Row],[Operations Net]],""),"")</f>
        <v/>
      </c>
      <c r="AM48" s="10" t="str">
        <f>IFERROR(IF(EOMONTH(Investors_Once[[#This Row],[Vesting Date with Milestone Clause]],0)=EOMONTH(FY02_M02,0),Investors_Once[[#This Row],[Injected Capital Post Money Evaluation]]+Investors_Once[[#This Row],[Operations Net]],""),"")</f>
        <v/>
      </c>
      <c r="AN48" s="10" t="str">
        <f>IFERROR(IF(EOMONTH(Investors_Once[[#This Row],[Vesting Date with Milestone Clause]],0)=EOMONTH(FY02_M03,0),Investors_Once[[#This Row],[Injected Capital Post Money Evaluation]]+Investors_Once[[#This Row],[Operations Net]],""),"")</f>
        <v/>
      </c>
      <c r="AO48" s="10" t="str">
        <f>IFERROR(IF(EOMONTH(Investors_Once[[#This Row],[Vesting Date with Milestone Clause]],0)=EOMONTH(FY02_M04,0),Investors_Once[[#This Row],[Injected Capital Post Money Evaluation]]+Investors_Once[[#This Row],[Operations Net]],""),"")</f>
        <v/>
      </c>
      <c r="AP48" s="10" t="str">
        <f>IFERROR(IF(EOMONTH(Investors_Once[[#This Row],[Vesting Date with Milestone Clause]],0)=EOMONTH(FY02_M05,0),Investors_Once[[#This Row],[Injected Capital Post Money Evaluation]]+Investors_Once[[#This Row],[Operations Net]],""),"")</f>
        <v/>
      </c>
      <c r="AQ48" s="10" t="str">
        <f>IFERROR(IF(EOMONTH(Investors_Once[[#This Row],[Vesting Date with Milestone Clause]],0)=EOMONTH(FY02_M06,0),Investors_Once[[#This Row],[Injected Capital Post Money Evaluation]]+Investors_Once[[#This Row],[Operations Net]],""),"")</f>
        <v/>
      </c>
      <c r="AR48" s="10" t="str">
        <f>IFERROR(IF(EOMONTH(Investors_Once[[#This Row],[Vesting Date with Milestone Clause]],0)=EOMONTH(FY02_M07,0),Investors_Once[[#This Row],[Injected Capital Post Money Evaluation]]+Investors_Once[[#This Row],[Operations Net]],""),"")</f>
        <v/>
      </c>
      <c r="AS48" s="10" t="str">
        <f>IFERROR(IF(EOMONTH(Investors_Once[[#This Row],[Vesting Date with Milestone Clause]],0)=EOMONTH(FY02_M08,0),Investors_Once[[#This Row],[Injected Capital Post Money Evaluation]]+Investors_Once[[#This Row],[Operations Net]],""),"")</f>
        <v/>
      </c>
      <c r="AT48" s="10" t="str">
        <f>IFERROR(IF(EOMONTH(Investors_Once[[#This Row],[Vesting Date with Milestone Clause]],0)=EOMONTH(FY02_M09,0),Investors_Once[[#This Row],[Injected Capital Post Money Evaluation]]+Investors_Once[[#This Row],[Operations Net]],""),"")</f>
        <v/>
      </c>
      <c r="AU48" s="10" t="str">
        <f>IFERROR(IF(EOMONTH(Investors_Once[[#This Row],[Vesting Date with Milestone Clause]],0)=EOMONTH(FY02_M10,0),Investors_Once[[#This Row],[Injected Capital Post Money Evaluation]]+Investors_Once[[#This Row],[Operations Net]],""),"")</f>
        <v/>
      </c>
      <c r="AV48" s="10" t="str">
        <f>IFERROR(IF(EOMONTH(Investors_Once[[#This Row],[Vesting Date with Milestone Clause]],0)=EOMONTH(FY02_M11,0),Investors_Once[[#This Row],[Injected Capital Post Money Evaluation]]+Investors_Once[[#This Row],[Operations Net]],""),"")</f>
        <v/>
      </c>
      <c r="AW48" s="10" t="str">
        <f>IFERROR(IF(EOMONTH(Investors_Once[[#This Row],[Vesting Date with Milestone Clause]],0)=EOMONTH(FY02_M12,0),Investors_Once[[#This Row],[Injected Capital Post Money Evaluation]]+Investors_Once[[#This Row],[Operations Net]],""),"")</f>
        <v/>
      </c>
      <c r="AX48" s="10" t="str" cm="1">
        <f t="array" ref="AX48">IFERROR(IF(EOMONTH(Investors_Once[[#This Row],[Vesting Date with Milestone Clause]],0)=EOMONTH(FY03_M1,0),Investors_Once[[#This Row],[Injected Capital Post Money Evaluation]]+Investors_Once[[#This Row],[Operations Net]],""),"")</f>
        <v/>
      </c>
      <c r="AY48" s="10" t="str">
        <f>IFERROR(IF(EOMONTH(Investors_Once[[#This Row],[Vesting Date with Milestone Clause]],0)=EOMONTH(FY03_M02,0),Investors_Once[[#This Row],[Injected Capital Post Money Evaluation]]+Investors_Once[[#This Row],[Operations Net]],""),"")</f>
        <v/>
      </c>
      <c r="AZ48" s="10" t="str">
        <f>IFERROR(IF(EOMONTH(Investors_Once[[#This Row],[Vesting Date with Milestone Clause]],0)=EOMONTH(FY03_M03,0),Investors_Once[[#This Row],[Injected Capital Post Money Evaluation]]+Investors_Once[[#This Row],[Operations Net]],""),"")</f>
        <v/>
      </c>
      <c r="BA48" s="10" t="str">
        <f>IFERROR(IF(EOMONTH(Investors_Once[[#This Row],[Vesting Date with Milestone Clause]],0)=EOMONTH(FY03_M04,0),Investors_Once[[#This Row],[Injected Capital Post Money Evaluation]]+Investors_Once[[#This Row],[Operations Net]],""),"")</f>
        <v/>
      </c>
      <c r="BB48" s="10" t="str">
        <f>IFERROR(IF(EOMONTH(Investors_Once[[#This Row],[Vesting Date with Milestone Clause]],0)=EOMONTH(FY03_M05,0),Investors_Once[[#This Row],[Injected Capital Post Money Evaluation]]+Investors_Once[[#This Row],[Operations Net]],""),"")</f>
        <v/>
      </c>
      <c r="BC48" s="10" t="str">
        <f>IFERROR(IF(EOMONTH(Investors_Once[[#This Row],[Vesting Date with Milestone Clause]],0)=EOMONTH(FY03_M06,0),Investors_Once[[#This Row],[Injected Capital Post Money Evaluation]]+Investors_Once[[#This Row],[Operations Net]],""),"")</f>
        <v/>
      </c>
      <c r="BD48" s="10" t="str">
        <f>IFERROR(IF(EOMONTH(Investors_Once[[#This Row],[Vesting Date with Milestone Clause]],0)=EOMONTH(FY03_M07,0),Investors_Once[[#This Row],[Injected Capital Post Money Evaluation]]+Investors_Once[[#This Row],[Operations Net]],""),"")</f>
        <v/>
      </c>
      <c r="BE48" s="10" t="str">
        <f>IFERROR(IF(EOMONTH(Investors_Once[[#This Row],[Vesting Date with Milestone Clause]],0)=EOMONTH(FY03_M08,0),Investors_Once[[#This Row],[Injected Capital Post Money Evaluation]]+Investors_Once[[#This Row],[Operations Net]],""),"")</f>
        <v/>
      </c>
      <c r="BF48" s="10" t="str">
        <f>IFERROR(IF(EOMONTH(Investors_Once[[#This Row],[Vesting Date with Milestone Clause]],0)=EOMONTH(FY03_M09,0),Investors_Once[[#This Row],[Injected Capital Post Money Evaluation]]+Investors_Once[[#This Row],[Operations Net]],""),"")</f>
        <v/>
      </c>
      <c r="BG48" s="10" t="str">
        <f>IFERROR(IF(EOMONTH(Investors_Once[[#This Row],[Vesting Date with Milestone Clause]],0)=EOMONTH(FY03_M10,0),Investors_Once[[#This Row],[Injected Capital Post Money Evaluation]]+Investors_Once[[#This Row],[Operations Net]],""),"")</f>
        <v/>
      </c>
      <c r="BH48" s="10" t="str">
        <f>IFERROR(IF(EOMONTH(Investors_Once[[#This Row],[Vesting Date with Milestone Clause]],0)=EOMONTH(FY03_M11,0),Investors_Once[[#This Row],[Injected Capital Post Money Evaluation]]+Investors_Once[[#This Row],[Operations Net]],""),"")</f>
        <v/>
      </c>
      <c r="BI48" s="10" t="str">
        <f>IFERROR(IF(EOMONTH(Investors_Once[[#This Row],[Vesting Date with Milestone Clause]],0)=EOMONTH(FY03_M12,0),Investors_Once[[#This Row],[Injected Capital Post Money Evaluation]]+Investors_Once[[#This Row],[Operations Net]],""),"")</f>
        <v/>
      </c>
      <c r="BJ48" s="18" t="str" cm="1">
        <f t="array" ref="BJ48">IFERROR(IF(EOMONTH(Investors_Once[[#This Row],[Vesting Date with Milestone Clause]],0)=EOMONTH(FY04_M1,0),Investors_Once[[#This Row],[Injected Capital Post Money Evaluation]]+Investors_Once[[#This Row],[Operations Net]],""),"")</f>
        <v/>
      </c>
      <c r="BK48" s="18" t="str">
        <f>IFERROR(IF(EOMONTH(Investors_Once[[#This Row],[Vesting Date with Milestone Clause]],0)=EOMONTH(FY04_M02,0),Investors_Once[[#This Row],[Injected Capital Post Money Evaluation]]+Investors_Once[[#This Row],[Operations Net]],""),"")</f>
        <v/>
      </c>
      <c r="BL48" s="18" t="str">
        <f>IFERROR(IF(EOMONTH(Investors_Once[[#This Row],[Vesting Date with Milestone Clause]],0)=EOMONTH(FY04_M03,0),Investors_Once[[#This Row],[Injected Capital Post Money Evaluation]]+Investors_Once[[#This Row],[Operations Net]],""),"")</f>
        <v/>
      </c>
      <c r="BM48" s="18" t="str">
        <f>IFERROR(IF(EOMONTH(Investors_Once[[#This Row],[Vesting Date with Milestone Clause]],0)=EOMONTH(FY04_M04,0),Investors_Once[[#This Row],[Injected Capital Post Money Evaluation]]+Investors_Once[[#This Row],[Operations Net]],""),"")</f>
        <v/>
      </c>
      <c r="BN48" s="18" t="str">
        <f>IFERROR(IF(EOMONTH(Investors_Once[[#This Row],[Vesting Date with Milestone Clause]],0)=EOMONTH(FY04_M05,0),Investors_Once[[#This Row],[Injected Capital Post Money Evaluation]]+Investors_Once[[#This Row],[Operations Net]],""),"")</f>
        <v/>
      </c>
      <c r="BO48" s="18" t="str">
        <f>IFERROR(IF(EOMONTH(Investors_Once[[#This Row],[Vesting Date with Milestone Clause]],0)=EOMONTH(FY04_M06,0),Investors_Once[[#This Row],[Injected Capital Post Money Evaluation]]+Investors_Once[[#This Row],[Operations Net]],""),"")</f>
        <v/>
      </c>
      <c r="BP48" s="18" t="str">
        <f>IFERROR(IF(EOMONTH(Investors_Once[[#This Row],[Vesting Date with Milestone Clause]],0)=EOMONTH(FY04_M07,0),Investors_Once[[#This Row],[Injected Capital Post Money Evaluation]]+Investors_Once[[#This Row],[Operations Net]],""),"")</f>
        <v/>
      </c>
      <c r="BQ48" s="18" t="str">
        <f>IFERROR(IF(EOMONTH(Investors_Once[[#This Row],[Vesting Date with Milestone Clause]],0)=EOMONTH(FY04_M08,0),Investors_Once[[#This Row],[Injected Capital Post Money Evaluation]]+Investors_Once[[#This Row],[Operations Net]],""),"")</f>
        <v/>
      </c>
      <c r="BR48" s="18" t="str">
        <f>IFERROR(IF(EOMONTH(Investors_Once[[#This Row],[Vesting Date with Milestone Clause]],0)=EOMONTH(FY04_M09,0),Investors_Once[[#This Row],[Injected Capital Post Money Evaluation]]+Investors_Once[[#This Row],[Operations Net]],""),"")</f>
        <v/>
      </c>
      <c r="BS48" s="18" t="str">
        <f>IFERROR(IF(EOMONTH(Investors_Once[[#This Row],[Vesting Date with Milestone Clause]],0)=EOMONTH(FY04_M10,0),Investors_Once[[#This Row],[Injected Capital Post Money Evaluation]]+Investors_Once[[#This Row],[Operations Net]],""),"")</f>
        <v/>
      </c>
      <c r="BT48" s="18" t="str">
        <f>IFERROR(IF(EOMONTH(Investors_Once[[#This Row],[Vesting Date with Milestone Clause]],0)=EOMONTH(FY04_M11,0),Investors_Once[[#This Row],[Injected Capital Post Money Evaluation]]+Investors_Once[[#This Row],[Operations Net]],""),"")</f>
        <v/>
      </c>
      <c r="BU48" s="18" t="str">
        <f>IFERROR(IF(EOMONTH(Investors_Once[[#This Row],[Vesting Date with Milestone Clause]],0)=EOMONTH(FY04_M12,0),Investors_Once[[#This Row],[Injected Capital Post Money Evaluation]]+Investors_Once[[#This Row],[Operations Net]],""),"")</f>
        <v/>
      </c>
      <c r="BV48" s="18" t="str" cm="1">
        <f t="array" ref="BV48">IFERROR(IF(EOMONTH(Investors_Once[[#This Row],[Vesting Date with Milestone Clause]],0)=EOMONTH(FY05_M1,0),Investors_Once[[#This Row],[Injected Capital Post Money Evaluation]]+Investors_Once[[#This Row],[Operations Net]],""),"")</f>
        <v/>
      </c>
      <c r="BW48" s="18" t="str">
        <f>IFERROR(IF(EOMONTH(Investors_Once[[#This Row],[Vesting Date with Milestone Clause]],0)=EOMONTH(FY05_M02,0),Investors_Once[[#This Row],[Injected Capital Post Money Evaluation]]+Investors_Once[[#This Row],[Operations Net]],""),"")</f>
        <v/>
      </c>
      <c r="BX48" s="18" t="str">
        <f>IFERROR(IF(EOMONTH(Investors_Once[[#This Row],[Vesting Date with Milestone Clause]],0)=EOMONTH(FY05_M03,0),Investors_Once[[#This Row],[Injected Capital Post Money Evaluation]]+Investors_Once[[#This Row],[Operations Net]],""),"")</f>
        <v/>
      </c>
      <c r="BY48" s="18" t="str">
        <f>IFERROR(IF(EOMONTH(Investors_Once[[#This Row],[Vesting Date with Milestone Clause]],0)=EOMONTH(FY05_M04,0),Investors_Once[[#This Row],[Injected Capital Post Money Evaluation]]+Investors_Once[[#This Row],[Operations Net]],""),"")</f>
        <v/>
      </c>
      <c r="BZ48" s="18" t="str">
        <f>IFERROR(IF(EOMONTH(Investors_Once[[#This Row],[Vesting Date with Milestone Clause]],0)=EOMONTH(FY05_M05,0),Investors_Once[[#This Row],[Injected Capital Post Money Evaluation]]+Investors_Once[[#This Row],[Operations Net]],""),"")</f>
        <v/>
      </c>
      <c r="CA48" s="18" t="str">
        <f>IFERROR(IF(EOMONTH(Investors_Once[[#This Row],[Vesting Date with Milestone Clause]],0)=EOMONTH(FY05_M06,0),Investors_Once[[#This Row],[Injected Capital Post Money Evaluation]]+Investors_Once[[#This Row],[Operations Net]],""),"")</f>
        <v/>
      </c>
      <c r="CB48" s="18" t="str">
        <f>IFERROR(IF(EOMONTH(Investors_Once[[#This Row],[Vesting Date with Milestone Clause]],0)=EOMONTH(FY05_M07,0),Investors_Once[[#This Row],[Injected Capital Post Money Evaluation]]+Investors_Once[[#This Row],[Operations Net]],""),"")</f>
        <v/>
      </c>
      <c r="CC48" s="18" t="str">
        <f>IFERROR(IF(EOMONTH(Investors_Once[[#This Row],[Vesting Date with Milestone Clause]],0)=EOMONTH(FY05_M08,0),Investors_Once[[#This Row],[Injected Capital Post Money Evaluation]]+Investors_Once[[#This Row],[Operations Net]],""),"")</f>
        <v/>
      </c>
      <c r="CD48" s="18" t="str">
        <f>IFERROR(IF(EOMONTH(Investors_Once[[#This Row],[Vesting Date with Milestone Clause]],0)=EOMONTH(FY05_M09,0),Investors_Once[[#This Row],[Injected Capital Post Money Evaluation]]+Investors_Once[[#This Row],[Operations Net]],""),"")</f>
        <v/>
      </c>
      <c r="CE48" s="18" t="str">
        <f>IFERROR(IF(EOMONTH(Investors_Once[[#This Row],[Vesting Date with Milestone Clause]],0)=EOMONTH(FY05_M10,0),Investors_Once[[#This Row],[Injected Capital Post Money Evaluation]]+Investors_Once[[#This Row],[Operations Net]],""),"")</f>
        <v/>
      </c>
      <c r="CF48" s="18" t="str">
        <f>IFERROR(IF(EOMONTH(Investors_Once[[#This Row],[Vesting Date with Milestone Clause]],0)=EOMONTH(FY05_M11,0),Investors_Once[[#This Row],[Injected Capital Post Money Evaluation]]+Investors_Once[[#This Row],[Operations Net]],""),"")</f>
        <v/>
      </c>
      <c r="CG48" s="18" t="str">
        <f>IFERROR(IF(EOMONTH(Investors_Once[[#This Row],[Vesting Date with Milestone Clause]],0)=EOMONTH(FY05_M12,0),Investors_Once[[#This Row],[Injected Capital Post Money Evaluation]]+Investors_Once[[#This Row],[Operations Net]],""),"")</f>
        <v/>
      </c>
      <c r="CH48" s="18" t="str" cm="1">
        <f t="array" ref="CH48">IFERROR(IF(EOMONTH(Investors_Once[[#This Row],[Vesting Date with Milestone Clause]],0)=EOMONTH(FY06_M1,0),Investors_Once[[#This Row],[Injected Capital Post Money Evaluation]]+Investors_Once[[#This Row],[Operations Net]],""),"")</f>
        <v/>
      </c>
      <c r="CI48" s="18" t="str">
        <f>IFERROR(IF(EOMONTH(Investors_Once[[#This Row],[Vesting Date with Milestone Clause]],0)=EOMONTH(FY06_M02,0),Investors_Once[[#This Row],[Injected Capital Post Money Evaluation]]+Investors_Once[[#This Row],[Operations Net]],""),"")</f>
        <v/>
      </c>
      <c r="CJ48" s="18" t="str">
        <f>IFERROR(IF(EOMONTH(Investors_Once[[#This Row],[Vesting Date with Milestone Clause]],0)=EOMONTH(FY06_M03,0),Investors_Once[[#This Row],[Injected Capital Post Money Evaluation]]+Investors_Once[[#This Row],[Operations Net]],""),"")</f>
        <v/>
      </c>
      <c r="CK48" s="18" t="str">
        <f>IFERROR(IF(EOMONTH(Investors_Once[[#This Row],[Vesting Date with Milestone Clause]],0)=EOMONTH(FY06_M04,0),Investors_Once[[#This Row],[Injected Capital Post Money Evaluation]]+Investors_Once[[#This Row],[Operations Net]],""),"")</f>
        <v/>
      </c>
      <c r="CL48" s="18" t="str">
        <f>IFERROR(IF(EOMONTH(Investors_Once[[#This Row],[Vesting Date with Milestone Clause]],0)=EOMONTH(FY06_M05,0),Investors_Once[[#This Row],[Injected Capital Post Money Evaluation]]+Investors_Once[[#This Row],[Operations Net]],""),"")</f>
        <v/>
      </c>
      <c r="CM48" s="18" t="str">
        <f>IFERROR(IF(EOMONTH(Investors_Once[[#This Row],[Vesting Date with Milestone Clause]],0)=EOMONTH(FY06_M06,0),Investors_Once[[#This Row],[Injected Capital Post Money Evaluation]]+Investors_Once[[#This Row],[Operations Net]],""),"")</f>
        <v/>
      </c>
      <c r="CN48" s="18" t="str">
        <f>IFERROR(IF(EOMONTH(Investors_Once[[#This Row],[Vesting Date with Milestone Clause]],0)=EOMONTH(FY06_M07,0),Investors_Once[[#This Row],[Injected Capital Post Money Evaluation]]+Investors_Once[[#This Row],[Operations Net]],""),"")</f>
        <v/>
      </c>
      <c r="CO48" s="18" t="str">
        <f>IFERROR(IF(EOMONTH(Investors_Once[[#This Row],[Vesting Date with Milestone Clause]],0)=EOMONTH(FY06_M08,0),Investors_Once[[#This Row],[Injected Capital Post Money Evaluation]]+Investors_Once[[#This Row],[Operations Net]],""),"")</f>
        <v/>
      </c>
      <c r="CP48" s="18" t="str">
        <f>IFERROR(IF(EOMONTH(Investors_Once[[#This Row],[Vesting Date with Milestone Clause]],0)=EOMONTH(FY06_M09,0),Investors_Once[[#This Row],[Injected Capital Post Money Evaluation]]+Investors_Once[[#This Row],[Operations Net]],""),"")</f>
        <v/>
      </c>
      <c r="CQ48" s="18" t="str">
        <f>IFERROR(IF(EOMONTH(Investors_Once[[#This Row],[Vesting Date with Milestone Clause]],0)=EOMONTH(FY06_M10,0),Investors_Once[[#This Row],[Injected Capital Post Money Evaluation]]+Investors_Once[[#This Row],[Operations Net]],""),"")</f>
        <v/>
      </c>
      <c r="CR48" s="18" t="str">
        <f>IFERROR(IF(EOMONTH(Investors_Once[[#This Row],[Vesting Date with Milestone Clause]],0)=EOMONTH(FY06_M11,0),Investors_Once[[#This Row],[Injected Capital Post Money Evaluation]]+Investors_Once[[#This Row],[Operations Net]],""),"")</f>
        <v/>
      </c>
      <c r="CS48" s="18" t="str">
        <f>IFERROR(IF(EOMONTH(Investors_Once[[#This Row],[Vesting Date with Milestone Clause]],0)=EOMONTH(FY06_M12,0),Investors_Once[[#This Row],[Injected Capital Post Money Evaluation]]+Investors_Once[[#This Row],[Operations Net]],""),"")</f>
        <v/>
      </c>
    </row>
    <row r="49" spans="2:97" x14ac:dyDescent="0.25">
      <c r="B49" s="6" t="s">
        <v>49</v>
      </c>
      <c r="C49" s="6" t="s">
        <v>171</v>
      </c>
      <c r="D49" s="11">
        <v>45185</v>
      </c>
      <c r="E49" s="48">
        <f>IF(ISBLANK(Investors_Once[[#This Row],[Vesting Date with Milestone Clause]]),"",EOMONTH(Investors_Once[[#This Row],[Vesting Date with Milestone Clause]],0))</f>
        <v>45199</v>
      </c>
      <c r="F49" s="24"/>
      <c r="G49" s="24"/>
      <c r="H49" s="31"/>
      <c r="I49" s="24"/>
      <c r="J49" s="24"/>
      <c r="K49" s="24"/>
      <c r="L49" s="24"/>
      <c r="M49" s="55"/>
      <c r="N49" s="24"/>
      <c r="O49" s="24"/>
      <c r="P49" s="24"/>
      <c r="Q49" s="29">
        <f>Investors_Once[[#This Row],[Injected Capital Post Money Evaluation]]+Investors_Once[[#This Row],[Investment Discounted From Future Priced Round]]/(1-Investors_Once[[#This Row],[% Discount from Round once the round is Priced]])</f>
        <v>0</v>
      </c>
      <c r="R49" s="29">
        <f>SUM(Investors_Once[[#This Row],[Active Investor IP Value Created Equity]],Investors_Once[[#This Row],[Sweat Equity IP Value Contributed(alternative to Salary)]],Investors_Once[[#This Row],[Assets With Position ]])+Investors_Once[[#This Row],[Reserve Value Without Position]]</f>
        <v>0</v>
      </c>
      <c r="S49"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49"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49"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49"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49"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49" s="10">
        <f>YEAR(Investors_Once[[#This Row],[Vesting Date with Milestone Clause]])</f>
        <v>2023</v>
      </c>
      <c r="Y49" s="10">
        <f>MONTH(Investors_Once[[#This Row],[Vesting Date with Milestone Clause]])</f>
        <v>9</v>
      </c>
      <c r="Z49" s="10" t="str">
        <f>IFERROR(IF(EOMONTH(Investors_Once[[#This Row],[Vesting Date with Milestone Clause]],0)=EOMONTH(FY01_M01,0),Investors_Once[[#This Row],[Injected Capital Post Money Evaluation]],""),"")</f>
        <v/>
      </c>
      <c r="AA49" s="10" t="str">
        <f>IFERROR(IF(EOMONTH(Investors_Once[[#This Row],[Vesting Date with Milestone Clause]],0)=EOMONTH(FY01_M02,0),Investors_Once[[#This Row],[Injected Capital Post Money Evaluation]]+Investors_Once[[#This Row],[Operations Net]],""),"")</f>
        <v/>
      </c>
      <c r="AB49" s="10" t="str">
        <f>IFERROR(IF(EOMONTH(Investors_Once[[#This Row],[Vesting Date with Milestone Clause]],0)=EOMONTH(FY01_M03,0),Investors_Once[[#This Row],[Injected Capital Post Money Evaluation]]+Investors_Once[[#This Row],[Operations Net]],""),"")</f>
        <v/>
      </c>
      <c r="AC49" s="10" t="str">
        <f>IFERROR(IF(EOMONTH(Investors_Once[[#This Row],[Vesting Date with Milestone Clause]],0)=EOMONTH(FY01_M04,0),Investors_Once[[#This Row],[Injected Capital Post Money Evaluation]]+Investors_Once[[#This Row],[Operations Net]],""),"")</f>
        <v/>
      </c>
      <c r="AD49" s="10" t="str">
        <f>IFERROR(IF(EOMONTH(Investors_Once[[#This Row],[Vesting Date with Milestone Clause]],0)=EOMONTH(FY01_M05,0),Investors_Once[[#This Row],[Injected Capital Post Money Evaluation]]+Investors_Once[[#This Row],[Operations Net]],""),"")</f>
        <v/>
      </c>
      <c r="AE49" s="10" t="str">
        <f>IFERROR(IF(EOMONTH(Investors_Once[[#This Row],[Vesting Date with Milestone Clause]],0)=EOMONTH(FY01_M06,0),Investors_Once[[#This Row],[Injected Capital Post Money Evaluation]]+Investors_Once[[#This Row],[Operations Net]],""),"")</f>
        <v/>
      </c>
      <c r="AF49" s="10" t="str">
        <f>IFERROR(IF(EOMONTH(Investors_Once[[#This Row],[Vesting Date with Milestone Clause]],0)=EOMONTH(FY01_M07,0),Investors_Once[[#This Row],[Injected Capital Post Money Evaluation]]+Investors_Once[[#This Row],[Operations Net]],""),"")</f>
        <v/>
      </c>
      <c r="AG49" s="10" t="str">
        <f>IFERROR(IF(EOMONTH(Investors_Once[[#This Row],[Vesting Date with Milestone Clause]],0)=EOMONTH(FY01_M08,0),Investors_Once[[#This Row],[Injected Capital Post Money Evaluation]]+Investors_Once[[#This Row],[Operations Net]],""),"")</f>
        <v/>
      </c>
      <c r="AH49" s="10" t="str">
        <f>IFERROR(IF(EOMONTH(Investors_Once[[#This Row],[Vesting Date with Milestone Clause]],0)=EOMONTH(FY01_M09,0),Investors_Once[[#This Row],[Injected Capital Post Money Evaluation]]+Investors_Once[[#This Row],[Operations Net]],""),"")</f>
        <v/>
      </c>
      <c r="AI49" s="10" t="str">
        <f>IFERROR(IF(EOMONTH(Investors_Once[[#This Row],[Vesting Date with Milestone Clause]],0)=EOMONTH(FY01_M10,0),Investors_Once[[#This Row],[Injected Capital Post Money Evaluation]]+Investors_Once[[#This Row],[Operations Net]],""),"")</f>
        <v/>
      </c>
      <c r="AJ49" s="10" t="str">
        <f>IFERROR(IF(EOMONTH(Investors_Once[[#This Row],[Vesting Date with Milestone Clause]],0)=EOMONTH(FY01_M11,0),Investors_Once[[#This Row],[Injected Capital Post Money Evaluation]]+Investors_Once[[#This Row],[Operations Net]],""),"")</f>
        <v/>
      </c>
      <c r="AK49" s="10" t="str">
        <f>IFERROR(IF(EOMONTH(Investors_Once[[#This Row],[Vesting Date with Milestone Clause]],0)=EOMONTH(FY01_M12,0),Investors_Once[[#This Row],[Injected Capital Post Money Evaluation]]+Investors_Once[[#This Row],[Operations Net]],""),"")</f>
        <v/>
      </c>
      <c r="AL49" s="10" t="str">
        <f>IFERROR(IF(EOMONTH(Investors_Once[[#This Row],[Vesting Date with Milestone Clause]],0)=EOMONTH(FY02_M01,0),Investors_Once[[#This Row],[Injected Capital Post Money Evaluation]]+Investors_Once[[#This Row],[Operations Net]],""),"")</f>
        <v/>
      </c>
      <c r="AM49" s="10" t="str">
        <f>IFERROR(IF(EOMONTH(Investors_Once[[#This Row],[Vesting Date with Milestone Clause]],0)=EOMONTH(FY02_M02,0),Investors_Once[[#This Row],[Injected Capital Post Money Evaluation]]+Investors_Once[[#This Row],[Operations Net]],""),"")</f>
        <v/>
      </c>
      <c r="AN49" s="10" t="str">
        <f>IFERROR(IF(EOMONTH(Investors_Once[[#This Row],[Vesting Date with Milestone Clause]],0)=EOMONTH(FY02_M03,0),Investors_Once[[#This Row],[Injected Capital Post Money Evaluation]]+Investors_Once[[#This Row],[Operations Net]],""),"")</f>
        <v/>
      </c>
      <c r="AO49" s="10" t="str">
        <f>IFERROR(IF(EOMONTH(Investors_Once[[#This Row],[Vesting Date with Milestone Clause]],0)=EOMONTH(FY02_M04,0),Investors_Once[[#This Row],[Injected Capital Post Money Evaluation]]+Investors_Once[[#This Row],[Operations Net]],""),"")</f>
        <v/>
      </c>
      <c r="AP49" s="10" t="str">
        <f>IFERROR(IF(EOMONTH(Investors_Once[[#This Row],[Vesting Date with Milestone Clause]],0)=EOMONTH(FY02_M05,0),Investors_Once[[#This Row],[Injected Capital Post Money Evaluation]]+Investors_Once[[#This Row],[Operations Net]],""),"")</f>
        <v/>
      </c>
      <c r="AQ49" s="10" t="str">
        <f>IFERROR(IF(EOMONTH(Investors_Once[[#This Row],[Vesting Date with Milestone Clause]],0)=EOMONTH(FY02_M06,0),Investors_Once[[#This Row],[Injected Capital Post Money Evaluation]]+Investors_Once[[#This Row],[Operations Net]],""),"")</f>
        <v/>
      </c>
      <c r="AR49" s="10" t="str">
        <f>IFERROR(IF(EOMONTH(Investors_Once[[#This Row],[Vesting Date with Milestone Clause]],0)=EOMONTH(FY02_M07,0),Investors_Once[[#This Row],[Injected Capital Post Money Evaluation]]+Investors_Once[[#This Row],[Operations Net]],""),"")</f>
        <v/>
      </c>
      <c r="AS49" s="10" t="str">
        <f>IFERROR(IF(EOMONTH(Investors_Once[[#This Row],[Vesting Date with Milestone Clause]],0)=EOMONTH(FY02_M08,0),Investors_Once[[#This Row],[Injected Capital Post Money Evaluation]]+Investors_Once[[#This Row],[Operations Net]],""),"")</f>
        <v/>
      </c>
      <c r="AT49" s="10" t="str">
        <f>IFERROR(IF(EOMONTH(Investors_Once[[#This Row],[Vesting Date with Milestone Clause]],0)=EOMONTH(FY02_M09,0),Investors_Once[[#This Row],[Injected Capital Post Money Evaluation]]+Investors_Once[[#This Row],[Operations Net]],""),"")</f>
        <v/>
      </c>
      <c r="AU49" s="10" t="str">
        <f>IFERROR(IF(EOMONTH(Investors_Once[[#This Row],[Vesting Date with Milestone Clause]],0)=EOMONTH(FY02_M10,0),Investors_Once[[#This Row],[Injected Capital Post Money Evaluation]]+Investors_Once[[#This Row],[Operations Net]],""),"")</f>
        <v/>
      </c>
      <c r="AV49" s="10" t="str">
        <f>IFERROR(IF(EOMONTH(Investors_Once[[#This Row],[Vesting Date with Milestone Clause]],0)=EOMONTH(FY02_M11,0),Investors_Once[[#This Row],[Injected Capital Post Money Evaluation]]+Investors_Once[[#This Row],[Operations Net]],""),"")</f>
        <v/>
      </c>
      <c r="AW49" s="10" t="str">
        <f>IFERROR(IF(EOMONTH(Investors_Once[[#This Row],[Vesting Date with Milestone Clause]],0)=EOMONTH(FY02_M12,0),Investors_Once[[#This Row],[Injected Capital Post Money Evaluation]]+Investors_Once[[#This Row],[Operations Net]],""),"")</f>
        <v/>
      </c>
      <c r="AX49" s="10" t="str" cm="1">
        <f t="array" ref="AX49">IFERROR(IF(EOMONTH(Investors_Once[[#This Row],[Vesting Date with Milestone Clause]],0)=EOMONTH(FY03_M1,0),Investors_Once[[#This Row],[Injected Capital Post Money Evaluation]]+Investors_Once[[#This Row],[Operations Net]],""),"")</f>
        <v/>
      </c>
      <c r="AY49" s="10" t="str">
        <f>IFERROR(IF(EOMONTH(Investors_Once[[#This Row],[Vesting Date with Milestone Clause]],0)=EOMONTH(FY03_M02,0),Investors_Once[[#This Row],[Injected Capital Post Money Evaluation]]+Investors_Once[[#This Row],[Operations Net]],""),"")</f>
        <v/>
      </c>
      <c r="AZ49" s="10" t="str">
        <f>IFERROR(IF(EOMONTH(Investors_Once[[#This Row],[Vesting Date with Milestone Clause]],0)=EOMONTH(FY03_M03,0),Investors_Once[[#This Row],[Injected Capital Post Money Evaluation]]+Investors_Once[[#This Row],[Operations Net]],""),"")</f>
        <v/>
      </c>
      <c r="BA49" s="10" t="str">
        <f>IFERROR(IF(EOMONTH(Investors_Once[[#This Row],[Vesting Date with Milestone Clause]],0)=EOMONTH(FY03_M04,0),Investors_Once[[#This Row],[Injected Capital Post Money Evaluation]]+Investors_Once[[#This Row],[Operations Net]],""),"")</f>
        <v/>
      </c>
      <c r="BB49" s="10" t="str">
        <f>IFERROR(IF(EOMONTH(Investors_Once[[#This Row],[Vesting Date with Milestone Clause]],0)=EOMONTH(FY03_M05,0),Investors_Once[[#This Row],[Injected Capital Post Money Evaluation]]+Investors_Once[[#This Row],[Operations Net]],""),"")</f>
        <v/>
      </c>
      <c r="BC49" s="10" t="str">
        <f>IFERROR(IF(EOMONTH(Investors_Once[[#This Row],[Vesting Date with Milestone Clause]],0)=EOMONTH(FY03_M06,0),Investors_Once[[#This Row],[Injected Capital Post Money Evaluation]]+Investors_Once[[#This Row],[Operations Net]],""),"")</f>
        <v/>
      </c>
      <c r="BD49" s="10" t="str">
        <f>IFERROR(IF(EOMONTH(Investors_Once[[#This Row],[Vesting Date with Milestone Clause]],0)=EOMONTH(FY03_M07,0),Investors_Once[[#This Row],[Injected Capital Post Money Evaluation]]+Investors_Once[[#This Row],[Operations Net]],""),"")</f>
        <v/>
      </c>
      <c r="BE49" s="10" t="str">
        <f>IFERROR(IF(EOMONTH(Investors_Once[[#This Row],[Vesting Date with Milestone Clause]],0)=EOMONTH(FY03_M08,0),Investors_Once[[#This Row],[Injected Capital Post Money Evaluation]]+Investors_Once[[#This Row],[Operations Net]],""),"")</f>
        <v/>
      </c>
      <c r="BF49" s="10" t="str">
        <f>IFERROR(IF(EOMONTH(Investors_Once[[#This Row],[Vesting Date with Milestone Clause]],0)=EOMONTH(FY03_M09,0),Investors_Once[[#This Row],[Injected Capital Post Money Evaluation]]+Investors_Once[[#This Row],[Operations Net]],""),"")</f>
        <v/>
      </c>
      <c r="BG49" s="10" t="str">
        <f>IFERROR(IF(EOMONTH(Investors_Once[[#This Row],[Vesting Date with Milestone Clause]],0)=EOMONTH(FY03_M10,0),Investors_Once[[#This Row],[Injected Capital Post Money Evaluation]]+Investors_Once[[#This Row],[Operations Net]],""),"")</f>
        <v/>
      </c>
      <c r="BH49" s="10" t="str">
        <f>IFERROR(IF(EOMONTH(Investors_Once[[#This Row],[Vesting Date with Milestone Clause]],0)=EOMONTH(FY03_M11,0),Investors_Once[[#This Row],[Injected Capital Post Money Evaluation]]+Investors_Once[[#This Row],[Operations Net]],""),"")</f>
        <v/>
      </c>
      <c r="BI49" s="10" t="str">
        <f>IFERROR(IF(EOMONTH(Investors_Once[[#This Row],[Vesting Date with Milestone Clause]],0)=EOMONTH(FY03_M12,0),Investors_Once[[#This Row],[Injected Capital Post Money Evaluation]]+Investors_Once[[#This Row],[Operations Net]],""),"")</f>
        <v/>
      </c>
      <c r="BJ49" s="18" t="str" cm="1">
        <f t="array" ref="BJ49">IFERROR(IF(EOMONTH(Investors_Once[[#This Row],[Vesting Date with Milestone Clause]],0)=EOMONTH(FY04_M1,0),Investors_Once[[#This Row],[Injected Capital Post Money Evaluation]]+Investors_Once[[#This Row],[Operations Net]],""),"")</f>
        <v/>
      </c>
      <c r="BK49" s="18" t="str">
        <f>IFERROR(IF(EOMONTH(Investors_Once[[#This Row],[Vesting Date with Milestone Clause]],0)=EOMONTH(FY04_M02,0),Investors_Once[[#This Row],[Injected Capital Post Money Evaluation]]+Investors_Once[[#This Row],[Operations Net]],""),"")</f>
        <v/>
      </c>
      <c r="BL49" s="18" t="str">
        <f>IFERROR(IF(EOMONTH(Investors_Once[[#This Row],[Vesting Date with Milestone Clause]],0)=EOMONTH(FY04_M03,0),Investors_Once[[#This Row],[Injected Capital Post Money Evaluation]]+Investors_Once[[#This Row],[Operations Net]],""),"")</f>
        <v/>
      </c>
      <c r="BM49" s="18" t="str">
        <f>IFERROR(IF(EOMONTH(Investors_Once[[#This Row],[Vesting Date with Milestone Clause]],0)=EOMONTH(FY04_M04,0),Investors_Once[[#This Row],[Injected Capital Post Money Evaluation]]+Investors_Once[[#This Row],[Operations Net]],""),"")</f>
        <v/>
      </c>
      <c r="BN49" s="18" t="str">
        <f>IFERROR(IF(EOMONTH(Investors_Once[[#This Row],[Vesting Date with Milestone Clause]],0)=EOMONTH(FY04_M05,0),Investors_Once[[#This Row],[Injected Capital Post Money Evaluation]]+Investors_Once[[#This Row],[Operations Net]],""),"")</f>
        <v/>
      </c>
      <c r="BO49" s="18" t="str">
        <f>IFERROR(IF(EOMONTH(Investors_Once[[#This Row],[Vesting Date with Milestone Clause]],0)=EOMONTH(FY04_M06,0),Investors_Once[[#This Row],[Injected Capital Post Money Evaluation]]+Investors_Once[[#This Row],[Operations Net]],""),"")</f>
        <v/>
      </c>
      <c r="BP49" s="18" t="str">
        <f>IFERROR(IF(EOMONTH(Investors_Once[[#This Row],[Vesting Date with Milestone Clause]],0)=EOMONTH(FY04_M07,0),Investors_Once[[#This Row],[Injected Capital Post Money Evaluation]]+Investors_Once[[#This Row],[Operations Net]],""),"")</f>
        <v/>
      </c>
      <c r="BQ49" s="18" t="str">
        <f>IFERROR(IF(EOMONTH(Investors_Once[[#This Row],[Vesting Date with Milestone Clause]],0)=EOMONTH(FY04_M08,0),Investors_Once[[#This Row],[Injected Capital Post Money Evaluation]]+Investors_Once[[#This Row],[Operations Net]],""),"")</f>
        <v/>
      </c>
      <c r="BR49" s="18" t="str">
        <f>IFERROR(IF(EOMONTH(Investors_Once[[#This Row],[Vesting Date with Milestone Clause]],0)=EOMONTH(FY04_M09,0),Investors_Once[[#This Row],[Injected Capital Post Money Evaluation]]+Investors_Once[[#This Row],[Operations Net]],""),"")</f>
        <v/>
      </c>
      <c r="BS49" s="18" t="str">
        <f>IFERROR(IF(EOMONTH(Investors_Once[[#This Row],[Vesting Date with Milestone Clause]],0)=EOMONTH(FY04_M10,0),Investors_Once[[#This Row],[Injected Capital Post Money Evaluation]]+Investors_Once[[#This Row],[Operations Net]],""),"")</f>
        <v/>
      </c>
      <c r="BT49" s="18" t="str">
        <f>IFERROR(IF(EOMONTH(Investors_Once[[#This Row],[Vesting Date with Milestone Clause]],0)=EOMONTH(FY04_M11,0),Investors_Once[[#This Row],[Injected Capital Post Money Evaluation]]+Investors_Once[[#This Row],[Operations Net]],""),"")</f>
        <v/>
      </c>
      <c r="BU49" s="18" t="str">
        <f>IFERROR(IF(EOMONTH(Investors_Once[[#This Row],[Vesting Date with Milestone Clause]],0)=EOMONTH(FY04_M12,0),Investors_Once[[#This Row],[Injected Capital Post Money Evaluation]]+Investors_Once[[#This Row],[Operations Net]],""),"")</f>
        <v/>
      </c>
      <c r="BV49" s="18" t="str" cm="1">
        <f t="array" ref="BV49">IFERROR(IF(EOMONTH(Investors_Once[[#This Row],[Vesting Date with Milestone Clause]],0)=EOMONTH(FY05_M1,0),Investors_Once[[#This Row],[Injected Capital Post Money Evaluation]]+Investors_Once[[#This Row],[Operations Net]],""),"")</f>
        <v/>
      </c>
      <c r="BW49" s="18" t="str">
        <f>IFERROR(IF(EOMONTH(Investors_Once[[#This Row],[Vesting Date with Milestone Clause]],0)=EOMONTH(FY05_M02,0),Investors_Once[[#This Row],[Injected Capital Post Money Evaluation]]+Investors_Once[[#This Row],[Operations Net]],""),"")</f>
        <v/>
      </c>
      <c r="BX49" s="18" t="str">
        <f>IFERROR(IF(EOMONTH(Investors_Once[[#This Row],[Vesting Date with Milestone Clause]],0)=EOMONTH(FY05_M03,0),Investors_Once[[#This Row],[Injected Capital Post Money Evaluation]]+Investors_Once[[#This Row],[Operations Net]],""),"")</f>
        <v/>
      </c>
      <c r="BY49" s="18" t="str">
        <f>IFERROR(IF(EOMONTH(Investors_Once[[#This Row],[Vesting Date with Milestone Clause]],0)=EOMONTH(FY05_M04,0),Investors_Once[[#This Row],[Injected Capital Post Money Evaluation]]+Investors_Once[[#This Row],[Operations Net]],""),"")</f>
        <v/>
      </c>
      <c r="BZ49" s="18" t="str">
        <f>IFERROR(IF(EOMONTH(Investors_Once[[#This Row],[Vesting Date with Milestone Clause]],0)=EOMONTH(FY05_M05,0),Investors_Once[[#This Row],[Injected Capital Post Money Evaluation]]+Investors_Once[[#This Row],[Operations Net]],""),"")</f>
        <v/>
      </c>
      <c r="CA49" s="18" t="str">
        <f>IFERROR(IF(EOMONTH(Investors_Once[[#This Row],[Vesting Date with Milestone Clause]],0)=EOMONTH(FY05_M06,0),Investors_Once[[#This Row],[Injected Capital Post Money Evaluation]]+Investors_Once[[#This Row],[Operations Net]],""),"")</f>
        <v/>
      </c>
      <c r="CB49" s="18" t="str">
        <f>IFERROR(IF(EOMONTH(Investors_Once[[#This Row],[Vesting Date with Milestone Clause]],0)=EOMONTH(FY05_M07,0),Investors_Once[[#This Row],[Injected Capital Post Money Evaluation]]+Investors_Once[[#This Row],[Operations Net]],""),"")</f>
        <v/>
      </c>
      <c r="CC49" s="18" t="str">
        <f>IFERROR(IF(EOMONTH(Investors_Once[[#This Row],[Vesting Date with Milestone Clause]],0)=EOMONTH(FY05_M08,0),Investors_Once[[#This Row],[Injected Capital Post Money Evaluation]]+Investors_Once[[#This Row],[Operations Net]],""),"")</f>
        <v/>
      </c>
      <c r="CD49" s="18" t="str">
        <f>IFERROR(IF(EOMONTH(Investors_Once[[#This Row],[Vesting Date with Milestone Clause]],0)=EOMONTH(FY05_M09,0),Investors_Once[[#This Row],[Injected Capital Post Money Evaluation]]+Investors_Once[[#This Row],[Operations Net]],""),"")</f>
        <v/>
      </c>
      <c r="CE49" s="18" t="str">
        <f>IFERROR(IF(EOMONTH(Investors_Once[[#This Row],[Vesting Date with Milestone Clause]],0)=EOMONTH(FY05_M10,0),Investors_Once[[#This Row],[Injected Capital Post Money Evaluation]]+Investors_Once[[#This Row],[Operations Net]],""),"")</f>
        <v/>
      </c>
      <c r="CF49" s="18" t="str">
        <f>IFERROR(IF(EOMONTH(Investors_Once[[#This Row],[Vesting Date with Milestone Clause]],0)=EOMONTH(FY05_M11,0),Investors_Once[[#This Row],[Injected Capital Post Money Evaluation]]+Investors_Once[[#This Row],[Operations Net]],""),"")</f>
        <v/>
      </c>
      <c r="CG49" s="18" t="str">
        <f>IFERROR(IF(EOMONTH(Investors_Once[[#This Row],[Vesting Date with Milestone Clause]],0)=EOMONTH(FY05_M12,0),Investors_Once[[#This Row],[Injected Capital Post Money Evaluation]]+Investors_Once[[#This Row],[Operations Net]],""),"")</f>
        <v/>
      </c>
      <c r="CH49" s="18" t="str" cm="1">
        <f t="array" ref="CH49">IFERROR(IF(EOMONTH(Investors_Once[[#This Row],[Vesting Date with Milestone Clause]],0)=EOMONTH(FY06_M1,0),Investors_Once[[#This Row],[Injected Capital Post Money Evaluation]]+Investors_Once[[#This Row],[Operations Net]],""),"")</f>
        <v/>
      </c>
      <c r="CI49" s="18" t="str">
        <f>IFERROR(IF(EOMONTH(Investors_Once[[#This Row],[Vesting Date with Milestone Clause]],0)=EOMONTH(FY06_M02,0),Investors_Once[[#This Row],[Injected Capital Post Money Evaluation]]+Investors_Once[[#This Row],[Operations Net]],""),"")</f>
        <v/>
      </c>
      <c r="CJ49" s="18" t="str">
        <f>IFERROR(IF(EOMONTH(Investors_Once[[#This Row],[Vesting Date with Milestone Clause]],0)=EOMONTH(FY06_M03,0),Investors_Once[[#This Row],[Injected Capital Post Money Evaluation]]+Investors_Once[[#This Row],[Operations Net]],""),"")</f>
        <v/>
      </c>
      <c r="CK49" s="18" t="str">
        <f>IFERROR(IF(EOMONTH(Investors_Once[[#This Row],[Vesting Date with Milestone Clause]],0)=EOMONTH(FY06_M04,0),Investors_Once[[#This Row],[Injected Capital Post Money Evaluation]]+Investors_Once[[#This Row],[Operations Net]],""),"")</f>
        <v/>
      </c>
      <c r="CL49" s="18" t="str">
        <f>IFERROR(IF(EOMONTH(Investors_Once[[#This Row],[Vesting Date with Milestone Clause]],0)=EOMONTH(FY06_M05,0),Investors_Once[[#This Row],[Injected Capital Post Money Evaluation]]+Investors_Once[[#This Row],[Operations Net]],""),"")</f>
        <v/>
      </c>
      <c r="CM49" s="18" t="str">
        <f>IFERROR(IF(EOMONTH(Investors_Once[[#This Row],[Vesting Date with Milestone Clause]],0)=EOMONTH(FY06_M06,0),Investors_Once[[#This Row],[Injected Capital Post Money Evaluation]]+Investors_Once[[#This Row],[Operations Net]],""),"")</f>
        <v/>
      </c>
      <c r="CN49" s="18" t="str">
        <f>IFERROR(IF(EOMONTH(Investors_Once[[#This Row],[Vesting Date with Milestone Clause]],0)=EOMONTH(FY06_M07,0),Investors_Once[[#This Row],[Injected Capital Post Money Evaluation]]+Investors_Once[[#This Row],[Operations Net]],""),"")</f>
        <v/>
      </c>
      <c r="CO49" s="18" t="str">
        <f>IFERROR(IF(EOMONTH(Investors_Once[[#This Row],[Vesting Date with Milestone Clause]],0)=EOMONTH(FY06_M08,0),Investors_Once[[#This Row],[Injected Capital Post Money Evaluation]]+Investors_Once[[#This Row],[Operations Net]],""),"")</f>
        <v/>
      </c>
      <c r="CP49" s="18" t="str">
        <f>IFERROR(IF(EOMONTH(Investors_Once[[#This Row],[Vesting Date with Milestone Clause]],0)=EOMONTH(FY06_M09,0),Investors_Once[[#This Row],[Injected Capital Post Money Evaluation]]+Investors_Once[[#This Row],[Operations Net]],""),"")</f>
        <v/>
      </c>
      <c r="CQ49" s="18" t="str">
        <f>IFERROR(IF(EOMONTH(Investors_Once[[#This Row],[Vesting Date with Milestone Clause]],0)=EOMONTH(FY06_M10,0),Investors_Once[[#This Row],[Injected Capital Post Money Evaluation]]+Investors_Once[[#This Row],[Operations Net]],""),"")</f>
        <v/>
      </c>
      <c r="CR49" s="18" t="str">
        <f>IFERROR(IF(EOMONTH(Investors_Once[[#This Row],[Vesting Date with Milestone Clause]],0)=EOMONTH(FY06_M11,0),Investors_Once[[#This Row],[Injected Capital Post Money Evaluation]]+Investors_Once[[#This Row],[Operations Net]],""),"")</f>
        <v/>
      </c>
      <c r="CS49" s="18" t="str">
        <f>IFERROR(IF(EOMONTH(Investors_Once[[#This Row],[Vesting Date with Milestone Clause]],0)=EOMONTH(FY06_M12,0),Investors_Once[[#This Row],[Injected Capital Post Money Evaluation]]+Investors_Once[[#This Row],[Operations Net]],""),"")</f>
        <v/>
      </c>
    </row>
    <row r="50" spans="2:97" x14ac:dyDescent="0.25">
      <c r="B50" s="6" t="s">
        <v>1</v>
      </c>
      <c r="C50" s="6" t="s">
        <v>171</v>
      </c>
      <c r="D50" s="11">
        <v>45154</v>
      </c>
      <c r="E50" s="48">
        <f>IF(ISBLANK(Investors_Once[[#This Row],[Vesting Date with Milestone Clause]]),"",EOMONTH(Investors_Once[[#This Row],[Vesting Date with Milestone Clause]],0))</f>
        <v>45169</v>
      </c>
      <c r="F50" s="24"/>
      <c r="G50" s="24"/>
      <c r="H50" s="31"/>
      <c r="I50" s="24"/>
      <c r="J50" s="24"/>
      <c r="K50" s="24"/>
      <c r="L50" s="24"/>
      <c r="M50" s="55"/>
      <c r="N50" s="24"/>
      <c r="O50" s="24"/>
      <c r="P50" s="24"/>
      <c r="Q50" s="29">
        <f>Investors_Once[[#This Row],[Injected Capital Post Money Evaluation]]+Investors_Once[[#This Row],[Investment Discounted From Future Priced Round]]/(1-Investors_Once[[#This Row],[% Discount from Round once the round is Priced]])</f>
        <v>0</v>
      </c>
      <c r="R50" s="29">
        <f>SUM(Investors_Once[[#This Row],[Active Investor IP Value Created Equity]],Investors_Once[[#This Row],[Sweat Equity IP Value Contributed(alternative to Salary)]],Investors_Once[[#This Row],[Assets With Position ]])+Investors_Once[[#This Row],[Reserve Value Without Position]]</f>
        <v>0</v>
      </c>
      <c r="S50"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50"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50"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50"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50"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50" s="10">
        <f>YEAR(Investors_Once[[#This Row],[Vesting Date with Milestone Clause]])</f>
        <v>2023</v>
      </c>
      <c r="Y50" s="10">
        <f>MONTH(Investors_Once[[#This Row],[Vesting Date with Milestone Clause]])</f>
        <v>8</v>
      </c>
      <c r="Z50" s="10" t="str">
        <f>IFERROR(IF(EOMONTH(Investors_Once[[#This Row],[Vesting Date with Milestone Clause]],0)=EOMONTH(FY01_M01,0),Investors_Once[[#This Row],[Injected Capital Post Money Evaluation]],""),"")</f>
        <v/>
      </c>
      <c r="AA50" s="10" t="str">
        <f>IFERROR(IF(EOMONTH(Investors_Once[[#This Row],[Vesting Date with Milestone Clause]],0)=EOMONTH(FY01_M02,0),Investors_Once[[#This Row],[Injected Capital Post Money Evaluation]]+Investors_Once[[#This Row],[Operations Net]],""),"")</f>
        <v/>
      </c>
      <c r="AB50" s="10" t="str">
        <f>IFERROR(IF(EOMONTH(Investors_Once[[#This Row],[Vesting Date with Milestone Clause]],0)=EOMONTH(FY01_M03,0),Investors_Once[[#This Row],[Injected Capital Post Money Evaluation]]+Investors_Once[[#This Row],[Operations Net]],""),"")</f>
        <v/>
      </c>
      <c r="AC50" s="10" t="str">
        <f>IFERROR(IF(EOMONTH(Investors_Once[[#This Row],[Vesting Date with Milestone Clause]],0)=EOMONTH(FY01_M04,0),Investors_Once[[#This Row],[Injected Capital Post Money Evaluation]]+Investors_Once[[#This Row],[Operations Net]],""),"")</f>
        <v/>
      </c>
      <c r="AD50" s="10" t="str">
        <f>IFERROR(IF(EOMONTH(Investors_Once[[#This Row],[Vesting Date with Milestone Clause]],0)=EOMONTH(FY01_M05,0),Investors_Once[[#This Row],[Injected Capital Post Money Evaluation]]+Investors_Once[[#This Row],[Operations Net]],""),"")</f>
        <v/>
      </c>
      <c r="AE50" s="10" t="str">
        <f>IFERROR(IF(EOMONTH(Investors_Once[[#This Row],[Vesting Date with Milestone Clause]],0)=EOMONTH(FY01_M06,0),Investors_Once[[#This Row],[Injected Capital Post Money Evaluation]]+Investors_Once[[#This Row],[Operations Net]],""),"")</f>
        <v/>
      </c>
      <c r="AF50" s="10" t="str">
        <f>IFERROR(IF(EOMONTH(Investors_Once[[#This Row],[Vesting Date with Milestone Clause]],0)=EOMONTH(FY01_M07,0),Investors_Once[[#This Row],[Injected Capital Post Money Evaluation]]+Investors_Once[[#This Row],[Operations Net]],""),"")</f>
        <v/>
      </c>
      <c r="AG50" s="10" t="str">
        <f>IFERROR(IF(EOMONTH(Investors_Once[[#This Row],[Vesting Date with Milestone Clause]],0)=EOMONTH(FY01_M08,0),Investors_Once[[#This Row],[Injected Capital Post Money Evaluation]]+Investors_Once[[#This Row],[Operations Net]],""),"")</f>
        <v/>
      </c>
      <c r="AH50" s="10" t="str">
        <f>IFERROR(IF(EOMONTH(Investors_Once[[#This Row],[Vesting Date with Milestone Clause]],0)=EOMONTH(FY01_M09,0),Investors_Once[[#This Row],[Injected Capital Post Money Evaluation]]+Investors_Once[[#This Row],[Operations Net]],""),"")</f>
        <v/>
      </c>
      <c r="AI50" s="10" t="str">
        <f>IFERROR(IF(EOMONTH(Investors_Once[[#This Row],[Vesting Date with Milestone Clause]],0)=EOMONTH(FY01_M10,0),Investors_Once[[#This Row],[Injected Capital Post Money Evaluation]]+Investors_Once[[#This Row],[Operations Net]],""),"")</f>
        <v/>
      </c>
      <c r="AJ50" s="10" t="str">
        <f>IFERROR(IF(EOMONTH(Investors_Once[[#This Row],[Vesting Date with Milestone Clause]],0)=EOMONTH(FY01_M11,0),Investors_Once[[#This Row],[Injected Capital Post Money Evaluation]]+Investors_Once[[#This Row],[Operations Net]],""),"")</f>
        <v/>
      </c>
      <c r="AK50" s="10" t="str">
        <f>IFERROR(IF(EOMONTH(Investors_Once[[#This Row],[Vesting Date with Milestone Clause]],0)=EOMONTH(FY01_M12,0),Investors_Once[[#This Row],[Injected Capital Post Money Evaluation]]+Investors_Once[[#This Row],[Operations Net]],""),"")</f>
        <v/>
      </c>
      <c r="AL50" s="10" t="str">
        <f>IFERROR(IF(EOMONTH(Investors_Once[[#This Row],[Vesting Date with Milestone Clause]],0)=EOMONTH(FY02_M01,0),Investors_Once[[#This Row],[Injected Capital Post Money Evaluation]]+Investors_Once[[#This Row],[Operations Net]],""),"")</f>
        <v/>
      </c>
      <c r="AM50" s="10" t="str">
        <f>IFERROR(IF(EOMONTH(Investors_Once[[#This Row],[Vesting Date with Milestone Clause]],0)=EOMONTH(FY02_M02,0),Investors_Once[[#This Row],[Injected Capital Post Money Evaluation]]+Investors_Once[[#This Row],[Operations Net]],""),"")</f>
        <v/>
      </c>
      <c r="AN50" s="10" t="str">
        <f>IFERROR(IF(EOMONTH(Investors_Once[[#This Row],[Vesting Date with Milestone Clause]],0)=EOMONTH(FY02_M03,0),Investors_Once[[#This Row],[Injected Capital Post Money Evaluation]]+Investors_Once[[#This Row],[Operations Net]],""),"")</f>
        <v/>
      </c>
      <c r="AO50" s="10" t="str">
        <f>IFERROR(IF(EOMONTH(Investors_Once[[#This Row],[Vesting Date with Milestone Clause]],0)=EOMONTH(FY02_M04,0),Investors_Once[[#This Row],[Injected Capital Post Money Evaluation]]+Investors_Once[[#This Row],[Operations Net]],""),"")</f>
        <v/>
      </c>
      <c r="AP50" s="10" t="str">
        <f>IFERROR(IF(EOMONTH(Investors_Once[[#This Row],[Vesting Date with Milestone Clause]],0)=EOMONTH(FY02_M05,0),Investors_Once[[#This Row],[Injected Capital Post Money Evaluation]]+Investors_Once[[#This Row],[Operations Net]],""),"")</f>
        <v/>
      </c>
      <c r="AQ50" s="10" t="str">
        <f>IFERROR(IF(EOMONTH(Investors_Once[[#This Row],[Vesting Date with Milestone Clause]],0)=EOMONTH(FY02_M06,0),Investors_Once[[#This Row],[Injected Capital Post Money Evaluation]]+Investors_Once[[#This Row],[Operations Net]],""),"")</f>
        <v/>
      </c>
      <c r="AR50" s="10" t="str">
        <f>IFERROR(IF(EOMONTH(Investors_Once[[#This Row],[Vesting Date with Milestone Clause]],0)=EOMONTH(FY02_M07,0),Investors_Once[[#This Row],[Injected Capital Post Money Evaluation]]+Investors_Once[[#This Row],[Operations Net]],""),"")</f>
        <v/>
      </c>
      <c r="AS50" s="10" t="str">
        <f>IFERROR(IF(EOMONTH(Investors_Once[[#This Row],[Vesting Date with Milestone Clause]],0)=EOMONTH(FY02_M08,0),Investors_Once[[#This Row],[Injected Capital Post Money Evaluation]]+Investors_Once[[#This Row],[Operations Net]],""),"")</f>
        <v/>
      </c>
      <c r="AT50" s="10" t="str">
        <f>IFERROR(IF(EOMONTH(Investors_Once[[#This Row],[Vesting Date with Milestone Clause]],0)=EOMONTH(FY02_M09,0),Investors_Once[[#This Row],[Injected Capital Post Money Evaluation]]+Investors_Once[[#This Row],[Operations Net]],""),"")</f>
        <v/>
      </c>
      <c r="AU50" s="10" t="str">
        <f>IFERROR(IF(EOMONTH(Investors_Once[[#This Row],[Vesting Date with Milestone Clause]],0)=EOMONTH(FY02_M10,0),Investors_Once[[#This Row],[Injected Capital Post Money Evaluation]]+Investors_Once[[#This Row],[Operations Net]],""),"")</f>
        <v/>
      </c>
      <c r="AV50" s="10" t="str">
        <f>IFERROR(IF(EOMONTH(Investors_Once[[#This Row],[Vesting Date with Milestone Clause]],0)=EOMONTH(FY02_M11,0),Investors_Once[[#This Row],[Injected Capital Post Money Evaluation]]+Investors_Once[[#This Row],[Operations Net]],""),"")</f>
        <v/>
      </c>
      <c r="AW50" s="10" t="str">
        <f>IFERROR(IF(EOMONTH(Investors_Once[[#This Row],[Vesting Date with Milestone Clause]],0)=EOMONTH(FY02_M12,0),Investors_Once[[#This Row],[Injected Capital Post Money Evaluation]]+Investors_Once[[#This Row],[Operations Net]],""),"")</f>
        <v/>
      </c>
      <c r="AX50" s="10" t="str" cm="1">
        <f t="array" ref="AX50">IFERROR(IF(EOMONTH(Investors_Once[[#This Row],[Vesting Date with Milestone Clause]],0)=EOMONTH(FY03_M1,0),Investors_Once[[#This Row],[Injected Capital Post Money Evaluation]]+Investors_Once[[#This Row],[Operations Net]],""),"")</f>
        <v/>
      </c>
      <c r="AY50" s="10" t="str">
        <f>IFERROR(IF(EOMONTH(Investors_Once[[#This Row],[Vesting Date with Milestone Clause]],0)=EOMONTH(FY03_M02,0),Investors_Once[[#This Row],[Injected Capital Post Money Evaluation]]+Investors_Once[[#This Row],[Operations Net]],""),"")</f>
        <v/>
      </c>
      <c r="AZ50" s="10" t="str">
        <f>IFERROR(IF(EOMONTH(Investors_Once[[#This Row],[Vesting Date with Milestone Clause]],0)=EOMONTH(FY03_M03,0),Investors_Once[[#This Row],[Injected Capital Post Money Evaluation]]+Investors_Once[[#This Row],[Operations Net]],""),"")</f>
        <v/>
      </c>
      <c r="BA50" s="10" t="str">
        <f>IFERROR(IF(EOMONTH(Investors_Once[[#This Row],[Vesting Date with Milestone Clause]],0)=EOMONTH(FY03_M04,0),Investors_Once[[#This Row],[Injected Capital Post Money Evaluation]]+Investors_Once[[#This Row],[Operations Net]],""),"")</f>
        <v/>
      </c>
      <c r="BB50" s="10" t="str">
        <f>IFERROR(IF(EOMONTH(Investors_Once[[#This Row],[Vesting Date with Milestone Clause]],0)=EOMONTH(FY03_M05,0),Investors_Once[[#This Row],[Injected Capital Post Money Evaluation]]+Investors_Once[[#This Row],[Operations Net]],""),"")</f>
        <v/>
      </c>
      <c r="BC50" s="10" t="str">
        <f>IFERROR(IF(EOMONTH(Investors_Once[[#This Row],[Vesting Date with Milestone Clause]],0)=EOMONTH(FY03_M06,0),Investors_Once[[#This Row],[Injected Capital Post Money Evaluation]]+Investors_Once[[#This Row],[Operations Net]],""),"")</f>
        <v/>
      </c>
      <c r="BD50" s="10" t="str">
        <f>IFERROR(IF(EOMONTH(Investors_Once[[#This Row],[Vesting Date with Milestone Clause]],0)=EOMONTH(FY03_M07,0),Investors_Once[[#This Row],[Injected Capital Post Money Evaluation]]+Investors_Once[[#This Row],[Operations Net]],""),"")</f>
        <v/>
      </c>
      <c r="BE50" s="10" t="str">
        <f>IFERROR(IF(EOMONTH(Investors_Once[[#This Row],[Vesting Date with Milestone Clause]],0)=EOMONTH(FY03_M08,0),Investors_Once[[#This Row],[Injected Capital Post Money Evaluation]]+Investors_Once[[#This Row],[Operations Net]],""),"")</f>
        <v/>
      </c>
      <c r="BF50" s="10" t="str">
        <f>IFERROR(IF(EOMONTH(Investors_Once[[#This Row],[Vesting Date with Milestone Clause]],0)=EOMONTH(FY03_M09,0),Investors_Once[[#This Row],[Injected Capital Post Money Evaluation]]+Investors_Once[[#This Row],[Operations Net]],""),"")</f>
        <v/>
      </c>
      <c r="BG50" s="10" t="str">
        <f>IFERROR(IF(EOMONTH(Investors_Once[[#This Row],[Vesting Date with Milestone Clause]],0)=EOMONTH(FY03_M10,0),Investors_Once[[#This Row],[Injected Capital Post Money Evaluation]]+Investors_Once[[#This Row],[Operations Net]],""),"")</f>
        <v/>
      </c>
      <c r="BH50" s="10" t="str">
        <f>IFERROR(IF(EOMONTH(Investors_Once[[#This Row],[Vesting Date with Milestone Clause]],0)=EOMONTH(FY03_M11,0),Investors_Once[[#This Row],[Injected Capital Post Money Evaluation]]+Investors_Once[[#This Row],[Operations Net]],""),"")</f>
        <v/>
      </c>
      <c r="BI50" s="10" t="str">
        <f>IFERROR(IF(EOMONTH(Investors_Once[[#This Row],[Vesting Date with Milestone Clause]],0)=EOMONTH(FY03_M12,0),Investors_Once[[#This Row],[Injected Capital Post Money Evaluation]]+Investors_Once[[#This Row],[Operations Net]],""),"")</f>
        <v/>
      </c>
      <c r="BJ50" s="18" t="str" cm="1">
        <f t="array" ref="BJ50">IFERROR(IF(EOMONTH(Investors_Once[[#This Row],[Vesting Date with Milestone Clause]],0)=EOMONTH(FY04_M1,0),Investors_Once[[#This Row],[Injected Capital Post Money Evaluation]]+Investors_Once[[#This Row],[Operations Net]],""),"")</f>
        <v/>
      </c>
      <c r="BK50" s="18" t="str">
        <f>IFERROR(IF(EOMONTH(Investors_Once[[#This Row],[Vesting Date with Milestone Clause]],0)=EOMONTH(FY04_M02,0),Investors_Once[[#This Row],[Injected Capital Post Money Evaluation]]+Investors_Once[[#This Row],[Operations Net]],""),"")</f>
        <v/>
      </c>
      <c r="BL50" s="18" t="str">
        <f>IFERROR(IF(EOMONTH(Investors_Once[[#This Row],[Vesting Date with Milestone Clause]],0)=EOMONTH(FY04_M03,0),Investors_Once[[#This Row],[Injected Capital Post Money Evaluation]]+Investors_Once[[#This Row],[Operations Net]],""),"")</f>
        <v/>
      </c>
      <c r="BM50" s="18" t="str">
        <f>IFERROR(IF(EOMONTH(Investors_Once[[#This Row],[Vesting Date with Milestone Clause]],0)=EOMONTH(FY04_M04,0),Investors_Once[[#This Row],[Injected Capital Post Money Evaluation]]+Investors_Once[[#This Row],[Operations Net]],""),"")</f>
        <v/>
      </c>
      <c r="BN50" s="18" t="str">
        <f>IFERROR(IF(EOMONTH(Investors_Once[[#This Row],[Vesting Date with Milestone Clause]],0)=EOMONTH(FY04_M05,0),Investors_Once[[#This Row],[Injected Capital Post Money Evaluation]]+Investors_Once[[#This Row],[Operations Net]],""),"")</f>
        <v/>
      </c>
      <c r="BO50" s="18" t="str">
        <f>IFERROR(IF(EOMONTH(Investors_Once[[#This Row],[Vesting Date with Milestone Clause]],0)=EOMONTH(FY04_M06,0),Investors_Once[[#This Row],[Injected Capital Post Money Evaluation]]+Investors_Once[[#This Row],[Operations Net]],""),"")</f>
        <v/>
      </c>
      <c r="BP50" s="18" t="str">
        <f>IFERROR(IF(EOMONTH(Investors_Once[[#This Row],[Vesting Date with Milestone Clause]],0)=EOMONTH(FY04_M07,0),Investors_Once[[#This Row],[Injected Capital Post Money Evaluation]]+Investors_Once[[#This Row],[Operations Net]],""),"")</f>
        <v/>
      </c>
      <c r="BQ50" s="18" t="str">
        <f>IFERROR(IF(EOMONTH(Investors_Once[[#This Row],[Vesting Date with Milestone Clause]],0)=EOMONTH(FY04_M08,0),Investors_Once[[#This Row],[Injected Capital Post Money Evaluation]]+Investors_Once[[#This Row],[Operations Net]],""),"")</f>
        <v/>
      </c>
      <c r="BR50" s="18" t="str">
        <f>IFERROR(IF(EOMONTH(Investors_Once[[#This Row],[Vesting Date with Milestone Clause]],0)=EOMONTH(FY04_M09,0),Investors_Once[[#This Row],[Injected Capital Post Money Evaluation]]+Investors_Once[[#This Row],[Operations Net]],""),"")</f>
        <v/>
      </c>
      <c r="BS50" s="18" t="str">
        <f>IFERROR(IF(EOMONTH(Investors_Once[[#This Row],[Vesting Date with Milestone Clause]],0)=EOMONTH(FY04_M10,0),Investors_Once[[#This Row],[Injected Capital Post Money Evaluation]]+Investors_Once[[#This Row],[Operations Net]],""),"")</f>
        <v/>
      </c>
      <c r="BT50" s="18" t="str">
        <f>IFERROR(IF(EOMONTH(Investors_Once[[#This Row],[Vesting Date with Milestone Clause]],0)=EOMONTH(FY04_M11,0),Investors_Once[[#This Row],[Injected Capital Post Money Evaluation]]+Investors_Once[[#This Row],[Operations Net]],""),"")</f>
        <v/>
      </c>
      <c r="BU50" s="18" t="str">
        <f>IFERROR(IF(EOMONTH(Investors_Once[[#This Row],[Vesting Date with Milestone Clause]],0)=EOMONTH(FY04_M12,0),Investors_Once[[#This Row],[Injected Capital Post Money Evaluation]]+Investors_Once[[#This Row],[Operations Net]],""),"")</f>
        <v/>
      </c>
      <c r="BV50" s="18" t="str" cm="1">
        <f t="array" ref="BV50">IFERROR(IF(EOMONTH(Investors_Once[[#This Row],[Vesting Date with Milestone Clause]],0)=EOMONTH(FY05_M1,0),Investors_Once[[#This Row],[Injected Capital Post Money Evaluation]]+Investors_Once[[#This Row],[Operations Net]],""),"")</f>
        <v/>
      </c>
      <c r="BW50" s="18" t="str">
        <f>IFERROR(IF(EOMONTH(Investors_Once[[#This Row],[Vesting Date with Milestone Clause]],0)=EOMONTH(FY05_M02,0),Investors_Once[[#This Row],[Injected Capital Post Money Evaluation]]+Investors_Once[[#This Row],[Operations Net]],""),"")</f>
        <v/>
      </c>
      <c r="BX50" s="18" t="str">
        <f>IFERROR(IF(EOMONTH(Investors_Once[[#This Row],[Vesting Date with Milestone Clause]],0)=EOMONTH(FY05_M03,0),Investors_Once[[#This Row],[Injected Capital Post Money Evaluation]]+Investors_Once[[#This Row],[Operations Net]],""),"")</f>
        <v/>
      </c>
      <c r="BY50" s="18" t="str">
        <f>IFERROR(IF(EOMONTH(Investors_Once[[#This Row],[Vesting Date with Milestone Clause]],0)=EOMONTH(FY05_M04,0),Investors_Once[[#This Row],[Injected Capital Post Money Evaluation]]+Investors_Once[[#This Row],[Operations Net]],""),"")</f>
        <v/>
      </c>
      <c r="BZ50" s="18" t="str">
        <f>IFERROR(IF(EOMONTH(Investors_Once[[#This Row],[Vesting Date with Milestone Clause]],0)=EOMONTH(FY05_M05,0),Investors_Once[[#This Row],[Injected Capital Post Money Evaluation]]+Investors_Once[[#This Row],[Operations Net]],""),"")</f>
        <v/>
      </c>
      <c r="CA50" s="18" t="str">
        <f>IFERROR(IF(EOMONTH(Investors_Once[[#This Row],[Vesting Date with Milestone Clause]],0)=EOMONTH(FY05_M06,0),Investors_Once[[#This Row],[Injected Capital Post Money Evaluation]]+Investors_Once[[#This Row],[Operations Net]],""),"")</f>
        <v/>
      </c>
      <c r="CB50" s="18" t="str">
        <f>IFERROR(IF(EOMONTH(Investors_Once[[#This Row],[Vesting Date with Milestone Clause]],0)=EOMONTH(FY05_M07,0),Investors_Once[[#This Row],[Injected Capital Post Money Evaluation]]+Investors_Once[[#This Row],[Operations Net]],""),"")</f>
        <v/>
      </c>
      <c r="CC50" s="18" t="str">
        <f>IFERROR(IF(EOMONTH(Investors_Once[[#This Row],[Vesting Date with Milestone Clause]],0)=EOMONTH(FY05_M08,0),Investors_Once[[#This Row],[Injected Capital Post Money Evaluation]]+Investors_Once[[#This Row],[Operations Net]],""),"")</f>
        <v/>
      </c>
      <c r="CD50" s="18" t="str">
        <f>IFERROR(IF(EOMONTH(Investors_Once[[#This Row],[Vesting Date with Milestone Clause]],0)=EOMONTH(FY05_M09,0),Investors_Once[[#This Row],[Injected Capital Post Money Evaluation]]+Investors_Once[[#This Row],[Operations Net]],""),"")</f>
        <v/>
      </c>
      <c r="CE50" s="18" t="str">
        <f>IFERROR(IF(EOMONTH(Investors_Once[[#This Row],[Vesting Date with Milestone Clause]],0)=EOMONTH(FY05_M10,0),Investors_Once[[#This Row],[Injected Capital Post Money Evaluation]]+Investors_Once[[#This Row],[Operations Net]],""),"")</f>
        <v/>
      </c>
      <c r="CF50" s="18" t="str">
        <f>IFERROR(IF(EOMONTH(Investors_Once[[#This Row],[Vesting Date with Milestone Clause]],0)=EOMONTH(FY05_M11,0),Investors_Once[[#This Row],[Injected Capital Post Money Evaluation]]+Investors_Once[[#This Row],[Operations Net]],""),"")</f>
        <v/>
      </c>
      <c r="CG50" s="18" t="str">
        <f>IFERROR(IF(EOMONTH(Investors_Once[[#This Row],[Vesting Date with Milestone Clause]],0)=EOMONTH(FY05_M12,0),Investors_Once[[#This Row],[Injected Capital Post Money Evaluation]]+Investors_Once[[#This Row],[Operations Net]],""),"")</f>
        <v/>
      </c>
      <c r="CH50" s="18" t="str" cm="1">
        <f t="array" ref="CH50">IFERROR(IF(EOMONTH(Investors_Once[[#This Row],[Vesting Date with Milestone Clause]],0)=EOMONTH(FY06_M1,0),Investors_Once[[#This Row],[Injected Capital Post Money Evaluation]]+Investors_Once[[#This Row],[Operations Net]],""),"")</f>
        <v/>
      </c>
      <c r="CI50" s="18" t="str">
        <f>IFERROR(IF(EOMONTH(Investors_Once[[#This Row],[Vesting Date with Milestone Clause]],0)=EOMONTH(FY06_M02,0),Investors_Once[[#This Row],[Injected Capital Post Money Evaluation]]+Investors_Once[[#This Row],[Operations Net]],""),"")</f>
        <v/>
      </c>
      <c r="CJ50" s="18" t="str">
        <f>IFERROR(IF(EOMONTH(Investors_Once[[#This Row],[Vesting Date with Milestone Clause]],0)=EOMONTH(FY06_M03,0),Investors_Once[[#This Row],[Injected Capital Post Money Evaluation]]+Investors_Once[[#This Row],[Operations Net]],""),"")</f>
        <v/>
      </c>
      <c r="CK50" s="18" t="str">
        <f>IFERROR(IF(EOMONTH(Investors_Once[[#This Row],[Vesting Date with Milestone Clause]],0)=EOMONTH(FY06_M04,0),Investors_Once[[#This Row],[Injected Capital Post Money Evaluation]]+Investors_Once[[#This Row],[Operations Net]],""),"")</f>
        <v/>
      </c>
      <c r="CL50" s="18" t="str">
        <f>IFERROR(IF(EOMONTH(Investors_Once[[#This Row],[Vesting Date with Milestone Clause]],0)=EOMONTH(FY06_M05,0),Investors_Once[[#This Row],[Injected Capital Post Money Evaluation]]+Investors_Once[[#This Row],[Operations Net]],""),"")</f>
        <v/>
      </c>
      <c r="CM50" s="18" t="str">
        <f>IFERROR(IF(EOMONTH(Investors_Once[[#This Row],[Vesting Date with Milestone Clause]],0)=EOMONTH(FY06_M06,0),Investors_Once[[#This Row],[Injected Capital Post Money Evaluation]]+Investors_Once[[#This Row],[Operations Net]],""),"")</f>
        <v/>
      </c>
      <c r="CN50" s="18" t="str">
        <f>IFERROR(IF(EOMONTH(Investors_Once[[#This Row],[Vesting Date with Milestone Clause]],0)=EOMONTH(FY06_M07,0),Investors_Once[[#This Row],[Injected Capital Post Money Evaluation]]+Investors_Once[[#This Row],[Operations Net]],""),"")</f>
        <v/>
      </c>
      <c r="CO50" s="18" t="str">
        <f>IFERROR(IF(EOMONTH(Investors_Once[[#This Row],[Vesting Date with Milestone Clause]],0)=EOMONTH(FY06_M08,0),Investors_Once[[#This Row],[Injected Capital Post Money Evaluation]]+Investors_Once[[#This Row],[Operations Net]],""),"")</f>
        <v/>
      </c>
      <c r="CP50" s="18" t="str">
        <f>IFERROR(IF(EOMONTH(Investors_Once[[#This Row],[Vesting Date with Milestone Clause]],0)=EOMONTH(FY06_M09,0),Investors_Once[[#This Row],[Injected Capital Post Money Evaluation]]+Investors_Once[[#This Row],[Operations Net]],""),"")</f>
        <v/>
      </c>
      <c r="CQ50" s="18" t="str">
        <f>IFERROR(IF(EOMONTH(Investors_Once[[#This Row],[Vesting Date with Milestone Clause]],0)=EOMONTH(FY06_M10,0),Investors_Once[[#This Row],[Injected Capital Post Money Evaluation]]+Investors_Once[[#This Row],[Operations Net]],""),"")</f>
        <v/>
      </c>
      <c r="CR50" s="18" t="str">
        <f>IFERROR(IF(EOMONTH(Investors_Once[[#This Row],[Vesting Date with Milestone Clause]],0)=EOMONTH(FY06_M11,0),Investors_Once[[#This Row],[Injected Capital Post Money Evaluation]]+Investors_Once[[#This Row],[Operations Net]],""),"")</f>
        <v/>
      </c>
      <c r="CS50" s="18" t="str">
        <f>IFERROR(IF(EOMONTH(Investors_Once[[#This Row],[Vesting Date with Milestone Clause]],0)=EOMONTH(FY06_M12,0),Investors_Once[[#This Row],[Injected Capital Post Money Evaluation]]+Investors_Once[[#This Row],[Operations Net]],""),"")</f>
        <v/>
      </c>
    </row>
    <row r="51" spans="2:97" x14ac:dyDescent="0.25">
      <c r="B51" s="6" t="s">
        <v>49</v>
      </c>
      <c r="C51" s="6" t="s">
        <v>171</v>
      </c>
      <c r="D51" s="11">
        <v>44942</v>
      </c>
      <c r="E51" s="48">
        <f>IF(ISBLANK(Investors_Once[[#This Row],[Vesting Date with Milestone Clause]]),"",EOMONTH(Investors_Once[[#This Row],[Vesting Date with Milestone Clause]],0))</f>
        <v>44957</v>
      </c>
      <c r="F51" s="24"/>
      <c r="G51" s="24"/>
      <c r="H51" s="31"/>
      <c r="I51" s="24"/>
      <c r="J51" s="24"/>
      <c r="K51" s="24"/>
      <c r="L51" s="24"/>
      <c r="M51" s="55"/>
      <c r="N51" s="24"/>
      <c r="O51" s="24"/>
      <c r="P51" s="24"/>
      <c r="Q51" s="29">
        <f>Investors_Once[[#This Row],[Injected Capital Post Money Evaluation]]+Investors_Once[[#This Row],[Investment Discounted From Future Priced Round]]/(1-Investors_Once[[#This Row],[% Discount from Round once the round is Priced]])</f>
        <v>0</v>
      </c>
      <c r="R51" s="29">
        <f>SUM(Investors_Once[[#This Row],[Active Investor IP Value Created Equity]],Investors_Once[[#This Row],[Sweat Equity IP Value Contributed(alternative to Salary)]],Investors_Once[[#This Row],[Assets With Position ]])+Investors_Once[[#This Row],[Reserve Value Without Position]]</f>
        <v>0</v>
      </c>
      <c r="S51"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51"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51"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51"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51"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51" s="10">
        <f>YEAR(Investors_Once[[#This Row],[Vesting Date with Milestone Clause]])</f>
        <v>2023</v>
      </c>
      <c r="Y51" s="10">
        <f>MONTH(Investors_Once[[#This Row],[Vesting Date with Milestone Clause]])</f>
        <v>1</v>
      </c>
      <c r="Z51" s="10" t="str">
        <f>IFERROR(IF(EOMONTH(Investors_Once[[#This Row],[Vesting Date with Milestone Clause]],0)=EOMONTH(FY01_M01,0),Investors_Once[[#This Row],[Injected Capital Post Money Evaluation]],""),"")</f>
        <v/>
      </c>
      <c r="AA51" s="10" t="str">
        <f>IFERROR(IF(EOMONTH(Investors_Once[[#This Row],[Vesting Date with Milestone Clause]],0)=EOMONTH(FY01_M02,0),Investors_Once[[#This Row],[Injected Capital Post Money Evaluation]]+Investors_Once[[#This Row],[Operations Net]],""),"")</f>
        <v/>
      </c>
      <c r="AB51" s="10" t="str">
        <f>IFERROR(IF(EOMONTH(Investors_Once[[#This Row],[Vesting Date with Milestone Clause]],0)=EOMONTH(FY01_M03,0),Investors_Once[[#This Row],[Injected Capital Post Money Evaluation]]+Investors_Once[[#This Row],[Operations Net]],""),"")</f>
        <v/>
      </c>
      <c r="AC51" s="10" t="str">
        <f>IFERROR(IF(EOMONTH(Investors_Once[[#This Row],[Vesting Date with Milestone Clause]],0)=EOMONTH(FY01_M04,0),Investors_Once[[#This Row],[Injected Capital Post Money Evaluation]]+Investors_Once[[#This Row],[Operations Net]],""),"")</f>
        <v/>
      </c>
      <c r="AD51" s="10" t="str">
        <f>IFERROR(IF(EOMONTH(Investors_Once[[#This Row],[Vesting Date with Milestone Clause]],0)=EOMONTH(FY01_M05,0),Investors_Once[[#This Row],[Injected Capital Post Money Evaluation]]+Investors_Once[[#This Row],[Operations Net]],""),"")</f>
        <v/>
      </c>
      <c r="AE51" s="10" t="str">
        <f>IFERROR(IF(EOMONTH(Investors_Once[[#This Row],[Vesting Date with Milestone Clause]],0)=EOMONTH(FY01_M06,0),Investors_Once[[#This Row],[Injected Capital Post Money Evaluation]]+Investors_Once[[#This Row],[Operations Net]],""),"")</f>
        <v/>
      </c>
      <c r="AF51" s="10" t="str">
        <f>IFERROR(IF(EOMONTH(Investors_Once[[#This Row],[Vesting Date with Milestone Clause]],0)=EOMONTH(FY01_M07,0),Investors_Once[[#This Row],[Injected Capital Post Money Evaluation]]+Investors_Once[[#This Row],[Operations Net]],""),"")</f>
        <v/>
      </c>
      <c r="AG51" s="10" t="str">
        <f>IFERROR(IF(EOMONTH(Investors_Once[[#This Row],[Vesting Date with Milestone Clause]],0)=EOMONTH(FY01_M08,0),Investors_Once[[#This Row],[Injected Capital Post Money Evaluation]]+Investors_Once[[#This Row],[Operations Net]],""),"")</f>
        <v/>
      </c>
      <c r="AH51" s="10" t="str">
        <f>IFERROR(IF(EOMONTH(Investors_Once[[#This Row],[Vesting Date with Milestone Clause]],0)=EOMONTH(FY01_M09,0),Investors_Once[[#This Row],[Injected Capital Post Money Evaluation]]+Investors_Once[[#This Row],[Operations Net]],""),"")</f>
        <v/>
      </c>
      <c r="AI51" s="10" t="str">
        <f>IFERROR(IF(EOMONTH(Investors_Once[[#This Row],[Vesting Date with Milestone Clause]],0)=EOMONTH(FY01_M10,0),Investors_Once[[#This Row],[Injected Capital Post Money Evaluation]]+Investors_Once[[#This Row],[Operations Net]],""),"")</f>
        <v/>
      </c>
      <c r="AJ51" s="10" t="str">
        <f>IFERROR(IF(EOMONTH(Investors_Once[[#This Row],[Vesting Date with Milestone Clause]],0)=EOMONTH(FY01_M11,0),Investors_Once[[#This Row],[Injected Capital Post Money Evaluation]]+Investors_Once[[#This Row],[Operations Net]],""),"")</f>
        <v/>
      </c>
      <c r="AK51" s="10" t="str">
        <f>IFERROR(IF(EOMONTH(Investors_Once[[#This Row],[Vesting Date with Milestone Clause]],0)=EOMONTH(FY01_M12,0),Investors_Once[[#This Row],[Injected Capital Post Money Evaluation]]+Investors_Once[[#This Row],[Operations Net]],""),"")</f>
        <v/>
      </c>
      <c r="AL51" s="10" t="str">
        <f>IFERROR(IF(EOMONTH(Investors_Once[[#This Row],[Vesting Date with Milestone Clause]],0)=EOMONTH(FY02_M01,0),Investors_Once[[#This Row],[Injected Capital Post Money Evaluation]]+Investors_Once[[#This Row],[Operations Net]],""),"")</f>
        <v/>
      </c>
      <c r="AM51" s="10" t="str">
        <f>IFERROR(IF(EOMONTH(Investors_Once[[#This Row],[Vesting Date with Milestone Clause]],0)=EOMONTH(FY02_M02,0),Investors_Once[[#This Row],[Injected Capital Post Money Evaluation]]+Investors_Once[[#This Row],[Operations Net]],""),"")</f>
        <v/>
      </c>
      <c r="AN51" s="10" t="str">
        <f>IFERROR(IF(EOMONTH(Investors_Once[[#This Row],[Vesting Date with Milestone Clause]],0)=EOMONTH(FY02_M03,0),Investors_Once[[#This Row],[Injected Capital Post Money Evaluation]]+Investors_Once[[#This Row],[Operations Net]],""),"")</f>
        <v/>
      </c>
      <c r="AO51" s="10" t="str">
        <f>IFERROR(IF(EOMONTH(Investors_Once[[#This Row],[Vesting Date with Milestone Clause]],0)=EOMONTH(FY02_M04,0),Investors_Once[[#This Row],[Injected Capital Post Money Evaluation]]+Investors_Once[[#This Row],[Operations Net]],""),"")</f>
        <v/>
      </c>
      <c r="AP51" s="10" t="str">
        <f>IFERROR(IF(EOMONTH(Investors_Once[[#This Row],[Vesting Date with Milestone Clause]],0)=EOMONTH(FY02_M05,0),Investors_Once[[#This Row],[Injected Capital Post Money Evaluation]]+Investors_Once[[#This Row],[Operations Net]],""),"")</f>
        <v/>
      </c>
      <c r="AQ51" s="10" t="str">
        <f>IFERROR(IF(EOMONTH(Investors_Once[[#This Row],[Vesting Date with Milestone Clause]],0)=EOMONTH(FY02_M06,0),Investors_Once[[#This Row],[Injected Capital Post Money Evaluation]]+Investors_Once[[#This Row],[Operations Net]],""),"")</f>
        <v/>
      </c>
      <c r="AR51" s="10" t="str">
        <f>IFERROR(IF(EOMONTH(Investors_Once[[#This Row],[Vesting Date with Milestone Clause]],0)=EOMONTH(FY02_M07,0),Investors_Once[[#This Row],[Injected Capital Post Money Evaluation]]+Investors_Once[[#This Row],[Operations Net]],""),"")</f>
        <v/>
      </c>
      <c r="AS51" s="10" t="str">
        <f>IFERROR(IF(EOMONTH(Investors_Once[[#This Row],[Vesting Date with Milestone Clause]],0)=EOMONTH(FY02_M08,0),Investors_Once[[#This Row],[Injected Capital Post Money Evaluation]]+Investors_Once[[#This Row],[Operations Net]],""),"")</f>
        <v/>
      </c>
      <c r="AT51" s="10" t="str">
        <f>IFERROR(IF(EOMONTH(Investors_Once[[#This Row],[Vesting Date with Milestone Clause]],0)=EOMONTH(FY02_M09,0),Investors_Once[[#This Row],[Injected Capital Post Money Evaluation]]+Investors_Once[[#This Row],[Operations Net]],""),"")</f>
        <v/>
      </c>
      <c r="AU51" s="10" t="str">
        <f>IFERROR(IF(EOMONTH(Investors_Once[[#This Row],[Vesting Date with Milestone Clause]],0)=EOMONTH(FY02_M10,0),Investors_Once[[#This Row],[Injected Capital Post Money Evaluation]]+Investors_Once[[#This Row],[Operations Net]],""),"")</f>
        <v/>
      </c>
      <c r="AV51" s="10" t="str">
        <f>IFERROR(IF(EOMONTH(Investors_Once[[#This Row],[Vesting Date with Milestone Clause]],0)=EOMONTH(FY02_M11,0),Investors_Once[[#This Row],[Injected Capital Post Money Evaluation]]+Investors_Once[[#This Row],[Operations Net]],""),"")</f>
        <v/>
      </c>
      <c r="AW51" s="10" t="str">
        <f>IFERROR(IF(EOMONTH(Investors_Once[[#This Row],[Vesting Date with Milestone Clause]],0)=EOMONTH(FY02_M12,0),Investors_Once[[#This Row],[Injected Capital Post Money Evaluation]]+Investors_Once[[#This Row],[Operations Net]],""),"")</f>
        <v/>
      </c>
      <c r="AX51" s="10" t="str" cm="1">
        <f t="array" ref="AX51">IFERROR(IF(EOMONTH(Investors_Once[[#This Row],[Vesting Date with Milestone Clause]],0)=EOMONTH(FY03_M1,0),Investors_Once[[#This Row],[Injected Capital Post Money Evaluation]]+Investors_Once[[#This Row],[Operations Net]],""),"")</f>
        <v/>
      </c>
      <c r="AY51" s="10" t="str">
        <f>IFERROR(IF(EOMONTH(Investors_Once[[#This Row],[Vesting Date with Milestone Clause]],0)=EOMONTH(FY03_M02,0),Investors_Once[[#This Row],[Injected Capital Post Money Evaluation]]+Investors_Once[[#This Row],[Operations Net]],""),"")</f>
        <v/>
      </c>
      <c r="AZ51" s="10" t="str">
        <f>IFERROR(IF(EOMONTH(Investors_Once[[#This Row],[Vesting Date with Milestone Clause]],0)=EOMONTH(FY03_M03,0),Investors_Once[[#This Row],[Injected Capital Post Money Evaluation]]+Investors_Once[[#This Row],[Operations Net]],""),"")</f>
        <v/>
      </c>
      <c r="BA51" s="10" t="str">
        <f>IFERROR(IF(EOMONTH(Investors_Once[[#This Row],[Vesting Date with Milestone Clause]],0)=EOMONTH(FY03_M04,0),Investors_Once[[#This Row],[Injected Capital Post Money Evaluation]]+Investors_Once[[#This Row],[Operations Net]],""),"")</f>
        <v/>
      </c>
      <c r="BB51" s="10" t="str">
        <f>IFERROR(IF(EOMONTH(Investors_Once[[#This Row],[Vesting Date with Milestone Clause]],0)=EOMONTH(FY03_M05,0),Investors_Once[[#This Row],[Injected Capital Post Money Evaluation]]+Investors_Once[[#This Row],[Operations Net]],""),"")</f>
        <v/>
      </c>
      <c r="BC51" s="10" t="str">
        <f>IFERROR(IF(EOMONTH(Investors_Once[[#This Row],[Vesting Date with Milestone Clause]],0)=EOMONTH(FY03_M06,0),Investors_Once[[#This Row],[Injected Capital Post Money Evaluation]]+Investors_Once[[#This Row],[Operations Net]],""),"")</f>
        <v/>
      </c>
      <c r="BD51" s="10" t="str">
        <f>IFERROR(IF(EOMONTH(Investors_Once[[#This Row],[Vesting Date with Milestone Clause]],0)=EOMONTH(FY03_M07,0),Investors_Once[[#This Row],[Injected Capital Post Money Evaluation]]+Investors_Once[[#This Row],[Operations Net]],""),"")</f>
        <v/>
      </c>
      <c r="BE51" s="10" t="str">
        <f>IFERROR(IF(EOMONTH(Investors_Once[[#This Row],[Vesting Date with Milestone Clause]],0)=EOMONTH(FY03_M08,0),Investors_Once[[#This Row],[Injected Capital Post Money Evaluation]]+Investors_Once[[#This Row],[Operations Net]],""),"")</f>
        <v/>
      </c>
      <c r="BF51" s="10" t="str">
        <f>IFERROR(IF(EOMONTH(Investors_Once[[#This Row],[Vesting Date with Milestone Clause]],0)=EOMONTH(FY03_M09,0),Investors_Once[[#This Row],[Injected Capital Post Money Evaluation]]+Investors_Once[[#This Row],[Operations Net]],""),"")</f>
        <v/>
      </c>
      <c r="BG51" s="10" t="str">
        <f>IFERROR(IF(EOMONTH(Investors_Once[[#This Row],[Vesting Date with Milestone Clause]],0)=EOMONTH(FY03_M10,0),Investors_Once[[#This Row],[Injected Capital Post Money Evaluation]]+Investors_Once[[#This Row],[Operations Net]],""),"")</f>
        <v/>
      </c>
      <c r="BH51" s="10" t="str">
        <f>IFERROR(IF(EOMONTH(Investors_Once[[#This Row],[Vesting Date with Milestone Clause]],0)=EOMONTH(FY03_M11,0),Investors_Once[[#This Row],[Injected Capital Post Money Evaluation]]+Investors_Once[[#This Row],[Operations Net]],""),"")</f>
        <v/>
      </c>
      <c r="BI51" s="10" t="str">
        <f>IFERROR(IF(EOMONTH(Investors_Once[[#This Row],[Vesting Date with Milestone Clause]],0)=EOMONTH(FY03_M12,0),Investors_Once[[#This Row],[Injected Capital Post Money Evaluation]]+Investors_Once[[#This Row],[Operations Net]],""),"")</f>
        <v/>
      </c>
      <c r="BJ51" s="18" t="str" cm="1">
        <f t="array" ref="BJ51">IFERROR(IF(EOMONTH(Investors_Once[[#This Row],[Vesting Date with Milestone Clause]],0)=EOMONTH(FY04_M1,0),Investors_Once[[#This Row],[Injected Capital Post Money Evaluation]]+Investors_Once[[#This Row],[Operations Net]],""),"")</f>
        <v/>
      </c>
      <c r="BK51" s="18" t="str">
        <f>IFERROR(IF(EOMONTH(Investors_Once[[#This Row],[Vesting Date with Milestone Clause]],0)=EOMONTH(FY04_M02,0),Investors_Once[[#This Row],[Injected Capital Post Money Evaluation]]+Investors_Once[[#This Row],[Operations Net]],""),"")</f>
        <v/>
      </c>
      <c r="BL51" s="18" t="str">
        <f>IFERROR(IF(EOMONTH(Investors_Once[[#This Row],[Vesting Date with Milestone Clause]],0)=EOMONTH(FY04_M03,0),Investors_Once[[#This Row],[Injected Capital Post Money Evaluation]]+Investors_Once[[#This Row],[Operations Net]],""),"")</f>
        <v/>
      </c>
      <c r="BM51" s="18" t="str">
        <f>IFERROR(IF(EOMONTH(Investors_Once[[#This Row],[Vesting Date with Milestone Clause]],0)=EOMONTH(FY04_M04,0),Investors_Once[[#This Row],[Injected Capital Post Money Evaluation]]+Investors_Once[[#This Row],[Operations Net]],""),"")</f>
        <v/>
      </c>
      <c r="BN51" s="18" t="str">
        <f>IFERROR(IF(EOMONTH(Investors_Once[[#This Row],[Vesting Date with Milestone Clause]],0)=EOMONTH(FY04_M05,0),Investors_Once[[#This Row],[Injected Capital Post Money Evaluation]]+Investors_Once[[#This Row],[Operations Net]],""),"")</f>
        <v/>
      </c>
      <c r="BO51" s="18" t="str">
        <f>IFERROR(IF(EOMONTH(Investors_Once[[#This Row],[Vesting Date with Milestone Clause]],0)=EOMONTH(FY04_M06,0),Investors_Once[[#This Row],[Injected Capital Post Money Evaluation]]+Investors_Once[[#This Row],[Operations Net]],""),"")</f>
        <v/>
      </c>
      <c r="BP51" s="18" t="str">
        <f>IFERROR(IF(EOMONTH(Investors_Once[[#This Row],[Vesting Date with Milestone Clause]],0)=EOMONTH(FY04_M07,0),Investors_Once[[#This Row],[Injected Capital Post Money Evaluation]]+Investors_Once[[#This Row],[Operations Net]],""),"")</f>
        <v/>
      </c>
      <c r="BQ51" s="18" t="str">
        <f>IFERROR(IF(EOMONTH(Investors_Once[[#This Row],[Vesting Date with Milestone Clause]],0)=EOMONTH(FY04_M08,0),Investors_Once[[#This Row],[Injected Capital Post Money Evaluation]]+Investors_Once[[#This Row],[Operations Net]],""),"")</f>
        <v/>
      </c>
      <c r="BR51" s="18" t="str">
        <f>IFERROR(IF(EOMONTH(Investors_Once[[#This Row],[Vesting Date with Milestone Clause]],0)=EOMONTH(FY04_M09,0),Investors_Once[[#This Row],[Injected Capital Post Money Evaluation]]+Investors_Once[[#This Row],[Operations Net]],""),"")</f>
        <v/>
      </c>
      <c r="BS51" s="18" t="str">
        <f>IFERROR(IF(EOMONTH(Investors_Once[[#This Row],[Vesting Date with Milestone Clause]],0)=EOMONTH(FY04_M10,0),Investors_Once[[#This Row],[Injected Capital Post Money Evaluation]]+Investors_Once[[#This Row],[Operations Net]],""),"")</f>
        <v/>
      </c>
      <c r="BT51" s="18" t="str">
        <f>IFERROR(IF(EOMONTH(Investors_Once[[#This Row],[Vesting Date with Milestone Clause]],0)=EOMONTH(FY04_M11,0),Investors_Once[[#This Row],[Injected Capital Post Money Evaluation]]+Investors_Once[[#This Row],[Operations Net]],""),"")</f>
        <v/>
      </c>
      <c r="BU51" s="18" t="str">
        <f>IFERROR(IF(EOMONTH(Investors_Once[[#This Row],[Vesting Date with Milestone Clause]],0)=EOMONTH(FY04_M12,0),Investors_Once[[#This Row],[Injected Capital Post Money Evaluation]]+Investors_Once[[#This Row],[Operations Net]],""),"")</f>
        <v/>
      </c>
      <c r="BV51" s="18" t="str" cm="1">
        <f t="array" ref="BV51">IFERROR(IF(EOMONTH(Investors_Once[[#This Row],[Vesting Date with Milestone Clause]],0)=EOMONTH(FY05_M1,0),Investors_Once[[#This Row],[Injected Capital Post Money Evaluation]]+Investors_Once[[#This Row],[Operations Net]],""),"")</f>
        <v/>
      </c>
      <c r="BW51" s="18" t="str">
        <f>IFERROR(IF(EOMONTH(Investors_Once[[#This Row],[Vesting Date with Milestone Clause]],0)=EOMONTH(FY05_M02,0),Investors_Once[[#This Row],[Injected Capital Post Money Evaluation]]+Investors_Once[[#This Row],[Operations Net]],""),"")</f>
        <v/>
      </c>
      <c r="BX51" s="18" t="str">
        <f>IFERROR(IF(EOMONTH(Investors_Once[[#This Row],[Vesting Date with Milestone Clause]],0)=EOMONTH(FY05_M03,0),Investors_Once[[#This Row],[Injected Capital Post Money Evaluation]]+Investors_Once[[#This Row],[Operations Net]],""),"")</f>
        <v/>
      </c>
      <c r="BY51" s="18" t="str">
        <f>IFERROR(IF(EOMONTH(Investors_Once[[#This Row],[Vesting Date with Milestone Clause]],0)=EOMONTH(FY05_M04,0),Investors_Once[[#This Row],[Injected Capital Post Money Evaluation]]+Investors_Once[[#This Row],[Operations Net]],""),"")</f>
        <v/>
      </c>
      <c r="BZ51" s="18" t="str">
        <f>IFERROR(IF(EOMONTH(Investors_Once[[#This Row],[Vesting Date with Milestone Clause]],0)=EOMONTH(FY05_M05,0),Investors_Once[[#This Row],[Injected Capital Post Money Evaluation]]+Investors_Once[[#This Row],[Operations Net]],""),"")</f>
        <v/>
      </c>
      <c r="CA51" s="18" t="str">
        <f>IFERROR(IF(EOMONTH(Investors_Once[[#This Row],[Vesting Date with Milestone Clause]],0)=EOMONTH(FY05_M06,0),Investors_Once[[#This Row],[Injected Capital Post Money Evaluation]]+Investors_Once[[#This Row],[Operations Net]],""),"")</f>
        <v/>
      </c>
      <c r="CB51" s="18" t="str">
        <f>IFERROR(IF(EOMONTH(Investors_Once[[#This Row],[Vesting Date with Milestone Clause]],0)=EOMONTH(FY05_M07,0),Investors_Once[[#This Row],[Injected Capital Post Money Evaluation]]+Investors_Once[[#This Row],[Operations Net]],""),"")</f>
        <v/>
      </c>
      <c r="CC51" s="18" t="str">
        <f>IFERROR(IF(EOMONTH(Investors_Once[[#This Row],[Vesting Date with Milestone Clause]],0)=EOMONTH(FY05_M08,0),Investors_Once[[#This Row],[Injected Capital Post Money Evaluation]]+Investors_Once[[#This Row],[Operations Net]],""),"")</f>
        <v/>
      </c>
      <c r="CD51" s="18" t="str">
        <f>IFERROR(IF(EOMONTH(Investors_Once[[#This Row],[Vesting Date with Milestone Clause]],0)=EOMONTH(FY05_M09,0),Investors_Once[[#This Row],[Injected Capital Post Money Evaluation]]+Investors_Once[[#This Row],[Operations Net]],""),"")</f>
        <v/>
      </c>
      <c r="CE51" s="18" t="str">
        <f>IFERROR(IF(EOMONTH(Investors_Once[[#This Row],[Vesting Date with Milestone Clause]],0)=EOMONTH(FY05_M10,0),Investors_Once[[#This Row],[Injected Capital Post Money Evaluation]]+Investors_Once[[#This Row],[Operations Net]],""),"")</f>
        <v/>
      </c>
      <c r="CF51" s="18" t="str">
        <f>IFERROR(IF(EOMONTH(Investors_Once[[#This Row],[Vesting Date with Milestone Clause]],0)=EOMONTH(FY05_M11,0),Investors_Once[[#This Row],[Injected Capital Post Money Evaluation]]+Investors_Once[[#This Row],[Operations Net]],""),"")</f>
        <v/>
      </c>
      <c r="CG51" s="18" t="str">
        <f>IFERROR(IF(EOMONTH(Investors_Once[[#This Row],[Vesting Date with Milestone Clause]],0)=EOMONTH(FY05_M12,0),Investors_Once[[#This Row],[Injected Capital Post Money Evaluation]]+Investors_Once[[#This Row],[Operations Net]],""),"")</f>
        <v/>
      </c>
      <c r="CH51" s="18" t="str" cm="1">
        <f t="array" ref="CH51">IFERROR(IF(EOMONTH(Investors_Once[[#This Row],[Vesting Date with Milestone Clause]],0)=EOMONTH(FY06_M1,0),Investors_Once[[#This Row],[Injected Capital Post Money Evaluation]]+Investors_Once[[#This Row],[Operations Net]],""),"")</f>
        <v/>
      </c>
      <c r="CI51" s="18" t="str">
        <f>IFERROR(IF(EOMONTH(Investors_Once[[#This Row],[Vesting Date with Milestone Clause]],0)=EOMONTH(FY06_M02,0),Investors_Once[[#This Row],[Injected Capital Post Money Evaluation]]+Investors_Once[[#This Row],[Operations Net]],""),"")</f>
        <v/>
      </c>
      <c r="CJ51" s="18" t="str">
        <f>IFERROR(IF(EOMONTH(Investors_Once[[#This Row],[Vesting Date with Milestone Clause]],0)=EOMONTH(FY06_M03,0),Investors_Once[[#This Row],[Injected Capital Post Money Evaluation]]+Investors_Once[[#This Row],[Operations Net]],""),"")</f>
        <v/>
      </c>
      <c r="CK51" s="18" t="str">
        <f>IFERROR(IF(EOMONTH(Investors_Once[[#This Row],[Vesting Date with Milestone Clause]],0)=EOMONTH(FY06_M04,0),Investors_Once[[#This Row],[Injected Capital Post Money Evaluation]]+Investors_Once[[#This Row],[Operations Net]],""),"")</f>
        <v/>
      </c>
      <c r="CL51" s="18" t="str">
        <f>IFERROR(IF(EOMONTH(Investors_Once[[#This Row],[Vesting Date with Milestone Clause]],0)=EOMONTH(FY06_M05,0),Investors_Once[[#This Row],[Injected Capital Post Money Evaluation]]+Investors_Once[[#This Row],[Operations Net]],""),"")</f>
        <v/>
      </c>
      <c r="CM51" s="18" t="str">
        <f>IFERROR(IF(EOMONTH(Investors_Once[[#This Row],[Vesting Date with Milestone Clause]],0)=EOMONTH(FY06_M06,0),Investors_Once[[#This Row],[Injected Capital Post Money Evaluation]]+Investors_Once[[#This Row],[Operations Net]],""),"")</f>
        <v/>
      </c>
      <c r="CN51" s="18" t="str">
        <f>IFERROR(IF(EOMONTH(Investors_Once[[#This Row],[Vesting Date with Milestone Clause]],0)=EOMONTH(FY06_M07,0),Investors_Once[[#This Row],[Injected Capital Post Money Evaluation]]+Investors_Once[[#This Row],[Operations Net]],""),"")</f>
        <v/>
      </c>
      <c r="CO51" s="18" t="str">
        <f>IFERROR(IF(EOMONTH(Investors_Once[[#This Row],[Vesting Date with Milestone Clause]],0)=EOMONTH(FY06_M08,0),Investors_Once[[#This Row],[Injected Capital Post Money Evaluation]]+Investors_Once[[#This Row],[Operations Net]],""),"")</f>
        <v/>
      </c>
      <c r="CP51" s="18" t="str">
        <f>IFERROR(IF(EOMONTH(Investors_Once[[#This Row],[Vesting Date with Milestone Clause]],0)=EOMONTH(FY06_M09,0),Investors_Once[[#This Row],[Injected Capital Post Money Evaluation]]+Investors_Once[[#This Row],[Operations Net]],""),"")</f>
        <v/>
      </c>
      <c r="CQ51" s="18" t="str">
        <f>IFERROR(IF(EOMONTH(Investors_Once[[#This Row],[Vesting Date with Milestone Clause]],0)=EOMONTH(FY06_M10,0),Investors_Once[[#This Row],[Injected Capital Post Money Evaluation]]+Investors_Once[[#This Row],[Operations Net]],""),"")</f>
        <v/>
      </c>
      <c r="CR51" s="18" t="str">
        <f>IFERROR(IF(EOMONTH(Investors_Once[[#This Row],[Vesting Date with Milestone Clause]],0)=EOMONTH(FY06_M11,0),Investors_Once[[#This Row],[Injected Capital Post Money Evaluation]]+Investors_Once[[#This Row],[Operations Net]],""),"")</f>
        <v/>
      </c>
      <c r="CS51" s="18" t="str">
        <f>IFERROR(IF(EOMONTH(Investors_Once[[#This Row],[Vesting Date with Milestone Clause]],0)=EOMONTH(FY06_M12,0),Investors_Once[[#This Row],[Injected Capital Post Money Evaluation]]+Investors_Once[[#This Row],[Operations Net]],""),"")</f>
        <v/>
      </c>
    </row>
    <row r="52" spans="2:97" x14ac:dyDescent="0.25">
      <c r="B52" s="6" t="s">
        <v>50</v>
      </c>
      <c r="C52" s="6" t="s">
        <v>172</v>
      </c>
      <c r="D52" s="11">
        <v>45824</v>
      </c>
      <c r="E52" s="48">
        <f>IF(ISBLANK(Investors_Once[[#This Row],[Vesting Date with Milestone Clause]]),"",EOMONTH(Investors_Once[[#This Row],[Vesting Date with Milestone Clause]],0))</f>
        <v>45838</v>
      </c>
      <c r="F52" s="24"/>
      <c r="G52" s="24"/>
      <c r="H52" s="31"/>
      <c r="I52" s="24"/>
      <c r="J52" s="24"/>
      <c r="K52" s="24"/>
      <c r="L52" s="24">
        <v>9000000</v>
      </c>
      <c r="M52" s="55"/>
      <c r="N52" s="24"/>
      <c r="O52" s="24"/>
      <c r="P52" s="24"/>
      <c r="Q52" s="29">
        <f>Investors_Once[[#This Row],[Injected Capital Post Money Evaluation]]+Investors_Once[[#This Row],[Investment Discounted From Future Priced Round]]/(1-Investors_Once[[#This Row],[% Discount from Round once the round is Priced]])</f>
        <v>0</v>
      </c>
      <c r="R52" s="29">
        <f>SUM(Investors_Once[[#This Row],[Active Investor IP Value Created Equity]],Investors_Once[[#This Row],[Sweat Equity IP Value Contributed(alternative to Salary)]],Investors_Once[[#This Row],[Assets With Position ]])+Investors_Once[[#This Row],[Reserve Value Without Position]]</f>
        <v>9000000</v>
      </c>
      <c r="S52"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52"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2000000</v>
      </c>
      <c r="U52"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52"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52"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0.16666666666666666</v>
      </c>
      <c r="X52" s="10">
        <f>YEAR(Investors_Once[[#This Row],[Vesting Date with Milestone Clause]])</f>
        <v>2025</v>
      </c>
      <c r="Y52" s="10">
        <f>MONTH(Investors_Once[[#This Row],[Vesting Date with Milestone Clause]])</f>
        <v>6</v>
      </c>
      <c r="Z52" s="10" t="str">
        <f>IFERROR(IF(EOMONTH(Investors_Once[[#This Row],[Vesting Date with Milestone Clause]],0)=EOMONTH(FY01_M01,0),Investors_Once[[#This Row],[Injected Capital Post Money Evaluation]],""),"")</f>
        <v/>
      </c>
      <c r="AA52" s="10" t="str">
        <f>IFERROR(IF(EOMONTH(Investors_Once[[#This Row],[Vesting Date with Milestone Clause]],0)=EOMONTH(FY01_M02,0),Investors_Once[[#This Row],[Injected Capital Post Money Evaluation]]+Investors_Once[[#This Row],[Operations Net]],""),"")</f>
        <v/>
      </c>
      <c r="AB52" s="10" t="str">
        <f>IFERROR(IF(EOMONTH(Investors_Once[[#This Row],[Vesting Date with Milestone Clause]],0)=EOMONTH(FY01_M03,0),Investors_Once[[#This Row],[Injected Capital Post Money Evaluation]]+Investors_Once[[#This Row],[Operations Net]],""),"")</f>
        <v/>
      </c>
      <c r="AC52" s="10" t="str">
        <f>IFERROR(IF(EOMONTH(Investors_Once[[#This Row],[Vesting Date with Milestone Clause]],0)=EOMONTH(FY01_M04,0),Investors_Once[[#This Row],[Injected Capital Post Money Evaluation]]+Investors_Once[[#This Row],[Operations Net]],""),"")</f>
        <v/>
      </c>
      <c r="AD52" s="10" t="str">
        <f>IFERROR(IF(EOMONTH(Investors_Once[[#This Row],[Vesting Date with Milestone Clause]],0)=EOMONTH(FY01_M05,0),Investors_Once[[#This Row],[Injected Capital Post Money Evaluation]]+Investors_Once[[#This Row],[Operations Net]],""),"")</f>
        <v/>
      </c>
      <c r="AE52" s="10" t="str">
        <f>IFERROR(IF(EOMONTH(Investors_Once[[#This Row],[Vesting Date with Milestone Clause]],0)=EOMONTH(FY01_M06,0),Investors_Once[[#This Row],[Injected Capital Post Money Evaluation]]+Investors_Once[[#This Row],[Operations Net]],""),"")</f>
        <v/>
      </c>
      <c r="AF52" s="10" t="str">
        <f>IFERROR(IF(EOMONTH(Investors_Once[[#This Row],[Vesting Date with Milestone Clause]],0)=EOMONTH(FY01_M07,0),Investors_Once[[#This Row],[Injected Capital Post Money Evaluation]]+Investors_Once[[#This Row],[Operations Net]],""),"")</f>
        <v/>
      </c>
      <c r="AG52" s="10" t="str">
        <f>IFERROR(IF(EOMONTH(Investors_Once[[#This Row],[Vesting Date with Milestone Clause]],0)=EOMONTH(FY01_M08,0),Investors_Once[[#This Row],[Injected Capital Post Money Evaluation]]+Investors_Once[[#This Row],[Operations Net]],""),"")</f>
        <v/>
      </c>
      <c r="AH52" s="10" t="str">
        <f>IFERROR(IF(EOMONTH(Investors_Once[[#This Row],[Vesting Date with Milestone Clause]],0)=EOMONTH(FY01_M09,0),Investors_Once[[#This Row],[Injected Capital Post Money Evaluation]]+Investors_Once[[#This Row],[Operations Net]],""),"")</f>
        <v/>
      </c>
      <c r="AI52" s="10" t="str">
        <f>IFERROR(IF(EOMONTH(Investors_Once[[#This Row],[Vesting Date with Milestone Clause]],0)=EOMONTH(FY01_M10,0),Investors_Once[[#This Row],[Injected Capital Post Money Evaluation]]+Investors_Once[[#This Row],[Operations Net]],""),"")</f>
        <v/>
      </c>
      <c r="AJ52" s="10" t="str">
        <f>IFERROR(IF(EOMONTH(Investors_Once[[#This Row],[Vesting Date with Milestone Clause]],0)=EOMONTH(FY01_M11,0),Investors_Once[[#This Row],[Injected Capital Post Money Evaluation]]+Investors_Once[[#This Row],[Operations Net]],""),"")</f>
        <v/>
      </c>
      <c r="AK52" s="10" t="str">
        <f>IFERROR(IF(EOMONTH(Investors_Once[[#This Row],[Vesting Date with Milestone Clause]],0)=EOMONTH(FY01_M12,0),Investors_Once[[#This Row],[Injected Capital Post Money Evaluation]]+Investors_Once[[#This Row],[Operations Net]],""),"")</f>
        <v/>
      </c>
      <c r="AL52" s="10" t="str">
        <f>IFERROR(IF(EOMONTH(Investors_Once[[#This Row],[Vesting Date with Milestone Clause]],0)=EOMONTH(FY02_M01,0),Investors_Once[[#This Row],[Injected Capital Post Money Evaluation]]+Investors_Once[[#This Row],[Operations Net]],""),"")</f>
        <v/>
      </c>
      <c r="AM52" s="10" t="str">
        <f>IFERROR(IF(EOMONTH(Investors_Once[[#This Row],[Vesting Date with Milestone Clause]],0)=EOMONTH(FY02_M02,0),Investors_Once[[#This Row],[Injected Capital Post Money Evaluation]]+Investors_Once[[#This Row],[Operations Net]],""),"")</f>
        <v/>
      </c>
      <c r="AN52" s="10" t="str">
        <f>IFERROR(IF(EOMONTH(Investors_Once[[#This Row],[Vesting Date with Milestone Clause]],0)=EOMONTH(FY02_M03,0),Investors_Once[[#This Row],[Injected Capital Post Money Evaluation]]+Investors_Once[[#This Row],[Operations Net]],""),"")</f>
        <v/>
      </c>
      <c r="AO52" s="10" t="str">
        <f>IFERROR(IF(EOMONTH(Investors_Once[[#This Row],[Vesting Date with Milestone Clause]],0)=EOMONTH(FY02_M04,0),Investors_Once[[#This Row],[Injected Capital Post Money Evaluation]]+Investors_Once[[#This Row],[Operations Net]],""),"")</f>
        <v/>
      </c>
      <c r="AP52" s="10" t="str">
        <f>IFERROR(IF(EOMONTH(Investors_Once[[#This Row],[Vesting Date with Milestone Clause]],0)=EOMONTH(FY02_M05,0),Investors_Once[[#This Row],[Injected Capital Post Money Evaluation]]+Investors_Once[[#This Row],[Operations Net]],""),"")</f>
        <v/>
      </c>
      <c r="AQ52" s="10">
        <f>IFERROR(IF(EOMONTH(Investors_Once[[#This Row],[Vesting Date with Milestone Clause]],0)=EOMONTH(FY02_M06,0),Investors_Once[[#This Row],[Injected Capital Post Money Evaluation]]+Investors_Once[[#This Row],[Operations Net]],""),"")</f>
        <v>0</v>
      </c>
      <c r="AR52" s="10" t="str">
        <f>IFERROR(IF(EOMONTH(Investors_Once[[#This Row],[Vesting Date with Milestone Clause]],0)=EOMONTH(FY02_M07,0),Investors_Once[[#This Row],[Injected Capital Post Money Evaluation]]+Investors_Once[[#This Row],[Operations Net]],""),"")</f>
        <v/>
      </c>
      <c r="AS52" s="10" t="str">
        <f>IFERROR(IF(EOMONTH(Investors_Once[[#This Row],[Vesting Date with Milestone Clause]],0)=EOMONTH(FY02_M08,0),Investors_Once[[#This Row],[Injected Capital Post Money Evaluation]]+Investors_Once[[#This Row],[Operations Net]],""),"")</f>
        <v/>
      </c>
      <c r="AT52" s="10" t="str">
        <f>IFERROR(IF(EOMONTH(Investors_Once[[#This Row],[Vesting Date with Milestone Clause]],0)=EOMONTH(FY02_M09,0),Investors_Once[[#This Row],[Injected Capital Post Money Evaluation]]+Investors_Once[[#This Row],[Operations Net]],""),"")</f>
        <v/>
      </c>
      <c r="AU52" s="10" t="str">
        <f>IFERROR(IF(EOMONTH(Investors_Once[[#This Row],[Vesting Date with Milestone Clause]],0)=EOMONTH(FY02_M10,0),Investors_Once[[#This Row],[Injected Capital Post Money Evaluation]]+Investors_Once[[#This Row],[Operations Net]],""),"")</f>
        <v/>
      </c>
      <c r="AV52" s="10" t="str">
        <f>IFERROR(IF(EOMONTH(Investors_Once[[#This Row],[Vesting Date with Milestone Clause]],0)=EOMONTH(FY02_M11,0),Investors_Once[[#This Row],[Injected Capital Post Money Evaluation]]+Investors_Once[[#This Row],[Operations Net]],""),"")</f>
        <v/>
      </c>
      <c r="AW52" s="10" t="str">
        <f>IFERROR(IF(EOMONTH(Investors_Once[[#This Row],[Vesting Date with Milestone Clause]],0)=EOMONTH(FY02_M12,0),Investors_Once[[#This Row],[Injected Capital Post Money Evaluation]]+Investors_Once[[#This Row],[Operations Net]],""),"")</f>
        <v/>
      </c>
      <c r="AX52" s="10" t="str" cm="1">
        <f t="array" ref="AX52">IFERROR(IF(EOMONTH(Investors_Once[[#This Row],[Vesting Date with Milestone Clause]],0)=EOMONTH(FY03_M1,0),Investors_Once[[#This Row],[Injected Capital Post Money Evaluation]]+Investors_Once[[#This Row],[Operations Net]],""),"")</f>
        <v/>
      </c>
      <c r="AY52" s="10" t="str">
        <f>IFERROR(IF(EOMONTH(Investors_Once[[#This Row],[Vesting Date with Milestone Clause]],0)=EOMONTH(FY03_M02,0),Investors_Once[[#This Row],[Injected Capital Post Money Evaluation]]+Investors_Once[[#This Row],[Operations Net]],""),"")</f>
        <v/>
      </c>
      <c r="AZ52" s="10" t="str">
        <f>IFERROR(IF(EOMONTH(Investors_Once[[#This Row],[Vesting Date with Milestone Clause]],0)=EOMONTH(FY03_M03,0),Investors_Once[[#This Row],[Injected Capital Post Money Evaluation]]+Investors_Once[[#This Row],[Operations Net]],""),"")</f>
        <v/>
      </c>
      <c r="BA52" s="10" t="str">
        <f>IFERROR(IF(EOMONTH(Investors_Once[[#This Row],[Vesting Date with Milestone Clause]],0)=EOMONTH(FY03_M04,0),Investors_Once[[#This Row],[Injected Capital Post Money Evaluation]]+Investors_Once[[#This Row],[Operations Net]],""),"")</f>
        <v/>
      </c>
      <c r="BB52" s="10" t="str">
        <f>IFERROR(IF(EOMONTH(Investors_Once[[#This Row],[Vesting Date with Milestone Clause]],0)=EOMONTH(FY03_M05,0),Investors_Once[[#This Row],[Injected Capital Post Money Evaluation]]+Investors_Once[[#This Row],[Operations Net]],""),"")</f>
        <v/>
      </c>
      <c r="BC52" s="10" t="str">
        <f>IFERROR(IF(EOMONTH(Investors_Once[[#This Row],[Vesting Date with Milestone Clause]],0)=EOMONTH(FY03_M06,0),Investors_Once[[#This Row],[Injected Capital Post Money Evaluation]]+Investors_Once[[#This Row],[Operations Net]],""),"")</f>
        <v/>
      </c>
      <c r="BD52" s="10" t="str">
        <f>IFERROR(IF(EOMONTH(Investors_Once[[#This Row],[Vesting Date with Milestone Clause]],0)=EOMONTH(FY03_M07,0),Investors_Once[[#This Row],[Injected Capital Post Money Evaluation]]+Investors_Once[[#This Row],[Operations Net]],""),"")</f>
        <v/>
      </c>
      <c r="BE52" s="10" t="str">
        <f>IFERROR(IF(EOMONTH(Investors_Once[[#This Row],[Vesting Date with Milestone Clause]],0)=EOMONTH(FY03_M08,0),Investors_Once[[#This Row],[Injected Capital Post Money Evaluation]]+Investors_Once[[#This Row],[Operations Net]],""),"")</f>
        <v/>
      </c>
      <c r="BF52" s="10" t="str">
        <f>IFERROR(IF(EOMONTH(Investors_Once[[#This Row],[Vesting Date with Milestone Clause]],0)=EOMONTH(FY03_M09,0),Investors_Once[[#This Row],[Injected Capital Post Money Evaluation]]+Investors_Once[[#This Row],[Operations Net]],""),"")</f>
        <v/>
      </c>
      <c r="BG52" s="10" t="str">
        <f>IFERROR(IF(EOMONTH(Investors_Once[[#This Row],[Vesting Date with Milestone Clause]],0)=EOMONTH(FY03_M10,0),Investors_Once[[#This Row],[Injected Capital Post Money Evaluation]]+Investors_Once[[#This Row],[Operations Net]],""),"")</f>
        <v/>
      </c>
      <c r="BH52" s="10" t="str">
        <f>IFERROR(IF(EOMONTH(Investors_Once[[#This Row],[Vesting Date with Milestone Clause]],0)=EOMONTH(FY03_M11,0),Investors_Once[[#This Row],[Injected Capital Post Money Evaluation]]+Investors_Once[[#This Row],[Operations Net]],""),"")</f>
        <v/>
      </c>
      <c r="BI52" s="10" t="str">
        <f>IFERROR(IF(EOMONTH(Investors_Once[[#This Row],[Vesting Date with Milestone Clause]],0)=EOMONTH(FY03_M12,0),Investors_Once[[#This Row],[Injected Capital Post Money Evaluation]]+Investors_Once[[#This Row],[Operations Net]],""),"")</f>
        <v/>
      </c>
      <c r="BJ52" s="18" t="str" cm="1">
        <f t="array" ref="BJ52">IFERROR(IF(EOMONTH(Investors_Once[[#This Row],[Vesting Date with Milestone Clause]],0)=EOMONTH(FY04_M1,0),Investors_Once[[#This Row],[Injected Capital Post Money Evaluation]]+Investors_Once[[#This Row],[Operations Net]],""),"")</f>
        <v/>
      </c>
      <c r="BK52" s="18" t="str">
        <f>IFERROR(IF(EOMONTH(Investors_Once[[#This Row],[Vesting Date with Milestone Clause]],0)=EOMONTH(FY04_M02,0),Investors_Once[[#This Row],[Injected Capital Post Money Evaluation]]+Investors_Once[[#This Row],[Operations Net]],""),"")</f>
        <v/>
      </c>
      <c r="BL52" s="18" t="str">
        <f>IFERROR(IF(EOMONTH(Investors_Once[[#This Row],[Vesting Date with Milestone Clause]],0)=EOMONTH(FY04_M03,0),Investors_Once[[#This Row],[Injected Capital Post Money Evaluation]]+Investors_Once[[#This Row],[Operations Net]],""),"")</f>
        <v/>
      </c>
      <c r="BM52" s="18" t="str">
        <f>IFERROR(IF(EOMONTH(Investors_Once[[#This Row],[Vesting Date with Milestone Clause]],0)=EOMONTH(FY04_M04,0),Investors_Once[[#This Row],[Injected Capital Post Money Evaluation]]+Investors_Once[[#This Row],[Operations Net]],""),"")</f>
        <v/>
      </c>
      <c r="BN52" s="18" t="str">
        <f>IFERROR(IF(EOMONTH(Investors_Once[[#This Row],[Vesting Date with Milestone Clause]],0)=EOMONTH(FY04_M05,0),Investors_Once[[#This Row],[Injected Capital Post Money Evaluation]]+Investors_Once[[#This Row],[Operations Net]],""),"")</f>
        <v/>
      </c>
      <c r="BO52" s="18" t="str">
        <f>IFERROR(IF(EOMONTH(Investors_Once[[#This Row],[Vesting Date with Milestone Clause]],0)=EOMONTH(FY04_M06,0),Investors_Once[[#This Row],[Injected Capital Post Money Evaluation]]+Investors_Once[[#This Row],[Operations Net]],""),"")</f>
        <v/>
      </c>
      <c r="BP52" s="18" t="str">
        <f>IFERROR(IF(EOMONTH(Investors_Once[[#This Row],[Vesting Date with Milestone Clause]],0)=EOMONTH(FY04_M07,0),Investors_Once[[#This Row],[Injected Capital Post Money Evaluation]]+Investors_Once[[#This Row],[Operations Net]],""),"")</f>
        <v/>
      </c>
      <c r="BQ52" s="18" t="str">
        <f>IFERROR(IF(EOMONTH(Investors_Once[[#This Row],[Vesting Date with Milestone Clause]],0)=EOMONTH(FY04_M08,0),Investors_Once[[#This Row],[Injected Capital Post Money Evaluation]]+Investors_Once[[#This Row],[Operations Net]],""),"")</f>
        <v/>
      </c>
      <c r="BR52" s="18" t="str">
        <f>IFERROR(IF(EOMONTH(Investors_Once[[#This Row],[Vesting Date with Milestone Clause]],0)=EOMONTH(FY04_M09,0),Investors_Once[[#This Row],[Injected Capital Post Money Evaluation]]+Investors_Once[[#This Row],[Operations Net]],""),"")</f>
        <v/>
      </c>
      <c r="BS52" s="18" t="str">
        <f>IFERROR(IF(EOMONTH(Investors_Once[[#This Row],[Vesting Date with Milestone Clause]],0)=EOMONTH(FY04_M10,0),Investors_Once[[#This Row],[Injected Capital Post Money Evaluation]]+Investors_Once[[#This Row],[Operations Net]],""),"")</f>
        <v/>
      </c>
      <c r="BT52" s="18" t="str">
        <f>IFERROR(IF(EOMONTH(Investors_Once[[#This Row],[Vesting Date with Milestone Clause]],0)=EOMONTH(FY04_M11,0),Investors_Once[[#This Row],[Injected Capital Post Money Evaluation]]+Investors_Once[[#This Row],[Operations Net]],""),"")</f>
        <v/>
      </c>
      <c r="BU52" s="18" t="str">
        <f>IFERROR(IF(EOMONTH(Investors_Once[[#This Row],[Vesting Date with Milestone Clause]],0)=EOMONTH(FY04_M12,0),Investors_Once[[#This Row],[Injected Capital Post Money Evaluation]]+Investors_Once[[#This Row],[Operations Net]],""),"")</f>
        <v/>
      </c>
      <c r="BV52" s="18" t="str" cm="1">
        <f t="array" ref="BV52">IFERROR(IF(EOMONTH(Investors_Once[[#This Row],[Vesting Date with Milestone Clause]],0)=EOMONTH(FY05_M1,0),Investors_Once[[#This Row],[Injected Capital Post Money Evaluation]]+Investors_Once[[#This Row],[Operations Net]],""),"")</f>
        <v/>
      </c>
      <c r="BW52" s="18" t="str">
        <f>IFERROR(IF(EOMONTH(Investors_Once[[#This Row],[Vesting Date with Milestone Clause]],0)=EOMONTH(FY05_M02,0),Investors_Once[[#This Row],[Injected Capital Post Money Evaluation]]+Investors_Once[[#This Row],[Operations Net]],""),"")</f>
        <v/>
      </c>
      <c r="BX52" s="18" t="str">
        <f>IFERROR(IF(EOMONTH(Investors_Once[[#This Row],[Vesting Date with Milestone Clause]],0)=EOMONTH(FY05_M03,0),Investors_Once[[#This Row],[Injected Capital Post Money Evaluation]]+Investors_Once[[#This Row],[Operations Net]],""),"")</f>
        <v/>
      </c>
      <c r="BY52" s="18" t="str">
        <f>IFERROR(IF(EOMONTH(Investors_Once[[#This Row],[Vesting Date with Milestone Clause]],0)=EOMONTH(FY05_M04,0),Investors_Once[[#This Row],[Injected Capital Post Money Evaluation]]+Investors_Once[[#This Row],[Operations Net]],""),"")</f>
        <v/>
      </c>
      <c r="BZ52" s="18" t="str">
        <f>IFERROR(IF(EOMONTH(Investors_Once[[#This Row],[Vesting Date with Milestone Clause]],0)=EOMONTH(FY05_M05,0),Investors_Once[[#This Row],[Injected Capital Post Money Evaluation]]+Investors_Once[[#This Row],[Operations Net]],""),"")</f>
        <v/>
      </c>
      <c r="CA52" s="18" t="str">
        <f>IFERROR(IF(EOMONTH(Investors_Once[[#This Row],[Vesting Date with Milestone Clause]],0)=EOMONTH(FY05_M06,0),Investors_Once[[#This Row],[Injected Capital Post Money Evaluation]]+Investors_Once[[#This Row],[Operations Net]],""),"")</f>
        <v/>
      </c>
      <c r="CB52" s="18" t="str">
        <f>IFERROR(IF(EOMONTH(Investors_Once[[#This Row],[Vesting Date with Milestone Clause]],0)=EOMONTH(FY05_M07,0),Investors_Once[[#This Row],[Injected Capital Post Money Evaluation]]+Investors_Once[[#This Row],[Operations Net]],""),"")</f>
        <v/>
      </c>
      <c r="CC52" s="18" t="str">
        <f>IFERROR(IF(EOMONTH(Investors_Once[[#This Row],[Vesting Date with Milestone Clause]],0)=EOMONTH(FY05_M08,0),Investors_Once[[#This Row],[Injected Capital Post Money Evaluation]]+Investors_Once[[#This Row],[Operations Net]],""),"")</f>
        <v/>
      </c>
      <c r="CD52" s="18" t="str">
        <f>IFERROR(IF(EOMONTH(Investors_Once[[#This Row],[Vesting Date with Milestone Clause]],0)=EOMONTH(FY05_M09,0),Investors_Once[[#This Row],[Injected Capital Post Money Evaluation]]+Investors_Once[[#This Row],[Operations Net]],""),"")</f>
        <v/>
      </c>
      <c r="CE52" s="18" t="str">
        <f>IFERROR(IF(EOMONTH(Investors_Once[[#This Row],[Vesting Date with Milestone Clause]],0)=EOMONTH(FY05_M10,0),Investors_Once[[#This Row],[Injected Capital Post Money Evaluation]]+Investors_Once[[#This Row],[Operations Net]],""),"")</f>
        <v/>
      </c>
      <c r="CF52" s="18" t="str">
        <f>IFERROR(IF(EOMONTH(Investors_Once[[#This Row],[Vesting Date with Milestone Clause]],0)=EOMONTH(FY05_M11,0),Investors_Once[[#This Row],[Injected Capital Post Money Evaluation]]+Investors_Once[[#This Row],[Operations Net]],""),"")</f>
        <v/>
      </c>
      <c r="CG52" s="18" t="str">
        <f>IFERROR(IF(EOMONTH(Investors_Once[[#This Row],[Vesting Date with Milestone Clause]],0)=EOMONTH(FY05_M12,0),Investors_Once[[#This Row],[Injected Capital Post Money Evaluation]]+Investors_Once[[#This Row],[Operations Net]],""),"")</f>
        <v/>
      </c>
      <c r="CH52" s="18" t="str" cm="1">
        <f t="array" ref="CH52">IFERROR(IF(EOMONTH(Investors_Once[[#This Row],[Vesting Date with Milestone Clause]],0)=EOMONTH(FY06_M1,0),Investors_Once[[#This Row],[Injected Capital Post Money Evaluation]]+Investors_Once[[#This Row],[Operations Net]],""),"")</f>
        <v/>
      </c>
      <c r="CI52" s="18" t="str">
        <f>IFERROR(IF(EOMONTH(Investors_Once[[#This Row],[Vesting Date with Milestone Clause]],0)=EOMONTH(FY06_M02,0),Investors_Once[[#This Row],[Injected Capital Post Money Evaluation]]+Investors_Once[[#This Row],[Operations Net]],""),"")</f>
        <v/>
      </c>
      <c r="CJ52" s="18" t="str">
        <f>IFERROR(IF(EOMONTH(Investors_Once[[#This Row],[Vesting Date with Milestone Clause]],0)=EOMONTH(FY06_M03,0),Investors_Once[[#This Row],[Injected Capital Post Money Evaluation]]+Investors_Once[[#This Row],[Operations Net]],""),"")</f>
        <v/>
      </c>
      <c r="CK52" s="18" t="str">
        <f>IFERROR(IF(EOMONTH(Investors_Once[[#This Row],[Vesting Date with Milestone Clause]],0)=EOMONTH(FY06_M04,0),Investors_Once[[#This Row],[Injected Capital Post Money Evaluation]]+Investors_Once[[#This Row],[Operations Net]],""),"")</f>
        <v/>
      </c>
      <c r="CL52" s="18" t="str">
        <f>IFERROR(IF(EOMONTH(Investors_Once[[#This Row],[Vesting Date with Milestone Clause]],0)=EOMONTH(FY06_M05,0),Investors_Once[[#This Row],[Injected Capital Post Money Evaluation]]+Investors_Once[[#This Row],[Operations Net]],""),"")</f>
        <v/>
      </c>
      <c r="CM52" s="18" t="str">
        <f>IFERROR(IF(EOMONTH(Investors_Once[[#This Row],[Vesting Date with Milestone Clause]],0)=EOMONTH(FY06_M06,0),Investors_Once[[#This Row],[Injected Capital Post Money Evaluation]]+Investors_Once[[#This Row],[Operations Net]],""),"")</f>
        <v/>
      </c>
      <c r="CN52" s="18" t="str">
        <f>IFERROR(IF(EOMONTH(Investors_Once[[#This Row],[Vesting Date with Milestone Clause]],0)=EOMONTH(FY06_M07,0),Investors_Once[[#This Row],[Injected Capital Post Money Evaluation]]+Investors_Once[[#This Row],[Operations Net]],""),"")</f>
        <v/>
      </c>
      <c r="CO52" s="18" t="str">
        <f>IFERROR(IF(EOMONTH(Investors_Once[[#This Row],[Vesting Date with Milestone Clause]],0)=EOMONTH(FY06_M08,0),Investors_Once[[#This Row],[Injected Capital Post Money Evaluation]]+Investors_Once[[#This Row],[Operations Net]],""),"")</f>
        <v/>
      </c>
      <c r="CP52" s="18" t="str">
        <f>IFERROR(IF(EOMONTH(Investors_Once[[#This Row],[Vesting Date with Milestone Clause]],0)=EOMONTH(FY06_M09,0),Investors_Once[[#This Row],[Injected Capital Post Money Evaluation]]+Investors_Once[[#This Row],[Operations Net]],""),"")</f>
        <v/>
      </c>
      <c r="CQ52" s="18" t="str">
        <f>IFERROR(IF(EOMONTH(Investors_Once[[#This Row],[Vesting Date with Milestone Clause]],0)=EOMONTH(FY06_M10,0),Investors_Once[[#This Row],[Injected Capital Post Money Evaluation]]+Investors_Once[[#This Row],[Operations Net]],""),"")</f>
        <v/>
      </c>
      <c r="CR52" s="18" t="str">
        <f>IFERROR(IF(EOMONTH(Investors_Once[[#This Row],[Vesting Date with Milestone Clause]],0)=EOMONTH(FY06_M11,0),Investors_Once[[#This Row],[Injected Capital Post Money Evaluation]]+Investors_Once[[#This Row],[Operations Net]],""),"")</f>
        <v/>
      </c>
      <c r="CS52" s="18" t="str">
        <f>IFERROR(IF(EOMONTH(Investors_Once[[#This Row],[Vesting Date with Milestone Clause]],0)=EOMONTH(FY06_M12,0),Investors_Once[[#This Row],[Injected Capital Post Money Evaluation]]+Investors_Once[[#This Row],[Operations Net]],""),"")</f>
        <v/>
      </c>
    </row>
    <row r="53" spans="2:97" x14ac:dyDescent="0.25">
      <c r="B53" s="6" t="s">
        <v>55</v>
      </c>
      <c r="C53" s="6" t="s">
        <v>172</v>
      </c>
      <c r="D53" s="11">
        <v>45824</v>
      </c>
      <c r="E53" s="48">
        <f>IF(ISBLANK(Investors_Once[[#This Row],[Vesting Date with Milestone Clause]]),"",EOMONTH(Investors_Once[[#This Row],[Vesting Date with Milestone Clause]],0))</f>
        <v>45838</v>
      </c>
      <c r="F53" s="24"/>
      <c r="G53" s="24"/>
      <c r="H53" s="31"/>
      <c r="I53" s="24"/>
      <c r="J53" s="24"/>
      <c r="K53" s="24"/>
      <c r="L53" s="24"/>
      <c r="M53" s="55"/>
      <c r="N53" s="24"/>
      <c r="O53" s="24"/>
      <c r="P53" s="24"/>
      <c r="Q53" s="29">
        <f>Investors_Once[[#This Row],[Injected Capital Post Money Evaluation]]+Investors_Once[[#This Row],[Investment Discounted From Future Priced Round]]/(1-Investors_Once[[#This Row],[% Discount from Round once the round is Priced]])</f>
        <v>0</v>
      </c>
      <c r="R53" s="29">
        <f>SUM(Investors_Once[[#This Row],[Active Investor IP Value Created Equity]],Investors_Once[[#This Row],[Sweat Equity IP Value Contributed(alternative to Salary)]],Investors_Once[[#This Row],[Assets With Position ]])+Investors_Once[[#This Row],[Reserve Value Without Position]]</f>
        <v>0</v>
      </c>
      <c r="S53"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53"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53"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53"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53"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53" s="10">
        <f>YEAR(Investors_Once[[#This Row],[Vesting Date with Milestone Clause]])</f>
        <v>2025</v>
      </c>
      <c r="Y53" s="10">
        <f>MONTH(Investors_Once[[#This Row],[Vesting Date with Milestone Clause]])</f>
        <v>6</v>
      </c>
      <c r="Z53" s="10" t="str">
        <f>IFERROR(IF(EOMONTH(Investors_Once[[#This Row],[Vesting Date with Milestone Clause]],0)=EOMONTH(FY01_M01,0),Investors_Once[[#This Row],[Injected Capital Post Money Evaluation]],""),"")</f>
        <v/>
      </c>
      <c r="AA53" s="10" t="str">
        <f>IFERROR(IF(EOMONTH(Investors_Once[[#This Row],[Vesting Date with Milestone Clause]],0)=EOMONTH(FY01_M02,0),Investors_Once[[#This Row],[Injected Capital Post Money Evaluation]]+Investors_Once[[#This Row],[Operations Net]],""),"")</f>
        <v/>
      </c>
      <c r="AB53" s="10" t="str">
        <f>IFERROR(IF(EOMONTH(Investors_Once[[#This Row],[Vesting Date with Milestone Clause]],0)=EOMONTH(FY01_M03,0),Investors_Once[[#This Row],[Injected Capital Post Money Evaluation]]+Investors_Once[[#This Row],[Operations Net]],""),"")</f>
        <v/>
      </c>
      <c r="AC53" s="10" t="str">
        <f>IFERROR(IF(EOMONTH(Investors_Once[[#This Row],[Vesting Date with Milestone Clause]],0)=EOMONTH(FY01_M04,0),Investors_Once[[#This Row],[Injected Capital Post Money Evaluation]]+Investors_Once[[#This Row],[Operations Net]],""),"")</f>
        <v/>
      </c>
      <c r="AD53" s="10" t="str">
        <f>IFERROR(IF(EOMONTH(Investors_Once[[#This Row],[Vesting Date with Milestone Clause]],0)=EOMONTH(FY01_M05,0),Investors_Once[[#This Row],[Injected Capital Post Money Evaluation]]+Investors_Once[[#This Row],[Operations Net]],""),"")</f>
        <v/>
      </c>
      <c r="AE53" s="10" t="str">
        <f>IFERROR(IF(EOMONTH(Investors_Once[[#This Row],[Vesting Date with Milestone Clause]],0)=EOMONTH(FY01_M06,0),Investors_Once[[#This Row],[Injected Capital Post Money Evaluation]]+Investors_Once[[#This Row],[Operations Net]],""),"")</f>
        <v/>
      </c>
      <c r="AF53" s="10" t="str">
        <f>IFERROR(IF(EOMONTH(Investors_Once[[#This Row],[Vesting Date with Milestone Clause]],0)=EOMONTH(FY01_M07,0),Investors_Once[[#This Row],[Injected Capital Post Money Evaluation]]+Investors_Once[[#This Row],[Operations Net]],""),"")</f>
        <v/>
      </c>
      <c r="AG53" s="10" t="str">
        <f>IFERROR(IF(EOMONTH(Investors_Once[[#This Row],[Vesting Date with Milestone Clause]],0)=EOMONTH(FY01_M08,0),Investors_Once[[#This Row],[Injected Capital Post Money Evaluation]]+Investors_Once[[#This Row],[Operations Net]],""),"")</f>
        <v/>
      </c>
      <c r="AH53" s="10" t="str">
        <f>IFERROR(IF(EOMONTH(Investors_Once[[#This Row],[Vesting Date with Milestone Clause]],0)=EOMONTH(FY01_M09,0),Investors_Once[[#This Row],[Injected Capital Post Money Evaluation]]+Investors_Once[[#This Row],[Operations Net]],""),"")</f>
        <v/>
      </c>
      <c r="AI53" s="10" t="str">
        <f>IFERROR(IF(EOMONTH(Investors_Once[[#This Row],[Vesting Date with Milestone Clause]],0)=EOMONTH(FY01_M10,0),Investors_Once[[#This Row],[Injected Capital Post Money Evaluation]]+Investors_Once[[#This Row],[Operations Net]],""),"")</f>
        <v/>
      </c>
      <c r="AJ53" s="10" t="str">
        <f>IFERROR(IF(EOMONTH(Investors_Once[[#This Row],[Vesting Date with Milestone Clause]],0)=EOMONTH(FY01_M11,0),Investors_Once[[#This Row],[Injected Capital Post Money Evaluation]]+Investors_Once[[#This Row],[Operations Net]],""),"")</f>
        <v/>
      </c>
      <c r="AK53" s="10" t="str">
        <f>IFERROR(IF(EOMONTH(Investors_Once[[#This Row],[Vesting Date with Milestone Clause]],0)=EOMONTH(FY01_M12,0),Investors_Once[[#This Row],[Injected Capital Post Money Evaluation]]+Investors_Once[[#This Row],[Operations Net]],""),"")</f>
        <v/>
      </c>
      <c r="AL53" s="10" t="str">
        <f>IFERROR(IF(EOMONTH(Investors_Once[[#This Row],[Vesting Date with Milestone Clause]],0)=EOMONTH(FY02_M01,0),Investors_Once[[#This Row],[Injected Capital Post Money Evaluation]]+Investors_Once[[#This Row],[Operations Net]],""),"")</f>
        <v/>
      </c>
      <c r="AM53" s="10" t="str">
        <f>IFERROR(IF(EOMONTH(Investors_Once[[#This Row],[Vesting Date with Milestone Clause]],0)=EOMONTH(FY02_M02,0),Investors_Once[[#This Row],[Injected Capital Post Money Evaluation]]+Investors_Once[[#This Row],[Operations Net]],""),"")</f>
        <v/>
      </c>
      <c r="AN53" s="10" t="str">
        <f>IFERROR(IF(EOMONTH(Investors_Once[[#This Row],[Vesting Date with Milestone Clause]],0)=EOMONTH(FY02_M03,0),Investors_Once[[#This Row],[Injected Capital Post Money Evaluation]]+Investors_Once[[#This Row],[Operations Net]],""),"")</f>
        <v/>
      </c>
      <c r="AO53" s="10" t="str">
        <f>IFERROR(IF(EOMONTH(Investors_Once[[#This Row],[Vesting Date with Milestone Clause]],0)=EOMONTH(FY02_M04,0),Investors_Once[[#This Row],[Injected Capital Post Money Evaluation]]+Investors_Once[[#This Row],[Operations Net]],""),"")</f>
        <v/>
      </c>
      <c r="AP53" s="10" t="str">
        <f>IFERROR(IF(EOMONTH(Investors_Once[[#This Row],[Vesting Date with Milestone Clause]],0)=EOMONTH(FY02_M05,0),Investors_Once[[#This Row],[Injected Capital Post Money Evaluation]]+Investors_Once[[#This Row],[Operations Net]],""),"")</f>
        <v/>
      </c>
      <c r="AQ53" s="10">
        <f>IFERROR(IF(EOMONTH(Investors_Once[[#This Row],[Vesting Date with Milestone Clause]],0)=EOMONTH(FY02_M06,0),Investors_Once[[#This Row],[Injected Capital Post Money Evaluation]]+Investors_Once[[#This Row],[Operations Net]],""),"")</f>
        <v>0</v>
      </c>
      <c r="AR53" s="10" t="str">
        <f>IFERROR(IF(EOMONTH(Investors_Once[[#This Row],[Vesting Date with Milestone Clause]],0)=EOMONTH(FY02_M07,0),Investors_Once[[#This Row],[Injected Capital Post Money Evaluation]]+Investors_Once[[#This Row],[Operations Net]],""),"")</f>
        <v/>
      </c>
      <c r="AS53" s="10" t="str">
        <f>IFERROR(IF(EOMONTH(Investors_Once[[#This Row],[Vesting Date with Milestone Clause]],0)=EOMONTH(FY02_M08,0),Investors_Once[[#This Row],[Injected Capital Post Money Evaluation]]+Investors_Once[[#This Row],[Operations Net]],""),"")</f>
        <v/>
      </c>
      <c r="AT53" s="10" t="str">
        <f>IFERROR(IF(EOMONTH(Investors_Once[[#This Row],[Vesting Date with Milestone Clause]],0)=EOMONTH(FY02_M09,0),Investors_Once[[#This Row],[Injected Capital Post Money Evaluation]]+Investors_Once[[#This Row],[Operations Net]],""),"")</f>
        <v/>
      </c>
      <c r="AU53" s="10" t="str">
        <f>IFERROR(IF(EOMONTH(Investors_Once[[#This Row],[Vesting Date with Milestone Clause]],0)=EOMONTH(FY02_M10,0),Investors_Once[[#This Row],[Injected Capital Post Money Evaluation]]+Investors_Once[[#This Row],[Operations Net]],""),"")</f>
        <v/>
      </c>
      <c r="AV53" s="10" t="str">
        <f>IFERROR(IF(EOMONTH(Investors_Once[[#This Row],[Vesting Date with Milestone Clause]],0)=EOMONTH(FY02_M11,0),Investors_Once[[#This Row],[Injected Capital Post Money Evaluation]]+Investors_Once[[#This Row],[Operations Net]],""),"")</f>
        <v/>
      </c>
      <c r="AW53" s="10" t="str">
        <f>IFERROR(IF(EOMONTH(Investors_Once[[#This Row],[Vesting Date with Milestone Clause]],0)=EOMONTH(FY02_M12,0),Investors_Once[[#This Row],[Injected Capital Post Money Evaluation]]+Investors_Once[[#This Row],[Operations Net]],""),"")</f>
        <v/>
      </c>
      <c r="AX53" s="10" t="str" cm="1">
        <f t="array" ref="AX53">IFERROR(IF(EOMONTH(Investors_Once[[#This Row],[Vesting Date with Milestone Clause]],0)=EOMONTH(FY03_M1,0),Investors_Once[[#This Row],[Injected Capital Post Money Evaluation]]+Investors_Once[[#This Row],[Operations Net]],""),"")</f>
        <v/>
      </c>
      <c r="AY53" s="10" t="str">
        <f>IFERROR(IF(EOMONTH(Investors_Once[[#This Row],[Vesting Date with Milestone Clause]],0)=EOMONTH(FY03_M02,0),Investors_Once[[#This Row],[Injected Capital Post Money Evaluation]]+Investors_Once[[#This Row],[Operations Net]],""),"")</f>
        <v/>
      </c>
      <c r="AZ53" s="10" t="str">
        <f>IFERROR(IF(EOMONTH(Investors_Once[[#This Row],[Vesting Date with Milestone Clause]],0)=EOMONTH(FY03_M03,0),Investors_Once[[#This Row],[Injected Capital Post Money Evaluation]]+Investors_Once[[#This Row],[Operations Net]],""),"")</f>
        <v/>
      </c>
      <c r="BA53" s="10" t="str">
        <f>IFERROR(IF(EOMONTH(Investors_Once[[#This Row],[Vesting Date with Milestone Clause]],0)=EOMONTH(FY03_M04,0),Investors_Once[[#This Row],[Injected Capital Post Money Evaluation]]+Investors_Once[[#This Row],[Operations Net]],""),"")</f>
        <v/>
      </c>
      <c r="BB53" s="10" t="str">
        <f>IFERROR(IF(EOMONTH(Investors_Once[[#This Row],[Vesting Date with Milestone Clause]],0)=EOMONTH(FY03_M05,0),Investors_Once[[#This Row],[Injected Capital Post Money Evaluation]]+Investors_Once[[#This Row],[Operations Net]],""),"")</f>
        <v/>
      </c>
      <c r="BC53" s="10" t="str">
        <f>IFERROR(IF(EOMONTH(Investors_Once[[#This Row],[Vesting Date with Milestone Clause]],0)=EOMONTH(FY03_M06,0),Investors_Once[[#This Row],[Injected Capital Post Money Evaluation]]+Investors_Once[[#This Row],[Operations Net]],""),"")</f>
        <v/>
      </c>
      <c r="BD53" s="10" t="str">
        <f>IFERROR(IF(EOMONTH(Investors_Once[[#This Row],[Vesting Date with Milestone Clause]],0)=EOMONTH(FY03_M07,0),Investors_Once[[#This Row],[Injected Capital Post Money Evaluation]]+Investors_Once[[#This Row],[Operations Net]],""),"")</f>
        <v/>
      </c>
      <c r="BE53" s="10" t="str">
        <f>IFERROR(IF(EOMONTH(Investors_Once[[#This Row],[Vesting Date with Milestone Clause]],0)=EOMONTH(FY03_M08,0),Investors_Once[[#This Row],[Injected Capital Post Money Evaluation]]+Investors_Once[[#This Row],[Operations Net]],""),"")</f>
        <v/>
      </c>
      <c r="BF53" s="10" t="str">
        <f>IFERROR(IF(EOMONTH(Investors_Once[[#This Row],[Vesting Date with Milestone Clause]],0)=EOMONTH(FY03_M09,0),Investors_Once[[#This Row],[Injected Capital Post Money Evaluation]]+Investors_Once[[#This Row],[Operations Net]],""),"")</f>
        <v/>
      </c>
      <c r="BG53" s="10" t="str">
        <f>IFERROR(IF(EOMONTH(Investors_Once[[#This Row],[Vesting Date with Milestone Clause]],0)=EOMONTH(FY03_M10,0),Investors_Once[[#This Row],[Injected Capital Post Money Evaluation]]+Investors_Once[[#This Row],[Operations Net]],""),"")</f>
        <v/>
      </c>
      <c r="BH53" s="10" t="str">
        <f>IFERROR(IF(EOMONTH(Investors_Once[[#This Row],[Vesting Date with Milestone Clause]],0)=EOMONTH(FY03_M11,0),Investors_Once[[#This Row],[Injected Capital Post Money Evaluation]]+Investors_Once[[#This Row],[Operations Net]],""),"")</f>
        <v/>
      </c>
      <c r="BI53" s="10" t="str">
        <f>IFERROR(IF(EOMONTH(Investors_Once[[#This Row],[Vesting Date with Milestone Clause]],0)=EOMONTH(FY03_M12,0),Investors_Once[[#This Row],[Injected Capital Post Money Evaluation]]+Investors_Once[[#This Row],[Operations Net]],""),"")</f>
        <v/>
      </c>
      <c r="BJ53" s="18" t="str" cm="1">
        <f t="array" ref="BJ53">IFERROR(IF(EOMONTH(Investors_Once[[#This Row],[Vesting Date with Milestone Clause]],0)=EOMONTH(FY04_M1,0),Investors_Once[[#This Row],[Injected Capital Post Money Evaluation]]+Investors_Once[[#This Row],[Operations Net]],""),"")</f>
        <v/>
      </c>
      <c r="BK53" s="18" t="str">
        <f>IFERROR(IF(EOMONTH(Investors_Once[[#This Row],[Vesting Date with Milestone Clause]],0)=EOMONTH(FY04_M02,0),Investors_Once[[#This Row],[Injected Capital Post Money Evaluation]]+Investors_Once[[#This Row],[Operations Net]],""),"")</f>
        <v/>
      </c>
      <c r="BL53" s="18" t="str">
        <f>IFERROR(IF(EOMONTH(Investors_Once[[#This Row],[Vesting Date with Milestone Clause]],0)=EOMONTH(FY04_M03,0),Investors_Once[[#This Row],[Injected Capital Post Money Evaluation]]+Investors_Once[[#This Row],[Operations Net]],""),"")</f>
        <v/>
      </c>
      <c r="BM53" s="18" t="str">
        <f>IFERROR(IF(EOMONTH(Investors_Once[[#This Row],[Vesting Date with Milestone Clause]],0)=EOMONTH(FY04_M04,0),Investors_Once[[#This Row],[Injected Capital Post Money Evaluation]]+Investors_Once[[#This Row],[Operations Net]],""),"")</f>
        <v/>
      </c>
      <c r="BN53" s="18" t="str">
        <f>IFERROR(IF(EOMONTH(Investors_Once[[#This Row],[Vesting Date with Milestone Clause]],0)=EOMONTH(FY04_M05,0),Investors_Once[[#This Row],[Injected Capital Post Money Evaluation]]+Investors_Once[[#This Row],[Operations Net]],""),"")</f>
        <v/>
      </c>
      <c r="BO53" s="18" t="str">
        <f>IFERROR(IF(EOMONTH(Investors_Once[[#This Row],[Vesting Date with Milestone Clause]],0)=EOMONTH(FY04_M06,0),Investors_Once[[#This Row],[Injected Capital Post Money Evaluation]]+Investors_Once[[#This Row],[Operations Net]],""),"")</f>
        <v/>
      </c>
      <c r="BP53" s="18" t="str">
        <f>IFERROR(IF(EOMONTH(Investors_Once[[#This Row],[Vesting Date with Milestone Clause]],0)=EOMONTH(FY04_M07,0),Investors_Once[[#This Row],[Injected Capital Post Money Evaluation]]+Investors_Once[[#This Row],[Operations Net]],""),"")</f>
        <v/>
      </c>
      <c r="BQ53" s="18" t="str">
        <f>IFERROR(IF(EOMONTH(Investors_Once[[#This Row],[Vesting Date with Milestone Clause]],0)=EOMONTH(FY04_M08,0),Investors_Once[[#This Row],[Injected Capital Post Money Evaluation]]+Investors_Once[[#This Row],[Operations Net]],""),"")</f>
        <v/>
      </c>
      <c r="BR53" s="18" t="str">
        <f>IFERROR(IF(EOMONTH(Investors_Once[[#This Row],[Vesting Date with Milestone Clause]],0)=EOMONTH(FY04_M09,0),Investors_Once[[#This Row],[Injected Capital Post Money Evaluation]]+Investors_Once[[#This Row],[Operations Net]],""),"")</f>
        <v/>
      </c>
      <c r="BS53" s="18" t="str">
        <f>IFERROR(IF(EOMONTH(Investors_Once[[#This Row],[Vesting Date with Milestone Clause]],0)=EOMONTH(FY04_M10,0),Investors_Once[[#This Row],[Injected Capital Post Money Evaluation]]+Investors_Once[[#This Row],[Operations Net]],""),"")</f>
        <v/>
      </c>
      <c r="BT53" s="18" t="str">
        <f>IFERROR(IF(EOMONTH(Investors_Once[[#This Row],[Vesting Date with Milestone Clause]],0)=EOMONTH(FY04_M11,0),Investors_Once[[#This Row],[Injected Capital Post Money Evaluation]]+Investors_Once[[#This Row],[Operations Net]],""),"")</f>
        <v/>
      </c>
      <c r="BU53" s="18" t="str">
        <f>IFERROR(IF(EOMONTH(Investors_Once[[#This Row],[Vesting Date with Milestone Clause]],0)=EOMONTH(FY04_M12,0),Investors_Once[[#This Row],[Injected Capital Post Money Evaluation]]+Investors_Once[[#This Row],[Operations Net]],""),"")</f>
        <v/>
      </c>
      <c r="BV53" s="18" t="str" cm="1">
        <f t="array" ref="BV53">IFERROR(IF(EOMONTH(Investors_Once[[#This Row],[Vesting Date with Milestone Clause]],0)=EOMONTH(FY05_M1,0),Investors_Once[[#This Row],[Injected Capital Post Money Evaluation]]+Investors_Once[[#This Row],[Operations Net]],""),"")</f>
        <v/>
      </c>
      <c r="BW53" s="18" t="str">
        <f>IFERROR(IF(EOMONTH(Investors_Once[[#This Row],[Vesting Date with Milestone Clause]],0)=EOMONTH(FY05_M02,0),Investors_Once[[#This Row],[Injected Capital Post Money Evaluation]]+Investors_Once[[#This Row],[Operations Net]],""),"")</f>
        <v/>
      </c>
      <c r="BX53" s="18" t="str">
        <f>IFERROR(IF(EOMONTH(Investors_Once[[#This Row],[Vesting Date with Milestone Clause]],0)=EOMONTH(FY05_M03,0),Investors_Once[[#This Row],[Injected Capital Post Money Evaluation]]+Investors_Once[[#This Row],[Operations Net]],""),"")</f>
        <v/>
      </c>
      <c r="BY53" s="18" t="str">
        <f>IFERROR(IF(EOMONTH(Investors_Once[[#This Row],[Vesting Date with Milestone Clause]],0)=EOMONTH(FY05_M04,0),Investors_Once[[#This Row],[Injected Capital Post Money Evaluation]]+Investors_Once[[#This Row],[Operations Net]],""),"")</f>
        <v/>
      </c>
      <c r="BZ53" s="18" t="str">
        <f>IFERROR(IF(EOMONTH(Investors_Once[[#This Row],[Vesting Date with Milestone Clause]],0)=EOMONTH(FY05_M05,0),Investors_Once[[#This Row],[Injected Capital Post Money Evaluation]]+Investors_Once[[#This Row],[Operations Net]],""),"")</f>
        <v/>
      </c>
      <c r="CA53" s="18" t="str">
        <f>IFERROR(IF(EOMONTH(Investors_Once[[#This Row],[Vesting Date with Milestone Clause]],0)=EOMONTH(FY05_M06,0),Investors_Once[[#This Row],[Injected Capital Post Money Evaluation]]+Investors_Once[[#This Row],[Operations Net]],""),"")</f>
        <v/>
      </c>
      <c r="CB53" s="18" t="str">
        <f>IFERROR(IF(EOMONTH(Investors_Once[[#This Row],[Vesting Date with Milestone Clause]],0)=EOMONTH(FY05_M07,0),Investors_Once[[#This Row],[Injected Capital Post Money Evaluation]]+Investors_Once[[#This Row],[Operations Net]],""),"")</f>
        <v/>
      </c>
      <c r="CC53" s="18" t="str">
        <f>IFERROR(IF(EOMONTH(Investors_Once[[#This Row],[Vesting Date with Milestone Clause]],0)=EOMONTH(FY05_M08,0),Investors_Once[[#This Row],[Injected Capital Post Money Evaluation]]+Investors_Once[[#This Row],[Operations Net]],""),"")</f>
        <v/>
      </c>
      <c r="CD53" s="18" t="str">
        <f>IFERROR(IF(EOMONTH(Investors_Once[[#This Row],[Vesting Date with Milestone Clause]],0)=EOMONTH(FY05_M09,0),Investors_Once[[#This Row],[Injected Capital Post Money Evaluation]]+Investors_Once[[#This Row],[Operations Net]],""),"")</f>
        <v/>
      </c>
      <c r="CE53" s="18" t="str">
        <f>IFERROR(IF(EOMONTH(Investors_Once[[#This Row],[Vesting Date with Milestone Clause]],0)=EOMONTH(FY05_M10,0),Investors_Once[[#This Row],[Injected Capital Post Money Evaluation]]+Investors_Once[[#This Row],[Operations Net]],""),"")</f>
        <v/>
      </c>
      <c r="CF53" s="18" t="str">
        <f>IFERROR(IF(EOMONTH(Investors_Once[[#This Row],[Vesting Date with Milestone Clause]],0)=EOMONTH(FY05_M11,0),Investors_Once[[#This Row],[Injected Capital Post Money Evaluation]]+Investors_Once[[#This Row],[Operations Net]],""),"")</f>
        <v/>
      </c>
      <c r="CG53" s="18" t="str">
        <f>IFERROR(IF(EOMONTH(Investors_Once[[#This Row],[Vesting Date with Milestone Clause]],0)=EOMONTH(FY05_M12,0),Investors_Once[[#This Row],[Injected Capital Post Money Evaluation]]+Investors_Once[[#This Row],[Operations Net]],""),"")</f>
        <v/>
      </c>
      <c r="CH53" s="18" t="str" cm="1">
        <f t="array" ref="CH53">IFERROR(IF(EOMONTH(Investors_Once[[#This Row],[Vesting Date with Milestone Clause]],0)=EOMONTH(FY06_M1,0),Investors_Once[[#This Row],[Injected Capital Post Money Evaluation]]+Investors_Once[[#This Row],[Operations Net]],""),"")</f>
        <v/>
      </c>
      <c r="CI53" s="18" t="str">
        <f>IFERROR(IF(EOMONTH(Investors_Once[[#This Row],[Vesting Date with Milestone Clause]],0)=EOMONTH(FY06_M02,0),Investors_Once[[#This Row],[Injected Capital Post Money Evaluation]]+Investors_Once[[#This Row],[Operations Net]],""),"")</f>
        <v/>
      </c>
      <c r="CJ53" s="18" t="str">
        <f>IFERROR(IF(EOMONTH(Investors_Once[[#This Row],[Vesting Date with Milestone Clause]],0)=EOMONTH(FY06_M03,0),Investors_Once[[#This Row],[Injected Capital Post Money Evaluation]]+Investors_Once[[#This Row],[Operations Net]],""),"")</f>
        <v/>
      </c>
      <c r="CK53" s="18" t="str">
        <f>IFERROR(IF(EOMONTH(Investors_Once[[#This Row],[Vesting Date with Milestone Clause]],0)=EOMONTH(FY06_M04,0),Investors_Once[[#This Row],[Injected Capital Post Money Evaluation]]+Investors_Once[[#This Row],[Operations Net]],""),"")</f>
        <v/>
      </c>
      <c r="CL53" s="18" t="str">
        <f>IFERROR(IF(EOMONTH(Investors_Once[[#This Row],[Vesting Date with Milestone Clause]],0)=EOMONTH(FY06_M05,0),Investors_Once[[#This Row],[Injected Capital Post Money Evaluation]]+Investors_Once[[#This Row],[Operations Net]],""),"")</f>
        <v/>
      </c>
      <c r="CM53" s="18" t="str">
        <f>IFERROR(IF(EOMONTH(Investors_Once[[#This Row],[Vesting Date with Milestone Clause]],0)=EOMONTH(FY06_M06,0),Investors_Once[[#This Row],[Injected Capital Post Money Evaluation]]+Investors_Once[[#This Row],[Operations Net]],""),"")</f>
        <v/>
      </c>
      <c r="CN53" s="18" t="str">
        <f>IFERROR(IF(EOMONTH(Investors_Once[[#This Row],[Vesting Date with Milestone Clause]],0)=EOMONTH(FY06_M07,0),Investors_Once[[#This Row],[Injected Capital Post Money Evaluation]]+Investors_Once[[#This Row],[Operations Net]],""),"")</f>
        <v/>
      </c>
      <c r="CO53" s="18" t="str">
        <f>IFERROR(IF(EOMONTH(Investors_Once[[#This Row],[Vesting Date with Milestone Clause]],0)=EOMONTH(FY06_M08,0),Investors_Once[[#This Row],[Injected Capital Post Money Evaluation]]+Investors_Once[[#This Row],[Operations Net]],""),"")</f>
        <v/>
      </c>
      <c r="CP53" s="18" t="str">
        <f>IFERROR(IF(EOMONTH(Investors_Once[[#This Row],[Vesting Date with Milestone Clause]],0)=EOMONTH(FY06_M09,0),Investors_Once[[#This Row],[Injected Capital Post Money Evaluation]]+Investors_Once[[#This Row],[Operations Net]],""),"")</f>
        <v/>
      </c>
      <c r="CQ53" s="18" t="str">
        <f>IFERROR(IF(EOMONTH(Investors_Once[[#This Row],[Vesting Date with Milestone Clause]],0)=EOMONTH(FY06_M10,0),Investors_Once[[#This Row],[Injected Capital Post Money Evaluation]]+Investors_Once[[#This Row],[Operations Net]],""),"")</f>
        <v/>
      </c>
      <c r="CR53" s="18" t="str">
        <f>IFERROR(IF(EOMONTH(Investors_Once[[#This Row],[Vesting Date with Milestone Clause]],0)=EOMONTH(FY06_M11,0),Investors_Once[[#This Row],[Injected Capital Post Money Evaluation]]+Investors_Once[[#This Row],[Operations Net]],""),"")</f>
        <v/>
      </c>
      <c r="CS53" s="18" t="str">
        <f>IFERROR(IF(EOMONTH(Investors_Once[[#This Row],[Vesting Date with Milestone Clause]],0)=EOMONTH(FY06_M12,0),Investors_Once[[#This Row],[Injected Capital Post Money Evaluation]]+Investors_Once[[#This Row],[Operations Net]],""),"")</f>
        <v/>
      </c>
    </row>
    <row r="54" spans="2:97" x14ac:dyDescent="0.25">
      <c r="B54" s="6" t="s">
        <v>173</v>
      </c>
      <c r="C54" s="6" t="s">
        <v>169</v>
      </c>
      <c r="D54" s="11">
        <v>45824</v>
      </c>
      <c r="E54" s="48">
        <f>IF(ISBLANK(Investors_Once[[#This Row],[Vesting Date with Milestone Clause]]),"",EOMONTH(Investors_Once[[#This Row],[Vesting Date with Milestone Clause]],0))</f>
        <v>45838</v>
      </c>
      <c r="F54" s="24"/>
      <c r="G54" s="24"/>
      <c r="H54" s="31"/>
      <c r="I54" s="24"/>
      <c r="J54" s="24"/>
      <c r="K54" s="24"/>
      <c r="L54" s="24"/>
      <c r="M54" s="55"/>
      <c r="N54" s="24"/>
      <c r="O54" s="24"/>
      <c r="P54" s="24"/>
      <c r="Q54" s="29">
        <f>Investors_Once[[#This Row],[Injected Capital Post Money Evaluation]]+Investors_Once[[#This Row],[Investment Discounted From Future Priced Round]]/(1-Investors_Once[[#This Row],[% Discount from Round once the round is Priced]])</f>
        <v>0</v>
      </c>
      <c r="R54" s="29">
        <f>SUM(Investors_Once[[#This Row],[Active Investor IP Value Created Equity]],Investors_Once[[#This Row],[Sweat Equity IP Value Contributed(alternative to Salary)]],Investors_Once[[#This Row],[Assets With Position ]])+Investors_Once[[#This Row],[Reserve Value Without Position]]</f>
        <v>0</v>
      </c>
      <c r="S54"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54"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54"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54"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54"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54" s="10">
        <f>YEAR(Investors_Once[[#This Row],[Vesting Date with Milestone Clause]])</f>
        <v>2025</v>
      </c>
      <c r="Y54" s="10">
        <f>MONTH(Investors_Once[[#This Row],[Vesting Date with Milestone Clause]])</f>
        <v>6</v>
      </c>
      <c r="Z54" s="10" t="str">
        <f>IFERROR(IF(EOMONTH(Investors_Once[[#This Row],[Vesting Date with Milestone Clause]],0)=EOMONTH(FY01_M01,0),Investors_Once[[#This Row],[Injected Capital Post Money Evaluation]],""),"")</f>
        <v/>
      </c>
      <c r="AA54" s="10" t="str">
        <f>IFERROR(IF(EOMONTH(Investors_Once[[#This Row],[Vesting Date with Milestone Clause]],0)=EOMONTH(FY01_M02,0),Investors_Once[[#This Row],[Injected Capital Post Money Evaluation]]+Investors_Once[[#This Row],[Operations Net]],""),"")</f>
        <v/>
      </c>
      <c r="AB54" s="10" t="str">
        <f>IFERROR(IF(EOMONTH(Investors_Once[[#This Row],[Vesting Date with Milestone Clause]],0)=EOMONTH(FY01_M03,0),Investors_Once[[#This Row],[Injected Capital Post Money Evaluation]]+Investors_Once[[#This Row],[Operations Net]],""),"")</f>
        <v/>
      </c>
      <c r="AC54" s="10" t="str">
        <f>IFERROR(IF(EOMONTH(Investors_Once[[#This Row],[Vesting Date with Milestone Clause]],0)=EOMONTH(FY01_M04,0),Investors_Once[[#This Row],[Injected Capital Post Money Evaluation]]+Investors_Once[[#This Row],[Operations Net]],""),"")</f>
        <v/>
      </c>
      <c r="AD54" s="10" t="str">
        <f>IFERROR(IF(EOMONTH(Investors_Once[[#This Row],[Vesting Date with Milestone Clause]],0)=EOMONTH(FY01_M05,0),Investors_Once[[#This Row],[Injected Capital Post Money Evaluation]]+Investors_Once[[#This Row],[Operations Net]],""),"")</f>
        <v/>
      </c>
      <c r="AE54" s="10" t="str">
        <f>IFERROR(IF(EOMONTH(Investors_Once[[#This Row],[Vesting Date with Milestone Clause]],0)=EOMONTH(FY01_M06,0),Investors_Once[[#This Row],[Injected Capital Post Money Evaluation]]+Investors_Once[[#This Row],[Operations Net]],""),"")</f>
        <v/>
      </c>
      <c r="AF54" s="10" t="str">
        <f>IFERROR(IF(EOMONTH(Investors_Once[[#This Row],[Vesting Date with Milestone Clause]],0)=EOMONTH(FY01_M07,0),Investors_Once[[#This Row],[Injected Capital Post Money Evaluation]]+Investors_Once[[#This Row],[Operations Net]],""),"")</f>
        <v/>
      </c>
      <c r="AG54" s="10" t="str">
        <f>IFERROR(IF(EOMONTH(Investors_Once[[#This Row],[Vesting Date with Milestone Clause]],0)=EOMONTH(FY01_M08,0),Investors_Once[[#This Row],[Injected Capital Post Money Evaluation]]+Investors_Once[[#This Row],[Operations Net]],""),"")</f>
        <v/>
      </c>
      <c r="AH54" s="10" t="str">
        <f>IFERROR(IF(EOMONTH(Investors_Once[[#This Row],[Vesting Date with Milestone Clause]],0)=EOMONTH(FY01_M09,0),Investors_Once[[#This Row],[Injected Capital Post Money Evaluation]]+Investors_Once[[#This Row],[Operations Net]],""),"")</f>
        <v/>
      </c>
      <c r="AI54" s="10" t="str">
        <f>IFERROR(IF(EOMONTH(Investors_Once[[#This Row],[Vesting Date with Milestone Clause]],0)=EOMONTH(FY01_M10,0),Investors_Once[[#This Row],[Injected Capital Post Money Evaluation]]+Investors_Once[[#This Row],[Operations Net]],""),"")</f>
        <v/>
      </c>
      <c r="AJ54" s="10" t="str">
        <f>IFERROR(IF(EOMONTH(Investors_Once[[#This Row],[Vesting Date with Milestone Clause]],0)=EOMONTH(FY01_M11,0),Investors_Once[[#This Row],[Injected Capital Post Money Evaluation]]+Investors_Once[[#This Row],[Operations Net]],""),"")</f>
        <v/>
      </c>
      <c r="AK54" s="10" t="str">
        <f>IFERROR(IF(EOMONTH(Investors_Once[[#This Row],[Vesting Date with Milestone Clause]],0)=EOMONTH(FY01_M12,0),Investors_Once[[#This Row],[Injected Capital Post Money Evaluation]]+Investors_Once[[#This Row],[Operations Net]],""),"")</f>
        <v/>
      </c>
      <c r="AL54" s="10" t="str">
        <f>IFERROR(IF(EOMONTH(Investors_Once[[#This Row],[Vesting Date with Milestone Clause]],0)=EOMONTH(FY02_M01,0),Investors_Once[[#This Row],[Injected Capital Post Money Evaluation]]+Investors_Once[[#This Row],[Operations Net]],""),"")</f>
        <v/>
      </c>
      <c r="AM54" s="10" t="str">
        <f>IFERROR(IF(EOMONTH(Investors_Once[[#This Row],[Vesting Date with Milestone Clause]],0)=EOMONTH(FY02_M02,0),Investors_Once[[#This Row],[Injected Capital Post Money Evaluation]]+Investors_Once[[#This Row],[Operations Net]],""),"")</f>
        <v/>
      </c>
      <c r="AN54" s="10" t="str">
        <f>IFERROR(IF(EOMONTH(Investors_Once[[#This Row],[Vesting Date with Milestone Clause]],0)=EOMONTH(FY02_M03,0),Investors_Once[[#This Row],[Injected Capital Post Money Evaluation]]+Investors_Once[[#This Row],[Operations Net]],""),"")</f>
        <v/>
      </c>
      <c r="AO54" s="10" t="str">
        <f>IFERROR(IF(EOMONTH(Investors_Once[[#This Row],[Vesting Date with Milestone Clause]],0)=EOMONTH(FY02_M04,0),Investors_Once[[#This Row],[Injected Capital Post Money Evaluation]]+Investors_Once[[#This Row],[Operations Net]],""),"")</f>
        <v/>
      </c>
      <c r="AP54" s="10" t="str">
        <f>IFERROR(IF(EOMONTH(Investors_Once[[#This Row],[Vesting Date with Milestone Clause]],0)=EOMONTH(FY02_M05,0),Investors_Once[[#This Row],[Injected Capital Post Money Evaluation]]+Investors_Once[[#This Row],[Operations Net]],""),"")</f>
        <v/>
      </c>
      <c r="AQ54" s="10">
        <f>IFERROR(IF(EOMONTH(Investors_Once[[#This Row],[Vesting Date with Milestone Clause]],0)=EOMONTH(FY02_M06,0),Investors_Once[[#This Row],[Injected Capital Post Money Evaluation]]+Investors_Once[[#This Row],[Operations Net]],""),"")</f>
        <v>0</v>
      </c>
      <c r="AR54" s="10" t="str">
        <f>IFERROR(IF(EOMONTH(Investors_Once[[#This Row],[Vesting Date with Milestone Clause]],0)=EOMONTH(FY02_M07,0),Investors_Once[[#This Row],[Injected Capital Post Money Evaluation]]+Investors_Once[[#This Row],[Operations Net]],""),"")</f>
        <v/>
      </c>
      <c r="AS54" s="10" t="str">
        <f>IFERROR(IF(EOMONTH(Investors_Once[[#This Row],[Vesting Date with Milestone Clause]],0)=EOMONTH(FY02_M08,0),Investors_Once[[#This Row],[Injected Capital Post Money Evaluation]]+Investors_Once[[#This Row],[Operations Net]],""),"")</f>
        <v/>
      </c>
      <c r="AT54" s="10" t="str">
        <f>IFERROR(IF(EOMONTH(Investors_Once[[#This Row],[Vesting Date with Milestone Clause]],0)=EOMONTH(FY02_M09,0),Investors_Once[[#This Row],[Injected Capital Post Money Evaluation]]+Investors_Once[[#This Row],[Operations Net]],""),"")</f>
        <v/>
      </c>
      <c r="AU54" s="10" t="str">
        <f>IFERROR(IF(EOMONTH(Investors_Once[[#This Row],[Vesting Date with Milestone Clause]],0)=EOMONTH(FY02_M10,0),Investors_Once[[#This Row],[Injected Capital Post Money Evaluation]]+Investors_Once[[#This Row],[Operations Net]],""),"")</f>
        <v/>
      </c>
      <c r="AV54" s="10" t="str">
        <f>IFERROR(IF(EOMONTH(Investors_Once[[#This Row],[Vesting Date with Milestone Clause]],0)=EOMONTH(FY02_M11,0),Investors_Once[[#This Row],[Injected Capital Post Money Evaluation]]+Investors_Once[[#This Row],[Operations Net]],""),"")</f>
        <v/>
      </c>
      <c r="AW54" s="10" t="str">
        <f>IFERROR(IF(EOMONTH(Investors_Once[[#This Row],[Vesting Date with Milestone Clause]],0)=EOMONTH(FY02_M12,0),Investors_Once[[#This Row],[Injected Capital Post Money Evaluation]]+Investors_Once[[#This Row],[Operations Net]],""),"")</f>
        <v/>
      </c>
      <c r="AX54" s="10" t="str" cm="1">
        <f t="array" ref="AX54">IFERROR(IF(EOMONTH(Investors_Once[[#This Row],[Vesting Date with Milestone Clause]],0)=EOMONTH(FY03_M1,0),Investors_Once[[#This Row],[Injected Capital Post Money Evaluation]]+Investors_Once[[#This Row],[Operations Net]],""),"")</f>
        <v/>
      </c>
      <c r="AY54" s="10" t="str">
        <f>IFERROR(IF(EOMONTH(Investors_Once[[#This Row],[Vesting Date with Milestone Clause]],0)=EOMONTH(FY03_M02,0),Investors_Once[[#This Row],[Injected Capital Post Money Evaluation]]+Investors_Once[[#This Row],[Operations Net]],""),"")</f>
        <v/>
      </c>
      <c r="AZ54" s="10" t="str">
        <f>IFERROR(IF(EOMONTH(Investors_Once[[#This Row],[Vesting Date with Milestone Clause]],0)=EOMONTH(FY03_M03,0),Investors_Once[[#This Row],[Injected Capital Post Money Evaluation]]+Investors_Once[[#This Row],[Operations Net]],""),"")</f>
        <v/>
      </c>
      <c r="BA54" s="10" t="str">
        <f>IFERROR(IF(EOMONTH(Investors_Once[[#This Row],[Vesting Date with Milestone Clause]],0)=EOMONTH(FY03_M04,0),Investors_Once[[#This Row],[Injected Capital Post Money Evaluation]]+Investors_Once[[#This Row],[Operations Net]],""),"")</f>
        <v/>
      </c>
      <c r="BB54" s="10" t="str">
        <f>IFERROR(IF(EOMONTH(Investors_Once[[#This Row],[Vesting Date with Milestone Clause]],0)=EOMONTH(FY03_M05,0),Investors_Once[[#This Row],[Injected Capital Post Money Evaluation]]+Investors_Once[[#This Row],[Operations Net]],""),"")</f>
        <v/>
      </c>
      <c r="BC54" s="10" t="str">
        <f>IFERROR(IF(EOMONTH(Investors_Once[[#This Row],[Vesting Date with Milestone Clause]],0)=EOMONTH(FY03_M06,0),Investors_Once[[#This Row],[Injected Capital Post Money Evaluation]]+Investors_Once[[#This Row],[Operations Net]],""),"")</f>
        <v/>
      </c>
      <c r="BD54" s="10" t="str">
        <f>IFERROR(IF(EOMONTH(Investors_Once[[#This Row],[Vesting Date with Milestone Clause]],0)=EOMONTH(FY03_M07,0),Investors_Once[[#This Row],[Injected Capital Post Money Evaluation]]+Investors_Once[[#This Row],[Operations Net]],""),"")</f>
        <v/>
      </c>
      <c r="BE54" s="10" t="str">
        <f>IFERROR(IF(EOMONTH(Investors_Once[[#This Row],[Vesting Date with Milestone Clause]],0)=EOMONTH(FY03_M08,0),Investors_Once[[#This Row],[Injected Capital Post Money Evaluation]]+Investors_Once[[#This Row],[Operations Net]],""),"")</f>
        <v/>
      </c>
      <c r="BF54" s="10" t="str">
        <f>IFERROR(IF(EOMONTH(Investors_Once[[#This Row],[Vesting Date with Milestone Clause]],0)=EOMONTH(FY03_M09,0),Investors_Once[[#This Row],[Injected Capital Post Money Evaluation]]+Investors_Once[[#This Row],[Operations Net]],""),"")</f>
        <v/>
      </c>
      <c r="BG54" s="10" t="str">
        <f>IFERROR(IF(EOMONTH(Investors_Once[[#This Row],[Vesting Date with Milestone Clause]],0)=EOMONTH(FY03_M10,0),Investors_Once[[#This Row],[Injected Capital Post Money Evaluation]]+Investors_Once[[#This Row],[Operations Net]],""),"")</f>
        <v/>
      </c>
      <c r="BH54" s="10" t="str">
        <f>IFERROR(IF(EOMONTH(Investors_Once[[#This Row],[Vesting Date with Milestone Clause]],0)=EOMONTH(FY03_M11,0),Investors_Once[[#This Row],[Injected Capital Post Money Evaluation]]+Investors_Once[[#This Row],[Operations Net]],""),"")</f>
        <v/>
      </c>
      <c r="BI54" s="10" t="str">
        <f>IFERROR(IF(EOMONTH(Investors_Once[[#This Row],[Vesting Date with Milestone Clause]],0)=EOMONTH(FY03_M12,0),Investors_Once[[#This Row],[Injected Capital Post Money Evaluation]]+Investors_Once[[#This Row],[Operations Net]],""),"")</f>
        <v/>
      </c>
      <c r="BJ54" s="18" t="str" cm="1">
        <f t="array" ref="BJ54">IFERROR(IF(EOMONTH(Investors_Once[[#This Row],[Vesting Date with Milestone Clause]],0)=EOMONTH(FY04_M1,0),Investors_Once[[#This Row],[Injected Capital Post Money Evaluation]]+Investors_Once[[#This Row],[Operations Net]],""),"")</f>
        <v/>
      </c>
      <c r="BK54" s="18" t="str">
        <f>IFERROR(IF(EOMONTH(Investors_Once[[#This Row],[Vesting Date with Milestone Clause]],0)=EOMONTH(FY04_M02,0),Investors_Once[[#This Row],[Injected Capital Post Money Evaluation]]+Investors_Once[[#This Row],[Operations Net]],""),"")</f>
        <v/>
      </c>
      <c r="BL54" s="18" t="str">
        <f>IFERROR(IF(EOMONTH(Investors_Once[[#This Row],[Vesting Date with Milestone Clause]],0)=EOMONTH(FY04_M03,0),Investors_Once[[#This Row],[Injected Capital Post Money Evaluation]]+Investors_Once[[#This Row],[Operations Net]],""),"")</f>
        <v/>
      </c>
      <c r="BM54" s="18" t="str">
        <f>IFERROR(IF(EOMONTH(Investors_Once[[#This Row],[Vesting Date with Milestone Clause]],0)=EOMONTH(FY04_M04,0),Investors_Once[[#This Row],[Injected Capital Post Money Evaluation]]+Investors_Once[[#This Row],[Operations Net]],""),"")</f>
        <v/>
      </c>
      <c r="BN54" s="18" t="str">
        <f>IFERROR(IF(EOMONTH(Investors_Once[[#This Row],[Vesting Date with Milestone Clause]],0)=EOMONTH(FY04_M05,0),Investors_Once[[#This Row],[Injected Capital Post Money Evaluation]]+Investors_Once[[#This Row],[Operations Net]],""),"")</f>
        <v/>
      </c>
      <c r="BO54" s="18" t="str">
        <f>IFERROR(IF(EOMONTH(Investors_Once[[#This Row],[Vesting Date with Milestone Clause]],0)=EOMONTH(FY04_M06,0),Investors_Once[[#This Row],[Injected Capital Post Money Evaluation]]+Investors_Once[[#This Row],[Operations Net]],""),"")</f>
        <v/>
      </c>
      <c r="BP54" s="18" t="str">
        <f>IFERROR(IF(EOMONTH(Investors_Once[[#This Row],[Vesting Date with Milestone Clause]],0)=EOMONTH(FY04_M07,0),Investors_Once[[#This Row],[Injected Capital Post Money Evaluation]]+Investors_Once[[#This Row],[Operations Net]],""),"")</f>
        <v/>
      </c>
      <c r="BQ54" s="18" t="str">
        <f>IFERROR(IF(EOMONTH(Investors_Once[[#This Row],[Vesting Date with Milestone Clause]],0)=EOMONTH(FY04_M08,0),Investors_Once[[#This Row],[Injected Capital Post Money Evaluation]]+Investors_Once[[#This Row],[Operations Net]],""),"")</f>
        <v/>
      </c>
      <c r="BR54" s="18" t="str">
        <f>IFERROR(IF(EOMONTH(Investors_Once[[#This Row],[Vesting Date with Milestone Clause]],0)=EOMONTH(FY04_M09,0),Investors_Once[[#This Row],[Injected Capital Post Money Evaluation]]+Investors_Once[[#This Row],[Operations Net]],""),"")</f>
        <v/>
      </c>
      <c r="BS54" s="18" t="str">
        <f>IFERROR(IF(EOMONTH(Investors_Once[[#This Row],[Vesting Date with Milestone Clause]],0)=EOMONTH(FY04_M10,0),Investors_Once[[#This Row],[Injected Capital Post Money Evaluation]]+Investors_Once[[#This Row],[Operations Net]],""),"")</f>
        <v/>
      </c>
      <c r="BT54" s="18" t="str">
        <f>IFERROR(IF(EOMONTH(Investors_Once[[#This Row],[Vesting Date with Milestone Clause]],0)=EOMONTH(FY04_M11,0),Investors_Once[[#This Row],[Injected Capital Post Money Evaluation]]+Investors_Once[[#This Row],[Operations Net]],""),"")</f>
        <v/>
      </c>
      <c r="BU54" s="18" t="str">
        <f>IFERROR(IF(EOMONTH(Investors_Once[[#This Row],[Vesting Date with Milestone Clause]],0)=EOMONTH(FY04_M12,0),Investors_Once[[#This Row],[Injected Capital Post Money Evaluation]]+Investors_Once[[#This Row],[Operations Net]],""),"")</f>
        <v/>
      </c>
      <c r="BV54" s="18" t="str" cm="1">
        <f t="array" ref="BV54">IFERROR(IF(EOMONTH(Investors_Once[[#This Row],[Vesting Date with Milestone Clause]],0)=EOMONTH(FY05_M1,0),Investors_Once[[#This Row],[Injected Capital Post Money Evaluation]]+Investors_Once[[#This Row],[Operations Net]],""),"")</f>
        <v/>
      </c>
      <c r="BW54" s="18" t="str">
        <f>IFERROR(IF(EOMONTH(Investors_Once[[#This Row],[Vesting Date with Milestone Clause]],0)=EOMONTH(FY05_M02,0),Investors_Once[[#This Row],[Injected Capital Post Money Evaluation]]+Investors_Once[[#This Row],[Operations Net]],""),"")</f>
        <v/>
      </c>
      <c r="BX54" s="18" t="str">
        <f>IFERROR(IF(EOMONTH(Investors_Once[[#This Row],[Vesting Date with Milestone Clause]],0)=EOMONTH(FY05_M03,0),Investors_Once[[#This Row],[Injected Capital Post Money Evaluation]]+Investors_Once[[#This Row],[Operations Net]],""),"")</f>
        <v/>
      </c>
      <c r="BY54" s="18" t="str">
        <f>IFERROR(IF(EOMONTH(Investors_Once[[#This Row],[Vesting Date with Milestone Clause]],0)=EOMONTH(FY05_M04,0),Investors_Once[[#This Row],[Injected Capital Post Money Evaluation]]+Investors_Once[[#This Row],[Operations Net]],""),"")</f>
        <v/>
      </c>
      <c r="BZ54" s="18" t="str">
        <f>IFERROR(IF(EOMONTH(Investors_Once[[#This Row],[Vesting Date with Milestone Clause]],0)=EOMONTH(FY05_M05,0),Investors_Once[[#This Row],[Injected Capital Post Money Evaluation]]+Investors_Once[[#This Row],[Operations Net]],""),"")</f>
        <v/>
      </c>
      <c r="CA54" s="18" t="str">
        <f>IFERROR(IF(EOMONTH(Investors_Once[[#This Row],[Vesting Date with Milestone Clause]],0)=EOMONTH(FY05_M06,0),Investors_Once[[#This Row],[Injected Capital Post Money Evaluation]]+Investors_Once[[#This Row],[Operations Net]],""),"")</f>
        <v/>
      </c>
      <c r="CB54" s="18" t="str">
        <f>IFERROR(IF(EOMONTH(Investors_Once[[#This Row],[Vesting Date with Milestone Clause]],0)=EOMONTH(FY05_M07,0),Investors_Once[[#This Row],[Injected Capital Post Money Evaluation]]+Investors_Once[[#This Row],[Operations Net]],""),"")</f>
        <v/>
      </c>
      <c r="CC54" s="18" t="str">
        <f>IFERROR(IF(EOMONTH(Investors_Once[[#This Row],[Vesting Date with Milestone Clause]],0)=EOMONTH(FY05_M08,0),Investors_Once[[#This Row],[Injected Capital Post Money Evaluation]]+Investors_Once[[#This Row],[Operations Net]],""),"")</f>
        <v/>
      </c>
      <c r="CD54" s="18" t="str">
        <f>IFERROR(IF(EOMONTH(Investors_Once[[#This Row],[Vesting Date with Milestone Clause]],0)=EOMONTH(FY05_M09,0),Investors_Once[[#This Row],[Injected Capital Post Money Evaluation]]+Investors_Once[[#This Row],[Operations Net]],""),"")</f>
        <v/>
      </c>
      <c r="CE54" s="18" t="str">
        <f>IFERROR(IF(EOMONTH(Investors_Once[[#This Row],[Vesting Date with Milestone Clause]],0)=EOMONTH(FY05_M10,0),Investors_Once[[#This Row],[Injected Capital Post Money Evaluation]]+Investors_Once[[#This Row],[Operations Net]],""),"")</f>
        <v/>
      </c>
      <c r="CF54" s="18" t="str">
        <f>IFERROR(IF(EOMONTH(Investors_Once[[#This Row],[Vesting Date with Milestone Clause]],0)=EOMONTH(FY05_M11,0),Investors_Once[[#This Row],[Injected Capital Post Money Evaluation]]+Investors_Once[[#This Row],[Operations Net]],""),"")</f>
        <v/>
      </c>
      <c r="CG54" s="18" t="str">
        <f>IFERROR(IF(EOMONTH(Investors_Once[[#This Row],[Vesting Date with Milestone Clause]],0)=EOMONTH(FY05_M12,0),Investors_Once[[#This Row],[Injected Capital Post Money Evaluation]]+Investors_Once[[#This Row],[Operations Net]],""),"")</f>
        <v/>
      </c>
      <c r="CH54" s="18" t="str" cm="1">
        <f t="array" ref="CH54">IFERROR(IF(EOMONTH(Investors_Once[[#This Row],[Vesting Date with Milestone Clause]],0)=EOMONTH(FY06_M1,0),Investors_Once[[#This Row],[Injected Capital Post Money Evaluation]]+Investors_Once[[#This Row],[Operations Net]],""),"")</f>
        <v/>
      </c>
      <c r="CI54" s="18" t="str">
        <f>IFERROR(IF(EOMONTH(Investors_Once[[#This Row],[Vesting Date with Milestone Clause]],0)=EOMONTH(FY06_M02,0),Investors_Once[[#This Row],[Injected Capital Post Money Evaluation]]+Investors_Once[[#This Row],[Operations Net]],""),"")</f>
        <v/>
      </c>
      <c r="CJ54" s="18" t="str">
        <f>IFERROR(IF(EOMONTH(Investors_Once[[#This Row],[Vesting Date with Milestone Clause]],0)=EOMONTH(FY06_M03,0),Investors_Once[[#This Row],[Injected Capital Post Money Evaluation]]+Investors_Once[[#This Row],[Operations Net]],""),"")</f>
        <v/>
      </c>
      <c r="CK54" s="18" t="str">
        <f>IFERROR(IF(EOMONTH(Investors_Once[[#This Row],[Vesting Date with Milestone Clause]],0)=EOMONTH(FY06_M04,0),Investors_Once[[#This Row],[Injected Capital Post Money Evaluation]]+Investors_Once[[#This Row],[Operations Net]],""),"")</f>
        <v/>
      </c>
      <c r="CL54" s="18" t="str">
        <f>IFERROR(IF(EOMONTH(Investors_Once[[#This Row],[Vesting Date with Milestone Clause]],0)=EOMONTH(FY06_M05,0),Investors_Once[[#This Row],[Injected Capital Post Money Evaluation]]+Investors_Once[[#This Row],[Operations Net]],""),"")</f>
        <v/>
      </c>
      <c r="CM54" s="18" t="str">
        <f>IFERROR(IF(EOMONTH(Investors_Once[[#This Row],[Vesting Date with Milestone Clause]],0)=EOMONTH(FY06_M06,0),Investors_Once[[#This Row],[Injected Capital Post Money Evaluation]]+Investors_Once[[#This Row],[Operations Net]],""),"")</f>
        <v/>
      </c>
      <c r="CN54" s="18" t="str">
        <f>IFERROR(IF(EOMONTH(Investors_Once[[#This Row],[Vesting Date with Milestone Clause]],0)=EOMONTH(FY06_M07,0),Investors_Once[[#This Row],[Injected Capital Post Money Evaluation]]+Investors_Once[[#This Row],[Operations Net]],""),"")</f>
        <v/>
      </c>
      <c r="CO54" s="18" t="str">
        <f>IFERROR(IF(EOMONTH(Investors_Once[[#This Row],[Vesting Date with Milestone Clause]],0)=EOMONTH(FY06_M08,0),Investors_Once[[#This Row],[Injected Capital Post Money Evaluation]]+Investors_Once[[#This Row],[Operations Net]],""),"")</f>
        <v/>
      </c>
      <c r="CP54" s="18" t="str">
        <f>IFERROR(IF(EOMONTH(Investors_Once[[#This Row],[Vesting Date with Milestone Clause]],0)=EOMONTH(FY06_M09,0),Investors_Once[[#This Row],[Injected Capital Post Money Evaluation]]+Investors_Once[[#This Row],[Operations Net]],""),"")</f>
        <v/>
      </c>
      <c r="CQ54" s="18" t="str">
        <f>IFERROR(IF(EOMONTH(Investors_Once[[#This Row],[Vesting Date with Milestone Clause]],0)=EOMONTH(FY06_M10,0),Investors_Once[[#This Row],[Injected Capital Post Money Evaluation]]+Investors_Once[[#This Row],[Operations Net]],""),"")</f>
        <v/>
      </c>
      <c r="CR54" s="18" t="str">
        <f>IFERROR(IF(EOMONTH(Investors_Once[[#This Row],[Vesting Date with Milestone Clause]],0)=EOMONTH(FY06_M11,0),Investors_Once[[#This Row],[Injected Capital Post Money Evaluation]]+Investors_Once[[#This Row],[Operations Net]],""),"")</f>
        <v/>
      </c>
      <c r="CS54" s="18" t="str">
        <f>IFERROR(IF(EOMONTH(Investors_Once[[#This Row],[Vesting Date with Milestone Clause]],0)=EOMONTH(FY06_M12,0),Investors_Once[[#This Row],[Injected Capital Post Money Evaluation]]+Investors_Once[[#This Row],[Operations Net]],""),"")</f>
        <v/>
      </c>
    </row>
    <row r="55" spans="2:97" x14ac:dyDescent="0.25">
      <c r="B55" s="6" t="s">
        <v>174</v>
      </c>
      <c r="C55" s="6" t="s">
        <v>170</v>
      </c>
      <c r="D55" s="11"/>
      <c r="E55" s="48" t="str">
        <f>IF(ISBLANK(Investors_Once[[#This Row],[Vesting Date with Milestone Clause]]),"",EOMONTH(Investors_Once[[#This Row],[Vesting Date with Milestone Clause]],0))</f>
        <v/>
      </c>
      <c r="F55" s="24"/>
      <c r="G55" s="24"/>
      <c r="H55" s="31"/>
      <c r="I55" s="24"/>
      <c r="J55" s="24"/>
      <c r="K55" s="24"/>
      <c r="L55" s="24"/>
      <c r="M55" s="55"/>
      <c r="N55" s="24"/>
      <c r="O55" s="24"/>
      <c r="P55" s="24"/>
      <c r="Q55" s="29">
        <f>Investors_Once[[#This Row],[Injected Capital Post Money Evaluation]]+Investors_Once[[#This Row],[Investment Discounted From Future Priced Round]]/(1-Investors_Once[[#This Row],[% Discount from Round once the round is Priced]])</f>
        <v>0</v>
      </c>
      <c r="R55" s="29">
        <f>SUM(Investors_Once[[#This Row],[Active Investor IP Value Created Equity]],Investors_Once[[#This Row],[Sweat Equity IP Value Contributed(alternative to Salary)]],Investors_Once[[#This Row],[Assets With Position ]])+Investors_Once[[#This Row],[Reserve Value Without Position]]</f>
        <v>0</v>
      </c>
      <c r="S55"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55"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55"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55"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55"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55" s="10">
        <f>YEAR(Investors_Once[[#This Row],[Vesting Date with Milestone Clause]])</f>
        <v>1900</v>
      </c>
      <c r="Y55" s="10">
        <f>MONTH(Investors_Once[[#This Row],[Vesting Date with Milestone Clause]])</f>
        <v>1</v>
      </c>
      <c r="Z55" s="10" t="str">
        <f>IFERROR(IF(EOMONTH(Investors_Once[[#This Row],[Vesting Date with Milestone Clause]],0)=EOMONTH(FY01_M01,0),Investors_Once[[#This Row],[Injected Capital Post Money Evaluation]],""),"")</f>
        <v/>
      </c>
      <c r="AA55" s="10" t="str">
        <f>IFERROR(IF(EOMONTH(Investors_Once[[#This Row],[Vesting Date with Milestone Clause]],0)=EOMONTH(FY01_M02,0),Investors_Once[[#This Row],[Injected Capital Post Money Evaluation]]+Investors_Once[[#This Row],[Operations Net]],""),"")</f>
        <v/>
      </c>
      <c r="AB55" s="10" t="str">
        <f>IFERROR(IF(EOMONTH(Investors_Once[[#This Row],[Vesting Date with Milestone Clause]],0)=EOMONTH(FY01_M03,0),Investors_Once[[#This Row],[Injected Capital Post Money Evaluation]]+Investors_Once[[#This Row],[Operations Net]],""),"")</f>
        <v/>
      </c>
      <c r="AC55" s="10" t="str">
        <f>IFERROR(IF(EOMONTH(Investors_Once[[#This Row],[Vesting Date with Milestone Clause]],0)=EOMONTH(FY01_M04,0),Investors_Once[[#This Row],[Injected Capital Post Money Evaluation]]+Investors_Once[[#This Row],[Operations Net]],""),"")</f>
        <v/>
      </c>
      <c r="AD55" s="10" t="str">
        <f>IFERROR(IF(EOMONTH(Investors_Once[[#This Row],[Vesting Date with Milestone Clause]],0)=EOMONTH(FY01_M05,0),Investors_Once[[#This Row],[Injected Capital Post Money Evaluation]]+Investors_Once[[#This Row],[Operations Net]],""),"")</f>
        <v/>
      </c>
      <c r="AE55" s="10" t="str">
        <f>IFERROR(IF(EOMONTH(Investors_Once[[#This Row],[Vesting Date with Milestone Clause]],0)=EOMONTH(FY01_M06,0),Investors_Once[[#This Row],[Injected Capital Post Money Evaluation]]+Investors_Once[[#This Row],[Operations Net]],""),"")</f>
        <v/>
      </c>
      <c r="AF55" s="10" t="str">
        <f>IFERROR(IF(EOMONTH(Investors_Once[[#This Row],[Vesting Date with Milestone Clause]],0)=EOMONTH(FY01_M07,0),Investors_Once[[#This Row],[Injected Capital Post Money Evaluation]]+Investors_Once[[#This Row],[Operations Net]],""),"")</f>
        <v/>
      </c>
      <c r="AG55" s="10" t="str">
        <f>IFERROR(IF(EOMONTH(Investors_Once[[#This Row],[Vesting Date with Milestone Clause]],0)=EOMONTH(FY01_M08,0),Investors_Once[[#This Row],[Injected Capital Post Money Evaluation]]+Investors_Once[[#This Row],[Operations Net]],""),"")</f>
        <v/>
      </c>
      <c r="AH55" s="10" t="str">
        <f>IFERROR(IF(EOMONTH(Investors_Once[[#This Row],[Vesting Date with Milestone Clause]],0)=EOMONTH(FY01_M09,0),Investors_Once[[#This Row],[Injected Capital Post Money Evaluation]]+Investors_Once[[#This Row],[Operations Net]],""),"")</f>
        <v/>
      </c>
      <c r="AI55" s="10" t="str">
        <f>IFERROR(IF(EOMONTH(Investors_Once[[#This Row],[Vesting Date with Milestone Clause]],0)=EOMONTH(FY01_M10,0),Investors_Once[[#This Row],[Injected Capital Post Money Evaluation]]+Investors_Once[[#This Row],[Operations Net]],""),"")</f>
        <v/>
      </c>
      <c r="AJ55" s="10" t="str">
        <f>IFERROR(IF(EOMONTH(Investors_Once[[#This Row],[Vesting Date with Milestone Clause]],0)=EOMONTH(FY01_M11,0),Investors_Once[[#This Row],[Injected Capital Post Money Evaluation]]+Investors_Once[[#This Row],[Operations Net]],""),"")</f>
        <v/>
      </c>
      <c r="AK55" s="10" t="str">
        <f>IFERROR(IF(EOMONTH(Investors_Once[[#This Row],[Vesting Date with Milestone Clause]],0)=EOMONTH(FY01_M12,0),Investors_Once[[#This Row],[Injected Capital Post Money Evaluation]]+Investors_Once[[#This Row],[Operations Net]],""),"")</f>
        <v/>
      </c>
      <c r="AL55" s="10" t="str">
        <f>IFERROR(IF(EOMONTH(Investors_Once[[#This Row],[Vesting Date with Milestone Clause]],0)=EOMONTH(FY02_M01,0),Investors_Once[[#This Row],[Injected Capital Post Money Evaluation]]+Investors_Once[[#This Row],[Operations Net]],""),"")</f>
        <v/>
      </c>
      <c r="AM55" s="10" t="str">
        <f>IFERROR(IF(EOMONTH(Investors_Once[[#This Row],[Vesting Date with Milestone Clause]],0)=EOMONTH(FY02_M02,0),Investors_Once[[#This Row],[Injected Capital Post Money Evaluation]]+Investors_Once[[#This Row],[Operations Net]],""),"")</f>
        <v/>
      </c>
      <c r="AN55" s="10" t="str">
        <f>IFERROR(IF(EOMONTH(Investors_Once[[#This Row],[Vesting Date with Milestone Clause]],0)=EOMONTH(FY02_M03,0),Investors_Once[[#This Row],[Injected Capital Post Money Evaluation]]+Investors_Once[[#This Row],[Operations Net]],""),"")</f>
        <v/>
      </c>
      <c r="AO55" s="10" t="str">
        <f>IFERROR(IF(EOMONTH(Investors_Once[[#This Row],[Vesting Date with Milestone Clause]],0)=EOMONTH(FY02_M04,0),Investors_Once[[#This Row],[Injected Capital Post Money Evaluation]]+Investors_Once[[#This Row],[Operations Net]],""),"")</f>
        <v/>
      </c>
      <c r="AP55" s="10" t="str">
        <f>IFERROR(IF(EOMONTH(Investors_Once[[#This Row],[Vesting Date with Milestone Clause]],0)=EOMONTH(FY02_M05,0),Investors_Once[[#This Row],[Injected Capital Post Money Evaluation]]+Investors_Once[[#This Row],[Operations Net]],""),"")</f>
        <v/>
      </c>
      <c r="AQ55" s="10" t="str">
        <f>IFERROR(IF(EOMONTH(Investors_Once[[#This Row],[Vesting Date with Milestone Clause]],0)=EOMONTH(FY02_M06,0),Investors_Once[[#This Row],[Injected Capital Post Money Evaluation]]+Investors_Once[[#This Row],[Operations Net]],""),"")</f>
        <v/>
      </c>
      <c r="AR55" s="10" t="str">
        <f>IFERROR(IF(EOMONTH(Investors_Once[[#This Row],[Vesting Date with Milestone Clause]],0)=EOMONTH(FY02_M07,0),Investors_Once[[#This Row],[Injected Capital Post Money Evaluation]]+Investors_Once[[#This Row],[Operations Net]],""),"")</f>
        <v/>
      </c>
      <c r="AS55" s="10" t="str">
        <f>IFERROR(IF(EOMONTH(Investors_Once[[#This Row],[Vesting Date with Milestone Clause]],0)=EOMONTH(FY02_M08,0),Investors_Once[[#This Row],[Injected Capital Post Money Evaluation]]+Investors_Once[[#This Row],[Operations Net]],""),"")</f>
        <v/>
      </c>
      <c r="AT55" s="10" t="str">
        <f>IFERROR(IF(EOMONTH(Investors_Once[[#This Row],[Vesting Date with Milestone Clause]],0)=EOMONTH(FY02_M09,0),Investors_Once[[#This Row],[Injected Capital Post Money Evaluation]]+Investors_Once[[#This Row],[Operations Net]],""),"")</f>
        <v/>
      </c>
      <c r="AU55" s="10" t="str">
        <f>IFERROR(IF(EOMONTH(Investors_Once[[#This Row],[Vesting Date with Milestone Clause]],0)=EOMONTH(FY02_M10,0),Investors_Once[[#This Row],[Injected Capital Post Money Evaluation]]+Investors_Once[[#This Row],[Operations Net]],""),"")</f>
        <v/>
      </c>
      <c r="AV55" s="10" t="str">
        <f>IFERROR(IF(EOMONTH(Investors_Once[[#This Row],[Vesting Date with Milestone Clause]],0)=EOMONTH(FY02_M11,0),Investors_Once[[#This Row],[Injected Capital Post Money Evaluation]]+Investors_Once[[#This Row],[Operations Net]],""),"")</f>
        <v/>
      </c>
      <c r="AW55" s="10" t="str">
        <f>IFERROR(IF(EOMONTH(Investors_Once[[#This Row],[Vesting Date with Milestone Clause]],0)=EOMONTH(FY02_M12,0),Investors_Once[[#This Row],[Injected Capital Post Money Evaluation]]+Investors_Once[[#This Row],[Operations Net]],""),"")</f>
        <v/>
      </c>
      <c r="AX55" s="10" t="str" cm="1">
        <f t="array" ref="AX55">IFERROR(IF(EOMONTH(Investors_Once[[#This Row],[Vesting Date with Milestone Clause]],0)=EOMONTH(FY03_M1,0),Investors_Once[[#This Row],[Injected Capital Post Money Evaluation]]+Investors_Once[[#This Row],[Operations Net]],""),"")</f>
        <v/>
      </c>
      <c r="AY55" s="10" t="str">
        <f>IFERROR(IF(EOMONTH(Investors_Once[[#This Row],[Vesting Date with Milestone Clause]],0)=EOMONTH(FY03_M02,0),Investors_Once[[#This Row],[Injected Capital Post Money Evaluation]]+Investors_Once[[#This Row],[Operations Net]],""),"")</f>
        <v/>
      </c>
      <c r="AZ55" s="10" t="str">
        <f>IFERROR(IF(EOMONTH(Investors_Once[[#This Row],[Vesting Date with Milestone Clause]],0)=EOMONTH(FY03_M03,0),Investors_Once[[#This Row],[Injected Capital Post Money Evaluation]]+Investors_Once[[#This Row],[Operations Net]],""),"")</f>
        <v/>
      </c>
      <c r="BA55" s="10" t="str">
        <f>IFERROR(IF(EOMONTH(Investors_Once[[#This Row],[Vesting Date with Milestone Clause]],0)=EOMONTH(FY03_M04,0),Investors_Once[[#This Row],[Injected Capital Post Money Evaluation]]+Investors_Once[[#This Row],[Operations Net]],""),"")</f>
        <v/>
      </c>
      <c r="BB55" s="10" t="str">
        <f>IFERROR(IF(EOMONTH(Investors_Once[[#This Row],[Vesting Date with Milestone Clause]],0)=EOMONTH(FY03_M05,0),Investors_Once[[#This Row],[Injected Capital Post Money Evaluation]]+Investors_Once[[#This Row],[Operations Net]],""),"")</f>
        <v/>
      </c>
      <c r="BC55" s="10" t="str">
        <f>IFERROR(IF(EOMONTH(Investors_Once[[#This Row],[Vesting Date with Milestone Clause]],0)=EOMONTH(FY03_M06,0),Investors_Once[[#This Row],[Injected Capital Post Money Evaluation]]+Investors_Once[[#This Row],[Operations Net]],""),"")</f>
        <v/>
      </c>
      <c r="BD55" s="10" t="str">
        <f>IFERROR(IF(EOMONTH(Investors_Once[[#This Row],[Vesting Date with Milestone Clause]],0)=EOMONTH(FY03_M07,0),Investors_Once[[#This Row],[Injected Capital Post Money Evaluation]]+Investors_Once[[#This Row],[Operations Net]],""),"")</f>
        <v/>
      </c>
      <c r="BE55" s="10" t="str">
        <f>IFERROR(IF(EOMONTH(Investors_Once[[#This Row],[Vesting Date with Milestone Clause]],0)=EOMONTH(FY03_M08,0),Investors_Once[[#This Row],[Injected Capital Post Money Evaluation]]+Investors_Once[[#This Row],[Operations Net]],""),"")</f>
        <v/>
      </c>
      <c r="BF55" s="10" t="str">
        <f>IFERROR(IF(EOMONTH(Investors_Once[[#This Row],[Vesting Date with Milestone Clause]],0)=EOMONTH(FY03_M09,0),Investors_Once[[#This Row],[Injected Capital Post Money Evaluation]]+Investors_Once[[#This Row],[Operations Net]],""),"")</f>
        <v/>
      </c>
      <c r="BG55" s="10" t="str">
        <f>IFERROR(IF(EOMONTH(Investors_Once[[#This Row],[Vesting Date with Milestone Clause]],0)=EOMONTH(FY03_M10,0),Investors_Once[[#This Row],[Injected Capital Post Money Evaluation]]+Investors_Once[[#This Row],[Operations Net]],""),"")</f>
        <v/>
      </c>
      <c r="BH55" s="10" t="str">
        <f>IFERROR(IF(EOMONTH(Investors_Once[[#This Row],[Vesting Date with Milestone Clause]],0)=EOMONTH(FY03_M11,0),Investors_Once[[#This Row],[Injected Capital Post Money Evaluation]]+Investors_Once[[#This Row],[Operations Net]],""),"")</f>
        <v/>
      </c>
      <c r="BI55" s="10" t="str">
        <f>IFERROR(IF(EOMONTH(Investors_Once[[#This Row],[Vesting Date with Milestone Clause]],0)=EOMONTH(FY03_M12,0),Investors_Once[[#This Row],[Injected Capital Post Money Evaluation]]+Investors_Once[[#This Row],[Operations Net]],""),"")</f>
        <v/>
      </c>
      <c r="BJ55" s="18" t="str" cm="1">
        <f t="array" ref="BJ55">IFERROR(IF(EOMONTH(Investors_Once[[#This Row],[Vesting Date with Milestone Clause]],0)=EOMONTH(FY04_M1,0),Investors_Once[[#This Row],[Injected Capital Post Money Evaluation]]+Investors_Once[[#This Row],[Operations Net]],""),"")</f>
        <v/>
      </c>
      <c r="BK55" s="18" t="str">
        <f>IFERROR(IF(EOMONTH(Investors_Once[[#This Row],[Vesting Date with Milestone Clause]],0)=EOMONTH(FY04_M02,0),Investors_Once[[#This Row],[Injected Capital Post Money Evaluation]]+Investors_Once[[#This Row],[Operations Net]],""),"")</f>
        <v/>
      </c>
      <c r="BL55" s="18" t="str">
        <f>IFERROR(IF(EOMONTH(Investors_Once[[#This Row],[Vesting Date with Milestone Clause]],0)=EOMONTH(FY04_M03,0),Investors_Once[[#This Row],[Injected Capital Post Money Evaluation]]+Investors_Once[[#This Row],[Operations Net]],""),"")</f>
        <v/>
      </c>
      <c r="BM55" s="18" t="str">
        <f>IFERROR(IF(EOMONTH(Investors_Once[[#This Row],[Vesting Date with Milestone Clause]],0)=EOMONTH(FY04_M04,0),Investors_Once[[#This Row],[Injected Capital Post Money Evaluation]]+Investors_Once[[#This Row],[Operations Net]],""),"")</f>
        <v/>
      </c>
      <c r="BN55" s="18" t="str">
        <f>IFERROR(IF(EOMONTH(Investors_Once[[#This Row],[Vesting Date with Milestone Clause]],0)=EOMONTH(FY04_M05,0),Investors_Once[[#This Row],[Injected Capital Post Money Evaluation]]+Investors_Once[[#This Row],[Operations Net]],""),"")</f>
        <v/>
      </c>
      <c r="BO55" s="18" t="str">
        <f>IFERROR(IF(EOMONTH(Investors_Once[[#This Row],[Vesting Date with Milestone Clause]],0)=EOMONTH(FY04_M06,0),Investors_Once[[#This Row],[Injected Capital Post Money Evaluation]]+Investors_Once[[#This Row],[Operations Net]],""),"")</f>
        <v/>
      </c>
      <c r="BP55" s="18" t="str">
        <f>IFERROR(IF(EOMONTH(Investors_Once[[#This Row],[Vesting Date with Milestone Clause]],0)=EOMONTH(FY04_M07,0),Investors_Once[[#This Row],[Injected Capital Post Money Evaluation]]+Investors_Once[[#This Row],[Operations Net]],""),"")</f>
        <v/>
      </c>
      <c r="BQ55" s="18" t="str">
        <f>IFERROR(IF(EOMONTH(Investors_Once[[#This Row],[Vesting Date with Milestone Clause]],0)=EOMONTH(FY04_M08,0),Investors_Once[[#This Row],[Injected Capital Post Money Evaluation]]+Investors_Once[[#This Row],[Operations Net]],""),"")</f>
        <v/>
      </c>
      <c r="BR55" s="18" t="str">
        <f>IFERROR(IF(EOMONTH(Investors_Once[[#This Row],[Vesting Date with Milestone Clause]],0)=EOMONTH(FY04_M09,0),Investors_Once[[#This Row],[Injected Capital Post Money Evaluation]]+Investors_Once[[#This Row],[Operations Net]],""),"")</f>
        <v/>
      </c>
      <c r="BS55" s="18" t="str">
        <f>IFERROR(IF(EOMONTH(Investors_Once[[#This Row],[Vesting Date with Milestone Clause]],0)=EOMONTH(FY04_M10,0),Investors_Once[[#This Row],[Injected Capital Post Money Evaluation]]+Investors_Once[[#This Row],[Operations Net]],""),"")</f>
        <v/>
      </c>
      <c r="BT55" s="18" t="str">
        <f>IFERROR(IF(EOMONTH(Investors_Once[[#This Row],[Vesting Date with Milestone Clause]],0)=EOMONTH(FY04_M11,0),Investors_Once[[#This Row],[Injected Capital Post Money Evaluation]]+Investors_Once[[#This Row],[Operations Net]],""),"")</f>
        <v/>
      </c>
      <c r="BU55" s="18" t="str">
        <f>IFERROR(IF(EOMONTH(Investors_Once[[#This Row],[Vesting Date with Milestone Clause]],0)=EOMONTH(FY04_M12,0),Investors_Once[[#This Row],[Injected Capital Post Money Evaluation]]+Investors_Once[[#This Row],[Operations Net]],""),"")</f>
        <v/>
      </c>
      <c r="BV55" s="18" t="str" cm="1">
        <f t="array" ref="BV55">IFERROR(IF(EOMONTH(Investors_Once[[#This Row],[Vesting Date with Milestone Clause]],0)=EOMONTH(FY05_M1,0),Investors_Once[[#This Row],[Injected Capital Post Money Evaluation]]+Investors_Once[[#This Row],[Operations Net]],""),"")</f>
        <v/>
      </c>
      <c r="BW55" s="18" t="str">
        <f>IFERROR(IF(EOMONTH(Investors_Once[[#This Row],[Vesting Date with Milestone Clause]],0)=EOMONTH(FY05_M02,0),Investors_Once[[#This Row],[Injected Capital Post Money Evaluation]]+Investors_Once[[#This Row],[Operations Net]],""),"")</f>
        <v/>
      </c>
      <c r="BX55" s="18" t="str">
        <f>IFERROR(IF(EOMONTH(Investors_Once[[#This Row],[Vesting Date with Milestone Clause]],0)=EOMONTH(FY05_M03,0),Investors_Once[[#This Row],[Injected Capital Post Money Evaluation]]+Investors_Once[[#This Row],[Operations Net]],""),"")</f>
        <v/>
      </c>
      <c r="BY55" s="18" t="str">
        <f>IFERROR(IF(EOMONTH(Investors_Once[[#This Row],[Vesting Date with Milestone Clause]],0)=EOMONTH(FY05_M04,0),Investors_Once[[#This Row],[Injected Capital Post Money Evaluation]]+Investors_Once[[#This Row],[Operations Net]],""),"")</f>
        <v/>
      </c>
      <c r="BZ55" s="18" t="str">
        <f>IFERROR(IF(EOMONTH(Investors_Once[[#This Row],[Vesting Date with Milestone Clause]],0)=EOMONTH(FY05_M05,0),Investors_Once[[#This Row],[Injected Capital Post Money Evaluation]]+Investors_Once[[#This Row],[Operations Net]],""),"")</f>
        <v/>
      </c>
      <c r="CA55" s="18" t="str">
        <f>IFERROR(IF(EOMONTH(Investors_Once[[#This Row],[Vesting Date with Milestone Clause]],0)=EOMONTH(FY05_M06,0),Investors_Once[[#This Row],[Injected Capital Post Money Evaluation]]+Investors_Once[[#This Row],[Operations Net]],""),"")</f>
        <v/>
      </c>
      <c r="CB55" s="18" t="str">
        <f>IFERROR(IF(EOMONTH(Investors_Once[[#This Row],[Vesting Date with Milestone Clause]],0)=EOMONTH(FY05_M07,0),Investors_Once[[#This Row],[Injected Capital Post Money Evaluation]]+Investors_Once[[#This Row],[Operations Net]],""),"")</f>
        <v/>
      </c>
      <c r="CC55" s="18" t="str">
        <f>IFERROR(IF(EOMONTH(Investors_Once[[#This Row],[Vesting Date with Milestone Clause]],0)=EOMONTH(FY05_M08,0),Investors_Once[[#This Row],[Injected Capital Post Money Evaluation]]+Investors_Once[[#This Row],[Operations Net]],""),"")</f>
        <v/>
      </c>
      <c r="CD55" s="18" t="str">
        <f>IFERROR(IF(EOMONTH(Investors_Once[[#This Row],[Vesting Date with Milestone Clause]],0)=EOMONTH(FY05_M09,0),Investors_Once[[#This Row],[Injected Capital Post Money Evaluation]]+Investors_Once[[#This Row],[Operations Net]],""),"")</f>
        <v/>
      </c>
      <c r="CE55" s="18" t="str">
        <f>IFERROR(IF(EOMONTH(Investors_Once[[#This Row],[Vesting Date with Milestone Clause]],0)=EOMONTH(FY05_M10,0),Investors_Once[[#This Row],[Injected Capital Post Money Evaluation]]+Investors_Once[[#This Row],[Operations Net]],""),"")</f>
        <v/>
      </c>
      <c r="CF55" s="18" t="str">
        <f>IFERROR(IF(EOMONTH(Investors_Once[[#This Row],[Vesting Date with Milestone Clause]],0)=EOMONTH(FY05_M11,0),Investors_Once[[#This Row],[Injected Capital Post Money Evaluation]]+Investors_Once[[#This Row],[Operations Net]],""),"")</f>
        <v/>
      </c>
      <c r="CG55" s="18" t="str">
        <f>IFERROR(IF(EOMONTH(Investors_Once[[#This Row],[Vesting Date with Milestone Clause]],0)=EOMONTH(FY05_M12,0),Investors_Once[[#This Row],[Injected Capital Post Money Evaluation]]+Investors_Once[[#This Row],[Operations Net]],""),"")</f>
        <v/>
      </c>
      <c r="CH55" s="18" t="str" cm="1">
        <f t="array" ref="CH55">IFERROR(IF(EOMONTH(Investors_Once[[#This Row],[Vesting Date with Milestone Clause]],0)=EOMONTH(FY06_M1,0),Investors_Once[[#This Row],[Injected Capital Post Money Evaluation]]+Investors_Once[[#This Row],[Operations Net]],""),"")</f>
        <v/>
      </c>
      <c r="CI55" s="18" t="str">
        <f>IFERROR(IF(EOMONTH(Investors_Once[[#This Row],[Vesting Date with Milestone Clause]],0)=EOMONTH(FY06_M02,0),Investors_Once[[#This Row],[Injected Capital Post Money Evaluation]]+Investors_Once[[#This Row],[Operations Net]],""),"")</f>
        <v/>
      </c>
      <c r="CJ55" s="18" t="str">
        <f>IFERROR(IF(EOMONTH(Investors_Once[[#This Row],[Vesting Date with Milestone Clause]],0)=EOMONTH(FY06_M03,0),Investors_Once[[#This Row],[Injected Capital Post Money Evaluation]]+Investors_Once[[#This Row],[Operations Net]],""),"")</f>
        <v/>
      </c>
      <c r="CK55" s="18" t="str">
        <f>IFERROR(IF(EOMONTH(Investors_Once[[#This Row],[Vesting Date with Milestone Clause]],0)=EOMONTH(FY06_M04,0),Investors_Once[[#This Row],[Injected Capital Post Money Evaluation]]+Investors_Once[[#This Row],[Operations Net]],""),"")</f>
        <v/>
      </c>
      <c r="CL55" s="18" t="str">
        <f>IFERROR(IF(EOMONTH(Investors_Once[[#This Row],[Vesting Date with Milestone Clause]],0)=EOMONTH(FY06_M05,0),Investors_Once[[#This Row],[Injected Capital Post Money Evaluation]]+Investors_Once[[#This Row],[Operations Net]],""),"")</f>
        <v/>
      </c>
      <c r="CM55" s="18" t="str">
        <f>IFERROR(IF(EOMONTH(Investors_Once[[#This Row],[Vesting Date with Milestone Clause]],0)=EOMONTH(FY06_M06,0),Investors_Once[[#This Row],[Injected Capital Post Money Evaluation]]+Investors_Once[[#This Row],[Operations Net]],""),"")</f>
        <v/>
      </c>
      <c r="CN55" s="18" t="str">
        <f>IFERROR(IF(EOMONTH(Investors_Once[[#This Row],[Vesting Date with Milestone Clause]],0)=EOMONTH(FY06_M07,0),Investors_Once[[#This Row],[Injected Capital Post Money Evaluation]]+Investors_Once[[#This Row],[Operations Net]],""),"")</f>
        <v/>
      </c>
      <c r="CO55" s="18" t="str">
        <f>IFERROR(IF(EOMONTH(Investors_Once[[#This Row],[Vesting Date with Milestone Clause]],0)=EOMONTH(FY06_M08,0),Investors_Once[[#This Row],[Injected Capital Post Money Evaluation]]+Investors_Once[[#This Row],[Operations Net]],""),"")</f>
        <v/>
      </c>
      <c r="CP55" s="18" t="str">
        <f>IFERROR(IF(EOMONTH(Investors_Once[[#This Row],[Vesting Date with Milestone Clause]],0)=EOMONTH(FY06_M09,0),Investors_Once[[#This Row],[Injected Capital Post Money Evaluation]]+Investors_Once[[#This Row],[Operations Net]],""),"")</f>
        <v/>
      </c>
      <c r="CQ55" s="18" t="str">
        <f>IFERROR(IF(EOMONTH(Investors_Once[[#This Row],[Vesting Date with Milestone Clause]],0)=EOMONTH(FY06_M10,0),Investors_Once[[#This Row],[Injected Capital Post Money Evaluation]]+Investors_Once[[#This Row],[Operations Net]],""),"")</f>
        <v/>
      </c>
      <c r="CR55" s="18" t="str">
        <f>IFERROR(IF(EOMONTH(Investors_Once[[#This Row],[Vesting Date with Milestone Clause]],0)=EOMONTH(FY06_M11,0),Investors_Once[[#This Row],[Injected Capital Post Money Evaluation]]+Investors_Once[[#This Row],[Operations Net]],""),"")</f>
        <v/>
      </c>
      <c r="CS55" s="18" t="str">
        <f>IFERROR(IF(EOMONTH(Investors_Once[[#This Row],[Vesting Date with Milestone Clause]],0)=EOMONTH(FY06_M12,0),Investors_Once[[#This Row],[Injected Capital Post Money Evaluation]]+Investors_Once[[#This Row],[Operations Net]],""),"")</f>
        <v/>
      </c>
    </row>
    <row r="56" spans="2:97" x14ac:dyDescent="0.25">
      <c r="B56" s="6" t="s">
        <v>175</v>
      </c>
      <c r="C56" s="6" t="s">
        <v>176</v>
      </c>
      <c r="D56" s="11">
        <v>46554</v>
      </c>
      <c r="E56" s="48">
        <f>IF(ISBLANK(Investors_Once[[#This Row],[Vesting Date with Milestone Clause]]),"",EOMONTH(Investors_Once[[#This Row],[Vesting Date with Milestone Clause]],0))</f>
        <v>46568</v>
      </c>
      <c r="F56" s="24">
        <v>1</v>
      </c>
      <c r="G56" s="24"/>
      <c r="H56" s="31"/>
      <c r="I56" s="24"/>
      <c r="J56" s="24"/>
      <c r="K56" s="24"/>
      <c r="L56" s="24"/>
      <c r="M56" s="55"/>
      <c r="N56" s="24"/>
      <c r="O56" s="24"/>
      <c r="P56" s="24"/>
      <c r="Q56" s="29">
        <f>Investors_Once[[#This Row],[Injected Capital Post Money Evaluation]]+Investors_Once[[#This Row],[Investment Discounted From Future Priced Round]]/(1-Investors_Once[[#This Row],[% Discount from Round once the round is Priced]])</f>
        <v>1</v>
      </c>
      <c r="R56" s="29">
        <f>SUM(Investors_Once[[#This Row],[Active Investor IP Value Created Equity]],Investors_Once[[#This Row],[Sweat Equity IP Value Contributed(alternative to Salary)]],Investors_Once[[#This Row],[Assets With Position ]])+Investors_Once[[#This Row],[Reserve Value Without Position]]</f>
        <v>0</v>
      </c>
      <c r="S56"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0.16666666666666666</v>
      </c>
      <c r="T56"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56"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56"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1.3888888888888889E-8</v>
      </c>
      <c r="W56"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56" s="10">
        <f>YEAR(Investors_Once[[#This Row],[Vesting Date with Milestone Clause]])</f>
        <v>2027</v>
      </c>
      <c r="Y56" s="10">
        <f>MONTH(Investors_Once[[#This Row],[Vesting Date with Milestone Clause]])</f>
        <v>6</v>
      </c>
      <c r="Z56" s="10" t="str">
        <f>IFERROR(IF(EOMONTH(Investors_Once[[#This Row],[Vesting Date with Milestone Clause]],0)=EOMONTH(FY01_M01,0),Investors_Once[[#This Row],[Injected Capital Post Money Evaluation]],""),"")</f>
        <v/>
      </c>
      <c r="AA56" s="10" t="str">
        <f>IFERROR(IF(EOMONTH(Investors_Once[[#This Row],[Vesting Date with Milestone Clause]],0)=EOMONTH(FY01_M02,0),Investors_Once[[#This Row],[Injected Capital Post Money Evaluation]]+Investors_Once[[#This Row],[Operations Net]],""),"")</f>
        <v/>
      </c>
      <c r="AB56" s="10" t="str">
        <f>IFERROR(IF(EOMONTH(Investors_Once[[#This Row],[Vesting Date with Milestone Clause]],0)=EOMONTH(FY01_M03,0),Investors_Once[[#This Row],[Injected Capital Post Money Evaluation]]+Investors_Once[[#This Row],[Operations Net]],""),"")</f>
        <v/>
      </c>
      <c r="AC56" s="10" t="str">
        <f>IFERROR(IF(EOMONTH(Investors_Once[[#This Row],[Vesting Date with Milestone Clause]],0)=EOMONTH(FY01_M04,0),Investors_Once[[#This Row],[Injected Capital Post Money Evaluation]]+Investors_Once[[#This Row],[Operations Net]],""),"")</f>
        <v/>
      </c>
      <c r="AD56" s="10" t="str">
        <f>IFERROR(IF(EOMONTH(Investors_Once[[#This Row],[Vesting Date with Milestone Clause]],0)=EOMONTH(FY01_M05,0),Investors_Once[[#This Row],[Injected Capital Post Money Evaluation]]+Investors_Once[[#This Row],[Operations Net]],""),"")</f>
        <v/>
      </c>
      <c r="AE56" s="10" t="str">
        <f>IFERROR(IF(EOMONTH(Investors_Once[[#This Row],[Vesting Date with Milestone Clause]],0)=EOMONTH(FY01_M06,0),Investors_Once[[#This Row],[Injected Capital Post Money Evaluation]]+Investors_Once[[#This Row],[Operations Net]],""),"")</f>
        <v/>
      </c>
      <c r="AF56" s="10" t="str">
        <f>IFERROR(IF(EOMONTH(Investors_Once[[#This Row],[Vesting Date with Milestone Clause]],0)=EOMONTH(FY01_M07,0),Investors_Once[[#This Row],[Injected Capital Post Money Evaluation]]+Investors_Once[[#This Row],[Operations Net]],""),"")</f>
        <v/>
      </c>
      <c r="AG56" s="10" t="str">
        <f>IFERROR(IF(EOMONTH(Investors_Once[[#This Row],[Vesting Date with Milestone Clause]],0)=EOMONTH(FY01_M08,0),Investors_Once[[#This Row],[Injected Capital Post Money Evaluation]]+Investors_Once[[#This Row],[Operations Net]],""),"")</f>
        <v/>
      </c>
      <c r="AH56" s="10" t="str">
        <f>IFERROR(IF(EOMONTH(Investors_Once[[#This Row],[Vesting Date with Milestone Clause]],0)=EOMONTH(FY01_M09,0),Investors_Once[[#This Row],[Injected Capital Post Money Evaluation]]+Investors_Once[[#This Row],[Operations Net]],""),"")</f>
        <v/>
      </c>
      <c r="AI56" s="10" t="str">
        <f>IFERROR(IF(EOMONTH(Investors_Once[[#This Row],[Vesting Date with Milestone Clause]],0)=EOMONTH(FY01_M10,0),Investors_Once[[#This Row],[Injected Capital Post Money Evaluation]]+Investors_Once[[#This Row],[Operations Net]],""),"")</f>
        <v/>
      </c>
      <c r="AJ56" s="10" t="str">
        <f>IFERROR(IF(EOMONTH(Investors_Once[[#This Row],[Vesting Date with Milestone Clause]],0)=EOMONTH(FY01_M11,0),Investors_Once[[#This Row],[Injected Capital Post Money Evaluation]]+Investors_Once[[#This Row],[Operations Net]],""),"")</f>
        <v/>
      </c>
      <c r="AK56" s="10" t="str">
        <f>IFERROR(IF(EOMONTH(Investors_Once[[#This Row],[Vesting Date with Milestone Clause]],0)=EOMONTH(FY01_M12,0),Investors_Once[[#This Row],[Injected Capital Post Money Evaluation]]+Investors_Once[[#This Row],[Operations Net]],""),"")</f>
        <v/>
      </c>
      <c r="AL56" s="10" t="str">
        <f>IFERROR(IF(EOMONTH(Investors_Once[[#This Row],[Vesting Date with Milestone Clause]],0)=EOMONTH(FY02_M01,0),Investors_Once[[#This Row],[Injected Capital Post Money Evaluation]]+Investors_Once[[#This Row],[Operations Net]],""),"")</f>
        <v/>
      </c>
      <c r="AM56" s="10" t="str">
        <f>IFERROR(IF(EOMONTH(Investors_Once[[#This Row],[Vesting Date with Milestone Clause]],0)=EOMONTH(FY02_M02,0),Investors_Once[[#This Row],[Injected Capital Post Money Evaluation]]+Investors_Once[[#This Row],[Operations Net]],""),"")</f>
        <v/>
      </c>
      <c r="AN56" s="10" t="str">
        <f>IFERROR(IF(EOMONTH(Investors_Once[[#This Row],[Vesting Date with Milestone Clause]],0)=EOMONTH(FY02_M03,0),Investors_Once[[#This Row],[Injected Capital Post Money Evaluation]]+Investors_Once[[#This Row],[Operations Net]],""),"")</f>
        <v/>
      </c>
      <c r="AO56" s="10" t="str">
        <f>IFERROR(IF(EOMONTH(Investors_Once[[#This Row],[Vesting Date with Milestone Clause]],0)=EOMONTH(FY02_M04,0),Investors_Once[[#This Row],[Injected Capital Post Money Evaluation]]+Investors_Once[[#This Row],[Operations Net]],""),"")</f>
        <v/>
      </c>
      <c r="AP56" s="10" t="str">
        <f>IFERROR(IF(EOMONTH(Investors_Once[[#This Row],[Vesting Date with Milestone Clause]],0)=EOMONTH(FY02_M05,0),Investors_Once[[#This Row],[Injected Capital Post Money Evaluation]]+Investors_Once[[#This Row],[Operations Net]],""),"")</f>
        <v/>
      </c>
      <c r="AQ56" s="10" t="str">
        <f>IFERROR(IF(EOMONTH(Investors_Once[[#This Row],[Vesting Date with Milestone Clause]],0)=EOMONTH(FY02_M06,0),Investors_Once[[#This Row],[Injected Capital Post Money Evaluation]]+Investors_Once[[#This Row],[Operations Net]],""),"")</f>
        <v/>
      </c>
      <c r="AR56" s="10" t="str">
        <f>IFERROR(IF(EOMONTH(Investors_Once[[#This Row],[Vesting Date with Milestone Clause]],0)=EOMONTH(FY02_M07,0),Investors_Once[[#This Row],[Injected Capital Post Money Evaluation]]+Investors_Once[[#This Row],[Operations Net]],""),"")</f>
        <v/>
      </c>
      <c r="AS56" s="10" t="str">
        <f>IFERROR(IF(EOMONTH(Investors_Once[[#This Row],[Vesting Date with Milestone Clause]],0)=EOMONTH(FY02_M08,0),Investors_Once[[#This Row],[Injected Capital Post Money Evaluation]]+Investors_Once[[#This Row],[Operations Net]],""),"")</f>
        <v/>
      </c>
      <c r="AT56" s="10" t="str">
        <f>IFERROR(IF(EOMONTH(Investors_Once[[#This Row],[Vesting Date with Milestone Clause]],0)=EOMONTH(FY02_M09,0),Investors_Once[[#This Row],[Injected Capital Post Money Evaluation]]+Investors_Once[[#This Row],[Operations Net]],""),"")</f>
        <v/>
      </c>
      <c r="AU56" s="10" t="str">
        <f>IFERROR(IF(EOMONTH(Investors_Once[[#This Row],[Vesting Date with Milestone Clause]],0)=EOMONTH(FY02_M10,0),Investors_Once[[#This Row],[Injected Capital Post Money Evaluation]]+Investors_Once[[#This Row],[Operations Net]],""),"")</f>
        <v/>
      </c>
      <c r="AV56" s="10" t="str">
        <f>IFERROR(IF(EOMONTH(Investors_Once[[#This Row],[Vesting Date with Milestone Clause]],0)=EOMONTH(FY02_M11,0),Investors_Once[[#This Row],[Injected Capital Post Money Evaluation]]+Investors_Once[[#This Row],[Operations Net]],""),"")</f>
        <v/>
      </c>
      <c r="AW56" s="10" t="str">
        <f>IFERROR(IF(EOMONTH(Investors_Once[[#This Row],[Vesting Date with Milestone Clause]],0)=EOMONTH(FY02_M12,0),Investors_Once[[#This Row],[Injected Capital Post Money Evaluation]]+Investors_Once[[#This Row],[Operations Net]],""),"")</f>
        <v/>
      </c>
      <c r="AX56" s="10" t="str" cm="1">
        <f t="array" ref="AX56">IFERROR(IF(EOMONTH(Investors_Once[[#This Row],[Vesting Date with Milestone Clause]],0)=EOMONTH(FY03_M1,0),Investors_Once[[#This Row],[Injected Capital Post Money Evaluation]]+Investors_Once[[#This Row],[Operations Net]],""),"")</f>
        <v/>
      </c>
      <c r="AY56" s="10" t="str">
        <f>IFERROR(IF(EOMONTH(Investors_Once[[#This Row],[Vesting Date with Milestone Clause]],0)=EOMONTH(FY03_M02,0),Investors_Once[[#This Row],[Injected Capital Post Money Evaluation]]+Investors_Once[[#This Row],[Operations Net]],""),"")</f>
        <v/>
      </c>
      <c r="AZ56" s="10" t="str">
        <f>IFERROR(IF(EOMONTH(Investors_Once[[#This Row],[Vesting Date with Milestone Clause]],0)=EOMONTH(FY03_M03,0),Investors_Once[[#This Row],[Injected Capital Post Money Evaluation]]+Investors_Once[[#This Row],[Operations Net]],""),"")</f>
        <v/>
      </c>
      <c r="BA56" s="10" t="str">
        <f>IFERROR(IF(EOMONTH(Investors_Once[[#This Row],[Vesting Date with Milestone Clause]],0)=EOMONTH(FY03_M04,0),Investors_Once[[#This Row],[Injected Capital Post Money Evaluation]]+Investors_Once[[#This Row],[Operations Net]],""),"")</f>
        <v/>
      </c>
      <c r="BB56" s="10" t="str">
        <f>IFERROR(IF(EOMONTH(Investors_Once[[#This Row],[Vesting Date with Milestone Clause]],0)=EOMONTH(FY03_M05,0),Investors_Once[[#This Row],[Injected Capital Post Money Evaluation]]+Investors_Once[[#This Row],[Operations Net]],""),"")</f>
        <v/>
      </c>
      <c r="BC56" s="10" t="str">
        <f>IFERROR(IF(EOMONTH(Investors_Once[[#This Row],[Vesting Date with Milestone Clause]],0)=EOMONTH(FY03_M06,0),Investors_Once[[#This Row],[Injected Capital Post Money Evaluation]]+Investors_Once[[#This Row],[Operations Net]],""),"")</f>
        <v/>
      </c>
      <c r="BD56" s="10" t="str">
        <f>IFERROR(IF(EOMONTH(Investors_Once[[#This Row],[Vesting Date with Milestone Clause]],0)=EOMONTH(FY03_M07,0),Investors_Once[[#This Row],[Injected Capital Post Money Evaluation]]+Investors_Once[[#This Row],[Operations Net]],""),"")</f>
        <v/>
      </c>
      <c r="BE56" s="10" t="str">
        <f>IFERROR(IF(EOMONTH(Investors_Once[[#This Row],[Vesting Date with Milestone Clause]],0)=EOMONTH(FY03_M08,0),Investors_Once[[#This Row],[Injected Capital Post Money Evaluation]]+Investors_Once[[#This Row],[Operations Net]],""),"")</f>
        <v/>
      </c>
      <c r="BF56" s="10" t="str">
        <f>IFERROR(IF(EOMONTH(Investors_Once[[#This Row],[Vesting Date with Milestone Clause]],0)=EOMONTH(FY03_M09,0),Investors_Once[[#This Row],[Injected Capital Post Money Evaluation]]+Investors_Once[[#This Row],[Operations Net]],""),"")</f>
        <v/>
      </c>
      <c r="BG56" s="10" t="str">
        <f>IFERROR(IF(EOMONTH(Investors_Once[[#This Row],[Vesting Date with Milestone Clause]],0)=EOMONTH(FY03_M10,0),Investors_Once[[#This Row],[Injected Capital Post Money Evaluation]]+Investors_Once[[#This Row],[Operations Net]],""),"")</f>
        <v/>
      </c>
      <c r="BH56" s="10" t="str">
        <f>IFERROR(IF(EOMONTH(Investors_Once[[#This Row],[Vesting Date with Milestone Clause]],0)=EOMONTH(FY03_M11,0),Investors_Once[[#This Row],[Injected Capital Post Money Evaluation]]+Investors_Once[[#This Row],[Operations Net]],""),"")</f>
        <v/>
      </c>
      <c r="BI56" s="10" t="str">
        <f>IFERROR(IF(EOMONTH(Investors_Once[[#This Row],[Vesting Date with Milestone Clause]],0)=EOMONTH(FY03_M12,0),Investors_Once[[#This Row],[Injected Capital Post Money Evaluation]]+Investors_Once[[#This Row],[Operations Net]],""),"")</f>
        <v/>
      </c>
      <c r="BJ56" s="18" t="str" cm="1">
        <f t="array" ref="BJ56">IFERROR(IF(EOMONTH(Investors_Once[[#This Row],[Vesting Date with Milestone Clause]],0)=EOMONTH(FY04_M1,0),Investors_Once[[#This Row],[Injected Capital Post Money Evaluation]]+Investors_Once[[#This Row],[Operations Net]],""),"")</f>
        <v/>
      </c>
      <c r="BK56" s="18" t="str">
        <f>IFERROR(IF(EOMONTH(Investors_Once[[#This Row],[Vesting Date with Milestone Clause]],0)=EOMONTH(FY04_M02,0),Investors_Once[[#This Row],[Injected Capital Post Money Evaluation]]+Investors_Once[[#This Row],[Operations Net]],""),"")</f>
        <v/>
      </c>
      <c r="BL56" s="18" t="str">
        <f>IFERROR(IF(EOMONTH(Investors_Once[[#This Row],[Vesting Date with Milestone Clause]],0)=EOMONTH(FY04_M03,0),Investors_Once[[#This Row],[Injected Capital Post Money Evaluation]]+Investors_Once[[#This Row],[Operations Net]],""),"")</f>
        <v/>
      </c>
      <c r="BM56" s="18" t="str">
        <f>IFERROR(IF(EOMONTH(Investors_Once[[#This Row],[Vesting Date with Milestone Clause]],0)=EOMONTH(FY04_M04,0),Investors_Once[[#This Row],[Injected Capital Post Money Evaluation]]+Investors_Once[[#This Row],[Operations Net]],""),"")</f>
        <v/>
      </c>
      <c r="BN56" s="18" t="str">
        <f>IFERROR(IF(EOMONTH(Investors_Once[[#This Row],[Vesting Date with Milestone Clause]],0)=EOMONTH(FY04_M05,0),Investors_Once[[#This Row],[Injected Capital Post Money Evaluation]]+Investors_Once[[#This Row],[Operations Net]],""),"")</f>
        <v/>
      </c>
      <c r="BO56" s="18">
        <f>IFERROR(IF(EOMONTH(Investors_Once[[#This Row],[Vesting Date with Milestone Clause]],0)=EOMONTH(FY04_M06,0),Investors_Once[[#This Row],[Injected Capital Post Money Evaluation]]+Investors_Once[[#This Row],[Operations Net]],""),"")</f>
        <v>1</v>
      </c>
      <c r="BP56" s="18" t="str">
        <f>IFERROR(IF(EOMONTH(Investors_Once[[#This Row],[Vesting Date with Milestone Clause]],0)=EOMONTH(FY04_M07,0),Investors_Once[[#This Row],[Injected Capital Post Money Evaluation]]+Investors_Once[[#This Row],[Operations Net]],""),"")</f>
        <v/>
      </c>
      <c r="BQ56" s="18" t="str">
        <f>IFERROR(IF(EOMONTH(Investors_Once[[#This Row],[Vesting Date with Milestone Clause]],0)=EOMONTH(FY04_M08,0),Investors_Once[[#This Row],[Injected Capital Post Money Evaluation]]+Investors_Once[[#This Row],[Operations Net]],""),"")</f>
        <v/>
      </c>
      <c r="BR56" s="18" t="str">
        <f>IFERROR(IF(EOMONTH(Investors_Once[[#This Row],[Vesting Date with Milestone Clause]],0)=EOMONTH(FY04_M09,0),Investors_Once[[#This Row],[Injected Capital Post Money Evaluation]]+Investors_Once[[#This Row],[Operations Net]],""),"")</f>
        <v/>
      </c>
      <c r="BS56" s="18" t="str">
        <f>IFERROR(IF(EOMONTH(Investors_Once[[#This Row],[Vesting Date with Milestone Clause]],0)=EOMONTH(FY04_M10,0),Investors_Once[[#This Row],[Injected Capital Post Money Evaluation]]+Investors_Once[[#This Row],[Operations Net]],""),"")</f>
        <v/>
      </c>
      <c r="BT56" s="18" t="str">
        <f>IFERROR(IF(EOMONTH(Investors_Once[[#This Row],[Vesting Date with Milestone Clause]],0)=EOMONTH(FY04_M11,0),Investors_Once[[#This Row],[Injected Capital Post Money Evaluation]]+Investors_Once[[#This Row],[Operations Net]],""),"")</f>
        <v/>
      </c>
      <c r="BU56" s="18" t="str">
        <f>IFERROR(IF(EOMONTH(Investors_Once[[#This Row],[Vesting Date with Milestone Clause]],0)=EOMONTH(FY04_M12,0),Investors_Once[[#This Row],[Injected Capital Post Money Evaluation]]+Investors_Once[[#This Row],[Operations Net]],""),"")</f>
        <v/>
      </c>
      <c r="BV56" s="18" t="str" cm="1">
        <f t="array" ref="BV56">IFERROR(IF(EOMONTH(Investors_Once[[#This Row],[Vesting Date with Milestone Clause]],0)=EOMONTH(FY05_M1,0),Investors_Once[[#This Row],[Injected Capital Post Money Evaluation]]+Investors_Once[[#This Row],[Operations Net]],""),"")</f>
        <v/>
      </c>
      <c r="BW56" s="18" t="str">
        <f>IFERROR(IF(EOMONTH(Investors_Once[[#This Row],[Vesting Date with Milestone Clause]],0)=EOMONTH(FY05_M02,0),Investors_Once[[#This Row],[Injected Capital Post Money Evaluation]]+Investors_Once[[#This Row],[Operations Net]],""),"")</f>
        <v/>
      </c>
      <c r="BX56" s="18" t="str">
        <f>IFERROR(IF(EOMONTH(Investors_Once[[#This Row],[Vesting Date with Milestone Clause]],0)=EOMONTH(FY05_M03,0),Investors_Once[[#This Row],[Injected Capital Post Money Evaluation]]+Investors_Once[[#This Row],[Operations Net]],""),"")</f>
        <v/>
      </c>
      <c r="BY56" s="18" t="str">
        <f>IFERROR(IF(EOMONTH(Investors_Once[[#This Row],[Vesting Date with Milestone Clause]],0)=EOMONTH(FY05_M04,0),Investors_Once[[#This Row],[Injected Capital Post Money Evaluation]]+Investors_Once[[#This Row],[Operations Net]],""),"")</f>
        <v/>
      </c>
      <c r="BZ56" s="18" t="str">
        <f>IFERROR(IF(EOMONTH(Investors_Once[[#This Row],[Vesting Date with Milestone Clause]],0)=EOMONTH(FY05_M05,0),Investors_Once[[#This Row],[Injected Capital Post Money Evaluation]]+Investors_Once[[#This Row],[Operations Net]],""),"")</f>
        <v/>
      </c>
      <c r="CA56" s="18" t="str">
        <f>IFERROR(IF(EOMONTH(Investors_Once[[#This Row],[Vesting Date with Milestone Clause]],0)=EOMONTH(FY05_M06,0),Investors_Once[[#This Row],[Injected Capital Post Money Evaluation]]+Investors_Once[[#This Row],[Operations Net]],""),"")</f>
        <v/>
      </c>
      <c r="CB56" s="18" t="str">
        <f>IFERROR(IF(EOMONTH(Investors_Once[[#This Row],[Vesting Date with Milestone Clause]],0)=EOMONTH(FY05_M07,0),Investors_Once[[#This Row],[Injected Capital Post Money Evaluation]]+Investors_Once[[#This Row],[Operations Net]],""),"")</f>
        <v/>
      </c>
      <c r="CC56" s="18" t="str">
        <f>IFERROR(IF(EOMONTH(Investors_Once[[#This Row],[Vesting Date with Milestone Clause]],0)=EOMONTH(FY05_M08,0),Investors_Once[[#This Row],[Injected Capital Post Money Evaluation]]+Investors_Once[[#This Row],[Operations Net]],""),"")</f>
        <v/>
      </c>
      <c r="CD56" s="18" t="str">
        <f>IFERROR(IF(EOMONTH(Investors_Once[[#This Row],[Vesting Date with Milestone Clause]],0)=EOMONTH(FY05_M09,0),Investors_Once[[#This Row],[Injected Capital Post Money Evaluation]]+Investors_Once[[#This Row],[Operations Net]],""),"")</f>
        <v/>
      </c>
      <c r="CE56" s="18" t="str">
        <f>IFERROR(IF(EOMONTH(Investors_Once[[#This Row],[Vesting Date with Milestone Clause]],0)=EOMONTH(FY05_M10,0),Investors_Once[[#This Row],[Injected Capital Post Money Evaluation]]+Investors_Once[[#This Row],[Operations Net]],""),"")</f>
        <v/>
      </c>
      <c r="CF56" s="18" t="str">
        <f>IFERROR(IF(EOMONTH(Investors_Once[[#This Row],[Vesting Date with Milestone Clause]],0)=EOMONTH(FY05_M11,0),Investors_Once[[#This Row],[Injected Capital Post Money Evaluation]]+Investors_Once[[#This Row],[Operations Net]],""),"")</f>
        <v/>
      </c>
      <c r="CG56" s="18" t="str">
        <f>IFERROR(IF(EOMONTH(Investors_Once[[#This Row],[Vesting Date with Milestone Clause]],0)=EOMONTH(FY05_M12,0),Investors_Once[[#This Row],[Injected Capital Post Money Evaluation]]+Investors_Once[[#This Row],[Operations Net]],""),"")</f>
        <v/>
      </c>
      <c r="CH56" s="18" t="str" cm="1">
        <f t="array" ref="CH56">IFERROR(IF(EOMONTH(Investors_Once[[#This Row],[Vesting Date with Milestone Clause]],0)=EOMONTH(FY06_M1,0),Investors_Once[[#This Row],[Injected Capital Post Money Evaluation]]+Investors_Once[[#This Row],[Operations Net]],""),"")</f>
        <v/>
      </c>
      <c r="CI56" s="18" t="str">
        <f>IFERROR(IF(EOMONTH(Investors_Once[[#This Row],[Vesting Date with Milestone Clause]],0)=EOMONTH(FY06_M02,0),Investors_Once[[#This Row],[Injected Capital Post Money Evaluation]]+Investors_Once[[#This Row],[Operations Net]],""),"")</f>
        <v/>
      </c>
      <c r="CJ56" s="18" t="str">
        <f>IFERROR(IF(EOMONTH(Investors_Once[[#This Row],[Vesting Date with Milestone Clause]],0)=EOMONTH(FY06_M03,0),Investors_Once[[#This Row],[Injected Capital Post Money Evaluation]]+Investors_Once[[#This Row],[Operations Net]],""),"")</f>
        <v/>
      </c>
      <c r="CK56" s="18" t="str">
        <f>IFERROR(IF(EOMONTH(Investors_Once[[#This Row],[Vesting Date with Milestone Clause]],0)=EOMONTH(FY06_M04,0),Investors_Once[[#This Row],[Injected Capital Post Money Evaluation]]+Investors_Once[[#This Row],[Operations Net]],""),"")</f>
        <v/>
      </c>
      <c r="CL56" s="18" t="str">
        <f>IFERROR(IF(EOMONTH(Investors_Once[[#This Row],[Vesting Date with Milestone Clause]],0)=EOMONTH(FY06_M05,0),Investors_Once[[#This Row],[Injected Capital Post Money Evaluation]]+Investors_Once[[#This Row],[Operations Net]],""),"")</f>
        <v/>
      </c>
      <c r="CM56" s="18" t="str">
        <f>IFERROR(IF(EOMONTH(Investors_Once[[#This Row],[Vesting Date with Milestone Clause]],0)=EOMONTH(FY06_M06,0),Investors_Once[[#This Row],[Injected Capital Post Money Evaluation]]+Investors_Once[[#This Row],[Operations Net]],""),"")</f>
        <v/>
      </c>
      <c r="CN56" s="18" t="str">
        <f>IFERROR(IF(EOMONTH(Investors_Once[[#This Row],[Vesting Date with Milestone Clause]],0)=EOMONTH(FY06_M07,0),Investors_Once[[#This Row],[Injected Capital Post Money Evaluation]]+Investors_Once[[#This Row],[Operations Net]],""),"")</f>
        <v/>
      </c>
      <c r="CO56" s="18" t="str">
        <f>IFERROR(IF(EOMONTH(Investors_Once[[#This Row],[Vesting Date with Milestone Clause]],0)=EOMONTH(FY06_M08,0),Investors_Once[[#This Row],[Injected Capital Post Money Evaluation]]+Investors_Once[[#This Row],[Operations Net]],""),"")</f>
        <v/>
      </c>
      <c r="CP56" s="18" t="str">
        <f>IFERROR(IF(EOMONTH(Investors_Once[[#This Row],[Vesting Date with Milestone Clause]],0)=EOMONTH(FY06_M09,0),Investors_Once[[#This Row],[Injected Capital Post Money Evaluation]]+Investors_Once[[#This Row],[Operations Net]],""),"")</f>
        <v/>
      </c>
      <c r="CQ56" s="18" t="str">
        <f>IFERROR(IF(EOMONTH(Investors_Once[[#This Row],[Vesting Date with Milestone Clause]],0)=EOMONTH(FY06_M10,0),Investors_Once[[#This Row],[Injected Capital Post Money Evaluation]]+Investors_Once[[#This Row],[Operations Net]],""),"")</f>
        <v/>
      </c>
      <c r="CR56" s="18" t="str">
        <f>IFERROR(IF(EOMONTH(Investors_Once[[#This Row],[Vesting Date with Milestone Clause]],0)=EOMONTH(FY06_M11,0),Investors_Once[[#This Row],[Injected Capital Post Money Evaluation]]+Investors_Once[[#This Row],[Operations Net]],""),"")</f>
        <v/>
      </c>
      <c r="CS56" s="18" t="str">
        <f>IFERROR(IF(EOMONTH(Investors_Once[[#This Row],[Vesting Date with Milestone Clause]],0)=EOMONTH(FY06_M12,0),Investors_Once[[#This Row],[Injected Capital Post Money Evaluation]]+Investors_Once[[#This Row],[Operations Net]],""),"")</f>
        <v/>
      </c>
    </row>
    <row r="57" spans="2:97" x14ac:dyDescent="0.25">
      <c r="B57" s="6"/>
      <c r="C57" s="6" t="s">
        <v>172</v>
      </c>
      <c r="D57" s="11">
        <v>45824</v>
      </c>
      <c r="E57" s="48">
        <f>IF(ISBLANK(Investors_Once[[#This Row],[Vesting Date with Milestone Clause]]),"",EOMONTH(Investors_Once[[#This Row],[Vesting Date with Milestone Clause]],0))</f>
        <v>45838</v>
      </c>
      <c r="F57" s="24"/>
      <c r="G57" s="24"/>
      <c r="H57" s="31"/>
      <c r="I57" s="24"/>
      <c r="J57" s="24"/>
      <c r="K57" s="24"/>
      <c r="L57" s="24"/>
      <c r="M57" s="55"/>
      <c r="N57" s="24"/>
      <c r="O57" s="24"/>
      <c r="P57" s="24"/>
      <c r="Q57" s="29">
        <f>Investors_Once[[#This Row],[Injected Capital Post Money Evaluation]]+Investors_Once[[#This Row],[Investment Discounted From Future Priced Round]]/(1-Investors_Once[[#This Row],[% Discount from Round once the round is Priced]])</f>
        <v>0</v>
      </c>
      <c r="R57" s="29">
        <f>SUM(Investors_Once[[#This Row],[Active Investor IP Value Created Equity]],Investors_Once[[#This Row],[Sweat Equity IP Value Contributed(alternative to Salary)]],Investors_Once[[#This Row],[Assets With Position ]])+Investors_Once[[#This Row],[Reserve Value Without Position]]</f>
        <v>0</v>
      </c>
      <c r="S57"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57"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57"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57"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57"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57" s="10">
        <f>YEAR(Investors_Once[[#This Row],[Vesting Date with Milestone Clause]])</f>
        <v>2025</v>
      </c>
      <c r="Y57" s="10">
        <f>MONTH(Investors_Once[[#This Row],[Vesting Date with Milestone Clause]])</f>
        <v>6</v>
      </c>
      <c r="Z57" s="10" t="str">
        <f>IFERROR(IF(EOMONTH(Investors_Once[[#This Row],[Vesting Date with Milestone Clause]],0)=EOMONTH(FY01_M01,0),Investors_Once[[#This Row],[Injected Capital Post Money Evaluation]],""),"")</f>
        <v/>
      </c>
      <c r="AA57" s="10" t="str">
        <f>IFERROR(IF(EOMONTH(Investors_Once[[#This Row],[Vesting Date with Milestone Clause]],0)=EOMONTH(FY01_M02,0),Investors_Once[[#This Row],[Injected Capital Post Money Evaluation]]+Investors_Once[[#This Row],[Operations Net]],""),"")</f>
        <v/>
      </c>
      <c r="AB57" s="10" t="str">
        <f>IFERROR(IF(EOMONTH(Investors_Once[[#This Row],[Vesting Date with Milestone Clause]],0)=EOMONTH(FY01_M03,0),Investors_Once[[#This Row],[Injected Capital Post Money Evaluation]]+Investors_Once[[#This Row],[Operations Net]],""),"")</f>
        <v/>
      </c>
      <c r="AC57" s="10" t="str">
        <f>IFERROR(IF(EOMONTH(Investors_Once[[#This Row],[Vesting Date with Milestone Clause]],0)=EOMONTH(FY01_M04,0),Investors_Once[[#This Row],[Injected Capital Post Money Evaluation]]+Investors_Once[[#This Row],[Operations Net]],""),"")</f>
        <v/>
      </c>
      <c r="AD57" s="10" t="str">
        <f>IFERROR(IF(EOMONTH(Investors_Once[[#This Row],[Vesting Date with Milestone Clause]],0)=EOMONTH(FY01_M05,0),Investors_Once[[#This Row],[Injected Capital Post Money Evaluation]]+Investors_Once[[#This Row],[Operations Net]],""),"")</f>
        <v/>
      </c>
      <c r="AE57" s="10" t="str">
        <f>IFERROR(IF(EOMONTH(Investors_Once[[#This Row],[Vesting Date with Milestone Clause]],0)=EOMONTH(FY01_M06,0),Investors_Once[[#This Row],[Injected Capital Post Money Evaluation]]+Investors_Once[[#This Row],[Operations Net]],""),"")</f>
        <v/>
      </c>
      <c r="AF57" s="10" t="str">
        <f>IFERROR(IF(EOMONTH(Investors_Once[[#This Row],[Vesting Date with Milestone Clause]],0)=EOMONTH(FY01_M07,0),Investors_Once[[#This Row],[Injected Capital Post Money Evaluation]]+Investors_Once[[#This Row],[Operations Net]],""),"")</f>
        <v/>
      </c>
      <c r="AG57" s="10" t="str">
        <f>IFERROR(IF(EOMONTH(Investors_Once[[#This Row],[Vesting Date with Milestone Clause]],0)=EOMONTH(FY01_M08,0),Investors_Once[[#This Row],[Injected Capital Post Money Evaluation]]+Investors_Once[[#This Row],[Operations Net]],""),"")</f>
        <v/>
      </c>
      <c r="AH57" s="10" t="str">
        <f>IFERROR(IF(EOMONTH(Investors_Once[[#This Row],[Vesting Date with Milestone Clause]],0)=EOMONTH(FY01_M09,0),Investors_Once[[#This Row],[Injected Capital Post Money Evaluation]]+Investors_Once[[#This Row],[Operations Net]],""),"")</f>
        <v/>
      </c>
      <c r="AI57" s="10" t="str">
        <f>IFERROR(IF(EOMONTH(Investors_Once[[#This Row],[Vesting Date with Milestone Clause]],0)=EOMONTH(FY01_M10,0),Investors_Once[[#This Row],[Injected Capital Post Money Evaluation]]+Investors_Once[[#This Row],[Operations Net]],""),"")</f>
        <v/>
      </c>
      <c r="AJ57" s="10" t="str">
        <f>IFERROR(IF(EOMONTH(Investors_Once[[#This Row],[Vesting Date with Milestone Clause]],0)=EOMONTH(FY01_M11,0),Investors_Once[[#This Row],[Injected Capital Post Money Evaluation]]+Investors_Once[[#This Row],[Operations Net]],""),"")</f>
        <v/>
      </c>
      <c r="AK57" s="10" t="str">
        <f>IFERROR(IF(EOMONTH(Investors_Once[[#This Row],[Vesting Date with Milestone Clause]],0)=EOMONTH(FY01_M12,0),Investors_Once[[#This Row],[Injected Capital Post Money Evaluation]]+Investors_Once[[#This Row],[Operations Net]],""),"")</f>
        <v/>
      </c>
      <c r="AL57" s="10" t="str">
        <f>IFERROR(IF(EOMONTH(Investors_Once[[#This Row],[Vesting Date with Milestone Clause]],0)=EOMONTH(FY02_M01,0),Investors_Once[[#This Row],[Injected Capital Post Money Evaluation]]+Investors_Once[[#This Row],[Operations Net]],""),"")</f>
        <v/>
      </c>
      <c r="AM57" s="10" t="str">
        <f>IFERROR(IF(EOMONTH(Investors_Once[[#This Row],[Vesting Date with Milestone Clause]],0)=EOMONTH(FY02_M02,0),Investors_Once[[#This Row],[Injected Capital Post Money Evaluation]]+Investors_Once[[#This Row],[Operations Net]],""),"")</f>
        <v/>
      </c>
      <c r="AN57" s="10" t="str">
        <f>IFERROR(IF(EOMONTH(Investors_Once[[#This Row],[Vesting Date with Milestone Clause]],0)=EOMONTH(FY02_M03,0),Investors_Once[[#This Row],[Injected Capital Post Money Evaluation]]+Investors_Once[[#This Row],[Operations Net]],""),"")</f>
        <v/>
      </c>
      <c r="AO57" s="10" t="str">
        <f>IFERROR(IF(EOMONTH(Investors_Once[[#This Row],[Vesting Date with Milestone Clause]],0)=EOMONTH(FY02_M04,0),Investors_Once[[#This Row],[Injected Capital Post Money Evaluation]]+Investors_Once[[#This Row],[Operations Net]],""),"")</f>
        <v/>
      </c>
      <c r="AP57" s="10" t="str">
        <f>IFERROR(IF(EOMONTH(Investors_Once[[#This Row],[Vesting Date with Milestone Clause]],0)=EOMONTH(FY02_M05,0),Investors_Once[[#This Row],[Injected Capital Post Money Evaluation]]+Investors_Once[[#This Row],[Operations Net]],""),"")</f>
        <v/>
      </c>
      <c r="AQ57" s="10">
        <f>IFERROR(IF(EOMONTH(Investors_Once[[#This Row],[Vesting Date with Milestone Clause]],0)=EOMONTH(FY02_M06,0),Investors_Once[[#This Row],[Injected Capital Post Money Evaluation]]+Investors_Once[[#This Row],[Operations Net]],""),"")</f>
        <v>0</v>
      </c>
      <c r="AR57" s="10" t="str">
        <f>IFERROR(IF(EOMONTH(Investors_Once[[#This Row],[Vesting Date with Milestone Clause]],0)=EOMONTH(FY02_M07,0),Investors_Once[[#This Row],[Injected Capital Post Money Evaluation]]+Investors_Once[[#This Row],[Operations Net]],""),"")</f>
        <v/>
      </c>
      <c r="AS57" s="10" t="str">
        <f>IFERROR(IF(EOMONTH(Investors_Once[[#This Row],[Vesting Date with Milestone Clause]],0)=EOMONTH(FY02_M08,0),Investors_Once[[#This Row],[Injected Capital Post Money Evaluation]]+Investors_Once[[#This Row],[Operations Net]],""),"")</f>
        <v/>
      </c>
      <c r="AT57" s="10" t="str">
        <f>IFERROR(IF(EOMONTH(Investors_Once[[#This Row],[Vesting Date with Milestone Clause]],0)=EOMONTH(FY02_M09,0),Investors_Once[[#This Row],[Injected Capital Post Money Evaluation]]+Investors_Once[[#This Row],[Operations Net]],""),"")</f>
        <v/>
      </c>
      <c r="AU57" s="10" t="str">
        <f>IFERROR(IF(EOMONTH(Investors_Once[[#This Row],[Vesting Date with Milestone Clause]],0)=EOMONTH(FY02_M10,0),Investors_Once[[#This Row],[Injected Capital Post Money Evaluation]]+Investors_Once[[#This Row],[Operations Net]],""),"")</f>
        <v/>
      </c>
      <c r="AV57" s="10" t="str">
        <f>IFERROR(IF(EOMONTH(Investors_Once[[#This Row],[Vesting Date with Milestone Clause]],0)=EOMONTH(FY02_M11,0),Investors_Once[[#This Row],[Injected Capital Post Money Evaluation]]+Investors_Once[[#This Row],[Operations Net]],""),"")</f>
        <v/>
      </c>
      <c r="AW57" s="10" t="str">
        <f>IFERROR(IF(EOMONTH(Investors_Once[[#This Row],[Vesting Date with Milestone Clause]],0)=EOMONTH(FY02_M12,0),Investors_Once[[#This Row],[Injected Capital Post Money Evaluation]]+Investors_Once[[#This Row],[Operations Net]],""),"")</f>
        <v/>
      </c>
      <c r="AX57" s="10" t="str" cm="1">
        <f t="array" ref="AX57">IFERROR(IF(EOMONTH(Investors_Once[[#This Row],[Vesting Date with Milestone Clause]],0)=EOMONTH(FY03_M1,0),Investors_Once[[#This Row],[Injected Capital Post Money Evaluation]]+Investors_Once[[#This Row],[Operations Net]],""),"")</f>
        <v/>
      </c>
      <c r="AY57" s="10" t="str">
        <f>IFERROR(IF(EOMONTH(Investors_Once[[#This Row],[Vesting Date with Milestone Clause]],0)=EOMONTH(FY03_M02,0),Investors_Once[[#This Row],[Injected Capital Post Money Evaluation]]+Investors_Once[[#This Row],[Operations Net]],""),"")</f>
        <v/>
      </c>
      <c r="AZ57" s="10" t="str">
        <f>IFERROR(IF(EOMONTH(Investors_Once[[#This Row],[Vesting Date with Milestone Clause]],0)=EOMONTH(FY03_M03,0),Investors_Once[[#This Row],[Injected Capital Post Money Evaluation]]+Investors_Once[[#This Row],[Operations Net]],""),"")</f>
        <v/>
      </c>
      <c r="BA57" s="10" t="str">
        <f>IFERROR(IF(EOMONTH(Investors_Once[[#This Row],[Vesting Date with Milestone Clause]],0)=EOMONTH(FY03_M04,0),Investors_Once[[#This Row],[Injected Capital Post Money Evaluation]]+Investors_Once[[#This Row],[Operations Net]],""),"")</f>
        <v/>
      </c>
      <c r="BB57" s="10" t="str">
        <f>IFERROR(IF(EOMONTH(Investors_Once[[#This Row],[Vesting Date with Milestone Clause]],0)=EOMONTH(FY03_M05,0),Investors_Once[[#This Row],[Injected Capital Post Money Evaluation]]+Investors_Once[[#This Row],[Operations Net]],""),"")</f>
        <v/>
      </c>
      <c r="BC57" s="10" t="str">
        <f>IFERROR(IF(EOMONTH(Investors_Once[[#This Row],[Vesting Date with Milestone Clause]],0)=EOMONTH(FY03_M06,0),Investors_Once[[#This Row],[Injected Capital Post Money Evaluation]]+Investors_Once[[#This Row],[Operations Net]],""),"")</f>
        <v/>
      </c>
      <c r="BD57" s="10" t="str">
        <f>IFERROR(IF(EOMONTH(Investors_Once[[#This Row],[Vesting Date with Milestone Clause]],0)=EOMONTH(FY03_M07,0),Investors_Once[[#This Row],[Injected Capital Post Money Evaluation]]+Investors_Once[[#This Row],[Operations Net]],""),"")</f>
        <v/>
      </c>
      <c r="BE57" s="10" t="str">
        <f>IFERROR(IF(EOMONTH(Investors_Once[[#This Row],[Vesting Date with Milestone Clause]],0)=EOMONTH(FY03_M08,0),Investors_Once[[#This Row],[Injected Capital Post Money Evaluation]]+Investors_Once[[#This Row],[Operations Net]],""),"")</f>
        <v/>
      </c>
      <c r="BF57" s="10" t="str">
        <f>IFERROR(IF(EOMONTH(Investors_Once[[#This Row],[Vesting Date with Milestone Clause]],0)=EOMONTH(FY03_M09,0),Investors_Once[[#This Row],[Injected Capital Post Money Evaluation]]+Investors_Once[[#This Row],[Operations Net]],""),"")</f>
        <v/>
      </c>
      <c r="BG57" s="10" t="str">
        <f>IFERROR(IF(EOMONTH(Investors_Once[[#This Row],[Vesting Date with Milestone Clause]],0)=EOMONTH(FY03_M10,0),Investors_Once[[#This Row],[Injected Capital Post Money Evaluation]]+Investors_Once[[#This Row],[Operations Net]],""),"")</f>
        <v/>
      </c>
      <c r="BH57" s="10" t="str">
        <f>IFERROR(IF(EOMONTH(Investors_Once[[#This Row],[Vesting Date with Milestone Clause]],0)=EOMONTH(FY03_M11,0),Investors_Once[[#This Row],[Injected Capital Post Money Evaluation]]+Investors_Once[[#This Row],[Operations Net]],""),"")</f>
        <v/>
      </c>
      <c r="BI57" s="10" t="str">
        <f>IFERROR(IF(EOMONTH(Investors_Once[[#This Row],[Vesting Date with Milestone Clause]],0)=EOMONTH(FY03_M12,0),Investors_Once[[#This Row],[Injected Capital Post Money Evaluation]]+Investors_Once[[#This Row],[Operations Net]],""),"")</f>
        <v/>
      </c>
      <c r="BJ57" s="18" t="str" cm="1">
        <f t="array" ref="BJ57">IFERROR(IF(EOMONTH(Investors_Once[[#This Row],[Vesting Date with Milestone Clause]],0)=EOMONTH(FY04_M1,0),Investors_Once[[#This Row],[Injected Capital Post Money Evaluation]]+Investors_Once[[#This Row],[Operations Net]],""),"")</f>
        <v/>
      </c>
      <c r="BK57" s="18" t="str">
        <f>IFERROR(IF(EOMONTH(Investors_Once[[#This Row],[Vesting Date with Milestone Clause]],0)=EOMONTH(FY04_M02,0),Investors_Once[[#This Row],[Injected Capital Post Money Evaluation]]+Investors_Once[[#This Row],[Operations Net]],""),"")</f>
        <v/>
      </c>
      <c r="BL57" s="18" t="str">
        <f>IFERROR(IF(EOMONTH(Investors_Once[[#This Row],[Vesting Date with Milestone Clause]],0)=EOMONTH(FY04_M03,0),Investors_Once[[#This Row],[Injected Capital Post Money Evaluation]]+Investors_Once[[#This Row],[Operations Net]],""),"")</f>
        <v/>
      </c>
      <c r="BM57" s="18" t="str">
        <f>IFERROR(IF(EOMONTH(Investors_Once[[#This Row],[Vesting Date with Milestone Clause]],0)=EOMONTH(FY04_M04,0),Investors_Once[[#This Row],[Injected Capital Post Money Evaluation]]+Investors_Once[[#This Row],[Operations Net]],""),"")</f>
        <v/>
      </c>
      <c r="BN57" s="18" t="str">
        <f>IFERROR(IF(EOMONTH(Investors_Once[[#This Row],[Vesting Date with Milestone Clause]],0)=EOMONTH(FY04_M05,0),Investors_Once[[#This Row],[Injected Capital Post Money Evaluation]]+Investors_Once[[#This Row],[Operations Net]],""),"")</f>
        <v/>
      </c>
      <c r="BO57" s="18" t="str">
        <f>IFERROR(IF(EOMONTH(Investors_Once[[#This Row],[Vesting Date with Milestone Clause]],0)=EOMONTH(FY04_M06,0),Investors_Once[[#This Row],[Injected Capital Post Money Evaluation]]+Investors_Once[[#This Row],[Operations Net]],""),"")</f>
        <v/>
      </c>
      <c r="BP57" s="18" t="str">
        <f>IFERROR(IF(EOMONTH(Investors_Once[[#This Row],[Vesting Date with Milestone Clause]],0)=EOMONTH(FY04_M07,0),Investors_Once[[#This Row],[Injected Capital Post Money Evaluation]]+Investors_Once[[#This Row],[Operations Net]],""),"")</f>
        <v/>
      </c>
      <c r="BQ57" s="18" t="str">
        <f>IFERROR(IF(EOMONTH(Investors_Once[[#This Row],[Vesting Date with Milestone Clause]],0)=EOMONTH(FY04_M08,0),Investors_Once[[#This Row],[Injected Capital Post Money Evaluation]]+Investors_Once[[#This Row],[Operations Net]],""),"")</f>
        <v/>
      </c>
      <c r="BR57" s="18" t="str">
        <f>IFERROR(IF(EOMONTH(Investors_Once[[#This Row],[Vesting Date with Milestone Clause]],0)=EOMONTH(FY04_M09,0),Investors_Once[[#This Row],[Injected Capital Post Money Evaluation]]+Investors_Once[[#This Row],[Operations Net]],""),"")</f>
        <v/>
      </c>
      <c r="BS57" s="18" t="str">
        <f>IFERROR(IF(EOMONTH(Investors_Once[[#This Row],[Vesting Date with Milestone Clause]],0)=EOMONTH(FY04_M10,0),Investors_Once[[#This Row],[Injected Capital Post Money Evaluation]]+Investors_Once[[#This Row],[Operations Net]],""),"")</f>
        <v/>
      </c>
      <c r="BT57" s="18" t="str">
        <f>IFERROR(IF(EOMONTH(Investors_Once[[#This Row],[Vesting Date with Milestone Clause]],0)=EOMONTH(FY04_M11,0),Investors_Once[[#This Row],[Injected Capital Post Money Evaluation]]+Investors_Once[[#This Row],[Operations Net]],""),"")</f>
        <v/>
      </c>
      <c r="BU57" s="18" t="str">
        <f>IFERROR(IF(EOMONTH(Investors_Once[[#This Row],[Vesting Date with Milestone Clause]],0)=EOMONTH(FY04_M12,0),Investors_Once[[#This Row],[Injected Capital Post Money Evaluation]]+Investors_Once[[#This Row],[Operations Net]],""),"")</f>
        <v/>
      </c>
      <c r="BV57" s="18" t="str" cm="1">
        <f t="array" ref="BV57">IFERROR(IF(EOMONTH(Investors_Once[[#This Row],[Vesting Date with Milestone Clause]],0)=EOMONTH(FY05_M1,0),Investors_Once[[#This Row],[Injected Capital Post Money Evaluation]]+Investors_Once[[#This Row],[Operations Net]],""),"")</f>
        <v/>
      </c>
      <c r="BW57" s="18" t="str">
        <f>IFERROR(IF(EOMONTH(Investors_Once[[#This Row],[Vesting Date with Milestone Clause]],0)=EOMONTH(FY05_M02,0),Investors_Once[[#This Row],[Injected Capital Post Money Evaluation]]+Investors_Once[[#This Row],[Operations Net]],""),"")</f>
        <v/>
      </c>
      <c r="BX57" s="18" t="str">
        <f>IFERROR(IF(EOMONTH(Investors_Once[[#This Row],[Vesting Date with Milestone Clause]],0)=EOMONTH(FY05_M03,0),Investors_Once[[#This Row],[Injected Capital Post Money Evaluation]]+Investors_Once[[#This Row],[Operations Net]],""),"")</f>
        <v/>
      </c>
      <c r="BY57" s="18" t="str">
        <f>IFERROR(IF(EOMONTH(Investors_Once[[#This Row],[Vesting Date with Milestone Clause]],0)=EOMONTH(FY05_M04,0),Investors_Once[[#This Row],[Injected Capital Post Money Evaluation]]+Investors_Once[[#This Row],[Operations Net]],""),"")</f>
        <v/>
      </c>
      <c r="BZ57" s="18" t="str">
        <f>IFERROR(IF(EOMONTH(Investors_Once[[#This Row],[Vesting Date with Milestone Clause]],0)=EOMONTH(FY05_M05,0),Investors_Once[[#This Row],[Injected Capital Post Money Evaluation]]+Investors_Once[[#This Row],[Operations Net]],""),"")</f>
        <v/>
      </c>
      <c r="CA57" s="18" t="str">
        <f>IFERROR(IF(EOMONTH(Investors_Once[[#This Row],[Vesting Date with Milestone Clause]],0)=EOMONTH(FY05_M06,0),Investors_Once[[#This Row],[Injected Capital Post Money Evaluation]]+Investors_Once[[#This Row],[Operations Net]],""),"")</f>
        <v/>
      </c>
      <c r="CB57" s="18" t="str">
        <f>IFERROR(IF(EOMONTH(Investors_Once[[#This Row],[Vesting Date with Milestone Clause]],0)=EOMONTH(FY05_M07,0),Investors_Once[[#This Row],[Injected Capital Post Money Evaluation]]+Investors_Once[[#This Row],[Operations Net]],""),"")</f>
        <v/>
      </c>
      <c r="CC57" s="18" t="str">
        <f>IFERROR(IF(EOMONTH(Investors_Once[[#This Row],[Vesting Date with Milestone Clause]],0)=EOMONTH(FY05_M08,0),Investors_Once[[#This Row],[Injected Capital Post Money Evaluation]]+Investors_Once[[#This Row],[Operations Net]],""),"")</f>
        <v/>
      </c>
      <c r="CD57" s="18" t="str">
        <f>IFERROR(IF(EOMONTH(Investors_Once[[#This Row],[Vesting Date with Milestone Clause]],0)=EOMONTH(FY05_M09,0),Investors_Once[[#This Row],[Injected Capital Post Money Evaluation]]+Investors_Once[[#This Row],[Operations Net]],""),"")</f>
        <v/>
      </c>
      <c r="CE57" s="18" t="str">
        <f>IFERROR(IF(EOMONTH(Investors_Once[[#This Row],[Vesting Date with Milestone Clause]],0)=EOMONTH(FY05_M10,0),Investors_Once[[#This Row],[Injected Capital Post Money Evaluation]]+Investors_Once[[#This Row],[Operations Net]],""),"")</f>
        <v/>
      </c>
      <c r="CF57" s="18" t="str">
        <f>IFERROR(IF(EOMONTH(Investors_Once[[#This Row],[Vesting Date with Milestone Clause]],0)=EOMONTH(FY05_M11,0),Investors_Once[[#This Row],[Injected Capital Post Money Evaluation]]+Investors_Once[[#This Row],[Operations Net]],""),"")</f>
        <v/>
      </c>
      <c r="CG57" s="18" t="str">
        <f>IFERROR(IF(EOMONTH(Investors_Once[[#This Row],[Vesting Date with Milestone Clause]],0)=EOMONTH(FY05_M12,0),Investors_Once[[#This Row],[Injected Capital Post Money Evaluation]]+Investors_Once[[#This Row],[Operations Net]],""),"")</f>
        <v/>
      </c>
      <c r="CH57" s="18" t="str" cm="1">
        <f t="array" ref="CH57">IFERROR(IF(EOMONTH(Investors_Once[[#This Row],[Vesting Date with Milestone Clause]],0)=EOMONTH(FY06_M1,0),Investors_Once[[#This Row],[Injected Capital Post Money Evaluation]]+Investors_Once[[#This Row],[Operations Net]],""),"")</f>
        <v/>
      </c>
      <c r="CI57" s="18" t="str">
        <f>IFERROR(IF(EOMONTH(Investors_Once[[#This Row],[Vesting Date with Milestone Clause]],0)=EOMONTH(FY06_M02,0),Investors_Once[[#This Row],[Injected Capital Post Money Evaluation]]+Investors_Once[[#This Row],[Operations Net]],""),"")</f>
        <v/>
      </c>
      <c r="CJ57" s="18" t="str">
        <f>IFERROR(IF(EOMONTH(Investors_Once[[#This Row],[Vesting Date with Milestone Clause]],0)=EOMONTH(FY06_M03,0),Investors_Once[[#This Row],[Injected Capital Post Money Evaluation]]+Investors_Once[[#This Row],[Operations Net]],""),"")</f>
        <v/>
      </c>
      <c r="CK57" s="18" t="str">
        <f>IFERROR(IF(EOMONTH(Investors_Once[[#This Row],[Vesting Date with Milestone Clause]],0)=EOMONTH(FY06_M04,0),Investors_Once[[#This Row],[Injected Capital Post Money Evaluation]]+Investors_Once[[#This Row],[Operations Net]],""),"")</f>
        <v/>
      </c>
      <c r="CL57" s="18" t="str">
        <f>IFERROR(IF(EOMONTH(Investors_Once[[#This Row],[Vesting Date with Milestone Clause]],0)=EOMONTH(FY06_M05,0),Investors_Once[[#This Row],[Injected Capital Post Money Evaluation]]+Investors_Once[[#This Row],[Operations Net]],""),"")</f>
        <v/>
      </c>
      <c r="CM57" s="18" t="str">
        <f>IFERROR(IF(EOMONTH(Investors_Once[[#This Row],[Vesting Date with Milestone Clause]],0)=EOMONTH(FY06_M06,0),Investors_Once[[#This Row],[Injected Capital Post Money Evaluation]]+Investors_Once[[#This Row],[Operations Net]],""),"")</f>
        <v/>
      </c>
      <c r="CN57" s="18" t="str">
        <f>IFERROR(IF(EOMONTH(Investors_Once[[#This Row],[Vesting Date with Milestone Clause]],0)=EOMONTH(FY06_M07,0),Investors_Once[[#This Row],[Injected Capital Post Money Evaluation]]+Investors_Once[[#This Row],[Operations Net]],""),"")</f>
        <v/>
      </c>
      <c r="CO57" s="18" t="str">
        <f>IFERROR(IF(EOMONTH(Investors_Once[[#This Row],[Vesting Date with Milestone Clause]],0)=EOMONTH(FY06_M08,0),Investors_Once[[#This Row],[Injected Capital Post Money Evaluation]]+Investors_Once[[#This Row],[Operations Net]],""),"")</f>
        <v/>
      </c>
      <c r="CP57" s="18" t="str">
        <f>IFERROR(IF(EOMONTH(Investors_Once[[#This Row],[Vesting Date with Milestone Clause]],0)=EOMONTH(FY06_M09,0),Investors_Once[[#This Row],[Injected Capital Post Money Evaluation]]+Investors_Once[[#This Row],[Operations Net]],""),"")</f>
        <v/>
      </c>
      <c r="CQ57" s="18" t="str">
        <f>IFERROR(IF(EOMONTH(Investors_Once[[#This Row],[Vesting Date with Milestone Clause]],0)=EOMONTH(FY06_M10,0),Investors_Once[[#This Row],[Injected Capital Post Money Evaluation]]+Investors_Once[[#This Row],[Operations Net]],""),"")</f>
        <v/>
      </c>
      <c r="CR57" s="18" t="str">
        <f>IFERROR(IF(EOMONTH(Investors_Once[[#This Row],[Vesting Date with Milestone Clause]],0)=EOMONTH(FY06_M11,0),Investors_Once[[#This Row],[Injected Capital Post Money Evaluation]]+Investors_Once[[#This Row],[Operations Net]],""),"")</f>
        <v/>
      </c>
      <c r="CS57" s="18" t="str">
        <f>IFERROR(IF(EOMONTH(Investors_Once[[#This Row],[Vesting Date with Milestone Clause]],0)=EOMONTH(FY06_M12,0),Investors_Once[[#This Row],[Injected Capital Post Money Evaluation]]+Investors_Once[[#This Row],[Operations Net]],""),"")</f>
        <v/>
      </c>
    </row>
    <row r="58" spans="2:97" x14ac:dyDescent="0.25">
      <c r="B58" s="6"/>
      <c r="C58" s="6" t="s">
        <v>170</v>
      </c>
      <c r="D58" s="11"/>
      <c r="E58" s="48" t="str">
        <f>IF(ISBLANK(Investors_Once[[#This Row],[Vesting Date with Milestone Clause]]),"",EOMONTH(Investors_Once[[#This Row],[Vesting Date with Milestone Clause]],0))</f>
        <v/>
      </c>
      <c r="F58" s="24"/>
      <c r="G58" s="24"/>
      <c r="H58" s="31"/>
      <c r="I58" s="24"/>
      <c r="J58" s="24"/>
      <c r="K58" s="24"/>
      <c r="L58" s="24"/>
      <c r="M58" s="55"/>
      <c r="N58" s="24"/>
      <c r="O58" s="24"/>
      <c r="P58" s="24"/>
      <c r="Q58" s="29">
        <f>Investors_Once[[#This Row],[Injected Capital Post Money Evaluation]]+Investors_Once[[#This Row],[Investment Discounted From Future Priced Round]]/(1-Investors_Once[[#This Row],[% Discount from Round once the round is Priced]])</f>
        <v>0</v>
      </c>
      <c r="R58" s="29">
        <f>SUM(Investors_Once[[#This Row],[Active Investor IP Value Created Equity]],Investors_Once[[#This Row],[Sweat Equity IP Value Contributed(alternative to Salary)]],Investors_Once[[#This Row],[Assets With Position ]])+Investors_Once[[#This Row],[Reserve Value Without Position]]</f>
        <v>0</v>
      </c>
      <c r="S58"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58"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58"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58"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58"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58" s="10">
        <f>YEAR(Investors_Once[[#This Row],[Vesting Date with Milestone Clause]])</f>
        <v>1900</v>
      </c>
      <c r="Y58" s="10">
        <f>MONTH(Investors_Once[[#This Row],[Vesting Date with Milestone Clause]])</f>
        <v>1</v>
      </c>
      <c r="Z58" s="10" t="str">
        <f>IFERROR(IF(EOMONTH(Investors_Once[[#This Row],[Vesting Date with Milestone Clause]],0)=EOMONTH(FY01_M01,0),Investors_Once[[#This Row],[Injected Capital Post Money Evaluation]],""),"")</f>
        <v/>
      </c>
      <c r="AA58" s="10" t="str">
        <f>IFERROR(IF(EOMONTH(Investors_Once[[#This Row],[Vesting Date with Milestone Clause]],0)=EOMONTH(FY01_M02,0),Investors_Once[[#This Row],[Injected Capital Post Money Evaluation]]+Investors_Once[[#This Row],[Operations Net]],""),"")</f>
        <v/>
      </c>
      <c r="AB58" s="10" t="str">
        <f>IFERROR(IF(EOMONTH(Investors_Once[[#This Row],[Vesting Date with Milestone Clause]],0)=EOMONTH(FY01_M03,0),Investors_Once[[#This Row],[Injected Capital Post Money Evaluation]]+Investors_Once[[#This Row],[Operations Net]],""),"")</f>
        <v/>
      </c>
      <c r="AC58" s="10" t="str">
        <f>IFERROR(IF(EOMONTH(Investors_Once[[#This Row],[Vesting Date with Milestone Clause]],0)=EOMONTH(FY01_M04,0),Investors_Once[[#This Row],[Injected Capital Post Money Evaluation]]+Investors_Once[[#This Row],[Operations Net]],""),"")</f>
        <v/>
      </c>
      <c r="AD58" s="10" t="str">
        <f>IFERROR(IF(EOMONTH(Investors_Once[[#This Row],[Vesting Date with Milestone Clause]],0)=EOMONTH(FY01_M05,0),Investors_Once[[#This Row],[Injected Capital Post Money Evaluation]]+Investors_Once[[#This Row],[Operations Net]],""),"")</f>
        <v/>
      </c>
      <c r="AE58" s="10" t="str">
        <f>IFERROR(IF(EOMONTH(Investors_Once[[#This Row],[Vesting Date with Milestone Clause]],0)=EOMONTH(FY01_M06,0),Investors_Once[[#This Row],[Injected Capital Post Money Evaluation]]+Investors_Once[[#This Row],[Operations Net]],""),"")</f>
        <v/>
      </c>
      <c r="AF58" s="10" t="str">
        <f>IFERROR(IF(EOMONTH(Investors_Once[[#This Row],[Vesting Date with Milestone Clause]],0)=EOMONTH(FY01_M07,0),Investors_Once[[#This Row],[Injected Capital Post Money Evaluation]]+Investors_Once[[#This Row],[Operations Net]],""),"")</f>
        <v/>
      </c>
      <c r="AG58" s="10" t="str">
        <f>IFERROR(IF(EOMONTH(Investors_Once[[#This Row],[Vesting Date with Milestone Clause]],0)=EOMONTH(FY01_M08,0),Investors_Once[[#This Row],[Injected Capital Post Money Evaluation]]+Investors_Once[[#This Row],[Operations Net]],""),"")</f>
        <v/>
      </c>
      <c r="AH58" s="10" t="str">
        <f>IFERROR(IF(EOMONTH(Investors_Once[[#This Row],[Vesting Date with Milestone Clause]],0)=EOMONTH(FY01_M09,0),Investors_Once[[#This Row],[Injected Capital Post Money Evaluation]]+Investors_Once[[#This Row],[Operations Net]],""),"")</f>
        <v/>
      </c>
      <c r="AI58" s="10" t="str">
        <f>IFERROR(IF(EOMONTH(Investors_Once[[#This Row],[Vesting Date with Milestone Clause]],0)=EOMONTH(FY01_M10,0),Investors_Once[[#This Row],[Injected Capital Post Money Evaluation]]+Investors_Once[[#This Row],[Operations Net]],""),"")</f>
        <v/>
      </c>
      <c r="AJ58" s="10" t="str">
        <f>IFERROR(IF(EOMONTH(Investors_Once[[#This Row],[Vesting Date with Milestone Clause]],0)=EOMONTH(FY01_M11,0),Investors_Once[[#This Row],[Injected Capital Post Money Evaluation]]+Investors_Once[[#This Row],[Operations Net]],""),"")</f>
        <v/>
      </c>
      <c r="AK58" s="10" t="str">
        <f>IFERROR(IF(EOMONTH(Investors_Once[[#This Row],[Vesting Date with Milestone Clause]],0)=EOMONTH(FY01_M12,0),Investors_Once[[#This Row],[Injected Capital Post Money Evaluation]]+Investors_Once[[#This Row],[Operations Net]],""),"")</f>
        <v/>
      </c>
      <c r="AL58" s="10" t="str">
        <f>IFERROR(IF(EOMONTH(Investors_Once[[#This Row],[Vesting Date with Milestone Clause]],0)=EOMONTH(FY02_M01,0),Investors_Once[[#This Row],[Injected Capital Post Money Evaluation]]+Investors_Once[[#This Row],[Operations Net]],""),"")</f>
        <v/>
      </c>
      <c r="AM58" s="10" t="str">
        <f>IFERROR(IF(EOMONTH(Investors_Once[[#This Row],[Vesting Date with Milestone Clause]],0)=EOMONTH(FY02_M02,0),Investors_Once[[#This Row],[Injected Capital Post Money Evaluation]]+Investors_Once[[#This Row],[Operations Net]],""),"")</f>
        <v/>
      </c>
      <c r="AN58" s="10" t="str">
        <f>IFERROR(IF(EOMONTH(Investors_Once[[#This Row],[Vesting Date with Milestone Clause]],0)=EOMONTH(FY02_M03,0),Investors_Once[[#This Row],[Injected Capital Post Money Evaluation]]+Investors_Once[[#This Row],[Operations Net]],""),"")</f>
        <v/>
      </c>
      <c r="AO58" s="10" t="str">
        <f>IFERROR(IF(EOMONTH(Investors_Once[[#This Row],[Vesting Date with Milestone Clause]],0)=EOMONTH(FY02_M04,0),Investors_Once[[#This Row],[Injected Capital Post Money Evaluation]]+Investors_Once[[#This Row],[Operations Net]],""),"")</f>
        <v/>
      </c>
      <c r="AP58" s="10" t="str">
        <f>IFERROR(IF(EOMONTH(Investors_Once[[#This Row],[Vesting Date with Milestone Clause]],0)=EOMONTH(FY02_M05,0),Investors_Once[[#This Row],[Injected Capital Post Money Evaluation]]+Investors_Once[[#This Row],[Operations Net]],""),"")</f>
        <v/>
      </c>
      <c r="AQ58" s="10" t="str">
        <f>IFERROR(IF(EOMONTH(Investors_Once[[#This Row],[Vesting Date with Milestone Clause]],0)=EOMONTH(FY02_M06,0),Investors_Once[[#This Row],[Injected Capital Post Money Evaluation]]+Investors_Once[[#This Row],[Operations Net]],""),"")</f>
        <v/>
      </c>
      <c r="AR58" s="10" t="str">
        <f>IFERROR(IF(EOMONTH(Investors_Once[[#This Row],[Vesting Date with Milestone Clause]],0)=EOMONTH(FY02_M07,0),Investors_Once[[#This Row],[Injected Capital Post Money Evaluation]]+Investors_Once[[#This Row],[Operations Net]],""),"")</f>
        <v/>
      </c>
      <c r="AS58" s="10" t="str">
        <f>IFERROR(IF(EOMONTH(Investors_Once[[#This Row],[Vesting Date with Milestone Clause]],0)=EOMONTH(FY02_M08,0),Investors_Once[[#This Row],[Injected Capital Post Money Evaluation]]+Investors_Once[[#This Row],[Operations Net]],""),"")</f>
        <v/>
      </c>
      <c r="AT58" s="10" t="str">
        <f>IFERROR(IF(EOMONTH(Investors_Once[[#This Row],[Vesting Date with Milestone Clause]],0)=EOMONTH(FY02_M09,0),Investors_Once[[#This Row],[Injected Capital Post Money Evaluation]]+Investors_Once[[#This Row],[Operations Net]],""),"")</f>
        <v/>
      </c>
      <c r="AU58" s="10" t="str">
        <f>IFERROR(IF(EOMONTH(Investors_Once[[#This Row],[Vesting Date with Milestone Clause]],0)=EOMONTH(FY02_M10,0),Investors_Once[[#This Row],[Injected Capital Post Money Evaluation]]+Investors_Once[[#This Row],[Operations Net]],""),"")</f>
        <v/>
      </c>
      <c r="AV58" s="10" t="str">
        <f>IFERROR(IF(EOMONTH(Investors_Once[[#This Row],[Vesting Date with Milestone Clause]],0)=EOMONTH(FY02_M11,0),Investors_Once[[#This Row],[Injected Capital Post Money Evaluation]]+Investors_Once[[#This Row],[Operations Net]],""),"")</f>
        <v/>
      </c>
      <c r="AW58" s="10" t="str">
        <f>IFERROR(IF(EOMONTH(Investors_Once[[#This Row],[Vesting Date with Milestone Clause]],0)=EOMONTH(FY02_M12,0),Investors_Once[[#This Row],[Injected Capital Post Money Evaluation]]+Investors_Once[[#This Row],[Operations Net]],""),"")</f>
        <v/>
      </c>
      <c r="AX58" s="10" t="str" cm="1">
        <f t="array" ref="AX58">IFERROR(IF(EOMONTH(Investors_Once[[#This Row],[Vesting Date with Milestone Clause]],0)=EOMONTH(FY03_M1,0),Investors_Once[[#This Row],[Injected Capital Post Money Evaluation]]+Investors_Once[[#This Row],[Operations Net]],""),"")</f>
        <v/>
      </c>
      <c r="AY58" s="10" t="str">
        <f>IFERROR(IF(EOMONTH(Investors_Once[[#This Row],[Vesting Date with Milestone Clause]],0)=EOMONTH(FY03_M02,0),Investors_Once[[#This Row],[Injected Capital Post Money Evaluation]]+Investors_Once[[#This Row],[Operations Net]],""),"")</f>
        <v/>
      </c>
      <c r="AZ58" s="10" t="str">
        <f>IFERROR(IF(EOMONTH(Investors_Once[[#This Row],[Vesting Date with Milestone Clause]],0)=EOMONTH(FY03_M03,0),Investors_Once[[#This Row],[Injected Capital Post Money Evaluation]]+Investors_Once[[#This Row],[Operations Net]],""),"")</f>
        <v/>
      </c>
      <c r="BA58" s="10" t="str">
        <f>IFERROR(IF(EOMONTH(Investors_Once[[#This Row],[Vesting Date with Milestone Clause]],0)=EOMONTH(FY03_M04,0),Investors_Once[[#This Row],[Injected Capital Post Money Evaluation]]+Investors_Once[[#This Row],[Operations Net]],""),"")</f>
        <v/>
      </c>
      <c r="BB58" s="10" t="str">
        <f>IFERROR(IF(EOMONTH(Investors_Once[[#This Row],[Vesting Date with Milestone Clause]],0)=EOMONTH(FY03_M05,0),Investors_Once[[#This Row],[Injected Capital Post Money Evaluation]]+Investors_Once[[#This Row],[Operations Net]],""),"")</f>
        <v/>
      </c>
      <c r="BC58" s="10" t="str">
        <f>IFERROR(IF(EOMONTH(Investors_Once[[#This Row],[Vesting Date with Milestone Clause]],0)=EOMONTH(FY03_M06,0),Investors_Once[[#This Row],[Injected Capital Post Money Evaluation]]+Investors_Once[[#This Row],[Operations Net]],""),"")</f>
        <v/>
      </c>
      <c r="BD58" s="10" t="str">
        <f>IFERROR(IF(EOMONTH(Investors_Once[[#This Row],[Vesting Date with Milestone Clause]],0)=EOMONTH(FY03_M07,0),Investors_Once[[#This Row],[Injected Capital Post Money Evaluation]]+Investors_Once[[#This Row],[Operations Net]],""),"")</f>
        <v/>
      </c>
      <c r="BE58" s="10" t="str">
        <f>IFERROR(IF(EOMONTH(Investors_Once[[#This Row],[Vesting Date with Milestone Clause]],0)=EOMONTH(FY03_M08,0),Investors_Once[[#This Row],[Injected Capital Post Money Evaluation]]+Investors_Once[[#This Row],[Operations Net]],""),"")</f>
        <v/>
      </c>
      <c r="BF58" s="10" t="str">
        <f>IFERROR(IF(EOMONTH(Investors_Once[[#This Row],[Vesting Date with Milestone Clause]],0)=EOMONTH(FY03_M09,0),Investors_Once[[#This Row],[Injected Capital Post Money Evaluation]]+Investors_Once[[#This Row],[Operations Net]],""),"")</f>
        <v/>
      </c>
      <c r="BG58" s="10" t="str">
        <f>IFERROR(IF(EOMONTH(Investors_Once[[#This Row],[Vesting Date with Milestone Clause]],0)=EOMONTH(FY03_M10,0),Investors_Once[[#This Row],[Injected Capital Post Money Evaluation]]+Investors_Once[[#This Row],[Operations Net]],""),"")</f>
        <v/>
      </c>
      <c r="BH58" s="10" t="str">
        <f>IFERROR(IF(EOMONTH(Investors_Once[[#This Row],[Vesting Date with Milestone Clause]],0)=EOMONTH(FY03_M11,0),Investors_Once[[#This Row],[Injected Capital Post Money Evaluation]]+Investors_Once[[#This Row],[Operations Net]],""),"")</f>
        <v/>
      </c>
      <c r="BI58" s="10" t="str">
        <f>IFERROR(IF(EOMONTH(Investors_Once[[#This Row],[Vesting Date with Milestone Clause]],0)=EOMONTH(FY03_M12,0),Investors_Once[[#This Row],[Injected Capital Post Money Evaluation]]+Investors_Once[[#This Row],[Operations Net]],""),"")</f>
        <v/>
      </c>
      <c r="BJ58" s="18" t="str" cm="1">
        <f t="array" ref="BJ58">IFERROR(IF(EOMONTH(Investors_Once[[#This Row],[Vesting Date with Milestone Clause]],0)=EOMONTH(FY04_M1,0),Investors_Once[[#This Row],[Injected Capital Post Money Evaluation]]+Investors_Once[[#This Row],[Operations Net]],""),"")</f>
        <v/>
      </c>
      <c r="BK58" s="18" t="str">
        <f>IFERROR(IF(EOMONTH(Investors_Once[[#This Row],[Vesting Date with Milestone Clause]],0)=EOMONTH(FY04_M02,0),Investors_Once[[#This Row],[Injected Capital Post Money Evaluation]]+Investors_Once[[#This Row],[Operations Net]],""),"")</f>
        <v/>
      </c>
      <c r="BL58" s="18" t="str">
        <f>IFERROR(IF(EOMONTH(Investors_Once[[#This Row],[Vesting Date with Milestone Clause]],0)=EOMONTH(FY04_M03,0),Investors_Once[[#This Row],[Injected Capital Post Money Evaluation]]+Investors_Once[[#This Row],[Operations Net]],""),"")</f>
        <v/>
      </c>
      <c r="BM58" s="18" t="str">
        <f>IFERROR(IF(EOMONTH(Investors_Once[[#This Row],[Vesting Date with Milestone Clause]],0)=EOMONTH(FY04_M04,0),Investors_Once[[#This Row],[Injected Capital Post Money Evaluation]]+Investors_Once[[#This Row],[Operations Net]],""),"")</f>
        <v/>
      </c>
      <c r="BN58" s="18" t="str">
        <f>IFERROR(IF(EOMONTH(Investors_Once[[#This Row],[Vesting Date with Milestone Clause]],0)=EOMONTH(FY04_M05,0),Investors_Once[[#This Row],[Injected Capital Post Money Evaluation]]+Investors_Once[[#This Row],[Operations Net]],""),"")</f>
        <v/>
      </c>
      <c r="BO58" s="18" t="str">
        <f>IFERROR(IF(EOMONTH(Investors_Once[[#This Row],[Vesting Date with Milestone Clause]],0)=EOMONTH(FY04_M06,0),Investors_Once[[#This Row],[Injected Capital Post Money Evaluation]]+Investors_Once[[#This Row],[Operations Net]],""),"")</f>
        <v/>
      </c>
      <c r="BP58" s="18" t="str">
        <f>IFERROR(IF(EOMONTH(Investors_Once[[#This Row],[Vesting Date with Milestone Clause]],0)=EOMONTH(FY04_M07,0),Investors_Once[[#This Row],[Injected Capital Post Money Evaluation]]+Investors_Once[[#This Row],[Operations Net]],""),"")</f>
        <v/>
      </c>
      <c r="BQ58" s="18" t="str">
        <f>IFERROR(IF(EOMONTH(Investors_Once[[#This Row],[Vesting Date with Milestone Clause]],0)=EOMONTH(FY04_M08,0),Investors_Once[[#This Row],[Injected Capital Post Money Evaluation]]+Investors_Once[[#This Row],[Operations Net]],""),"")</f>
        <v/>
      </c>
      <c r="BR58" s="18" t="str">
        <f>IFERROR(IF(EOMONTH(Investors_Once[[#This Row],[Vesting Date with Milestone Clause]],0)=EOMONTH(FY04_M09,0),Investors_Once[[#This Row],[Injected Capital Post Money Evaluation]]+Investors_Once[[#This Row],[Operations Net]],""),"")</f>
        <v/>
      </c>
      <c r="BS58" s="18" t="str">
        <f>IFERROR(IF(EOMONTH(Investors_Once[[#This Row],[Vesting Date with Milestone Clause]],0)=EOMONTH(FY04_M10,0),Investors_Once[[#This Row],[Injected Capital Post Money Evaluation]]+Investors_Once[[#This Row],[Operations Net]],""),"")</f>
        <v/>
      </c>
      <c r="BT58" s="18" t="str">
        <f>IFERROR(IF(EOMONTH(Investors_Once[[#This Row],[Vesting Date with Milestone Clause]],0)=EOMONTH(FY04_M11,0),Investors_Once[[#This Row],[Injected Capital Post Money Evaluation]]+Investors_Once[[#This Row],[Operations Net]],""),"")</f>
        <v/>
      </c>
      <c r="BU58" s="18" t="str">
        <f>IFERROR(IF(EOMONTH(Investors_Once[[#This Row],[Vesting Date with Milestone Clause]],0)=EOMONTH(FY04_M12,0),Investors_Once[[#This Row],[Injected Capital Post Money Evaluation]]+Investors_Once[[#This Row],[Operations Net]],""),"")</f>
        <v/>
      </c>
      <c r="BV58" s="18" t="str" cm="1">
        <f t="array" ref="BV58">IFERROR(IF(EOMONTH(Investors_Once[[#This Row],[Vesting Date with Milestone Clause]],0)=EOMONTH(FY05_M1,0),Investors_Once[[#This Row],[Injected Capital Post Money Evaluation]]+Investors_Once[[#This Row],[Operations Net]],""),"")</f>
        <v/>
      </c>
      <c r="BW58" s="18" t="str">
        <f>IFERROR(IF(EOMONTH(Investors_Once[[#This Row],[Vesting Date with Milestone Clause]],0)=EOMONTH(FY05_M02,0),Investors_Once[[#This Row],[Injected Capital Post Money Evaluation]]+Investors_Once[[#This Row],[Operations Net]],""),"")</f>
        <v/>
      </c>
      <c r="BX58" s="18" t="str">
        <f>IFERROR(IF(EOMONTH(Investors_Once[[#This Row],[Vesting Date with Milestone Clause]],0)=EOMONTH(FY05_M03,0),Investors_Once[[#This Row],[Injected Capital Post Money Evaluation]]+Investors_Once[[#This Row],[Operations Net]],""),"")</f>
        <v/>
      </c>
      <c r="BY58" s="18" t="str">
        <f>IFERROR(IF(EOMONTH(Investors_Once[[#This Row],[Vesting Date with Milestone Clause]],0)=EOMONTH(FY05_M04,0),Investors_Once[[#This Row],[Injected Capital Post Money Evaluation]]+Investors_Once[[#This Row],[Operations Net]],""),"")</f>
        <v/>
      </c>
      <c r="BZ58" s="18" t="str">
        <f>IFERROR(IF(EOMONTH(Investors_Once[[#This Row],[Vesting Date with Milestone Clause]],0)=EOMONTH(FY05_M05,0),Investors_Once[[#This Row],[Injected Capital Post Money Evaluation]]+Investors_Once[[#This Row],[Operations Net]],""),"")</f>
        <v/>
      </c>
      <c r="CA58" s="18" t="str">
        <f>IFERROR(IF(EOMONTH(Investors_Once[[#This Row],[Vesting Date with Milestone Clause]],0)=EOMONTH(FY05_M06,0),Investors_Once[[#This Row],[Injected Capital Post Money Evaluation]]+Investors_Once[[#This Row],[Operations Net]],""),"")</f>
        <v/>
      </c>
      <c r="CB58" s="18" t="str">
        <f>IFERROR(IF(EOMONTH(Investors_Once[[#This Row],[Vesting Date with Milestone Clause]],0)=EOMONTH(FY05_M07,0),Investors_Once[[#This Row],[Injected Capital Post Money Evaluation]]+Investors_Once[[#This Row],[Operations Net]],""),"")</f>
        <v/>
      </c>
      <c r="CC58" s="18" t="str">
        <f>IFERROR(IF(EOMONTH(Investors_Once[[#This Row],[Vesting Date with Milestone Clause]],0)=EOMONTH(FY05_M08,0),Investors_Once[[#This Row],[Injected Capital Post Money Evaluation]]+Investors_Once[[#This Row],[Operations Net]],""),"")</f>
        <v/>
      </c>
      <c r="CD58" s="18" t="str">
        <f>IFERROR(IF(EOMONTH(Investors_Once[[#This Row],[Vesting Date with Milestone Clause]],0)=EOMONTH(FY05_M09,0),Investors_Once[[#This Row],[Injected Capital Post Money Evaluation]]+Investors_Once[[#This Row],[Operations Net]],""),"")</f>
        <v/>
      </c>
      <c r="CE58" s="18" t="str">
        <f>IFERROR(IF(EOMONTH(Investors_Once[[#This Row],[Vesting Date with Milestone Clause]],0)=EOMONTH(FY05_M10,0),Investors_Once[[#This Row],[Injected Capital Post Money Evaluation]]+Investors_Once[[#This Row],[Operations Net]],""),"")</f>
        <v/>
      </c>
      <c r="CF58" s="18" t="str">
        <f>IFERROR(IF(EOMONTH(Investors_Once[[#This Row],[Vesting Date with Milestone Clause]],0)=EOMONTH(FY05_M11,0),Investors_Once[[#This Row],[Injected Capital Post Money Evaluation]]+Investors_Once[[#This Row],[Operations Net]],""),"")</f>
        <v/>
      </c>
      <c r="CG58" s="18" t="str">
        <f>IFERROR(IF(EOMONTH(Investors_Once[[#This Row],[Vesting Date with Milestone Clause]],0)=EOMONTH(FY05_M12,0),Investors_Once[[#This Row],[Injected Capital Post Money Evaluation]]+Investors_Once[[#This Row],[Operations Net]],""),"")</f>
        <v/>
      </c>
      <c r="CH58" s="18" t="str" cm="1">
        <f t="array" ref="CH58">IFERROR(IF(EOMONTH(Investors_Once[[#This Row],[Vesting Date with Milestone Clause]],0)=EOMONTH(FY06_M1,0),Investors_Once[[#This Row],[Injected Capital Post Money Evaluation]]+Investors_Once[[#This Row],[Operations Net]],""),"")</f>
        <v/>
      </c>
      <c r="CI58" s="18" t="str">
        <f>IFERROR(IF(EOMONTH(Investors_Once[[#This Row],[Vesting Date with Milestone Clause]],0)=EOMONTH(FY06_M02,0),Investors_Once[[#This Row],[Injected Capital Post Money Evaluation]]+Investors_Once[[#This Row],[Operations Net]],""),"")</f>
        <v/>
      </c>
      <c r="CJ58" s="18" t="str">
        <f>IFERROR(IF(EOMONTH(Investors_Once[[#This Row],[Vesting Date with Milestone Clause]],0)=EOMONTH(FY06_M03,0),Investors_Once[[#This Row],[Injected Capital Post Money Evaluation]]+Investors_Once[[#This Row],[Operations Net]],""),"")</f>
        <v/>
      </c>
      <c r="CK58" s="18" t="str">
        <f>IFERROR(IF(EOMONTH(Investors_Once[[#This Row],[Vesting Date with Milestone Clause]],0)=EOMONTH(FY06_M04,0),Investors_Once[[#This Row],[Injected Capital Post Money Evaluation]]+Investors_Once[[#This Row],[Operations Net]],""),"")</f>
        <v/>
      </c>
      <c r="CL58" s="18" t="str">
        <f>IFERROR(IF(EOMONTH(Investors_Once[[#This Row],[Vesting Date with Milestone Clause]],0)=EOMONTH(FY06_M05,0),Investors_Once[[#This Row],[Injected Capital Post Money Evaluation]]+Investors_Once[[#This Row],[Operations Net]],""),"")</f>
        <v/>
      </c>
      <c r="CM58" s="18" t="str">
        <f>IFERROR(IF(EOMONTH(Investors_Once[[#This Row],[Vesting Date with Milestone Clause]],0)=EOMONTH(FY06_M06,0),Investors_Once[[#This Row],[Injected Capital Post Money Evaluation]]+Investors_Once[[#This Row],[Operations Net]],""),"")</f>
        <v/>
      </c>
      <c r="CN58" s="18" t="str">
        <f>IFERROR(IF(EOMONTH(Investors_Once[[#This Row],[Vesting Date with Milestone Clause]],0)=EOMONTH(FY06_M07,0),Investors_Once[[#This Row],[Injected Capital Post Money Evaluation]]+Investors_Once[[#This Row],[Operations Net]],""),"")</f>
        <v/>
      </c>
      <c r="CO58" s="18" t="str">
        <f>IFERROR(IF(EOMONTH(Investors_Once[[#This Row],[Vesting Date with Milestone Clause]],0)=EOMONTH(FY06_M08,0),Investors_Once[[#This Row],[Injected Capital Post Money Evaluation]]+Investors_Once[[#This Row],[Operations Net]],""),"")</f>
        <v/>
      </c>
      <c r="CP58" s="18" t="str">
        <f>IFERROR(IF(EOMONTH(Investors_Once[[#This Row],[Vesting Date with Milestone Clause]],0)=EOMONTH(FY06_M09,0),Investors_Once[[#This Row],[Injected Capital Post Money Evaluation]]+Investors_Once[[#This Row],[Operations Net]],""),"")</f>
        <v/>
      </c>
      <c r="CQ58" s="18" t="str">
        <f>IFERROR(IF(EOMONTH(Investors_Once[[#This Row],[Vesting Date with Milestone Clause]],0)=EOMONTH(FY06_M10,0),Investors_Once[[#This Row],[Injected Capital Post Money Evaluation]]+Investors_Once[[#This Row],[Operations Net]],""),"")</f>
        <v/>
      </c>
      <c r="CR58" s="18" t="str">
        <f>IFERROR(IF(EOMONTH(Investors_Once[[#This Row],[Vesting Date with Milestone Clause]],0)=EOMONTH(FY06_M11,0),Investors_Once[[#This Row],[Injected Capital Post Money Evaluation]]+Investors_Once[[#This Row],[Operations Net]],""),"")</f>
        <v/>
      </c>
      <c r="CS58" s="18" t="str">
        <f>IFERROR(IF(EOMONTH(Investors_Once[[#This Row],[Vesting Date with Milestone Clause]],0)=EOMONTH(FY06_M12,0),Investors_Once[[#This Row],[Injected Capital Post Money Evaluation]]+Investors_Once[[#This Row],[Operations Net]],""),"")</f>
        <v/>
      </c>
    </row>
    <row r="59" spans="2:97" x14ac:dyDescent="0.25">
      <c r="B59" s="6"/>
      <c r="C59" s="6" t="s">
        <v>170</v>
      </c>
      <c r="D59" s="11"/>
      <c r="E59" s="48" t="str">
        <f>IF(ISBLANK(Investors_Once[[#This Row],[Vesting Date with Milestone Clause]]),"",EOMONTH(Investors_Once[[#This Row],[Vesting Date with Milestone Clause]],0))</f>
        <v/>
      </c>
      <c r="F59" s="24"/>
      <c r="G59" s="24"/>
      <c r="H59" s="31"/>
      <c r="I59" s="24"/>
      <c r="J59" s="24"/>
      <c r="K59" s="24"/>
      <c r="L59" s="24"/>
      <c r="M59" s="55"/>
      <c r="N59" s="24"/>
      <c r="O59" s="24"/>
      <c r="P59" s="24"/>
      <c r="Q59" s="29">
        <f>Investors_Once[[#This Row],[Injected Capital Post Money Evaluation]]+Investors_Once[[#This Row],[Investment Discounted From Future Priced Round]]/(1-Investors_Once[[#This Row],[% Discount from Round once the round is Priced]])</f>
        <v>0</v>
      </c>
      <c r="R59" s="29">
        <f>SUM(Investors_Once[[#This Row],[Active Investor IP Value Created Equity]],Investors_Once[[#This Row],[Sweat Equity IP Value Contributed(alternative to Salary)]],Investors_Once[[#This Row],[Assets With Position ]])+Investors_Once[[#This Row],[Reserve Value Without Position]]</f>
        <v>0</v>
      </c>
      <c r="S59"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59"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59"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59"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59"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59" s="10">
        <f>YEAR(Investors_Once[[#This Row],[Vesting Date with Milestone Clause]])</f>
        <v>1900</v>
      </c>
      <c r="Y59" s="10">
        <f>MONTH(Investors_Once[[#This Row],[Vesting Date with Milestone Clause]])</f>
        <v>1</v>
      </c>
      <c r="Z59" s="10" t="str">
        <f>IFERROR(IF(EOMONTH(Investors_Once[[#This Row],[Vesting Date with Milestone Clause]],0)=EOMONTH(FY01_M01,0),Investors_Once[[#This Row],[Injected Capital Post Money Evaluation]],""),"")</f>
        <v/>
      </c>
      <c r="AA59" s="10" t="str">
        <f>IFERROR(IF(EOMONTH(Investors_Once[[#This Row],[Vesting Date with Milestone Clause]],0)=EOMONTH(FY01_M02,0),Investors_Once[[#This Row],[Injected Capital Post Money Evaluation]]+Investors_Once[[#This Row],[Operations Net]],""),"")</f>
        <v/>
      </c>
      <c r="AB59" s="10" t="str">
        <f>IFERROR(IF(EOMONTH(Investors_Once[[#This Row],[Vesting Date with Milestone Clause]],0)=EOMONTH(FY01_M03,0),Investors_Once[[#This Row],[Injected Capital Post Money Evaluation]]+Investors_Once[[#This Row],[Operations Net]],""),"")</f>
        <v/>
      </c>
      <c r="AC59" s="10" t="str">
        <f>IFERROR(IF(EOMONTH(Investors_Once[[#This Row],[Vesting Date with Milestone Clause]],0)=EOMONTH(FY01_M04,0),Investors_Once[[#This Row],[Injected Capital Post Money Evaluation]]+Investors_Once[[#This Row],[Operations Net]],""),"")</f>
        <v/>
      </c>
      <c r="AD59" s="10" t="str">
        <f>IFERROR(IF(EOMONTH(Investors_Once[[#This Row],[Vesting Date with Milestone Clause]],0)=EOMONTH(FY01_M05,0),Investors_Once[[#This Row],[Injected Capital Post Money Evaluation]]+Investors_Once[[#This Row],[Operations Net]],""),"")</f>
        <v/>
      </c>
      <c r="AE59" s="10" t="str">
        <f>IFERROR(IF(EOMONTH(Investors_Once[[#This Row],[Vesting Date with Milestone Clause]],0)=EOMONTH(FY01_M06,0),Investors_Once[[#This Row],[Injected Capital Post Money Evaluation]]+Investors_Once[[#This Row],[Operations Net]],""),"")</f>
        <v/>
      </c>
      <c r="AF59" s="10" t="str">
        <f>IFERROR(IF(EOMONTH(Investors_Once[[#This Row],[Vesting Date with Milestone Clause]],0)=EOMONTH(FY01_M07,0),Investors_Once[[#This Row],[Injected Capital Post Money Evaluation]]+Investors_Once[[#This Row],[Operations Net]],""),"")</f>
        <v/>
      </c>
      <c r="AG59" s="10" t="str">
        <f>IFERROR(IF(EOMONTH(Investors_Once[[#This Row],[Vesting Date with Milestone Clause]],0)=EOMONTH(FY01_M08,0),Investors_Once[[#This Row],[Injected Capital Post Money Evaluation]]+Investors_Once[[#This Row],[Operations Net]],""),"")</f>
        <v/>
      </c>
      <c r="AH59" s="10" t="str">
        <f>IFERROR(IF(EOMONTH(Investors_Once[[#This Row],[Vesting Date with Milestone Clause]],0)=EOMONTH(FY01_M09,0),Investors_Once[[#This Row],[Injected Capital Post Money Evaluation]]+Investors_Once[[#This Row],[Operations Net]],""),"")</f>
        <v/>
      </c>
      <c r="AI59" s="10" t="str">
        <f>IFERROR(IF(EOMONTH(Investors_Once[[#This Row],[Vesting Date with Milestone Clause]],0)=EOMONTH(FY01_M10,0),Investors_Once[[#This Row],[Injected Capital Post Money Evaluation]]+Investors_Once[[#This Row],[Operations Net]],""),"")</f>
        <v/>
      </c>
      <c r="AJ59" s="10" t="str">
        <f>IFERROR(IF(EOMONTH(Investors_Once[[#This Row],[Vesting Date with Milestone Clause]],0)=EOMONTH(FY01_M11,0),Investors_Once[[#This Row],[Injected Capital Post Money Evaluation]]+Investors_Once[[#This Row],[Operations Net]],""),"")</f>
        <v/>
      </c>
      <c r="AK59" s="10" t="str">
        <f>IFERROR(IF(EOMONTH(Investors_Once[[#This Row],[Vesting Date with Milestone Clause]],0)=EOMONTH(FY01_M12,0),Investors_Once[[#This Row],[Injected Capital Post Money Evaluation]]+Investors_Once[[#This Row],[Operations Net]],""),"")</f>
        <v/>
      </c>
      <c r="AL59" s="10" t="str">
        <f>IFERROR(IF(EOMONTH(Investors_Once[[#This Row],[Vesting Date with Milestone Clause]],0)=EOMONTH(FY02_M01,0),Investors_Once[[#This Row],[Injected Capital Post Money Evaluation]]+Investors_Once[[#This Row],[Operations Net]],""),"")</f>
        <v/>
      </c>
      <c r="AM59" s="10" t="str">
        <f>IFERROR(IF(EOMONTH(Investors_Once[[#This Row],[Vesting Date with Milestone Clause]],0)=EOMONTH(FY02_M02,0),Investors_Once[[#This Row],[Injected Capital Post Money Evaluation]]+Investors_Once[[#This Row],[Operations Net]],""),"")</f>
        <v/>
      </c>
      <c r="AN59" s="10" t="str">
        <f>IFERROR(IF(EOMONTH(Investors_Once[[#This Row],[Vesting Date with Milestone Clause]],0)=EOMONTH(FY02_M03,0),Investors_Once[[#This Row],[Injected Capital Post Money Evaluation]]+Investors_Once[[#This Row],[Operations Net]],""),"")</f>
        <v/>
      </c>
      <c r="AO59" s="10" t="str">
        <f>IFERROR(IF(EOMONTH(Investors_Once[[#This Row],[Vesting Date with Milestone Clause]],0)=EOMONTH(FY02_M04,0),Investors_Once[[#This Row],[Injected Capital Post Money Evaluation]]+Investors_Once[[#This Row],[Operations Net]],""),"")</f>
        <v/>
      </c>
      <c r="AP59" s="10" t="str">
        <f>IFERROR(IF(EOMONTH(Investors_Once[[#This Row],[Vesting Date with Milestone Clause]],0)=EOMONTH(FY02_M05,0),Investors_Once[[#This Row],[Injected Capital Post Money Evaluation]]+Investors_Once[[#This Row],[Operations Net]],""),"")</f>
        <v/>
      </c>
      <c r="AQ59" s="10" t="str">
        <f>IFERROR(IF(EOMONTH(Investors_Once[[#This Row],[Vesting Date with Milestone Clause]],0)=EOMONTH(FY02_M06,0),Investors_Once[[#This Row],[Injected Capital Post Money Evaluation]]+Investors_Once[[#This Row],[Operations Net]],""),"")</f>
        <v/>
      </c>
      <c r="AR59" s="10" t="str">
        <f>IFERROR(IF(EOMONTH(Investors_Once[[#This Row],[Vesting Date with Milestone Clause]],0)=EOMONTH(FY02_M07,0),Investors_Once[[#This Row],[Injected Capital Post Money Evaluation]]+Investors_Once[[#This Row],[Operations Net]],""),"")</f>
        <v/>
      </c>
      <c r="AS59" s="10" t="str">
        <f>IFERROR(IF(EOMONTH(Investors_Once[[#This Row],[Vesting Date with Milestone Clause]],0)=EOMONTH(FY02_M08,0),Investors_Once[[#This Row],[Injected Capital Post Money Evaluation]]+Investors_Once[[#This Row],[Operations Net]],""),"")</f>
        <v/>
      </c>
      <c r="AT59" s="10" t="str">
        <f>IFERROR(IF(EOMONTH(Investors_Once[[#This Row],[Vesting Date with Milestone Clause]],0)=EOMONTH(FY02_M09,0),Investors_Once[[#This Row],[Injected Capital Post Money Evaluation]]+Investors_Once[[#This Row],[Operations Net]],""),"")</f>
        <v/>
      </c>
      <c r="AU59" s="10" t="str">
        <f>IFERROR(IF(EOMONTH(Investors_Once[[#This Row],[Vesting Date with Milestone Clause]],0)=EOMONTH(FY02_M10,0),Investors_Once[[#This Row],[Injected Capital Post Money Evaluation]]+Investors_Once[[#This Row],[Operations Net]],""),"")</f>
        <v/>
      </c>
      <c r="AV59" s="10" t="str">
        <f>IFERROR(IF(EOMONTH(Investors_Once[[#This Row],[Vesting Date with Milestone Clause]],0)=EOMONTH(FY02_M11,0),Investors_Once[[#This Row],[Injected Capital Post Money Evaluation]]+Investors_Once[[#This Row],[Operations Net]],""),"")</f>
        <v/>
      </c>
      <c r="AW59" s="10" t="str">
        <f>IFERROR(IF(EOMONTH(Investors_Once[[#This Row],[Vesting Date with Milestone Clause]],0)=EOMONTH(FY02_M12,0),Investors_Once[[#This Row],[Injected Capital Post Money Evaluation]]+Investors_Once[[#This Row],[Operations Net]],""),"")</f>
        <v/>
      </c>
      <c r="AX59" s="10" t="str" cm="1">
        <f t="array" ref="AX59">IFERROR(IF(EOMONTH(Investors_Once[[#This Row],[Vesting Date with Milestone Clause]],0)=EOMONTH(FY03_M1,0),Investors_Once[[#This Row],[Injected Capital Post Money Evaluation]]+Investors_Once[[#This Row],[Operations Net]],""),"")</f>
        <v/>
      </c>
      <c r="AY59" s="10" t="str">
        <f>IFERROR(IF(EOMONTH(Investors_Once[[#This Row],[Vesting Date with Milestone Clause]],0)=EOMONTH(FY03_M02,0),Investors_Once[[#This Row],[Injected Capital Post Money Evaluation]]+Investors_Once[[#This Row],[Operations Net]],""),"")</f>
        <v/>
      </c>
      <c r="AZ59" s="10" t="str">
        <f>IFERROR(IF(EOMONTH(Investors_Once[[#This Row],[Vesting Date with Milestone Clause]],0)=EOMONTH(FY03_M03,0),Investors_Once[[#This Row],[Injected Capital Post Money Evaluation]]+Investors_Once[[#This Row],[Operations Net]],""),"")</f>
        <v/>
      </c>
      <c r="BA59" s="10" t="str">
        <f>IFERROR(IF(EOMONTH(Investors_Once[[#This Row],[Vesting Date with Milestone Clause]],0)=EOMONTH(FY03_M04,0),Investors_Once[[#This Row],[Injected Capital Post Money Evaluation]]+Investors_Once[[#This Row],[Operations Net]],""),"")</f>
        <v/>
      </c>
      <c r="BB59" s="10" t="str">
        <f>IFERROR(IF(EOMONTH(Investors_Once[[#This Row],[Vesting Date with Milestone Clause]],0)=EOMONTH(FY03_M05,0),Investors_Once[[#This Row],[Injected Capital Post Money Evaluation]]+Investors_Once[[#This Row],[Operations Net]],""),"")</f>
        <v/>
      </c>
      <c r="BC59" s="10" t="str">
        <f>IFERROR(IF(EOMONTH(Investors_Once[[#This Row],[Vesting Date with Milestone Clause]],0)=EOMONTH(FY03_M06,0),Investors_Once[[#This Row],[Injected Capital Post Money Evaluation]]+Investors_Once[[#This Row],[Operations Net]],""),"")</f>
        <v/>
      </c>
      <c r="BD59" s="10" t="str">
        <f>IFERROR(IF(EOMONTH(Investors_Once[[#This Row],[Vesting Date with Milestone Clause]],0)=EOMONTH(FY03_M07,0),Investors_Once[[#This Row],[Injected Capital Post Money Evaluation]]+Investors_Once[[#This Row],[Operations Net]],""),"")</f>
        <v/>
      </c>
      <c r="BE59" s="10" t="str">
        <f>IFERROR(IF(EOMONTH(Investors_Once[[#This Row],[Vesting Date with Milestone Clause]],0)=EOMONTH(FY03_M08,0),Investors_Once[[#This Row],[Injected Capital Post Money Evaluation]]+Investors_Once[[#This Row],[Operations Net]],""),"")</f>
        <v/>
      </c>
      <c r="BF59" s="10" t="str">
        <f>IFERROR(IF(EOMONTH(Investors_Once[[#This Row],[Vesting Date with Milestone Clause]],0)=EOMONTH(FY03_M09,0),Investors_Once[[#This Row],[Injected Capital Post Money Evaluation]]+Investors_Once[[#This Row],[Operations Net]],""),"")</f>
        <v/>
      </c>
      <c r="BG59" s="10" t="str">
        <f>IFERROR(IF(EOMONTH(Investors_Once[[#This Row],[Vesting Date with Milestone Clause]],0)=EOMONTH(FY03_M10,0),Investors_Once[[#This Row],[Injected Capital Post Money Evaluation]]+Investors_Once[[#This Row],[Operations Net]],""),"")</f>
        <v/>
      </c>
      <c r="BH59" s="10" t="str">
        <f>IFERROR(IF(EOMONTH(Investors_Once[[#This Row],[Vesting Date with Milestone Clause]],0)=EOMONTH(FY03_M11,0),Investors_Once[[#This Row],[Injected Capital Post Money Evaluation]]+Investors_Once[[#This Row],[Operations Net]],""),"")</f>
        <v/>
      </c>
      <c r="BI59" s="10" t="str">
        <f>IFERROR(IF(EOMONTH(Investors_Once[[#This Row],[Vesting Date with Milestone Clause]],0)=EOMONTH(FY03_M12,0),Investors_Once[[#This Row],[Injected Capital Post Money Evaluation]]+Investors_Once[[#This Row],[Operations Net]],""),"")</f>
        <v/>
      </c>
      <c r="BJ59" s="18" t="str" cm="1">
        <f t="array" ref="BJ59">IFERROR(IF(EOMONTH(Investors_Once[[#This Row],[Vesting Date with Milestone Clause]],0)=EOMONTH(FY04_M1,0),Investors_Once[[#This Row],[Injected Capital Post Money Evaluation]]+Investors_Once[[#This Row],[Operations Net]],""),"")</f>
        <v/>
      </c>
      <c r="BK59" s="18" t="str">
        <f>IFERROR(IF(EOMONTH(Investors_Once[[#This Row],[Vesting Date with Milestone Clause]],0)=EOMONTH(FY04_M02,0),Investors_Once[[#This Row],[Injected Capital Post Money Evaluation]]+Investors_Once[[#This Row],[Operations Net]],""),"")</f>
        <v/>
      </c>
      <c r="BL59" s="18" t="str">
        <f>IFERROR(IF(EOMONTH(Investors_Once[[#This Row],[Vesting Date with Milestone Clause]],0)=EOMONTH(FY04_M03,0),Investors_Once[[#This Row],[Injected Capital Post Money Evaluation]]+Investors_Once[[#This Row],[Operations Net]],""),"")</f>
        <v/>
      </c>
      <c r="BM59" s="18" t="str">
        <f>IFERROR(IF(EOMONTH(Investors_Once[[#This Row],[Vesting Date with Milestone Clause]],0)=EOMONTH(FY04_M04,0),Investors_Once[[#This Row],[Injected Capital Post Money Evaluation]]+Investors_Once[[#This Row],[Operations Net]],""),"")</f>
        <v/>
      </c>
      <c r="BN59" s="18" t="str">
        <f>IFERROR(IF(EOMONTH(Investors_Once[[#This Row],[Vesting Date with Milestone Clause]],0)=EOMONTH(FY04_M05,0),Investors_Once[[#This Row],[Injected Capital Post Money Evaluation]]+Investors_Once[[#This Row],[Operations Net]],""),"")</f>
        <v/>
      </c>
      <c r="BO59" s="18" t="str">
        <f>IFERROR(IF(EOMONTH(Investors_Once[[#This Row],[Vesting Date with Milestone Clause]],0)=EOMONTH(FY04_M06,0),Investors_Once[[#This Row],[Injected Capital Post Money Evaluation]]+Investors_Once[[#This Row],[Operations Net]],""),"")</f>
        <v/>
      </c>
      <c r="BP59" s="18" t="str">
        <f>IFERROR(IF(EOMONTH(Investors_Once[[#This Row],[Vesting Date with Milestone Clause]],0)=EOMONTH(FY04_M07,0),Investors_Once[[#This Row],[Injected Capital Post Money Evaluation]]+Investors_Once[[#This Row],[Operations Net]],""),"")</f>
        <v/>
      </c>
      <c r="BQ59" s="18" t="str">
        <f>IFERROR(IF(EOMONTH(Investors_Once[[#This Row],[Vesting Date with Milestone Clause]],0)=EOMONTH(FY04_M08,0),Investors_Once[[#This Row],[Injected Capital Post Money Evaluation]]+Investors_Once[[#This Row],[Operations Net]],""),"")</f>
        <v/>
      </c>
      <c r="BR59" s="18" t="str">
        <f>IFERROR(IF(EOMONTH(Investors_Once[[#This Row],[Vesting Date with Milestone Clause]],0)=EOMONTH(FY04_M09,0),Investors_Once[[#This Row],[Injected Capital Post Money Evaluation]]+Investors_Once[[#This Row],[Operations Net]],""),"")</f>
        <v/>
      </c>
      <c r="BS59" s="18" t="str">
        <f>IFERROR(IF(EOMONTH(Investors_Once[[#This Row],[Vesting Date with Milestone Clause]],0)=EOMONTH(FY04_M10,0),Investors_Once[[#This Row],[Injected Capital Post Money Evaluation]]+Investors_Once[[#This Row],[Operations Net]],""),"")</f>
        <v/>
      </c>
      <c r="BT59" s="18" t="str">
        <f>IFERROR(IF(EOMONTH(Investors_Once[[#This Row],[Vesting Date with Milestone Clause]],0)=EOMONTH(FY04_M11,0),Investors_Once[[#This Row],[Injected Capital Post Money Evaluation]]+Investors_Once[[#This Row],[Operations Net]],""),"")</f>
        <v/>
      </c>
      <c r="BU59" s="18" t="str">
        <f>IFERROR(IF(EOMONTH(Investors_Once[[#This Row],[Vesting Date with Milestone Clause]],0)=EOMONTH(FY04_M12,0),Investors_Once[[#This Row],[Injected Capital Post Money Evaluation]]+Investors_Once[[#This Row],[Operations Net]],""),"")</f>
        <v/>
      </c>
      <c r="BV59" s="18" t="str" cm="1">
        <f t="array" ref="BV59">IFERROR(IF(EOMONTH(Investors_Once[[#This Row],[Vesting Date with Milestone Clause]],0)=EOMONTH(FY05_M1,0),Investors_Once[[#This Row],[Injected Capital Post Money Evaluation]]+Investors_Once[[#This Row],[Operations Net]],""),"")</f>
        <v/>
      </c>
      <c r="BW59" s="18" t="str">
        <f>IFERROR(IF(EOMONTH(Investors_Once[[#This Row],[Vesting Date with Milestone Clause]],0)=EOMONTH(FY05_M02,0),Investors_Once[[#This Row],[Injected Capital Post Money Evaluation]]+Investors_Once[[#This Row],[Operations Net]],""),"")</f>
        <v/>
      </c>
      <c r="BX59" s="18" t="str">
        <f>IFERROR(IF(EOMONTH(Investors_Once[[#This Row],[Vesting Date with Milestone Clause]],0)=EOMONTH(FY05_M03,0),Investors_Once[[#This Row],[Injected Capital Post Money Evaluation]]+Investors_Once[[#This Row],[Operations Net]],""),"")</f>
        <v/>
      </c>
      <c r="BY59" s="18" t="str">
        <f>IFERROR(IF(EOMONTH(Investors_Once[[#This Row],[Vesting Date with Milestone Clause]],0)=EOMONTH(FY05_M04,0),Investors_Once[[#This Row],[Injected Capital Post Money Evaluation]]+Investors_Once[[#This Row],[Operations Net]],""),"")</f>
        <v/>
      </c>
      <c r="BZ59" s="18" t="str">
        <f>IFERROR(IF(EOMONTH(Investors_Once[[#This Row],[Vesting Date with Milestone Clause]],0)=EOMONTH(FY05_M05,0),Investors_Once[[#This Row],[Injected Capital Post Money Evaluation]]+Investors_Once[[#This Row],[Operations Net]],""),"")</f>
        <v/>
      </c>
      <c r="CA59" s="18" t="str">
        <f>IFERROR(IF(EOMONTH(Investors_Once[[#This Row],[Vesting Date with Milestone Clause]],0)=EOMONTH(FY05_M06,0),Investors_Once[[#This Row],[Injected Capital Post Money Evaluation]]+Investors_Once[[#This Row],[Operations Net]],""),"")</f>
        <v/>
      </c>
      <c r="CB59" s="18" t="str">
        <f>IFERROR(IF(EOMONTH(Investors_Once[[#This Row],[Vesting Date with Milestone Clause]],0)=EOMONTH(FY05_M07,0),Investors_Once[[#This Row],[Injected Capital Post Money Evaluation]]+Investors_Once[[#This Row],[Operations Net]],""),"")</f>
        <v/>
      </c>
      <c r="CC59" s="18" t="str">
        <f>IFERROR(IF(EOMONTH(Investors_Once[[#This Row],[Vesting Date with Milestone Clause]],0)=EOMONTH(FY05_M08,0),Investors_Once[[#This Row],[Injected Capital Post Money Evaluation]]+Investors_Once[[#This Row],[Operations Net]],""),"")</f>
        <v/>
      </c>
      <c r="CD59" s="18" t="str">
        <f>IFERROR(IF(EOMONTH(Investors_Once[[#This Row],[Vesting Date with Milestone Clause]],0)=EOMONTH(FY05_M09,0),Investors_Once[[#This Row],[Injected Capital Post Money Evaluation]]+Investors_Once[[#This Row],[Operations Net]],""),"")</f>
        <v/>
      </c>
      <c r="CE59" s="18" t="str">
        <f>IFERROR(IF(EOMONTH(Investors_Once[[#This Row],[Vesting Date with Milestone Clause]],0)=EOMONTH(FY05_M10,0),Investors_Once[[#This Row],[Injected Capital Post Money Evaluation]]+Investors_Once[[#This Row],[Operations Net]],""),"")</f>
        <v/>
      </c>
      <c r="CF59" s="18" t="str">
        <f>IFERROR(IF(EOMONTH(Investors_Once[[#This Row],[Vesting Date with Milestone Clause]],0)=EOMONTH(FY05_M11,0),Investors_Once[[#This Row],[Injected Capital Post Money Evaluation]]+Investors_Once[[#This Row],[Operations Net]],""),"")</f>
        <v/>
      </c>
      <c r="CG59" s="18" t="str">
        <f>IFERROR(IF(EOMONTH(Investors_Once[[#This Row],[Vesting Date with Milestone Clause]],0)=EOMONTH(FY05_M12,0),Investors_Once[[#This Row],[Injected Capital Post Money Evaluation]]+Investors_Once[[#This Row],[Operations Net]],""),"")</f>
        <v/>
      </c>
      <c r="CH59" s="18" t="str" cm="1">
        <f t="array" ref="CH59">IFERROR(IF(EOMONTH(Investors_Once[[#This Row],[Vesting Date with Milestone Clause]],0)=EOMONTH(FY06_M1,0),Investors_Once[[#This Row],[Injected Capital Post Money Evaluation]]+Investors_Once[[#This Row],[Operations Net]],""),"")</f>
        <v/>
      </c>
      <c r="CI59" s="18" t="str">
        <f>IFERROR(IF(EOMONTH(Investors_Once[[#This Row],[Vesting Date with Milestone Clause]],0)=EOMONTH(FY06_M02,0),Investors_Once[[#This Row],[Injected Capital Post Money Evaluation]]+Investors_Once[[#This Row],[Operations Net]],""),"")</f>
        <v/>
      </c>
      <c r="CJ59" s="18" t="str">
        <f>IFERROR(IF(EOMONTH(Investors_Once[[#This Row],[Vesting Date with Milestone Clause]],0)=EOMONTH(FY06_M03,0),Investors_Once[[#This Row],[Injected Capital Post Money Evaluation]]+Investors_Once[[#This Row],[Operations Net]],""),"")</f>
        <v/>
      </c>
      <c r="CK59" s="18" t="str">
        <f>IFERROR(IF(EOMONTH(Investors_Once[[#This Row],[Vesting Date with Milestone Clause]],0)=EOMONTH(FY06_M04,0),Investors_Once[[#This Row],[Injected Capital Post Money Evaluation]]+Investors_Once[[#This Row],[Operations Net]],""),"")</f>
        <v/>
      </c>
      <c r="CL59" s="18" t="str">
        <f>IFERROR(IF(EOMONTH(Investors_Once[[#This Row],[Vesting Date with Milestone Clause]],0)=EOMONTH(FY06_M05,0),Investors_Once[[#This Row],[Injected Capital Post Money Evaluation]]+Investors_Once[[#This Row],[Operations Net]],""),"")</f>
        <v/>
      </c>
      <c r="CM59" s="18" t="str">
        <f>IFERROR(IF(EOMONTH(Investors_Once[[#This Row],[Vesting Date with Milestone Clause]],0)=EOMONTH(FY06_M06,0),Investors_Once[[#This Row],[Injected Capital Post Money Evaluation]]+Investors_Once[[#This Row],[Operations Net]],""),"")</f>
        <v/>
      </c>
      <c r="CN59" s="18" t="str">
        <f>IFERROR(IF(EOMONTH(Investors_Once[[#This Row],[Vesting Date with Milestone Clause]],0)=EOMONTH(FY06_M07,0),Investors_Once[[#This Row],[Injected Capital Post Money Evaluation]]+Investors_Once[[#This Row],[Operations Net]],""),"")</f>
        <v/>
      </c>
      <c r="CO59" s="18" t="str">
        <f>IFERROR(IF(EOMONTH(Investors_Once[[#This Row],[Vesting Date with Milestone Clause]],0)=EOMONTH(FY06_M08,0),Investors_Once[[#This Row],[Injected Capital Post Money Evaluation]]+Investors_Once[[#This Row],[Operations Net]],""),"")</f>
        <v/>
      </c>
      <c r="CP59" s="18" t="str">
        <f>IFERROR(IF(EOMONTH(Investors_Once[[#This Row],[Vesting Date with Milestone Clause]],0)=EOMONTH(FY06_M09,0),Investors_Once[[#This Row],[Injected Capital Post Money Evaluation]]+Investors_Once[[#This Row],[Operations Net]],""),"")</f>
        <v/>
      </c>
      <c r="CQ59" s="18" t="str">
        <f>IFERROR(IF(EOMONTH(Investors_Once[[#This Row],[Vesting Date with Milestone Clause]],0)=EOMONTH(FY06_M10,0),Investors_Once[[#This Row],[Injected Capital Post Money Evaluation]]+Investors_Once[[#This Row],[Operations Net]],""),"")</f>
        <v/>
      </c>
      <c r="CR59" s="18" t="str">
        <f>IFERROR(IF(EOMONTH(Investors_Once[[#This Row],[Vesting Date with Milestone Clause]],0)=EOMONTH(FY06_M11,0),Investors_Once[[#This Row],[Injected Capital Post Money Evaluation]]+Investors_Once[[#This Row],[Operations Net]],""),"")</f>
        <v/>
      </c>
      <c r="CS59" s="18" t="str">
        <f>IFERROR(IF(EOMONTH(Investors_Once[[#This Row],[Vesting Date with Milestone Clause]],0)=EOMONTH(FY06_M12,0),Investors_Once[[#This Row],[Injected Capital Post Money Evaluation]]+Investors_Once[[#This Row],[Operations Net]],""),"")</f>
        <v/>
      </c>
    </row>
    <row r="60" spans="2:97" x14ac:dyDescent="0.25">
      <c r="B60" s="6"/>
      <c r="C60" s="6" t="s">
        <v>170</v>
      </c>
      <c r="D60" s="11"/>
      <c r="E60" s="48" t="str">
        <f>IF(ISBLANK(Investors_Once[[#This Row],[Vesting Date with Milestone Clause]]),"",EOMONTH(Investors_Once[[#This Row],[Vesting Date with Milestone Clause]],0))</f>
        <v/>
      </c>
      <c r="F60" s="24"/>
      <c r="G60" s="24"/>
      <c r="H60" s="31"/>
      <c r="I60" s="24"/>
      <c r="J60" s="24"/>
      <c r="K60" s="24"/>
      <c r="L60" s="24"/>
      <c r="M60" s="55"/>
      <c r="N60" s="24"/>
      <c r="O60" s="24"/>
      <c r="P60" s="24"/>
      <c r="Q60" s="29">
        <f>Investors_Once[[#This Row],[Injected Capital Post Money Evaluation]]+Investors_Once[[#This Row],[Investment Discounted From Future Priced Round]]/(1-Investors_Once[[#This Row],[% Discount from Round once the round is Priced]])</f>
        <v>0</v>
      </c>
      <c r="R60" s="29">
        <f>SUM(Investors_Once[[#This Row],[Active Investor IP Value Created Equity]],Investors_Once[[#This Row],[Sweat Equity IP Value Contributed(alternative to Salary)]],Investors_Once[[#This Row],[Assets With Position ]])+Investors_Once[[#This Row],[Reserve Value Without Position]]</f>
        <v>0</v>
      </c>
      <c r="S60"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60"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60"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60"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60"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60" s="10">
        <f>YEAR(Investors_Once[[#This Row],[Vesting Date with Milestone Clause]])</f>
        <v>1900</v>
      </c>
      <c r="Y60" s="10">
        <f>MONTH(Investors_Once[[#This Row],[Vesting Date with Milestone Clause]])</f>
        <v>1</v>
      </c>
      <c r="Z60" s="10" t="str">
        <f>IFERROR(IF(EOMONTH(Investors_Once[[#This Row],[Vesting Date with Milestone Clause]],0)=EOMONTH(FY01_M01,0),Investors_Once[[#This Row],[Injected Capital Post Money Evaluation]],""),"")</f>
        <v/>
      </c>
      <c r="AA60" s="10" t="str">
        <f>IFERROR(IF(EOMONTH(Investors_Once[[#This Row],[Vesting Date with Milestone Clause]],0)=EOMONTH(FY01_M02,0),Investors_Once[[#This Row],[Injected Capital Post Money Evaluation]]+Investors_Once[[#This Row],[Operations Net]],""),"")</f>
        <v/>
      </c>
      <c r="AB60" s="10" t="str">
        <f>IFERROR(IF(EOMONTH(Investors_Once[[#This Row],[Vesting Date with Milestone Clause]],0)=EOMONTH(FY01_M03,0),Investors_Once[[#This Row],[Injected Capital Post Money Evaluation]]+Investors_Once[[#This Row],[Operations Net]],""),"")</f>
        <v/>
      </c>
      <c r="AC60" s="10" t="str">
        <f>IFERROR(IF(EOMONTH(Investors_Once[[#This Row],[Vesting Date with Milestone Clause]],0)=EOMONTH(FY01_M04,0),Investors_Once[[#This Row],[Injected Capital Post Money Evaluation]]+Investors_Once[[#This Row],[Operations Net]],""),"")</f>
        <v/>
      </c>
      <c r="AD60" s="10" t="str">
        <f>IFERROR(IF(EOMONTH(Investors_Once[[#This Row],[Vesting Date with Milestone Clause]],0)=EOMONTH(FY01_M05,0),Investors_Once[[#This Row],[Injected Capital Post Money Evaluation]]+Investors_Once[[#This Row],[Operations Net]],""),"")</f>
        <v/>
      </c>
      <c r="AE60" s="10" t="str">
        <f>IFERROR(IF(EOMONTH(Investors_Once[[#This Row],[Vesting Date with Milestone Clause]],0)=EOMONTH(FY01_M06,0),Investors_Once[[#This Row],[Injected Capital Post Money Evaluation]]+Investors_Once[[#This Row],[Operations Net]],""),"")</f>
        <v/>
      </c>
      <c r="AF60" s="10" t="str">
        <f>IFERROR(IF(EOMONTH(Investors_Once[[#This Row],[Vesting Date with Milestone Clause]],0)=EOMONTH(FY01_M07,0),Investors_Once[[#This Row],[Injected Capital Post Money Evaluation]]+Investors_Once[[#This Row],[Operations Net]],""),"")</f>
        <v/>
      </c>
      <c r="AG60" s="10" t="str">
        <f>IFERROR(IF(EOMONTH(Investors_Once[[#This Row],[Vesting Date with Milestone Clause]],0)=EOMONTH(FY01_M08,0),Investors_Once[[#This Row],[Injected Capital Post Money Evaluation]]+Investors_Once[[#This Row],[Operations Net]],""),"")</f>
        <v/>
      </c>
      <c r="AH60" s="10" t="str">
        <f>IFERROR(IF(EOMONTH(Investors_Once[[#This Row],[Vesting Date with Milestone Clause]],0)=EOMONTH(FY01_M09,0),Investors_Once[[#This Row],[Injected Capital Post Money Evaluation]]+Investors_Once[[#This Row],[Operations Net]],""),"")</f>
        <v/>
      </c>
      <c r="AI60" s="10" t="str">
        <f>IFERROR(IF(EOMONTH(Investors_Once[[#This Row],[Vesting Date with Milestone Clause]],0)=EOMONTH(FY01_M10,0),Investors_Once[[#This Row],[Injected Capital Post Money Evaluation]]+Investors_Once[[#This Row],[Operations Net]],""),"")</f>
        <v/>
      </c>
      <c r="AJ60" s="10" t="str">
        <f>IFERROR(IF(EOMONTH(Investors_Once[[#This Row],[Vesting Date with Milestone Clause]],0)=EOMONTH(FY01_M11,0),Investors_Once[[#This Row],[Injected Capital Post Money Evaluation]]+Investors_Once[[#This Row],[Operations Net]],""),"")</f>
        <v/>
      </c>
      <c r="AK60" s="10" t="str">
        <f>IFERROR(IF(EOMONTH(Investors_Once[[#This Row],[Vesting Date with Milestone Clause]],0)=EOMONTH(FY01_M12,0),Investors_Once[[#This Row],[Injected Capital Post Money Evaluation]]+Investors_Once[[#This Row],[Operations Net]],""),"")</f>
        <v/>
      </c>
      <c r="AL60" s="10" t="str">
        <f>IFERROR(IF(EOMONTH(Investors_Once[[#This Row],[Vesting Date with Milestone Clause]],0)=EOMONTH(FY02_M01,0),Investors_Once[[#This Row],[Injected Capital Post Money Evaluation]]+Investors_Once[[#This Row],[Operations Net]],""),"")</f>
        <v/>
      </c>
      <c r="AM60" s="10" t="str">
        <f>IFERROR(IF(EOMONTH(Investors_Once[[#This Row],[Vesting Date with Milestone Clause]],0)=EOMONTH(FY02_M02,0),Investors_Once[[#This Row],[Injected Capital Post Money Evaluation]]+Investors_Once[[#This Row],[Operations Net]],""),"")</f>
        <v/>
      </c>
      <c r="AN60" s="10" t="str">
        <f>IFERROR(IF(EOMONTH(Investors_Once[[#This Row],[Vesting Date with Milestone Clause]],0)=EOMONTH(FY02_M03,0),Investors_Once[[#This Row],[Injected Capital Post Money Evaluation]]+Investors_Once[[#This Row],[Operations Net]],""),"")</f>
        <v/>
      </c>
      <c r="AO60" s="10" t="str">
        <f>IFERROR(IF(EOMONTH(Investors_Once[[#This Row],[Vesting Date with Milestone Clause]],0)=EOMONTH(FY02_M04,0),Investors_Once[[#This Row],[Injected Capital Post Money Evaluation]]+Investors_Once[[#This Row],[Operations Net]],""),"")</f>
        <v/>
      </c>
      <c r="AP60" s="10" t="str">
        <f>IFERROR(IF(EOMONTH(Investors_Once[[#This Row],[Vesting Date with Milestone Clause]],0)=EOMONTH(FY02_M05,0),Investors_Once[[#This Row],[Injected Capital Post Money Evaluation]]+Investors_Once[[#This Row],[Operations Net]],""),"")</f>
        <v/>
      </c>
      <c r="AQ60" s="10" t="str">
        <f>IFERROR(IF(EOMONTH(Investors_Once[[#This Row],[Vesting Date with Milestone Clause]],0)=EOMONTH(FY02_M06,0),Investors_Once[[#This Row],[Injected Capital Post Money Evaluation]]+Investors_Once[[#This Row],[Operations Net]],""),"")</f>
        <v/>
      </c>
      <c r="AR60" s="10" t="str">
        <f>IFERROR(IF(EOMONTH(Investors_Once[[#This Row],[Vesting Date with Milestone Clause]],0)=EOMONTH(FY02_M07,0),Investors_Once[[#This Row],[Injected Capital Post Money Evaluation]]+Investors_Once[[#This Row],[Operations Net]],""),"")</f>
        <v/>
      </c>
      <c r="AS60" s="10" t="str">
        <f>IFERROR(IF(EOMONTH(Investors_Once[[#This Row],[Vesting Date with Milestone Clause]],0)=EOMONTH(FY02_M08,0),Investors_Once[[#This Row],[Injected Capital Post Money Evaluation]]+Investors_Once[[#This Row],[Operations Net]],""),"")</f>
        <v/>
      </c>
      <c r="AT60" s="10" t="str">
        <f>IFERROR(IF(EOMONTH(Investors_Once[[#This Row],[Vesting Date with Milestone Clause]],0)=EOMONTH(FY02_M09,0),Investors_Once[[#This Row],[Injected Capital Post Money Evaluation]]+Investors_Once[[#This Row],[Operations Net]],""),"")</f>
        <v/>
      </c>
      <c r="AU60" s="10" t="str">
        <f>IFERROR(IF(EOMONTH(Investors_Once[[#This Row],[Vesting Date with Milestone Clause]],0)=EOMONTH(FY02_M10,0),Investors_Once[[#This Row],[Injected Capital Post Money Evaluation]]+Investors_Once[[#This Row],[Operations Net]],""),"")</f>
        <v/>
      </c>
      <c r="AV60" s="10" t="str">
        <f>IFERROR(IF(EOMONTH(Investors_Once[[#This Row],[Vesting Date with Milestone Clause]],0)=EOMONTH(FY02_M11,0),Investors_Once[[#This Row],[Injected Capital Post Money Evaluation]]+Investors_Once[[#This Row],[Operations Net]],""),"")</f>
        <v/>
      </c>
      <c r="AW60" s="10" t="str">
        <f>IFERROR(IF(EOMONTH(Investors_Once[[#This Row],[Vesting Date with Milestone Clause]],0)=EOMONTH(FY02_M12,0),Investors_Once[[#This Row],[Injected Capital Post Money Evaluation]]+Investors_Once[[#This Row],[Operations Net]],""),"")</f>
        <v/>
      </c>
      <c r="AX60" s="10" t="str" cm="1">
        <f t="array" ref="AX60">IFERROR(IF(EOMONTH(Investors_Once[[#This Row],[Vesting Date with Milestone Clause]],0)=EOMONTH(FY03_M1,0),Investors_Once[[#This Row],[Injected Capital Post Money Evaluation]]+Investors_Once[[#This Row],[Operations Net]],""),"")</f>
        <v/>
      </c>
      <c r="AY60" s="10" t="str">
        <f>IFERROR(IF(EOMONTH(Investors_Once[[#This Row],[Vesting Date with Milestone Clause]],0)=EOMONTH(FY03_M02,0),Investors_Once[[#This Row],[Injected Capital Post Money Evaluation]]+Investors_Once[[#This Row],[Operations Net]],""),"")</f>
        <v/>
      </c>
      <c r="AZ60" s="10" t="str">
        <f>IFERROR(IF(EOMONTH(Investors_Once[[#This Row],[Vesting Date with Milestone Clause]],0)=EOMONTH(FY03_M03,0),Investors_Once[[#This Row],[Injected Capital Post Money Evaluation]]+Investors_Once[[#This Row],[Operations Net]],""),"")</f>
        <v/>
      </c>
      <c r="BA60" s="10" t="str">
        <f>IFERROR(IF(EOMONTH(Investors_Once[[#This Row],[Vesting Date with Milestone Clause]],0)=EOMONTH(FY03_M04,0),Investors_Once[[#This Row],[Injected Capital Post Money Evaluation]]+Investors_Once[[#This Row],[Operations Net]],""),"")</f>
        <v/>
      </c>
      <c r="BB60" s="10" t="str">
        <f>IFERROR(IF(EOMONTH(Investors_Once[[#This Row],[Vesting Date with Milestone Clause]],0)=EOMONTH(FY03_M05,0),Investors_Once[[#This Row],[Injected Capital Post Money Evaluation]]+Investors_Once[[#This Row],[Operations Net]],""),"")</f>
        <v/>
      </c>
      <c r="BC60" s="10" t="str">
        <f>IFERROR(IF(EOMONTH(Investors_Once[[#This Row],[Vesting Date with Milestone Clause]],0)=EOMONTH(FY03_M06,0),Investors_Once[[#This Row],[Injected Capital Post Money Evaluation]]+Investors_Once[[#This Row],[Operations Net]],""),"")</f>
        <v/>
      </c>
      <c r="BD60" s="10" t="str">
        <f>IFERROR(IF(EOMONTH(Investors_Once[[#This Row],[Vesting Date with Milestone Clause]],0)=EOMONTH(FY03_M07,0),Investors_Once[[#This Row],[Injected Capital Post Money Evaluation]]+Investors_Once[[#This Row],[Operations Net]],""),"")</f>
        <v/>
      </c>
      <c r="BE60" s="10" t="str">
        <f>IFERROR(IF(EOMONTH(Investors_Once[[#This Row],[Vesting Date with Milestone Clause]],0)=EOMONTH(FY03_M08,0),Investors_Once[[#This Row],[Injected Capital Post Money Evaluation]]+Investors_Once[[#This Row],[Operations Net]],""),"")</f>
        <v/>
      </c>
      <c r="BF60" s="10" t="str">
        <f>IFERROR(IF(EOMONTH(Investors_Once[[#This Row],[Vesting Date with Milestone Clause]],0)=EOMONTH(FY03_M09,0),Investors_Once[[#This Row],[Injected Capital Post Money Evaluation]]+Investors_Once[[#This Row],[Operations Net]],""),"")</f>
        <v/>
      </c>
      <c r="BG60" s="10" t="str">
        <f>IFERROR(IF(EOMONTH(Investors_Once[[#This Row],[Vesting Date with Milestone Clause]],0)=EOMONTH(FY03_M10,0),Investors_Once[[#This Row],[Injected Capital Post Money Evaluation]]+Investors_Once[[#This Row],[Operations Net]],""),"")</f>
        <v/>
      </c>
      <c r="BH60" s="10" t="str">
        <f>IFERROR(IF(EOMONTH(Investors_Once[[#This Row],[Vesting Date with Milestone Clause]],0)=EOMONTH(FY03_M11,0),Investors_Once[[#This Row],[Injected Capital Post Money Evaluation]]+Investors_Once[[#This Row],[Operations Net]],""),"")</f>
        <v/>
      </c>
      <c r="BI60" s="10" t="str">
        <f>IFERROR(IF(EOMONTH(Investors_Once[[#This Row],[Vesting Date with Milestone Clause]],0)=EOMONTH(FY03_M12,0),Investors_Once[[#This Row],[Injected Capital Post Money Evaluation]]+Investors_Once[[#This Row],[Operations Net]],""),"")</f>
        <v/>
      </c>
      <c r="BJ60" s="18" t="str" cm="1">
        <f t="array" ref="BJ60">IFERROR(IF(EOMONTH(Investors_Once[[#This Row],[Vesting Date with Milestone Clause]],0)=EOMONTH(FY04_M1,0),Investors_Once[[#This Row],[Injected Capital Post Money Evaluation]]+Investors_Once[[#This Row],[Operations Net]],""),"")</f>
        <v/>
      </c>
      <c r="BK60" s="18" t="str">
        <f>IFERROR(IF(EOMONTH(Investors_Once[[#This Row],[Vesting Date with Milestone Clause]],0)=EOMONTH(FY04_M02,0),Investors_Once[[#This Row],[Injected Capital Post Money Evaluation]]+Investors_Once[[#This Row],[Operations Net]],""),"")</f>
        <v/>
      </c>
      <c r="BL60" s="18" t="str">
        <f>IFERROR(IF(EOMONTH(Investors_Once[[#This Row],[Vesting Date with Milestone Clause]],0)=EOMONTH(FY04_M03,0),Investors_Once[[#This Row],[Injected Capital Post Money Evaluation]]+Investors_Once[[#This Row],[Operations Net]],""),"")</f>
        <v/>
      </c>
      <c r="BM60" s="18" t="str">
        <f>IFERROR(IF(EOMONTH(Investors_Once[[#This Row],[Vesting Date with Milestone Clause]],0)=EOMONTH(FY04_M04,0),Investors_Once[[#This Row],[Injected Capital Post Money Evaluation]]+Investors_Once[[#This Row],[Operations Net]],""),"")</f>
        <v/>
      </c>
      <c r="BN60" s="18" t="str">
        <f>IFERROR(IF(EOMONTH(Investors_Once[[#This Row],[Vesting Date with Milestone Clause]],0)=EOMONTH(FY04_M05,0),Investors_Once[[#This Row],[Injected Capital Post Money Evaluation]]+Investors_Once[[#This Row],[Operations Net]],""),"")</f>
        <v/>
      </c>
      <c r="BO60" s="18" t="str">
        <f>IFERROR(IF(EOMONTH(Investors_Once[[#This Row],[Vesting Date with Milestone Clause]],0)=EOMONTH(FY04_M06,0),Investors_Once[[#This Row],[Injected Capital Post Money Evaluation]]+Investors_Once[[#This Row],[Operations Net]],""),"")</f>
        <v/>
      </c>
      <c r="BP60" s="18" t="str">
        <f>IFERROR(IF(EOMONTH(Investors_Once[[#This Row],[Vesting Date with Milestone Clause]],0)=EOMONTH(FY04_M07,0),Investors_Once[[#This Row],[Injected Capital Post Money Evaluation]]+Investors_Once[[#This Row],[Operations Net]],""),"")</f>
        <v/>
      </c>
      <c r="BQ60" s="18" t="str">
        <f>IFERROR(IF(EOMONTH(Investors_Once[[#This Row],[Vesting Date with Milestone Clause]],0)=EOMONTH(FY04_M08,0),Investors_Once[[#This Row],[Injected Capital Post Money Evaluation]]+Investors_Once[[#This Row],[Operations Net]],""),"")</f>
        <v/>
      </c>
      <c r="BR60" s="18" t="str">
        <f>IFERROR(IF(EOMONTH(Investors_Once[[#This Row],[Vesting Date with Milestone Clause]],0)=EOMONTH(FY04_M09,0),Investors_Once[[#This Row],[Injected Capital Post Money Evaluation]]+Investors_Once[[#This Row],[Operations Net]],""),"")</f>
        <v/>
      </c>
      <c r="BS60" s="18" t="str">
        <f>IFERROR(IF(EOMONTH(Investors_Once[[#This Row],[Vesting Date with Milestone Clause]],0)=EOMONTH(FY04_M10,0),Investors_Once[[#This Row],[Injected Capital Post Money Evaluation]]+Investors_Once[[#This Row],[Operations Net]],""),"")</f>
        <v/>
      </c>
      <c r="BT60" s="18" t="str">
        <f>IFERROR(IF(EOMONTH(Investors_Once[[#This Row],[Vesting Date with Milestone Clause]],0)=EOMONTH(FY04_M11,0),Investors_Once[[#This Row],[Injected Capital Post Money Evaluation]]+Investors_Once[[#This Row],[Operations Net]],""),"")</f>
        <v/>
      </c>
      <c r="BU60" s="18" t="str">
        <f>IFERROR(IF(EOMONTH(Investors_Once[[#This Row],[Vesting Date with Milestone Clause]],0)=EOMONTH(FY04_M12,0),Investors_Once[[#This Row],[Injected Capital Post Money Evaluation]]+Investors_Once[[#This Row],[Operations Net]],""),"")</f>
        <v/>
      </c>
      <c r="BV60" s="18" t="str" cm="1">
        <f t="array" ref="BV60">IFERROR(IF(EOMONTH(Investors_Once[[#This Row],[Vesting Date with Milestone Clause]],0)=EOMONTH(FY05_M1,0),Investors_Once[[#This Row],[Injected Capital Post Money Evaluation]]+Investors_Once[[#This Row],[Operations Net]],""),"")</f>
        <v/>
      </c>
      <c r="BW60" s="18" t="str">
        <f>IFERROR(IF(EOMONTH(Investors_Once[[#This Row],[Vesting Date with Milestone Clause]],0)=EOMONTH(FY05_M02,0),Investors_Once[[#This Row],[Injected Capital Post Money Evaluation]]+Investors_Once[[#This Row],[Operations Net]],""),"")</f>
        <v/>
      </c>
      <c r="BX60" s="18" t="str">
        <f>IFERROR(IF(EOMONTH(Investors_Once[[#This Row],[Vesting Date with Milestone Clause]],0)=EOMONTH(FY05_M03,0),Investors_Once[[#This Row],[Injected Capital Post Money Evaluation]]+Investors_Once[[#This Row],[Operations Net]],""),"")</f>
        <v/>
      </c>
      <c r="BY60" s="18" t="str">
        <f>IFERROR(IF(EOMONTH(Investors_Once[[#This Row],[Vesting Date with Milestone Clause]],0)=EOMONTH(FY05_M04,0),Investors_Once[[#This Row],[Injected Capital Post Money Evaluation]]+Investors_Once[[#This Row],[Operations Net]],""),"")</f>
        <v/>
      </c>
      <c r="BZ60" s="18" t="str">
        <f>IFERROR(IF(EOMONTH(Investors_Once[[#This Row],[Vesting Date with Milestone Clause]],0)=EOMONTH(FY05_M05,0),Investors_Once[[#This Row],[Injected Capital Post Money Evaluation]]+Investors_Once[[#This Row],[Operations Net]],""),"")</f>
        <v/>
      </c>
      <c r="CA60" s="18" t="str">
        <f>IFERROR(IF(EOMONTH(Investors_Once[[#This Row],[Vesting Date with Milestone Clause]],0)=EOMONTH(FY05_M06,0),Investors_Once[[#This Row],[Injected Capital Post Money Evaluation]]+Investors_Once[[#This Row],[Operations Net]],""),"")</f>
        <v/>
      </c>
      <c r="CB60" s="18" t="str">
        <f>IFERROR(IF(EOMONTH(Investors_Once[[#This Row],[Vesting Date with Milestone Clause]],0)=EOMONTH(FY05_M07,0),Investors_Once[[#This Row],[Injected Capital Post Money Evaluation]]+Investors_Once[[#This Row],[Operations Net]],""),"")</f>
        <v/>
      </c>
      <c r="CC60" s="18" t="str">
        <f>IFERROR(IF(EOMONTH(Investors_Once[[#This Row],[Vesting Date with Milestone Clause]],0)=EOMONTH(FY05_M08,0),Investors_Once[[#This Row],[Injected Capital Post Money Evaluation]]+Investors_Once[[#This Row],[Operations Net]],""),"")</f>
        <v/>
      </c>
      <c r="CD60" s="18" t="str">
        <f>IFERROR(IF(EOMONTH(Investors_Once[[#This Row],[Vesting Date with Milestone Clause]],0)=EOMONTH(FY05_M09,0),Investors_Once[[#This Row],[Injected Capital Post Money Evaluation]]+Investors_Once[[#This Row],[Operations Net]],""),"")</f>
        <v/>
      </c>
      <c r="CE60" s="18" t="str">
        <f>IFERROR(IF(EOMONTH(Investors_Once[[#This Row],[Vesting Date with Milestone Clause]],0)=EOMONTH(FY05_M10,0),Investors_Once[[#This Row],[Injected Capital Post Money Evaluation]]+Investors_Once[[#This Row],[Operations Net]],""),"")</f>
        <v/>
      </c>
      <c r="CF60" s="18" t="str">
        <f>IFERROR(IF(EOMONTH(Investors_Once[[#This Row],[Vesting Date with Milestone Clause]],0)=EOMONTH(FY05_M11,0),Investors_Once[[#This Row],[Injected Capital Post Money Evaluation]]+Investors_Once[[#This Row],[Operations Net]],""),"")</f>
        <v/>
      </c>
      <c r="CG60" s="18" t="str">
        <f>IFERROR(IF(EOMONTH(Investors_Once[[#This Row],[Vesting Date with Milestone Clause]],0)=EOMONTH(FY05_M12,0),Investors_Once[[#This Row],[Injected Capital Post Money Evaluation]]+Investors_Once[[#This Row],[Operations Net]],""),"")</f>
        <v/>
      </c>
      <c r="CH60" s="18" t="str" cm="1">
        <f t="array" ref="CH60">IFERROR(IF(EOMONTH(Investors_Once[[#This Row],[Vesting Date with Milestone Clause]],0)=EOMONTH(FY06_M1,0),Investors_Once[[#This Row],[Injected Capital Post Money Evaluation]]+Investors_Once[[#This Row],[Operations Net]],""),"")</f>
        <v/>
      </c>
      <c r="CI60" s="18" t="str">
        <f>IFERROR(IF(EOMONTH(Investors_Once[[#This Row],[Vesting Date with Milestone Clause]],0)=EOMONTH(FY06_M02,0),Investors_Once[[#This Row],[Injected Capital Post Money Evaluation]]+Investors_Once[[#This Row],[Operations Net]],""),"")</f>
        <v/>
      </c>
      <c r="CJ60" s="18" t="str">
        <f>IFERROR(IF(EOMONTH(Investors_Once[[#This Row],[Vesting Date with Milestone Clause]],0)=EOMONTH(FY06_M03,0),Investors_Once[[#This Row],[Injected Capital Post Money Evaluation]]+Investors_Once[[#This Row],[Operations Net]],""),"")</f>
        <v/>
      </c>
      <c r="CK60" s="18" t="str">
        <f>IFERROR(IF(EOMONTH(Investors_Once[[#This Row],[Vesting Date with Milestone Clause]],0)=EOMONTH(FY06_M04,0),Investors_Once[[#This Row],[Injected Capital Post Money Evaluation]]+Investors_Once[[#This Row],[Operations Net]],""),"")</f>
        <v/>
      </c>
      <c r="CL60" s="18" t="str">
        <f>IFERROR(IF(EOMONTH(Investors_Once[[#This Row],[Vesting Date with Milestone Clause]],0)=EOMONTH(FY06_M05,0),Investors_Once[[#This Row],[Injected Capital Post Money Evaluation]]+Investors_Once[[#This Row],[Operations Net]],""),"")</f>
        <v/>
      </c>
      <c r="CM60" s="18" t="str">
        <f>IFERROR(IF(EOMONTH(Investors_Once[[#This Row],[Vesting Date with Milestone Clause]],0)=EOMONTH(FY06_M06,0),Investors_Once[[#This Row],[Injected Capital Post Money Evaluation]]+Investors_Once[[#This Row],[Operations Net]],""),"")</f>
        <v/>
      </c>
      <c r="CN60" s="18" t="str">
        <f>IFERROR(IF(EOMONTH(Investors_Once[[#This Row],[Vesting Date with Milestone Clause]],0)=EOMONTH(FY06_M07,0),Investors_Once[[#This Row],[Injected Capital Post Money Evaluation]]+Investors_Once[[#This Row],[Operations Net]],""),"")</f>
        <v/>
      </c>
      <c r="CO60" s="18" t="str">
        <f>IFERROR(IF(EOMONTH(Investors_Once[[#This Row],[Vesting Date with Milestone Clause]],0)=EOMONTH(FY06_M08,0),Investors_Once[[#This Row],[Injected Capital Post Money Evaluation]]+Investors_Once[[#This Row],[Operations Net]],""),"")</f>
        <v/>
      </c>
      <c r="CP60" s="18" t="str">
        <f>IFERROR(IF(EOMONTH(Investors_Once[[#This Row],[Vesting Date with Milestone Clause]],0)=EOMONTH(FY06_M09,0),Investors_Once[[#This Row],[Injected Capital Post Money Evaluation]]+Investors_Once[[#This Row],[Operations Net]],""),"")</f>
        <v/>
      </c>
      <c r="CQ60" s="18" t="str">
        <f>IFERROR(IF(EOMONTH(Investors_Once[[#This Row],[Vesting Date with Milestone Clause]],0)=EOMONTH(FY06_M10,0),Investors_Once[[#This Row],[Injected Capital Post Money Evaluation]]+Investors_Once[[#This Row],[Operations Net]],""),"")</f>
        <v/>
      </c>
      <c r="CR60" s="18" t="str">
        <f>IFERROR(IF(EOMONTH(Investors_Once[[#This Row],[Vesting Date with Milestone Clause]],0)=EOMONTH(FY06_M11,0),Investors_Once[[#This Row],[Injected Capital Post Money Evaluation]]+Investors_Once[[#This Row],[Operations Net]],""),"")</f>
        <v/>
      </c>
      <c r="CS60" s="18" t="str">
        <f>IFERROR(IF(EOMONTH(Investors_Once[[#This Row],[Vesting Date with Milestone Clause]],0)=EOMONTH(FY06_M12,0),Investors_Once[[#This Row],[Injected Capital Post Money Evaluation]]+Investors_Once[[#This Row],[Operations Net]],""),"")</f>
        <v/>
      </c>
    </row>
    <row r="61" spans="2:97" x14ac:dyDescent="0.25">
      <c r="B61" s="6"/>
      <c r="C61" s="6" t="s">
        <v>170</v>
      </c>
      <c r="D61" s="11"/>
      <c r="E61" s="48" t="str">
        <f>IF(ISBLANK(Investors_Once[[#This Row],[Vesting Date with Milestone Clause]]),"",EOMONTH(Investors_Once[[#This Row],[Vesting Date with Milestone Clause]],0))</f>
        <v/>
      </c>
      <c r="F61" s="24"/>
      <c r="G61" s="24"/>
      <c r="H61" s="31"/>
      <c r="I61" s="24"/>
      <c r="J61" s="24"/>
      <c r="K61" s="24"/>
      <c r="L61" s="24"/>
      <c r="M61" s="55"/>
      <c r="N61" s="24"/>
      <c r="O61" s="24"/>
      <c r="P61" s="24"/>
      <c r="Q61" s="29">
        <f>Investors_Once[[#This Row],[Injected Capital Post Money Evaluation]]+Investors_Once[[#This Row],[Investment Discounted From Future Priced Round]]/(1-Investors_Once[[#This Row],[% Discount from Round once the round is Priced]])</f>
        <v>0</v>
      </c>
      <c r="R61" s="29">
        <f>SUM(Investors_Once[[#This Row],[Active Investor IP Value Created Equity]],Investors_Once[[#This Row],[Sweat Equity IP Value Contributed(alternative to Salary)]],Investors_Once[[#This Row],[Assets With Position ]])+Investors_Once[[#This Row],[Reserve Value Without Position]]</f>
        <v>0</v>
      </c>
      <c r="S61"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61"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61"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61"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61"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61" s="10">
        <f>YEAR(Investors_Once[[#This Row],[Vesting Date with Milestone Clause]])</f>
        <v>1900</v>
      </c>
      <c r="Y61" s="10">
        <f>MONTH(Investors_Once[[#This Row],[Vesting Date with Milestone Clause]])</f>
        <v>1</v>
      </c>
      <c r="Z61" s="10" t="str">
        <f>IFERROR(IF(EOMONTH(Investors_Once[[#This Row],[Vesting Date with Milestone Clause]],0)=EOMONTH(FY01_M01,0),Investors_Once[[#This Row],[Injected Capital Post Money Evaluation]],""),"")</f>
        <v/>
      </c>
      <c r="AA61" s="10" t="str">
        <f>IFERROR(IF(EOMONTH(Investors_Once[[#This Row],[Vesting Date with Milestone Clause]],0)=EOMONTH(FY01_M02,0),Investors_Once[[#This Row],[Injected Capital Post Money Evaluation]]+Investors_Once[[#This Row],[Operations Net]],""),"")</f>
        <v/>
      </c>
      <c r="AB61" s="10" t="str">
        <f>IFERROR(IF(EOMONTH(Investors_Once[[#This Row],[Vesting Date with Milestone Clause]],0)=EOMONTH(FY01_M03,0),Investors_Once[[#This Row],[Injected Capital Post Money Evaluation]]+Investors_Once[[#This Row],[Operations Net]],""),"")</f>
        <v/>
      </c>
      <c r="AC61" s="10" t="str">
        <f>IFERROR(IF(EOMONTH(Investors_Once[[#This Row],[Vesting Date with Milestone Clause]],0)=EOMONTH(FY01_M04,0),Investors_Once[[#This Row],[Injected Capital Post Money Evaluation]]+Investors_Once[[#This Row],[Operations Net]],""),"")</f>
        <v/>
      </c>
      <c r="AD61" s="10" t="str">
        <f>IFERROR(IF(EOMONTH(Investors_Once[[#This Row],[Vesting Date with Milestone Clause]],0)=EOMONTH(FY01_M05,0),Investors_Once[[#This Row],[Injected Capital Post Money Evaluation]]+Investors_Once[[#This Row],[Operations Net]],""),"")</f>
        <v/>
      </c>
      <c r="AE61" s="10" t="str">
        <f>IFERROR(IF(EOMONTH(Investors_Once[[#This Row],[Vesting Date with Milestone Clause]],0)=EOMONTH(FY01_M06,0),Investors_Once[[#This Row],[Injected Capital Post Money Evaluation]]+Investors_Once[[#This Row],[Operations Net]],""),"")</f>
        <v/>
      </c>
      <c r="AF61" s="10" t="str">
        <f>IFERROR(IF(EOMONTH(Investors_Once[[#This Row],[Vesting Date with Milestone Clause]],0)=EOMONTH(FY01_M07,0),Investors_Once[[#This Row],[Injected Capital Post Money Evaluation]]+Investors_Once[[#This Row],[Operations Net]],""),"")</f>
        <v/>
      </c>
      <c r="AG61" s="10" t="str">
        <f>IFERROR(IF(EOMONTH(Investors_Once[[#This Row],[Vesting Date with Milestone Clause]],0)=EOMONTH(FY01_M08,0),Investors_Once[[#This Row],[Injected Capital Post Money Evaluation]]+Investors_Once[[#This Row],[Operations Net]],""),"")</f>
        <v/>
      </c>
      <c r="AH61" s="10" t="str">
        <f>IFERROR(IF(EOMONTH(Investors_Once[[#This Row],[Vesting Date with Milestone Clause]],0)=EOMONTH(FY01_M09,0),Investors_Once[[#This Row],[Injected Capital Post Money Evaluation]]+Investors_Once[[#This Row],[Operations Net]],""),"")</f>
        <v/>
      </c>
      <c r="AI61" s="10" t="str">
        <f>IFERROR(IF(EOMONTH(Investors_Once[[#This Row],[Vesting Date with Milestone Clause]],0)=EOMONTH(FY01_M10,0),Investors_Once[[#This Row],[Injected Capital Post Money Evaluation]]+Investors_Once[[#This Row],[Operations Net]],""),"")</f>
        <v/>
      </c>
      <c r="AJ61" s="10" t="str">
        <f>IFERROR(IF(EOMONTH(Investors_Once[[#This Row],[Vesting Date with Milestone Clause]],0)=EOMONTH(FY01_M11,0),Investors_Once[[#This Row],[Injected Capital Post Money Evaluation]]+Investors_Once[[#This Row],[Operations Net]],""),"")</f>
        <v/>
      </c>
      <c r="AK61" s="10" t="str">
        <f>IFERROR(IF(EOMONTH(Investors_Once[[#This Row],[Vesting Date with Milestone Clause]],0)=EOMONTH(FY01_M12,0),Investors_Once[[#This Row],[Injected Capital Post Money Evaluation]]+Investors_Once[[#This Row],[Operations Net]],""),"")</f>
        <v/>
      </c>
      <c r="AL61" s="10" t="str">
        <f>IFERROR(IF(EOMONTH(Investors_Once[[#This Row],[Vesting Date with Milestone Clause]],0)=EOMONTH(FY02_M01,0),Investors_Once[[#This Row],[Injected Capital Post Money Evaluation]]+Investors_Once[[#This Row],[Operations Net]],""),"")</f>
        <v/>
      </c>
      <c r="AM61" s="10" t="str">
        <f>IFERROR(IF(EOMONTH(Investors_Once[[#This Row],[Vesting Date with Milestone Clause]],0)=EOMONTH(FY02_M02,0),Investors_Once[[#This Row],[Injected Capital Post Money Evaluation]]+Investors_Once[[#This Row],[Operations Net]],""),"")</f>
        <v/>
      </c>
      <c r="AN61" s="10" t="str">
        <f>IFERROR(IF(EOMONTH(Investors_Once[[#This Row],[Vesting Date with Milestone Clause]],0)=EOMONTH(FY02_M03,0),Investors_Once[[#This Row],[Injected Capital Post Money Evaluation]]+Investors_Once[[#This Row],[Operations Net]],""),"")</f>
        <v/>
      </c>
      <c r="AO61" s="10" t="str">
        <f>IFERROR(IF(EOMONTH(Investors_Once[[#This Row],[Vesting Date with Milestone Clause]],0)=EOMONTH(FY02_M04,0),Investors_Once[[#This Row],[Injected Capital Post Money Evaluation]]+Investors_Once[[#This Row],[Operations Net]],""),"")</f>
        <v/>
      </c>
      <c r="AP61" s="10" t="str">
        <f>IFERROR(IF(EOMONTH(Investors_Once[[#This Row],[Vesting Date with Milestone Clause]],0)=EOMONTH(FY02_M05,0),Investors_Once[[#This Row],[Injected Capital Post Money Evaluation]]+Investors_Once[[#This Row],[Operations Net]],""),"")</f>
        <v/>
      </c>
      <c r="AQ61" s="10" t="str">
        <f>IFERROR(IF(EOMONTH(Investors_Once[[#This Row],[Vesting Date with Milestone Clause]],0)=EOMONTH(FY02_M06,0),Investors_Once[[#This Row],[Injected Capital Post Money Evaluation]]+Investors_Once[[#This Row],[Operations Net]],""),"")</f>
        <v/>
      </c>
      <c r="AR61" s="10" t="str">
        <f>IFERROR(IF(EOMONTH(Investors_Once[[#This Row],[Vesting Date with Milestone Clause]],0)=EOMONTH(FY02_M07,0),Investors_Once[[#This Row],[Injected Capital Post Money Evaluation]]+Investors_Once[[#This Row],[Operations Net]],""),"")</f>
        <v/>
      </c>
      <c r="AS61" s="10" t="str">
        <f>IFERROR(IF(EOMONTH(Investors_Once[[#This Row],[Vesting Date with Milestone Clause]],0)=EOMONTH(FY02_M08,0),Investors_Once[[#This Row],[Injected Capital Post Money Evaluation]]+Investors_Once[[#This Row],[Operations Net]],""),"")</f>
        <v/>
      </c>
      <c r="AT61" s="10" t="str">
        <f>IFERROR(IF(EOMONTH(Investors_Once[[#This Row],[Vesting Date with Milestone Clause]],0)=EOMONTH(FY02_M09,0),Investors_Once[[#This Row],[Injected Capital Post Money Evaluation]]+Investors_Once[[#This Row],[Operations Net]],""),"")</f>
        <v/>
      </c>
      <c r="AU61" s="10" t="str">
        <f>IFERROR(IF(EOMONTH(Investors_Once[[#This Row],[Vesting Date with Milestone Clause]],0)=EOMONTH(FY02_M10,0),Investors_Once[[#This Row],[Injected Capital Post Money Evaluation]]+Investors_Once[[#This Row],[Operations Net]],""),"")</f>
        <v/>
      </c>
      <c r="AV61" s="10" t="str">
        <f>IFERROR(IF(EOMONTH(Investors_Once[[#This Row],[Vesting Date with Milestone Clause]],0)=EOMONTH(FY02_M11,0),Investors_Once[[#This Row],[Injected Capital Post Money Evaluation]]+Investors_Once[[#This Row],[Operations Net]],""),"")</f>
        <v/>
      </c>
      <c r="AW61" s="10" t="str">
        <f>IFERROR(IF(EOMONTH(Investors_Once[[#This Row],[Vesting Date with Milestone Clause]],0)=EOMONTH(FY02_M12,0),Investors_Once[[#This Row],[Injected Capital Post Money Evaluation]]+Investors_Once[[#This Row],[Operations Net]],""),"")</f>
        <v/>
      </c>
      <c r="AX61" s="10" t="str" cm="1">
        <f t="array" ref="AX61">IFERROR(IF(EOMONTH(Investors_Once[[#This Row],[Vesting Date with Milestone Clause]],0)=EOMONTH(FY03_M1,0),Investors_Once[[#This Row],[Injected Capital Post Money Evaluation]]+Investors_Once[[#This Row],[Operations Net]],""),"")</f>
        <v/>
      </c>
      <c r="AY61" s="10" t="str">
        <f>IFERROR(IF(EOMONTH(Investors_Once[[#This Row],[Vesting Date with Milestone Clause]],0)=EOMONTH(FY03_M02,0),Investors_Once[[#This Row],[Injected Capital Post Money Evaluation]]+Investors_Once[[#This Row],[Operations Net]],""),"")</f>
        <v/>
      </c>
      <c r="AZ61" s="10" t="str">
        <f>IFERROR(IF(EOMONTH(Investors_Once[[#This Row],[Vesting Date with Milestone Clause]],0)=EOMONTH(FY03_M03,0),Investors_Once[[#This Row],[Injected Capital Post Money Evaluation]]+Investors_Once[[#This Row],[Operations Net]],""),"")</f>
        <v/>
      </c>
      <c r="BA61" s="10" t="str">
        <f>IFERROR(IF(EOMONTH(Investors_Once[[#This Row],[Vesting Date with Milestone Clause]],0)=EOMONTH(FY03_M04,0),Investors_Once[[#This Row],[Injected Capital Post Money Evaluation]]+Investors_Once[[#This Row],[Operations Net]],""),"")</f>
        <v/>
      </c>
      <c r="BB61" s="10" t="str">
        <f>IFERROR(IF(EOMONTH(Investors_Once[[#This Row],[Vesting Date with Milestone Clause]],0)=EOMONTH(FY03_M05,0),Investors_Once[[#This Row],[Injected Capital Post Money Evaluation]]+Investors_Once[[#This Row],[Operations Net]],""),"")</f>
        <v/>
      </c>
      <c r="BC61" s="10" t="str">
        <f>IFERROR(IF(EOMONTH(Investors_Once[[#This Row],[Vesting Date with Milestone Clause]],0)=EOMONTH(FY03_M06,0),Investors_Once[[#This Row],[Injected Capital Post Money Evaluation]]+Investors_Once[[#This Row],[Operations Net]],""),"")</f>
        <v/>
      </c>
      <c r="BD61" s="10" t="str">
        <f>IFERROR(IF(EOMONTH(Investors_Once[[#This Row],[Vesting Date with Milestone Clause]],0)=EOMONTH(FY03_M07,0),Investors_Once[[#This Row],[Injected Capital Post Money Evaluation]]+Investors_Once[[#This Row],[Operations Net]],""),"")</f>
        <v/>
      </c>
      <c r="BE61" s="10" t="str">
        <f>IFERROR(IF(EOMONTH(Investors_Once[[#This Row],[Vesting Date with Milestone Clause]],0)=EOMONTH(FY03_M08,0),Investors_Once[[#This Row],[Injected Capital Post Money Evaluation]]+Investors_Once[[#This Row],[Operations Net]],""),"")</f>
        <v/>
      </c>
      <c r="BF61" s="10" t="str">
        <f>IFERROR(IF(EOMONTH(Investors_Once[[#This Row],[Vesting Date with Milestone Clause]],0)=EOMONTH(FY03_M09,0),Investors_Once[[#This Row],[Injected Capital Post Money Evaluation]]+Investors_Once[[#This Row],[Operations Net]],""),"")</f>
        <v/>
      </c>
      <c r="BG61" s="10" t="str">
        <f>IFERROR(IF(EOMONTH(Investors_Once[[#This Row],[Vesting Date with Milestone Clause]],0)=EOMONTH(FY03_M10,0),Investors_Once[[#This Row],[Injected Capital Post Money Evaluation]]+Investors_Once[[#This Row],[Operations Net]],""),"")</f>
        <v/>
      </c>
      <c r="BH61" s="10" t="str">
        <f>IFERROR(IF(EOMONTH(Investors_Once[[#This Row],[Vesting Date with Milestone Clause]],0)=EOMONTH(FY03_M11,0),Investors_Once[[#This Row],[Injected Capital Post Money Evaluation]]+Investors_Once[[#This Row],[Operations Net]],""),"")</f>
        <v/>
      </c>
      <c r="BI61" s="10" t="str">
        <f>IFERROR(IF(EOMONTH(Investors_Once[[#This Row],[Vesting Date with Milestone Clause]],0)=EOMONTH(FY03_M12,0),Investors_Once[[#This Row],[Injected Capital Post Money Evaluation]]+Investors_Once[[#This Row],[Operations Net]],""),"")</f>
        <v/>
      </c>
      <c r="BJ61" s="18" t="str" cm="1">
        <f t="array" ref="BJ61">IFERROR(IF(EOMONTH(Investors_Once[[#This Row],[Vesting Date with Milestone Clause]],0)=EOMONTH(FY04_M1,0),Investors_Once[[#This Row],[Injected Capital Post Money Evaluation]]+Investors_Once[[#This Row],[Operations Net]],""),"")</f>
        <v/>
      </c>
      <c r="BK61" s="18" t="str">
        <f>IFERROR(IF(EOMONTH(Investors_Once[[#This Row],[Vesting Date with Milestone Clause]],0)=EOMONTH(FY04_M02,0),Investors_Once[[#This Row],[Injected Capital Post Money Evaluation]]+Investors_Once[[#This Row],[Operations Net]],""),"")</f>
        <v/>
      </c>
      <c r="BL61" s="18" t="str">
        <f>IFERROR(IF(EOMONTH(Investors_Once[[#This Row],[Vesting Date with Milestone Clause]],0)=EOMONTH(FY04_M03,0),Investors_Once[[#This Row],[Injected Capital Post Money Evaluation]]+Investors_Once[[#This Row],[Operations Net]],""),"")</f>
        <v/>
      </c>
      <c r="BM61" s="18" t="str">
        <f>IFERROR(IF(EOMONTH(Investors_Once[[#This Row],[Vesting Date with Milestone Clause]],0)=EOMONTH(FY04_M04,0),Investors_Once[[#This Row],[Injected Capital Post Money Evaluation]]+Investors_Once[[#This Row],[Operations Net]],""),"")</f>
        <v/>
      </c>
      <c r="BN61" s="18" t="str">
        <f>IFERROR(IF(EOMONTH(Investors_Once[[#This Row],[Vesting Date with Milestone Clause]],0)=EOMONTH(FY04_M05,0),Investors_Once[[#This Row],[Injected Capital Post Money Evaluation]]+Investors_Once[[#This Row],[Operations Net]],""),"")</f>
        <v/>
      </c>
      <c r="BO61" s="18" t="str">
        <f>IFERROR(IF(EOMONTH(Investors_Once[[#This Row],[Vesting Date with Milestone Clause]],0)=EOMONTH(FY04_M06,0),Investors_Once[[#This Row],[Injected Capital Post Money Evaluation]]+Investors_Once[[#This Row],[Operations Net]],""),"")</f>
        <v/>
      </c>
      <c r="BP61" s="18" t="str">
        <f>IFERROR(IF(EOMONTH(Investors_Once[[#This Row],[Vesting Date with Milestone Clause]],0)=EOMONTH(FY04_M07,0),Investors_Once[[#This Row],[Injected Capital Post Money Evaluation]]+Investors_Once[[#This Row],[Operations Net]],""),"")</f>
        <v/>
      </c>
      <c r="BQ61" s="18" t="str">
        <f>IFERROR(IF(EOMONTH(Investors_Once[[#This Row],[Vesting Date with Milestone Clause]],0)=EOMONTH(FY04_M08,0),Investors_Once[[#This Row],[Injected Capital Post Money Evaluation]]+Investors_Once[[#This Row],[Operations Net]],""),"")</f>
        <v/>
      </c>
      <c r="BR61" s="18" t="str">
        <f>IFERROR(IF(EOMONTH(Investors_Once[[#This Row],[Vesting Date with Milestone Clause]],0)=EOMONTH(FY04_M09,0),Investors_Once[[#This Row],[Injected Capital Post Money Evaluation]]+Investors_Once[[#This Row],[Operations Net]],""),"")</f>
        <v/>
      </c>
      <c r="BS61" s="18" t="str">
        <f>IFERROR(IF(EOMONTH(Investors_Once[[#This Row],[Vesting Date with Milestone Clause]],0)=EOMONTH(FY04_M10,0),Investors_Once[[#This Row],[Injected Capital Post Money Evaluation]]+Investors_Once[[#This Row],[Operations Net]],""),"")</f>
        <v/>
      </c>
      <c r="BT61" s="18" t="str">
        <f>IFERROR(IF(EOMONTH(Investors_Once[[#This Row],[Vesting Date with Milestone Clause]],0)=EOMONTH(FY04_M11,0),Investors_Once[[#This Row],[Injected Capital Post Money Evaluation]]+Investors_Once[[#This Row],[Operations Net]],""),"")</f>
        <v/>
      </c>
      <c r="BU61" s="18" t="str">
        <f>IFERROR(IF(EOMONTH(Investors_Once[[#This Row],[Vesting Date with Milestone Clause]],0)=EOMONTH(FY04_M12,0),Investors_Once[[#This Row],[Injected Capital Post Money Evaluation]]+Investors_Once[[#This Row],[Operations Net]],""),"")</f>
        <v/>
      </c>
      <c r="BV61" s="18" t="str" cm="1">
        <f t="array" ref="BV61">IFERROR(IF(EOMONTH(Investors_Once[[#This Row],[Vesting Date with Milestone Clause]],0)=EOMONTH(FY05_M1,0),Investors_Once[[#This Row],[Injected Capital Post Money Evaluation]]+Investors_Once[[#This Row],[Operations Net]],""),"")</f>
        <v/>
      </c>
      <c r="BW61" s="18" t="str">
        <f>IFERROR(IF(EOMONTH(Investors_Once[[#This Row],[Vesting Date with Milestone Clause]],0)=EOMONTH(FY05_M02,0),Investors_Once[[#This Row],[Injected Capital Post Money Evaluation]]+Investors_Once[[#This Row],[Operations Net]],""),"")</f>
        <v/>
      </c>
      <c r="BX61" s="18" t="str">
        <f>IFERROR(IF(EOMONTH(Investors_Once[[#This Row],[Vesting Date with Milestone Clause]],0)=EOMONTH(FY05_M03,0),Investors_Once[[#This Row],[Injected Capital Post Money Evaluation]]+Investors_Once[[#This Row],[Operations Net]],""),"")</f>
        <v/>
      </c>
      <c r="BY61" s="18" t="str">
        <f>IFERROR(IF(EOMONTH(Investors_Once[[#This Row],[Vesting Date with Milestone Clause]],0)=EOMONTH(FY05_M04,0),Investors_Once[[#This Row],[Injected Capital Post Money Evaluation]]+Investors_Once[[#This Row],[Operations Net]],""),"")</f>
        <v/>
      </c>
      <c r="BZ61" s="18" t="str">
        <f>IFERROR(IF(EOMONTH(Investors_Once[[#This Row],[Vesting Date with Milestone Clause]],0)=EOMONTH(FY05_M05,0),Investors_Once[[#This Row],[Injected Capital Post Money Evaluation]]+Investors_Once[[#This Row],[Operations Net]],""),"")</f>
        <v/>
      </c>
      <c r="CA61" s="18" t="str">
        <f>IFERROR(IF(EOMONTH(Investors_Once[[#This Row],[Vesting Date with Milestone Clause]],0)=EOMONTH(FY05_M06,0),Investors_Once[[#This Row],[Injected Capital Post Money Evaluation]]+Investors_Once[[#This Row],[Operations Net]],""),"")</f>
        <v/>
      </c>
      <c r="CB61" s="18" t="str">
        <f>IFERROR(IF(EOMONTH(Investors_Once[[#This Row],[Vesting Date with Milestone Clause]],0)=EOMONTH(FY05_M07,0),Investors_Once[[#This Row],[Injected Capital Post Money Evaluation]]+Investors_Once[[#This Row],[Operations Net]],""),"")</f>
        <v/>
      </c>
      <c r="CC61" s="18" t="str">
        <f>IFERROR(IF(EOMONTH(Investors_Once[[#This Row],[Vesting Date with Milestone Clause]],0)=EOMONTH(FY05_M08,0),Investors_Once[[#This Row],[Injected Capital Post Money Evaluation]]+Investors_Once[[#This Row],[Operations Net]],""),"")</f>
        <v/>
      </c>
      <c r="CD61" s="18" t="str">
        <f>IFERROR(IF(EOMONTH(Investors_Once[[#This Row],[Vesting Date with Milestone Clause]],0)=EOMONTH(FY05_M09,0),Investors_Once[[#This Row],[Injected Capital Post Money Evaluation]]+Investors_Once[[#This Row],[Operations Net]],""),"")</f>
        <v/>
      </c>
      <c r="CE61" s="18" t="str">
        <f>IFERROR(IF(EOMONTH(Investors_Once[[#This Row],[Vesting Date with Milestone Clause]],0)=EOMONTH(FY05_M10,0),Investors_Once[[#This Row],[Injected Capital Post Money Evaluation]]+Investors_Once[[#This Row],[Operations Net]],""),"")</f>
        <v/>
      </c>
      <c r="CF61" s="18" t="str">
        <f>IFERROR(IF(EOMONTH(Investors_Once[[#This Row],[Vesting Date with Milestone Clause]],0)=EOMONTH(FY05_M11,0),Investors_Once[[#This Row],[Injected Capital Post Money Evaluation]]+Investors_Once[[#This Row],[Operations Net]],""),"")</f>
        <v/>
      </c>
      <c r="CG61" s="18" t="str">
        <f>IFERROR(IF(EOMONTH(Investors_Once[[#This Row],[Vesting Date with Milestone Clause]],0)=EOMONTH(FY05_M12,0),Investors_Once[[#This Row],[Injected Capital Post Money Evaluation]]+Investors_Once[[#This Row],[Operations Net]],""),"")</f>
        <v/>
      </c>
      <c r="CH61" s="18" t="str" cm="1">
        <f t="array" ref="CH61">IFERROR(IF(EOMONTH(Investors_Once[[#This Row],[Vesting Date with Milestone Clause]],0)=EOMONTH(FY06_M1,0),Investors_Once[[#This Row],[Injected Capital Post Money Evaluation]]+Investors_Once[[#This Row],[Operations Net]],""),"")</f>
        <v/>
      </c>
      <c r="CI61" s="18" t="str">
        <f>IFERROR(IF(EOMONTH(Investors_Once[[#This Row],[Vesting Date with Milestone Clause]],0)=EOMONTH(FY06_M02,0),Investors_Once[[#This Row],[Injected Capital Post Money Evaluation]]+Investors_Once[[#This Row],[Operations Net]],""),"")</f>
        <v/>
      </c>
      <c r="CJ61" s="18" t="str">
        <f>IFERROR(IF(EOMONTH(Investors_Once[[#This Row],[Vesting Date with Milestone Clause]],0)=EOMONTH(FY06_M03,0),Investors_Once[[#This Row],[Injected Capital Post Money Evaluation]]+Investors_Once[[#This Row],[Operations Net]],""),"")</f>
        <v/>
      </c>
      <c r="CK61" s="18" t="str">
        <f>IFERROR(IF(EOMONTH(Investors_Once[[#This Row],[Vesting Date with Milestone Clause]],0)=EOMONTH(FY06_M04,0),Investors_Once[[#This Row],[Injected Capital Post Money Evaluation]]+Investors_Once[[#This Row],[Operations Net]],""),"")</f>
        <v/>
      </c>
      <c r="CL61" s="18" t="str">
        <f>IFERROR(IF(EOMONTH(Investors_Once[[#This Row],[Vesting Date with Milestone Clause]],0)=EOMONTH(FY06_M05,0),Investors_Once[[#This Row],[Injected Capital Post Money Evaluation]]+Investors_Once[[#This Row],[Operations Net]],""),"")</f>
        <v/>
      </c>
      <c r="CM61" s="18" t="str">
        <f>IFERROR(IF(EOMONTH(Investors_Once[[#This Row],[Vesting Date with Milestone Clause]],0)=EOMONTH(FY06_M06,0),Investors_Once[[#This Row],[Injected Capital Post Money Evaluation]]+Investors_Once[[#This Row],[Operations Net]],""),"")</f>
        <v/>
      </c>
      <c r="CN61" s="18" t="str">
        <f>IFERROR(IF(EOMONTH(Investors_Once[[#This Row],[Vesting Date with Milestone Clause]],0)=EOMONTH(FY06_M07,0),Investors_Once[[#This Row],[Injected Capital Post Money Evaluation]]+Investors_Once[[#This Row],[Operations Net]],""),"")</f>
        <v/>
      </c>
      <c r="CO61" s="18" t="str">
        <f>IFERROR(IF(EOMONTH(Investors_Once[[#This Row],[Vesting Date with Milestone Clause]],0)=EOMONTH(FY06_M08,0),Investors_Once[[#This Row],[Injected Capital Post Money Evaluation]]+Investors_Once[[#This Row],[Operations Net]],""),"")</f>
        <v/>
      </c>
      <c r="CP61" s="18" t="str">
        <f>IFERROR(IF(EOMONTH(Investors_Once[[#This Row],[Vesting Date with Milestone Clause]],0)=EOMONTH(FY06_M09,0),Investors_Once[[#This Row],[Injected Capital Post Money Evaluation]]+Investors_Once[[#This Row],[Operations Net]],""),"")</f>
        <v/>
      </c>
      <c r="CQ61" s="18" t="str">
        <f>IFERROR(IF(EOMONTH(Investors_Once[[#This Row],[Vesting Date with Milestone Clause]],0)=EOMONTH(FY06_M10,0),Investors_Once[[#This Row],[Injected Capital Post Money Evaluation]]+Investors_Once[[#This Row],[Operations Net]],""),"")</f>
        <v/>
      </c>
      <c r="CR61" s="18" t="str">
        <f>IFERROR(IF(EOMONTH(Investors_Once[[#This Row],[Vesting Date with Milestone Clause]],0)=EOMONTH(FY06_M11,0),Investors_Once[[#This Row],[Injected Capital Post Money Evaluation]]+Investors_Once[[#This Row],[Operations Net]],""),"")</f>
        <v/>
      </c>
      <c r="CS61" s="18" t="str">
        <f>IFERROR(IF(EOMONTH(Investors_Once[[#This Row],[Vesting Date with Milestone Clause]],0)=EOMONTH(FY06_M12,0),Investors_Once[[#This Row],[Injected Capital Post Money Evaluation]]+Investors_Once[[#This Row],[Operations Net]],""),"")</f>
        <v/>
      </c>
    </row>
    <row r="62" spans="2:97" x14ac:dyDescent="0.25">
      <c r="B62" s="6"/>
      <c r="C62" s="6" t="s">
        <v>171</v>
      </c>
      <c r="D62" s="11"/>
      <c r="E62" s="48" t="str">
        <f>IF(ISBLANK(Investors_Once[[#This Row],[Vesting Date with Milestone Clause]]),"",EOMONTH(Investors_Once[[#This Row],[Vesting Date with Milestone Clause]],0))</f>
        <v/>
      </c>
      <c r="F62" s="24"/>
      <c r="G62" s="24"/>
      <c r="H62" s="31"/>
      <c r="I62" s="24"/>
      <c r="J62" s="24"/>
      <c r="K62" s="24"/>
      <c r="L62" s="24"/>
      <c r="M62" s="55"/>
      <c r="N62" s="24"/>
      <c r="O62" s="24"/>
      <c r="P62" s="24"/>
      <c r="Q62" s="29">
        <f>Investors_Once[[#This Row],[Injected Capital Post Money Evaluation]]+Investors_Once[[#This Row],[Investment Discounted From Future Priced Round]]/(1-Investors_Once[[#This Row],[% Discount from Round once the round is Priced]])</f>
        <v>0</v>
      </c>
      <c r="R62" s="29">
        <f>SUM(Investors_Once[[#This Row],[Active Investor IP Value Created Equity]],Investors_Once[[#This Row],[Sweat Equity IP Value Contributed(alternative to Salary)]],Investors_Once[[#This Row],[Assets With Position ]])+Investors_Once[[#This Row],[Reserve Value Without Position]]</f>
        <v>0</v>
      </c>
      <c r="S62"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62"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62"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62"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62"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62" s="10">
        <f>YEAR(Investors_Once[[#This Row],[Vesting Date with Milestone Clause]])</f>
        <v>1900</v>
      </c>
      <c r="Y62" s="10">
        <f>MONTH(Investors_Once[[#This Row],[Vesting Date with Milestone Clause]])</f>
        <v>1</v>
      </c>
      <c r="Z62" s="10" t="str">
        <f>IFERROR(IF(EOMONTH(Investors_Once[[#This Row],[Vesting Date with Milestone Clause]],0)=EOMONTH(FY01_M01,0),Investors_Once[[#This Row],[Injected Capital Post Money Evaluation]],""),"")</f>
        <v/>
      </c>
      <c r="AA62" s="10" t="str">
        <f>IFERROR(IF(EOMONTH(Investors_Once[[#This Row],[Vesting Date with Milestone Clause]],0)=EOMONTH(FY01_M02,0),Investors_Once[[#This Row],[Injected Capital Post Money Evaluation]]+Investors_Once[[#This Row],[Operations Net]],""),"")</f>
        <v/>
      </c>
      <c r="AB62" s="10" t="str">
        <f>IFERROR(IF(EOMONTH(Investors_Once[[#This Row],[Vesting Date with Milestone Clause]],0)=EOMONTH(FY01_M03,0),Investors_Once[[#This Row],[Injected Capital Post Money Evaluation]]+Investors_Once[[#This Row],[Operations Net]],""),"")</f>
        <v/>
      </c>
      <c r="AC62" s="10" t="str">
        <f>IFERROR(IF(EOMONTH(Investors_Once[[#This Row],[Vesting Date with Milestone Clause]],0)=EOMONTH(FY01_M04,0),Investors_Once[[#This Row],[Injected Capital Post Money Evaluation]]+Investors_Once[[#This Row],[Operations Net]],""),"")</f>
        <v/>
      </c>
      <c r="AD62" s="10" t="str">
        <f>IFERROR(IF(EOMONTH(Investors_Once[[#This Row],[Vesting Date with Milestone Clause]],0)=EOMONTH(FY01_M05,0),Investors_Once[[#This Row],[Injected Capital Post Money Evaluation]]+Investors_Once[[#This Row],[Operations Net]],""),"")</f>
        <v/>
      </c>
      <c r="AE62" s="10" t="str">
        <f>IFERROR(IF(EOMONTH(Investors_Once[[#This Row],[Vesting Date with Milestone Clause]],0)=EOMONTH(FY01_M06,0),Investors_Once[[#This Row],[Injected Capital Post Money Evaluation]]+Investors_Once[[#This Row],[Operations Net]],""),"")</f>
        <v/>
      </c>
      <c r="AF62" s="10" t="str">
        <f>IFERROR(IF(EOMONTH(Investors_Once[[#This Row],[Vesting Date with Milestone Clause]],0)=EOMONTH(FY01_M07,0),Investors_Once[[#This Row],[Injected Capital Post Money Evaluation]]+Investors_Once[[#This Row],[Operations Net]],""),"")</f>
        <v/>
      </c>
      <c r="AG62" s="10" t="str">
        <f>IFERROR(IF(EOMONTH(Investors_Once[[#This Row],[Vesting Date with Milestone Clause]],0)=EOMONTH(FY01_M08,0),Investors_Once[[#This Row],[Injected Capital Post Money Evaluation]]+Investors_Once[[#This Row],[Operations Net]],""),"")</f>
        <v/>
      </c>
      <c r="AH62" s="10" t="str">
        <f>IFERROR(IF(EOMONTH(Investors_Once[[#This Row],[Vesting Date with Milestone Clause]],0)=EOMONTH(FY01_M09,0),Investors_Once[[#This Row],[Injected Capital Post Money Evaluation]]+Investors_Once[[#This Row],[Operations Net]],""),"")</f>
        <v/>
      </c>
      <c r="AI62" s="10" t="str">
        <f>IFERROR(IF(EOMONTH(Investors_Once[[#This Row],[Vesting Date with Milestone Clause]],0)=EOMONTH(FY01_M10,0),Investors_Once[[#This Row],[Injected Capital Post Money Evaluation]]+Investors_Once[[#This Row],[Operations Net]],""),"")</f>
        <v/>
      </c>
      <c r="AJ62" s="10" t="str">
        <f>IFERROR(IF(EOMONTH(Investors_Once[[#This Row],[Vesting Date with Milestone Clause]],0)=EOMONTH(FY01_M11,0),Investors_Once[[#This Row],[Injected Capital Post Money Evaluation]]+Investors_Once[[#This Row],[Operations Net]],""),"")</f>
        <v/>
      </c>
      <c r="AK62" s="10" t="str">
        <f>IFERROR(IF(EOMONTH(Investors_Once[[#This Row],[Vesting Date with Milestone Clause]],0)=EOMONTH(FY01_M12,0),Investors_Once[[#This Row],[Injected Capital Post Money Evaluation]]+Investors_Once[[#This Row],[Operations Net]],""),"")</f>
        <v/>
      </c>
      <c r="AL62" s="10" t="str">
        <f>IFERROR(IF(EOMONTH(Investors_Once[[#This Row],[Vesting Date with Milestone Clause]],0)=EOMONTH(FY02_M01,0),Investors_Once[[#This Row],[Injected Capital Post Money Evaluation]]+Investors_Once[[#This Row],[Operations Net]],""),"")</f>
        <v/>
      </c>
      <c r="AM62" s="10" t="str">
        <f>IFERROR(IF(EOMONTH(Investors_Once[[#This Row],[Vesting Date with Milestone Clause]],0)=EOMONTH(FY02_M02,0),Investors_Once[[#This Row],[Injected Capital Post Money Evaluation]]+Investors_Once[[#This Row],[Operations Net]],""),"")</f>
        <v/>
      </c>
      <c r="AN62" s="10" t="str">
        <f>IFERROR(IF(EOMONTH(Investors_Once[[#This Row],[Vesting Date with Milestone Clause]],0)=EOMONTH(FY02_M03,0),Investors_Once[[#This Row],[Injected Capital Post Money Evaluation]]+Investors_Once[[#This Row],[Operations Net]],""),"")</f>
        <v/>
      </c>
      <c r="AO62" s="10" t="str">
        <f>IFERROR(IF(EOMONTH(Investors_Once[[#This Row],[Vesting Date with Milestone Clause]],0)=EOMONTH(FY02_M04,0),Investors_Once[[#This Row],[Injected Capital Post Money Evaluation]]+Investors_Once[[#This Row],[Operations Net]],""),"")</f>
        <v/>
      </c>
      <c r="AP62" s="10" t="str">
        <f>IFERROR(IF(EOMONTH(Investors_Once[[#This Row],[Vesting Date with Milestone Clause]],0)=EOMONTH(FY02_M05,0),Investors_Once[[#This Row],[Injected Capital Post Money Evaluation]]+Investors_Once[[#This Row],[Operations Net]],""),"")</f>
        <v/>
      </c>
      <c r="AQ62" s="10" t="str">
        <f>IFERROR(IF(EOMONTH(Investors_Once[[#This Row],[Vesting Date with Milestone Clause]],0)=EOMONTH(FY02_M06,0),Investors_Once[[#This Row],[Injected Capital Post Money Evaluation]]+Investors_Once[[#This Row],[Operations Net]],""),"")</f>
        <v/>
      </c>
      <c r="AR62" s="10" t="str">
        <f>IFERROR(IF(EOMONTH(Investors_Once[[#This Row],[Vesting Date with Milestone Clause]],0)=EOMONTH(FY02_M07,0),Investors_Once[[#This Row],[Injected Capital Post Money Evaluation]]+Investors_Once[[#This Row],[Operations Net]],""),"")</f>
        <v/>
      </c>
      <c r="AS62" s="10" t="str">
        <f>IFERROR(IF(EOMONTH(Investors_Once[[#This Row],[Vesting Date with Milestone Clause]],0)=EOMONTH(FY02_M08,0),Investors_Once[[#This Row],[Injected Capital Post Money Evaluation]]+Investors_Once[[#This Row],[Operations Net]],""),"")</f>
        <v/>
      </c>
      <c r="AT62" s="10" t="str">
        <f>IFERROR(IF(EOMONTH(Investors_Once[[#This Row],[Vesting Date with Milestone Clause]],0)=EOMONTH(FY02_M09,0),Investors_Once[[#This Row],[Injected Capital Post Money Evaluation]]+Investors_Once[[#This Row],[Operations Net]],""),"")</f>
        <v/>
      </c>
      <c r="AU62" s="10" t="str">
        <f>IFERROR(IF(EOMONTH(Investors_Once[[#This Row],[Vesting Date with Milestone Clause]],0)=EOMONTH(FY02_M10,0),Investors_Once[[#This Row],[Injected Capital Post Money Evaluation]]+Investors_Once[[#This Row],[Operations Net]],""),"")</f>
        <v/>
      </c>
      <c r="AV62" s="10" t="str">
        <f>IFERROR(IF(EOMONTH(Investors_Once[[#This Row],[Vesting Date with Milestone Clause]],0)=EOMONTH(FY02_M11,0),Investors_Once[[#This Row],[Injected Capital Post Money Evaluation]]+Investors_Once[[#This Row],[Operations Net]],""),"")</f>
        <v/>
      </c>
      <c r="AW62" s="10" t="str">
        <f>IFERROR(IF(EOMONTH(Investors_Once[[#This Row],[Vesting Date with Milestone Clause]],0)=EOMONTH(FY02_M12,0),Investors_Once[[#This Row],[Injected Capital Post Money Evaluation]]+Investors_Once[[#This Row],[Operations Net]],""),"")</f>
        <v/>
      </c>
      <c r="AX62" s="10" t="str" cm="1">
        <f t="array" ref="AX62">IFERROR(IF(EOMONTH(Investors_Once[[#This Row],[Vesting Date with Milestone Clause]],0)=EOMONTH(FY03_M1,0),Investors_Once[[#This Row],[Injected Capital Post Money Evaluation]]+Investors_Once[[#This Row],[Operations Net]],""),"")</f>
        <v/>
      </c>
      <c r="AY62" s="10" t="str">
        <f>IFERROR(IF(EOMONTH(Investors_Once[[#This Row],[Vesting Date with Milestone Clause]],0)=EOMONTH(FY03_M02,0),Investors_Once[[#This Row],[Injected Capital Post Money Evaluation]]+Investors_Once[[#This Row],[Operations Net]],""),"")</f>
        <v/>
      </c>
      <c r="AZ62" s="10" t="str">
        <f>IFERROR(IF(EOMONTH(Investors_Once[[#This Row],[Vesting Date with Milestone Clause]],0)=EOMONTH(FY03_M03,0),Investors_Once[[#This Row],[Injected Capital Post Money Evaluation]]+Investors_Once[[#This Row],[Operations Net]],""),"")</f>
        <v/>
      </c>
      <c r="BA62" s="10" t="str">
        <f>IFERROR(IF(EOMONTH(Investors_Once[[#This Row],[Vesting Date with Milestone Clause]],0)=EOMONTH(FY03_M04,0),Investors_Once[[#This Row],[Injected Capital Post Money Evaluation]]+Investors_Once[[#This Row],[Operations Net]],""),"")</f>
        <v/>
      </c>
      <c r="BB62" s="10" t="str">
        <f>IFERROR(IF(EOMONTH(Investors_Once[[#This Row],[Vesting Date with Milestone Clause]],0)=EOMONTH(FY03_M05,0),Investors_Once[[#This Row],[Injected Capital Post Money Evaluation]]+Investors_Once[[#This Row],[Operations Net]],""),"")</f>
        <v/>
      </c>
      <c r="BC62" s="10" t="str">
        <f>IFERROR(IF(EOMONTH(Investors_Once[[#This Row],[Vesting Date with Milestone Clause]],0)=EOMONTH(FY03_M06,0),Investors_Once[[#This Row],[Injected Capital Post Money Evaluation]]+Investors_Once[[#This Row],[Operations Net]],""),"")</f>
        <v/>
      </c>
      <c r="BD62" s="10" t="str">
        <f>IFERROR(IF(EOMONTH(Investors_Once[[#This Row],[Vesting Date with Milestone Clause]],0)=EOMONTH(FY03_M07,0),Investors_Once[[#This Row],[Injected Capital Post Money Evaluation]]+Investors_Once[[#This Row],[Operations Net]],""),"")</f>
        <v/>
      </c>
      <c r="BE62" s="10" t="str">
        <f>IFERROR(IF(EOMONTH(Investors_Once[[#This Row],[Vesting Date with Milestone Clause]],0)=EOMONTH(FY03_M08,0),Investors_Once[[#This Row],[Injected Capital Post Money Evaluation]]+Investors_Once[[#This Row],[Operations Net]],""),"")</f>
        <v/>
      </c>
      <c r="BF62" s="10" t="str">
        <f>IFERROR(IF(EOMONTH(Investors_Once[[#This Row],[Vesting Date with Milestone Clause]],0)=EOMONTH(FY03_M09,0),Investors_Once[[#This Row],[Injected Capital Post Money Evaluation]]+Investors_Once[[#This Row],[Operations Net]],""),"")</f>
        <v/>
      </c>
      <c r="BG62" s="10" t="str">
        <f>IFERROR(IF(EOMONTH(Investors_Once[[#This Row],[Vesting Date with Milestone Clause]],0)=EOMONTH(FY03_M10,0),Investors_Once[[#This Row],[Injected Capital Post Money Evaluation]]+Investors_Once[[#This Row],[Operations Net]],""),"")</f>
        <v/>
      </c>
      <c r="BH62" s="10" t="str">
        <f>IFERROR(IF(EOMONTH(Investors_Once[[#This Row],[Vesting Date with Milestone Clause]],0)=EOMONTH(FY03_M11,0),Investors_Once[[#This Row],[Injected Capital Post Money Evaluation]]+Investors_Once[[#This Row],[Operations Net]],""),"")</f>
        <v/>
      </c>
      <c r="BI62" s="10" t="str">
        <f>IFERROR(IF(EOMONTH(Investors_Once[[#This Row],[Vesting Date with Milestone Clause]],0)=EOMONTH(FY03_M12,0),Investors_Once[[#This Row],[Injected Capital Post Money Evaluation]]+Investors_Once[[#This Row],[Operations Net]],""),"")</f>
        <v/>
      </c>
      <c r="BJ62" s="18" t="str" cm="1">
        <f t="array" ref="BJ62">IFERROR(IF(EOMONTH(Investors_Once[[#This Row],[Vesting Date with Milestone Clause]],0)=EOMONTH(FY04_M1,0),Investors_Once[[#This Row],[Injected Capital Post Money Evaluation]]+Investors_Once[[#This Row],[Operations Net]],""),"")</f>
        <v/>
      </c>
      <c r="BK62" s="18" t="str">
        <f>IFERROR(IF(EOMONTH(Investors_Once[[#This Row],[Vesting Date with Milestone Clause]],0)=EOMONTH(FY04_M02,0),Investors_Once[[#This Row],[Injected Capital Post Money Evaluation]]+Investors_Once[[#This Row],[Operations Net]],""),"")</f>
        <v/>
      </c>
      <c r="BL62" s="18" t="str">
        <f>IFERROR(IF(EOMONTH(Investors_Once[[#This Row],[Vesting Date with Milestone Clause]],0)=EOMONTH(FY04_M03,0),Investors_Once[[#This Row],[Injected Capital Post Money Evaluation]]+Investors_Once[[#This Row],[Operations Net]],""),"")</f>
        <v/>
      </c>
      <c r="BM62" s="18" t="str">
        <f>IFERROR(IF(EOMONTH(Investors_Once[[#This Row],[Vesting Date with Milestone Clause]],0)=EOMONTH(FY04_M04,0),Investors_Once[[#This Row],[Injected Capital Post Money Evaluation]]+Investors_Once[[#This Row],[Operations Net]],""),"")</f>
        <v/>
      </c>
      <c r="BN62" s="18" t="str">
        <f>IFERROR(IF(EOMONTH(Investors_Once[[#This Row],[Vesting Date with Milestone Clause]],0)=EOMONTH(FY04_M05,0),Investors_Once[[#This Row],[Injected Capital Post Money Evaluation]]+Investors_Once[[#This Row],[Operations Net]],""),"")</f>
        <v/>
      </c>
      <c r="BO62" s="18" t="str">
        <f>IFERROR(IF(EOMONTH(Investors_Once[[#This Row],[Vesting Date with Milestone Clause]],0)=EOMONTH(FY04_M06,0),Investors_Once[[#This Row],[Injected Capital Post Money Evaluation]]+Investors_Once[[#This Row],[Operations Net]],""),"")</f>
        <v/>
      </c>
      <c r="BP62" s="18" t="str">
        <f>IFERROR(IF(EOMONTH(Investors_Once[[#This Row],[Vesting Date with Milestone Clause]],0)=EOMONTH(FY04_M07,0),Investors_Once[[#This Row],[Injected Capital Post Money Evaluation]]+Investors_Once[[#This Row],[Operations Net]],""),"")</f>
        <v/>
      </c>
      <c r="BQ62" s="18" t="str">
        <f>IFERROR(IF(EOMONTH(Investors_Once[[#This Row],[Vesting Date with Milestone Clause]],0)=EOMONTH(FY04_M08,0),Investors_Once[[#This Row],[Injected Capital Post Money Evaluation]]+Investors_Once[[#This Row],[Operations Net]],""),"")</f>
        <v/>
      </c>
      <c r="BR62" s="18" t="str">
        <f>IFERROR(IF(EOMONTH(Investors_Once[[#This Row],[Vesting Date with Milestone Clause]],0)=EOMONTH(FY04_M09,0),Investors_Once[[#This Row],[Injected Capital Post Money Evaluation]]+Investors_Once[[#This Row],[Operations Net]],""),"")</f>
        <v/>
      </c>
      <c r="BS62" s="18" t="str">
        <f>IFERROR(IF(EOMONTH(Investors_Once[[#This Row],[Vesting Date with Milestone Clause]],0)=EOMONTH(FY04_M10,0),Investors_Once[[#This Row],[Injected Capital Post Money Evaluation]]+Investors_Once[[#This Row],[Operations Net]],""),"")</f>
        <v/>
      </c>
      <c r="BT62" s="18" t="str">
        <f>IFERROR(IF(EOMONTH(Investors_Once[[#This Row],[Vesting Date with Milestone Clause]],0)=EOMONTH(FY04_M11,0),Investors_Once[[#This Row],[Injected Capital Post Money Evaluation]]+Investors_Once[[#This Row],[Operations Net]],""),"")</f>
        <v/>
      </c>
      <c r="BU62" s="18" t="str">
        <f>IFERROR(IF(EOMONTH(Investors_Once[[#This Row],[Vesting Date with Milestone Clause]],0)=EOMONTH(FY04_M12,0),Investors_Once[[#This Row],[Injected Capital Post Money Evaluation]]+Investors_Once[[#This Row],[Operations Net]],""),"")</f>
        <v/>
      </c>
      <c r="BV62" s="18" t="str" cm="1">
        <f t="array" ref="BV62">IFERROR(IF(EOMONTH(Investors_Once[[#This Row],[Vesting Date with Milestone Clause]],0)=EOMONTH(FY05_M1,0),Investors_Once[[#This Row],[Injected Capital Post Money Evaluation]]+Investors_Once[[#This Row],[Operations Net]],""),"")</f>
        <v/>
      </c>
      <c r="BW62" s="18" t="str">
        <f>IFERROR(IF(EOMONTH(Investors_Once[[#This Row],[Vesting Date with Milestone Clause]],0)=EOMONTH(FY05_M02,0),Investors_Once[[#This Row],[Injected Capital Post Money Evaluation]]+Investors_Once[[#This Row],[Operations Net]],""),"")</f>
        <v/>
      </c>
      <c r="BX62" s="18" t="str">
        <f>IFERROR(IF(EOMONTH(Investors_Once[[#This Row],[Vesting Date with Milestone Clause]],0)=EOMONTH(FY05_M03,0),Investors_Once[[#This Row],[Injected Capital Post Money Evaluation]]+Investors_Once[[#This Row],[Operations Net]],""),"")</f>
        <v/>
      </c>
      <c r="BY62" s="18" t="str">
        <f>IFERROR(IF(EOMONTH(Investors_Once[[#This Row],[Vesting Date with Milestone Clause]],0)=EOMONTH(FY05_M04,0),Investors_Once[[#This Row],[Injected Capital Post Money Evaluation]]+Investors_Once[[#This Row],[Operations Net]],""),"")</f>
        <v/>
      </c>
      <c r="BZ62" s="18" t="str">
        <f>IFERROR(IF(EOMONTH(Investors_Once[[#This Row],[Vesting Date with Milestone Clause]],0)=EOMONTH(FY05_M05,0),Investors_Once[[#This Row],[Injected Capital Post Money Evaluation]]+Investors_Once[[#This Row],[Operations Net]],""),"")</f>
        <v/>
      </c>
      <c r="CA62" s="18" t="str">
        <f>IFERROR(IF(EOMONTH(Investors_Once[[#This Row],[Vesting Date with Milestone Clause]],0)=EOMONTH(FY05_M06,0),Investors_Once[[#This Row],[Injected Capital Post Money Evaluation]]+Investors_Once[[#This Row],[Operations Net]],""),"")</f>
        <v/>
      </c>
      <c r="CB62" s="18" t="str">
        <f>IFERROR(IF(EOMONTH(Investors_Once[[#This Row],[Vesting Date with Milestone Clause]],0)=EOMONTH(FY05_M07,0),Investors_Once[[#This Row],[Injected Capital Post Money Evaluation]]+Investors_Once[[#This Row],[Operations Net]],""),"")</f>
        <v/>
      </c>
      <c r="CC62" s="18" t="str">
        <f>IFERROR(IF(EOMONTH(Investors_Once[[#This Row],[Vesting Date with Milestone Clause]],0)=EOMONTH(FY05_M08,0),Investors_Once[[#This Row],[Injected Capital Post Money Evaluation]]+Investors_Once[[#This Row],[Operations Net]],""),"")</f>
        <v/>
      </c>
      <c r="CD62" s="18" t="str">
        <f>IFERROR(IF(EOMONTH(Investors_Once[[#This Row],[Vesting Date with Milestone Clause]],0)=EOMONTH(FY05_M09,0),Investors_Once[[#This Row],[Injected Capital Post Money Evaluation]]+Investors_Once[[#This Row],[Operations Net]],""),"")</f>
        <v/>
      </c>
      <c r="CE62" s="18" t="str">
        <f>IFERROR(IF(EOMONTH(Investors_Once[[#This Row],[Vesting Date with Milestone Clause]],0)=EOMONTH(FY05_M10,0),Investors_Once[[#This Row],[Injected Capital Post Money Evaluation]]+Investors_Once[[#This Row],[Operations Net]],""),"")</f>
        <v/>
      </c>
      <c r="CF62" s="18" t="str">
        <f>IFERROR(IF(EOMONTH(Investors_Once[[#This Row],[Vesting Date with Milestone Clause]],0)=EOMONTH(FY05_M11,0),Investors_Once[[#This Row],[Injected Capital Post Money Evaluation]]+Investors_Once[[#This Row],[Operations Net]],""),"")</f>
        <v/>
      </c>
      <c r="CG62" s="18" t="str">
        <f>IFERROR(IF(EOMONTH(Investors_Once[[#This Row],[Vesting Date with Milestone Clause]],0)=EOMONTH(FY05_M12,0),Investors_Once[[#This Row],[Injected Capital Post Money Evaluation]]+Investors_Once[[#This Row],[Operations Net]],""),"")</f>
        <v/>
      </c>
      <c r="CH62" s="18" t="str" cm="1">
        <f t="array" ref="CH62">IFERROR(IF(EOMONTH(Investors_Once[[#This Row],[Vesting Date with Milestone Clause]],0)=EOMONTH(FY06_M1,0),Investors_Once[[#This Row],[Injected Capital Post Money Evaluation]]+Investors_Once[[#This Row],[Operations Net]],""),"")</f>
        <v/>
      </c>
      <c r="CI62" s="18" t="str">
        <f>IFERROR(IF(EOMONTH(Investors_Once[[#This Row],[Vesting Date with Milestone Clause]],0)=EOMONTH(FY06_M02,0),Investors_Once[[#This Row],[Injected Capital Post Money Evaluation]]+Investors_Once[[#This Row],[Operations Net]],""),"")</f>
        <v/>
      </c>
      <c r="CJ62" s="18" t="str">
        <f>IFERROR(IF(EOMONTH(Investors_Once[[#This Row],[Vesting Date with Milestone Clause]],0)=EOMONTH(FY06_M03,0),Investors_Once[[#This Row],[Injected Capital Post Money Evaluation]]+Investors_Once[[#This Row],[Operations Net]],""),"")</f>
        <v/>
      </c>
      <c r="CK62" s="18" t="str">
        <f>IFERROR(IF(EOMONTH(Investors_Once[[#This Row],[Vesting Date with Milestone Clause]],0)=EOMONTH(FY06_M04,0),Investors_Once[[#This Row],[Injected Capital Post Money Evaluation]]+Investors_Once[[#This Row],[Operations Net]],""),"")</f>
        <v/>
      </c>
      <c r="CL62" s="18" t="str">
        <f>IFERROR(IF(EOMONTH(Investors_Once[[#This Row],[Vesting Date with Milestone Clause]],0)=EOMONTH(FY06_M05,0),Investors_Once[[#This Row],[Injected Capital Post Money Evaluation]]+Investors_Once[[#This Row],[Operations Net]],""),"")</f>
        <v/>
      </c>
      <c r="CM62" s="18" t="str">
        <f>IFERROR(IF(EOMONTH(Investors_Once[[#This Row],[Vesting Date with Milestone Clause]],0)=EOMONTH(FY06_M06,0),Investors_Once[[#This Row],[Injected Capital Post Money Evaluation]]+Investors_Once[[#This Row],[Operations Net]],""),"")</f>
        <v/>
      </c>
      <c r="CN62" s="18" t="str">
        <f>IFERROR(IF(EOMONTH(Investors_Once[[#This Row],[Vesting Date with Milestone Clause]],0)=EOMONTH(FY06_M07,0),Investors_Once[[#This Row],[Injected Capital Post Money Evaluation]]+Investors_Once[[#This Row],[Operations Net]],""),"")</f>
        <v/>
      </c>
      <c r="CO62" s="18" t="str">
        <f>IFERROR(IF(EOMONTH(Investors_Once[[#This Row],[Vesting Date with Milestone Clause]],0)=EOMONTH(FY06_M08,0),Investors_Once[[#This Row],[Injected Capital Post Money Evaluation]]+Investors_Once[[#This Row],[Operations Net]],""),"")</f>
        <v/>
      </c>
      <c r="CP62" s="18" t="str">
        <f>IFERROR(IF(EOMONTH(Investors_Once[[#This Row],[Vesting Date with Milestone Clause]],0)=EOMONTH(FY06_M09,0),Investors_Once[[#This Row],[Injected Capital Post Money Evaluation]]+Investors_Once[[#This Row],[Operations Net]],""),"")</f>
        <v/>
      </c>
      <c r="CQ62" s="18" t="str">
        <f>IFERROR(IF(EOMONTH(Investors_Once[[#This Row],[Vesting Date with Milestone Clause]],0)=EOMONTH(FY06_M10,0),Investors_Once[[#This Row],[Injected Capital Post Money Evaluation]]+Investors_Once[[#This Row],[Operations Net]],""),"")</f>
        <v/>
      </c>
      <c r="CR62" s="18" t="str">
        <f>IFERROR(IF(EOMONTH(Investors_Once[[#This Row],[Vesting Date with Milestone Clause]],0)=EOMONTH(FY06_M11,0),Investors_Once[[#This Row],[Injected Capital Post Money Evaluation]]+Investors_Once[[#This Row],[Operations Net]],""),"")</f>
        <v/>
      </c>
      <c r="CS62" s="18" t="str">
        <f>IFERROR(IF(EOMONTH(Investors_Once[[#This Row],[Vesting Date with Milestone Clause]],0)=EOMONTH(FY06_M12,0),Investors_Once[[#This Row],[Injected Capital Post Money Evaluation]]+Investors_Once[[#This Row],[Operations Net]],""),"")</f>
        <v/>
      </c>
    </row>
    <row r="63" spans="2:97" x14ac:dyDescent="0.25">
      <c r="B63" s="6"/>
      <c r="C63" s="6" t="s">
        <v>171</v>
      </c>
      <c r="D63" s="6"/>
      <c r="E63" s="48" t="str">
        <f>IF(ISBLANK(Investors_Once[[#This Row],[Vesting Date with Milestone Clause]]),"",EOMONTH(Investors_Once[[#This Row],[Vesting Date with Milestone Clause]],0))</f>
        <v/>
      </c>
      <c r="F63" s="24"/>
      <c r="G63" s="24"/>
      <c r="H63" s="31"/>
      <c r="I63" s="24"/>
      <c r="J63" s="24"/>
      <c r="K63" s="24"/>
      <c r="L63" s="24"/>
      <c r="M63" s="55"/>
      <c r="N63" s="24"/>
      <c r="O63" s="24"/>
      <c r="P63" s="24"/>
      <c r="Q63" s="29">
        <f>Investors_Once[[#This Row],[Injected Capital Post Money Evaluation]]+Investors_Once[[#This Row],[Investment Discounted From Future Priced Round]]/(1-Investors_Once[[#This Row],[% Discount from Round once the round is Priced]])</f>
        <v>0</v>
      </c>
      <c r="R63" s="29">
        <f>SUM(Investors_Once[[#This Row],[Active Investor IP Value Created Equity]],Investors_Once[[#This Row],[Sweat Equity IP Value Contributed(alternative to Salary)]],Investors_Once[[#This Row],[Assets With Position ]])+Investors_Once[[#This Row],[Reserve Value Without Position]]</f>
        <v>0</v>
      </c>
      <c r="S63"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63"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63"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63"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63"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63" s="10">
        <f>YEAR(Investors_Once[[#This Row],[Vesting Date with Milestone Clause]])</f>
        <v>1900</v>
      </c>
      <c r="Y63" s="10">
        <f>MONTH(Investors_Once[[#This Row],[Vesting Date with Milestone Clause]])</f>
        <v>1</v>
      </c>
      <c r="Z63" s="10" t="str">
        <f>IFERROR(IF(EOMONTH(Investors_Once[[#This Row],[Vesting Date with Milestone Clause]],0)=EOMONTH(FY01_M01,0),Investors_Once[[#This Row],[Injected Capital Post Money Evaluation]],""),"")</f>
        <v/>
      </c>
      <c r="AA63" s="10" t="str">
        <f>IFERROR(IF(EOMONTH(Investors_Once[[#This Row],[Vesting Date with Milestone Clause]],0)=EOMONTH(FY01_M02,0),Investors_Once[[#This Row],[Injected Capital Post Money Evaluation]]+Investors_Once[[#This Row],[Operations Net]],""),"")</f>
        <v/>
      </c>
      <c r="AB63" s="10" t="str">
        <f>IFERROR(IF(EOMONTH(Investors_Once[[#This Row],[Vesting Date with Milestone Clause]],0)=EOMONTH(FY01_M03,0),Investors_Once[[#This Row],[Injected Capital Post Money Evaluation]]+Investors_Once[[#This Row],[Operations Net]],""),"")</f>
        <v/>
      </c>
      <c r="AC63" s="10" t="str">
        <f>IFERROR(IF(EOMONTH(Investors_Once[[#This Row],[Vesting Date with Milestone Clause]],0)=EOMONTH(FY01_M04,0),Investors_Once[[#This Row],[Injected Capital Post Money Evaluation]]+Investors_Once[[#This Row],[Operations Net]],""),"")</f>
        <v/>
      </c>
      <c r="AD63" s="10" t="str">
        <f>IFERROR(IF(EOMONTH(Investors_Once[[#This Row],[Vesting Date with Milestone Clause]],0)=EOMONTH(FY01_M05,0),Investors_Once[[#This Row],[Injected Capital Post Money Evaluation]]+Investors_Once[[#This Row],[Operations Net]],""),"")</f>
        <v/>
      </c>
      <c r="AE63" s="10" t="str">
        <f>IFERROR(IF(EOMONTH(Investors_Once[[#This Row],[Vesting Date with Milestone Clause]],0)=EOMONTH(FY01_M06,0),Investors_Once[[#This Row],[Injected Capital Post Money Evaluation]]+Investors_Once[[#This Row],[Operations Net]],""),"")</f>
        <v/>
      </c>
      <c r="AF63" s="10" t="str">
        <f>IFERROR(IF(EOMONTH(Investors_Once[[#This Row],[Vesting Date with Milestone Clause]],0)=EOMONTH(FY01_M07,0),Investors_Once[[#This Row],[Injected Capital Post Money Evaluation]]+Investors_Once[[#This Row],[Operations Net]],""),"")</f>
        <v/>
      </c>
      <c r="AG63" s="10" t="str">
        <f>IFERROR(IF(EOMONTH(Investors_Once[[#This Row],[Vesting Date with Milestone Clause]],0)=EOMONTH(FY01_M08,0),Investors_Once[[#This Row],[Injected Capital Post Money Evaluation]]+Investors_Once[[#This Row],[Operations Net]],""),"")</f>
        <v/>
      </c>
      <c r="AH63" s="10" t="str">
        <f>IFERROR(IF(EOMONTH(Investors_Once[[#This Row],[Vesting Date with Milestone Clause]],0)=EOMONTH(FY01_M09,0),Investors_Once[[#This Row],[Injected Capital Post Money Evaluation]]+Investors_Once[[#This Row],[Operations Net]],""),"")</f>
        <v/>
      </c>
      <c r="AI63" s="10" t="str">
        <f>IFERROR(IF(EOMONTH(Investors_Once[[#This Row],[Vesting Date with Milestone Clause]],0)=EOMONTH(FY01_M10,0),Investors_Once[[#This Row],[Injected Capital Post Money Evaluation]]+Investors_Once[[#This Row],[Operations Net]],""),"")</f>
        <v/>
      </c>
      <c r="AJ63" s="10" t="str">
        <f>IFERROR(IF(EOMONTH(Investors_Once[[#This Row],[Vesting Date with Milestone Clause]],0)=EOMONTH(FY01_M11,0),Investors_Once[[#This Row],[Injected Capital Post Money Evaluation]]+Investors_Once[[#This Row],[Operations Net]],""),"")</f>
        <v/>
      </c>
      <c r="AK63" s="10" t="str">
        <f>IFERROR(IF(EOMONTH(Investors_Once[[#This Row],[Vesting Date with Milestone Clause]],0)=EOMONTH(FY01_M12,0),Investors_Once[[#This Row],[Injected Capital Post Money Evaluation]]+Investors_Once[[#This Row],[Operations Net]],""),"")</f>
        <v/>
      </c>
      <c r="AL63" s="10" t="str">
        <f>IFERROR(IF(EOMONTH(Investors_Once[[#This Row],[Vesting Date with Milestone Clause]],0)=EOMONTH(FY02_M01,0),Investors_Once[[#This Row],[Injected Capital Post Money Evaluation]]+Investors_Once[[#This Row],[Operations Net]],""),"")</f>
        <v/>
      </c>
      <c r="AM63" s="10" t="str">
        <f>IFERROR(IF(EOMONTH(Investors_Once[[#This Row],[Vesting Date with Milestone Clause]],0)=EOMONTH(FY02_M02,0),Investors_Once[[#This Row],[Injected Capital Post Money Evaluation]]+Investors_Once[[#This Row],[Operations Net]],""),"")</f>
        <v/>
      </c>
      <c r="AN63" s="10" t="str">
        <f>IFERROR(IF(EOMONTH(Investors_Once[[#This Row],[Vesting Date with Milestone Clause]],0)=EOMONTH(FY02_M03,0),Investors_Once[[#This Row],[Injected Capital Post Money Evaluation]]+Investors_Once[[#This Row],[Operations Net]],""),"")</f>
        <v/>
      </c>
      <c r="AO63" s="10" t="str">
        <f>IFERROR(IF(EOMONTH(Investors_Once[[#This Row],[Vesting Date with Milestone Clause]],0)=EOMONTH(FY02_M04,0),Investors_Once[[#This Row],[Injected Capital Post Money Evaluation]]+Investors_Once[[#This Row],[Operations Net]],""),"")</f>
        <v/>
      </c>
      <c r="AP63" s="10" t="str">
        <f>IFERROR(IF(EOMONTH(Investors_Once[[#This Row],[Vesting Date with Milestone Clause]],0)=EOMONTH(FY02_M05,0),Investors_Once[[#This Row],[Injected Capital Post Money Evaluation]]+Investors_Once[[#This Row],[Operations Net]],""),"")</f>
        <v/>
      </c>
      <c r="AQ63" s="10" t="str">
        <f>IFERROR(IF(EOMONTH(Investors_Once[[#This Row],[Vesting Date with Milestone Clause]],0)=EOMONTH(FY02_M06,0),Investors_Once[[#This Row],[Injected Capital Post Money Evaluation]]+Investors_Once[[#This Row],[Operations Net]],""),"")</f>
        <v/>
      </c>
      <c r="AR63" s="10" t="str">
        <f>IFERROR(IF(EOMONTH(Investors_Once[[#This Row],[Vesting Date with Milestone Clause]],0)=EOMONTH(FY02_M07,0),Investors_Once[[#This Row],[Injected Capital Post Money Evaluation]]+Investors_Once[[#This Row],[Operations Net]],""),"")</f>
        <v/>
      </c>
      <c r="AS63" s="10" t="str">
        <f>IFERROR(IF(EOMONTH(Investors_Once[[#This Row],[Vesting Date with Milestone Clause]],0)=EOMONTH(FY02_M08,0),Investors_Once[[#This Row],[Injected Capital Post Money Evaluation]]+Investors_Once[[#This Row],[Operations Net]],""),"")</f>
        <v/>
      </c>
      <c r="AT63" s="10" t="str">
        <f>IFERROR(IF(EOMONTH(Investors_Once[[#This Row],[Vesting Date with Milestone Clause]],0)=EOMONTH(FY02_M09,0),Investors_Once[[#This Row],[Injected Capital Post Money Evaluation]]+Investors_Once[[#This Row],[Operations Net]],""),"")</f>
        <v/>
      </c>
      <c r="AU63" s="10" t="str">
        <f>IFERROR(IF(EOMONTH(Investors_Once[[#This Row],[Vesting Date with Milestone Clause]],0)=EOMONTH(FY02_M10,0),Investors_Once[[#This Row],[Injected Capital Post Money Evaluation]]+Investors_Once[[#This Row],[Operations Net]],""),"")</f>
        <v/>
      </c>
      <c r="AV63" s="10" t="str">
        <f>IFERROR(IF(EOMONTH(Investors_Once[[#This Row],[Vesting Date with Milestone Clause]],0)=EOMONTH(FY02_M11,0),Investors_Once[[#This Row],[Injected Capital Post Money Evaluation]]+Investors_Once[[#This Row],[Operations Net]],""),"")</f>
        <v/>
      </c>
      <c r="AW63" s="10" t="str">
        <f>IFERROR(IF(EOMONTH(Investors_Once[[#This Row],[Vesting Date with Milestone Clause]],0)=EOMONTH(FY02_M12,0),Investors_Once[[#This Row],[Injected Capital Post Money Evaluation]]+Investors_Once[[#This Row],[Operations Net]],""),"")</f>
        <v/>
      </c>
      <c r="AX63" s="10" t="str" cm="1">
        <f t="array" ref="AX63">IFERROR(IF(EOMONTH(Investors_Once[[#This Row],[Vesting Date with Milestone Clause]],0)=EOMONTH(FY03_M1,0),Investors_Once[[#This Row],[Injected Capital Post Money Evaluation]]+Investors_Once[[#This Row],[Operations Net]],""),"")</f>
        <v/>
      </c>
      <c r="AY63" s="10" t="str">
        <f>IFERROR(IF(EOMONTH(Investors_Once[[#This Row],[Vesting Date with Milestone Clause]],0)=EOMONTH(FY03_M02,0),Investors_Once[[#This Row],[Injected Capital Post Money Evaluation]]+Investors_Once[[#This Row],[Operations Net]],""),"")</f>
        <v/>
      </c>
      <c r="AZ63" s="10" t="str">
        <f>IFERROR(IF(EOMONTH(Investors_Once[[#This Row],[Vesting Date with Milestone Clause]],0)=EOMONTH(FY03_M03,0),Investors_Once[[#This Row],[Injected Capital Post Money Evaluation]]+Investors_Once[[#This Row],[Operations Net]],""),"")</f>
        <v/>
      </c>
      <c r="BA63" s="10" t="str">
        <f>IFERROR(IF(EOMONTH(Investors_Once[[#This Row],[Vesting Date with Milestone Clause]],0)=EOMONTH(FY03_M04,0),Investors_Once[[#This Row],[Injected Capital Post Money Evaluation]]+Investors_Once[[#This Row],[Operations Net]],""),"")</f>
        <v/>
      </c>
      <c r="BB63" s="10" t="str">
        <f>IFERROR(IF(EOMONTH(Investors_Once[[#This Row],[Vesting Date with Milestone Clause]],0)=EOMONTH(FY03_M05,0),Investors_Once[[#This Row],[Injected Capital Post Money Evaluation]]+Investors_Once[[#This Row],[Operations Net]],""),"")</f>
        <v/>
      </c>
      <c r="BC63" s="10" t="str">
        <f>IFERROR(IF(EOMONTH(Investors_Once[[#This Row],[Vesting Date with Milestone Clause]],0)=EOMONTH(FY03_M06,0),Investors_Once[[#This Row],[Injected Capital Post Money Evaluation]]+Investors_Once[[#This Row],[Operations Net]],""),"")</f>
        <v/>
      </c>
      <c r="BD63" s="10" t="str">
        <f>IFERROR(IF(EOMONTH(Investors_Once[[#This Row],[Vesting Date with Milestone Clause]],0)=EOMONTH(FY03_M07,0),Investors_Once[[#This Row],[Injected Capital Post Money Evaluation]]+Investors_Once[[#This Row],[Operations Net]],""),"")</f>
        <v/>
      </c>
      <c r="BE63" s="10" t="str">
        <f>IFERROR(IF(EOMONTH(Investors_Once[[#This Row],[Vesting Date with Milestone Clause]],0)=EOMONTH(FY03_M08,0),Investors_Once[[#This Row],[Injected Capital Post Money Evaluation]]+Investors_Once[[#This Row],[Operations Net]],""),"")</f>
        <v/>
      </c>
      <c r="BF63" s="10" t="str">
        <f>IFERROR(IF(EOMONTH(Investors_Once[[#This Row],[Vesting Date with Milestone Clause]],0)=EOMONTH(FY03_M09,0),Investors_Once[[#This Row],[Injected Capital Post Money Evaluation]]+Investors_Once[[#This Row],[Operations Net]],""),"")</f>
        <v/>
      </c>
      <c r="BG63" s="10" t="str">
        <f>IFERROR(IF(EOMONTH(Investors_Once[[#This Row],[Vesting Date with Milestone Clause]],0)=EOMONTH(FY03_M10,0),Investors_Once[[#This Row],[Injected Capital Post Money Evaluation]]+Investors_Once[[#This Row],[Operations Net]],""),"")</f>
        <v/>
      </c>
      <c r="BH63" s="10" t="str">
        <f>IFERROR(IF(EOMONTH(Investors_Once[[#This Row],[Vesting Date with Milestone Clause]],0)=EOMONTH(FY03_M11,0),Investors_Once[[#This Row],[Injected Capital Post Money Evaluation]]+Investors_Once[[#This Row],[Operations Net]],""),"")</f>
        <v/>
      </c>
      <c r="BI63" s="10" t="str">
        <f>IFERROR(IF(EOMONTH(Investors_Once[[#This Row],[Vesting Date with Milestone Clause]],0)=EOMONTH(FY03_M12,0),Investors_Once[[#This Row],[Injected Capital Post Money Evaluation]]+Investors_Once[[#This Row],[Operations Net]],""),"")</f>
        <v/>
      </c>
      <c r="BJ63" s="18" t="str" cm="1">
        <f t="array" ref="BJ63">IFERROR(IF(EOMONTH(Investors_Once[[#This Row],[Vesting Date with Milestone Clause]],0)=EOMONTH(FY04_M1,0),Investors_Once[[#This Row],[Injected Capital Post Money Evaluation]]+Investors_Once[[#This Row],[Operations Net]],""),"")</f>
        <v/>
      </c>
      <c r="BK63" s="18" t="str">
        <f>IFERROR(IF(EOMONTH(Investors_Once[[#This Row],[Vesting Date with Milestone Clause]],0)=EOMONTH(FY04_M02,0),Investors_Once[[#This Row],[Injected Capital Post Money Evaluation]]+Investors_Once[[#This Row],[Operations Net]],""),"")</f>
        <v/>
      </c>
      <c r="BL63" s="18" t="str">
        <f>IFERROR(IF(EOMONTH(Investors_Once[[#This Row],[Vesting Date with Milestone Clause]],0)=EOMONTH(FY04_M03,0),Investors_Once[[#This Row],[Injected Capital Post Money Evaluation]]+Investors_Once[[#This Row],[Operations Net]],""),"")</f>
        <v/>
      </c>
      <c r="BM63" s="18" t="str">
        <f>IFERROR(IF(EOMONTH(Investors_Once[[#This Row],[Vesting Date with Milestone Clause]],0)=EOMONTH(FY04_M04,0),Investors_Once[[#This Row],[Injected Capital Post Money Evaluation]]+Investors_Once[[#This Row],[Operations Net]],""),"")</f>
        <v/>
      </c>
      <c r="BN63" s="18" t="str">
        <f>IFERROR(IF(EOMONTH(Investors_Once[[#This Row],[Vesting Date with Milestone Clause]],0)=EOMONTH(FY04_M05,0),Investors_Once[[#This Row],[Injected Capital Post Money Evaluation]]+Investors_Once[[#This Row],[Operations Net]],""),"")</f>
        <v/>
      </c>
      <c r="BO63" s="18" t="str">
        <f>IFERROR(IF(EOMONTH(Investors_Once[[#This Row],[Vesting Date with Milestone Clause]],0)=EOMONTH(FY04_M06,0),Investors_Once[[#This Row],[Injected Capital Post Money Evaluation]]+Investors_Once[[#This Row],[Operations Net]],""),"")</f>
        <v/>
      </c>
      <c r="BP63" s="18" t="str">
        <f>IFERROR(IF(EOMONTH(Investors_Once[[#This Row],[Vesting Date with Milestone Clause]],0)=EOMONTH(FY04_M07,0),Investors_Once[[#This Row],[Injected Capital Post Money Evaluation]]+Investors_Once[[#This Row],[Operations Net]],""),"")</f>
        <v/>
      </c>
      <c r="BQ63" s="18" t="str">
        <f>IFERROR(IF(EOMONTH(Investors_Once[[#This Row],[Vesting Date with Milestone Clause]],0)=EOMONTH(FY04_M08,0),Investors_Once[[#This Row],[Injected Capital Post Money Evaluation]]+Investors_Once[[#This Row],[Operations Net]],""),"")</f>
        <v/>
      </c>
      <c r="BR63" s="18" t="str">
        <f>IFERROR(IF(EOMONTH(Investors_Once[[#This Row],[Vesting Date with Milestone Clause]],0)=EOMONTH(FY04_M09,0),Investors_Once[[#This Row],[Injected Capital Post Money Evaluation]]+Investors_Once[[#This Row],[Operations Net]],""),"")</f>
        <v/>
      </c>
      <c r="BS63" s="18" t="str">
        <f>IFERROR(IF(EOMONTH(Investors_Once[[#This Row],[Vesting Date with Milestone Clause]],0)=EOMONTH(FY04_M10,0),Investors_Once[[#This Row],[Injected Capital Post Money Evaluation]]+Investors_Once[[#This Row],[Operations Net]],""),"")</f>
        <v/>
      </c>
      <c r="BT63" s="18" t="str">
        <f>IFERROR(IF(EOMONTH(Investors_Once[[#This Row],[Vesting Date with Milestone Clause]],0)=EOMONTH(FY04_M11,0),Investors_Once[[#This Row],[Injected Capital Post Money Evaluation]]+Investors_Once[[#This Row],[Operations Net]],""),"")</f>
        <v/>
      </c>
      <c r="BU63" s="18" t="str">
        <f>IFERROR(IF(EOMONTH(Investors_Once[[#This Row],[Vesting Date with Milestone Clause]],0)=EOMONTH(FY04_M12,0),Investors_Once[[#This Row],[Injected Capital Post Money Evaluation]]+Investors_Once[[#This Row],[Operations Net]],""),"")</f>
        <v/>
      </c>
      <c r="BV63" s="18" t="str" cm="1">
        <f t="array" ref="BV63">IFERROR(IF(EOMONTH(Investors_Once[[#This Row],[Vesting Date with Milestone Clause]],0)=EOMONTH(FY05_M1,0),Investors_Once[[#This Row],[Injected Capital Post Money Evaluation]]+Investors_Once[[#This Row],[Operations Net]],""),"")</f>
        <v/>
      </c>
      <c r="BW63" s="18" t="str">
        <f>IFERROR(IF(EOMONTH(Investors_Once[[#This Row],[Vesting Date with Milestone Clause]],0)=EOMONTH(FY05_M02,0),Investors_Once[[#This Row],[Injected Capital Post Money Evaluation]]+Investors_Once[[#This Row],[Operations Net]],""),"")</f>
        <v/>
      </c>
      <c r="BX63" s="18" t="str">
        <f>IFERROR(IF(EOMONTH(Investors_Once[[#This Row],[Vesting Date with Milestone Clause]],0)=EOMONTH(FY05_M03,0),Investors_Once[[#This Row],[Injected Capital Post Money Evaluation]]+Investors_Once[[#This Row],[Operations Net]],""),"")</f>
        <v/>
      </c>
      <c r="BY63" s="18" t="str">
        <f>IFERROR(IF(EOMONTH(Investors_Once[[#This Row],[Vesting Date with Milestone Clause]],0)=EOMONTH(FY05_M04,0),Investors_Once[[#This Row],[Injected Capital Post Money Evaluation]]+Investors_Once[[#This Row],[Operations Net]],""),"")</f>
        <v/>
      </c>
      <c r="BZ63" s="18" t="str">
        <f>IFERROR(IF(EOMONTH(Investors_Once[[#This Row],[Vesting Date with Milestone Clause]],0)=EOMONTH(FY05_M05,0),Investors_Once[[#This Row],[Injected Capital Post Money Evaluation]]+Investors_Once[[#This Row],[Operations Net]],""),"")</f>
        <v/>
      </c>
      <c r="CA63" s="18" t="str">
        <f>IFERROR(IF(EOMONTH(Investors_Once[[#This Row],[Vesting Date with Milestone Clause]],0)=EOMONTH(FY05_M06,0),Investors_Once[[#This Row],[Injected Capital Post Money Evaluation]]+Investors_Once[[#This Row],[Operations Net]],""),"")</f>
        <v/>
      </c>
      <c r="CB63" s="18" t="str">
        <f>IFERROR(IF(EOMONTH(Investors_Once[[#This Row],[Vesting Date with Milestone Clause]],0)=EOMONTH(FY05_M07,0),Investors_Once[[#This Row],[Injected Capital Post Money Evaluation]]+Investors_Once[[#This Row],[Operations Net]],""),"")</f>
        <v/>
      </c>
      <c r="CC63" s="18" t="str">
        <f>IFERROR(IF(EOMONTH(Investors_Once[[#This Row],[Vesting Date with Milestone Clause]],0)=EOMONTH(FY05_M08,0),Investors_Once[[#This Row],[Injected Capital Post Money Evaluation]]+Investors_Once[[#This Row],[Operations Net]],""),"")</f>
        <v/>
      </c>
      <c r="CD63" s="18" t="str">
        <f>IFERROR(IF(EOMONTH(Investors_Once[[#This Row],[Vesting Date with Milestone Clause]],0)=EOMONTH(FY05_M09,0),Investors_Once[[#This Row],[Injected Capital Post Money Evaluation]]+Investors_Once[[#This Row],[Operations Net]],""),"")</f>
        <v/>
      </c>
      <c r="CE63" s="18" t="str">
        <f>IFERROR(IF(EOMONTH(Investors_Once[[#This Row],[Vesting Date with Milestone Clause]],0)=EOMONTH(FY05_M10,0),Investors_Once[[#This Row],[Injected Capital Post Money Evaluation]]+Investors_Once[[#This Row],[Operations Net]],""),"")</f>
        <v/>
      </c>
      <c r="CF63" s="18" t="str">
        <f>IFERROR(IF(EOMONTH(Investors_Once[[#This Row],[Vesting Date with Milestone Clause]],0)=EOMONTH(FY05_M11,0),Investors_Once[[#This Row],[Injected Capital Post Money Evaluation]]+Investors_Once[[#This Row],[Operations Net]],""),"")</f>
        <v/>
      </c>
      <c r="CG63" s="18" t="str">
        <f>IFERROR(IF(EOMONTH(Investors_Once[[#This Row],[Vesting Date with Milestone Clause]],0)=EOMONTH(FY05_M12,0),Investors_Once[[#This Row],[Injected Capital Post Money Evaluation]]+Investors_Once[[#This Row],[Operations Net]],""),"")</f>
        <v/>
      </c>
      <c r="CH63" s="18" t="str" cm="1">
        <f t="array" ref="CH63">IFERROR(IF(EOMONTH(Investors_Once[[#This Row],[Vesting Date with Milestone Clause]],0)=EOMONTH(FY06_M1,0),Investors_Once[[#This Row],[Injected Capital Post Money Evaluation]]+Investors_Once[[#This Row],[Operations Net]],""),"")</f>
        <v/>
      </c>
      <c r="CI63" s="18" t="str">
        <f>IFERROR(IF(EOMONTH(Investors_Once[[#This Row],[Vesting Date with Milestone Clause]],0)=EOMONTH(FY06_M02,0),Investors_Once[[#This Row],[Injected Capital Post Money Evaluation]]+Investors_Once[[#This Row],[Operations Net]],""),"")</f>
        <v/>
      </c>
      <c r="CJ63" s="18" t="str">
        <f>IFERROR(IF(EOMONTH(Investors_Once[[#This Row],[Vesting Date with Milestone Clause]],0)=EOMONTH(FY06_M03,0),Investors_Once[[#This Row],[Injected Capital Post Money Evaluation]]+Investors_Once[[#This Row],[Operations Net]],""),"")</f>
        <v/>
      </c>
      <c r="CK63" s="18" t="str">
        <f>IFERROR(IF(EOMONTH(Investors_Once[[#This Row],[Vesting Date with Milestone Clause]],0)=EOMONTH(FY06_M04,0),Investors_Once[[#This Row],[Injected Capital Post Money Evaluation]]+Investors_Once[[#This Row],[Operations Net]],""),"")</f>
        <v/>
      </c>
      <c r="CL63" s="18" t="str">
        <f>IFERROR(IF(EOMONTH(Investors_Once[[#This Row],[Vesting Date with Milestone Clause]],0)=EOMONTH(FY06_M05,0),Investors_Once[[#This Row],[Injected Capital Post Money Evaluation]]+Investors_Once[[#This Row],[Operations Net]],""),"")</f>
        <v/>
      </c>
      <c r="CM63" s="18" t="str">
        <f>IFERROR(IF(EOMONTH(Investors_Once[[#This Row],[Vesting Date with Milestone Clause]],0)=EOMONTH(FY06_M06,0),Investors_Once[[#This Row],[Injected Capital Post Money Evaluation]]+Investors_Once[[#This Row],[Operations Net]],""),"")</f>
        <v/>
      </c>
      <c r="CN63" s="18" t="str">
        <f>IFERROR(IF(EOMONTH(Investors_Once[[#This Row],[Vesting Date with Milestone Clause]],0)=EOMONTH(FY06_M07,0),Investors_Once[[#This Row],[Injected Capital Post Money Evaluation]]+Investors_Once[[#This Row],[Operations Net]],""),"")</f>
        <v/>
      </c>
      <c r="CO63" s="18" t="str">
        <f>IFERROR(IF(EOMONTH(Investors_Once[[#This Row],[Vesting Date with Milestone Clause]],0)=EOMONTH(FY06_M08,0),Investors_Once[[#This Row],[Injected Capital Post Money Evaluation]]+Investors_Once[[#This Row],[Operations Net]],""),"")</f>
        <v/>
      </c>
      <c r="CP63" s="18" t="str">
        <f>IFERROR(IF(EOMONTH(Investors_Once[[#This Row],[Vesting Date with Milestone Clause]],0)=EOMONTH(FY06_M09,0),Investors_Once[[#This Row],[Injected Capital Post Money Evaluation]]+Investors_Once[[#This Row],[Operations Net]],""),"")</f>
        <v/>
      </c>
      <c r="CQ63" s="18" t="str">
        <f>IFERROR(IF(EOMONTH(Investors_Once[[#This Row],[Vesting Date with Milestone Clause]],0)=EOMONTH(FY06_M10,0),Investors_Once[[#This Row],[Injected Capital Post Money Evaluation]]+Investors_Once[[#This Row],[Operations Net]],""),"")</f>
        <v/>
      </c>
      <c r="CR63" s="18" t="str">
        <f>IFERROR(IF(EOMONTH(Investors_Once[[#This Row],[Vesting Date with Milestone Clause]],0)=EOMONTH(FY06_M11,0),Investors_Once[[#This Row],[Injected Capital Post Money Evaluation]]+Investors_Once[[#This Row],[Operations Net]],""),"")</f>
        <v/>
      </c>
      <c r="CS63" s="18" t="str">
        <f>IFERROR(IF(EOMONTH(Investors_Once[[#This Row],[Vesting Date with Milestone Clause]],0)=EOMONTH(FY06_M12,0),Investors_Once[[#This Row],[Injected Capital Post Money Evaluation]]+Investors_Once[[#This Row],[Operations Net]],""),"")</f>
        <v/>
      </c>
    </row>
    <row r="64" spans="2:97" x14ac:dyDescent="0.25">
      <c r="B64" s="6"/>
      <c r="C64" s="6" t="s">
        <v>171</v>
      </c>
      <c r="D64" s="6"/>
      <c r="E64" s="48" t="str">
        <f>IF(ISBLANK(Investors_Once[[#This Row],[Vesting Date with Milestone Clause]]),"",EOMONTH(Investors_Once[[#This Row],[Vesting Date with Milestone Clause]],0))</f>
        <v/>
      </c>
      <c r="F64" s="24"/>
      <c r="G64" s="24"/>
      <c r="H64" s="31"/>
      <c r="I64" s="24"/>
      <c r="J64" s="24"/>
      <c r="K64" s="24"/>
      <c r="L64" s="24"/>
      <c r="M64" s="55"/>
      <c r="N64" s="24"/>
      <c r="O64" s="24"/>
      <c r="P64" s="24"/>
      <c r="Q64" s="29">
        <f>Investors_Once[[#This Row],[Injected Capital Post Money Evaluation]]+Investors_Once[[#This Row],[Investment Discounted From Future Priced Round]]/(1-Investors_Once[[#This Row],[% Discount from Round once the round is Priced]])</f>
        <v>0</v>
      </c>
      <c r="R64" s="29">
        <f>SUM(Investors_Once[[#This Row],[Active Investor IP Value Created Equity]],Investors_Once[[#This Row],[Sweat Equity IP Value Contributed(alternative to Salary)]],Investors_Once[[#This Row],[Assets With Position ]])+Investors_Once[[#This Row],[Reserve Value Without Position]]</f>
        <v>0</v>
      </c>
      <c r="S64" s="29">
        <f>IF(Investors_Once[[#This Row],[Round]]="Round 1",Investors_Once[[#This Row],[Injected Capital Value for Share Calculation]]/Round1Price,IF(Investors_Once[[#This Row],[Round]]="Round 2",Investors_Once[[#This Row],[Injected Capital Value for Share Calculation]]/Round2Price,IF(Investors_Once[[#This Row],[Round]]="Round 3",Investors_Once[[#This Row],[Injected Capital Value for Share Calculation]]/Round3Price,IF(Investors_Once[[#This Row],[Round]]="Round 4",Investors_Once[[#This Row],[Injected Capital Value for Share Calculation]]/Round4Price,IF(Investors_Once[[#This Row],[Round]]="Round 5",Investors_Once[[#This Row],[Injected Capital Value for Share Calculation]]/Round5Price,IF(Investors_Once[[#This Row],[Round]]="Round 6",Investors_Once[[#This Row],[Injected Capital Value for Share Calculation]]/Round6Price,"error"))))))</f>
        <v>0</v>
      </c>
      <c r="T64" s="10">
        <f>IF(Investors_Once[[#This Row],[Round]]="Round 1",Investors_Once[[#This Row],[Value by Non Capital Investment]]/Round1Price,IF(Investors_Once[[#This Row],[Round]]="Round 2",Investors_Once[[#This Row],[Value by Non Capital Investment]]/Round2Price,IF(Investors_Once[[#This Row],[Round]]="Round 3",Investors_Once[[#This Row],[Value by Non Capital Investment]]/Round3Price,IF(Investors_Once[[#This Row],[Round]]="Round 4",Investors_Once[[#This Row],[Value by Non Capital Investment]]/Round4Price,IF(Investors_Once[[#This Row],[Round]]="Round 5",Investors_Once[[#This Row],[Value by Non Capital Investment]]/Round5Price,IF(Investors_Once[[#This Row],[Round]]="Round 6",Investors_Once[[#This Row],[Value by Non Capital Investment]]/Round6Price,"error"))))))</f>
        <v>0</v>
      </c>
      <c r="U64" s="10">
        <f>IF(Investors_Once[[#This Row],[Round]]="Round 1",Investors_Once[[#This Row],[Operations Net]]/Round1Price,IF(Investors_Once[[#This Row],[Round]]="Round 2",Investors_Once[[#This Row],[Operations Net]]/Round2Price,IF(Investors_Once[[#This Row],[Round]]="Round 3",Investors_Once[[#This Row],[Operations Net]]/Round3Price,IF(Investors_Once[[#This Row],[Round]]="Round 4",Investors_Once[[#This Row],[Operations Net]]/Round4Price,IF(Investors_Once[[#This Row],[Round]]="Round 5",Investors_Once[[#This Row],[Operations Net]]/Round5Price,IF(Investors_Once[[#This Row],[Round]]="Round 6",Investors_Once[[#This Row],[Operations Net]]/Round6Price,"error"))))))</f>
        <v>0</v>
      </c>
      <c r="V64" s="8">
        <f>IF(Investors_Once[[#This Row],[Round]]="Round 1",Investors_Once[[#This Row],[Injected Capital Post Money Evaluation]]/Evaluation1,IF(Investors_Once[[#This Row],[Round]]="Round 2",Investors_Once[[#This Row],[Injected Capital Post Money Evaluation]]/Evaluation2,IF(Investors_Once[[#This Row],[Round]]="Round 3",Investors_Once[[#This Row],[Injected Capital Post Money Evaluation]]/Evaluation3,IF(Investors_Once[[#This Row],[Round]]="Round 4",Investors_Once[[#This Row],[Injected Capital Post Money Evaluation]]/Evaluation4,IF(Investors_Once[[#This Row],[Round]]="Round 5",Investors_Once[[#This Row],[Injected Capital Post Money Evaluation]]/Evaluation5,IF(Investors_Once[[#This Row],[Round]]="Round 6",Investors_Once[[#This Row],[Injected Capital Post Money Evaluation]]/Evaluation6,"error"))))))</f>
        <v>0</v>
      </c>
      <c r="W64" s="9">
        <f>IF(Investors_Once[[#This Row],[Round]]="Round 1",Investors_Once[[#This Row],[Value by Non Capital Investment]]/Evaluation1,IF(Investors_Once[[#This Row],[Round]]="Round 2",Investors_Once[[#This Row],[Value by Non Capital Investment]]/Evaluation2,IF(Investors_Once[[#This Row],[Round]]="Round 3",Investors_Once[[#This Row],[Value by Non Capital Investment]]/Evaluation3,IF(Investors_Once[[#This Row],[Round]]="Round 4",Investors_Once[[#This Row],[Value by Non Capital Investment]]/Evaluation4,IF(Investors_Once[[#This Row],[Round]]="Round 5",Investors_Once[[#This Row],[Value by Non Capital Investment]]/Evaluation5,IF(Investors_Once[[#This Row],[Round]]="Round 6",Investors_Once[[#This Row],[Value by Non Capital Investment]]/Evaluation6,"error"))))))</f>
        <v>0</v>
      </c>
      <c r="X64" s="10">
        <f>YEAR(Investors_Once[[#This Row],[Vesting Date with Milestone Clause]])</f>
        <v>1900</v>
      </c>
      <c r="Y64" s="10">
        <f>MONTH(Investors_Once[[#This Row],[Vesting Date with Milestone Clause]])</f>
        <v>1</v>
      </c>
      <c r="Z64" s="10" t="str">
        <f>IFERROR(IF(EOMONTH(Investors_Once[[#This Row],[Vesting Date with Milestone Clause]],0)=EOMONTH(FY01_M01,0),Investors_Once[[#This Row],[Injected Capital Post Money Evaluation]],""),"")</f>
        <v/>
      </c>
      <c r="AA64" s="10" t="str">
        <f>IFERROR(IF(EOMONTH(Investors_Once[[#This Row],[Vesting Date with Milestone Clause]],0)=EOMONTH(FY01_M02,0),Investors_Once[[#This Row],[Injected Capital Post Money Evaluation]]+Investors_Once[[#This Row],[Operations Net]],""),"")</f>
        <v/>
      </c>
      <c r="AB64" s="10" t="str">
        <f>IFERROR(IF(EOMONTH(Investors_Once[[#This Row],[Vesting Date with Milestone Clause]],0)=EOMONTH(FY01_M03,0),Investors_Once[[#This Row],[Injected Capital Post Money Evaluation]]+Investors_Once[[#This Row],[Operations Net]],""),"")</f>
        <v/>
      </c>
      <c r="AC64" s="10" t="str">
        <f>IFERROR(IF(EOMONTH(Investors_Once[[#This Row],[Vesting Date with Milestone Clause]],0)=EOMONTH(FY01_M04,0),Investors_Once[[#This Row],[Injected Capital Post Money Evaluation]]+Investors_Once[[#This Row],[Operations Net]],""),"")</f>
        <v/>
      </c>
      <c r="AD64" s="10" t="str">
        <f>IFERROR(IF(EOMONTH(Investors_Once[[#This Row],[Vesting Date with Milestone Clause]],0)=EOMONTH(FY01_M05,0),Investors_Once[[#This Row],[Injected Capital Post Money Evaluation]]+Investors_Once[[#This Row],[Operations Net]],""),"")</f>
        <v/>
      </c>
      <c r="AE64" s="10" t="str">
        <f>IFERROR(IF(EOMONTH(Investors_Once[[#This Row],[Vesting Date with Milestone Clause]],0)=EOMONTH(FY01_M06,0),Investors_Once[[#This Row],[Injected Capital Post Money Evaluation]]+Investors_Once[[#This Row],[Operations Net]],""),"")</f>
        <v/>
      </c>
      <c r="AF64" s="10" t="str">
        <f>IFERROR(IF(EOMONTH(Investors_Once[[#This Row],[Vesting Date with Milestone Clause]],0)=EOMONTH(FY01_M07,0),Investors_Once[[#This Row],[Injected Capital Post Money Evaluation]]+Investors_Once[[#This Row],[Operations Net]],""),"")</f>
        <v/>
      </c>
      <c r="AG64" s="10" t="str">
        <f>IFERROR(IF(EOMONTH(Investors_Once[[#This Row],[Vesting Date with Milestone Clause]],0)=EOMONTH(FY01_M08,0),Investors_Once[[#This Row],[Injected Capital Post Money Evaluation]]+Investors_Once[[#This Row],[Operations Net]],""),"")</f>
        <v/>
      </c>
      <c r="AH64" s="10" t="str">
        <f>IFERROR(IF(EOMONTH(Investors_Once[[#This Row],[Vesting Date with Milestone Clause]],0)=EOMONTH(FY01_M09,0),Investors_Once[[#This Row],[Injected Capital Post Money Evaluation]]+Investors_Once[[#This Row],[Operations Net]],""),"")</f>
        <v/>
      </c>
      <c r="AI64" s="10" t="str">
        <f>IFERROR(IF(EOMONTH(Investors_Once[[#This Row],[Vesting Date with Milestone Clause]],0)=EOMONTH(FY01_M10,0),Investors_Once[[#This Row],[Injected Capital Post Money Evaluation]]+Investors_Once[[#This Row],[Operations Net]],""),"")</f>
        <v/>
      </c>
      <c r="AJ64" s="10" t="str">
        <f>IFERROR(IF(EOMONTH(Investors_Once[[#This Row],[Vesting Date with Milestone Clause]],0)=EOMONTH(FY01_M11,0),Investors_Once[[#This Row],[Injected Capital Post Money Evaluation]]+Investors_Once[[#This Row],[Operations Net]],""),"")</f>
        <v/>
      </c>
      <c r="AK64" s="10" t="str">
        <f>IFERROR(IF(EOMONTH(Investors_Once[[#This Row],[Vesting Date with Milestone Clause]],0)=EOMONTH(FY01_M12,0),Investors_Once[[#This Row],[Injected Capital Post Money Evaluation]]+Investors_Once[[#This Row],[Operations Net]],""),"")</f>
        <v/>
      </c>
      <c r="AL64" s="10" t="str">
        <f>IFERROR(IF(EOMONTH(Investors_Once[[#This Row],[Vesting Date with Milestone Clause]],0)=EOMONTH(FY02_M01,0),Investors_Once[[#This Row],[Injected Capital Post Money Evaluation]]+Investors_Once[[#This Row],[Operations Net]],""),"")</f>
        <v/>
      </c>
      <c r="AM64" s="10" t="str">
        <f>IFERROR(IF(EOMONTH(Investors_Once[[#This Row],[Vesting Date with Milestone Clause]],0)=EOMONTH(FY02_M02,0),Investors_Once[[#This Row],[Injected Capital Post Money Evaluation]]+Investors_Once[[#This Row],[Operations Net]],""),"")</f>
        <v/>
      </c>
      <c r="AN64" s="10" t="str">
        <f>IFERROR(IF(EOMONTH(Investors_Once[[#This Row],[Vesting Date with Milestone Clause]],0)=EOMONTH(FY02_M03,0),Investors_Once[[#This Row],[Injected Capital Post Money Evaluation]]+Investors_Once[[#This Row],[Operations Net]],""),"")</f>
        <v/>
      </c>
      <c r="AO64" s="10" t="str">
        <f>IFERROR(IF(EOMONTH(Investors_Once[[#This Row],[Vesting Date with Milestone Clause]],0)=EOMONTH(FY02_M04,0),Investors_Once[[#This Row],[Injected Capital Post Money Evaluation]]+Investors_Once[[#This Row],[Operations Net]],""),"")</f>
        <v/>
      </c>
      <c r="AP64" s="10" t="str">
        <f>IFERROR(IF(EOMONTH(Investors_Once[[#This Row],[Vesting Date with Milestone Clause]],0)=EOMONTH(FY02_M05,0),Investors_Once[[#This Row],[Injected Capital Post Money Evaluation]]+Investors_Once[[#This Row],[Operations Net]],""),"")</f>
        <v/>
      </c>
      <c r="AQ64" s="10" t="str">
        <f>IFERROR(IF(EOMONTH(Investors_Once[[#This Row],[Vesting Date with Milestone Clause]],0)=EOMONTH(FY02_M06,0),Investors_Once[[#This Row],[Injected Capital Post Money Evaluation]]+Investors_Once[[#This Row],[Operations Net]],""),"")</f>
        <v/>
      </c>
      <c r="AR64" s="10" t="str">
        <f>IFERROR(IF(EOMONTH(Investors_Once[[#This Row],[Vesting Date with Milestone Clause]],0)=EOMONTH(FY02_M07,0),Investors_Once[[#This Row],[Injected Capital Post Money Evaluation]]+Investors_Once[[#This Row],[Operations Net]],""),"")</f>
        <v/>
      </c>
      <c r="AS64" s="10" t="str">
        <f>IFERROR(IF(EOMONTH(Investors_Once[[#This Row],[Vesting Date with Milestone Clause]],0)=EOMONTH(FY02_M08,0),Investors_Once[[#This Row],[Injected Capital Post Money Evaluation]]+Investors_Once[[#This Row],[Operations Net]],""),"")</f>
        <v/>
      </c>
      <c r="AT64" s="10" t="str">
        <f>IFERROR(IF(EOMONTH(Investors_Once[[#This Row],[Vesting Date with Milestone Clause]],0)=EOMONTH(FY02_M09,0),Investors_Once[[#This Row],[Injected Capital Post Money Evaluation]]+Investors_Once[[#This Row],[Operations Net]],""),"")</f>
        <v/>
      </c>
      <c r="AU64" s="10" t="str">
        <f>IFERROR(IF(EOMONTH(Investors_Once[[#This Row],[Vesting Date with Milestone Clause]],0)=EOMONTH(FY02_M10,0),Investors_Once[[#This Row],[Injected Capital Post Money Evaluation]]+Investors_Once[[#This Row],[Operations Net]],""),"")</f>
        <v/>
      </c>
      <c r="AV64" s="10" t="str">
        <f>IFERROR(IF(EOMONTH(Investors_Once[[#This Row],[Vesting Date with Milestone Clause]],0)=EOMONTH(FY02_M11,0),Investors_Once[[#This Row],[Injected Capital Post Money Evaluation]]+Investors_Once[[#This Row],[Operations Net]],""),"")</f>
        <v/>
      </c>
      <c r="AW64" s="10" t="str">
        <f>IFERROR(IF(EOMONTH(Investors_Once[[#This Row],[Vesting Date with Milestone Clause]],0)=EOMONTH(FY02_M12,0),Investors_Once[[#This Row],[Injected Capital Post Money Evaluation]]+Investors_Once[[#This Row],[Operations Net]],""),"")</f>
        <v/>
      </c>
      <c r="AX64" s="10" t="str" cm="1">
        <f t="array" ref="AX64">IFERROR(IF(EOMONTH(Investors_Once[[#This Row],[Vesting Date with Milestone Clause]],0)=EOMONTH(FY03_M1,0),Investors_Once[[#This Row],[Injected Capital Post Money Evaluation]]+Investors_Once[[#This Row],[Operations Net]],""),"")</f>
        <v/>
      </c>
      <c r="AY64" s="10" t="str">
        <f>IFERROR(IF(EOMONTH(Investors_Once[[#This Row],[Vesting Date with Milestone Clause]],0)=EOMONTH(FY03_M02,0),Investors_Once[[#This Row],[Injected Capital Post Money Evaluation]]+Investors_Once[[#This Row],[Operations Net]],""),"")</f>
        <v/>
      </c>
      <c r="AZ64" s="10" t="str">
        <f>IFERROR(IF(EOMONTH(Investors_Once[[#This Row],[Vesting Date with Milestone Clause]],0)=EOMONTH(FY03_M03,0),Investors_Once[[#This Row],[Injected Capital Post Money Evaluation]]+Investors_Once[[#This Row],[Operations Net]],""),"")</f>
        <v/>
      </c>
      <c r="BA64" s="10" t="str">
        <f>IFERROR(IF(EOMONTH(Investors_Once[[#This Row],[Vesting Date with Milestone Clause]],0)=EOMONTH(FY03_M04,0),Investors_Once[[#This Row],[Injected Capital Post Money Evaluation]]+Investors_Once[[#This Row],[Operations Net]],""),"")</f>
        <v/>
      </c>
      <c r="BB64" s="10" t="str">
        <f>IFERROR(IF(EOMONTH(Investors_Once[[#This Row],[Vesting Date with Milestone Clause]],0)=EOMONTH(FY03_M05,0),Investors_Once[[#This Row],[Injected Capital Post Money Evaluation]]+Investors_Once[[#This Row],[Operations Net]],""),"")</f>
        <v/>
      </c>
      <c r="BC64" s="10" t="str">
        <f>IFERROR(IF(EOMONTH(Investors_Once[[#This Row],[Vesting Date with Milestone Clause]],0)=EOMONTH(FY03_M06,0),Investors_Once[[#This Row],[Injected Capital Post Money Evaluation]]+Investors_Once[[#This Row],[Operations Net]],""),"")</f>
        <v/>
      </c>
      <c r="BD64" s="10" t="str">
        <f>IFERROR(IF(EOMONTH(Investors_Once[[#This Row],[Vesting Date with Milestone Clause]],0)=EOMONTH(FY03_M07,0),Investors_Once[[#This Row],[Injected Capital Post Money Evaluation]]+Investors_Once[[#This Row],[Operations Net]],""),"")</f>
        <v/>
      </c>
      <c r="BE64" s="10" t="str">
        <f>IFERROR(IF(EOMONTH(Investors_Once[[#This Row],[Vesting Date with Milestone Clause]],0)=EOMONTH(FY03_M08,0),Investors_Once[[#This Row],[Injected Capital Post Money Evaluation]]+Investors_Once[[#This Row],[Operations Net]],""),"")</f>
        <v/>
      </c>
      <c r="BF64" s="10" t="str">
        <f>IFERROR(IF(EOMONTH(Investors_Once[[#This Row],[Vesting Date with Milestone Clause]],0)=EOMONTH(FY03_M09,0),Investors_Once[[#This Row],[Injected Capital Post Money Evaluation]]+Investors_Once[[#This Row],[Operations Net]],""),"")</f>
        <v/>
      </c>
      <c r="BG64" s="10" t="str">
        <f>IFERROR(IF(EOMONTH(Investors_Once[[#This Row],[Vesting Date with Milestone Clause]],0)=EOMONTH(FY03_M10,0),Investors_Once[[#This Row],[Injected Capital Post Money Evaluation]]+Investors_Once[[#This Row],[Operations Net]],""),"")</f>
        <v/>
      </c>
      <c r="BH64" s="10" t="str">
        <f>IFERROR(IF(EOMONTH(Investors_Once[[#This Row],[Vesting Date with Milestone Clause]],0)=EOMONTH(FY03_M11,0),Investors_Once[[#This Row],[Injected Capital Post Money Evaluation]]+Investors_Once[[#This Row],[Operations Net]],""),"")</f>
        <v/>
      </c>
      <c r="BI64" s="10" t="str">
        <f>IFERROR(IF(EOMONTH(Investors_Once[[#This Row],[Vesting Date with Milestone Clause]],0)=EOMONTH(FY03_M12,0),Investors_Once[[#This Row],[Injected Capital Post Money Evaluation]]+Investors_Once[[#This Row],[Operations Net]],""),"")</f>
        <v/>
      </c>
      <c r="BJ64" s="18" t="str" cm="1">
        <f t="array" ref="BJ64">IFERROR(IF(EOMONTH(Investors_Once[[#This Row],[Vesting Date with Milestone Clause]],0)=EOMONTH(FY04_M1,0),Investors_Once[[#This Row],[Injected Capital Post Money Evaluation]]+Investors_Once[[#This Row],[Operations Net]],""),"")</f>
        <v/>
      </c>
      <c r="BK64" s="18" t="str">
        <f>IFERROR(IF(EOMONTH(Investors_Once[[#This Row],[Vesting Date with Milestone Clause]],0)=EOMONTH(FY04_M02,0),Investors_Once[[#This Row],[Injected Capital Post Money Evaluation]]+Investors_Once[[#This Row],[Operations Net]],""),"")</f>
        <v/>
      </c>
      <c r="BL64" s="18" t="str">
        <f>IFERROR(IF(EOMONTH(Investors_Once[[#This Row],[Vesting Date with Milestone Clause]],0)=EOMONTH(FY04_M03,0),Investors_Once[[#This Row],[Injected Capital Post Money Evaluation]]+Investors_Once[[#This Row],[Operations Net]],""),"")</f>
        <v/>
      </c>
      <c r="BM64" s="18" t="str">
        <f>IFERROR(IF(EOMONTH(Investors_Once[[#This Row],[Vesting Date with Milestone Clause]],0)=EOMONTH(FY04_M04,0),Investors_Once[[#This Row],[Injected Capital Post Money Evaluation]]+Investors_Once[[#This Row],[Operations Net]],""),"")</f>
        <v/>
      </c>
      <c r="BN64" s="18" t="str">
        <f>IFERROR(IF(EOMONTH(Investors_Once[[#This Row],[Vesting Date with Milestone Clause]],0)=EOMONTH(FY04_M05,0),Investors_Once[[#This Row],[Injected Capital Post Money Evaluation]]+Investors_Once[[#This Row],[Operations Net]],""),"")</f>
        <v/>
      </c>
      <c r="BO64" s="18" t="str">
        <f>IFERROR(IF(EOMONTH(Investors_Once[[#This Row],[Vesting Date with Milestone Clause]],0)=EOMONTH(FY04_M06,0),Investors_Once[[#This Row],[Injected Capital Post Money Evaluation]]+Investors_Once[[#This Row],[Operations Net]],""),"")</f>
        <v/>
      </c>
      <c r="BP64" s="18" t="str">
        <f>IFERROR(IF(EOMONTH(Investors_Once[[#This Row],[Vesting Date with Milestone Clause]],0)=EOMONTH(FY04_M07,0),Investors_Once[[#This Row],[Injected Capital Post Money Evaluation]]+Investors_Once[[#This Row],[Operations Net]],""),"")</f>
        <v/>
      </c>
      <c r="BQ64" s="18" t="str">
        <f>IFERROR(IF(EOMONTH(Investors_Once[[#This Row],[Vesting Date with Milestone Clause]],0)=EOMONTH(FY04_M08,0),Investors_Once[[#This Row],[Injected Capital Post Money Evaluation]]+Investors_Once[[#This Row],[Operations Net]],""),"")</f>
        <v/>
      </c>
      <c r="BR64" s="18" t="str">
        <f>IFERROR(IF(EOMONTH(Investors_Once[[#This Row],[Vesting Date with Milestone Clause]],0)=EOMONTH(FY04_M09,0),Investors_Once[[#This Row],[Injected Capital Post Money Evaluation]]+Investors_Once[[#This Row],[Operations Net]],""),"")</f>
        <v/>
      </c>
      <c r="BS64" s="18" t="str">
        <f>IFERROR(IF(EOMONTH(Investors_Once[[#This Row],[Vesting Date with Milestone Clause]],0)=EOMONTH(FY04_M10,0),Investors_Once[[#This Row],[Injected Capital Post Money Evaluation]]+Investors_Once[[#This Row],[Operations Net]],""),"")</f>
        <v/>
      </c>
      <c r="BT64" s="18" t="str">
        <f>IFERROR(IF(EOMONTH(Investors_Once[[#This Row],[Vesting Date with Milestone Clause]],0)=EOMONTH(FY04_M11,0),Investors_Once[[#This Row],[Injected Capital Post Money Evaluation]]+Investors_Once[[#This Row],[Operations Net]],""),"")</f>
        <v/>
      </c>
      <c r="BU64" s="18" t="str">
        <f>IFERROR(IF(EOMONTH(Investors_Once[[#This Row],[Vesting Date with Milestone Clause]],0)=EOMONTH(FY04_M12,0),Investors_Once[[#This Row],[Injected Capital Post Money Evaluation]]+Investors_Once[[#This Row],[Operations Net]],""),"")</f>
        <v/>
      </c>
      <c r="BV64" s="18" t="str" cm="1">
        <f t="array" ref="BV64">IFERROR(IF(EOMONTH(Investors_Once[[#This Row],[Vesting Date with Milestone Clause]],0)=EOMONTH(FY05_M1,0),Investors_Once[[#This Row],[Injected Capital Post Money Evaluation]]+Investors_Once[[#This Row],[Operations Net]],""),"")</f>
        <v/>
      </c>
      <c r="BW64" s="18" t="str">
        <f>IFERROR(IF(EOMONTH(Investors_Once[[#This Row],[Vesting Date with Milestone Clause]],0)=EOMONTH(FY05_M02,0),Investors_Once[[#This Row],[Injected Capital Post Money Evaluation]]+Investors_Once[[#This Row],[Operations Net]],""),"")</f>
        <v/>
      </c>
      <c r="BX64" s="18" t="str">
        <f>IFERROR(IF(EOMONTH(Investors_Once[[#This Row],[Vesting Date with Milestone Clause]],0)=EOMONTH(FY05_M03,0),Investors_Once[[#This Row],[Injected Capital Post Money Evaluation]]+Investors_Once[[#This Row],[Operations Net]],""),"")</f>
        <v/>
      </c>
      <c r="BY64" s="18" t="str">
        <f>IFERROR(IF(EOMONTH(Investors_Once[[#This Row],[Vesting Date with Milestone Clause]],0)=EOMONTH(FY05_M04,0),Investors_Once[[#This Row],[Injected Capital Post Money Evaluation]]+Investors_Once[[#This Row],[Operations Net]],""),"")</f>
        <v/>
      </c>
      <c r="BZ64" s="18" t="str">
        <f>IFERROR(IF(EOMONTH(Investors_Once[[#This Row],[Vesting Date with Milestone Clause]],0)=EOMONTH(FY05_M05,0),Investors_Once[[#This Row],[Injected Capital Post Money Evaluation]]+Investors_Once[[#This Row],[Operations Net]],""),"")</f>
        <v/>
      </c>
      <c r="CA64" s="18" t="str">
        <f>IFERROR(IF(EOMONTH(Investors_Once[[#This Row],[Vesting Date with Milestone Clause]],0)=EOMONTH(FY05_M06,0),Investors_Once[[#This Row],[Injected Capital Post Money Evaluation]]+Investors_Once[[#This Row],[Operations Net]],""),"")</f>
        <v/>
      </c>
      <c r="CB64" s="18" t="str">
        <f>IFERROR(IF(EOMONTH(Investors_Once[[#This Row],[Vesting Date with Milestone Clause]],0)=EOMONTH(FY05_M07,0),Investors_Once[[#This Row],[Injected Capital Post Money Evaluation]]+Investors_Once[[#This Row],[Operations Net]],""),"")</f>
        <v/>
      </c>
      <c r="CC64" s="18" t="str">
        <f>IFERROR(IF(EOMONTH(Investors_Once[[#This Row],[Vesting Date with Milestone Clause]],0)=EOMONTH(FY05_M08,0),Investors_Once[[#This Row],[Injected Capital Post Money Evaluation]]+Investors_Once[[#This Row],[Operations Net]],""),"")</f>
        <v/>
      </c>
      <c r="CD64" s="18" t="str">
        <f>IFERROR(IF(EOMONTH(Investors_Once[[#This Row],[Vesting Date with Milestone Clause]],0)=EOMONTH(FY05_M09,0),Investors_Once[[#This Row],[Injected Capital Post Money Evaluation]]+Investors_Once[[#This Row],[Operations Net]],""),"")</f>
        <v/>
      </c>
      <c r="CE64" s="18" t="str">
        <f>IFERROR(IF(EOMONTH(Investors_Once[[#This Row],[Vesting Date with Milestone Clause]],0)=EOMONTH(FY05_M10,0),Investors_Once[[#This Row],[Injected Capital Post Money Evaluation]]+Investors_Once[[#This Row],[Operations Net]],""),"")</f>
        <v/>
      </c>
      <c r="CF64" s="18" t="str">
        <f>IFERROR(IF(EOMONTH(Investors_Once[[#This Row],[Vesting Date with Milestone Clause]],0)=EOMONTH(FY05_M11,0),Investors_Once[[#This Row],[Injected Capital Post Money Evaluation]]+Investors_Once[[#This Row],[Operations Net]],""),"")</f>
        <v/>
      </c>
      <c r="CG64" s="18" t="str">
        <f>IFERROR(IF(EOMONTH(Investors_Once[[#This Row],[Vesting Date with Milestone Clause]],0)=EOMONTH(FY05_M12,0),Investors_Once[[#This Row],[Injected Capital Post Money Evaluation]]+Investors_Once[[#This Row],[Operations Net]],""),"")</f>
        <v/>
      </c>
      <c r="CH64" s="18" t="str" cm="1">
        <f t="array" ref="CH64">IFERROR(IF(EOMONTH(Investors_Once[[#This Row],[Vesting Date with Milestone Clause]],0)=EOMONTH(FY06_M1,0),Investors_Once[[#This Row],[Injected Capital Post Money Evaluation]]+Investors_Once[[#This Row],[Operations Net]],""),"")</f>
        <v/>
      </c>
      <c r="CI64" s="18" t="str">
        <f>IFERROR(IF(EOMONTH(Investors_Once[[#This Row],[Vesting Date with Milestone Clause]],0)=EOMONTH(FY06_M02,0),Investors_Once[[#This Row],[Injected Capital Post Money Evaluation]]+Investors_Once[[#This Row],[Operations Net]],""),"")</f>
        <v/>
      </c>
      <c r="CJ64" s="18" t="str">
        <f>IFERROR(IF(EOMONTH(Investors_Once[[#This Row],[Vesting Date with Milestone Clause]],0)=EOMONTH(FY06_M03,0),Investors_Once[[#This Row],[Injected Capital Post Money Evaluation]]+Investors_Once[[#This Row],[Operations Net]],""),"")</f>
        <v/>
      </c>
      <c r="CK64" s="18" t="str">
        <f>IFERROR(IF(EOMONTH(Investors_Once[[#This Row],[Vesting Date with Milestone Clause]],0)=EOMONTH(FY06_M04,0),Investors_Once[[#This Row],[Injected Capital Post Money Evaluation]]+Investors_Once[[#This Row],[Operations Net]],""),"")</f>
        <v/>
      </c>
      <c r="CL64" s="18" t="str">
        <f>IFERROR(IF(EOMONTH(Investors_Once[[#This Row],[Vesting Date with Milestone Clause]],0)=EOMONTH(FY06_M05,0),Investors_Once[[#This Row],[Injected Capital Post Money Evaluation]]+Investors_Once[[#This Row],[Operations Net]],""),"")</f>
        <v/>
      </c>
      <c r="CM64" s="18" t="str">
        <f>IFERROR(IF(EOMONTH(Investors_Once[[#This Row],[Vesting Date with Milestone Clause]],0)=EOMONTH(FY06_M06,0),Investors_Once[[#This Row],[Injected Capital Post Money Evaluation]]+Investors_Once[[#This Row],[Operations Net]],""),"")</f>
        <v/>
      </c>
      <c r="CN64" s="18" t="str">
        <f>IFERROR(IF(EOMONTH(Investors_Once[[#This Row],[Vesting Date with Milestone Clause]],0)=EOMONTH(FY06_M07,0),Investors_Once[[#This Row],[Injected Capital Post Money Evaluation]]+Investors_Once[[#This Row],[Operations Net]],""),"")</f>
        <v/>
      </c>
      <c r="CO64" s="18" t="str">
        <f>IFERROR(IF(EOMONTH(Investors_Once[[#This Row],[Vesting Date with Milestone Clause]],0)=EOMONTH(FY06_M08,0),Investors_Once[[#This Row],[Injected Capital Post Money Evaluation]]+Investors_Once[[#This Row],[Operations Net]],""),"")</f>
        <v/>
      </c>
      <c r="CP64" s="18" t="str">
        <f>IFERROR(IF(EOMONTH(Investors_Once[[#This Row],[Vesting Date with Milestone Clause]],0)=EOMONTH(FY06_M09,0),Investors_Once[[#This Row],[Injected Capital Post Money Evaluation]]+Investors_Once[[#This Row],[Operations Net]],""),"")</f>
        <v/>
      </c>
      <c r="CQ64" s="18" t="str">
        <f>IFERROR(IF(EOMONTH(Investors_Once[[#This Row],[Vesting Date with Milestone Clause]],0)=EOMONTH(FY06_M10,0),Investors_Once[[#This Row],[Injected Capital Post Money Evaluation]]+Investors_Once[[#This Row],[Operations Net]],""),"")</f>
        <v/>
      </c>
      <c r="CR64" s="18" t="str">
        <f>IFERROR(IF(EOMONTH(Investors_Once[[#This Row],[Vesting Date with Milestone Clause]],0)=EOMONTH(FY06_M11,0),Investors_Once[[#This Row],[Injected Capital Post Money Evaluation]]+Investors_Once[[#This Row],[Operations Net]],""),"")</f>
        <v/>
      </c>
      <c r="CS64" s="18" t="str">
        <f>IFERROR(IF(EOMONTH(Investors_Once[[#This Row],[Vesting Date with Milestone Clause]],0)=EOMONTH(FY06_M12,0),Investors_Once[[#This Row],[Injected Capital Post Money Evaluation]]+Investors_Once[[#This Row],[Operations Net]],""),"")</f>
        <v/>
      </c>
    </row>
    <row r="68" spans="2:86" x14ac:dyDescent="0.25">
      <c r="B68" t="s">
        <v>177</v>
      </c>
      <c r="C68" t="s">
        <v>178</v>
      </c>
    </row>
    <row r="69" spans="2:86" x14ac:dyDescent="0.25">
      <c r="B69" t="s">
        <v>179</v>
      </c>
      <c r="C69" t="s">
        <v>82</v>
      </c>
      <c r="D69" t="s">
        <v>180</v>
      </c>
      <c r="E69" t="s">
        <v>181</v>
      </c>
      <c r="F69" t="s">
        <v>182</v>
      </c>
      <c r="G69" t="s">
        <v>183</v>
      </c>
      <c r="H69" t="s">
        <v>184</v>
      </c>
      <c r="I69" t="s">
        <v>101</v>
      </c>
      <c r="J69" t="s">
        <v>102</v>
      </c>
      <c r="K69" t="s">
        <v>185</v>
      </c>
      <c r="L69" t="s">
        <v>186</v>
      </c>
      <c r="M69" t="s">
        <v>187</v>
      </c>
      <c r="N69" t="s">
        <v>188</v>
      </c>
      <c r="O69" t="s">
        <v>103</v>
      </c>
      <c r="P69" t="s">
        <v>104</v>
      </c>
      <c r="Q69" t="s">
        <v>105</v>
      </c>
      <c r="R69" t="s">
        <v>106</v>
      </c>
      <c r="S69" t="s">
        <v>107</v>
      </c>
      <c r="T69" t="s">
        <v>108</v>
      </c>
      <c r="U69" t="s">
        <v>109</v>
      </c>
      <c r="V69" t="s">
        <v>110</v>
      </c>
      <c r="W69" t="s">
        <v>111</v>
      </c>
      <c r="X69" t="s">
        <v>112</v>
      </c>
      <c r="Y69" t="s">
        <v>113</v>
      </c>
      <c r="Z69" s="3" t="s">
        <v>189</v>
      </c>
      <c r="AA69" s="3" t="s">
        <v>114</v>
      </c>
      <c r="AB69" s="3" t="s">
        <v>115</v>
      </c>
      <c r="AC69" s="3" t="s">
        <v>116</v>
      </c>
      <c r="AD69" s="3" t="s">
        <v>117</v>
      </c>
      <c r="AE69" s="3" t="s">
        <v>118</v>
      </c>
      <c r="AF69" s="3" t="s">
        <v>119</v>
      </c>
      <c r="AG69" s="3" t="s">
        <v>120</v>
      </c>
      <c r="AH69" s="3" t="s">
        <v>121</v>
      </c>
      <c r="AI69" s="3" t="s">
        <v>122</v>
      </c>
      <c r="AJ69" s="3" t="s">
        <v>123</v>
      </c>
      <c r="AK69" s="3" t="s">
        <v>124</v>
      </c>
      <c r="AL69" s="3" t="s">
        <v>190</v>
      </c>
      <c r="AM69" s="3" t="s">
        <v>125</v>
      </c>
      <c r="AN69" s="3" t="s">
        <v>126</v>
      </c>
      <c r="AO69" s="3" t="s">
        <v>127</v>
      </c>
      <c r="AP69" s="3" t="s">
        <v>128</v>
      </c>
      <c r="AQ69" s="3" t="s">
        <v>129</v>
      </c>
      <c r="AR69" s="3" t="s">
        <v>130</v>
      </c>
      <c r="AS69" s="3" t="s">
        <v>131</v>
      </c>
      <c r="AT69" s="3" t="s">
        <v>132</v>
      </c>
      <c r="AU69" s="3" t="s">
        <v>133</v>
      </c>
      <c r="AV69" s="3" t="s">
        <v>134</v>
      </c>
      <c r="AW69" s="3" t="s">
        <v>135</v>
      </c>
      <c r="AX69" s="3" t="s">
        <v>191</v>
      </c>
      <c r="AY69" s="3" t="s">
        <v>136</v>
      </c>
      <c r="AZ69" s="3" t="s">
        <v>137</v>
      </c>
      <c r="BA69" s="3" t="s">
        <v>138</v>
      </c>
      <c r="BB69" s="3" t="s">
        <v>139</v>
      </c>
      <c r="BC69" s="3" t="s">
        <v>140</v>
      </c>
      <c r="BD69" s="3" t="s">
        <v>141</v>
      </c>
      <c r="BE69" s="3" t="s">
        <v>142</v>
      </c>
      <c r="BF69" s="3" t="s">
        <v>143</v>
      </c>
      <c r="BG69" s="3" t="s">
        <v>144</v>
      </c>
      <c r="BH69" s="3" t="s">
        <v>145</v>
      </c>
      <c r="BI69" s="3" t="s">
        <v>146</v>
      </c>
      <c r="BJ69" s="3" t="s">
        <v>192</v>
      </c>
      <c r="BK69" s="3" t="s">
        <v>147</v>
      </c>
      <c r="BL69" s="3" t="s">
        <v>148</v>
      </c>
      <c r="BM69" s="3" t="s">
        <v>149</v>
      </c>
      <c r="BN69" s="3" t="s">
        <v>150</v>
      </c>
      <c r="BO69" s="3" t="s">
        <v>151</v>
      </c>
      <c r="BP69" s="3" t="s">
        <v>152</v>
      </c>
      <c r="BQ69" s="3" t="s">
        <v>153</v>
      </c>
      <c r="BR69" s="3" t="s">
        <v>154</v>
      </c>
      <c r="BS69" s="3" t="s">
        <v>155</v>
      </c>
      <c r="BT69" s="3" t="s">
        <v>156</v>
      </c>
      <c r="BU69" s="3" t="s">
        <v>157</v>
      </c>
      <c r="BV69" s="3" t="s">
        <v>193</v>
      </c>
      <c r="BW69" s="3" t="s">
        <v>158</v>
      </c>
      <c r="BX69" s="3" t="s">
        <v>159</v>
      </c>
      <c r="BY69" s="3" t="s">
        <v>160</v>
      </c>
      <c r="BZ69" s="3" t="s">
        <v>161</v>
      </c>
      <c r="CA69" s="3" t="s">
        <v>162</v>
      </c>
      <c r="CB69" s="3" t="s">
        <v>163</v>
      </c>
      <c r="CC69" s="3" t="s">
        <v>164</v>
      </c>
      <c r="CD69" s="3" t="s">
        <v>165</v>
      </c>
      <c r="CE69" s="3" t="s">
        <v>166</v>
      </c>
      <c r="CF69" s="3" t="s">
        <v>167</v>
      </c>
      <c r="CG69" s="3" t="s">
        <v>168</v>
      </c>
      <c r="CH69" s="46" t="s">
        <v>23</v>
      </c>
    </row>
    <row r="70" spans="2:86" x14ac:dyDescent="0.25">
      <c r="B70" s="6" t="s">
        <v>194</v>
      </c>
      <c r="C70" s="6" t="s">
        <v>169</v>
      </c>
      <c r="D70" s="6"/>
      <c r="E70" s="11"/>
      <c r="F70" s="48" t="str">
        <f>IF(ISBLANK(Investors_Monthly[[#This Row],[Injection Start Date]]),"",EOMONTH(Investors_Monthly[[#This Row],[Injection Start Date]],-1)+1)</f>
        <v/>
      </c>
      <c r="G70" s="11"/>
      <c r="H70" s="48" t="str">
        <f>IF(ISBLANK(Investors_Monthly[[#This Row],[Injection Start Date]]),"",EOMONTH(Investors_Monthly[[#This Row],[Injection Stop Date]],0))</f>
        <v/>
      </c>
      <c r="I70" s="10" t="str">
        <f>IF(ISBLANK(Investors_Monthly[[#This Row],[Injection Start Date]]),"",YEAR(Investors_Monthly[[#This Row],[Injection Start Date]]))</f>
        <v/>
      </c>
      <c r="J70" s="10" t="str">
        <f>IF(ISBLANK(Investors_Monthly[[#This Row],[Injection Start Date]]),"",MONTH(Investors_Monthly[[#This Row],[Injection Start Date]]))</f>
        <v/>
      </c>
      <c r="K70" s="28">
        <f>SUM(Investors_Monthly[[#This Row],[FY01_M01]:[FY06_M12]])</f>
        <v>0</v>
      </c>
      <c r="L70" s="28">
        <f>IF(Investors_Monthly[[#This Row],[Round]]="Round 1",Investors_Monthly[[#This Row],[Value in Round]]/Round1Price,IF(Investors_Monthly[[#This Row],[Round]]="Round 2",Investors_Monthly[[#This Row],[Value in Round]]/Round2Price,IF(Investors_Monthly[[#This Row],[Round]]="Round 3",Investors_Monthly[[#This Row],[Value in Round]]/Round3Price,IF(Investors_Monthly[[#This Row],[Round]]="Round 4",Investors_Monthly[[#This Row],[Value in Round]]/Round4Price,IF(Investors_Monthly[[#This Row],[Round]]="Round 5",Investors_Monthly[[#This Row],[Value in Round]]/Round5Price,IF(Investors_Monthly[[#This Row],[Round]]="Round 6",Investors_Monthly[[#This Row],[Value in Round]]/Round6Price,"error"))))))</f>
        <v>0</v>
      </c>
      <c r="M70" s="14">
        <f>IF(Investors_Monthly[[#This Row],[Round]]="Round 1",Investors_Monthly[[#This Row],[Value in Round]]/Evaluation1,IF(Investors_Monthly[[#This Row],[Round]]="Round 2",Investors_Monthly[[#This Row],[Value in Round]]/Evaluation2,IF(Investors_Monthly[[#This Row],[Round]]="Round 3",Investors_Monthly[[#This Row],[Value in Round]]/Evaluation3,IF(Investors_Monthly[[#This Row],[Round]]="Round 4",Investors_Monthly[[#This Row],[Value in Round]]/Evaluation4,IF(Investors_Monthly[[#This Row],[Round]]="Round 5",Investors_Monthly[[#This Row],[Value in Round]]/Evaluation5,IF(Investors_Monthly[[#This Row],[Round]]="Round 6",Investors_Monthly[[#This Row],[Value in Round]]/Evaluation6,"error"))))))</f>
        <v>0</v>
      </c>
      <c r="N70" s="10" t="str">
        <f>IFERROR(IF(OR(FY01_M01&gt;=Investors_Monthly[[#This Row],[EO_InjectionStopDate]],FY01_M01&lt;=Investors_Monthly[[#This Row],[EO_InjectionStartDate]]),"",Investors_Monthly[[#This Row],[Monthly Capital Committed]]),"")</f>
        <v/>
      </c>
      <c r="O70" s="10" t="str">
        <f>IFERROR(IF(OR(FY01_M02&gt;=Investors_Monthly[[#This Row],[EO_InjectionStopDate]],FY01_M02&lt;=Investors_Monthly[[#This Row],[EO_InjectionStartDate]]),"",Investors_Monthly[[#This Row],[Monthly Capital Committed]]),"")</f>
        <v/>
      </c>
      <c r="P70" s="10" t="str">
        <f>IFERROR(IF(OR(FY01_M03&gt;=Investors_Monthly[[#This Row],[Injection Stop Date]],FY01_M03&lt;=Investors_Monthly[[#This Row],[Injection Start Date]]),"",Investors_Monthly[[#This Row],[Monthly Capital Committed]]),"")</f>
        <v/>
      </c>
      <c r="Q70" s="10" t="str">
        <f>IFERROR(IF(OR(FY01_M04&gt;=Investors_Monthly[[#This Row],[Injection Stop Date]],FY01_M04&lt;=Investors_Monthly[[#This Row],[Injection Start Date]]),"",Investors_Monthly[[#This Row],[Monthly Capital Committed]]),"")</f>
        <v/>
      </c>
      <c r="R70" s="10" t="str">
        <f>IFERROR(IF(OR(FY01_M05&gt;=Investors_Monthly[[#This Row],[Injection Stop Date]],FY01_M05&lt;=Investors_Monthly[[#This Row],[Injection Start Date]]),"",Investors_Monthly[[#This Row],[Monthly Capital Committed]]),"")</f>
        <v/>
      </c>
      <c r="S70" s="10" t="str">
        <f>IFERROR(IF(OR(FY01_M06&gt;=Investors_Monthly[[#This Row],[Injection Stop Date]],FY01_M06&lt;=Investors_Monthly[[#This Row],[Injection Start Date]]),"",Investors_Monthly[[#This Row],[Monthly Capital Committed]]),"")</f>
        <v/>
      </c>
      <c r="T70" s="10" t="str">
        <f>IFERROR(IF(OR(FY01_M07&gt;=Investors_Monthly[[#This Row],[Injection Stop Date]],FY01_M07&lt;=Investors_Monthly[[#This Row],[Injection Start Date]]),"",Investors_Monthly[[#This Row],[Monthly Capital Committed]]),"")</f>
        <v/>
      </c>
      <c r="U70" s="10" t="str">
        <f>IFERROR(IF(OR(FY01_M08&gt;=Investors_Monthly[[#This Row],[Injection Stop Date]],FY01_M08&lt;=Investors_Monthly[[#This Row],[Injection Start Date]]),"",Investors_Monthly[[#This Row],[Monthly Capital Committed]]),"")</f>
        <v/>
      </c>
      <c r="V70" s="10" t="str">
        <f>IFERROR(IF(OR(FY01_M09&gt;=Investors_Monthly[[#This Row],[Injection Stop Date]],FY01_M09&lt;=Investors_Monthly[[#This Row],[Injection Start Date]]),"",Investors_Monthly[[#This Row],[Monthly Capital Committed]]),"")</f>
        <v/>
      </c>
      <c r="W70" s="10" t="str">
        <f>IFERROR(IF(OR(FY01_M10&gt;=Investors_Monthly[[#This Row],[Injection Stop Date]],FY01_M10&lt;=Investors_Monthly[[#This Row],[Injection Start Date]]),"",Investors_Monthly[[#This Row],[Monthly Capital Committed]]),"")</f>
        <v/>
      </c>
      <c r="X70" s="10" t="str">
        <f>IFERROR(IF(OR(FY01_M11&gt;=Investors_Monthly[[#This Row],[Injection Stop Date]],FY01_M11&lt;=Investors_Monthly[[#This Row],[Injection Start Date]]),"",Investors_Monthly[[#This Row],[Monthly Capital Committed]]),"")</f>
        <v/>
      </c>
      <c r="Y70" s="10" t="str">
        <f>IFERROR(IF(OR(FY01_M12&gt;=Investors_Monthly[[#This Row],[Injection Stop Date]],FY01_M12&lt;=Investors_Monthly[[#This Row],[Injection Start Date]]),"",Investors_Monthly[[#This Row],[Monthly Capital Committed]]),"")</f>
        <v/>
      </c>
      <c r="Z70" s="10" t="str">
        <f>IFERROR(IF(OR(FY02_M01&gt;=Investors_Monthly[[#This Row],[Injection Stop Date]],FY02_M01&lt;=Investors_Monthly[[#This Row],[Injection Start Date]]),"",Investors_Monthly[[#This Row],[Monthly Capital Committed]]),"")</f>
        <v/>
      </c>
      <c r="AA70" s="10" t="str">
        <f>IFERROR(IF(OR(FY02_M02&gt;=Investors_Monthly[[#This Row],[Injection Stop Date]],FY02_M02&lt;=Investors_Monthly[[#This Row],[Injection Start Date]]),"",Investors_Monthly[[#This Row],[Monthly Capital Committed]]),"")</f>
        <v/>
      </c>
      <c r="AB70" s="10" t="str">
        <f>IFERROR(IF(OR(FY02_M03&gt;=Investors_Monthly[[#This Row],[Injection Stop Date]],FY02_M03&lt;=Investors_Monthly[[#This Row],[Injection Start Date]]),"",Investors_Monthly[[#This Row],[Monthly Capital Committed]]),"")</f>
        <v/>
      </c>
      <c r="AC70" s="10" t="str">
        <f>IFERROR(IF(OR(FY02_M04&gt;=Investors_Monthly[[#This Row],[Injection Stop Date]],FY02_M04&lt;=Investors_Monthly[[#This Row],[Injection Start Date]]),"",Investors_Monthly[[#This Row],[Monthly Capital Committed]]),"")</f>
        <v/>
      </c>
      <c r="AD70" s="10" t="str">
        <f>IFERROR(IF(OR(FY02_M05&gt;=Investors_Monthly[[#This Row],[Injection Stop Date]],FY02_M05&lt;=Investors_Monthly[[#This Row],[Injection Start Date]]),"",Investors_Monthly[[#This Row],[Monthly Capital Committed]]),"")</f>
        <v/>
      </c>
      <c r="AE70" s="10" t="str">
        <f>IFERROR(IF(OR(FY02_M06&gt;=Investors_Monthly[[#This Row],[Injection Stop Date]],FY02_M06&lt;=Investors_Monthly[[#This Row],[Injection Start Date]]),"",Investors_Monthly[[#This Row],[Monthly Capital Committed]]),"")</f>
        <v/>
      </c>
      <c r="AF70" s="10" t="str">
        <f>IFERROR(IF(OR(FY02_M07&gt;=Investors_Monthly[[#This Row],[Injection Stop Date]],FY02_M07&lt;=Investors_Monthly[[#This Row],[Injection Start Date]]),"",Investors_Monthly[[#This Row],[Monthly Capital Committed]]),"")</f>
        <v/>
      </c>
      <c r="AG70" s="10" t="str">
        <f>IFERROR(IF(OR(FY02_M08&gt;=Investors_Monthly[[#This Row],[Injection Stop Date]],FY02_M08&lt;=Investors_Monthly[[#This Row],[Injection Start Date]]),"",Investors_Monthly[[#This Row],[Monthly Capital Committed]]),"")</f>
        <v/>
      </c>
      <c r="AH70" s="10" t="str">
        <f>IFERROR(IF(OR(FY02_M09&gt;=Investors_Monthly[[#This Row],[Injection Stop Date]],FY02_M09&lt;=Investors_Monthly[[#This Row],[Injection Start Date]]),"",Investors_Monthly[[#This Row],[Monthly Capital Committed]]),"")</f>
        <v/>
      </c>
      <c r="AI70" s="10" t="str">
        <f>IFERROR(IF(OR(FY02_M10&gt;=Investors_Monthly[[#This Row],[Injection Stop Date]],FY02_M10&lt;=Investors_Monthly[[#This Row],[Injection Start Date]]),"",Investors_Monthly[[#This Row],[Monthly Capital Committed]]),"")</f>
        <v/>
      </c>
      <c r="AJ70" s="10" t="str">
        <f>IFERROR(IF(OR(FY02_M11&gt;=Investors_Monthly[[#This Row],[Injection Stop Date]],FY02_M11&lt;=Investors_Monthly[[#This Row],[Injection Start Date]]),"",Investors_Monthly[[#This Row],[Monthly Capital Committed]]),"")</f>
        <v/>
      </c>
      <c r="AK70" s="10" t="str">
        <f>IFERROR(IF(OR(FY02_M12&gt;=Investors_Monthly[[#This Row],[Injection Stop Date]],FY02_M12&lt;=Investors_Monthly[[#This Row],[Injection Start Date]]),"",Investors_Monthly[[#This Row],[Monthly Capital Committed]]),"")</f>
        <v/>
      </c>
      <c r="AL70" s="10" t="str">
        <f>IFERROR(IF(OR(FY03_M01&gt;=Investors_Monthly[[#This Row],[Injection Stop Date]],FY03_M01&lt;=Investors_Monthly[[#This Row],[Injection Start Date]]),"",Investors_Monthly[[#This Row],[Monthly Capital Committed]]),"")</f>
        <v/>
      </c>
      <c r="AM70" s="10" t="str">
        <f>IFERROR(IF(OR(FY03_M02&gt;=Investors_Monthly[[#This Row],[Injection Stop Date]],FY03_M02&lt;=Investors_Monthly[[#This Row],[Injection Start Date]]),"",Investors_Monthly[[#This Row],[Monthly Capital Committed]]),"")</f>
        <v/>
      </c>
      <c r="AN70" s="10" t="str">
        <f>IFERROR(IF(OR(FY03_M03&gt;=Investors_Monthly[[#This Row],[Injection Stop Date]],FY03_M03&lt;=Investors_Monthly[[#This Row],[Injection Start Date]]),"",Investors_Monthly[[#This Row],[Monthly Capital Committed]]),"")</f>
        <v/>
      </c>
      <c r="AO70" s="10" t="str">
        <f>IFERROR(IF(OR(FY03_M04&gt;=Investors_Monthly[[#This Row],[Injection Stop Date]],FY03_M04&lt;=Investors_Monthly[[#This Row],[Injection Start Date]]),"",Investors_Monthly[[#This Row],[Monthly Capital Committed]]),"")</f>
        <v/>
      </c>
      <c r="AP70" s="10" t="str">
        <f>IFERROR(IF(OR(FY03_M05&gt;=Investors_Monthly[[#This Row],[Injection Stop Date]],FY03_M05&lt;=Investors_Monthly[[#This Row],[Injection Start Date]]),"",Investors_Monthly[[#This Row],[Monthly Capital Committed]]),"")</f>
        <v/>
      </c>
      <c r="AQ70" s="10" t="str">
        <f>IFERROR(IF(OR(FY03_M06&gt;=Investors_Monthly[[#This Row],[Injection Stop Date]],FY03_M06&lt;=Investors_Monthly[[#This Row],[Injection Start Date]]),"",Investors_Monthly[[#This Row],[Monthly Capital Committed]]),"")</f>
        <v/>
      </c>
      <c r="AR70" s="10" t="str">
        <f>IFERROR(IF(OR(FY03_M07&gt;=Investors_Monthly[[#This Row],[Injection Stop Date]],FY03_M07&lt;=Investors_Monthly[[#This Row],[Injection Start Date]]),"",Investors_Monthly[[#This Row],[Monthly Capital Committed]]),"")</f>
        <v/>
      </c>
      <c r="AS70" s="10" t="str">
        <f>IFERROR(IF(OR(FY03_M08&gt;=Investors_Monthly[[#This Row],[Injection Stop Date]],FY03_M08&lt;=Investors_Monthly[[#This Row],[Injection Start Date]]),"",Investors_Monthly[[#This Row],[Monthly Capital Committed]]),"")</f>
        <v/>
      </c>
      <c r="AT70" s="10" t="str">
        <f>IFERROR(IF(OR(FY03_M09&gt;=Investors_Monthly[[#This Row],[Injection Stop Date]],FY03_M09&lt;=Investors_Monthly[[#This Row],[Injection Start Date]]),"",Investors_Monthly[[#This Row],[Monthly Capital Committed]]),"")</f>
        <v/>
      </c>
      <c r="AU70" s="10" t="str">
        <f>IFERROR(IF(OR(FY03_M10&gt;=Investors_Monthly[[#This Row],[Injection Stop Date]],FY03_M10&lt;=Investors_Monthly[[#This Row],[Injection Start Date]]),"",Investors_Monthly[[#This Row],[Monthly Capital Committed]]),"")</f>
        <v/>
      </c>
      <c r="AV70" s="10" t="str">
        <f>IFERROR(IF(OR(FY03_M11&gt;=Investors_Monthly[[#This Row],[Injection Stop Date]],FY03_M11&lt;=Investors_Monthly[[#This Row],[Injection Start Date]]),"",Investors_Monthly[[#This Row],[Monthly Capital Committed]]),"")</f>
        <v/>
      </c>
      <c r="AW70" s="10" t="str">
        <f>IFERROR(IF(OR(FY03_M12&gt;=Investors_Monthly[[#This Row],[Injection Stop Date]],FY03_M12&lt;=Investors_Monthly[[#This Row],[Injection Start Date]]),"",Investors_Monthly[[#This Row],[Monthly Capital Committed]]),"")</f>
        <v/>
      </c>
      <c r="AX70" s="18" t="str">
        <f>IFERROR(IF(OR(FY04_M01&gt;=Investors_Monthly[[#This Row],[Injection Stop Date]],FY04_M01&lt;=Investors_Monthly[[#This Row],[Injection Start Date]]),"",Investors_Monthly[[#This Row],[Monthly Capital Committed]]),"")</f>
        <v/>
      </c>
      <c r="AY70" s="18" t="str">
        <f>IFERROR(IF(OR(FY04_M02&gt;=Investors_Monthly[[#This Row],[Injection Stop Date]],FY04_M02&lt;=Investors_Monthly[[#This Row],[Injection Start Date]]),"",Investors_Monthly[[#This Row],[Monthly Capital Committed]]),"")</f>
        <v/>
      </c>
      <c r="AZ70" s="18" t="str">
        <f>IFERROR(IF(OR(FY04_M03&gt;=Investors_Monthly[[#This Row],[Injection Stop Date]],FY04_M03&lt;=Investors_Monthly[[#This Row],[Injection Start Date]]),"",Investors_Monthly[[#This Row],[Monthly Capital Committed]]),"")</f>
        <v/>
      </c>
      <c r="BA70" s="18" t="str">
        <f>IFERROR(IF(OR(FY04_M04&gt;=Investors_Monthly[[#This Row],[Injection Stop Date]],FY04_M04&lt;=Investors_Monthly[[#This Row],[Injection Start Date]]),"",Investors_Monthly[[#This Row],[Monthly Capital Committed]]),"")</f>
        <v/>
      </c>
      <c r="BB70" s="18" t="str">
        <f>IFERROR(IF(OR(FY04_M05&gt;=Investors_Monthly[[#This Row],[Injection Stop Date]],FY04_M05&lt;=Investors_Monthly[[#This Row],[Injection Start Date]]),"",Investors_Monthly[[#This Row],[Monthly Capital Committed]]),"")</f>
        <v/>
      </c>
      <c r="BC70" s="18" t="str">
        <f>IFERROR(IF(OR(FY04_M06&gt;=Investors_Monthly[[#This Row],[Injection Stop Date]],FY04_M06&lt;=Investors_Monthly[[#This Row],[Injection Start Date]]),"",Investors_Monthly[[#This Row],[Monthly Capital Committed]]),"")</f>
        <v/>
      </c>
      <c r="BD70" s="18" t="str">
        <f>IFERROR(IF(OR(FY04_M07&gt;=Investors_Monthly[[#This Row],[Injection Stop Date]],FY04_M07&lt;=Investors_Monthly[[#This Row],[Injection Start Date]]),"",Investors_Monthly[[#This Row],[Monthly Capital Committed]]),"")</f>
        <v/>
      </c>
      <c r="BE70" s="18" t="str">
        <f>IFERROR(IF(OR(FY04_M08&gt;=Investors_Monthly[[#This Row],[Injection Stop Date]],FY04_M08&lt;=Investors_Monthly[[#This Row],[Injection Start Date]]),"",Investors_Monthly[[#This Row],[Monthly Capital Committed]]),"")</f>
        <v/>
      </c>
      <c r="BF70" s="18" t="str">
        <f>IFERROR(IF(OR(FY04_M09&gt;=Investors_Monthly[[#This Row],[Injection Stop Date]],FY04_M09&lt;=Investors_Monthly[[#This Row],[Injection Start Date]]),"",Investors_Monthly[[#This Row],[Monthly Capital Committed]]),"")</f>
        <v/>
      </c>
      <c r="BG70" s="18" t="str">
        <f>IFERROR(IF(OR(FY04_M10&gt;=Investors_Monthly[[#This Row],[Injection Stop Date]],FY04_M10&lt;=Investors_Monthly[[#This Row],[Injection Start Date]]),"",Investors_Monthly[[#This Row],[Monthly Capital Committed]]),"")</f>
        <v/>
      </c>
      <c r="BH70" s="18" t="str">
        <f>IFERROR(IF(OR(FY04_M11&gt;=Investors_Monthly[[#This Row],[Injection Stop Date]],FY04_M11&lt;=Investors_Monthly[[#This Row],[Injection Start Date]]),"",Investors_Monthly[[#This Row],[Monthly Capital Committed]]),"")</f>
        <v/>
      </c>
      <c r="BI70" s="18" t="str">
        <f>IFERROR(IF(OR(FY04_M12&gt;=Investors_Monthly[[#This Row],[Injection Stop Date]],FY04_M12&lt;=Investors_Monthly[[#This Row],[Injection Start Date]]),"",Investors_Monthly[[#This Row],[Monthly Capital Committed]]),"")</f>
        <v/>
      </c>
      <c r="BJ70" s="18" t="str">
        <f>IFERROR(IF(OR(FY05_M01&gt;=Investors_Monthly[[#This Row],[Injection Stop Date]],FY05_M01&lt;=Investors_Monthly[[#This Row],[Injection Start Date]]),"",Investors_Monthly[[#This Row],[Monthly Capital Committed]]),"")</f>
        <v/>
      </c>
      <c r="BK70" s="18" t="str">
        <f>IFERROR(IF(OR(FY05_M02&gt;=Investors_Monthly[[#This Row],[Injection Stop Date]],FY05_M02&lt;=Investors_Monthly[[#This Row],[Injection Start Date]]),"",Investors_Monthly[[#This Row],[Monthly Capital Committed]]),"")</f>
        <v/>
      </c>
      <c r="BL70" s="18" t="str">
        <f>IFERROR(IF(OR(FY05_M03&gt;=Investors_Monthly[[#This Row],[Injection Stop Date]],FY05_M03&lt;=Investors_Monthly[[#This Row],[Injection Start Date]]),"",Investors_Monthly[[#This Row],[Monthly Capital Committed]]),"")</f>
        <v/>
      </c>
      <c r="BM70" s="18" t="str">
        <f>IFERROR(IF(OR(FY05_M04&gt;=Investors_Monthly[[#This Row],[Injection Stop Date]],FY05_M04&lt;=Investors_Monthly[[#This Row],[Injection Start Date]]),"",Investors_Monthly[[#This Row],[Monthly Capital Committed]]),"")</f>
        <v/>
      </c>
      <c r="BN70" s="18" t="str">
        <f>IFERROR(IF(OR(FY05_M05&gt;=Investors_Monthly[[#This Row],[Injection Stop Date]],FY05_M05&lt;=Investors_Monthly[[#This Row],[Injection Start Date]]),"",Investors_Monthly[[#This Row],[Monthly Capital Committed]]),"")</f>
        <v/>
      </c>
      <c r="BO70" s="18" t="str">
        <f>IFERROR(IF(OR(FY05_M06&gt;=Investors_Monthly[[#This Row],[Injection Stop Date]],FY05_M06&lt;=Investors_Monthly[[#This Row],[Injection Start Date]]),"",Investors_Monthly[[#This Row],[Monthly Capital Committed]]),"")</f>
        <v/>
      </c>
      <c r="BP70" s="18" t="str">
        <f>IFERROR(IF(OR(FY05_M07&gt;=Investors_Monthly[[#This Row],[Injection Stop Date]],FY05_M07&lt;=Investors_Monthly[[#This Row],[Injection Start Date]]),"",Investors_Monthly[[#This Row],[Monthly Capital Committed]]),"")</f>
        <v/>
      </c>
      <c r="BQ70" s="18" t="str">
        <f>IFERROR(IF(OR(FY05_M08&gt;=Investors_Monthly[[#This Row],[Injection Stop Date]],FY05_M08&lt;=Investors_Monthly[[#This Row],[Injection Start Date]]),"",Investors_Monthly[[#This Row],[Monthly Capital Committed]]),"")</f>
        <v/>
      </c>
      <c r="BR70" s="18" t="str">
        <f>IFERROR(IF(OR(FY05_M09&gt;=Investors_Monthly[[#This Row],[Injection Stop Date]],FY05_M09&lt;=Investors_Monthly[[#This Row],[Injection Start Date]]),"",Investors_Monthly[[#This Row],[Monthly Capital Committed]]),"")</f>
        <v/>
      </c>
      <c r="BS70" s="18" t="str">
        <f>IFERROR(IF(OR(FY05_M10&gt;=Investors_Monthly[[#This Row],[Injection Stop Date]],FY05_M10&lt;=Investors_Monthly[[#This Row],[Injection Start Date]]),"",Investors_Monthly[[#This Row],[Monthly Capital Committed]]),"")</f>
        <v/>
      </c>
      <c r="BT70" s="18" t="str">
        <f>IFERROR(IF(OR(FY05_M11&gt;=Investors_Monthly[[#This Row],[Injection Stop Date]],FY05_M11&lt;=Investors_Monthly[[#This Row],[Injection Start Date]]),"",Investors_Monthly[[#This Row],[Monthly Capital Committed]]),"")</f>
        <v/>
      </c>
      <c r="BU70" s="18" t="str">
        <f>IFERROR(IF(OR(FY05_M12&gt;=Investors_Monthly[[#This Row],[Injection Stop Date]],FY05_M12&lt;=Investors_Monthly[[#This Row],[Injection Start Date]]),"",Investors_Monthly[[#This Row],[Monthly Capital Committed]]),"")</f>
        <v/>
      </c>
      <c r="BV70" s="18" t="str">
        <f>IFERROR(IF(OR(FY06_M01&gt;=Investors_Monthly[[#This Row],[Injection Stop Date]],FY06_M01&lt;=Investors_Monthly[[#This Row],[Injection Start Date]]),"",Investors_Monthly[[#This Row],[Monthly Capital Committed]]),"")</f>
        <v/>
      </c>
      <c r="BW70" s="18" t="str">
        <f>IFERROR(IF(OR(FY06_M02&gt;=Investors_Monthly[[#This Row],[Injection Stop Date]],FY06_M02&lt;=Investors_Monthly[[#This Row],[Injection Start Date]]),"",Investors_Monthly[[#This Row],[Monthly Capital Committed]]),"")</f>
        <v/>
      </c>
      <c r="BX70" s="18" t="str">
        <f>IFERROR(IF(OR(FY06_M03&gt;=Investors_Monthly[[#This Row],[Injection Stop Date]],FY06_M03&lt;=Investors_Monthly[[#This Row],[Injection Start Date]]),"",Investors_Monthly[[#This Row],[Monthly Capital Committed]]),"")</f>
        <v/>
      </c>
      <c r="BY70" s="18" t="str">
        <f>IFERROR(IF(OR(FY06_M04&gt;=Investors_Monthly[[#This Row],[Injection Stop Date]],FY06_M04&lt;=Investors_Monthly[[#This Row],[Injection Start Date]]),"",Investors_Monthly[[#This Row],[Monthly Capital Committed]]),"")</f>
        <v/>
      </c>
      <c r="BZ70" s="18" t="str">
        <f>IFERROR(IF(OR(FY06_M05&gt;=Investors_Monthly[[#This Row],[Injection Stop Date]],FY06_M05&lt;=Investors_Monthly[[#This Row],[Injection Start Date]]),"",Investors_Monthly[[#This Row],[Monthly Capital Committed]]),"")</f>
        <v/>
      </c>
      <c r="CA70" s="18" t="str">
        <f>IFERROR(IF(OR(FY06_M06&gt;=Investors_Monthly[[#This Row],[Injection Stop Date]],FY06_M06&lt;=Investors_Monthly[[#This Row],[Injection Start Date]]),"",Investors_Monthly[[#This Row],[Monthly Capital Committed]]),"")</f>
        <v/>
      </c>
      <c r="CB70" s="18" t="str">
        <f>IFERROR(IF(OR(FY06_M07&gt;=Investors_Monthly[[#This Row],[Injection Stop Date]],FY06_M07&lt;=Investors_Monthly[[#This Row],[Injection Start Date]]),"",Investors_Monthly[[#This Row],[Monthly Capital Committed]]),"")</f>
        <v/>
      </c>
      <c r="CC70" s="18" t="str">
        <f>IFERROR(IF(OR(FY06_M08&gt;=Investors_Monthly[[#This Row],[Injection Stop Date]],FY06_M08&lt;=Investors_Monthly[[#This Row],[Injection Start Date]]),"",Investors_Monthly[[#This Row],[Monthly Capital Committed]]),"")</f>
        <v/>
      </c>
      <c r="CD70" s="18" t="str">
        <f>IFERROR(IF(OR(FY06_M09&gt;=Investors_Monthly[[#This Row],[Injection Stop Date]],FY06_M09&lt;=Investors_Monthly[[#This Row],[Injection Start Date]]),"",Investors_Monthly[[#This Row],[Monthly Capital Committed]]),"")</f>
        <v/>
      </c>
      <c r="CE70" s="18" t="str">
        <f>IFERROR(IF(OR(FY06_M10&gt;=Investors_Monthly[[#This Row],[Injection Stop Date]],FY06_M10&lt;=Investors_Monthly[[#This Row],[Injection Start Date]]),"",Investors_Monthly[[#This Row],[Monthly Capital Committed]]),"")</f>
        <v/>
      </c>
      <c r="CF70" s="18" t="str">
        <f>IFERROR(IF(OR(FY06_M11&gt;=Investors_Monthly[[#This Row],[Injection Stop Date]],FY06_M11&lt;=Investors_Monthly[[#This Row],[Injection Start Date]]),"",Investors_Monthly[[#This Row],[Monthly Capital Committed]]),"")</f>
        <v/>
      </c>
      <c r="CG70" s="18" t="str">
        <f>IFERROR(IF(OR(FY06_M12&gt;=Investors_Monthly[[#This Row],[Injection Stop Date]],FY06_M12&lt;=Investors_Monthly[[#This Row],[Injection Start Date]]),"",Investors_Monthly[[#This Row],[Monthly Capital Committed]]),"")</f>
        <v/>
      </c>
      <c r="CH70" s="18"/>
    </row>
    <row r="71" spans="2:86" x14ac:dyDescent="0.25">
      <c r="B71" s="6" t="s">
        <v>51</v>
      </c>
      <c r="C71" s="6" t="s">
        <v>170</v>
      </c>
      <c r="D71" s="6"/>
      <c r="E71" s="11">
        <v>45292</v>
      </c>
      <c r="F71" s="48">
        <f>IF(ISBLANK(Investors_Monthly[[#This Row],[Injection Start Date]]),"",EOMONTH(Investors_Monthly[[#This Row],[Injection Start Date]],-1)+1)</f>
        <v>45292</v>
      </c>
      <c r="G71" s="11">
        <v>46021.044004629628</v>
      </c>
      <c r="H71" s="48">
        <f>IF(ISBLANK(Investors_Monthly[[#This Row],[Injection Start Date]]),"",EOMONTH(Investors_Monthly[[#This Row],[Injection Stop Date]],0))</f>
        <v>46022</v>
      </c>
      <c r="I71" s="10">
        <f>IF(ISBLANK(Investors_Monthly[[#This Row],[Injection Start Date]]),"",YEAR(Investors_Monthly[[#This Row],[Injection Start Date]]))</f>
        <v>2024</v>
      </c>
      <c r="J71" s="10">
        <f>IF(ISBLANK(Investors_Monthly[[#This Row],[Injection Start Date]]),"",MONTH(Investors_Monthly[[#This Row],[Injection Start Date]]))</f>
        <v>1</v>
      </c>
      <c r="K71" s="28">
        <f>SUM(Investors_Monthly[[#This Row],[FY01_M01]:[FY06_M12]])</f>
        <v>0</v>
      </c>
      <c r="L71" s="28">
        <f>IF(Investors_Monthly[[#This Row],[Round]]="Round 1",Investors_Monthly[[#This Row],[Value in Round]]/Round1Price,IF(Investors_Monthly[[#This Row],[Round]]="Round 2",Investors_Monthly[[#This Row],[Value in Round]]/Round2Price,IF(Investors_Monthly[[#This Row],[Round]]="Round 3",Investors_Monthly[[#This Row],[Value in Round]]/Round3Price,IF(Investors_Monthly[[#This Row],[Round]]="Round 4",Investors_Monthly[[#This Row],[Value in Round]]/Round4Price,IF(Investors_Monthly[[#This Row],[Round]]="Round 5",Investors_Monthly[[#This Row],[Value in Round]]/Round5Price,IF(Investors_Monthly[[#This Row],[Round]]="Round 6",Investors_Monthly[[#This Row],[Value in Round]]/Round6Price,"error"))))))</f>
        <v>0</v>
      </c>
      <c r="M71" s="14">
        <f>IF(Investors_Monthly[[#This Row],[Round]]="Round 1",Investors_Monthly[[#This Row],[Value in Round]]/Evaluation1,IF(Investors_Monthly[[#This Row],[Round]]="Round 2",Investors_Monthly[[#This Row],[Value in Round]]/Evaluation2,IF(Investors_Monthly[[#This Row],[Round]]="Round 3",Investors_Monthly[[#This Row],[Value in Round]]/Evaluation3,IF(Investors_Monthly[[#This Row],[Round]]="Round 4",Investors_Monthly[[#This Row],[Value in Round]]/Evaluation4,IF(Investors_Monthly[[#This Row],[Round]]="Round 5",Investors_Monthly[[#This Row],[Value in Round]]/Evaluation5,IF(Investors_Monthly[[#This Row],[Round]]="Round 6",Investors_Monthly[[#This Row],[Value in Round]]/Evaluation6,"error"))))))</f>
        <v>0</v>
      </c>
      <c r="N71" s="10" t="str">
        <f>IFERROR(IF(OR(FY01_M01&gt;=Investors_Monthly[[#This Row],[EO_InjectionStopDate]],FY01_M01&lt;=Investors_Monthly[[#This Row],[EO_InjectionStartDate]]),"",Investors_Monthly[[#This Row],[Monthly Capital Committed]]),"")</f>
        <v/>
      </c>
      <c r="O71" s="10">
        <f>IFERROR(IF(OR(FY01_M02&gt;=Investors_Monthly[[#This Row],[EO_InjectionStopDate]],FY01_M02&lt;=Investors_Monthly[[#This Row],[EO_InjectionStartDate]]),"",Investors_Monthly[[#This Row],[Monthly Capital Committed]]),"")</f>
        <v>0</v>
      </c>
      <c r="P71" s="10">
        <f>IFERROR(IF(OR(FY01_M03&gt;=Investors_Monthly[[#This Row],[Injection Stop Date]],FY01_M03&lt;=Investors_Monthly[[#This Row],[Injection Start Date]]),"",Investors_Monthly[[#This Row],[Monthly Capital Committed]]),"")</f>
        <v>0</v>
      </c>
      <c r="Q71" s="10">
        <f>IFERROR(IF(OR(FY01_M04&gt;=Investors_Monthly[[#This Row],[Injection Stop Date]],FY01_M04&lt;=Investors_Monthly[[#This Row],[Injection Start Date]]),"",Investors_Monthly[[#This Row],[Monthly Capital Committed]]),"")</f>
        <v>0</v>
      </c>
      <c r="R71" s="10">
        <f>IFERROR(IF(OR(FY01_M05&gt;=Investors_Monthly[[#This Row],[Injection Stop Date]],FY01_M05&lt;=Investors_Monthly[[#This Row],[Injection Start Date]]),"",Investors_Monthly[[#This Row],[Monthly Capital Committed]]),"")</f>
        <v>0</v>
      </c>
      <c r="S71" s="10">
        <f>IFERROR(IF(OR(FY01_M06&gt;=Investors_Monthly[[#This Row],[Injection Stop Date]],FY01_M06&lt;=Investors_Monthly[[#This Row],[Injection Start Date]]),"",Investors_Monthly[[#This Row],[Monthly Capital Committed]]),"")</f>
        <v>0</v>
      </c>
      <c r="T71" s="10">
        <f>IFERROR(IF(OR(FY01_M07&gt;=Investors_Monthly[[#This Row],[Injection Stop Date]],FY01_M07&lt;=Investors_Monthly[[#This Row],[Injection Start Date]]),"",Investors_Monthly[[#This Row],[Monthly Capital Committed]]),"")</f>
        <v>0</v>
      </c>
      <c r="U71" s="10">
        <f>IFERROR(IF(OR(FY01_M08&gt;=Investors_Monthly[[#This Row],[Injection Stop Date]],FY01_M08&lt;=Investors_Monthly[[#This Row],[Injection Start Date]]),"",Investors_Monthly[[#This Row],[Monthly Capital Committed]]),"")</f>
        <v>0</v>
      </c>
      <c r="V71" s="10">
        <f>IFERROR(IF(OR(FY01_M09&gt;=Investors_Monthly[[#This Row],[Injection Stop Date]],FY01_M09&lt;=Investors_Monthly[[#This Row],[Injection Start Date]]),"",Investors_Monthly[[#This Row],[Monthly Capital Committed]]),"")</f>
        <v>0</v>
      </c>
      <c r="W71" s="10">
        <f>IFERROR(IF(OR(FY01_M10&gt;=Investors_Monthly[[#This Row],[Injection Stop Date]],FY01_M10&lt;=Investors_Monthly[[#This Row],[Injection Start Date]]),"",Investors_Monthly[[#This Row],[Monthly Capital Committed]]),"")</f>
        <v>0</v>
      </c>
      <c r="X71" s="10">
        <f>IFERROR(IF(OR(FY01_M11&gt;=Investors_Monthly[[#This Row],[Injection Stop Date]],FY01_M11&lt;=Investors_Monthly[[#This Row],[Injection Start Date]]),"",Investors_Monthly[[#This Row],[Monthly Capital Committed]]),"")</f>
        <v>0</v>
      </c>
      <c r="Y71" s="10">
        <f>IFERROR(IF(OR(FY01_M12&gt;=Investors_Monthly[[#This Row],[Injection Stop Date]],FY01_M12&lt;=Investors_Monthly[[#This Row],[Injection Start Date]]),"",Investors_Monthly[[#This Row],[Monthly Capital Committed]]),"")</f>
        <v>0</v>
      </c>
      <c r="Z71" s="10">
        <f>IFERROR(IF(OR(FY02_M01&gt;=Investors_Monthly[[#This Row],[Injection Stop Date]],FY02_M01&lt;=Investors_Monthly[[#This Row],[Injection Start Date]]),"",Investors_Monthly[[#This Row],[Monthly Capital Committed]]),"")</f>
        <v>0</v>
      </c>
      <c r="AA71" s="10">
        <f>IFERROR(IF(OR(FY02_M02&gt;=Investors_Monthly[[#This Row],[Injection Stop Date]],FY02_M02&lt;=Investors_Monthly[[#This Row],[Injection Start Date]]),"",Investors_Monthly[[#This Row],[Monthly Capital Committed]]),"")</f>
        <v>0</v>
      </c>
      <c r="AB71" s="10">
        <f>IFERROR(IF(OR(FY02_M03&gt;=Investors_Monthly[[#This Row],[Injection Stop Date]],FY02_M03&lt;=Investors_Monthly[[#This Row],[Injection Start Date]]),"",Investors_Monthly[[#This Row],[Monthly Capital Committed]]),"")</f>
        <v>0</v>
      </c>
      <c r="AC71" s="10">
        <f>IFERROR(IF(OR(FY02_M04&gt;=Investors_Monthly[[#This Row],[Injection Stop Date]],FY02_M04&lt;=Investors_Monthly[[#This Row],[Injection Start Date]]),"",Investors_Monthly[[#This Row],[Monthly Capital Committed]]),"")</f>
        <v>0</v>
      </c>
      <c r="AD71" s="10">
        <f>IFERROR(IF(OR(FY02_M05&gt;=Investors_Monthly[[#This Row],[Injection Stop Date]],FY02_M05&lt;=Investors_Monthly[[#This Row],[Injection Start Date]]),"",Investors_Monthly[[#This Row],[Monthly Capital Committed]]),"")</f>
        <v>0</v>
      </c>
      <c r="AE71" s="10">
        <f>IFERROR(IF(OR(FY02_M06&gt;=Investors_Monthly[[#This Row],[Injection Stop Date]],FY02_M06&lt;=Investors_Monthly[[#This Row],[Injection Start Date]]),"",Investors_Monthly[[#This Row],[Monthly Capital Committed]]),"")</f>
        <v>0</v>
      </c>
      <c r="AF71" s="10">
        <f>IFERROR(IF(OR(FY02_M07&gt;=Investors_Monthly[[#This Row],[Injection Stop Date]],FY02_M07&lt;=Investors_Monthly[[#This Row],[Injection Start Date]]),"",Investors_Monthly[[#This Row],[Monthly Capital Committed]]),"")</f>
        <v>0</v>
      </c>
      <c r="AG71" s="10">
        <f>IFERROR(IF(OR(FY02_M08&gt;=Investors_Monthly[[#This Row],[Injection Stop Date]],FY02_M08&lt;=Investors_Monthly[[#This Row],[Injection Start Date]]),"",Investors_Monthly[[#This Row],[Monthly Capital Committed]]),"")</f>
        <v>0</v>
      </c>
      <c r="AH71" s="10">
        <f>IFERROR(IF(OR(FY02_M09&gt;=Investors_Monthly[[#This Row],[Injection Stop Date]],FY02_M09&lt;=Investors_Monthly[[#This Row],[Injection Start Date]]),"",Investors_Monthly[[#This Row],[Monthly Capital Committed]]),"")</f>
        <v>0</v>
      </c>
      <c r="AI71" s="10">
        <f>IFERROR(IF(OR(FY02_M10&gt;=Investors_Monthly[[#This Row],[Injection Stop Date]],FY02_M10&lt;=Investors_Monthly[[#This Row],[Injection Start Date]]),"",Investors_Monthly[[#This Row],[Monthly Capital Committed]]),"")</f>
        <v>0</v>
      </c>
      <c r="AJ71" s="10">
        <f>IFERROR(IF(OR(FY02_M11&gt;=Investors_Monthly[[#This Row],[Injection Stop Date]],FY02_M11&lt;=Investors_Monthly[[#This Row],[Injection Start Date]]),"",Investors_Monthly[[#This Row],[Monthly Capital Committed]]),"")</f>
        <v>0</v>
      </c>
      <c r="AK71" s="10">
        <f>IFERROR(IF(OR(FY02_M12&gt;=Investors_Monthly[[#This Row],[Injection Stop Date]],FY02_M12&lt;=Investors_Monthly[[#This Row],[Injection Start Date]]),"",Investors_Monthly[[#This Row],[Monthly Capital Committed]]),"")</f>
        <v>0</v>
      </c>
      <c r="AL71" s="10" t="str">
        <f>IFERROR(IF(OR(FY03_M01&gt;=Investors_Monthly[[#This Row],[Injection Stop Date]],FY03_M01&lt;=Investors_Monthly[[#This Row],[Injection Start Date]]),"",Investors_Monthly[[#This Row],[Monthly Capital Committed]]),"")</f>
        <v/>
      </c>
      <c r="AM71" s="10" t="str">
        <f>IFERROR(IF(OR(FY03_M02&gt;=Investors_Monthly[[#This Row],[Injection Stop Date]],FY03_M02&lt;=Investors_Monthly[[#This Row],[Injection Start Date]]),"",Investors_Monthly[[#This Row],[Monthly Capital Committed]]),"")</f>
        <v/>
      </c>
      <c r="AN71" s="10" t="str">
        <f>IFERROR(IF(OR(FY03_M03&gt;=Investors_Monthly[[#This Row],[Injection Stop Date]],FY03_M03&lt;=Investors_Monthly[[#This Row],[Injection Start Date]]),"",Investors_Monthly[[#This Row],[Monthly Capital Committed]]),"")</f>
        <v/>
      </c>
      <c r="AO71" s="10" t="str">
        <f>IFERROR(IF(OR(FY03_M04&gt;=Investors_Monthly[[#This Row],[Injection Stop Date]],FY03_M04&lt;=Investors_Monthly[[#This Row],[Injection Start Date]]),"",Investors_Monthly[[#This Row],[Monthly Capital Committed]]),"")</f>
        <v/>
      </c>
      <c r="AP71" s="10" t="str">
        <f>IFERROR(IF(OR(FY03_M05&gt;=Investors_Monthly[[#This Row],[Injection Stop Date]],FY03_M05&lt;=Investors_Monthly[[#This Row],[Injection Start Date]]),"",Investors_Monthly[[#This Row],[Monthly Capital Committed]]),"")</f>
        <v/>
      </c>
      <c r="AQ71" s="10" t="str">
        <f>IFERROR(IF(OR(FY03_M06&gt;=Investors_Monthly[[#This Row],[Injection Stop Date]],FY03_M06&lt;=Investors_Monthly[[#This Row],[Injection Start Date]]),"",Investors_Monthly[[#This Row],[Monthly Capital Committed]]),"")</f>
        <v/>
      </c>
      <c r="AR71" s="10" t="str">
        <f>IFERROR(IF(OR(FY03_M07&gt;=Investors_Monthly[[#This Row],[Injection Stop Date]],FY03_M07&lt;=Investors_Monthly[[#This Row],[Injection Start Date]]),"",Investors_Monthly[[#This Row],[Monthly Capital Committed]]),"")</f>
        <v/>
      </c>
      <c r="AS71" s="10" t="str">
        <f>IFERROR(IF(OR(FY03_M08&gt;=Investors_Monthly[[#This Row],[Injection Stop Date]],FY03_M08&lt;=Investors_Monthly[[#This Row],[Injection Start Date]]),"",Investors_Monthly[[#This Row],[Monthly Capital Committed]]),"")</f>
        <v/>
      </c>
      <c r="AT71" s="10" t="str">
        <f>IFERROR(IF(OR(FY03_M09&gt;=Investors_Monthly[[#This Row],[Injection Stop Date]],FY03_M09&lt;=Investors_Monthly[[#This Row],[Injection Start Date]]),"",Investors_Monthly[[#This Row],[Monthly Capital Committed]]),"")</f>
        <v/>
      </c>
      <c r="AU71" s="10" t="str">
        <f>IFERROR(IF(OR(FY03_M10&gt;=Investors_Monthly[[#This Row],[Injection Stop Date]],FY03_M10&lt;=Investors_Monthly[[#This Row],[Injection Start Date]]),"",Investors_Monthly[[#This Row],[Monthly Capital Committed]]),"")</f>
        <v/>
      </c>
      <c r="AV71" s="10" t="str">
        <f>IFERROR(IF(OR(FY03_M11&gt;=Investors_Monthly[[#This Row],[Injection Stop Date]],FY03_M11&lt;=Investors_Monthly[[#This Row],[Injection Start Date]]),"",Investors_Monthly[[#This Row],[Monthly Capital Committed]]),"")</f>
        <v/>
      </c>
      <c r="AW71" s="10" t="str">
        <f>IFERROR(IF(OR(FY03_M12&gt;=Investors_Monthly[[#This Row],[Injection Stop Date]],FY03_M12&lt;=Investors_Monthly[[#This Row],[Injection Start Date]]),"",Investors_Monthly[[#This Row],[Monthly Capital Committed]]),"")</f>
        <v/>
      </c>
      <c r="AX71" s="18" t="str" cm="1">
        <f t="array" ref="AX71">IFERROR(IF(OR(FY04_M1&gt;=Investors_Monthly[[#This Row],[Injection Stop Date]],FY04_M1&lt;=Investors_Monthly[[#This Row],[Injection Start Date]]),"",Investors_Monthly[[#This Row],[Monthly Capital Committed]]),"")</f>
        <v/>
      </c>
      <c r="AY71" s="18" t="str">
        <f>IFERROR(IF(OR(FY04_M02&gt;=Investors_Monthly[[#This Row],[Injection Stop Date]],FY04_M02&lt;=Investors_Monthly[[#This Row],[Injection Start Date]]),"",Investors_Monthly[[#This Row],[Monthly Capital Committed]]),"")</f>
        <v/>
      </c>
      <c r="AZ71" s="18" t="str">
        <f>IFERROR(IF(OR(FY04_M03&gt;=Investors_Monthly[[#This Row],[Injection Stop Date]],FY04_M03&lt;=Investors_Monthly[[#This Row],[Injection Start Date]]),"",Investors_Monthly[[#This Row],[Monthly Capital Committed]]),"")</f>
        <v/>
      </c>
      <c r="BA71" s="18" t="str">
        <f>IFERROR(IF(OR(FY04_M04&gt;=Investors_Monthly[[#This Row],[Injection Stop Date]],FY04_M04&lt;=Investors_Monthly[[#This Row],[Injection Start Date]]),"",Investors_Monthly[[#This Row],[Monthly Capital Committed]]),"")</f>
        <v/>
      </c>
      <c r="BB71" s="18" t="str">
        <f>IFERROR(IF(OR(FY04_M05&gt;=Investors_Monthly[[#This Row],[Injection Stop Date]],FY04_M05&lt;=Investors_Monthly[[#This Row],[Injection Start Date]]),"",Investors_Monthly[[#This Row],[Monthly Capital Committed]]),"")</f>
        <v/>
      </c>
      <c r="BC71" s="18" t="str">
        <f>IFERROR(IF(OR(FY04_M06&gt;=Investors_Monthly[[#This Row],[Injection Stop Date]],FY04_M06&lt;=Investors_Monthly[[#This Row],[Injection Start Date]]),"",Investors_Monthly[[#This Row],[Monthly Capital Committed]]),"")</f>
        <v/>
      </c>
      <c r="BD71" s="18" t="str">
        <f>IFERROR(IF(OR(FY04_M07&gt;=Investors_Monthly[[#This Row],[Injection Stop Date]],FY04_M07&lt;=Investors_Monthly[[#This Row],[Injection Start Date]]),"",Investors_Monthly[[#This Row],[Monthly Capital Committed]]),"")</f>
        <v/>
      </c>
      <c r="BE71" s="18" t="str">
        <f>IFERROR(IF(OR(FY04_M08&gt;=Investors_Monthly[[#This Row],[Injection Stop Date]],FY04_M08&lt;=Investors_Monthly[[#This Row],[Injection Start Date]]),"",Investors_Monthly[[#This Row],[Monthly Capital Committed]]),"")</f>
        <v/>
      </c>
      <c r="BF71" s="18" t="str">
        <f>IFERROR(IF(OR(FY04_M09&gt;=Investors_Monthly[[#This Row],[Injection Stop Date]],FY04_M09&lt;=Investors_Monthly[[#This Row],[Injection Start Date]]),"",Investors_Monthly[[#This Row],[Monthly Capital Committed]]),"")</f>
        <v/>
      </c>
      <c r="BG71" s="18" t="str">
        <f>IFERROR(IF(OR(FY04_M10&gt;=Investors_Monthly[[#This Row],[Injection Stop Date]],FY04_M10&lt;=Investors_Monthly[[#This Row],[Injection Start Date]]),"",Investors_Monthly[[#This Row],[Monthly Capital Committed]]),"")</f>
        <v/>
      </c>
      <c r="BH71" s="18" t="str">
        <f>IFERROR(IF(OR(FY04_M11&gt;=Investors_Monthly[[#This Row],[Injection Stop Date]],FY04_M11&lt;=Investors_Monthly[[#This Row],[Injection Start Date]]),"",Investors_Monthly[[#This Row],[Monthly Capital Committed]]),"")</f>
        <v/>
      </c>
      <c r="BI71" s="18" t="str">
        <f>IFERROR(IF(OR(FY04_M12&gt;=Investors_Monthly[[#This Row],[Injection Stop Date]],FY04_M12&lt;=Investors_Monthly[[#This Row],[Injection Start Date]]),"",Investors_Monthly[[#This Row],[Monthly Capital Committed]]),"")</f>
        <v/>
      </c>
      <c r="BJ71" s="18" t="str">
        <f>IFERROR(IF(OR(FY05_M01&gt;=Investors_Monthly[[#This Row],[Injection Stop Date]],FY05_M01&lt;=Investors_Monthly[[#This Row],[Injection Start Date]]),"",Investors_Monthly[[#This Row],[Monthly Capital Committed]]),"")</f>
        <v/>
      </c>
      <c r="BK71" s="18" t="str">
        <f>IFERROR(IF(OR(FY05_M02&gt;=Investors_Monthly[[#This Row],[Injection Stop Date]],FY05_M02&lt;=Investors_Monthly[[#This Row],[Injection Start Date]]),"",Investors_Monthly[[#This Row],[Monthly Capital Committed]]),"")</f>
        <v/>
      </c>
      <c r="BL71" s="18" t="str">
        <f>IFERROR(IF(OR(FY05_M03&gt;=Investors_Monthly[[#This Row],[Injection Stop Date]],FY05_M03&lt;=Investors_Monthly[[#This Row],[Injection Start Date]]),"",Investors_Monthly[[#This Row],[Monthly Capital Committed]]),"")</f>
        <v/>
      </c>
      <c r="BM71" s="18" t="str">
        <f>IFERROR(IF(OR(FY05_M04&gt;=Investors_Monthly[[#This Row],[Injection Stop Date]],FY05_M04&lt;=Investors_Monthly[[#This Row],[Injection Start Date]]),"",Investors_Monthly[[#This Row],[Monthly Capital Committed]]),"")</f>
        <v/>
      </c>
      <c r="BN71" s="18" t="str">
        <f>IFERROR(IF(OR(FY05_M05&gt;=Investors_Monthly[[#This Row],[Injection Stop Date]],FY05_M05&lt;=Investors_Monthly[[#This Row],[Injection Start Date]]),"",Investors_Monthly[[#This Row],[Monthly Capital Committed]]),"")</f>
        <v/>
      </c>
      <c r="BO71" s="18" t="str">
        <f>IFERROR(IF(OR(FY05_M06&gt;=Investors_Monthly[[#This Row],[Injection Stop Date]],FY05_M06&lt;=Investors_Monthly[[#This Row],[Injection Start Date]]),"",Investors_Monthly[[#This Row],[Monthly Capital Committed]]),"")</f>
        <v/>
      </c>
      <c r="BP71" s="18" t="str">
        <f>IFERROR(IF(OR(FY05_M07&gt;=Investors_Monthly[[#This Row],[Injection Stop Date]],FY05_M07&lt;=Investors_Monthly[[#This Row],[Injection Start Date]]),"",Investors_Monthly[[#This Row],[Monthly Capital Committed]]),"")</f>
        <v/>
      </c>
      <c r="BQ71" s="18" t="str">
        <f>IFERROR(IF(OR(FY05_M08&gt;=Investors_Monthly[[#This Row],[Injection Stop Date]],FY05_M08&lt;=Investors_Monthly[[#This Row],[Injection Start Date]]),"",Investors_Monthly[[#This Row],[Monthly Capital Committed]]),"")</f>
        <v/>
      </c>
      <c r="BR71" s="18" t="str">
        <f>IFERROR(IF(OR(FY05_M09&gt;=Investors_Monthly[[#This Row],[Injection Stop Date]],FY05_M09&lt;=Investors_Monthly[[#This Row],[Injection Start Date]]),"",Investors_Monthly[[#This Row],[Monthly Capital Committed]]),"")</f>
        <v/>
      </c>
      <c r="BS71" s="18" t="str">
        <f>IFERROR(IF(OR(FY05_M10&gt;=Investors_Monthly[[#This Row],[Injection Stop Date]],FY05_M10&lt;=Investors_Monthly[[#This Row],[Injection Start Date]]),"",Investors_Monthly[[#This Row],[Monthly Capital Committed]]),"")</f>
        <v/>
      </c>
      <c r="BT71" s="18" t="str">
        <f>IFERROR(IF(OR(FY05_M11&gt;=Investors_Monthly[[#This Row],[Injection Stop Date]],FY05_M11&lt;=Investors_Monthly[[#This Row],[Injection Start Date]]),"",Investors_Monthly[[#This Row],[Monthly Capital Committed]]),"")</f>
        <v/>
      </c>
      <c r="BU71" s="18" t="str">
        <f>IFERROR(IF(OR(FY05_M12&gt;=Investors_Monthly[[#This Row],[Injection Stop Date]],FY05_M12&lt;=Investors_Monthly[[#This Row],[Injection Start Date]]),"",Investors_Monthly[[#This Row],[Monthly Capital Committed]]),"")</f>
        <v/>
      </c>
      <c r="BV71" s="18" t="str">
        <f>IFERROR(IF(OR(FY06_M01&gt;=Investors_Monthly[[#This Row],[Injection Stop Date]],FY06_M01&lt;=Investors_Monthly[[#This Row],[Injection Start Date]]),"",Investors_Monthly[[#This Row],[Monthly Capital Committed]]),"")</f>
        <v/>
      </c>
      <c r="BW71" s="18" t="str">
        <f>IFERROR(IF(OR(FY06_M02&gt;=Investors_Monthly[[#This Row],[Injection Stop Date]],FY06_M02&lt;=Investors_Monthly[[#This Row],[Injection Start Date]]),"",Investors_Monthly[[#This Row],[Monthly Capital Committed]]),"")</f>
        <v/>
      </c>
      <c r="BX71" s="18" t="str">
        <f>IFERROR(IF(OR(FY06_M03&gt;=Investors_Monthly[[#This Row],[Injection Stop Date]],FY06_M03&lt;=Investors_Monthly[[#This Row],[Injection Start Date]]),"",Investors_Monthly[[#This Row],[Monthly Capital Committed]]),"")</f>
        <v/>
      </c>
      <c r="BY71" s="18" t="str">
        <f>IFERROR(IF(OR(FY06_M04&gt;=Investors_Monthly[[#This Row],[Injection Stop Date]],FY06_M04&lt;=Investors_Monthly[[#This Row],[Injection Start Date]]),"",Investors_Monthly[[#This Row],[Monthly Capital Committed]]),"")</f>
        <v/>
      </c>
      <c r="BZ71" s="18" t="str">
        <f>IFERROR(IF(OR(FY06_M05&gt;=Investors_Monthly[[#This Row],[Injection Stop Date]],FY06_M05&lt;=Investors_Monthly[[#This Row],[Injection Start Date]]),"",Investors_Monthly[[#This Row],[Monthly Capital Committed]]),"")</f>
        <v/>
      </c>
      <c r="CA71" s="18" t="str">
        <f>IFERROR(IF(OR(FY06_M06&gt;=Investors_Monthly[[#This Row],[Injection Stop Date]],FY06_M06&lt;=Investors_Monthly[[#This Row],[Injection Start Date]]),"",Investors_Monthly[[#This Row],[Monthly Capital Committed]]),"")</f>
        <v/>
      </c>
      <c r="CB71" s="18" t="str">
        <f>IFERROR(IF(OR(FY06_M07&gt;=Investors_Monthly[[#This Row],[Injection Stop Date]],FY06_M07&lt;=Investors_Monthly[[#This Row],[Injection Start Date]]),"",Investors_Monthly[[#This Row],[Monthly Capital Committed]]),"")</f>
        <v/>
      </c>
      <c r="CC71" s="18" t="str">
        <f>IFERROR(IF(OR(FY06_M08&gt;=Investors_Monthly[[#This Row],[Injection Stop Date]],FY06_M08&lt;=Investors_Monthly[[#This Row],[Injection Start Date]]),"",Investors_Monthly[[#This Row],[Monthly Capital Committed]]),"")</f>
        <v/>
      </c>
      <c r="CD71" s="18" t="str">
        <f>IFERROR(IF(OR(FY06_M09&gt;=Investors_Monthly[[#This Row],[Injection Stop Date]],FY06_M09&lt;=Investors_Monthly[[#This Row],[Injection Start Date]]),"",Investors_Monthly[[#This Row],[Monthly Capital Committed]]),"")</f>
        <v/>
      </c>
      <c r="CE71" s="18" t="str">
        <f>IFERROR(IF(OR(FY06_M10&gt;=Investors_Monthly[[#This Row],[Injection Stop Date]],FY06_M10&lt;=Investors_Monthly[[#This Row],[Injection Start Date]]),"",Investors_Monthly[[#This Row],[Monthly Capital Committed]]),"")</f>
        <v/>
      </c>
      <c r="CF71" s="18" t="str">
        <f>IFERROR(IF(OR(FY06_M11&gt;=Investors_Monthly[[#This Row],[Injection Stop Date]],FY06_M11&lt;=Investors_Monthly[[#This Row],[Injection Start Date]]),"",Investors_Monthly[[#This Row],[Monthly Capital Committed]]),"")</f>
        <v/>
      </c>
      <c r="CG71" s="18" t="str">
        <f>IFERROR(IF(OR(FY06_M12&gt;=Investors_Monthly[[#This Row],[Injection Stop Date]],FY06_M12&lt;=Investors_Monthly[[#This Row],[Injection Start Date]]),"",Investors_Monthly[[#This Row],[Monthly Capital Committed]]),"")</f>
        <v/>
      </c>
      <c r="CH71" s="18"/>
    </row>
    <row r="72" spans="2:86" x14ac:dyDescent="0.25">
      <c r="B72" s="6" t="s">
        <v>55</v>
      </c>
      <c r="C72" s="6" t="s">
        <v>172</v>
      </c>
      <c r="D72" s="6"/>
      <c r="E72" s="11">
        <v>46023</v>
      </c>
      <c r="F72" s="48">
        <f>IF(ISBLANK(Investors_Monthly[[#This Row],[Injection Start Date]]),"",EOMONTH(Investors_Monthly[[#This Row],[Injection Start Date]],-1)+1)</f>
        <v>46023</v>
      </c>
      <c r="G72" s="11">
        <v>46611.465381944443</v>
      </c>
      <c r="H72" s="48">
        <f>IF(ISBLANK(Investors_Monthly[[#This Row],[Injection Start Date]]),"",EOMONTH(Investors_Monthly[[#This Row],[Injection Stop Date]],0))</f>
        <v>46630</v>
      </c>
      <c r="I72" s="10">
        <f>IF(ISBLANK(Investors_Monthly[[#This Row],[Injection Start Date]]),"",YEAR(Investors_Monthly[[#This Row],[Injection Start Date]]))</f>
        <v>2026</v>
      </c>
      <c r="J72" s="10">
        <f>IF(ISBLANK(Investors_Monthly[[#This Row],[Injection Start Date]]),"",MONTH(Investors_Monthly[[#This Row],[Injection Start Date]]))</f>
        <v>1</v>
      </c>
      <c r="K72" s="28">
        <f>SUM(Investors_Monthly[[#This Row],[FY01_M01]:[FY06_M12]])</f>
        <v>0</v>
      </c>
      <c r="L72" s="28">
        <f>IF(Investors_Monthly[[#This Row],[Round]]="Round 1",Investors_Monthly[[#This Row],[Value in Round]]/Round1Price,IF(Investors_Monthly[[#This Row],[Round]]="Round 2",Investors_Monthly[[#This Row],[Value in Round]]/Round2Price,IF(Investors_Monthly[[#This Row],[Round]]="Round 3",Investors_Monthly[[#This Row],[Value in Round]]/Round3Price,IF(Investors_Monthly[[#This Row],[Round]]="Round 4",Investors_Monthly[[#This Row],[Value in Round]]/Round4Price,IF(Investors_Monthly[[#This Row],[Round]]="Round 5",Investors_Monthly[[#This Row],[Value in Round]]/Round5Price,IF(Investors_Monthly[[#This Row],[Round]]="Round 6",Investors_Monthly[[#This Row],[Value in Round]]/Round6Price,"error"))))))</f>
        <v>0</v>
      </c>
      <c r="M72" s="14">
        <f>IF(Investors_Monthly[[#This Row],[Round]]="Round 1",Investors_Monthly[[#This Row],[Value in Round]]/Evaluation1,IF(Investors_Monthly[[#This Row],[Round]]="Round 2",Investors_Monthly[[#This Row],[Value in Round]]/Evaluation2,IF(Investors_Monthly[[#This Row],[Round]]="Round 3",Investors_Monthly[[#This Row],[Value in Round]]/Evaluation3,IF(Investors_Monthly[[#This Row],[Round]]="Round 4",Investors_Monthly[[#This Row],[Value in Round]]/Evaluation4,IF(Investors_Monthly[[#This Row],[Round]]="Round 5",Investors_Monthly[[#This Row],[Value in Round]]/Evaluation5,IF(Investors_Monthly[[#This Row],[Round]]="Round 6",Investors_Monthly[[#This Row],[Value in Round]]/Evaluation6,"error"))))))</f>
        <v>0</v>
      </c>
      <c r="N72" s="10" t="str">
        <f>IFERROR(IF(OR(FY01_M01&gt;=Investors_Monthly[[#This Row],[EO_InjectionStopDate]],FY01_M01&lt;=Investors_Monthly[[#This Row],[EO_InjectionStartDate]]),"",Investors_Monthly[[#This Row],[Monthly Capital Committed]]),"")</f>
        <v/>
      </c>
      <c r="O72" s="10" t="str">
        <f>IFERROR(IF(OR(FY01_M02&gt;=Investors_Monthly[[#This Row],[EO_InjectionStopDate]],FY01_M02&lt;=Investors_Monthly[[#This Row],[EO_InjectionStartDate]]),"",Investors_Monthly[[#This Row],[Monthly Capital Committed]]),"")</f>
        <v/>
      </c>
      <c r="P72" s="10" t="str">
        <f>IFERROR(IF(OR(FY01_M03&gt;=Investors_Monthly[[#This Row],[Injection Stop Date]],FY01_M03&lt;=Investors_Monthly[[#This Row],[Injection Start Date]]),"",Investors_Monthly[[#This Row],[Monthly Capital Committed]]),"")</f>
        <v/>
      </c>
      <c r="Q72" s="10" t="str">
        <f>IFERROR(IF(OR(FY01_M04&gt;=Investors_Monthly[[#This Row],[Injection Stop Date]],FY01_M04&lt;=Investors_Monthly[[#This Row],[Injection Start Date]]),"",Investors_Monthly[[#This Row],[Monthly Capital Committed]]),"")</f>
        <v/>
      </c>
      <c r="R72" s="10" t="str">
        <f>IFERROR(IF(OR(FY01_M05&gt;=Investors_Monthly[[#This Row],[Injection Stop Date]],FY01_M05&lt;=Investors_Monthly[[#This Row],[Injection Start Date]]),"",Investors_Monthly[[#This Row],[Monthly Capital Committed]]),"")</f>
        <v/>
      </c>
      <c r="S72" s="10" t="str">
        <f>IFERROR(IF(OR(FY01_M06&gt;=Investors_Monthly[[#This Row],[Injection Stop Date]],FY01_M06&lt;=Investors_Monthly[[#This Row],[Injection Start Date]]),"",Investors_Monthly[[#This Row],[Monthly Capital Committed]]),"")</f>
        <v/>
      </c>
      <c r="T72" s="10" t="str">
        <f>IFERROR(IF(OR(FY01_M07&gt;=Investors_Monthly[[#This Row],[Injection Stop Date]],FY01_M07&lt;=Investors_Monthly[[#This Row],[Injection Start Date]]),"",Investors_Monthly[[#This Row],[Monthly Capital Committed]]),"")</f>
        <v/>
      </c>
      <c r="U72" s="10" t="str">
        <f>IFERROR(IF(OR(FY01_M08&gt;=Investors_Monthly[[#This Row],[Injection Stop Date]],FY01_M08&lt;=Investors_Monthly[[#This Row],[Injection Start Date]]),"",Investors_Monthly[[#This Row],[Monthly Capital Committed]]),"")</f>
        <v/>
      </c>
      <c r="V72" s="10" t="str">
        <f>IFERROR(IF(OR(FY01_M09&gt;=Investors_Monthly[[#This Row],[Injection Stop Date]],FY01_M09&lt;=Investors_Monthly[[#This Row],[Injection Start Date]]),"",Investors_Monthly[[#This Row],[Monthly Capital Committed]]),"")</f>
        <v/>
      </c>
      <c r="W72" s="10" t="str">
        <f>IFERROR(IF(OR(FY01_M10&gt;=Investors_Monthly[[#This Row],[Injection Stop Date]],FY01_M10&lt;=Investors_Monthly[[#This Row],[Injection Start Date]]),"",Investors_Monthly[[#This Row],[Monthly Capital Committed]]),"")</f>
        <v/>
      </c>
      <c r="X72" s="10" t="str">
        <f>IFERROR(IF(OR(FY01_M11&gt;=Investors_Monthly[[#This Row],[Injection Stop Date]],FY01_M11&lt;=Investors_Monthly[[#This Row],[Injection Start Date]]),"",Investors_Monthly[[#This Row],[Monthly Capital Committed]]),"")</f>
        <v/>
      </c>
      <c r="Y72" s="10" t="str">
        <f>IFERROR(IF(OR(FY01_M12&gt;=Investors_Monthly[[#This Row],[Injection Stop Date]],FY01_M12&lt;=Investors_Monthly[[#This Row],[Injection Start Date]]),"",Investors_Monthly[[#This Row],[Monthly Capital Committed]]),"")</f>
        <v/>
      </c>
      <c r="Z72" s="10" t="str">
        <f>IFERROR(IF(OR(FY02_M01&gt;=Investors_Monthly[[#This Row],[Injection Stop Date]],FY02_M01&lt;=Investors_Monthly[[#This Row],[Injection Start Date]]),"",Investors_Monthly[[#This Row],[Monthly Capital Committed]]),"")</f>
        <v/>
      </c>
      <c r="AA72" s="10" t="str">
        <f>IFERROR(IF(OR(FY02_M02&gt;=Investors_Monthly[[#This Row],[Injection Stop Date]],FY02_M02&lt;=Investors_Monthly[[#This Row],[Injection Start Date]]),"",Investors_Monthly[[#This Row],[Monthly Capital Committed]]),"")</f>
        <v/>
      </c>
      <c r="AB72" s="10" t="str">
        <f>IFERROR(IF(OR(FY02_M03&gt;=Investors_Monthly[[#This Row],[Injection Stop Date]],FY02_M03&lt;=Investors_Monthly[[#This Row],[Injection Start Date]]),"",Investors_Monthly[[#This Row],[Monthly Capital Committed]]),"")</f>
        <v/>
      </c>
      <c r="AC72" s="10" t="str">
        <f>IFERROR(IF(OR(FY02_M04&gt;=Investors_Monthly[[#This Row],[Injection Stop Date]],FY02_M04&lt;=Investors_Monthly[[#This Row],[Injection Start Date]]),"",Investors_Monthly[[#This Row],[Monthly Capital Committed]]),"")</f>
        <v/>
      </c>
      <c r="AD72" s="10" t="str">
        <f>IFERROR(IF(OR(FY02_M05&gt;=Investors_Monthly[[#This Row],[Injection Stop Date]],FY02_M05&lt;=Investors_Monthly[[#This Row],[Injection Start Date]]),"",Investors_Monthly[[#This Row],[Monthly Capital Committed]]),"")</f>
        <v/>
      </c>
      <c r="AE72" s="10" t="str">
        <f>IFERROR(IF(OR(FY02_M06&gt;=Investors_Monthly[[#This Row],[Injection Stop Date]],FY02_M06&lt;=Investors_Monthly[[#This Row],[Injection Start Date]]),"",Investors_Monthly[[#This Row],[Monthly Capital Committed]]),"")</f>
        <v/>
      </c>
      <c r="AF72" s="10" t="str">
        <f>IFERROR(IF(OR(FY02_M07&gt;=Investors_Monthly[[#This Row],[Injection Stop Date]],FY02_M07&lt;=Investors_Monthly[[#This Row],[Injection Start Date]]),"",Investors_Monthly[[#This Row],[Monthly Capital Committed]]),"")</f>
        <v/>
      </c>
      <c r="AG72" s="10" t="str">
        <f>IFERROR(IF(OR(FY02_M08&gt;=Investors_Monthly[[#This Row],[Injection Stop Date]],FY02_M08&lt;=Investors_Monthly[[#This Row],[Injection Start Date]]),"",Investors_Monthly[[#This Row],[Monthly Capital Committed]]),"")</f>
        <v/>
      </c>
      <c r="AH72" s="10" t="str">
        <f>IFERROR(IF(OR(FY02_M09&gt;=Investors_Monthly[[#This Row],[Injection Stop Date]],FY02_M09&lt;=Investors_Monthly[[#This Row],[Injection Start Date]]),"",Investors_Monthly[[#This Row],[Monthly Capital Committed]]),"")</f>
        <v/>
      </c>
      <c r="AI72" s="10" t="str">
        <f>IFERROR(IF(OR(FY02_M10&gt;=Investors_Monthly[[#This Row],[Injection Stop Date]],FY02_M10&lt;=Investors_Monthly[[#This Row],[Injection Start Date]]),"",Investors_Monthly[[#This Row],[Monthly Capital Committed]]),"")</f>
        <v/>
      </c>
      <c r="AJ72" s="10" t="str">
        <f>IFERROR(IF(OR(FY02_M11&gt;=Investors_Monthly[[#This Row],[Injection Stop Date]],FY02_M11&lt;=Investors_Monthly[[#This Row],[Injection Start Date]]),"",Investors_Monthly[[#This Row],[Monthly Capital Committed]]),"")</f>
        <v/>
      </c>
      <c r="AK72" s="10" t="str">
        <f>IFERROR(IF(OR(FY02_M12&gt;=Investors_Monthly[[#This Row],[Injection Stop Date]],FY02_M12&lt;=Investors_Monthly[[#This Row],[Injection Start Date]]),"",Investors_Monthly[[#This Row],[Monthly Capital Committed]]),"")</f>
        <v/>
      </c>
      <c r="AL72" s="10" t="str">
        <f>IFERROR(IF(OR(FY03_M01&gt;=Investors_Monthly[[#This Row],[Injection Stop Date]],FY03_M01&lt;=Investors_Monthly[[#This Row],[Injection Start Date]]),"",Investors_Monthly[[#This Row],[Monthly Capital Committed]]),"")</f>
        <v/>
      </c>
      <c r="AM72" s="10">
        <f>IFERROR(IF(OR(FY03_M02&gt;=Investors_Monthly[[#This Row],[Injection Stop Date]],FY03_M02&lt;=Investors_Monthly[[#This Row],[Injection Start Date]]),"",Investors_Monthly[[#This Row],[Monthly Capital Committed]]),"")</f>
        <v>0</v>
      </c>
      <c r="AN72" s="10">
        <f>IFERROR(IF(OR(FY03_M03&gt;=Investors_Monthly[[#This Row],[Injection Stop Date]],FY03_M03&lt;=Investors_Monthly[[#This Row],[Injection Start Date]]),"",Investors_Monthly[[#This Row],[Monthly Capital Committed]]),"")</f>
        <v>0</v>
      </c>
      <c r="AO72" s="10">
        <f>IFERROR(IF(OR(FY03_M04&gt;=Investors_Monthly[[#This Row],[Injection Stop Date]],FY03_M04&lt;=Investors_Monthly[[#This Row],[Injection Start Date]]),"",Investors_Monthly[[#This Row],[Monthly Capital Committed]]),"")</f>
        <v>0</v>
      </c>
      <c r="AP72" s="10">
        <f>IFERROR(IF(OR(FY03_M05&gt;=Investors_Monthly[[#This Row],[Injection Stop Date]],FY03_M05&lt;=Investors_Monthly[[#This Row],[Injection Start Date]]),"",Investors_Monthly[[#This Row],[Monthly Capital Committed]]),"")</f>
        <v>0</v>
      </c>
      <c r="AQ72" s="10">
        <f>IFERROR(IF(OR(FY03_M06&gt;=Investors_Monthly[[#This Row],[Injection Stop Date]],FY03_M06&lt;=Investors_Monthly[[#This Row],[Injection Start Date]]),"",Investors_Monthly[[#This Row],[Monthly Capital Committed]]),"")</f>
        <v>0</v>
      </c>
      <c r="AR72" s="10">
        <f>IFERROR(IF(OR(FY03_M07&gt;=Investors_Monthly[[#This Row],[Injection Stop Date]],FY03_M07&lt;=Investors_Monthly[[#This Row],[Injection Start Date]]),"",Investors_Monthly[[#This Row],[Monthly Capital Committed]]),"")</f>
        <v>0</v>
      </c>
      <c r="AS72" s="10">
        <f>IFERROR(IF(OR(FY03_M08&gt;=Investors_Monthly[[#This Row],[Injection Stop Date]],FY03_M08&lt;=Investors_Monthly[[#This Row],[Injection Start Date]]),"",Investors_Monthly[[#This Row],[Monthly Capital Committed]]),"")</f>
        <v>0</v>
      </c>
      <c r="AT72" s="10">
        <f>IFERROR(IF(OR(FY03_M09&gt;=Investors_Monthly[[#This Row],[Injection Stop Date]],FY03_M09&lt;=Investors_Monthly[[#This Row],[Injection Start Date]]),"",Investors_Monthly[[#This Row],[Monthly Capital Committed]]),"")</f>
        <v>0</v>
      </c>
      <c r="AU72" s="10">
        <f>IFERROR(IF(OR(FY03_M10&gt;=Investors_Monthly[[#This Row],[Injection Stop Date]],FY03_M10&lt;=Investors_Monthly[[#This Row],[Injection Start Date]]),"",Investors_Monthly[[#This Row],[Monthly Capital Committed]]),"")</f>
        <v>0</v>
      </c>
      <c r="AV72" s="10">
        <f>IFERROR(IF(OR(FY03_M11&gt;=Investors_Monthly[[#This Row],[Injection Stop Date]],FY03_M11&lt;=Investors_Monthly[[#This Row],[Injection Start Date]]),"",Investors_Monthly[[#This Row],[Monthly Capital Committed]]),"")</f>
        <v>0</v>
      </c>
      <c r="AW72" s="10">
        <f>IFERROR(IF(OR(FY03_M12&gt;=Investors_Monthly[[#This Row],[Injection Stop Date]],FY03_M12&lt;=Investors_Monthly[[#This Row],[Injection Start Date]]),"",Investors_Monthly[[#This Row],[Monthly Capital Committed]]),"")</f>
        <v>0</v>
      </c>
      <c r="AX72" s="18" t="str" cm="1">
        <f t="array" ref="AX72">IFERROR(IF(OR(FY04_M1&gt;=Investors_Monthly[[#This Row],[Injection Stop Date]],FY04_M1&lt;=Investors_Monthly[[#This Row],[Injection Start Date]]),"",Investors_Monthly[[#This Row],[Monthly Capital Committed]]),"")</f>
        <v/>
      </c>
      <c r="AY72" s="18">
        <f>IFERROR(IF(OR(FY04_M02&gt;=Investors_Monthly[[#This Row],[Injection Stop Date]],FY04_M02&lt;=Investors_Monthly[[#This Row],[Injection Start Date]]),"",Investors_Monthly[[#This Row],[Monthly Capital Committed]]),"")</f>
        <v>0</v>
      </c>
      <c r="AZ72" s="18">
        <f>IFERROR(IF(OR(FY04_M03&gt;=Investors_Monthly[[#This Row],[Injection Stop Date]],FY04_M03&lt;=Investors_Monthly[[#This Row],[Injection Start Date]]),"",Investors_Monthly[[#This Row],[Monthly Capital Committed]]),"")</f>
        <v>0</v>
      </c>
      <c r="BA72" s="18">
        <f>IFERROR(IF(OR(FY04_M04&gt;=Investors_Monthly[[#This Row],[Injection Stop Date]],FY04_M04&lt;=Investors_Monthly[[#This Row],[Injection Start Date]]),"",Investors_Monthly[[#This Row],[Monthly Capital Committed]]),"")</f>
        <v>0</v>
      </c>
      <c r="BB72" s="18">
        <f>IFERROR(IF(OR(FY04_M05&gt;=Investors_Monthly[[#This Row],[Injection Stop Date]],FY04_M05&lt;=Investors_Monthly[[#This Row],[Injection Start Date]]),"",Investors_Monthly[[#This Row],[Monthly Capital Committed]]),"")</f>
        <v>0</v>
      </c>
      <c r="BC72" s="18">
        <f>IFERROR(IF(OR(FY04_M06&gt;=Investors_Monthly[[#This Row],[Injection Stop Date]],FY04_M06&lt;=Investors_Monthly[[#This Row],[Injection Start Date]]),"",Investors_Monthly[[#This Row],[Monthly Capital Committed]]),"")</f>
        <v>0</v>
      </c>
      <c r="BD72" s="18">
        <f>IFERROR(IF(OR(FY04_M07&gt;=Investors_Monthly[[#This Row],[Injection Stop Date]],FY04_M07&lt;=Investors_Monthly[[#This Row],[Injection Start Date]]),"",Investors_Monthly[[#This Row],[Monthly Capital Committed]]),"")</f>
        <v>0</v>
      </c>
      <c r="BE72" s="18">
        <f>IFERROR(IF(OR(FY04_M08&gt;=Investors_Monthly[[#This Row],[Injection Stop Date]],FY04_M08&lt;=Investors_Monthly[[#This Row],[Injection Start Date]]),"",Investors_Monthly[[#This Row],[Monthly Capital Committed]]),"")</f>
        <v>0</v>
      </c>
      <c r="BF72" s="18" t="str">
        <f>IFERROR(IF(OR(FY04_M09&gt;=Investors_Monthly[[#This Row],[Injection Stop Date]],FY04_M09&lt;=Investors_Monthly[[#This Row],[Injection Start Date]]),"",Investors_Monthly[[#This Row],[Monthly Capital Committed]]),"")</f>
        <v/>
      </c>
      <c r="BG72" s="18" t="str">
        <f>IFERROR(IF(OR(FY04_M10&gt;=Investors_Monthly[[#This Row],[Injection Stop Date]],FY04_M10&lt;=Investors_Monthly[[#This Row],[Injection Start Date]]),"",Investors_Monthly[[#This Row],[Monthly Capital Committed]]),"")</f>
        <v/>
      </c>
      <c r="BH72" s="18" t="str">
        <f>IFERROR(IF(OR(FY04_M11&gt;=Investors_Monthly[[#This Row],[Injection Stop Date]],FY04_M11&lt;=Investors_Monthly[[#This Row],[Injection Start Date]]),"",Investors_Monthly[[#This Row],[Monthly Capital Committed]]),"")</f>
        <v/>
      </c>
      <c r="BI72" s="18" t="str">
        <f>IFERROR(IF(OR(FY04_M12&gt;=Investors_Monthly[[#This Row],[Injection Stop Date]],FY04_M12&lt;=Investors_Monthly[[#This Row],[Injection Start Date]]),"",Investors_Monthly[[#This Row],[Monthly Capital Committed]]),"")</f>
        <v/>
      </c>
      <c r="BJ72" s="18" t="str">
        <f>IFERROR(IF(OR(FY05_M01&gt;=Investors_Monthly[[#This Row],[Injection Stop Date]],FY05_M01&lt;=Investors_Monthly[[#This Row],[Injection Start Date]]),"",Investors_Monthly[[#This Row],[Monthly Capital Committed]]),"")</f>
        <v/>
      </c>
      <c r="BK72" s="18" t="str">
        <f>IFERROR(IF(OR(FY05_M02&gt;=Investors_Monthly[[#This Row],[Injection Stop Date]],FY05_M02&lt;=Investors_Monthly[[#This Row],[Injection Start Date]]),"",Investors_Monthly[[#This Row],[Monthly Capital Committed]]),"")</f>
        <v/>
      </c>
      <c r="BL72" s="18" t="str">
        <f>IFERROR(IF(OR(FY05_M03&gt;=Investors_Monthly[[#This Row],[Injection Stop Date]],FY05_M03&lt;=Investors_Monthly[[#This Row],[Injection Start Date]]),"",Investors_Monthly[[#This Row],[Monthly Capital Committed]]),"")</f>
        <v/>
      </c>
      <c r="BM72" s="18" t="str">
        <f>IFERROR(IF(OR(FY05_M04&gt;=Investors_Monthly[[#This Row],[Injection Stop Date]],FY05_M04&lt;=Investors_Monthly[[#This Row],[Injection Start Date]]),"",Investors_Monthly[[#This Row],[Monthly Capital Committed]]),"")</f>
        <v/>
      </c>
      <c r="BN72" s="18" t="str">
        <f>IFERROR(IF(OR(FY05_M05&gt;=Investors_Monthly[[#This Row],[Injection Stop Date]],FY05_M05&lt;=Investors_Monthly[[#This Row],[Injection Start Date]]),"",Investors_Monthly[[#This Row],[Monthly Capital Committed]]),"")</f>
        <v/>
      </c>
      <c r="BO72" s="18" t="str">
        <f>IFERROR(IF(OR(FY05_M06&gt;=Investors_Monthly[[#This Row],[Injection Stop Date]],FY05_M06&lt;=Investors_Monthly[[#This Row],[Injection Start Date]]),"",Investors_Monthly[[#This Row],[Monthly Capital Committed]]),"")</f>
        <v/>
      </c>
      <c r="BP72" s="18" t="str">
        <f>IFERROR(IF(OR(FY05_M07&gt;=Investors_Monthly[[#This Row],[Injection Stop Date]],FY05_M07&lt;=Investors_Monthly[[#This Row],[Injection Start Date]]),"",Investors_Monthly[[#This Row],[Monthly Capital Committed]]),"")</f>
        <v/>
      </c>
      <c r="BQ72" s="18" t="str">
        <f>IFERROR(IF(OR(FY05_M08&gt;=Investors_Monthly[[#This Row],[Injection Stop Date]],FY05_M08&lt;=Investors_Monthly[[#This Row],[Injection Start Date]]),"",Investors_Monthly[[#This Row],[Monthly Capital Committed]]),"")</f>
        <v/>
      </c>
      <c r="BR72" s="18" t="str">
        <f>IFERROR(IF(OR(FY05_M09&gt;=Investors_Monthly[[#This Row],[Injection Stop Date]],FY05_M09&lt;=Investors_Monthly[[#This Row],[Injection Start Date]]),"",Investors_Monthly[[#This Row],[Monthly Capital Committed]]),"")</f>
        <v/>
      </c>
      <c r="BS72" s="18" t="str">
        <f>IFERROR(IF(OR(FY05_M10&gt;=Investors_Monthly[[#This Row],[Injection Stop Date]],FY05_M10&lt;=Investors_Monthly[[#This Row],[Injection Start Date]]),"",Investors_Monthly[[#This Row],[Monthly Capital Committed]]),"")</f>
        <v/>
      </c>
      <c r="BT72" s="18" t="str">
        <f>IFERROR(IF(OR(FY05_M11&gt;=Investors_Monthly[[#This Row],[Injection Stop Date]],FY05_M11&lt;=Investors_Monthly[[#This Row],[Injection Start Date]]),"",Investors_Monthly[[#This Row],[Monthly Capital Committed]]),"")</f>
        <v/>
      </c>
      <c r="BU72" s="18" t="str">
        <f>IFERROR(IF(OR(FY05_M12&gt;=Investors_Monthly[[#This Row],[Injection Stop Date]],FY05_M12&lt;=Investors_Monthly[[#This Row],[Injection Start Date]]),"",Investors_Monthly[[#This Row],[Monthly Capital Committed]]),"")</f>
        <v/>
      </c>
      <c r="BV72" s="18" t="str">
        <f>IFERROR(IF(OR(FY06_M01&gt;=Investors_Monthly[[#This Row],[Injection Stop Date]],FY06_M01&lt;=Investors_Monthly[[#This Row],[Injection Start Date]]),"",Investors_Monthly[[#This Row],[Monthly Capital Committed]]),"")</f>
        <v/>
      </c>
      <c r="BW72" s="18" t="str">
        <f>IFERROR(IF(OR(FY06_M02&gt;=Investors_Monthly[[#This Row],[Injection Stop Date]],FY06_M02&lt;=Investors_Monthly[[#This Row],[Injection Start Date]]),"",Investors_Monthly[[#This Row],[Monthly Capital Committed]]),"")</f>
        <v/>
      </c>
      <c r="BX72" s="18" t="str">
        <f>IFERROR(IF(OR(FY06_M03&gt;=Investors_Monthly[[#This Row],[Injection Stop Date]],FY06_M03&lt;=Investors_Monthly[[#This Row],[Injection Start Date]]),"",Investors_Monthly[[#This Row],[Monthly Capital Committed]]),"")</f>
        <v/>
      </c>
      <c r="BY72" s="18" t="str">
        <f>IFERROR(IF(OR(FY06_M04&gt;=Investors_Monthly[[#This Row],[Injection Stop Date]],FY06_M04&lt;=Investors_Monthly[[#This Row],[Injection Start Date]]),"",Investors_Monthly[[#This Row],[Monthly Capital Committed]]),"")</f>
        <v/>
      </c>
      <c r="BZ72" s="18" t="str">
        <f>IFERROR(IF(OR(FY06_M05&gt;=Investors_Monthly[[#This Row],[Injection Stop Date]],FY06_M05&lt;=Investors_Monthly[[#This Row],[Injection Start Date]]),"",Investors_Monthly[[#This Row],[Monthly Capital Committed]]),"")</f>
        <v/>
      </c>
      <c r="CA72" s="18" t="str">
        <f>IFERROR(IF(OR(FY06_M06&gt;=Investors_Monthly[[#This Row],[Injection Stop Date]],FY06_M06&lt;=Investors_Monthly[[#This Row],[Injection Start Date]]),"",Investors_Monthly[[#This Row],[Monthly Capital Committed]]),"")</f>
        <v/>
      </c>
      <c r="CB72" s="18" t="str">
        <f>IFERROR(IF(OR(FY06_M07&gt;=Investors_Monthly[[#This Row],[Injection Stop Date]],FY06_M07&lt;=Investors_Monthly[[#This Row],[Injection Start Date]]),"",Investors_Monthly[[#This Row],[Monthly Capital Committed]]),"")</f>
        <v/>
      </c>
      <c r="CC72" s="18" t="str">
        <f>IFERROR(IF(OR(FY06_M08&gt;=Investors_Monthly[[#This Row],[Injection Stop Date]],FY06_M08&lt;=Investors_Monthly[[#This Row],[Injection Start Date]]),"",Investors_Monthly[[#This Row],[Monthly Capital Committed]]),"")</f>
        <v/>
      </c>
      <c r="CD72" s="18" t="str">
        <f>IFERROR(IF(OR(FY06_M09&gt;=Investors_Monthly[[#This Row],[Injection Stop Date]],FY06_M09&lt;=Investors_Monthly[[#This Row],[Injection Start Date]]),"",Investors_Monthly[[#This Row],[Monthly Capital Committed]]),"")</f>
        <v/>
      </c>
      <c r="CE72" s="18" t="str">
        <f>IFERROR(IF(OR(FY06_M10&gt;=Investors_Monthly[[#This Row],[Injection Stop Date]],FY06_M10&lt;=Investors_Monthly[[#This Row],[Injection Start Date]]),"",Investors_Monthly[[#This Row],[Monthly Capital Committed]]),"")</f>
        <v/>
      </c>
      <c r="CF72" s="18" t="str">
        <f>IFERROR(IF(OR(FY06_M11&gt;=Investors_Monthly[[#This Row],[Injection Stop Date]],FY06_M11&lt;=Investors_Monthly[[#This Row],[Injection Start Date]]),"",Investors_Monthly[[#This Row],[Monthly Capital Committed]]),"")</f>
        <v/>
      </c>
      <c r="CG72" s="18" t="str">
        <f>IFERROR(IF(OR(FY06_M12&gt;=Investors_Monthly[[#This Row],[Injection Stop Date]],FY06_M12&lt;=Investors_Monthly[[#This Row],[Injection Start Date]]),"",Investors_Monthly[[#This Row],[Monthly Capital Committed]]),"")</f>
        <v/>
      </c>
      <c r="CH72" s="18"/>
    </row>
    <row r="73" spans="2:86" x14ac:dyDescent="0.25">
      <c r="B73" s="6"/>
      <c r="C73" s="6" t="s">
        <v>169</v>
      </c>
      <c r="D73" s="6"/>
      <c r="E73" s="11"/>
      <c r="F73" s="48" t="str">
        <f>IF(ISBLANK(Investors_Monthly[[#This Row],[Injection Start Date]]),"",EOMONTH(Investors_Monthly[[#This Row],[Injection Start Date]],-1)+1)</f>
        <v/>
      </c>
      <c r="G73" s="11"/>
      <c r="H73" s="48" t="str">
        <f>IF(ISBLANK(Investors_Monthly[[#This Row],[Injection Start Date]]),"",EOMONTH(Investors_Monthly[[#This Row],[Injection Stop Date]],0))</f>
        <v/>
      </c>
      <c r="I73" s="10" t="str">
        <f>IF(ISBLANK(Investors_Monthly[[#This Row],[Injection Start Date]]),"",YEAR(Investors_Monthly[[#This Row],[Injection Start Date]]))</f>
        <v/>
      </c>
      <c r="J73" s="10" t="str">
        <f>IF(ISBLANK(Investors_Monthly[[#This Row],[Injection Start Date]]),"",MONTH(Investors_Monthly[[#This Row],[Injection Start Date]]))</f>
        <v/>
      </c>
      <c r="K73" s="28">
        <f>SUM(Investors_Monthly[[#This Row],[FY01_M01]:[FY06_M12]])</f>
        <v>0</v>
      </c>
      <c r="L73" s="28">
        <f>IF(Investors_Monthly[[#This Row],[Round]]="Round 1",Investors_Monthly[[#This Row],[Value in Round]]/Round1Price,IF(Investors_Monthly[[#This Row],[Round]]="Round 2",Investors_Monthly[[#This Row],[Value in Round]]/Round2Price,IF(Investors_Monthly[[#This Row],[Round]]="Round 3",Investors_Monthly[[#This Row],[Value in Round]]/Round3Price,IF(Investors_Monthly[[#This Row],[Round]]="Round 4",Investors_Monthly[[#This Row],[Value in Round]]/Round4Price,IF(Investors_Monthly[[#This Row],[Round]]="Round 5",Investors_Monthly[[#This Row],[Value in Round]]/Round5Price,IF(Investors_Monthly[[#This Row],[Round]]="Round 6",Investors_Monthly[[#This Row],[Value in Round]]/Round6Price,"error"))))))</f>
        <v>0</v>
      </c>
      <c r="M73" s="14">
        <f>IF(Investors_Monthly[[#This Row],[Round]]="Round 1",Investors_Monthly[[#This Row],[Value in Round]]/Evaluation1,IF(Investors_Monthly[[#This Row],[Round]]="Round 2",Investors_Monthly[[#This Row],[Value in Round]]/Evaluation2,IF(Investors_Monthly[[#This Row],[Round]]="Round 3",Investors_Monthly[[#This Row],[Value in Round]]/Evaluation3,IF(Investors_Monthly[[#This Row],[Round]]="Round 4",Investors_Monthly[[#This Row],[Value in Round]]/Evaluation4,IF(Investors_Monthly[[#This Row],[Round]]="Round 5",Investors_Monthly[[#This Row],[Value in Round]]/Evaluation5,IF(Investors_Monthly[[#This Row],[Round]]="Round 6",Investors_Monthly[[#This Row],[Value in Round]]/Evaluation6,"error"))))))</f>
        <v>0</v>
      </c>
      <c r="N73" s="10" t="str">
        <f>IFERROR(IF(OR(FY01_M01&gt;=Investors_Monthly[[#This Row],[EO_InjectionStopDate]],FY01_M01&lt;=Investors_Monthly[[#This Row],[EO_InjectionStartDate]]),"",Investors_Monthly[[#This Row],[Monthly Capital Committed]]),"")</f>
        <v/>
      </c>
      <c r="O73" s="10" t="str">
        <f>IFERROR(IF(OR(FY01_M02&gt;=Investors_Monthly[[#This Row],[EO_InjectionStopDate]],FY01_M02&lt;=Investors_Monthly[[#This Row],[EO_InjectionStartDate]]),"",Investors_Monthly[[#This Row],[Monthly Capital Committed]]),"")</f>
        <v/>
      </c>
      <c r="P73" s="10" t="str">
        <f>IFERROR(IF(OR(FY01_M03&gt;=Investors_Monthly[[#This Row],[Injection Stop Date]],FY01_M03&lt;=Investors_Monthly[[#This Row],[Injection Start Date]]),"",Investors_Monthly[[#This Row],[Monthly Capital Committed]]),"")</f>
        <v/>
      </c>
      <c r="Q73" s="10" t="str">
        <f>IFERROR(IF(OR(FY01_M04&gt;=Investors_Monthly[[#This Row],[Injection Stop Date]],FY01_M04&lt;=Investors_Monthly[[#This Row],[Injection Start Date]]),"",Investors_Monthly[[#This Row],[Monthly Capital Committed]]),"")</f>
        <v/>
      </c>
      <c r="R73" s="10" t="str">
        <f>IFERROR(IF(OR(FY01_M05&gt;=Investors_Monthly[[#This Row],[Injection Stop Date]],FY01_M05&lt;=Investors_Monthly[[#This Row],[Injection Start Date]]),"",Investors_Monthly[[#This Row],[Monthly Capital Committed]]),"")</f>
        <v/>
      </c>
      <c r="S73" s="10" t="str">
        <f>IFERROR(IF(OR(FY01_M06&gt;=Investors_Monthly[[#This Row],[Injection Stop Date]],FY01_M06&lt;=Investors_Monthly[[#This Row],[Injection Start Date]]),"",Investors_Monthly[[#This Row],[Monthly Capital Committed]]),"")</f>
        <v/>
      </c>
      <c r="T73" s="10" t="str">
        <f>IFERROR(IF(OR(FY01_M07&gt;=Investors_Monthly[[#This Row],[Injection Stop Date]],FY01_M07&lt;=Investors_Monthly[[#This Row],[Injection Start Date]]),"",Investors_Monthly[[#This Row],[Monthly Capital Committed]]),"")</f>
        <v/>
      </c>
      <c r="U73" s="10" t="str">
        <f>IFERROR(IF(OR(FY01_M08&gt;=Investors_Monthly[[#This Row],[Injection Stop Date]],FY01_M08&lt;=Investors_Monthly[[#This Row],[Injection Start Date]]),"",Investors_Monthly[[#This Row],[Monthly Capital Committed]]),"")</f>
        <v/>
      </c>
      <c r="V73" s="10" t="str">
        <f>IFERROR(IF(OR(FY01_M09&gt;=Investors_Monthly[[#This Row],[Injection Stop Date]],FY01_M09&lt;=Investors_Monthly[[#This Row],[Injection Start Date]]),"",Investors_Monthly[[#This Row],[Monthly Capital Committed]]),"")</f>
        <v/>
      </c>
      <c r="W73" s="10" t="str">
        <f>IFERROR(IF(OR(FY01_M10&gt;=Investors_Monthly[[#This Row],[Injection Stop Date]],FY01_M10&lt;=Investors_Monthly[[#This Row],[Injection Start Date]]),"",Investors_Monthly[[#This Row],[Monthly Capital Committed]]),"")</f>
        <v/>
      </c>
      <c r="X73" s="10" t="str">
        <f>IFERROR(IF(OR(FY01_M11&gt;=Investors_Monthly[[#This Row],[Injection Stop Date]],FY01_M11&lt;=Investors_Monthly[[#This Row],[Injection Start Date]]),"",Investors_Monthly[[#This Row],[Monthly Capital Committed]]),"")</f>
        <v/>
      </c>
      <c r="Y73" s="10" t="str">
        <f>IFERROR(IF(OR(FY01_M12&gt;=Investors_Monthly[[#This Row],[Injection Stop Date]],FY01_M12&lt;=Investors_Monthly[[#This Row],[Injection Start Date]]),"",Investors_Monthly[[#This Row],[Monthly Capital Committed]]),"")</f>
        <v/>
      </c>
      <c r="Z73" s="10" t="str">
        <f>IFERROR(IF(OR(FY02_M01&gt;=Investors_Monthly[[#This Row],[Injection Stop Date]],FY02_M01&lt;=Investors_Monthly[[#This Row],[Injection Start Date]]),"",Investors_Monthly[[#This Row],[Monthly Capital Committed]]),"")</f>
        <v/>
      </c>
      <c r="AA73" s="10" t="str">
        <f>IFERROR(IF(OR(FY02_M02&gt;=Investors_Monthly[[#This Row],[Injection Stop Date]],FY02_M02&lt;=Investors_Monthly[[#This Row],[Injection Start Date]]),"",Investors_Monthly[[#This Row],[Monthly Capital Committed]]),"")</f>
        <v/>
      </c>
      <c r="AB73" s="10" t="str">
        <f>IFERROR(IF(OR(FY02_M03&gt;=Investors_Monthly[[#This Row],[Injection Stop Date]],FY02_M03&lt;=Investors_Monthly[[#This Row],[Injection Start Date]]),"",Investors_Monthly[[#This Row],[Monthly Capital Committed]]),"")</f>
        <v/>
      </c>
      <c r="AC73" s="10" t="str">
        <f>IFERROR(IF(OR(FY02_M04&gt;=Investors_Monthly[[#This Row],[Injection Stop Date]],FY02_M04&lt;=Investors_Monthly[[#This Row],[Injection Start Date]]),"",Investors_Monthly[[#This Row],[Monthly Capital Committed]]),"")</f>
        <v/>
      </c>
      <c r="AD73" s="10" t="str">
        <f>IFERROR(IF(OR(FY02_M05&gt;=Investors_Monthly[[#This Row],[Injection Stop Date]],FY02_M05&lt;=Investors_Monthly[[#This Row],[Injection Start Date]]),"",Investors_Monthly[[#This Row],[Monthly Capital Committed]]),"")</f>
        <v/>
      </c>
      <c r="AE73" s="10" t="str">
        <f>IFERROR(IF(OR(FY02_M06&gt;=Investors_Monthly[[#This Row],[Injection Stop Date]],FY02_M06&lt;=Investors_Monthly[[#This Row],[Injection Start Date]]),"",Investors_Monthly[[#This Row],[Monthly Capital Committed]]),"")</f>
        <v/>
      </c>
      <c r="AF73" s="10" t="str">
        <f>IFERROR(IF(OR(FY02_M07&gt;=Investors_Monthly[[#This Row],[Injection Stop Date]],FY02_M07&lt;=Investors_Monthly[[#This Row],[Injection Start Date]]),"",Investors_Monthly[[#This Row],[Monthly Capital Committed]]),"")</f>
        <v/>
      </c>
      <c r="AG73" s="10" t="str">
        <f>IFERROR(IF(OR(FY02_M08&gt;=Investors_Monthly[[#This Row],[Injection Stop Date]],FY02_M08&lt;=Investors_Monthly[[#This Row],[Injection Start Date]]),"",Investors_Monthly[[#This Row],[Monthly Capital Committed]]),"")</f>
        <v/>
      </c>
      <c r="AH73" s="10" t="str">
        <f>IFERROR(IF(OR(FY02_M09&gt;=Investors_Monthly[[#This Row],[Injection Stop Date]],FY02_M09&lt;=Investors_Monthly[[#This Row],[Injection Start Date]]),"",Investors_Monthly[[#This Row],[Monthly Capital Committed]]),"")</f>
        <v/>
      </c>
      <c r="AI73" s="10" t="str">
        <f>IFERROR(IF(OR(FY02_M10&gt;=Investors_Monthly[[#This Row],[Injection Stop Date]],FY02_M10&lt;=Investors_Monthly[[#This Row],[Injection Start Date]]),"",Investors_Monthly[[#This Row],[Monthly Capital Committed]]),"")</f>
        <v/>
      </c>
      <c r="AJ73" s="10" t="str">
        <f>IFERROR(IF(OR(FY02_M11&gt;=Investors_Monthly[[#This Row],[Injection Stop Date]],FY02_M11&lt;=Investors_Monthly[[#This Row],[Injection Start Date]]),"",Investors_Monthly[[#This Row],[Monthly Capital Committed]]),"")</f>
        <v/>
      </c>
      <c r="AK73" s="10" t="str">
        <f>IFERROR(IF(OR(FY02_M12&gt;=Investors_Monthly[[#This Row],[Injection Stop Date]],FY02_M12&lt;=Investors_Monthly[[#This Row],[Injection Start Date]]),"",Investors_Monthly[[#This Row],[Monthly Capital Committed]]),"")</f>
        <v/>
      </c>
      <c r="AL73" s="10" t="str">
        <f>IFERROR(IF(OR(FY03_M01&gt;=Investors_Monthly[[#This Row],[Injection Stop Date]],FY03_M01&lt;=Investors_Monthly[[#This Row],[Injection Start Date]]),"",Investors_Monthly[[#This Row],[Monthly Capital Committed]]),"")</f>
        <v/>
      </c>
      <c r="AM73" s="10" t="str">
        <f>IFERROR(IF(OR(FY03_M02&gt;=Investors_Monthly[[#This Row],[Injection Stop Date]],FY03_M02&lt;=Investors_Monthly[[#This Row],[Injection Start Date]]),"",Investors_Monthly[[#This Row],[Monthly Capital Committed]]),"")</f>
        <v/>
      </c>
      <c r="AN73" s="10" t="str">
        <f>IFERROR(IF(OR(FY03_M03&gt;=Investors_Monthly[[#This Row],[Injection Stop Date]],FY03_M03&lt;=Investors_Monthly[[#This Row],[Injection Start Date]]),"",Investors_Monthly[[#This Row],[Monthly Capital Committed]]),"")</f>
        <v/>
      </c>
      <c r="AO73" s="10" t="str">
        <f>IFERROR(IF(OR(FY03_M04&gt;=Investors_Monthly[[#This Row],[Injection Stop Date]],FY03_M04&lt;=Investors_Monthly[[#This Row],[Injection Start Date]]),"",Investors_Monthly[[#This Row],[Monthly Capital Committed]]),"")</f>
        <v/>
      </c>
      <c r="AP73" s="10" t="str">
        <f>IFERROR(IF(OR(FY03_M05&gt;=Investors_Monthly[[#This Row],[Injection Stop Date]],FY03_M05&lt;=Investors_Monthly[[#This Row],[Injection Start Date]]),"",Investors_Monthly[[#This Row],[Monthly Capital Committed]]),"")</f>
        <v/>
      </c>
      <c r="AQ73" s="10" t="str">
        <f>IFERROR(IF(OR(FY03_M06&gt;=Investors_Monthly[[#This Row],[Injection Stop Date]],FY03_M06&lt;=Investors_Monthly[[#This Row],[Injection Start Date]]),"",Investors_Monthly[[#This Row],[Monthly Capital Committed]]),"")</f>
        <v/>
      </c>
      <c r="AR73" s="10" t="str">
        <f>IFERROR(IF(OR(FY03_M07&gt;=Investors_Monthly[[#This Row],[Injection Stop Date]],FY03_M07&lt;=Investors_Monthly[[#This Row],[Injection Start Date]]),"",Investors_Monthly[[#This Row],[Monthly Capital Committed]]),"")</f>
        <v/>
      </c>
      <c r="AS73" s="10" t="str">
        <f>IFERROR(IF(OR(FY03_M08&gt;=Investors_Monthly[[#This Row],[Injection Stop Date]],FY03_M08&lt;=Investors_Monthly[[#This Row],[Injection Start Date]]),"",Investors_Monthly[[#This Row],[Monthly Capital Committed]]),"")</f>
        <v/>
      </c>
      <c r="AT73" s="10" t="str">
        <f>IFERROR(IF(OR(FY03_M09&gt;=Investors_Monthly[[#This Row],[Injection Stop Date]],FY03_M09&lt;=Investors_Monthly[[#This Row],[Injection Start Date]]),"",Investors_Monthly[[#This Row],[Monthly Capital Committed]]),"")</f>
        <v/>
      </c>
      <c r="AU73" s="10" t="str">
        <f>IFERROR(IF(OR(FY03_M10&gt;=Investors_Monthly[[#This Row],[Injection Stop Date]],FY03_M10&lt;=Investors_Monthly[[#This Row],[Injection Start Date]]),"",Investors_Monthly[[#This Row],[Monthly Capital Committed]]),"")</f>
        <v/>
      </c>
      <c r="AV73" s="10" t="str">
        <f>IFERROR(IF(OR(FY03_M11&gt;=Investors_Monthly[[#This Row],[Injection Stop Date]],FY03_M11&lt;=Investors_Monthly[[#This Row],[Injection Start Date]]),"",Investors_Monthly[[#This Row],[Monthly Capital Committed]]),"")</f>
        <v/>
      </c>
      <c r="AW73" s="10" t="str">
        <f>IFERROR(IF(OR(FY03_M12&gt;=Investors_Monthly[[#This Row],[Injection Stop Date]],FY03_M12&lt;=Investors_Monthly[[#This Row],[Injection Start Date]]),"",Investors_Monthly[[#This Row],[Monthly Capital Committed]]),"")</f>
        <v/>
      </c>
      <c r="AX73" s="18" t="str" cm="1">
        <f t="array" ref="AX73">IFERROR(IF(OR(FY04_M1&gt;=Investors_Monthly[[#This Row],[Injection Stop Date]],FY04_M1&lt;=Investors_Monthly[[#This Row],[Injection Start Date]]),"",Investors_Monthly[[#This Row],[Monthly Capital Committed]]),"")</f>
        <v/>
      </c>
      <c r="AY73" s="18" t="str">
        <f>IFERROR(IF(OR(FY04_M02&gt;=Investors_Monthly[[#This Row],[Injection Stop Date]],FY04_M02&lt;=Investors_Monthly[[#This Row],[Injection Start Date]]),"",Investors_Monthly[[#This Row],[Monthly Capital Committed]]),"")</f>
        <v/>
      </c>
      <c r="AZ73" s="18" t="str">
        <f>IFERROR(IF(OR(FY04_M03&gt;=Investors_Monthly[[#This Row],[Injection Stop Date]],FY04_M03&lt;=Investors_Monthly[[#This Row],[Injection Start Date]]),"",Investors_Monthly[[#This Row],[Monthly Capital Committed]]),"")</f>
        <v/>
      </c>
      <c r="BA73" s="18" t="str">
        <f>IFERROR(IF(OR(FY04_M04&gt;=Investors_Monthly[[#This Row],[Injection Stop Date]],FY04_M04&lt;=Investors_Monthly[[#This Row],[Injection Start Date]]),"",Investors_Monthly[[#This Row],[Monthly Capital Committed]]),"")</f>
        <v/>
      </c>
      <c r="BB73" s="18" t="str">
        <f>IFERROR(IF(OR(FY04_M05&gt;=Investors_Monthly[[#This Row],[Injection Stop Date]],FY04_M05&lt;=Investors_Monthly[[#This Row],[Injection Start Date]]),"",Investors_Monthly[[#This Row],[Monthly Capital Committed]]),"")</f>
        <v/>
      </c>
      <c r="BC73" s="18" t="str">
        <f>IFERROR(IF(OR(FY04_M06&gt;=Investors_Monthly[[#This Row],[Injection Stop Date]],FY04_M06&lt;=Investors_Monthly[[#This Row],[Injection Start Date]]),"",Investors_Monthly[[#This Row],[Monthly Capital Committed]]),"")</f>
        <v/>
      </c>
      <c r="BD73" s="18" t="str">
        <f>IFERROR(IF(OR(FY04_M07&gt;=Investors_Monthly[[#This Row],[Injection Stop Date]],FY04_M07&lt;=Investors_Monthly[[#This Row],[Injection Start Date]]),"",Investors_Monthly[[#This Row],[Monthly Capital Committed]]),"")</f>
        <v/>
      </c>
      <c r="BE73" s="18" t="str">
        <f>IFERROR(IF(OR(FY04_M08&gt;=Investors_Monthly[[#This Row],[Injection Stop Date]],FY04_M08&lt;=Investors_Monthly[[#This Row],[Injection Start Date]]),"",Investors_Monthly[[#This Row],[Monthly Capital Committed]]),"")</f>
        <v/>
      </c>
      <c r="BF73" s="18" t="str">
        <f>IFERROR(IF(OR(FY04_M09&gt;=Investors_Monthly[[#This Row],[Injection Stop Date]],FY04_M09&lt;=Investors_Monthly[[#This Row],[Injection Start Date]]),"",Investors_Monthly[[#This Row],[Monthly Capital Committed]]),"")</f>
        <v/>
      </c>
      <c r="BG73" s="18" t="str">
        <f>IFERROR(IF(OR(FY04_M10&gt;=Investors_Monthly[[#This Row],[Injection Stop Date]],FY04_M10&lt;=Investors_Monthly[[#This Row],[Injection Start Date]]),"",Investors_Monthly[[#This Row],[Monthly Capital Committed]]),"")</f>
        <v/>
      </c>
      <c r="BH73" s="18" t="str">
        <f>IFERROR(IF(OR(FY04_M11&gt;=Investors_Monthly[[#This Row],[Injection Stop Date]],FY04_M11&lt;=Investors_Monthly[[#This Row],[Injection Start Date]]),"",Investors_Monthly[[#This Row],[Monthly Capital Committed]]),"")</f>
        <v/>
      </c>
      <c r="BI73" s="18" t="str">
        <f>IFERROR(IF(OR(FY04_M12&gt;=Investors_Monthly[[#This Row],[Injection Stop Date]],FY04_M12&lt;=Investors_Monthly[[#This Row],[Injection Start Date]]),"",Investors_Monthly[[#This Row],[Monthly Capital Committed]]),"")</f>
        <v/>
      </c>
      <c r="BJ73" s="18" t="str">
        <f>IFERROR(IF(OR(FY05_M01&gt;=Investors_Monthly[[#This Row],[Injection Stop Date]],FY05_M01&lt;=Investors_Monthly[[#This Row],[Injection Start Date]]),"",Investors_Monthly[[#This Row],[Monthly Capital Committed]]),"")</f>
        <v/>
      </c>
      <c r="BK73" s="18" t="str">
        <f>IFERROR(IF(OR(FY05_M02&gt;=Investors_Monthly[[#This Row],[Injection Stop Date]],FY05_M02&lt;=Investors_Monthly[[#This Row],[Injection Start Date]]),"",Investors_Monthly[[#This Row],[Monthly Capital Committed]]),"")</f>
        <v/>
      </c>
      <c r="BL73" s="18" t="str">
        <f>IFERROR(IF(OR(FY05_M03&gt;=Investors_Monthly[[#This Row],[Injection Stop Date]],FY05_M03&lt;=Investors_Monthly[[#This Row],[Injection Start Date]]),"",Investors_Monthly[[#This Row],[Monthly Capital Committed]]),"")</f>
        <v/>
      </c>
      <c r="BM73" s="18" t="str">
        <f>IFERROR(IF(OR(FY05_M04&gt;=Investors_Monthly[[#This Row],[Injection Stop Date]],FY05_M04&lt;=Investors_Monthly[[#This Row],[Injection Start Date]]),"",Investors_Monthly[[#This Row],[Monthly Capital Committed]]),"")</f>
        <v/>
      </c>
      <c r="BN73" s="18" t="str">
        <f>IFERROR(IF(OR(FY05_M05&gt;=Investors_Monthly[[#This Row],[Injection Stop Date]],FY05_M05&lt;=Investors_Monthly[[#This Row],[Injection Start Date]]),"",Investors_Monthly[[#This Row],[Monthly Capital Committed]]),"")</f>
        <v/>
      </c>
      <c r="BO73" s="18" t="str">
        <f>IFERROR(IF(OR(FY05_M06&gt;=Investors_Monthly[[#This Row],[Injection Stop Date]],FY05_M06&lt;=Investors_Monthly[[#This Row],[Injection Start Date]]),"",Investors_Monthly[[#This Row],[Monthly Capital Committed]]),"")</f>
        <v/>
      </c>
      <c r="BP73" s="18" t="str">
        <f>IFERROR(IF(OR(FY05_M07&gt;=Investors_Monthly[[#This Row],[Injection Stop Date]],FY05_M07&lt;=Investors_Monthly[[#This Row],[Injection Start Date]]),"",Investors_Monthly[[#This Row],[Monthly Capital Committed]]),"")</f>
        <v/>
      </c>
      <c r="BQ73" s="18" t="str">
        <f>IFERROR(IF(OR(FY05_M08&gt;=Investors_Monthly[[#This Row],[Injection Stop Date]],FY05_M08&lt;=Investors_Monthly[[#This Row],[Injection Start Date]]),"",Investors_Monthly[[#This Row],[Monthly Capital Committed]]),"")</f>
        <v/>
      </c>
      <c r="BR73" s="18" t="str">
        <f>IFERROR(IF(OR(FY05_M09&gt;=Investors_Monthly[[#This Row],[Injection Stop Date]],FY05_M09&lt;=Investors_Monthly[[#This Row],[Injection Start Date]]),"",Investors_Monthly[[#This Row],[Monthly Capital Committed]]),"")</f>
        <v/>
      </c>
      <c r="BS73" s="18" t="str">
        <f>IFERROR(IF(OR(FY05_M10&gt;=Investors_Monthly[[#This Row],[Injection Stop Date]],FY05_M10&lt;=Investors_Monthly[[#This Row],[Injection Start Date]]),"",Investors_Monthly[[#This Row],[Monthly Capital Committed]]),"")</f>
        <v/>
      </c>
      <c r="BT73" s="18" t="str">
        <f>IFERROR(IF(OR(FY05_M11&gt;=Investors_Monthly[[#This Row],[Injection Stop Date]],FY05_M11&lt;=Investors_Monthly[[#This Row],[Injection Start Date]]),"",Investors_Monthly[[#This Row],[Monthly Capital Committed]]),"")</f>
        <v/>
      </c>
      <c r="BU73" s="18" t="str">
        <f>IFERROR(IF(OR(FY05_M12&gt;=Investors_Monthly[[#This Row],[Injection Stop Date]],FY05_M12&lt;=Investors_Monthly[[#This Row],[Injection Start Date]]),"",Investors_Monthly[[#This Row],[Monthly Capital Committed]]),"")</f>
        <v/>
      </c>
      <c r="BV73" s="18" t="str">
        <f>IFERROR(IF(OR(FY06_M01&gt;=Investors_Monthly[[#This Row],[Injection Stop Date]],FY06_M01&lt;=Investors_Monthly[[#This Row],[Injection Start Date]]),"",Investors_Monthly[[#This Row],[Monthly Capital Committed]]),"")</f>
        <v/>
      </c>
      <c r="BW73" s="18" t="str">
        <f>IFERROR(IF(OR(FY06_M02&gt;=Investors_Monthly[[#This Row],[Injection Stop Date]],FY06_M02&lt;=Investors_Monthly[[#This Row],[Injection Start Date]]),"",Investors_Monthly[[#This Row],[Monthly Capital Committed]]),"")</f>
        <v/>
      </c>
      <c r="BX73" s="18" t="str">
        <f>IFERROR(IF(OR(FY06_M03&gt;=Investors_Monthly[[#This Row],[Injection Stop Date]],FY06_M03&lt;=Investors_Monthly[[#This Row],[Injection Start Date]]),"",Investors_Monthly[[#This Row],[Monthly Capital Committed]]),"")</f>
        <v/>
      </c>
      <c r="BY73" s="18" t="str">
        <f>IFERROR(IF(OR(FY06_M04&gt;=Investors_Monthly[[#This Row],[Injection Stop Date]],FY06_M04&lt;=Investors_Monthly[[#This Row],[Injection Start Date]]),"",Investors_Monthly[[#This Row],[Monthly Capital Committed]]),"")</f>
        <v/>
      </c>
      <c r="BZ73" s="18" t="str">
        <f>IFERROR(IF(OR(FY06_M05&gt;=Investors_Monthly[[#This Row],[Injection Stop Date]],FY06_M05&lt;=Investors_Monthly[[#This Row],[Injection Start Date]]),"",Investors_Monthly[[#This Row],[Monthly Capital Committed]]),"")</f>
        <v/>
      </c>
      <c r="CA73" s="18" t="str">
        <f>IFERROR(IF(OR(FY06_M06&gt;=Investors_Monthly[[#This Row],[Injection Stop Date]],FY06_M06&lt;=Investors_Monthly[[#This Row],[Injection Start Date]]),"",Investors_Monthly[[#This Row],[Monthly Capital Committed]]),"")</f>
        <v/>
      </c>
      <c r="CB73" s="18" t="str">
        <f>IFERROR(IF(OR(FY06_M07&gt;=Investors_Monthly[[#This Row],[Injection Stop Date]],FY06_M07&lt;=Investors_Monthly[[#This Row],[Injection Start Date]]),"",Investors_Monthly[[#This Row],[Monthly Capital Committed]]),"")</f>
        <v/>
      </c>
      <c r="CC73" s="18" t="str">
        <f>IFERROR(IF(OR(FY06_M08&gt;=Investors_Monthly[[#This Row],[Injection Stop Date]],FY06_M08&lt;=Investors_Monthly[[#This Row],[Injection Start Date]]),"",Investors_Monthly[[#This Row],[Monthly Capital Committed]]),"")</f>
        <v/>
      </c>
      <c r="CD73" s="18" t="str">
        <f>IFERROR(IF(OR(FY06_M09&gt;=Investors_Monthly[[#This Row],[Injection Stop Date]],FY06_M09&lt;=Investors_Monthly[[#This Row],[Injection Start Date]]),"",Investors_Monthly[[#This Row],[Monthly Capital Committed]]),"")</f>
        <v/>
      </c>
      <c r="CE73" s="18" t="str">
        <f>IFERROR(IF(OR(FY06_M10&gt;=Investors_Monthly[[#This Row],[Injection Stop Date]],FY06_M10&lt;=Investors_Monthly[[#This Row],[Injection Start Date]]),"",Investors_Monthly[[#This Row],[Monthly Capital Committed]]),"")</f>
        <v/>
      </c>
      <c r="CF73" s="18" t="str">
        <f>IFERROR(IF(OR(FY06_M11&gt;=Investors_Monthly[[#This Row],[Injection Stop Date]],FY06_M11&lt;=Investors_Monthly[[#This Row],[Injection Start Date]]),"",Investors_Monthly[[#This Row],[Monthly Capital Committed]]),"")</f>
        <v/>
      </c>
      <c r="CG73" s="18" t="str">
        <f>IFERROR(IF(OR(FY06_M12&gt;=Investors_Monthly[[#This Row],[Injection Stop Date]],FY06_M12&lt;=Investors_Monthly[[#This Row],[Injection Start Date]]),"",Investors_Monthly[[#This Row],[Monthly Capital Committed]]),"")</f>
        <v/>
      </c>
      <c r="CH73" s="18"/>
    </row>
    <row r="74" spans="2:86" x14ac:dyDescent="0.25">
      <c r="B74" s="6"/>
      <c r="C74" s="6" t="s">
        <v>169</v>
      </c>
      <c r="D74" s="6"/>
      <c r="E74" s="11"/>
      <c r="F74" s="48" t="str">
        <f>IF(ISBLANK(Investors_Monthly[[#This Row],[Injection Start Date]]),"",EOMONTH(Investors_Monthly[[#This Row],[Injection Start Date]],-1)+1)</f>
        <v/>
      </c>
      <c r="G74" s="11"/>
      <c r="H74" s="48" t="str">
        <f>IF(ISBLANK(Investors_Monthly[[#This Row],[Injection Start Date]]),"",EOMONTH(Investors_Monthly[[#This Row],[Injection Stop Date]],0))</f>
        <v/>
      </c>
      <c r="I74" s="10" t="str">
        <f>IF(ISBLANK(Investors_Monthly[[#This Row],[Injection Start Date]]),"",YEAR(Investors_Monthly[[#This Row],[Injection Start Date]]))</f>
        <v/>
      </c>
      <c r="J74" s="10" t="str">
        <f>IF(ISBLANK(Investors_Monthly[[#This Row],[Injection Start Date]]),"",MONTH(Investors_Monthly[[#This Row],[Injection Start Date]]))</f>
        <v/>
      </c>
      <c r="K74" s="28">
        <f>SUM(Investors_Monthly[[#This Row],[FY01_M01]:[FY06_M12]])</f>
        <v>0</v>
      </c>
      <c r="L74" s="28">
        <f>IF(Investors_Monthly[[#This Row],[Round]]="Round 1",Investors_Monthly[[#This Row],[Value in Round]]/Round1Price,IF(Investors_Monthly[[#This Row],[Round]]="Round 2",Investors_Monthly[[#This Row],[Value in Round]]/Round2Price,IF(Investors_Monthly[[#This Row],[Round]]="Round 3",Investors_Monthly[[#This Row],[Value in Round]]/Round3Price,IF(Investors_Monthly[[#This Row],[Round]]="Round 4",Investors_Monthly[[#This Row],[Value in Round]]/Round4Price,IF(Investors_Monthly[[#This Row],[Round]]="Round 5",Investors_Monthly[[#This Row],[Value in Round]]/Round5Price,IF(Investors_Monthly[[#This Row],[Round]]="Round 6",Investors_Monthly[[#This Row],[Value in Round]]/Round6Price,"error"))))))</f>
        <v>0</v>
      </c>
      <c r="M74" s="14">
        <f>IF(Investors_Monthly[[#This Row],[Round]]="Round 1",Investors_Monthly[[#This Row],[Value in Round]]/Evaluation1,IF(Investors_Monthly[[#This Row],[Round]]="Round 2",Investors_Monthly[[#This Row],[Value in Round]]/Evaluation2,IF(Investors_Monthly[[#This Row],[Round]]="Round 3",Investors_Monthly[[#This Row],[Value in Round]]/Evaluation3,IF(Investors_Monthly[[#This Row],[Round]]="Round 4",Investors_Monthly[[#This Row],[Value in Round]]/Evaluation4,IF(Investors_Monthly[[#This Row],[Round]]="Round 5",Investors_Monthly[[#This Row],[Value in Round]]/Evaluation5,IF(Investors_Monthly[[#This Row],[Round]]="Round 6",Investors_Monthly[[#This Row],[Value in Round]]/Evaluation6,"error"))))))</f>
        <v>0</v>
      </c>
      <c r="N74" s="10" t="str">
        <f>IFERROR(IF(OR(FY01_M01&gt;=Investors_Monthly[[#This Row],[EO_InjectionStopDate]],FY01_M01&lt;=Investors_Monthly[[#This Row],[EO_InjectionStartDate]]),"",Investors_Monthly[[#This Row],[Monthly Capital Committed]]),"")</f>
        <v/>
      </c>
      <c r="O74" s="10" t="str">
        <f>IFERROR(IF(OR(FY01_M02&gt;=Investors_Monthly[[#This Row],[EO_InjectionStopDate]],FY01_M02&lt;=Investors_Monthly[[#This Row],[EO_InjectionStartDate]]),"",Investors_Monthly[[#This Row],[Monthly Capital Committed]]),"")</f>
        <v/>
      </c>
      <c r="P74" s="10" t="str">
        <f>IFERROR(IF(OR(FY01_M03&gt;=Investors_Monthly[[#This Row],[Injection Stop Date]],FY01_M03&lt;=Investors_Monthly[[#This Row],[Injection Start Date]]),"",Investors_Monthly[[#This Row],[Monthly Capital Committed]]),"")</f>
        <v/>
      </c>
      <c r="Q74" s="10" t="str">
        <f>IFERROR(IF(OR(FY01_M04&gt;=Investors_Monthly[[#This Row],[Injection Stop Date]],FY01_M04&lt;=Investors_Monthly[[#This Row],[Injection Start Date]]),"",Investors_Monthly[[#This Row],[Monthly Capital Committed]]),"")</f>
        <v/>
      </c>
      <c r="R74" s="10" t="str">
        <f>IFERROR(IF(OR(FY01_M05&gt;=Investors_Monthly[[#This Row],[Injection Stop Date]],FY01_M05&lt;=Investors_Monthly[[#This Row],[Injection Start Date]]),"",Investors_Monthly[[#This Row],[Monthly Capital Committed]]),"")</f>
        <v/>
      </c>
      <c r="S74" s="10" t="str">
        <f>IFERROR(IF(OR(FY01_M06&gt;=Investors_Monthly[[#This Row],[Injection Stop Date]],FY01_M06&lt;=Investors_Monthly[[#This Row],[Injection Start Date]]),"",Investors_Monthly[[#This Row],[Monthly Capital Committed]]),"")</f>
        <v/>
      </c>
      <c r="T74" s="10" t="str">
        <f>IFERROR(IF(OR(FY01_M07&gt;=Investors_Monthly[[#This Row],[Injection Stop Date]],FY01_M07&lt;=Investors_Monthly[[#This Row],[Injection Start Date]]),"",Investors_Monthly[[#This Row],[Monthly Capital Committed]]),"")</f>
        <v/>
      </c>
      <c r="U74" s="10" t="str">
        <f>IFERROR(IF(OR(FY01_M08&gt;=Investors_Monthly[[#This Row],[Injection Stop Date]],FY01_M08&lt;=Investors_Monthly[[#This Row],[Injection Start Date]]),"",Investors_Monthly[[#This Row],[Monthly Capital Committed]]),"")</f>
        <v/>
      </c>
      <c r="V74" s="10" t="str">
        <f>IFERROR(IF(OR(FY01_M09&gt;=Investors_Monthly[[#This Row],[Injection Stop Date]],FY01_M09&lt;=Investors_Monthly[[#This Row],[Injection Start Date]]),"",Investors_Monthly[[#This Row],[Monthly Capital Committed]]),"")</f>
        <v/>
      </c>
      <c r="W74" s="10" t="str">
        <f>IFERROR(IF(OR(FY01_M10&gt;=Investors_Monthly[[#This Row],[Injection Stop Date]],FY01_M10&lt;=Investors_Monthly[[#This Row],[Injection Start Date]]),"",Investors_Monthly[[#This Row],[Monthly Capital Committed]]),"")</f>
        <v/>
      </c>
      <c r="X74" s="10" t="str">
        <f>IFERROR(IF(OR(FY01_M11&gt;=Investors_Monthly[[#This Row],[Injection Stop Date]],FY01_M11&lt;=Investors_Monthly[[#This Row],[Injection Start Date]]),"",Investors_Monthly[[#This Row],[Monthly Capital Committed]]),"")</f>
        <v/>
      </c>
      <c r="Y74" s="10" t="str">
        <f>IFERROR(IF(OR(FY01_M12&gt;=Investors_Monthly[[#This Row],[Injection Stop Date]],FY01_M12&lt;=Investors_Monthly[[#This Row],[Injection Start Date]]),"",Investors_Monthly[[#This Row],[Monthly Capital Committed]]),"")</f>
        <v/>
      </c>
      <c r="Z74" s="10" t="str">
        <f>IFERROR(IF(OR(FY02_M01&gt;=Investors_Monthly[[#This Row],[Injection Stop Date]],FY02_M01&lt;=Investors_Monthly[[#This Row],[Injection Start Date]]),"",Investors_Monthly[[#This Row],[Monthly Capital Committed]]),"")</f>
        <v/>
      </c>
      <c r="AA74" s="10" t="str">
        <f>IFERROR(IF(OR(FY02_M02&gt;=Investors_Monthly[[#This Row],[Injection Stop Date]],FY02_M02&lt;=Investors_Monthly[[#This Row],[Injection Start Date]]),"",Investors_Monthly[[#This Row],[Monthly Capital Committed]]),"")</f>
        <v/>
      </c>
      <c r="AB74" s="10" t="str">
        <f>IFERROR(IF(OR(FY02_M03&gt;=Investors_Monthly[[#This Row],[Injection Stop Date]],FY02_M03&lt;=Investors_Monthly[[#This Row],[Injection Start Date]]),"",Investors_Monthly[[#This Row],[Monthly Capital Committed]]),"")</f>
        <v/>
      </c>
      <c r="AC74" s="10" t="str">
        <f>IFERROR(IF(OR(FY02_M04&gt;=Investors_Monthly[[#This Row],[Injection Stop Date]],FY02_M04&lt;=Investors_Monthly[[#This Row],[Injection Start Date]]),"",Investors_Monthly[[#This Row],[Monthly Capital Committed]]),"")</f>
        <v/>
      </c>
      <c r="AD74" s="10" t="str">
        <f>IFERROR(IF(OR(FY02_M05&gt;=Investors_Monthly[[#This Row],[Injection Stop Date]],FY02_M05&lt;=Investors_Monthly[[#This Row],[Injection Start Date]]),"",Investors_Monthly[[#This Row],[Monthly Capital Committed]]),"")</f>
        <v/>
      </c>
      <c r="AE74" s="10" t="str">
        <f>IFERROR(IF(OR(FY02_M06&gt;=Investors_Monthly[[#This Row],[Injection Stop Date]],FY02_M06&lt;=Investors_Monthly[[#This Row],[Injection Start Date]]),"",Investors_Monthly[[#This Row],[Monthly Capital Committed]]),"")</f>
        <v/>
      </c>
      <c r="AF74" s="10" t="str">
        <f>IFERROR(IF(OR(FY02_M07&gt;=Investors_Monthly[[#This Row],[Injection Stop Date]],FY02_M07&lt;=Investors_Monthly[[#This Row],[Injection Start Date]]),"",Investors_Monthly[[#This Row],[Monthly Capital Committed]]),"")</f>
        <v/>
      </c>
      <c r="AG74" s="10" t="str">
        <f>IFERROR(IF(OR(FY02_M08&gt;=Investors_Monthly[[#This Row],[Injection Stop Date]],FY02_M08&lt;=Investors_Monthly[[#This Row],[Injection Start Date]]),"",Investors_Monthly[[#This Row],[Monthly Capital Committed]]),"")</f>
        <v/>
      </c>
      <c r="AH74" s="10" t="str">
        <f>IFERROR(IF(OR(FY02_M09&gt;=Investors_Monthly[[#This Row],[Injection Stop Date]],FY02_M09&lt;=Investors_Monthly[[#This Row],[Injection Start Date]]),"",Investors_Monthly[[#This Row],[Monthly Capital Committed]]),"")</f>
        <v/>
      </c>
      <c r="AI74" s="10" t="str">
        <f>IFERROR(IF(OR(FY02_M10&gt;=Investors_Monthly[[#This Row],[Injection Stop Date]],FY02_M10&lt;=Investors_Monthly[[#This Row],[Injection Start Date]]),"",Investors_Monthly[[#This Row],[Monthly Capital Committed]]),"")</f>
        <v/>
      </c>
      <c r="AJ74" s="10" t="str">
        <f>IFERROR(IF(OR(FY02_M11&gt;=Investors_Monthly[[#This Row],[Injection Stop Date]],FY02_M11&lt;=Investors_Monthly[[#This Row],[Injection Start Date]]),"",Investors_Monthly[[#This Row],[Monthly Capital Committed]]),"")</f>
        <v/>
      </c>
      <c r="AK74" s="10" t="str">
        <f>IFERROR(IF(OR(FY02_M12&gt;=Investors_Monthly[[#This Row],[Injection Stop Date]],FY02_M12&lt;=Investors_Monthly[[#This Row],[Injection Start Date]]),"",Investors_Monthly[[#This Row],[Monthly Capital Committed]]),"")</f>
        <v/>
      </c>
      <c r="AL74" s="10" t="str">
        <f>IFERROR(IF(OR(FY03_M01&gt;=Investors_Monthly[[#This Row],[Injection Stop Date]],FY03_M01&lt;=Investors_Monthly[[#This Row],[Injection Start Date]]),"",Investors_Monthly[[#This Row],[Monthly Capital Committed]]),"")</f>
        <v/>
      </c>
      <c r="AM74" s="10" t="str">
        <f>IFERROR(IF(OR(FY03_M02&gt;=Investors_Monthly[[#This Row],[Injection Stop Date]],FY03_M02&lt;=Investors_Monthly[[#This Row],[Injection Start Date]]),"",Investors_Monthly[[#This Row],[Monthly Capital Committed]]),"")</f>
        <v/>
      </c>
      <c r="AN74" s="10" t="str">
        <f>IFERROR(IF(OR(FY03_M03&gt;=Investors_Monthly[[#This Row],[Injection Stop Date]],FY03_M03&lt;=Investors_Monthly[[#This Row],[Injection Start Date]]),"",Investors_Monthly[[#This Row],[Monthly Capital Committed]]),"")</f>
        <v/>
      </c>
      <c r="AO74" s="10" t="str">
        <f>IFERROR(IF(OR(FY03_M04&gt;=Investors_Monthly[[#This Row],[Injection Stop Date]],FY03_M04&lt;=Investors_Monthly[[#This Row],[Injection Start Date]]),"",Investors_Monthly[[#This Row],[Monthly Capital Committed]]),"")</f>
        <v/>
      </c>
      <c r="AP74" s="10" t="str">
        <f>IFERROR(IF(OR(FY03_M05&gt;=Investors_Monthly[[#This Row],[Injection Stop Date]],FY03_M05&lt;=Investors_Monthly[[#This Row],[Injection Start Date]]),"",Investors_Monthly[[#This Row],[Monthly Capital Committed]]),"")</f>
        <v/>
      </c>
      <c r="AQ74" s="10" t="str">
        <f>IFERROR(IF(OR(FY03_M06&gt;=Investors_Monthly[[#This Row],[Injection Stop Date]],FY03_M06&lt;=Investors_Monthly[[#This Row],[Injection Start Date]]),"",Investors_Monthly[[#This Row],[Monthly Capital Committed]]),"")</f>
        <v/>
      </c>
      <c r="AR74" s="10" t="str">
        <f>IFERROR(IF(OR(FY03_M07&gt;=Investors_Monthly[[#This Row],[Injection Stop Date]],FY03_M07&lt;=Investors_Monthly[[#This Row],[Injection Start Date]]),"",Investors_Monthly[[#This Row],[Monthly Capital Committed]]),"")</f>
        <v/>
      </c>
      <c r="AS74" s="10" t="str">
        <f>IFERROR(IF(OR(FY03_M08&gt;=Investors_Monthly[[#This Row],[Injection Stop Date]],FY03_M08&lt;=Investors_Monthly[[#This Row],[Injection Start Date]]),"",Investors_Monthly[[#This Row],[Monthly Capital Committed]]),"")</f>
        <v/>
      </c>
      <c r="AT74" s="10" t="str">
        <f>IFERROR(IF(OR(FY03_M09&gt;=Investors_Monthly[[#This Row],[Injection Stop Date]],FY03_M09&lt;=Investors_Monthly[[#This Row],[Injection Start Date]]),"",Investors_Monthly[[#This Row],[Monthly Capital Committed]]),"")</f>
        <v/>
      </c>
      <c r="AU74" s="10" t="str">
        <f>IFERROR(IF(OR(FY03_M10&gt;=Investors_Monthly[[#This Row],[Injection Stop Date]],FY03_M10&lt;=Investors_Monthly[[#This Row],[Injection Start Date]]),"",Investors_Monthly[[#This Row],[Monthly Capital Committed]]),"")</f>
        <v/>
      </c>
      <c r="AV74" s="10" t="str">
        <f>IFERROR(IF(OR(FY03_M11&gt;=Investors_Monthly[[#This Row],[Injection Stop Date]],FY03_M11&lt;=Investors_Monthly[[#This Row],[Injection Start Date]]),"",Investors_Monthly[[#This Row],[Monthly Capital Committed]]),"")</f>
        <v/>
      </c>
      <c r="AW74" s="10" t="str">
        <f>IFERROR(IF(OR(FY03_M12&gt;=Investors_Monthly[[#This Row],[Injection Stop Date]],FY03_M12&lt;=Investors_Monthly[[#This Row],[Injection Start Date]]),"",Investors_Monthly[[#This Row],[Monthly Capital Committed]]),"")</f>
        <v/>
      </c>
      <c r="AX74" s="18" t="str" cm="1">
        <f t="array" ref="AX74">IFERROR(IF(OR(FY04_M1&gt;=Investors_Monthly[[#This Row],[Injection Stop Date]],FY04_M1&lt;=Investors_Monthly[[#This Row],[Injection Start Date]]),"",Investors_Monthly[[#This Row],[Monthly Capital Committed]]),"")</f>
        <v/>
      </c>
      <c r="AY74" s="18" t="str">
        <f>IFERROR(IF(OR(FY04_M02&gt;=Investors_Monthly[[#This Row],[Injection Stop Date]],FY04_M02&lt;=Investors_Monthly[[#This Row],[Injection Start Date]]),"",Investors_Monthly[[#This Row],[Monthly Capital Committed]]),"")</f>
        <v/>
      </c>
      <c r="AZ74" s="18" t="str">
        <f>IFERROR(IF(OR(FY04_M03&gt;=Investors_Monthly[[#This Row],[Injection Stop Date]],FY04_M03&lt;=Investors_Monthly[[#This Row],[Injection Start Date]]),"",Investors_Monthly[[#This Row],[Monthly Capital Committed]]),"")</f>
        <v/>
      </c>
      <c r="BA74" s="18" t="str">
        <f>IFERROR(IF(OR(FY04_M04&gt;=Investors_Monthly[[#This Row],[Injection Stop Date]],FY04_M04&lt;=Investors_Monthly[[#This Row],[Injection Start Date]]),"",Investors_Monthly[[#This Row],[Monthly Capital Committed]]),"")</f>
        <v/>
      </c>
      <c r="BB74" s="18" t="str">
        <f>IFERROR(IF(OR(FY04_M05&gt;=Investors_Monthly[[#This Row],[Injection Stop Date]],FY04_M05&lt;=Investors_Monthly[[#This Row],[Injection Start Date]]),"",Investors_Monthly[[#This Row],[Monthly Capital Committed]]),"")</f>
        <v/>
      </c>
      <c r="BC74" s="18" t="str">
        <f>IFERROR(IF(OR(FY04_M06&gt;=Investors_Monthly[[#This Row],[Injection Stop Date]],FY04_M06&lt;=Investors_Monthly[[#This Row],[Injection Start Date]]),"",Investors_Monthly[[#This Row],[Monthly Capital Committed]]),"")</f>
        <v/>
      </c>
      <c r="BD74" s="18" t="str">
        <f>IFERROR(IF(OR(FY04_M07&gt;=Investors_Monthly[[#This Row],[Injection Stop Date]],FY04_M07&lt;=Investors_Monthly[[#This Row],[Injection Start Date]]),"",Investors_Monthly[[#This Row],[Monthly Capital Committed]]),"")</f>
        <v/>
      </c>
      <c r="BE74" s="18" t="str">
        <f>IFERROR(IF(OR(FY04_M08&gt;=Investors_Monthly[[#This Row],[Injection Stop Date]],FY04_M08&lt;=Investors_Monthly[[#This Row],[Injection Start Date]]),"",Investors_Monthly[[#This Row],[Monthly Capital Committed]]),"")</f>
        <v/>
      </c>
      <c r="BF74" s="18" t="str">
        <f>IFERROR(IF(OR(FY04_M09&gt;=Investors_Monthly[[#This Row],[Injection Stop Date]],FY04_M09&lt;=Investors_Monthly[[#This Row],[Injection Start Date]]),"",Investors_Monthly[[#This Row],[Monthly Capital Committed]]),"")</f>
        <v/>
      </c>
      <c r="BG74" s="18" t="str">
        <f>IFERROR(IF(OR(FY04_M10&gt;=Investors_Monthly[[#This Row],[Injection Stop Date]],FY04_M10&lt;=Investors_Monthly[[#This Row],[Injection Start Date]]),"",Investors_Monthly[[#This Row],[Monthly Capital Committed]]),"")</f>
        <v/>
      </c>
      <c r="BH74" s="18" t="str">
        <f>IFERROR(IF(OR(FY04_M11&gt;=Investors_Monthly[[#This Row],[Injection Stop Date]],FY04_M11&lt;=Investors_Monthly[[#This Row],[Injection Start Date]]),"",Investors_Monthly[[#This Row],[Monthly Capital Committed]]),"")</f>
        <v/>
      </c>
      <c r="BI74" s="18" t="str">
        <f>IFERROR(IF(OR(FY04_M12&gt;=Investors_Monthly[[#This Row],[Injection Stop Date]],FY04_M12&lt;=Investors_Monthly[[#This Row],[Injection Start Date]]),"",Investors_Monthly[[#This Row],[Monthly Capital Committed]]),"")</f>
        <v/>
      </c>
      <c r="BJ74" s="18" t="str">
        <f>IFERROR(IF(OR(FY05_M01&gt;=Investors_Monthly[[#This Row],[Injection Stop Date]],FY05_M01&lt;=Investors_Monthly[[#This Row],[Injection Start Date]]),"",Investors_Monthly[[#This Row],[Monthly Capital Committed]]),"")</f>
        <v/>
      </c>
      <c r="BK74" s="18" t="str">
        <f>IFERROR(IF(OR(FY05_M02&gt;=Investors_Monthly[[#This Row],[Injection Stop Date]],FY05_M02&lt;=Investors_Monthly[[#This Row],[Injection Start Date]]),"",Investors_Monthly[[#This Row],[Monthly Capital Committed]]),"")</f>
        <v/>
      </c>
      <c r="BL74" s="18" t="str">
        <f>IFERROR(IF(OR(FY05_M03&gt;=Investors_Monthly[[#This Row],[Injection Stop Date]],FY05_M03&lt;=Investors_Monthly[[#This Row],[Injection Start Date]]),"",Investors_Monthly[[#This Row],[Monthly Capital Committed]]),"")</f>
        <v/>
      </c>
      <c r="BM74" s="18" t="str">
        <f>IFERROR(IF(OR(FY05_M04&gt;=Investors_Monthly[[#This Row],[Injection Stop Date]],FY05_M04&lt;=Investors_Monthly[[#This Row],[Injection Start Date]]),"",Investors_Monthly[[#This Row],[Monthly Capital Committed]]),"")</f>
        <v/>
      </c>
      <c r="BN74" s="18" t="str">
        <f>IFERROR(IF(OR(FY05_M05&gt;=Investors_Monthly[[#This Row],[Injection Stop Date]],FY05_M05&lt;=Investors_Monthly[[#This Row],[Injection Start Date]]),"",Investors_Monthly[[#This Row],[Monthly Capital Committed]]),"")</f>
        <v/>
      </c>
      <c r="BO74" s="18" t="str">
        <f>IFERROR(IF(OR(FY05_M06&gt;=Investors_Monthly[[#This Row],[Injection Stop Date]],FY05_M06&lt;=Investors_Monthly[[#This Row],[Injection Start Date]]),"",Investors_Monthly[[#This Row],[Monthly Capital Committed]]),"")</f>
        <v/>
      </c>
      <c r="BP74" s="18" t="str">
        <f>IFERROR(IF(OR(FY05_M07&gt;=Investors_Monthly[[#This Row],[Injection Stop Date]],FY05_M07&lt;=Investors_Monthly[[#This Row],[Injection Start Date]]),"",Investors_Monthly[[#This Row],[Monthly Capital Committed]]),"")</f>
        <v/>
      </c>
      <c r="BQ74" s="18" t="str">
        <f>IFERROR(IF(OR(FY05_M08&gt;=Investors_Monthly[[#This Row],[Injection Stop Date]],FY05_M08&lt;=Investors_Monthly[[#This Row],[Injection Start Date]]),"",Investors_Monthly[[#This Row],[Monthly Capital Committed]]),"")</f>
        <v/>
      </c>
      <c r="BR74" s="18" t="str">
        <f>IFERROR(IF(OR(FY05_M09&gt;=Investors_Monthly[[#This Row],[Injection Stop Date]],FY05_M09&lt;=Investors_Monthly[[#This Row],[Injection Start Date]]),"",Investors_Monthly[[#This Row],[Monthly Capital Committed]]),"")</f>
        <v/>
      </c>
      <c r="BS74" s="18" t="str">
        <f>IFERROR(IF(OR(FY05_M10&gt;=Investors_Monthly[[#This Row],[Injection Stop Date]],FY05_M10&lt;=Investors_Monthly[[#This Row],[Injection Start Date]]),"",Investors_Monthly[[#This Row],[Monthly Capital Committed]]),"")</f>
        <v/>
      </c>
      <c r="BT74" s="18" t="str">
        <f>IFERROR(IF(OR(FY05_M11&gt;=Investors_Monthly[[#This Row],[Injection Stop Date]],FY05_M11&lt;=Investors_Monthly[[#This Row],[Injection Start Date]]),"",Investors_Monthly[[#This Row],[Monthly Capital Committed]]),"")</f>
        <v/>
      </c>
      <c r="BU74" s="18" t="str">
        <f>IFERROR(IF(OR(FY05_M12&gt;=Investors_Monthly[[#This Row],[Injection Stop Date]],FY05_M12&lt;=Investors_Monthly[[#This Row],[Injection Start Date]]),"",Investors_Monthly[[#This Row],[Monthly Capital Committed]]),"")</f>
        <v/>
      </c>
      <c r="BV74" s="18" t="str">
        <f>IFERROR(IF(OR(FY06_M01&gt;=Investors_Monthly[[#This Row],[Injection Stop Date]],FY06_M01&lt;=Investors_Monthly[[#This Row],[Injection Start Date]]),"",Investors_Monthly[[#This Row],[Monthly Capital Committed]]),"")</f>
        <v/>
      </c>
      <c r="BW74" s="18" t="str">
        <f>IFERROR(IF(OR(FY06_M02&gt;=Investors_Monthly[[#This Row],[Injection Stop Date]],FY06_M02&lt;=Investors_Monthly[[#This Row],[Injection Start Date]]),"",Investors_Monthly[[#This Row],[Monthly Capital Committed]]),"")</f>
        <v/>
      </c>
      <c r="BX74" s="18" t="str">
        <f>IFERROR(IF(OR(FY06_M03&gt;=Investors_Monthly[[#This Row],[Injection Stop Date]],FY06_M03&lt;=Investors_Monthly[[#This Row],[Injection Start Date]]),"",Investors_Monthly[[#This Row],[Monthly Capital Committed]]),"")</f>
        <v/>
      </c>
      <c r="BY74" s="18" t="str">
        <f>IFERROR(IF(OR(FY06_M04&gt;=Investors_Monthly[[#This Row],[Injection Stop Date]],FY06_M04&lt;=Investors_Monthly[[#This Row],[Injection Start Date]]),"",Investors_Monthly[[#This Row],[Monthly Capital Committed]]),"")</f>
        <v/>
      </c>
      <c r="BZ74" s="18" t="str">
        <f>IFERROR(IF(OR(FY06_M05&gt;=Investors_Monthly[[#This Row],[Injection Stop Date]],FY06_M05&lt;=Investors_Monthly[[#This Row],[Injection Start Date]]),"",Investors_Monthly[[#This Row],[Monthly Capital Committed]]),"")</f>
        <v/>
      </c>
      <c r="CA74" s="18" t="str">
        <f>IFERROR(IF(OR(FY06_M06&gt;=Investors_Monthly[[#This Row],[Injection Stop Date]],FY06_M06&lt;=Investors_Monthly[[#This Row],[Injection Start Date]]),"",Investors_Monthly[[#This Row],[Monthly Capital Committed]]),"")</f>
        <v/>
      </c>
      <c r="CB74" s="18" t="str">
        <f>IFERROR(IF(OR(FY06_M07&gt;=Investors_Monthly[[#This Row],[Injection Stop Date]],FY06_M07&lt;=Investors_Monthly[[#This Row],[Injection Start Date]]),"",Investors_Monthly[[#This Row],[Monthly Capital Committed]]),"")</f>
        <v/>
      </c>
      <c r="CC74" s="18" t="str">
        <f>IFERROR(IF(OR(FY06_M08&gt;=Investors_Monthly[[#This Row],[Injection Stop Date]],FY06_M08&lt;=Investors_Monthly[[#This Row],[Injection Start Date]]),"",Investors_Monthly[[#This Row],[Monthly Capital Committed]]),"")</f>
        <v/>
      </c>
      <c r="CD74" s="18" t="str">
        <f>IFERROR(IF(OR(FY06_M09&gt;=Investors_Monthly[[#This Row],[Injection Stop Date]],FY06_M09&lt;=Investors_Monthly[[#This Row],[Injection Start Date]]),"",Investors_Monthly[[#This Row],[Monthly Capital Committed]]),"")</f>
        <v/>
      </c>
      <c r="CE74" s="18" t="str">
        <f>IFERROR(IF(OR(FY06_M10&gt;=Investors_Monthly[[#This Row],[Injection Stop Date]],FY06_M10&lt;=Investors_Monthly[[#This Row],[Injection Start Date]]),"",Investors_Monthly[[#This Row],[Monthly Capital Committed]]),"")</f>
        <v/>
      </c>
      <c r="CF74" s="18" t="str">
        <f>IFERROR(IF(OR(FY06_M11&gt;=Investors_Monthly[[#This Row],[Injection Stop Date]],FY06_M11&lt;=Investors_Monthly[[#This Row],[Injection Start Date]]),"",Investors_Monthly[[#This Row],[Monthly Capital Committed]]),"")</f>
        <v/>
      </c>
      <c r="CG74" s="18" t="str">
        <f>IFERROR(IF(OR(FY06_M12&gt;=Investors_Monthly[[#This Row],[Injection Stop Date]],FY06_M12&lt;=Investors_Monthly[[#This Row],[Injection Start Date]]),"",Investors_Monthly[[#This Row],[Monthly Capital Committed]]),"")</f>
        <v/>
      </c>
      <c r="CH74" s="18"/>
    </row>
    <row r="75" spans="2:86" x14ac:dyDescent="0.25">
      <c r="B75" s="6"/>
      <c r="C75" s="6" t="s">
        <v>169</v>
      </c>
      <c r="D75" s="6"/>
      <c r="E75" s="11"/>
      <c r="F75" s="48" t="str">
        <f>IF(ISBLANK(Investors_Monthly[[#This Row],[Injection Start Date]]),"",EOMONTH(Investors_Monthly[[#This Row],[Injection Start Date]],-1)+1)</f>
        <v/>
      </c>
      <c r="G75" s="11"/>
      <c r="H75" s="48" t="str">
        <f>IF(ISBLANK(Investors_Monthly[[#This Row],[Injection Start Date]]),"",EOMONTH(Investors_Monthly[[#This Row],[Injection Stop Date]],0))</f>
        <v/>
      </c>
      <c r="I75" s="10" t="str">
        <f>IF(ISBLANK(Investors_Monthly[[#This Row],[Injection Start Date]]),"",YEAR(Investors_Monthly[[#This Row],[Injection Start Date]]))</f>
        <v/>
      </c>
      <c r="J75" s="10" t="str">
        <f>IF(ISBLANK(Investors_Monthly[[#This Row],[Injection Start Date]]),"",MONTH(Investors_Monthly[[#This Row],[Injection Start Date]]))</f>
        <v/>
      </c>
      <c r="K75" s="28">
        <f>SUM(Investors_Monthly[[#This Row],[FY01_M01]:[FY06_M12]])</f>
        <v>0</v>
      </c>
      <c r="L75" s="28">
        <f>IF(Investors_Monthly[[#This Row],[Round]]="Round 1",Investors_Monthly[[#This Row],[Value in Round]]/Round1Price,IF(Investors_Monthly[[#This Row],[Round]]="Round 2",Investors_Monthly[[#This Row],[Value in Round]]/Round2Price,IF(Investors_Monthly[[#This Row],[Round]]="Round 3",Investors_Monthly[[#This Row],[Value in Round]]/Round3Price,IF(Investors_Monthly[[#This Row],[Round]]="Round 4",Investors_Monthly[[#This Row],[Value in Round]]/Round4Price,IF(Investors_Monthly[[#This Row],[Round]]="Round 5",Investors_Monthly[[#This Row],[Value in Round]]/Round5Price,IF(Investors_Monthly[[#This Row],[Round]]="Round 6",Investors_Monthly[[#This Row],[Value in Round]]/Round6Price,"error"))))))</f>
        <v>0</v>
      </c>
      <c r="M75" s="14">
        <f>IF(Investors_Monthly[[#This Row],[Round]]="Round 1",Investors_Monthly[[#This Row],[Value in Round]]/Evaluation1,IF(Investors_Monthly[[#This Row],[Round]]="Round 2",Investors_Monthly[[#This Row],[Value in Round]]/Evaluation2,IF(Investors_Monthly[[#This Row],[Round]]="Round 3",Investors_Monthly[[#This Row],[Value in Round]]/Evaluation3,IF(Investors_Monthly[[#This Row],[Round]]="Round 4",Investors_Monthly[[#This Row],[Value in Round]]/Evaluation4,IF(Investors_Monthly[[#This Row],[Round]]="Round 5",Investors_Monthly[[#This Row],[Value in Round]]/Evaluation5,IF(Investors_Monthly[[#This Row],[Round]]="Round 6",Investors_Monthly[[#This Row],[Value in Round]]/Evaluation6,"error"))))))</f>
        <v>0</v>
      </c>
      <c r="N75" s="10" t="str">
        <f>IFERROR(IF(OR(FY01_M01&gt;=Investors_Monthly[[#This Row],[EO_InjectionStopDate]],FY01_M01&lt;=Investors_Monthly[[#This Row],[EO_InjectionStartDate]]),"",Investors_Monthly[[#This Row],[Monthly Capital Committed]]),"")</f>
        <v/>
      </c>
      <c r="O75" s="10" t="str">
        <f>IFERROR(IF(OR(FY01_M02&gt;=Investors_Monthly[[#This Row],[EO_InjectionStopDate]],FY01_M02&lt;=Investors_Monthly[[#This Row],[EO_InjectionStartDate]]),"",Investors_Monthly[[#This Row],[Monthly Capital Committed]]),"")</f>
        <v/>
      </c>
      <c r="P75" s="10" t="str">
        <f>IFERROR(IF(OR(FY01_M03&gt;=Investors_Monthly[[#This Row],[Injection Stop Date]],FY01_M03&lt;=Investors_Monthly[[#This Row],[Injection Start Date]]),"",Investors_Monthly[[#This Row],[Monthly Capital Committed]]),"")</f>
        <v/>
      </c>
      <c r="Q75" s="10" t="str">
        <f>IFERROR(IF(OR(FY01_M04&gt;=Investors_Monthly[[#This Row],[Injection Stop Date]],FY01_M04&lt;=Investors_Monthly[[#This Row],[Injection Start Date]]),"",Investors_Monthly[[#This Row],[Monthly Capital Committed]]),"")</f>
        <v/>
      </c>
      <c r="R75" s="10" t="str">
        <f>IFERROR(IF(OR(FY01_M05&gt;=Investors_Monthly[[#This Row],[Injection Stop Date]],FY01_M05&lt;=Investors_Monthly[[#This Row],[Injection Start Date]]),"",Investors_Monthly[[#This Row],[Monthly Capital Committed]]),"")</f>
        <v/>
      </c>
      <c r="S75" s="10" t="str">
        <f>IFERROR(IF(OR(FY01_M06&gt;=Investors_Monthly[[#This Row],[Injection Stop Date]],FY01_M06&lt;=Investors_Monthly[[#This Row],[Injection Start Date]]),"",Investors_Monthly[[#This Row],[Monthly Capital Committed]]),"")</f>
        <v/>
      </c>
      <c r="T75" s="10" t="str">
        <f>IFERROR(IF(OR(FY01_M07&gt;=Investors_Monthly[[#This Row],[Injection Stop Date]],FY01_M07&lt;=Investors_Monthly[[#This Row],[Injection Start Date]]),"",Investors_Monthly[[#This Row],[Monthly Capital Committed]]),"")</f>
        <v/>
      </c>
      <c r="U75" s="10" t="str">
        <f>IFERROR(IF(OR(FY01_M08&gt;=Investors_Monthly[[#This Row],[Injection Stop Date]],FY01_M08&lt;=Investors_Monthly[[#This Row],[Injection Start Date]]),"",Investors_Monthly[[#This Row],[Monthly Capital Committed]]),"")</f>
        <v/>
      </c>
      <c r="V75" s="10" t="str">
        <f>IFERROR(IF(OR(FY01_M09&gt;=Investors_Monthly[[#This Row],[Injection Stop Date]],FY01_M09&lt;=Investors_Monthly[[#This Row],[Injection Start Date]]),"",Investors_Monthly[[#This Row],[Monthly Capital Committed]]),"")</f>
        <v/>
      </c>
      <c r="W75" s="10" t="str">
        <f>IFERROR(IF(OR(FY01_M10&gt;=Investors_Monthly[[#This Row],[Injection Stop Date]],FY01_M10&lt;=Investors_Monthly[[#This Row],[Injection Start Date]]),"",Investors_Monthly[[#This Row],[Monthly Capital Committed]]),"")</f>
        <v/>
      </c>
      <c r="X75" s="10" t="str">
        <f>IFERROR(IF(OR(FY01_M11&gt;=Investors_Monthly[[#This Row],[Injection Stop Date]],FY01_M11&lt;=Investors_Monthly[[#This Row],[Injection Start Date]]),"",Investors_Monthly[[#This Row],[Monthly Capital Committed]]),"")</f>
        <v/>
      </c>
      <c r="Y75" s="10" t="str">
        <f>IFERROR(IF(OR(FY01_M12&gt;=Investors_Monthly[[#This Row],[Injection Stop Date]],FY01_M12&lt;=Investors_Monthly[[#This Row],[Injection Start Date]]),"",Investors_Monthly[[#This Row],[Monthly Capital Committed]]),"")</f>
        <v/>
      </c>
      <c r="Z75" s="10" t="str">
        <f>IFERROR(IF(OR(FY02_M01&gt;=Investors_Monthly[[#This Row],[Injection Stop Date]],FY02_M01&lt;=Investors_Monthly[[#This Row],[Injection Start Date]]),"",Investors_Monthly[[#This Row],[Monthly Capital Committed]]),"")</f>
        <v/>
      </c>
      <c r="AA75" s="10" t="str">
        <f>IFERROR(IF(OR(FY02_M02&gt;=Investors_Monthly[[#This Row],[Injection Stop Date]],FY02_M02&lt;=Investors_Monthly[[#This Row],[Injection Start Date]]),"",Investors_Monthly[[#This Row],[Monthly Capital Committed]]),"")</f>
        <v/>
      </c>
      <c r="AB75" s="10" t="str">
        <f>IFERROR(IF(OR(FY02_M03&gt;=Investors_Monthly[[#This Row],[Injection Stop Date]],FY02_M03&lt;=Investors_Monthly[[#This Row],[Injection Start Date]]),"",Investors_Monthly[[#This Row],[Monthly Capital Committed]]),"")</f>
        <v/>
      </c>
      <c r="AC75" s="10" t="str">
        <f>IFERROR(IF(OR(FY02_M04&gt;=Investors_Monthly[[#This Row],[Injection Stop Date]],FY02_M04&lt;=Investors_Monthly[[#This Row],[Injection Start Date]]),"",Investors_Monthly[[#This Row],[Monthly Capital Committed]]),"")</f>
        <v/>
      </c>
      <c r="AD75" s="10" t="str">
        <f>IFERROR(IF(OR(FY02_M05&gt;=Investors_Monthly[[#This Row],[Injection Stop Date]],FY02_M05&lt;=Investors_Monthly[[#This Row],[Injection Start Date]]),"",Investors_Monthly[[#This Row],[Monthly Capital Committed]]),"")</f>
        <v/>
      </c>
      <c r="AE75" s="10" t="str">
        <f>IFERROR(IF(OR(FY02_M06&gt;=Investors_Monthly[[#This Row],[Injection Stop Date]],FY02_M06&lt;=Investors_Monthly[[#This Row],[Injection Start Date]]),"",Investors_Monthly[[#This Row],[Monthly Capital Committed]]),"")</f>
        <v/>
      </c>
      <c r="AF75" s="10" t="str">
        <f>IFERROR(IF(OR(FY02_M07&gt;=Investors_Monthly[[#This Row],[Injection Stop Date]],FY02_M07&lt;=Investors_Monthly[[#This Row],[Injection Start Date]]),"",Investors_Monthly[[#This Row],[Monthly Capital Committed]]),"")</f>
        <v/>
      </c>
      <c r="AG75" s="10" t="str">
        <f>IFERROR(IF(OR(FY02_M08&gt;=Investors_Monthly[[#This Row],[Injection Stop Date]],FY02_M08&lt;=Investors_Monthly[[#This Row],[Injection Start Date]]),"",Investors_Monthly[[#This Row],[Monthly Capital Committed]]),"")</f>
        <v/>
      </c>
      <c r="AH75" s="10" t="str">
        <f>IFERROR(IF(OR(FY02_M09&gt;=Investors_Monthly[[#This Row],[Injection Stop Date]],FY02_M09&lt;=Investors_Monthly[[#This Row],[Injection Start Date]]),"",Investors_Monthly[[#This Row],[Monthly Capital Committed]]),"")</f>
        <v/>
      </c>
      <c r="AI75" s="10" t="str">
        <f>IFERROR(IF(OR(FY02_M10&gt;=Investors_Monthly[[#This Row],[Injection Stop Date]],FY02_M10&lt;=Investors_Monthly[[#This Row],[Injection Start Date]]),"",Investors_Monthly[[#This Row],[Monthly Capital Committed]]),"")</f>
        <v/>
      </c>
      <c r="AJ75" s="10" t="str">
        <f>IFERROR(IF(OR(FY02_M11&gt;=Investors_Monthly[[#This Row],[Injection Stop Date]],FY02_M11&lt;=Investors_Monthly[[#This Row],[Injection Start Date]]),"",Investors_Monthly[[#This Row],[Monthly Capital Committed]]),"")</f>
        <v/>
      </c>
      <c r="AK75" s="10" t="str">
        <f>IFERROR(IF(OR(FY02_M12&gt;=Investors_Monthly[[#This Row],[Injection Stop Date]],FY02_M12&lt;=Investors_Monthly[[#This Row],[Injection Start Date]]),"",Investors_Monthly[[#This Row],[Monthly Capital Committed]]),"")</f>
        <v/>
      </c>
      <c r="AL75" s="10" t="str">
        <f>IFERROR(IF(OR(FY03_M01&gt;=Investors_Monthly[[#This Row],[Injection Stop Date]],FY03_M01&lt;=Investors_Monthly[[#This Row],[Injection Start Date]]),"",Investors_Monthly[[#This Row],[Monthly Capital Committed]]),"")</f>
        <v/>
      </c>
      <c r="AM75" s="10" t="str">
        <f>IFERROR(IF(OR(FY03_M02&gt;=Investors_Monthly[[#This Row],[Injection Stop Date]],FY03_M02&lt;=Investors_Monthly[[#This Row],[Injection Start Date]]),"",Investors_Monthly[[#This Row],[Monthly Capital Committed]]),"")</f>
        <v/>
      </c>
      <c r="AN75" s="10" t="str">
        <f>IFERROR(IF(OR(FY03_M03&gt;=Investors_Monthly[[#This Row],[Injection Stop Date]],FY03_M03&lt;=Investors_Monthly[[#This Row],[Injection Start Date]]),"",Investors_Monthly[[#This Row],[Monthly Capital Committed]]),"")</f>
        <v/>
      </c>
      <c r="AO75" s="10" t="str">
        <f>IFERROR(IF(OR(FY03_M04&gt;=Investors_Monthly[[#This Row],[Injection Stop Date]],FY03_M04&lt;=Investors_Monthly[[#This Row],[Injection Start Date]]),"",Investors_Monthly[[#This Row],[Monthly Capital Committed]]),"")</f>
        <v/>
      </c>
      <c r="AP75" s="10" t="str">
        <f>IFERROR(IF(OR(FY03_M05&gt;=Investors_Monthly[[#This Row],[Injection Stop Date]],FY03_M05&lt;=Investors_Monthly[[#This Row],[Injection Start Date]]),"",Investors_Monthly[[#This Row],[Monthly Capital Committed]]),"")</f>
        <v/>
      </c>
      <c r="AQ75" s="10" t="str">
        <f>IFERROR(IF(OR(FY03_M06&gt;=Investors_Monthly[[#This Row],[Injection Stop Date]],FY03_M06&lt;=Investors_Monthly[[#This Row],[Injection Start Date]]),"",Investors_Monthly[[#This Row],[Monthly Capital Committed]]),"")</f>
        <v/>
      </c>
      <c r="AR75" s="10" t="str">
        <f>IFERROR(IF(OR(FY03_M07&gt;=Investors_Monthly[[#This Row],[Injection Stop Date]],FY03_M07&lt;=Investors_Monthly[[#This Row],[Injection Start Date]]),"",Investors_Monthly[[#This Row],[Monthly Capital Committed]]),"")</f>
        <v/>
      </c>
      <c r="AS75" s="10" t="str">
        <f>IFERROR(IF(OR(FY03_M08&gt;=Investors_Monthly[[#This Row],[Injection Stop Date]],FY03_M08&lt;=Investors_Monthly[[#This Row],[Injection Start Date]]),"",Investors_Monthly[[#This Row],[Monthly Capital Committed]]),"")</f>
        <v/>
      </c>
      <c r="AT75" s="10" t="str">
        <f>IFERROR(IF(OR(FY03_M09&gt;=Investors_Monthly[[#This Row],[Injection Stop Date]],FY03_M09&lt;=Investors_Monthly[[#This Row],[Injection Start Date]]),"",Investors_Monthly[[#This Row],[Monthly Capital Committed]]),"")</f>
        <v/>
      </c>
      <c r="AU75" s="10" t="str">
        <f>IFERROR(IF(OR(FY03_M10&gt;=Investors_Monthly[[#This Row],[Injection Stop Date]],FY03_M10&lt;=Investors_Monthly[[#This Row],[Injection Start Date]]),"",Investors_Monthly[[#This Row],[Monthly Capital Committed]]),"")</f>
        <v/>
      </c>
      <c r="AV75" s="10" t="str">
        <f>IFERROR(IF(OR(FY03_M11&gt;=Investors_Monthly[[#This Row],[Injection Stop Date]],FY03_M11&lt;=Investors_Monthly[[#This Row],[Injection Start Date]]),"",Investors_Monthly[[#This Row],[Monthly Capital Committed]]),"")</f>
        <v/>
      </c>
      <c r="AW75" s="10" t="str">
        <f>IFERROR(IF(OR(FY03_M12&gt;=Investors_Monthly[[#This Row],[Injection Stop Date]],FY03_M12&lt;=Investors_Monthly[[#This Row],[Injection Start Date]]),"",Investors_Monthly[[#This Row],[Monthly Capital Committed]]),"")</f>
        <v/>
      </c>
      <c r="AX75" s="18" t="str" cm="1">
        <f t="array" ref="AX75">IFERROR(IF(OR(FY04_M1&gt;=Investors_Monthly[[#This Row],[Injection Stop Date]],FY04_M1&lt;=Investors_Monthly[[#This Row],[Injection Start Date]]),"",Investors_Monthly[[#This Row],[Monthly Capital Committed]]),"")</f>
        <v/>
      </c>
      <c r="AY75" s="18" t="str">
        <f>IFERROR(IF(OR(FY04_M02&gt;=Investors_Monthly[[#This Row],[Injection Stop Date]],FY04_M02&lt;=Investors_Monthly[[#This Row],[Injection Start Date]]),"",Investors_Monthly[[#This Row],[Monthly Capital Committed]]),"")</f>
        <v/>
      </c>
      <c r="AZ75" s="18" t="str">
        <f>IFERROR(IF(OR(FY04_M03&gt;=Investors_Monthly[[#This Row],[Injection Stop Date]],FY04_M03&lt;=Investors_Monthly[[#This Row],[Injection Start Date]]),"",Investors_Monthly[[#This Row],[Monthly Capital Committed]]),"")</f>
        <v/>
      </c>
      <c r="BA75" s="18" t="str">
        <f>IFERROR(IF(OR(FY04_M04&gt;=Investors_Monthly[[#This Row],[Injection Stop Date]],FY04_M04&lt;=Investors_Monthly[[#This Row],[Injection Start Date]]),"",Investors_Monthly[[#This Row],[Monthly Capital Committed]]),"")</f>
        <v/>
      </c>
      <c r="BB75" s="18" t="str">
        <f>IFERROR(IF(OR(FY04_M05&gt;=Investors_Monthly[[#This Row],[Injection Stop Date]],FY04_M05&lt;=Investors_Monthly[[#This Row],[Injection Start Date]]),"",Investors_Monthly[[#This Row],[Monthly Capital Committed]]),"")</f>
        <v/>
      </c>
      <c r="BC75" s="18" t="str">
        <f>IFERROR(IF(OR(FY04_M06&gt;=Investors_Monthly[[#This Row],[Injection Stop Date]],FY04_M06&lt;=Investors_Monthly[[#This Row],[Injection Start Date]]),"",Investors_Monthly[[#This Row],[Monthly Capital Committed]]),"")</f>
        <v/>
      </c>
      <c r="BD75" s="18" t="str">
        <f>IFERROR(IF(OR(FY04_M07&gt;=Investors_Monthly[[#This Row],[Injection Stop Date]],FY04_M07&lt;=Investors_Monthly[[#This Row],[Injection Start Date]]),"",Investors_Monthly[[#This Row],[Monthly Capital Committed]]),"")</f>
        <v/>
      </c>
      <c r="BE75" s="18" t="str">
        <f>IFERROR(IF(OR(FY04_M08&gt;=Investors_Monthly[[#This Row],[Injection Stop Date]],FY04_M08&lt;=Investors_Monthly[[#This Row],[Injection Start Date]]),"",Investors_Monthly[[#This Row],[Monthly Capital Committed]]),"")</f>
        <v/>
      </c>
      <c r="BF75" s="18" t="str">
        <f>IFERROR(IF(OR(FY04_M09&gt;=Investors_Monthly[[#This Row],[Injection Stop Date]],FY04_M09&lt;=Investors_Monthly[[#This Row],[Injection Start Date]]),"",Investors_Monthly[[#This Row],[Monthly Capital Committed]]),"")</f>
        <v/>
      </c>
      <c r="BG75" s="18" t="str">
        <f>IFERROR(IF(OR(FY04_M10&gt;=Investors_Monthly[[#This Row],[Injection Stop Date]],FY04_M10&lt;=Investors_Monthly[[#This Row],[Injection Start Date]]),"",Investors_Monthly[[#This Row],[Monthly Capital Committed]]),"")</f>
        <v/>
      </c>
      <c r="BH75" s="18" t="str">
        <f>IFERROR(IF(OR(FY04_M11&gt;=Investors_Monthly[[#This Row],[Injection Stop Date]],FY04_M11&lt;=Investors_Monthly[[#This Row],[Injection Start Date]]),"",Investors_Monthly[[#This Row],[Monthly Capital Committed]]),"")</f>
        <v/>
      </c>
      <c r="BI75" s="18" t="str">
        <f>IFERROR(IF(OR(FY04_M12&gt;=Investors_Monthly[[#This Row],[Injection Stop Date]],FY04_M12&lt;=Investors_Monthly[[#This Row],[Injection Start Date]]),"",Investors_Monthly[[#This Row],[Monthly Capital Committed]]),"")</f>
        <v/>
      </c>
      <c r="BJ75" s="18" t="str">
        <f>IFERROR(IF(OR(FY05_M01&gt;=Investors_Monthly[[#This Row],[Injection Stop Date]],FY05_M01&lt;=Investors_Monthly[[#This Row],[Injection Start Date]]),"",Investors_Monthly[[#This Row],[Monthly Capital Committed]]),"")</f>
        <v/>
      </c>
      <c r="BK75" s="18" t="str">
        <f>IFERROR(IF(OR(FY05_M02&gt;=Investors_Monthly[[#This Row],[Injection Stop Date]],FY05_M02&lt;=Investors_Monthly[[#This Row],[Injection Start Date]]),"",Investors_Monthly[[#This Row],[Monthly Capital Committed]]),"")</f>
        <v/>
      </c>
      <c r="BL75" s="18" t="str">
        <f>IFERROR(IF(OR(FY05_M03&gt;=Investors_Monthly[[#This Row],[Injection Stop Date]],FY05_M03&lt;=Investors_Monthly[[#This Row],[Injection Start Date]]),"",Investors_Monthly[[#This Row],[Monthly Capital Committed]]),"")</f>
        <v/>
      </c>
      <c r="BM75" s="18" t="str">
        <f>IFERROR(IF(OR(FY05_M04&gt;=Investors_Monthly[[#This Row],[Injection Stop Date]],FY05_M04&lt;=Investors_Monthly[[#This Row],[Injection Start Date]]),"",Investors_Monthly[[#This Row],[Monthly Capital Committed]]),"")</f>
        <v/>
      </c>
      <c r="BN75" s="18" t="str">
        <f>IFERROR(IF(OR(FY05_M05&gt;=Investors_Monthly[[#This Row],[Injection Stop Date]],FY05_M05&lt;=Investors_Monthly[[#This Row],[Injection Start Date]]),"",Investors_Monthly[[#This Row],[Monthly Capital Committed]]),"")</f>
        <v/>
      </c>
      <c r="BO75" s="18" t="str">
        <f>IFERROR(IF(OR(FY05_M06&gt;=Investors_Monthly[[#This Row],[Injection Stop Date]],FY05_M06&lt;=Investors_Monthly[[#This Row],[Injection Start Date]]),"",Investors_Monthly[[#This Row],[Monthly Capital Committed]]),"")</f>
        <v/>
      </c>
      <c r="BP75" s="18" t="str">
        <f>IFERROR(IF(OR(FY05_M07&gt;=Investors_Monthly[[#This Row],[Injection Stop Date]],FY05_M07&lt;=Investors_Monthly[[#This Row],[Injection Start Date]]),"",Investors_Monthly[[#This Row],[Monthly Capital Committed]]),"")</f>
        <v/>
      </c>
      <c r="BQ75" s="18" t="str">
        <f>IFERROR(IF(OR(FY05_M08&gt;=Investors_Monthly[[#This Row],[Injection Stop Date]],FY05_M08&lt;=Investors_Monthly[[#This Row],[Injection Start Date]]),"",Investors_Monthly[[#This Row],[Monthly Capital Committed]]),"")</f>
        <v/>
      </c>
      <c r="BR75" s="18" t="str">
        <f>IFERROR(IF(OR(FY05_M09&gt;=Investors_Monthly[[#This Row],[Injection Stop Date]],FY05_M09&lt;=Investors_Monthly[[#This Row],[Injection Start Date]]),"",Investors_Monthly[[#This Row],[Monthly Capital Committed]]),"")</f>
        <v/>
      </c>
      <c r="BS75" s="18" t="str">
        <f>IFERROR(IF(OR(FY05_M10&gt;=Investors_Monthly[[#This Row],[Injection Stop Date]],FY05_M10&lt;=Investors_Monthly[[#This Row],[Injection Start Date]]),"",Investors_Monthly[[#This Row],[Monthly Capital Committed]]),"")</f>
        <v/>
      </c>
      <c r="BT75" s="18" t="str">
        <f>IFERROR(IF(OR(FY05_M11&gt;=Investors_Monthly[[#This Row],[Injection Stop Date]],FY05_M11&lt;=Investors_Monthly[[#This Row],[Injection Start Date]]),"",Investors_Monthly[[#This Row],[Monthly Capital Committed]]),"")</f>
        <v/>
      </c>
      <c r="BU75" s="18" t="str">
        <f>IFERROR(IF(OR(FY05_M12&gt;=Investors_Monthly[[#This Row],[Injection Stop Date]],FY05_M12&lt;=Investors_Monthly[[#This Row],[Injection Start Date]]),"",Investors_Monthly[[#This Row],[Monthly Capital Committed]]),"")</f>
        <v/>
      </c>
      <c r="BV75" s="18" t="str">
        <f>IFERROR(IF(OR(FY06_M01&gt;=Investors_Monthly[[#This Row],[Injection Stop Date]],FY06_M01&lt;=Investors_Monthly[[#This Row],[Injection Start Date]]),"",Investors_Monthly[[#This Row],[Monthly Capital Committed]]),"")</f>
        <v/>
      </c>
      <c r="BW75" s="18" t="str">
        <f>IFERROR(IF(OR(FY06_M02&gt;=Investors_Monthly[[#This Row],[Injection Stop Date]],FY06_M02&lt;=Investors_Monthly[[#This Row],[Injection Start Date]]),"",Investors_Monthly[[#This Row],[Monthly Capital Committed]]),"")</f>
        <v/>
      </c>
      <c r="BX75" s="18" t="str">
        <f>IFERROR(IF(OR(FY06_M03&gt;=Investors_Monthly[[#This Row],[Injection Stop Date]],FY06_M03&lt;=Investors_Monthly[[#This Row],[Injection Start Date]]),"",Investors_Monthly[[#This Row],[Monthly Capital Committed]]),"")</f>
        <v/>
      </c>
      <c r="BY75" s="18" t="str">
        <f>IFERROR(IF(OR(FY06_M04&gt;=Investors_Monthly[[#This Row],[Injection Stop Date]],FY06_M04&lt;=Investors_Monthly[[#This Row],[Injection Start Date]]),"",Investors_Monthly[[#This Row],[Monthly Capital Committed]]),"")</f>
        <v/>
      </c>
      <c r="BZ75" s="18" t="str">
        <f>IFERROR(IF(OR(FY06_M05&gt;=Investors_Monthly[[#This Row],[Injection Stop Date]],FY06_M05&lt;=Investors_Monthly[[#This Row],[Injection Start Date]]),"",Investors_Monthly[[#This Row],[Monthly Capital Committed]]),"")</f>
        <v/>
      </c>
      <c r="CA75" s="18" t="str">
        <f>IFERROR(IF(OR(FY06_M06&gt;=Investors_Monthly[[#This Row],[Injection Stop Date]],FY06_M06&lt;=Investors_Monthly[[#This Row],[Injection Start Date]]),"",Investors_Monthly[[#This Row],[Monthly Capital Committed]]),"")</f>
        <v/>
      </c>
      <c r="CB75" s="18" t="str">
        <f>IFERROR(IF(OR(FY06_M07&gt;=Investors_Monthly[[#This Row],[Injection Stop Date]],FY06_M07&lt;=Investors_Monthly[[#This Row],[Injection Start Date]]),"",Investors_Monthly[[#This Row],[Monthly Capital Committed]]),"")</f>
        <v/>
      </c>
      <c r="CC75" s="18" t="str">
        <f>IFERROR(IF(OR(FY06_M08&gt;=Investors_Monthly[[#This Row],[Injection Stop Date]],FY06_M08&lt;=Investors_Monthly[[#This Row],[Injection Start Date]]),"",Investors_Monthly[[#This Row],[Monthly Capital Committed]]),"")</f>
        <v/>
      </c>
      <c r="CD75" s="18" t="str">
        <f>IFERROR(IF(OR(FY06_M09&gt;=Investors_Monthly[[#This Row],[Injection Stop Date]],FY06_M09&lt;=Investors_Monthly[[#This Row],[Injection Start Date]]),"",Investors_Monthly[[#This Row],[Monthly Capital Committed]]),"")</f>
        <v/>
      </c>
      <c r="CE75" s="18" t="str">
        <f>IFERROR(IF(OR(FY06_M10&gt;=Investors_Monthly[[#This Row],[Injection Stop Date]],FY06_M10&lt;=Investors_Monthly[[#This Row],[Injection Start Date]]),"",Investors_Monthly[[#This Row],[Monthly Capital Committed]]),"")</f>
        <v/>
      </c>
      <c r="CF75" s="18" t="str">
        <f>IFERROR(IF(OR(FY06_M11&gt;=Investors_Monthly[[#This Row],[Injection Stop Date]],FY06_M11&lt;=Investors_Monthly[[#This Row],[Injection Start Date]]),"",Investors_Monthly[[#This Row],[Monthly Capital Committed]]),"")</f>
        <v/>
      </c>
      <c r="CG75" s="18" t="str">
        <f>IFERROR(IF(OR(FY06_M12&gt;=Investors_Monthly[[#This Row],[Injection Stop Date]],FY06_M12&lt;=Investors_Monthly[[#This Row],[Injection Start Date]]),"",Investors_Monthly[[#This Row],[Monthly Capital Committed]]),"")</f>
        <v/>
      </c>
      <c r="CH75" s="18"/>
    </row>
    <row r="76" spans="2:86" x14ac:dyDescent="0.25">
      <c r="B76" s="6"/>
      <c r="C76" s="6" t="s">
        <v>169</v>
      </c>
      <c r="D76" s="6"/>
      <c r="E76" s="6"/>
      <c r="F76" s="48" t="str">
        <f>IF(ISBLANK(Investors_Monthly[[#This Row],[Injection Start Date]]),"",EOMONTH(Investors_Monthly[[#This Row],[Injection Start Date]],-1)+1)</f>
        <v/>
      </c>
      <c r="G76" s="6"/>
      <c r="H76" s="48" t="str">
        <f>IF(ISBLANK(Investors_Monthly[[#This Row],[Injection Start Date]]),"",EOMONTH(Investors_Monthly[[#This Row],[Injection Stop Date]],0))</f>
        <v/>
      </c>
      <c r="I76" s="10" t="str">
        <f>IF(ISBLANK(Investors_Monthly[[#This Row],[Injection Start Date]]),"",YEAR(Investors_Monthly[[#This Row],[Injection Start Date]]))</f>
        <v/>
      </c>
      <c r="J76" s="10" t="str">
        <f>IF(ISBLANK(Investors_Monthly[[#This Row],[Injection Start Date]]),"",MONTH(Investors_Monthly[[#This Row],[Injection Start Date]]))</f>
        <v/>
      </c>
      <c r="K76" s="28">
        <f>SUM(Investors_Monthly[[#This Row],[FY01_M01]:[FY06_M12]])</f>
        <v>0</v>
      </c>
      <c r="L76" s="28">
        <f>IF(Investors_Monthly[[#This Row],[Round]]="Round 1",Investors_Monthly[[#This Row],[Value in Round]]/Round1Price,IF(Investors_Monthly[[#This Row],[Round]]="Round 2",Investors_Monthly[[#This Row],[Value in Round]]/Round2Price,IF(Investors_Monthly[[#This Row],[Round]]="Round 3",Investors_Monthly[[#This Row],[Value in Round]]/Round3Price,IF(Investors_Monthly[[#This Row],[Round]]="Round 4",Investors_Monthly[[#This Row],[Value in Round]]/Round4Price,IF(Investors_Monthly[[#This Row],[Round]]="Round 5",Investors_Monthly[[#This Row],[Value in Round]]/Round5Price,IF(Investors_Monthly[[#This Row],[Round]]="Round 6",Investors_Monthly[[#This Row],[Value in Round]]/Round6Price,"error"))))))</f>
        <v>0</v>
      </c>
      <c r="M76" s="14">
        <f>IF(Investors_Monthly[[#This Row],[Round]]="Round 1",Investors_Monthly[[#This Row],[Value in Round]]/Evaluation1,IF(Investors_Monthly[[#This Row],[Round]]="Round 2",Investors_Monthly[[#This Row],[Value in Round]]/Evaluation2,IF(Investors_Monthly[[#This Row],[Round]]="Round 3",Investors_Monthly[[#This Row],[Value in Round]]/Evaluation3,IF(Investors_Monthly[[#This Row],[Round]]="Round 4",Investors_Monthly[[#This Row],[Value in Round]]/Evaluation4,IF(Investors_Monthly[[#This Row],[Round]]="Round 5",Investors_Monthly[[#This Row],[Value in Round]]/Evaluation5,IF(Investors_Monthly[[#This Row],[Round]]="Round 6",Investors_Monthly[[#This Row],[Value in Round]]/Evaluation6,"error"))))))</f>
        <v>0</v>
      </c>
      <c r="N76" s="10" t="str">
        <f>IFERROR(IF(OR(FY01_M01&gt;=Investors_Monthly[[#This Row],[EO_InjectionStopDate]],FY01_M01&lt;=Investors_Monthly[[#This Row],[EO_InjectionStartDate]]),"",Investors_Monthly[[#This Row],[Monthly Capital Committed]]),"")</f>
        <v/>
      </c>
      <c r="O76" s="10" t="str">
        <f>IFERROR(IF(OR(FY01_M02&gt;=Investors_Monthly[[#This Row],[EO_InjectionStopDate]],FY01_M02&lt;=Investors_Monthly[[#This Row],[EO_InjectionStartDate]]),"",Investors_Monthly[[#This Row],[Monthly Capital Committed]]),"")</f>
        <v/>
      </c>
      <c r="P76" s="10" t="str">
        <f>IFERROR(IF(OR(FY01_M03&gt;=Investors_Monthly[[#This Row],[Injection Stop Date]],FY01_M03&lt;=Investors_Monthly[[#This Row],[Injection Start Date]]),"",Investors_Monthly[[#This Row],[Monthly Capital Committed]]),"")</f>
        <v/>
      </c>
      <c r="Q76" s="10" t="str">
        <f>IFERROR(IF(OR(FY01_M04&gt;=Investors_Monthly[[#This Row],[Injection Stop Date]],FY01_M04&lt;=Investors_Monthly[[#This Row],[Injection Start Date]]),"",Investors_Monthly[[#This Row],[Monthly Capital Committed]]),"")</f>
        <v/>
      </c>
      <c r="R76" s="10" t="str">
        <f>IFERROR(IF(OR(FY01_M05&gt;=Investors_Monthly[[#This Row],[Injection Stop Date]],FY01_M05&lt;=Investors_Monthly[[#This Row],[Injection Start Date]]),"",Investors_Monthly[[#This Row],[Monthly Capital Committed]]),"")</f>
        <v/>
      </c>
      <c r="S76" s="10" t="str">
        <f>IFERROR(IF(OR(FY01_M06&gt;=Investors_Monthly[[#This Row],[Injection Stop Date]],FY01_M06&lt;=Investors_Monthly[[#This Row],[Injection Start Date]]),"",Investors_Monthly[[#This Row],[Monthly Capital Committed]]),"")</f>
        <v/>
      </c>
      <c r="T76" s="10" t="str">
        <f>IFERROR(IF(OR(FY01_M07&gt;=Investors_Monthly[[#This Row],[Injection Stop Date]],FY01_M07&lt;=Investors_Monthly[[#This Row],[Injection Start Date]]),"",Investors_Monthly[[#This Row],[Monthly Capital Committed]]),"")</f>
        <v/>
      </c>
      <c r="U76" s="10" t="str">
        <f>IFERROR(IF(OR(FY01_M08&gt;=Investors_Monthly[[#This Row],[Injection Stop Date]],FY01_M08&lt;=Investors_Monthly[[#This Row],[Injection Start Date]]),"",Investors_Monthly[[#This Row],[Monthly Capital Committed]]),"")</f>
        <v/>
      </c>
      <c r="V76" s="10" t="str">
        <f>IFERROR(IF(OR(FY01_M09&gt;=Investors_Monthly[[#This Row],[Injection Stop Date]],FY01_M09&lt;=Investors_Monthly[[#This Row],[Injection Start Date]]),"",Investors_Monthly[[#This Row],[Monthly Capital Committed]]),"")</f>
        <v/>
      </c>
      <c r="W76" s="10" t="str">
        <f>IFERROR(IF(OR(FY01_M10&gt;=Investors_Monthly[[#This Row],[Injection Stop Date]],FY01_M10&lt;=Investors_Monthly[[#This Row],[Injection Start Date]]),"",Investors_Monthly[[#This Row],[Monthly Capital Committed]]),"")</f>
        <v/>
      </c>
      <c r="X76" s="10" t="str">
        <f>IFERROR(IF(OR(FY01_M11&gt;=Investors_Monthly[[#This Row],[Injection Stop Date]],FY01_M11&lt;=Investors_Monthly[[#This Row],[Injection Start Date]]),"",Investors_Monthly[[#This Row],[Monthly Capital Committed]]),"")</f>
        <v/>
      </c>
      <c r="Y76" s="10" t="str">
        <f>IFERROR(IF(OR(FY01_M12&gt;=Investors_Monthly[[#This Row],[Injection Stop Date]],FY01_M12&lt;=Investors_Monthly[[#This Row],[Injection Start Date]]),"",Investors_Monthly[[#This Row],[Monthly Capital Committed]]),"")</f>
        <v/>
      </c>
      <c r="Z76" s="10" t="str">
        <f>IFERROR(IF(OR(FY02_M01&gt;=Investors_Monthly[[#This Row],[Injection Stop Date]],FY02_M01&lt;=Investors_Monthly[[#This Row],[Injection Start Date]]),"",Investors_Monthly[[#This Row],[Monthly Capital Committed]]),"")</f>
        <v/>
      </c>
      <c r="AA76" s="10" t="str">
        <f>IFERROR(IF(OR(FY02_M02&gt;=Investors_Monthly[[#This Row],[Injection Stop Date]],FY02_M02&lt;=Investors_Monthly[[#This Row],[Injection Start Date]]),"",Investors_Monthly[[#This Row],[Monthly Capital Committed]]),"")</f>
        <v/>
      </c>
      <c r="AB76" s="10" t="str">
        <f>IFERROR(IF(OR(FY02_M03&gt;=Investors_Monthly[[#This Row],[Injection Stop Date]],FY02_M03&lt;=Investors_Monthly[[#This Row],[Injection Start Date]]),"",Investors_Monthly[[#This Row],[Monthly Capital Committed]]),"")</f>
        <v/>
      </c>
      <c r="AC76" s="10" t="str">
        <f>IFERROR(IF(OR(FY02_M04&gt;=Investors_Monthly[[#This Row],[Injection Stop Date]],FY02_M04&lt;=Investors_Monthly[[#This Row],[Injection Start Date]]),"",Investors_Monthly[[#This Row],[Monthly Capital Committed]]),"")</f>
        <v/>
      </c>
      <c r="AD76" s="10" t="str">
        <f>IFERROR(IF(OR(FY02_M05&gt;=Investors_Monthly[[#This Row],[Injection Stop Date]],FY02_M05&lt;=Investors_Monthly[[#This Row],[Injection Start Date]]),"",Investors_Monthly[[#This Row],[Monthly Capital Committed]]),"")</f>
        <v/>
      </c>
      <c r="AE76" s="10" t="str">
        <f>IFERROR(IF(OR(FY02_M06&gt;=Investors_Monthly[[#This Row],[Injection Stop Date]],FY02_M06&lt;=Investors_Monthly[[#This Row],[Injection Start Date]]),"",Investors_Monthly[[#This Row],[Monthly Capital Committed]]),"")</f>
        <v/>
      </c>
      <c r="AF76" s="10" t="str">
        <f>IFERROR(IF(OR(FY02_M07&gt;=Investors_Monthly[[#This Row],[Injection Stop Date]],FY02_M07&lt;=Investors_Monthly[[#This Row],[Injection Start Date]]),"",Investors_Monthly[[#This Row],[Monthly Capital Committed]]),"")</f>
        <v/>
      </c>
      <c r="AG76" s="10" t="str">
        <f>IFERROR(IF(OR(FY02_M08&gt;=Investors_Monthly[[#This Row],[Injection Stop Date]],FY02_M08&lt;=Investors_Monthly[[#This Row],[Injection Start Date]]),"",Investors_Monthly[[#This Row],[Monthly Capital Committed]]),"")</f>
        <v/>
      </c>
      <c r="AH76" s="10" t="str">
        <f>IFERROR(IF(OR(FY02_M09&gt;=Investors_Monthly[[#This Row],[Injection Stop Date]],FY02_M09&lt;=Investors_Monthly[[#This Row],[Injection Start Date]]),"",Investors_Monthly[[#This Row],[Monthly Capital Committed]]),"")</f>
        <v/>
      </c>
      <c r="AI76" s="10" t="str">
        <f>IFERROR(IF(OR(FY02_M10&gt;=Investors_Monthly[[#This Row],[Injection Stop Date]],FY02_M10&lt;=Investors_Monthly[[#This Row],[Injection Start Date]]),"",Investors_Monthly[[#This Row],[Monthly Capital Committed]]),"")</f>
        <v/>
      </c>
      <c r="AJ76" s="10" t="str">
        <f>IFERROR(IF(OR(FY02_M11&gt;=Investors_Monthly[[#This Row],[Injection Stop Date]],FY02_M11&lt;=Investors_Monthly[[#This Row],[Injection Start Date]]),"",Investors_Monthly[[#This Row],[Monthly Capital Committed]]),"")</f>
        <v/>
      </c>
      <c r="AK76" s="10" t="str">
        <f>IFERROR(IF(OR(FY02_M12&gt;=Investors_Monthly[[#This Row],[Injection Stop Date]],FY02_M12&lt;=Investors_Monthly[[#This Row],[Injection Start Date]]),"",Investors_Monthly[[#This Row],[Monthly Capital Committed]]),"")</f>
        <v/>
      </c>
      <c r="AL76" s="10" t="str">
        <f>IFERROR(IF(OR(FY03_M01&gt;=Investors_Monthly[[#This Row],[Injection Stop Date]],FY03_M01&lt;=Investors_Monthly[[#This Row],[Injection Start Date]]),"",Investors_Monthly[[#This Row],[Monthly Capital Committed]]),"")</f>
        <v/>
      </c>
      <c r="AM76" s="10" t="str">
        <f>IFERROR(IF(OR(FY03_M02&gt;=Investors_Monthly[[#This Row],[Injection Stop Date]],FY03_M02&lt;=Investors_Monthly[[#This Row],[Injection Start Date]]),"",Investors_Monthly[[#This Row],[Monthly Capital Committed]]),"")</f>
        <v/>
      </c>
      <c r="AN76" s="10" t="str">
        <f>IFERROR(IF(OR(FY03_M03&gt;=Investors_Monthly[[#This Row],[Injection Stop Date]],FY03_M03&lt;=Investors_Monthly[[#This Row],[Injection Start Date]]),"",Investors_Monthly[[#This Row],[Monthly Capital Committed]]),"")</f>
        <v/>
      </c>
      <c r="AO76" s="10" t="str">
        <f>IFERROR(IF(OR(FY03_M04&gt;=Investors_Monthly[[#This Row],[Injection Stop Date]],FY03_M04&lt;=Investors_Monthly[[#This Row],[Injection Start Date]]),"",Investors_Monthly[[#This Row],[Monthly Capital Committed]]),"")</f>
        <v/>
      </c>
      <c r="AP76" s="10" t="str">
        <f>IFERROR(IF(OR(FY03_M05&gt;=Investors_Monthly[[#This Row],[Injection Stop Date]],FY03_M05&lt;=Investors_Monthly[[#This Row],[Injection Start Date]]),"",Investors_Monthly[[#This Row],[Monthly Capital Committed]]),"")</f>
        <v/>
      </c>
      <c r="AQ76" s="10" t="str">
        <f>IFERROR(IF(OR(FY03_M06&gt;=Investors_Monthly[[#This Row],[Injection Stop Date]],FY03_M06&lt;=Investors_Monthly[[#This Row],[Injection Start Date]]),"",Investors_Monthly[[#This Row],[Monthly Capital Committed]]),"")</f>
        <v/>
      </c>
      <c r="AR76" s="10" t="str">
        <f>IFERROR(IF(OR(FY03_M07&gt;=Investors_Monthly[[#This Row],[Injection Stop Date]],FY03_M07&lt;=Investors_Monthly[[#This Row],[Injection Start Date]]),"",Investors_Monthly[[#This Row],[Monthly Capital Committed]]),"")</f>
        <v/>
      </c>
      <c r="AS76" s="10" t="str">
        <f>IFERROR(IF(OR(FY03_M08&gt;=Investors_Monthly[[#This Row],[Injection Stop Date]],FY03_M08&lt;=Investors_Monthly[[#This Row],[Injection Start Date]]),"",Investors_Monthly[[#This Row],[Monthly Capital Committed]]),"")</f>
        <v/>
      </c>
      <c r="AT76" s="10" t="str">
        <f>IFERROR(IF(OR(FY03_M09&gt;=Investors_Monthly[[#This Row],[Injection Stop Date]],FY03_M09&lt;=Investors_Monthly[[#This Row],[Injection Start Date]]),"",Investors_Monthly[[#This Row],[Monthly Capital Committed]]),"")</f>
        <v/>
      </c>
      <c r="AU76" s="10" t="str">
        <f>IFERROR(IF(OR(FY03_M10&gt;=Investors_Monthly[[#This Row],[Injection Stop Date]],FY03_M10&lt;=Investors_Monthly[[#This Row],[Injection Start Date]]),"",Investors_Monthly[[#This Row],[Monthly Capital Committed]]),"")</f>
        <v/>
      </c>
      <c r="AV76" s="10" t="str">
        <f>IFERROR(IF(OR(FY03_M11&gt;=Investors_Monthly[[#This Row],[Injection Stop Date]],FY03_M11&lt;=Investors_Monthly[[#This Row],[Injection Start Date]]),"",Investors_Monthly[[#This Row],[Monthly Capital Committed]]),"")</f>
        <v/>
      </c>
      <c r="AW76" s="10" t="str">
        <f>IFERROR(IF(OR(FY03_M12&gt;=Investors_Monthly[[#This Row],[Injection Stop Date]],FY03_M12&lt;=Investors_Monthly[[#This Row],[Injection Start Date]]),"",Investors_Monthly[[#This Row],[Monthly Capital Committed]]),"")</f>
        <v/>
      </c>
      <c r="AX76" s="18" t="str" cm="1">
        <f t="array" ref="AX76">IFERROR(IF(OR(FY04_M1&gt;=Investors_Monthly[[#This Row],[Injection Stop Date]],FY04_M1&lt;=Investors_Monthly[[#This Row],[Injection Start Date]]),"",Investors_Monthly[[#This Row],[Monthly Capital Committed]]),"")</f>
        <v/>
      </c>
      <c r="AY76" s="18" t="str">
        <f>IFERROR(IF(OR(FY04_M02&gt;=Investors_Monthly[[#This Row],[Injection Stop Date]],FY04_M02&lt;=Investors_Monthly[[#This Row],[Injection Start Date]]),"",Investors_Monthly[[#This Row],[Monthly Capital Committed]]),"")</f>
        <v/>
      </c>
      <c r="AZ76" s="18" t="str">
        <f>IFERROR(IF(OR(FY04_M03&gt;=Investors_Monthly[[#This Row],[Injection Stop Date]],FY04_M03&lt;=Investors_Monthly[[#This Row],[Injection Start Date]]),"",Investors_Monthly[[#This Row],[Monthly Capital Committed]]),"")</f>
        <v/>
      </c>
      <c r="BA76" s="18" t="str">
        <f>IFERROR(IF(OR(FY04_M04&gt;=Investors_Monthly[[#This Row],[Injection Stop Date]],FY04_M04&lt;=Investors_Monthly[[#This Row],[Injection Start Date]]),"",Investors_Monthly[[#This Row],[Monthly Capital Committed]]),"")</f>
        <v/>
      </c>
      <c r="BB76" s="18" t="str">
        <f>IFERROR(IF(OR(FY04_M05&gt;=Investors_Monthly[[#This Row],[Injection Stop Date]],FY04_M05&lt;=Investors_Monthly[[#This Row],[Injection Start Date]]),"",Investors_Monthly[[#This Row],[Monthly Capital Committed]]),"")</f>
        <v/>
      </c>
      <c r="BC76" s="18" t="str">
        <f>IFERROR(IF(OR(FY04_M06&gt;=Investors_Monthly[[#This Row],[Injection Stop Date]],FY04_M06&lt;=Investors_Monthly[[#This Row],[Injection Start Date]]),"",Investors_Monthly[[#This Row],[Monthly Capital Committed]]),"")</f>
        <v/>
      </c>
      <c r="BD76" s="18" t="str">
        <f>IFERROR(IF(OR(FY04_M07&gt;=Investors_Monthly[[#This Row],[Injection Stop Date]],FY04_M07&lt;=Investors_Monthly[[#This Row],[Injection Start Date]]),"",Investors_Monthly[[#This Row],[Monthly Capital Committed]]),"")</f>
        <v/>
      </c>
      <c r="BE76" s="18" t="str">
        <f>IFERROR(IF(OR(FY04_M08&gt;=Investors_Monthly[[#This Row],[Injection Stop Date]],FY04_M08&lt;=Investors_Monthly[[#This Row],[Injection Start Date]]),"",Investors_Monthly[[#This Row],[Monthly Capital Committed]]),"")</f>
        <v/>
      </c>
      <c r="BF76" s="18" t="str">
        <f>IFERROR(IF(OR(FY04_M09&gt;=Investors_Monthly[[#This Row],[Injection Stop Date]],FY04_M09&lt;=Investors_Monthly[[#This Row],[Injection Start Date]]),"",Investors_Monthly[[#This Row],[Monthly Capital Committed]]),"")</f>
        <v/>
      </c>
      <c r="BG76" s="18" t="str">
        <f>IFERROR(IF(OR(FY04_M10&gt;=Investors_Monthly[[#This Row],[Injection Stop Date]],FY04_M10&lt;=Investors_Monthly[[#This Row],[Injection Start Date]]),"",Investors_Monthly[[#This Row],[Monthly Capital Committed]]),"")</f>
        <v/>
      </c>
      <c r="BH76" s="18" t="str">
        <f>IFERROR(IF(OR(FY04_M11&gt;=Investors_Monthly[[#This Row],[Injection Stop Date]],FY04_M11&lt;=Investors_Monthly[[#This Row],[Injection Start Date]]),"",Investors_Monthly[[#This Row],[Monthly Capital Committed]]),"")</f>
        <v/>
      </c>
      <c r="BI76" s="18" t="str">
        <f>IFERROR(IF(OR(FY04_M12&gt;=Investors_Monthly[[#This Row],[Injection Stop Date]],FY04_M12&lt;=Investors_Monthly[[#This Row],[Injection Start Date]]),"",Investors_Monthly[[#This Row],[Monthly Capital Committed]]),"")</f>
        <v/>
      </c>
      <c r="BJ76" s="18" t="str">
        <f>IFERROR(IF(OR(FY05_M01&gt;=Investors_Monthly[[#This Row],[Injection Stop Date]],FY05_M01&lt;=Investors_Monthly[[#This Row],[Injection Start Date]]),"",Investors_Monthly[[#This Row],[Monthly Capital Committed]]),"")</f>
        <v/>
      </c>
      <c r="BK76" s="18" t="str">
        <f>IFERROR(IF(OR(FY05_M02&gt;=Investors_Monthly[[#This Row],[Injection Stop Date]],FY05_M02&lt;=Investors_Monthly[[#This Row],[Injection Start Date]]),"",Investors_Monthly[[#This Row],[Monthly Capital Committed]]),"")</f>
        <v/>
      </c>
      <c r="BL76" s="18" t="str">
        <f>IFERROR(IF(OR(FY05_M03&gt;=Investors_Monthly[[#This Row],[Injection Stop Date]],FY05_M03&lt;=Investors_Monthly[[#This Row],[Injection Start Date]]),"",Investors_Monthly[[#This Row],[Monthly Capital Committed]]),"")</f>
        <v/>
      </c>
      <c r="BM76" s="18" t="str">
        <f>IFERROR(IF(OR(FY05_M04&gt;=Investors_Monthly[[#This Row],[Injection Stop Date]],FY05_M04&lt;=Investors_Monthly[[#This Row],[Injection Start Date]]),"",Investors_Monthly[[#This Row],[Monthly Capital Committed]]),"")</f>
        <v/>
      </c>
      <c r="BN76" s="18" t="str">
        <f>IFERROR(IF(OR(FY05_M05&gt;=Investors_Monthly[[#This Row],[Injection Stop Date]],FY05_M05&lt;=Investors_Monthly[[#This Row],[Injection Start Date]]),"",Investors_Monthly[[#This Row],[Monthly Capital Committed]]),"")</f>
        <v/>
      </c>
      <c r="BO76" s="18" t="str">
        <f>IFERROR(IF(OR(FY05_M06&gt;=Investors_Monthly[[#This Row],[Injection Stop Date]],FY05_M06&lt;=Investors_Monthly[[#This Row],[Injection Start Date]]),"",Investors_Monthly[[#This Row],[Monthly Capital Committed]]),"")</f>
        <v/>
      </c>
      <c r="BP76" s="18" t="str">
        <f>IFERROR(IF(OR(FY05_M07&gt;=Investors_Monthly[[#This Row],[Injection Stop Date]],FY05_M07&lt;=Investors_Monthly[[#This Row],[Injection Start Date]]),"",Investors_Monthly[[#This Row],[Monthly Capital Committed]]),"")</f>
        <v/>
      </c>
      <c r="BQ76" s="18" t="str">
        <f>IFERROR(IF(OR(FY05_M08&gt;=Investors_Monthly[[#This Row],[Injection Stop Date]],FY05_M08&lt;=Investors_Monthly[[#This Row],[Injection Start Date]]),"",Investors_Monthly[[#This Row],[Monthly Capital Committed]]),"")</f>
        <v/>
      </c>
      <c r="BR76" s="18" t="str">
        <f>IFERROR(IF(OR(FY05_M09&gt;=Investors_Monthly[[#This Row],[Injection Stop Date]],FY05_M09&lt;=Investors_Monthly[[#This Row],[Injection Start Date]]),"",Investors_Monthly[[#This Row],[Monthly Capital Committed]]),"")</f>
        <v/>
      </c>
      <c r="BS76" s="18" t="str">
        <f>IFERROR(IF(OR(FY05_M10&gt;=Investors_Monthly[[#This Row],[Injection Stop Date]],FY05_M10&lt;=Investors_Monthly[[#This Row],[Injection Start Date]]),"",Investors_Monthly[[#This Row],[Monthly Capital Committed]]),"")</f>
        <v/>
      </c>
      <c r="BT76" s="18" t="str">
        <f>IFERROR(IF(OR(FY05_M11&gt;=Investors_Monthly[[#This Row],[Injection Stop Date]],FY05_M11&lt;=Investors_Monthly[[#This Row],[Injection Start Date]]),"",Investors_Monthly[[#This Row],[Monthly Capital Committed]]),"")</f>
        <v/>
      </c>
      <c r="BU76" s="18" t="str">
        <f>IFERROR(IF(OR(FY05_M12&gt;=Investors_Monthly[[#This Row],[Injection Stop Date]],FY05_M12&lt;=Investors_Monthly[[#This Row],[Injection Start Date]]),"",Investors_Monthly[[#This Row],[Monthly Capital Committed]]),"")</f>
        <v/>
      </c>
      <c r="BV76" s="18" t="str">
        <f>IFERROR(IF(OR(FY06_M01&gt;=Investors_Monthly[[#This Row],[Injection Stop Date]],FY06_M01&lt;=Investors_Monthly[[#This Row],[Injection Start Date]]),"",Investors_Monthly[[#This Row],[Monthly Capital Committed]]),"")</f>
        <v/>
      </c>
      <c r="BW76" s="18" t="str">
        <f>IFERROR(IF(OR(FY06_M02&gt;=Investors_Monthly[[#This Row],[Injection Stop Date]],FY06_M02&lt;=Investors_Monthly[[#This Row],[Injection Start Date]]),"",Investors_Monthly[[#This Row],[Monthly Capital Committed]]),"")</f>
        <v/>
      </c>
      <c r="BX76" s="18" t="str">
        <f>IFERROR(IF(OR(FY06_M03&gt;=Investors_Monthly[[#This Row],[Injection Stop Date]],FY06_M03&lt;=Investors_Monthly[[#This Row],[Injection Start Date]]),"",Investors_Monthly[[#This Row],[Monthly Capital Committed]]),"")</f>
        <v/>
      </c>
      <c r="BY76" s="18" t="str">
        <f>IFERROR(IF(OR(FY06_M04&gt;=Investors_Monthly[[#This Row],[Injection Stop Date]],FY06_M04&lt;=Investors_Monthly[[#This Row],[Injection Start Date]]),"",Investors_Monthly[[#This Row],[Monthly Capital Committed]]),"")</f>
        <v/>
      </c>
      <c r="BZ76" s="18" t="str">
        <f>IFERROR(IF(OR(FY06_M05&gt;=Investors_Monthly[[#This Row],[Injection Stop Date]],FY06_M05&lt;=Investors_Monthly[[#This Row],[Injection Start Date]]),"",Investors_Monthly[[#This Row],[Monthly Capital Committed]]),"")</f>
        <v/>
      </c>
      <c r="CA76" s="18" t="str">
        <f>IFERROR(IF(OR(FY06_M06&gt;=Investors_Monthly[[#This Row],[Injection Stop Date]],FY06_M06&lt;=Investors_Monthly[[#This Row],[Injection Start Date]]),"",Investors_Monthly[[#This Row],[Monthly Capital Committed]]),"")</f>
        <v/>
      </c>
      <c r="CB76" s="18" t="str">
        <f>IFERROR(IF(OR(FY06_M07&gt;=Investors_Monthly[[#This Row],[Injection Stop Date]],FY06_M07&lt;=Investors_Monthly[[#This Row],[Injection Start Date]]),"",Investors_Monthly[[#This Row],[Monthly Capital Committed]]),"")</f>
        <v/>
      </c>
      <c r="CC76" s="18" t="str">
        <f>IFERROR(IF(OR(FY06_M08&gt;=Investors_Monthly[[#This Row],[Injection Stop Date]],FY06_M08&lt;=Investors_Monthly[[#This Row],[Injection Start Date]]),"",Investors_Monthly[[#This Row],[Monthly Capital Committed]]),"")</f>
        <v/>
      </c>
      <c r="CD76" s="18" t="str">
        <f>IFERROR(IF(OR(FY06_M09&gt;=Investors_Monthly[[#This Row],[Injection Stop Date]],FY06_M09&lt;=Investors_Monthly[[#This Row],[Injection Start Date]]),"",Investors_Monthly[[#This Row],[Monthly Capital Committed]]),"")</f>
        <v/>
      </c>
      <c r="CE76" s="18" t="str">
        <f>IFERROR(IF(OR(FY06_M10&gt;=Investors_Monthly[[#This Row],[Injection Stop Date]],FY06_M10&lt;=Investors_Monthly[[#This Row],[Injection Start Date]]),"",Investors_Monthly[[#This Row],[Monthly Capital Committed]]),"")</f>
        <v/>
      </c>
      <c r="CF76" s="18" t="str">
        <f>IFERROR(IF(OR(FY06_M11&gt;=Investors_Monthly[[#This Row],[Injection Stop Date]],FY06_M11&lt;=Investors_Monthly[[#This Row],[Injection Start Date]]),"",Investors_Monthly[[#This Row],[Monthly Capital Committed]]),"")</f>
        <v/>
      </c>
      <c r="CG76" s="18" t="str">
        <f>IFERROR(IF(OR(FY06_M12&gt;=Investors_Monthly[[#This Row],[Injection Stop Date]],FY06_M12&lt;=Investors_Monthly[[#This Row],[Injection Start Date]]),"",Investors_Monthly[[#This Row],[Monthly Capital Committed]]),"")</f>
        <v/>
      </c>
      <c r="CH76" s="18"/>
    </row>
    <row r="77" spans="2:86" x14ac:dyDescent="0.25">
      <c r="B77" s="6"/>
      <c r="C77" s="6" t="s">
        <v>169</v>
      </c>
      <c r="D77" s="6"/>
      <c r="E77" s="6"/>
      <c r="F77" s="48" t="str">
        <f>IF(ISBLANK(Investors_Monthly[[#This Row],[Injection Start Date]]),"",EOMONTH(Investors_Monthly[[#This Row],[Injection Start Date]],-1)+1)</f>
        <v/>
      </c>
      <c r="G77" s="6"/>
      <c r="H77" s="48" t="str">
        <f>IF(ISBLANK(Investors_Monthly[[#This Row],[Injection Start Date]]),"",EOMONTH(Investors_Monthly[[#This Row],[Injection Stop Date]],0))</f>
        <v/>
      </c>
      <c r="I77" s="10" t="str">
        <f>IF(ISBLANK(Investors_Monthly[[#This Row],[Injection Start Date]]),"",YEAR(Investors_Monthly[[#This Row],[Injection Start Date]]))</f>
        <v/>
      </c>
      <c r="J77" s="10" t="str">
        <f>IF(ISBLANK(Investors_Monthly[[#This Row],[Injection Start Date]]),"",MONTH(Investors_Monthly[[#This Row],[Injection Start Date]]))</f>
        <v/>
      </c>
      <c r="K77" s="28">
        <f>SUM(Investors_Monthly[[#This Row],[FY01_M01]:[FY06_M12]])</f>
        <v>0</v>
      </c>
      <c r="L77" s="28">
        <f>IF(Investors_Monthly[[#This Row],[Round]]="Round 1",Investors_Monthly[[#This Row],[Value in Round]]/Round1Price,IF(Investors_Monthly[[#This Row],[Round]]="Round 2",Investors_Monthly[[#This Row],[Value in Round]]/Round2Price,IF(Investors_Monthly[[#This Row],[Round]]="Round 3",Investors_Monthly[[#This Row],[Value in Round]]/Round3Price,IF(Investors_Monthly[[#This Row],[Round]]="Round 4",Investors_Monthly[[#This Row],[Value in Round]]/Round4Price,IF(Investors_Monthly[[#This Row],[Round]]="Round 5",Investors_Monthly[[#This Row],[Value in Round]]/Round5Price,IF(Investors_Monthly[[#This Row],[Round]]="Round 6",Investors_Monthly[[#This Row],[Value in Round]]/Round6Price,"error"))))))</f>
        <v>0</v>
      </c>
      <c r="M77" s="14">
        <f>IF(Investors_Monthly[[#This Row],[Round]]="Round 1",Investors_Monthly[[#This Row],[Value in Round]]/Evaluation1,IF(Investors_Monthly[[#This Row],[Round]]="Round 2",Investors_Monthly[[#This Row],[Value in Round]]/Evaluation2,IF(Investors_Monthly[[#This Row],[Round]]="Round 3",Investors_Monthly[[#This Row],[Value in Round]]/Evaluation3,IF(Investors_Monthly[[#This Row],[Round]]="Round 4",Investors_Monthly[[#This Row],[Value in Round]]/Evaluation4,IF(Investors_Monthly[[#This Row],[Round]]="Round 5",Investors_Monthly[[#This Row],[Value in Round]]/Evaluation5,IF(Investors_Monthly[[#This Row],[Round]]="Round 6",Investors_Monthly[[#This Row],[Value in Round]]/Evaluation6,"error"))))))</f>
        <v>0</v>
      </c>
      <c r="N77" s="10" t="str">
        <f>IFERROR(IF(OR(FY01_M01&gt;=Investors_Monthly[[#This Row],[EO_InjectionStopDate]],FY01_M01&lt;=Investors_Monthly[[#This Row],[EO_InjectionStartDate]]),"",Investors_Monthly[[#This Row],[Monthly Capital Committed]]),"")</f>
        <v/>
      </c>
      <c r="O77" s="10" t="str">
        <f>IFERROR(IF(OR(FY01_M02&gt;=Investors_Monthly[[#This Row],[EO_InjectionStopDate]],FY01_M02&lt;=Investors_Monthly[[#This Row],[EO_InjectionStartDate]]),"",Investors_Monthly[[#This Row],[Monthly Capital Committed]]),"")</f>
        <v/>
      </c>
      <c r="P77" s="10" t="str">
        <f>IFERROR(IF(OR(FY01_M03&gt;=Investors_Monthly[[#This Row],[Injection Stop Date]],FY01_M03&lt;=Investors_Monthly[[#This Row],[Injection Start Date]]),"",Investors_Monthly[[#This Row],[Monthly Capital Committed]]),"")</f>
        <v/>
      </c>
      <c r="Q77" s="10" t="str">
        <f>IFERROR(IF(OR(FY01_M04&gt;=Investors_Monthly[[#This Row],[Injection Stop Date]],FY01_M04&lt;=Investors_Monthly[[#This Row],[Injection Start Date]]),"",Investors_Monthly[[#This Row],[Monthly Capital Committed]]),"")</f>
        <v/>
      </c>
      <c r="R77" s="10" t="str">
        <f>IFERROR(IF(OR(FY01_M05&gt;=Investors_Monthly[[#This Row],[Injection Stop Date]],FY01_M05&lt;=Investors_Monthly[[#This Row],[Injection Start Date]]),"",Investors_Monthly[[#This Row],[Monthly Capital Committed]]),"")</f>
        <v/>
      </c>
      <c r="S77" s="10" t="str">
        <f>IFERROR(IF(OR(FY01_M06&gt;=Investors_Monthly[[#This Row],[Injection Stop Date]],FY01_M06&lt;=Investors_Monthly[[#This Row],[Injection Start Date]]),"",Investors_Monthly[[#This Row],[Monthly Capital Committed]]),"")</f>
        <v/>
      </c>
      <c r="T77" s="10" t="str">
        <f>IFERROR(IF(OR(FY01_M07&gt;=Investors_Monthly[[#This Row],[Injection Stop Date]],FY01_M07&lt;=Investors_Monthly[[#This Row],[Injection Start Date]]),"",Investors_Monthly[[#This Row],[Monthly Capital Committed]]),"")</f>
        <v/>
      </c>
      <c r="U77" s="10" t="str">
        <f>IFERROR(IF(OR(FY01_M08&gt;=Investors_Monthly[[#This Row],[Injection Stop Date]],FY01_M08&lt;=Investors_Monthly[[#This Row],[Injection Start Date]]),"",Investors_Monthly[[#This Row],[Monthly Capital Committed]]),"")</f>
        <v/>
      </c>
      <c r="V77" s="10" t="str">
        <f>IFERROR(IF(OR(FY01_M09&gt;=Investors_Monthly[[#This Row],[Injection Stop Date]],FY01_M09&lt;=Investors_Monthly[[#This Row],[Injection Start Date]]),"",Investors_Monthly[[#This Row],[Monthly Capital Committed]]),"")</f>
        <v/>
      </c>
      <c r="W77" s="10" t="str">
        <f>IFERROR(IF(OR(FY01_M10&gt;=Investors_Monthly[[#This Row],[Injection Stop Date]],FY01_M10&lt;=Investors_Monthly[[#This Row],[Injection Start Date]]),"",Investors_Monthly[[#This Row],[Monthly Capital Committed]]),"")</f>
        <v/>
      </c>
      <c r="X77" s="10" t="str">
        <f>IFERROR(IF(OR(FY01_M11&gt;=Investors_Monthly[[#This Row],[Injection Stop Date]],FY01_M11&lt;=Investors_Monthly[[#This Row],[Injection Start Date]]),"",Investors_Monthly[[#This Row],[Monthly Capital Committed]]),"")</f>
        <v/>
      </c>
      <c r="Y77" s="10" t="str">
        <f>IFERROR(IF(OR(FY01_M12&gt;=Investors_Monthly[[#This Row],[Injection Stop Date]],FY01_M12&lt;=Investors_Monthly[[#This Row],[Injection Start Date]]),"",Investors_Monthly[[#This Row],[Monthly Capital Committed]]),"")</f>
        <v/>
      </c>
      <c r="Z77" s="10" t="str">
        <f>IFERROR(IF(OR(FY02_M01&gt;=Investors_Monthly[[#This Row],[Injection Stop Date]],FY02_M01&lt;=Investors_Monthly[[#This Row],[Injection Start Date]]),"",Investors_Monthly[[#This Row],[Monthly Capital Committed]]),"")</f>
        <v/>
      </c>
      <c r="AA77" s="10" t="str">
        <f>IFERROR(IF(OR(FY02_M02&gt;=Investors_Monthly[[#This Row],[Injection Stop Date]],FY02_M02&lt;=Investors_Monthly[[#This Row],[Injection Start Date]]),"",Investors_Monthly[[#This Row],[Monthly Capital Committed]]),"")</f>
        <v/>
      </c>
      <c r="AB77" s="10" t="str">
        <f>IFERROR(IF(OR(FY02_M03&gt;=Investors_Monthly[[#This Row],[Injection Stop Date]],FY02_M03&lt;=Investors_Monthly[[#This Row],[Injection Start Date]]),"",Investors_Monthly[[#This Row],[Monthly Capital Committed]]),"")</f>
        <v/>
      </c>
      <c r="AC77" s="10" t="str">
        <f>IFERROR(IF(OR(FY02_M04&gt;=Investors_Monthly[[#This Row],[Injection Stop Date]],FY02_M04&lt;=Investors_Monthly[[#This Row],[Injection Start Date]]),"",Investors_Monthly[[#This Row],[Monthly Capital Committed]]),"")</f>
        <v/>
      </c>
      <c r="AD77" s="10" t="str">
        <f>IFERROR(IF(OR(FY02_M05&gt;=Investors_Monthly[[#This Row],[Injection Stop Date]],FY02_M05&lt;=Investors_Monthly[[#This Row],[Injection Start Date]]),"",Investors_Monthly[[#This Row],[Monthly Capital Committed]]),"")</f>
        <v/>
      </c>
      <c r="AE77" s="10" t="str">
        <f>IFERROR(IF(OR(FY02_M06&gt;=Investors_Monthly[[#This Row],[Injection Stop Date]],FY02_M06&lt;=Investors_Monthly[[#This Row],[Injection Start Date]]),"",Investors_Monthly[[#This Row],[Monthly Capital Committed]]),"")</f>
        <v/>
      </c>
      <c r="AF77" s="10" t="str">
        <f>IFERROR(IF(OR(FY02_M07&gt;=Investors_Monthly[[#This Row],[Injection Stop Date]],FY02_M07&lt;=Investors_Monthly[[#This Row],[Injection Start Date]]),"",Investors_Monthly[[#This Row],[Monthly Capital Committed]]),"")</f>
        <v/>
      </c>
      <c r="AG77" s="10" t="str">
        <f>IFERROR(IF(OR(FY02_M08&gt;=Investors_Monthly[[#This Row],[Injection Stop Date]],FY02_M08&lt;=Investors_Monthly[[#This Row],[Injection Start Date]]),"",Investors_Monthly[[#This Row],[Monthly Capital Committed]]),"")</f>
        <v/>
      </c>
      <c r="AH77" s="10" t="str">
        <f>IFERROR(IF(OR(FY02_M09&gt;=Investors_Monthly[[#This Row],[Injection Stop Date]],FY02_M09&lt;=Investors_Monthly[[#This Row],[Injection Start Date]]),"",Investors_Monthly[[#This Row],[Monthly Capital Committed]]),"")</f>
        <v/>
      </c>
      <c r="AI77" s="10" t="str">
        <f>IFERROR(IF(OR(FY02_M10&gt;=Investors_Monthly[[#This Row],[Injection Stop Date]],FY02_M10&lt;=Investors_Monthly[[#This Row],[Injection Start Date]]),"",Investors_Monthly[[#This Row],[Monthly Capital Committed]]),"")</f>
        <v/>
      </c>
      <c r="AJ77" s="10" t="str">
        <f>IFERROR(IF(OR(FY02_M11&gt;=Investors_Monthly[[#This Row],[Injection Stop Date]],FY02_M11&lt;=Investors_Monthly[[#This Row],[Injection Start Date]]),"",Investors_Monthly[[#This Row],[Monthly Capital Committed]]),"")</f>
        <v/>
      </c>
      <c r="AK77" s="10" t="str">
        <f>IFERROR(IF(OR(FY02_M12&gt;=Investors_Monthly[[#This Row],[Injection Stop Date]],FY02_M12&lt;=Investors_Monthly[[#This Row],[Injection Start Date]]),"",Investors_Monthly[[#This Row],[Monthly Capital Committed]]),"")</f>
        <v/>
      </c>
      <c r="AL77" s="10" t="str">
        <f>IFERROR(IF(OR(FY03_M01&gt;=Investors_Monthly[[#This Row],[Injection Stop Date]],FY03_M01&lt;=Investors_Monthly[[#This Row],[Injection Start Date]]),"",Investors_Monthly[[#This Row],[Monthly Capital Committed]]),"")</f>
        <v/>
      </c>
      <c r="AM77" s="10" t="str">
        <f>IFERROR(IF(OR(FY03_M02&gt;=Investors_Monthly[[#This Row],[Injection Stop Date]],FY03_M02&lt;=Investors_Monthly[[#This Row],[Injection Start Date]]),"",Investors_Monthly[[#This Row],[Monthly Capital Committed]]),"")</f>
        <v/>
      </c>
      <c r="AN77" s="10" t="str">
        <f>IFERROR(IF(OR(FY03_M03&gt;=Investors_Monthly[[#This Row],[Injection Stop Date]],FY03_M03&lt;=Investors_Monthly[[#This Row],[Injection Start Date]]),"",Investors_Monthly[[#This Row],[Monthly Capital Committed]]),"")</f>
        <v/>
      </c>
      <c r="AO77" s="10" t="str">
        <f>IFERROR(IF(OR(FY03_M04&gt;=Investors_Monthly[[#This Row],[Injection Stop Date]],FY03_M04&lt;=Investors_Monthly[[#This Row],[Injection Start Date]]),"",Investors_Monthly[[#This Row],[Monthly Capital Committed]]),"")</f>
        <v/>
      </c>
      <c r="AP77" s="10" t="str">
        <f>IFERROR(IF(OR(FY03_M05&gt;=Investors_Monthly[[#This Row],[Injection Stop Date]],FY03_M05&lt;=Investors_Monthly[[#This Row],[Injection Start Date]]),"",Investors_Monthly[[#This Row],[Monthly Capital Committed]]),"")</f>
        <v/>
      </c>
      <c r="AQ77" s="10" t="str">
        <f>IFERROR(IF(OR(FY03_M06&gt;=Investors_Monthly[[#This Row],[Injection Stop Date]],FY03_M06&lt;=Investors_Monthly[[#This Row],[Injection Start Date]]),"",Investors_Monthly[[#This Row],[Monthly Capital Committed]]),"")</f>
        <v/>
      </c>
      <c r="AR77" s="10" t="str">
        <f>IFERROR(IF(OR(FY03_M07&gt;=Investors_Monthly[[#This Row],[Injection Stop Date]],FY03_M07&lt;=Investors_Monthly[[#This Row],[Injection Start Date]]),"",Investors_Monthly[[#This Row],[Monthly Capital Committed]]),"")</f>
        <v/>
      </c>
      <c r="AS77" s="10" t="str">
        <f>IFERROR(IF(OR(FY03_M08&gt;=Investors_Monthly[[#This Row],[Injection Stop Date]],FY03_M08&lt;=Investors_Monthly[[#This Row],[Injection Start Date]]),"",Investors_Monthly[[#This Row],[Monthly Capital Committed]]),"")</f>
        <v/>
      </c>
      <c r="AT77" s="10" t="str">
        <f>IFERROR(IF(OR(FY03_M09&gt;=Investors_Monthly[[#This Row],[Injection Stop Date]],FY03_M09&lt;=Investors_Monthly[[#This Row],[Injection Start Date]]),"",Investors_Monthly[[#This Row],[Monthly Capital Committed]]),"")</f>
        <v/>
      </c>
      <c r="AU77" s="10" t="str">
        <f>IFERROR(IF(OR(FY03_M10&gt;=Investors_Monthly[[#This Row],[Injection Stop Date]],FY03_M10&lt;=Investors_Monthly[[#This Row],[Injection Start Date]]),"",Investors_Monthly[[#This Row],[Monthly Capital Committed]]),"")</f>
        <v/>
      </c>
      <c r="AV77" s="10" t="str">
        <f>IFERROR(IF(OR(FY03_M11&gt;=Investors_Monthly[[#This Row],[Injection Stop Date]],FY03_M11&lt;=Investors_Monthly[[#This Row],[Injection Start Date]]),"",Investors_Monthly[[#This Row],[Monthly Capital Committed]]),"")</f>
        <v/>
      </c>
      <c r="AW77" s="10" t="str">
        <f>IFERROR(IF(OR(FY03_M12&gt;=Investors_Monthly[[#This Row],[Injection Stop Date]],FY03_M12&lt;=Investors_Monthly[[#This Row],[Injection Start Date]]),"",Investors_Monthly[[#This Row],[Monthly Capital Committed]]),"")</f>
        <v/>
      </c>
      <c r="AX77" s="18" t="str" cm="1">
        <f t="array" ref="AX77">IFERROR(IF(OR(FY04_M1&gt;=Investors_Monthly[[#This Row],[Injection Stop Date]],FY04_M1&lt;=Investors_Monthly[[#This Row],[Injection Start Date]]),"",Investors_Monthly[[#This Row],[Monthly Capital Committed]]),"")</f>
        <v/>
      </c>
      <c r="AY77" s="18" t="str">
        <f>IFERROR(IF(OR(FY04_M02&gt;=Investors_Monthly[[#This Row],[Injection Stop Date]],FY04_M02&lt;=Investors_Monthly[[#This Row],[Injection Start Date]]),"",Investors_Monthly[[#This Row],[Monthly Capital Committed]]),"")</f>
        <v/>
      </c>
      <c r="AZ77" s="18" t="str">
        <f>IFERROR(IF(OR(FY04_M03&gt;=Investors_Monthly[[#This Row],[Injection Stop Date]],FY04_M03&lt;=Investors_Monthly[[#This Row],[Injection Start Date]]),"",Investors_Monthly[[#This Row],[Monthly Capital Committed]]),"")</f>
        <v/>
      </c>
      <c r="BA77" s="18" t="str">
        <f>IFERROR(IF(OR(FY04_M04&gt;=Investors_Monthly[[#This Row],[Injection Stop Date]],FY04_M04&lt;=Investors_Monthly[[#This Row],[Injection Start Date]]),"",Investors_Monthly[[#This Row],[Monthly Capital Committed]]),"")</f>
        <v/>
      </c>
      <c r="BB77" s="18" t="str">
        <f>IFERROR(IF(OR(FY04_M05&gt;=Investors_Monthly[[#This Row],[Injection Stop Date]],FY04_M05&lt;=Investors_Monthly[[#This Row],[Injection Start Date]]),"",Investors_Monthly[[#This Row],[Monthly Capital Committed]]),"")</f>
        <v/>
      </c>
      <c r="BC77" s="18" t="str">
        <f>IFERROR(IF(OR(FY04_M06&gt;=Investors_Monthly[[#This Row],[Injection Stop Date]],FY04_M06&lt;=Investors_Monthly[[#This Row],[Injection Start Date]]),"",Investors_Monthly[[#This Row],[Monthly Capital Committed]]),"")</f>
        <v/>
      </c>
      <c r="BD77" s="18" t="str">
        <f>IFERROR(IF(OR(FY04_M07&gt;=Investors_Monthly[[#This Row],[Injection Stop Date]],FY04_M07&lt;=Investors_Monthly[[#This Row],[Injection Start Date]]),"",Investors_Monthly[[#This Row],[Monthly Capital Committed]]),"")</f>
        <v/>
      </c>
      <c r="BE77" s="18" t="str">
        <f>IFERROR(IF(OR(FY04_M08&gt;=Investors_Monthly[[#This Row],[Injection Stop Date]],FY04_M08&lt;=Investors_Monthly[[#This Row],[Injection Start Date]]),"",Investors_Monthly[[#This Row],[Monthly Capital Committed]]),"")</f>
        <v/>
      </c>
      <c r="BF77" s="18" t="str">
        <f>IFERROR(IF(OR(FY04_M09&gt;=Investors_Monthly[[#This Row],[Injection Stop Date]],FY04_M09&lt;=Investors_Monthly[[#This Row],[Injection Start Date]]),"",Investors_Monthly[[#This Row],[Monthly Capital Committed]]),"")</f>
        <v/>
      </c>
      <c r="BG77" s="18" t="str">
        <f>IFERROR(IF(OR(FY04_M10&gt;=Investors_Monthly[[#This Row],[Injection Stop Date]],FY04_M10&lt;=Investors_Monthly[[#This Row],[Injection Start Date]]),"",Investors_Monthly[[#This Row],[Monthly Capital Committed]]),"")</f>
        <v/>
      </c>
      <c r="BH77" s="18" t="str">
        <f>IFERROR(IF(OR(FY04_M11&gt;=Investors_Monthly[[#This Row],[Injection Stop Date]],FY04_M11&lt;=Investors_Monthly[[#This Row],[Injection Start Date]]),"",Investors_Monthly[[#This Row],[Monthly Capital Committed]]),"")</f>
        <v/>
      </c>
      <c r="BI77" s="18" t="str">
        <f>IFERROR(IF(OR(FY04_M12&gt;=Investors_Monthly[[#This Row],[Injection Stop Date]],FY04_M12&lt;=Investors_Monthly[[#This Row],[Injection Start Date]]),"",Investors_Monthly[[#This Row],[Monthly Capital Committed]]),"")</f>
        <v/>
      </c>
      <c r="BJ77" s="18" t="str">
        <f>IFERROR(IF(OR(FY05_M01&gt;=Investors_Monthly[[#This Row],[Injection Stop Date]],FY05_M01&lt;=Investors_Monthly[[#This Row],[Injection Start Date]]),"",Investors_Monthly[[#This Row],[Monthly Capital Committed]]),"")</f>
        <v/>
      </c>
      <c r="BK77" s="18" t="str">
        <f>IFERROR(IF(OR(FY05_M02&gt;=Investors_Monthly[[#This Row],[Injection Stop Date]],FY05_M02&lt;=Investors_Monthly[[#This Row],[Injection Start Date]]),"",Investors_Monthly[[#This Row],[Monthly Capital Committed]]),"")</f>
        <v/>
      </c>
      <c r="BL77" s="18" t="str">
        <f>IFERROR(IF(OR(FY05_M03&gt;=Investors_Monthly[[#This Row],[Injection Stop Date]],FY05_M03&lt;=Investors_Monthly[[#This Row],[Injection Start Date]]),"",Investors_Monthly[[#This Row],[Monthly Capital Committed]]),"")</f>
        <v/>
      </c>
      <c r="BM77" s="18" t="str">
        <f>IFERROR(IF(OR(FY05_M04&gt;=Investors_Monthly[[#This Row],[Injection Stop Date]],FY05_M04&lt;=Investors_Monthly[[#This Row],[Injection Start Date]]),"",Investors_Monthly[[#This Row],[Monthly Capital Committed]]),"")</f>
        <v/>
      </c>
      <c r="BN77" s="18" t="str">
        <f>IFERROR(IF(OR(FY05_M05&gt;=Investors_Monthly[[#This Row],[Injection Stop Date]],FY05_M05&lt;=Investors_Monthly[[#This Row],[Injection Start Date]]),"",Investors_Monthly[[#This Row],[Monthly Capital Committed]]),"")</f>
        <v/>
      </c>
      <c r="BO77" s="18" t="str">
        <f>IFERROR(IF(OR(FY05_M06&gt;=Investors_Monthly[[#This Row],[Injection Stop Date]],FY05_M06&lt;=Investors_Monthly[[#This Row],[Injection Start Date]]),"",Investors_Monthly[[#This Row],[Monthly Capital Committed]]),"")</f>
        <v/>
      </c>
      <c r="BP77" s="18" t="str">
        <f>IFERROR(IF(OR(FY05_M07&gt;=Investors_Monthly[[#This Row],[Injection Stop Date]],FY05_M07&lt;=Investors_Monthly[[#This Row],[Injection Start Date]]),"",Investors_Monthly[[#This Row],[Monthly Capital Committed]]),"")</f>
        <v/>
      </c>
      <c r="BQ77" s="18" t="str">
        <f>IFERROR(IF(OR(FY05_M08&gt;=Investors_Monthly[[#This Row],[Injection Stop Date]],FY05_M08&lt;=Investors_Monthly[[#This Row],[Injection Start Date]]),"",Investors_Monthly[[#This Row],[Monthly Capital Committed]]),"")</f>
        <v/>
      </c>
      <c r="BR77" s="18" t="str">
        <f>IFERROR(IF(OR(FY05_M09&gt;=Investors_Monthly[[#This Row],[Injection Stop Date]],FY05_M09&lt;=Investors_Monthly[[#This Row],[Injection Start Date]]),"",Investors_Monthly[[#This Row],[Monthly Capital Committed]]),"")</f>
        <v/>
      </c>
      <c r="BS77" s="18" t="str">
        <f>IFERROR(IF(OR(FY05_M10&gt;=Investors_Monthly[[#This Row],[Injection Stop Date]],FY05_M10&lt;=Investors_Monthly[[#This Row],[Injection Start Date]]),"",Investors_Monthly[[#This Row],[Monthly Capital Committed]]),"")</f>
        <v/>
      </c>
      <c r="BT77" s="18" t="str">
        <f>IFERROR(IF(OR(FY05_M11&gt;=Investors_Monthly[[#This Row],[Injection Stop Date]],FY05_M11&lt;=Investors_Monthly[[#This Row],[Injection Start Date]]),"",Investors_Monthly[[#This Row],[Monthly Capital Committed]]),"")</f>
        <v/>
      </c>
      <c r="BU77" s="18" t="str">
        <f>IFERROR(IF(OR(FY05_M12&gt;=Investors_Monthly[[#This Row],[Injection Stop Date]],FY05_M12&lt;=Investors_Monthly[[#This Row],[Injection Start Date]]),"",Investors_Monthly[[#This Row],[Monthly Capital Committed]]),"")</f>
        <v/>
      </c>
      <c r="BV77" s="18" t="str">
        <f>IFERROR(IF(OR(FY06_M01&gt;=Investors_Monthly[[#This Row],[Injection Stop Date]],FY06_M01&lt;=Investors_Monthly[[#This Row],[Injection Start Date]]),"",Investors_Monthly[[#This Row],[Monthly Capital Committed]]),"")</f>
        <v/>
      </c>
      <c r="BW77" s="18" t="str">
        <f>IFERROR(IF(OR(FY06_M02&gt;=Investors_Monthly[[#This Row],[Injection Stop Date]],FY06_M02&lt;=Investors_Monthly[[#This Row],[Injection Start Date]]),"",Investors_Monthly[[#This Row],[Monthly Capital Committed]]),"")</f>
        <v/>
      </c>
      <c r="BX77" s="18" t="str">
        <f>IFERROR(IF(OR(FY06_M03&gt;=Investors_Monthly[[#This Row],[Injection Stop Date]],FY06_M03&lt;=Investors_Monthly[[#This Row],[Injection Start Date]]),"",Investors_Monthly[[#This Row],[Monthly Capital Committed]]),"")</f>
        <v/>
      </c>
      <c r="BY77" s="18" t="str">
        <f>IFERROR(IF(OR(FY06_M04&gt;=Investors_Monthly[[#This Row],[Injection Stop Date]],FY06_M04&lt;=Investors_Monthly[[#This Row],[Injection Start Date]]),"",Investors_Monthly[[#This Row],[Monthly Capital Committed]]),"")</f>
        <v/>
      </c>
      <c r="BZ77" s="18" t="str">
        <f>IFERROR(IF(OR(FY06_M05&gt;=Investors_Monthly[[#This Row],[Injection Stop Date]],FY06_M05&lt;=Investors_Monthly[[#This Row],[Injection Start Date]]),"",Investors_Monthly[[#This Row],[Monthly Capital Committed]]),"")</f>
        <v/>
      </c>
      <c r="CA77" s="18" t="str">
        <f>IFERROR(IF(OR(FY06_M06&gt;=Investors_Monthly[[#This Row],[Injection Stop Date]],FY06_M06&lt;=Investors_Monthly[[#This Row],[Injection Start Date]]),"",Investors_Monthly[[#This Row],[Monthly Capital Committed]]),"")</f>
        <v/>
      </c>
      <c r="CB77" s="18" t="str">
        <f>IFERROR(IF(OR(FY06_M07&gt;=Investors_Monthly[[#This Row],[Injection Stop Date]],FY06_M07&lt;=Investors_Monthly[[#This Row],[Injection Start Date]]),"",Investors_Monthly[[#This Row],[Monthly Capital Committed]]),"")</f>
        <v/>
      </c>
      <c r="CC77" s="18" t="str">
        <f>IFERROR(IF(OR(FY06_M08&gt;=Investors_Monthly[[#This Row],[Injection Stop Date]],FY06_M08&lt;=Investors_Monthly[[#This Row],[Injection Start Date]]),"",Investors_Monthly[[#This Row],[Monthly Capital Committed]]),"")</f>
        <v/>
      </c>
      <c r="CD77" s="18" t="str">
        <f>IFERROR(IF(OR(FY06_M09&gt;=Investors_Monthly[[#This Row],[Injection Stop Date]],FY06_M09&lt;=Investors_Monthly[[#This Row],[Injection Start Date]]),"",Investors_Monthly[[#This Row],[Monthly Capital Committed]]),"")</f>
        <v/>
      </c>
      <c r="CE77" s="18" t="str">
        <f>IFERROR(IF(OR(FY06_M10&gt;=Investors_Monthly[[#This Row],[Injection Stop Date]],FY06_M10&lt;=Investors_Monthly[[#This Row],[Injection Start Date]]),"",Investors_Monthly[[#This Row],[Monthly Capital Committed]]),"")</f>
        <v/>
      </c>
      <c r="CF77" s="18" t="str">
        <f>IFERROR(IF(OR(FY06_M11&gt;=Investors_Monthly[[#This Row],[Injection Stop Date]],FY06_M11&lt;=Investors_Monthly[[#This Row],[Injection Start Date]]),"",Investors_Monthly[[#This Row],[Monthly Capital Committed]]),"")</f>
        <v/>
      </c>
      <c r="CG77" s="18" t="str">
        <f>IFERROR(IF(OR(FY06_M12&gt;=Investors_Monthly[[#This Row],[Injection Stop Date]],FY06_M12&lt;=Investors_Monthly[[#This Row],[Injection Start Date]]),"",Investors_Monthly[[#This Row],[Monthly Capital Committed]]),"")</f>
        <v/>
      </c>
      <c r="CH77" s="18"/>
    </row>
    <row r="78" spans="2:86" x14ac:dyDescent="0.25">
      <c r="B78" s="6"/>
      <c r="C78" s="6" t="s">
        <v>169</v>
      </c>
      <c r="D78" s="6"/>
      <c r="E78" s="6"/>
      <c r="F78" s="48" t="str">
        <f>IF(ISBLANK(Investors_Monthly[[#This Row],[Injection Start Date]]),"",EOMONTH(Investors_Monthly[[#This Row],[Injection Start Date]],-1)+1)</f>
        <v/>
      </c>
      <c r="G78" s="6"/>
      <c r="H78" s="48" t="str">
        <f>IF(ISBLANK(Investors_Monthly[[#This Row],[Injection Start Date]]),"",EOMONTH(Investors_Monthly[[#This Row],[Injection Stop Date]],0))</f>
        <v/>
      </c>
      <c r="I78" s="10" t="str">
        <f>IF(ISBLANK(Investors_Monthly[[#This Row],[Injection Start Date]]),"",YEAR(Investors_Monthly[[#This Row],[Injection Start Date]]))</f>
        <v/>
      </c>
      <c r="J78" s="10" t="str">
        <f>IF(ISBLANK(Investors_Monthly[[#This Row],[Injection Start Date]]),"",MONTH(Investors_Monthly[[#This Row],[Injection Start Date]]))</f>
        <v/>
      </c>
      <c r="K78" s="28">
        <f>SUM(Investors_Monthly[[#This Row],[FY01_M01]:[FY06_M12]])</f>
        <v>0</v>
      </c>
      <c r="L78" s="28">
        <f>IF(Investors_Monthly[[#This Row],[Round]]="Round 1",Investors_Monthly[[#This Row],[Value in Round]]/Round1Price,IF(Investors_Monthly[[#This Row],[Round]]="Round 2",Investors_Monthly[[#This Row],[Value in Round]]/Round2Price,IF(Investors_Monthly[[#This Row],[Round]]="Round 3",Investors_Monthly[[#This Row],[Value in Round]]/Round3Price,IF(Investors_Monthly[[#This Row],[Round]]="Round 4",Investors_Monthly[[#This Row],[Value in Round]]/Round4Price,IF(Investors_Monthly[[#This Row],[Round]]="Round 5",Investors_Monthly[[#This Row],[Value in Round]]/Round5Price,IF(Investors_Monthly[[#This Row],[Round]]="Round 6",Investors_Monthly[[#This Row],[Value in Round]]/Round6Price,"error"))))))</f>
        <v>0</v>
      </c>
      <c r="M78" s="14">
        <f>IF(Investors_Monthly[[#This Row],[Round]]="Round 1",Investors_Monthly[[#This Row],[Value in Round]]/Evaluation1,IF(Investors_Monthly[[#This Row],[Round]]="Round 2",Investors_Monthly[[#This Row],[Value in Round]]/Evaluation2,IF(Investors_Monthly[[#This Row],[Round]]="Round 3",Investors_Monthly[[#This Row],[Value in Round]]/Evaluation3,IF(Investors_Monthly[[#This Row],[Round]]="Round 4",Investors_Monthly[[#This Row],[Value in Round]]/Evaluation4,IF(Investors_Monthly[[#This Row],[Round]]="Round 5",Investors_Monthly[[#This Row],[Value in Round]]/Evaluation5,IF(Investors_Monthly[[#This Row],[Round]]="Round 6",Investors_Monthly[[#This Row],[Value in Round]]/Evaluation6,"error"))))))</f>
        <v>0</v>
      </c>
      <c r="N78" s="10" t="str">
        <f>IFERROR(IF(OR(FY01_M01&gt;=Investors_Monthly[[#This Row],[EO_InjectionStopDate]],FY01_M01&lt;=Investors_Monthly[[#This Row],[EO_InjectionStartDate]]),"",Investors_Monthly[[#This Row],[Monthly Capital Committed]]),"")</f>
        <v/>
      </c>
      <c r="O78" s="10" t="str">
        <f>IFERROR(IF(OR(FY01_M02&gt;=Investors_Monthly[[#This Row],[EO_InjectionStopDate]],FY01_M02&lt;=Investors_Monthly[[#This Row],[EO_InjectionStartDate]]),"",Investors_Monthly[[#This Row],[Monthly Capital Committed]]),"")</f>
        <v/>
      </c>
      <c r="P78" s="10" t="str">
        <f>IFERROR(IF(OR(FY01_M03&gt;=Investors_Monthly[[#This Row],[Injection Stop Date]],FY01_M03&lt;=Investors_Monthly[[#This Row],[Injection Start Date]]),"",Investors_Monthly[[#This Row],[Monthly Capital Committed]]),"")</f>
        <v/>
      </c>
      <c r="Q78" s="10" t="str">
        <f>IFERROR(IF(OR(FY01_M04&gt;=Investors_Monthly[[#This Row],[Injection Stop Date]],FY01_M04&lt;=Investors_Monthly[[#This Row],[Injection Start Date]]),"",Investors_Monthly[[#This Row],[Monthly Capital Committed]]),"")</f>
        <v/>
      </c>
      <c r="R78" s="10" t="str">
        <f>IFERROR(IF(OR(FY01_M05&gt;=Investors_Monthly[[#This Row],[Injection Stop Date]],FY01_M05&lt;=Investors_Monthly[[#This Row],[Injection Start Date]]),"",Investors_Monthly[[#This Row],[Monthly Capital Committed]]),"")</f>
        <v/>
      </c>
      <c r="S78" s="10" t="str">
        <f>IFERROR(IF(OR(FY01_M06&gt;=Investors_Monthly[[#This Row],[Injection Stop Date]],FY01_M06&lt;=Investors_Monthly[[#This Row],[Injection Start Date]]),"",Investors_Monthly[[#This Row],[Monthly Capital Committed]]),"")</f>
        <v/>
      </c>
      <c r="T78" s="10" t="str">
        <f>IFERROR(IF(OR(FY01_M07&gt;=Investors_Monthly[[#This Row],[Injection Stop Date]],FY01_M07&lt;=Investors_Monthly[[#This Row],[Injection Start Date]]),"",Investors_Monthly[[#This Row],[Monthly Capital Committed]]),"")</f>
        <v/>
      </c>
      <c r="U78" s="10" t="str">
        <f>IFERROR(IF(OR(FY01_M08&gt;=Investors_Monthly[[#This Row],[Injection Stop Date]],FY01_M08&lt;=Investors_Monthly[[#This Row],[Injection Start Date]]),"",Investors_Monthly[[#This Row],[Monthly Capital Committed]]),"")</f>
        <v/>
      </c>
      <c r="V78" s="10" t="str">
        <f>IFERROR(IF(OR(FY01_M09&gt;=Investors_Monthly[[#This Row],[Injection Stop Date]],FY01_M09&lt;=Investors_Monthly[[#This Row],[Injection Start Date]]),"",Investors_Monthly[[#This Row],[Monthly Capital Committed]]),"")</f>
        <v/>
      </c>
      <c r="W78" s="10" t="str">
        <f>IFERROR(IF(OR(FY01_M10&gt;=Investors_Monthly[[#This Row],[Injection Stop Date]],FY01_M10&lt;=Investors_Monthly[[#This Row],[Injection Start Date]]),"",Investors_Monthly[[#This Row],[Monthly Capital Committed]]),"")</f>
        <v/>
      </c>
      <c r="X78" s="10" t="str">
        <f>IFERROR(IF(OR(FY01_M11&gt;=Investors_Monthly[[#This Row],[Injection Stop Date]],FY01_M11&lt;=Investors_Monthly[[#This Row],[Injection Start Date]]),"",Investors_Monthly[[#This Row],[Monthly Capital Committed]]),"")</f>
        <v/>
      </c>
      <c r="Y78" s="10" t="str">
        <f>IFERROR(IF(OR(FY01_M12&gt;=Investors_Monthly[[#This Row],[Injection Stop Date]],FY01_M12&lt;=Investors_Monthly[[#This Row],[Injection Start Date]]),"",Investors_Monthly[[#This Row],[Monthly Capital Committed]]),"")</f>
        <v/>
      </c>
      <c r="Z78" s="10" t="str">
        <f>IFERROR(IF(OR(FY02_M01&gt;=Investors_Monthly[[#This Row],[Injection Stop Date]],FY02_M01&lt;=Investors_Monthly[[#This Row],[Injection Start Date]]),"",Investors_Monthly[[#This Row],[Monthly Capital Committed]]),"")</f>
        <v/>
      </c>
      <c r="AA78" s="10" t="str">
        <f>IFERROR(IF(OR(FY02_M02&gt;=Investors_Monthly[[#This Row],[Injection Stop Date]],FY02_M02&lt;=Investors_Monthly[[#This Row],[Injection Start Date]]),"",Investors_Monthly[[#This Row],[Monthly Capital Committed]]),"")</f>
        <v/>
      </c>
      <c r="AB78" s="10" t="str">
        <f>IFERROR(IF(OR(FY02_M03&gt;=Investors_Monthly[[#This Row],[Injection Stop Date]],FY02_M03&lt;=Investors_Monthly[[#This Row],[Injection Start Date]]),"",Investors_Monthly[[#This Row],[Monthly Capital Committed]]),"")</f>
        <v/>
      </c>
      <c r="AC78" s="10" t="str">
        <f>IFERROR(IF(OR(FY02_M04&gt;=Investors_Monthly[[#This Row],[Injection Stop Date]],FY02_M04&lt;=Investors_Monthly[[#This Row],[Injection Start Date]]),"",Investors_Monthly[[#This Row],[Monthly Capital Committed]]),"")</f>
        <v/>
      </c>
      <c r="AD78" s="10" t="str">
        <f>IFERROR(IF(OR(FY02_M05&gt;=Investors_Monthly[[#This Row],[Injection Stop Date]],FY02_M05&lt;=Investors_Monthly[[#This Row],[Injection Start Date]]),"",Investors_Monthly[[#This Row],[Monthly Capital Committed]]),"")</f>
        <v/>
      </c>
      <c r="AE78" s="10" t="str">
        <f>IFERROR(IF(OR(FY02_M06&gt;=Investors_Monthly[[#This Row],[Injection Stop Date]],FY02_M06&lt;=Investors_Monthly[[#This Row],[Injection Start Date]]),"",Investors_Monthly[[#This Row],[Monthly Capital Committed]]),"")</f>
        <v/>
      </c>
      <c r="AF78" s="10" t="str">
        <f>IFERROR(IF(OR(FY02_M07&gt;=Investors_Monthly[[#This Row],[Injection Stop Date]],FY02_M07&lt;=Investors_Monthly[[#This Row],[Injection Start Date]]),"",Investors_Monthly[[#This Row],[Monthly Capital Committed]]),"")</f>
        <v/>
      </c>
      <c r="AG78" s="10" t="str">
        <f>IFERROR(IF(OR(FY02_M08&gt;=Investors_Monthly[[#This Row],[Injection Stop Date]],FY02_M08&lt;=Investors_Monthly[[#This Row],[Injection Start Date]]),"",Investors_Monthly[[#This Row],[Monthly Capital Committed]]),"")</f>
        <v/>
      </c>
      <c r="AH78" s="10" t="str">
        <f>IFERROR(IF(OR(FY02_M09&gt;=Investors_Monthly[[#This Row],[Injection Stop Date]],FY02_M09&lt;=Investors_Monthly[[#This Row],[Injection Start Date]]),"",Investors_Monthly[[#This Row],[Monthly Capital Committed]]),"")</f>
        <v/>
      </c>
      <c r="AI78" s="10" t="str">
        <f>IFERROR(IF(OR(FY02_M10&gt;=Investors_Monthly[[#This Row],[Injection Stop Date]],FY02_M10&lt;=Investors_Monthly[[#This Row],[Injection Start Date]]),"",Investors_Monthly[[#This Row],[Monthly Capital Committed]]),"")</f>
        <v/>
      </c>
      <c r="AJ78" s="10" t="str">
        <f>IFERROR(IF(OR(FY02_M11&gt;=Investors_Monthly[[#This Row],[Injection Stop Date]],FY02_M11&lt;=Investors_Monthly[[#This Row],[Injection Start Date]]),"",Investors_Monthly[[#This Row],[Monthly Capital Committed]]),"")</f>
        <v/>
      </c>
      <c r="AK78" s="10" t="str">
        <f>IFERROR(IF(OR(FY02_M12&gt;=Investors_Monthly[[#This Row],[Injection Stop Date]],FY02_M12&lt;=Investors_Monthly[[#This Row],[Injection Start Date]]),"",Investors_Monthly[[#This Row],[Monthly Capital Committed]]),"")</f>
        <v/>
      </c>
      <c r="AL78" s="10" t="str">
        <f>IFERROR(IF(OR(FY03_M01&gt;=Investors_Monthly[[#This Row],[Injection Stop Date]],FY03_M01&lt;=Investors_Monthly[[#This Row],[Injection Start Date]]),"",Investors_Monthly[[#This Row],[Monthly Capital Committed]]),"")</f>
        <v/>
      </c>
      <c r="AM78" s="10" t="str">
        <f>IFERROR(IF(OR(FY03_M02&gt;=Investors_Monthly[[#This Row],[Injection Stop Date]],FY03_M02&lt;=Investors_Monthly[[#This Row],[Injection Start Date]]),"",Investors_Monthly[[#This Row],[Monthly Capital Committed]]),"")</f>
        <v/>
      </c>
      <c r="AN78" s="10" t="str">
        <f>IFERROR(IF(OR(FY03_M03&gt;=Investors_Monthly[[#This Row],[Injection Stop Date]],FY03_M03&lt;=Investors_Monthly[[#This Row],[Injection Start Date]]),"",Investors_Monthly[[#This Row],[Monthly Capital Committed]]),"")</f>
        <v/>
      </c>
      <c r="AO78" s="10" t="str">
        <f>IFERROR(IF(OR(FY03_M04&gt;=Investors_Monthly[[#This Row],[Injection Stop Date]],FY03_M04&lt;=Investors_Monthly[[#This Row],[Injection Start Date]]),"",Investors_Monthly[[#This Row],[Monthly Capital Committed]]),"")</f>
        <v/>
      </c>
      <c r="AP78" s="10" t="str">
        <f>IFERROR(IF(OR(FY03_M05&gt;=Investors_Monthly[[#This Row],[Injection Stop Date]],FY03_M05&lt;=Investors_Monthly[[#This Row],[Injection Start Date]]),"",Investors_Monthly[[#This Row],[Monthly Capital Committed]]),"")</f>
        <v/>
      </c>
      <c r="AQ78" s="10" t="str">
        <f>IFERROR(IF(OR(FY03_M06&gt;=Investors_Monthly[[#This Row],[Injection Stop Date]],FY03_M06&lt;=Investors_Monthly[[#This Row],[Injection Start Date]]),"",Investors_Monthly[[#This Row],[Monthly Capital Committed]]),"")</f>
        <v/>
      </c>
      <c r="AR78" s="10" t="str">
        <f>IFERROR(IF(OR(FY03_M07&gt;=Investors_Monthly[[#This Row],[Injection Stop Date]],FY03_M07&lt;=Investors_Monthly[[#This Row],[Injection Start Date]]),"",Investors_Monthly[[#This Row],[Monthly Capital Committed]]),"")</f>
        <v/>
      </c>
      <c r="AS78" s="10" t="str">
        <f>IFERROR(IF(OR(FY03_M08&gt;=Investors_Monthly[[#This Row],[Injection Stop Date]],FY03_M08&lt;=Investors_Monthly[[#This Row],[Injection Start Date]]),"",Investors_Monthly[[#This Row],[Monthly Capital Committed]]),"")</f>
        <v/>
      </c>
      <c r="AT78" s="10" t="str">
        <f>IFERROR(IF(OR(FY03_M09&gt;=Investors_Monthly[[#This Row],[Injection Stop Date]],FY03_M09&lt;=Investors_Monthly[[#This Row],[Injection Start Date]]),"",Investors_Monthly[[#This Row],[Monthly Capital Committed]]),"")</f>
        <v/>
      </c>
      <c r="AU78" s="10" t="str">
        <f>IFERROR(IF(OR(FY03_M10&gt;=Investors_Monthly[[#This Row],[Injection Stop Date]],FY03_M10&lt;=Investors_Monthly[[#This Row],[Injection Start Date]]),"",Investors_Monthly[[#This Row],[Monthly Capital Committed]]),"")</f>
        <v/>
      </c>
      <c r="AV78" s="10" t="str">
        <f>IFERROR(IF(OR(FY03_M11&gt;=Investors_Monthly[[#This Row],[Injection Stop Date]],FY03_M11&lt;=Investors_Monthly[[#This Row],[Injection Start Date]]),"",Investors_Monthly[[#This Row],[Monthly Capital Committed]]),"")</f>
        <v/>
      </c>
      <c r="AW78" s="10" t="str">
        <f>IFERROR(IF(OR(FY03_M12&gt;=Investors_Monthly[[#This Row],[Injection Stop Date]],FY03_M12&lt;=Investors_Monthly[[#This Row],[Injection Start Date]]),"",Investors_Monthly[[#This Row],[Monthly Capital Committed]]),"")</f>
        <v/>
      </c>
      <c r="AX78" s="18" t="str" cm="1">
        <f t="array" ref="AX78">IFERROR(IF(OR(FY04_M1&gt;=Investors_Monthly[[#This Row],[Injection Stop Date]],FY04_M1&lt;=Investors_Monthly[[#This Row],[Injection Start Date]]),"",Investors_Monthly[[#This Row],[Monthly Capital Committed]]),"")</f>
        <v/>
      </c>
      <c r="AY78" s="18" t="str">
        <f>IFERROR(IF(OR(FY04_M02&gt;=Investors_Monthly[[#This Row],[Injection Stop Date]],FY04_M02&lt;=Investors_Monthly[[#This Row],[Injection Start Date]]),"",Investors_Monthly[[#This Row],[Monthly Capital Committed]]),"")</f>
        <v/>
      </c>
      <c r="AZ78" s="18" t="str">
        <f>IFERROR(IF(OR(FY04_M03&gt;=Investors_Monthly[[#This Row],[Injection Stop Date]],FY04_M03&lt;=Investors_Monthly[[#This Row],[Injection Start Date]]),"",Investors_Monthly[[#This Row],[Monthly Capital Committed]]),"")</f>
        <v/>
      </c>
      <c r="BA78" s="18" t="str">
        <f>IFERROR(IF(OR(FY04_M04&gt;=Investors_Monthly[[#This Row],[Injection Stop Date]],FY04_M04&lt;=Investors_Monthly[[#This Row],[Injection Start Date]]),"",Investors_Monthly[[#This Row],[Monthly Capital Committed]]),"")</f>
        <v/>
      </c>
      <c r="BB78" s="18" t="str">
        <f>IFERROR(IF(OR(FY04_M05&gt;=Investors_Monthly[[#This Row],[Injection Stop Date]],FY04_M05&lt;=Investors_Monthly[[#This Row],[Injection Start Date]]),"",Investors_Monthly[[#This Row],[Monthly Capital Committed]]),"")</f>
        <v/>
      </c>
      <c r="BC78" s="18" t="str">
        <f>IFERROR(IF(OR(FY04_M06&gt;=Investors_Monthly[[#This Row],[Injection Stop Date]],FY04_M06&lt;=Investors_Monthly[[#This Row],[Injection Start Date]]),"",Investors_Monthly[[#This Row],[Monthly Capital Committed]]),"")</f>
        <v/>
      </c>
      <c r="BD78" s="18" t="str">
        <f>IFERROR(IF(OR(FY04_M07&gt;=Investors_Monthly[[#This Row],[Injection Stop Date]],FY04_M07&lt;=Investors_Monthly[[#This Row],[Injection Start Date]]),"",Investors_Monthly[[#This Row],[Monthly Capital Committed]]),"")</f>
        <v/>
      </c>
      <c r="BE78" s="18" t="str">
        <f>IFERROR(IF(OR(FY04_M08&gt;=Investors_Monthly[[#This Row],[Injection Stop Date]],FY04_M08&lt;=Investors_Monthly[[#This Row],[Injection Start Date]]),"",Investors_Monthly[[#This Row],[Monthly Capital Committed]]),"")</f>
        <v/>
      </c>
      <c r="BF78" s="18" t="str">
        <f>IFERROR(IF(OR(FY04_M09&gt;=Investors_Monthly[[#This Row],[Injection Stop Date]],FY04_M09&lt;=Investors_Monthly[[#This Row],[Injection Start Date]]),"",Investors_Monthly[[#This Row],[Monthly Capital Committed]]),"")</f>
        <v/>
      </c>
      <c r="BG78" s="18" t="str">
        <f>IFERROR(IF(OR(FY04_M10&gt;=Investors_Monthly[[#This Row],[Injection Stop Date]],FY04_M10&lt;=Investors_Monthly[[#This Row],[Injection Start Date]]),"",Investors_Monthly[[#This Row],[Monthly Capital Committed]]),"")</f>
        <v/>
      </c>
      <c r="BH78" s="18" t="str">
        <f>IFERROR(IF(OR(FY04_M11&gt;=Investors_Monthly[[#This Row],[Injection Stop Date]],FY04_M11&lt;=Investors_Monthly[[#This Row],[Injection Start Date]]),"",Investors_Monthly[[#This Row],[Monthly Capital Committed]]),"")</f>
        <v/>
      </c>
      <c r="BI78" s="18" t="str">
        <f>IFERROR(IF(OR(FY04_M12&gt;=Investors_Monthly[[#This Row],[Injection Stop Date]],FY04_M12&lt;=Investors_Monthly[[#This Row],[Injection Start Date]]),"",Investors_Monthly[[#This Row],[Monthly Capital Committed]]),"")</f>
        <v/>
      </c>
      <c r="BJ78" s="18" t="str">
        <f>IFERROR(IF(OR(FY05_M01&gt;=Investors_Monthly[[#This Row],[Injection Stop Date]],FY05_M01&lt;=Investors_Monthly[[#This Row],[Injection Start Date]]),"",Investors_Monthly[[#This Row],[Monthly Capital Committed]]),"")</f>
        <v/>
      </c>
      <c r="BK78" s="18" t="str">
        <f>IFERROR(IF(OR(FY05_M02&gt;=Investors_Monthly[[#This Row],[Injection Stop Date]],FY05_M02&lt;=Investors_Monthly[[#This Row],[Injection Start Date]]),"",Investors_Monthly[[#This Row],[Monthly Capital Committed]]),"")</f>
        <v/>
      </c>
      <c r="BL78" s="18" t="str">
        <f>IFERROR(IF(OR(FY05_M03&gt;=Investors_Monthly[[#This Row],[Injection Stop Date]],FY05_M03&lt;=Investors_Monthly[[#This Row],[Injection Start Date]]),"",Investors_Monthly[[#This Row],[Monthly Capital Committed]]),"")</f>
        <v/>
      </c>
      <c r="BM78" s="18" t="str">
        <f>IFERROR(IF(OR(FY05_M04&gt;=Investors_Monthly[[#This Row],[Injection Stop Date]],FY05_M04&lt;=Investors_Monthly[[#This Row],[Injection Start Date]]),"",Investors_Monthly[[#This Row],[Monthly Capital Committed]]),"")</f>
        <v/>
      </c>
      <c r="BN78" s="18" t="str">
        <f>IFERROR(IF(OR(FY05_M05&gt;=Investors_Monthly[[#This Row],[Injection Stop Date]],FY05_M05&lt;=Investors_Monthly[[#This Row],[Injection Start Date]]),"",Investors_Monthly[[#This Row],[Monthly Capital Committed]]),"")</f>
        <v/>
      </c>
      <c r="BO78" s="18" t="str">
        <f>IFERROR(IF(OR(FY05_M06&gt;=Investors_Monthly[[#This Row],[Injection Stop Date]],FY05_M06&lt;=Investors_Monthly[[#This Row],[Injection Start Date]]),"",Investors_Monthly[[#This Row],[Monthly Capital Committed]]),"")</f>
        <v/>
      </c>
      <c r="BP78" s="18" t="str">
        <f>IFERROR(IF(OR(FY05_M07&gt;=Investors_Monthly[[#This Row],[Injection Stop Date]],FY05_M07&lt;=Investors_Monthly[[#This Row],[Injection Start Date]]),"",Investors_Monthly[[#This Row],[Monthly Capital Committed]]),"")</f>
        <v/>
      </c>
      <c r="BQ78" s="18" t="str">
        <f>IFERROR(IF(OR(FY05_M08&gt;=Investors_Monthly[[#This Row],[Injection Stop Date]],FY05_M08&lt;=Investors_Monthly[[#This Row],[Injection Start Date]]),"",Investors_Monthly[[#This Row],[Monthly Capital Committed]]),"")</f>
        <v/>
      </c>
      <c r="BR78" s="18" t="str">
        <f>IFERROR(IF(OR(FY05_M09&gt;=Investors_Monthly[[#This Row],[Injection Stop Date]],FY05_M09&lt;=Investors_Monthly[[#This Row],[Injection Start Date]]),"",Investors_Monthly[[#This Row],[Monthly Capital Committed]]),"")</f>
        <v/>
      </c>
      <c r="BS78" s="18" t="str">
        <f>IFERROR(IF(OR(FY05_M10&gt;=Investors_Monthly[[#This Row],[Injection Stop Date]],FY05_M10&lt;=Investors_Monthly[[#This Row],[Injection Start Date]]),"",Investors_Monthly[[#This Row],[Monthly Capital Committed]]),"")</f>
        <v/>
      </c>
      <c r="BT78" s="18" t="str">
        <f>IFERROR(IF(OR(FY05_M11&gt;=Investors_Monthly[[#This Row],[Injection Stop Date]],FY05_M11&lt;=Investors_Monthly[[#This Row],[Injection Start Date]]),"",Investors_Monthly[[#This Row],[Monthly Capital Committed]]),"")</f>
        <v/>
      </c>
      <c r="BU78" s="18" t="str">
        <f>IFERROR(IF(OR(FY05_M12&gt;=Investors_Monthly[[#This Row],[Injection Stop Date]],FY05_M12&lt;=Investors_Monthly[[#This Row],[Injection Start Date]]),"",Investors_Monthly[[#This Row],[Monthly Capital Committed]]),"")</f>
        <v/>
      </c>
      <c r="BV78" s="18" t="str">
        <f>IFERROR(IF(OR(FY06_M01&gt;=Investors_Monthly[[#This Row],[Injection Stop Date]],FY06_M01&lt;=Investors_Monthly[[#This Row],[Injection Start Date]]),"",Investors_Monthly[[#This Row],[Monthly Capital Committed]]),"")</f>
        <v/>
      </c>
      <c r="BW78" s="18" t="str">
        <f>IFERROR(IF(OR(FY06_M02&gt;=Investors_Monthly[[#This Row],[Injection Stop Date]],FY06_M02&lt;=Investors_Monthly[[#This Row],[Injection Start Date]]),"",Investors_Monthly[[#This Row],[Monthly Capital Committed]]),"")</f>
        <v/>
      </c>
      <c r="BX78" s="18" t="str">
        <f>IFERROR(IF(OR(FY06_M03&gt;=Investors_Monthly[[#This Row],[Injection Stop Date]],FY06_M03&lt;=Investors_Monthly[[#This Row],[Injection Start Date]]),"",Investors_Monthly[[#This Row],[Monthly Capital Committed]]),"")</f>
        <v/>
      </c>
      <c r="BY78" s="18" t="str">
        <f>IFERROR(IF(OR(FY06_M04&gt;=Investors_Monthly[[#This Row],[Injection Stop Date]],FY06_M04&lt;=Investors_Monthly[[#This Row],[Injection Start Date]]),"",Investors_Monthly[[#This Row],[Monthly Capital Committed]]),"")</f>
        <v/>
      </c>
      <c r="BZ78" s="18" t="str">
        <f>IFERROR(IF(OR(FY06_M05&gt;=Investors_Monthly[[#This Row],[Injection Stop Date]],FY06_M05&lt;=Investors_Monthly[[#This Row],[Injection Start Date]]),"",Investors_Monthly[[#This Row],[Monthly Capital Committed]]),"")</f>
        <v/>
      </c>
      <c r="CA78" s="18" t="str">
        <f>IFERROR(IF(OR(FY06_M06&gt;=Investors_Monthly[[#This Row],[Injection Stop Date]],FY06_M06&lt;=Investors_Monthly[[#This Row],[Injection Start Date]]),"",Investors_Monthly[[#This Row],[Monthly Capital Committed]]),"")</f>
        <v/>
      </c>
      <c r="CB78" s="18" t="str">
        <f>IFERROR(IF(OR(FY06_M07&gt;=Investors_Monthly[[#This Row],[Injection Stop Date]],FY06_M07&lt;=Investors_Monthly[[#This Row],[Injection Start Date]]),"",Investors_Monthly[[#This Row],[Monthly Capital Committed]]),"")</f>
        <v/>
      </c>
      <c r="CC78" s="18" t="str">
        <f>IFERROR(IF(OR(FY06_M08&gt;=Investors_Monthly[[#This Row],[Injection Stop Date]],FY06_M08&lt;=Investors_Monthly[[#This Row],[Injection Start Date]]),"",Investors_Monthly[[#This Row],[Monthly Capital Committed]]),"")</f>
        <v/>
      </c>
      <c r="CD78" s="18" t="str">
        <f>IFERROR(IF(OR(FY06_M09&gt;=Investors_Monthly[[#This Row],[Injection Stop Date]],FY06_M09&lt;=Investors_Monthly[[#This Row],[Injection Start Date]]),"",Investors_Monthly[[#This Row],[Monthly Capital Committed]]),"")</f>
        <v/>
      </c>
      <c r="CE78" s="18" t="str">
        <f>IFERROR(IF(OR(FY06_M10&gt;=Investors_Monthly[[#This Row],[Injection Stop Date]],FY06_M10&lt;=Investors_Monthly[[#This Row],[Injection Start Date]]),"",Investors_Monthly[[#This Row],[Monthly Capital Committed]]),"")</f>
        <v/>
      </c>
      <c r="CF78" s="18" t="str">
        <f>IFERROR(IF(OR(FY06_M11&gt;=Investors_Monthly[[#This Row],[Injection Stop Date]],FY06_M11&lt;=Investors_Monthly[[#This Row],[Injection Start Date]]),"",Investors_Monthly[[#This Row],[Monthly Capital Committed]]),"")</f>
        <v/>
      </c>
      <c r="CG78" s="18" t="str">
        <f>IFERROR(IF(OR(FY06_M12&gt;=Investors_Monthly[[#This Row],[Injection Stop Date]],FY06_M12&lt;=Investors_Monthly[[#This Row],[Injection Start Date]]),"",Investors_Monthly[[#This Row],[Monthly Capital Committed]]),"")</f>
        <v/>
      </c>
      <c r="CH78" s="18"/>
    </row>
    <row r="79" spans="2:86" x14ac:dyDescent="0.25">
      <c r="B79" s="6"/>
      <c r="C79" s="6" t="s">
        <v>169</v>
      </c>
      <c r="D79" s="6"/>
      <c r="E79" s="6"/>
      <c r="F79" s="48" t="str">
        <f>IF(ISBLANK(Investors_Monthly[[#This Row],[Injection Start Date]]),"",EOMONTH(Investors_Monthly[[#This Row],[Injection Start Date]],-1)+1)</f>
        <v/>
      </c>
      <c r="G79" s="6"/>
      <c r="H79" s="48" t="str">
        <f>IF(ISBLANK(Investors_Monthly[[#This Row],[Injection Start Date]]),"",EOMONTH(Investors_Monthly[[#This Row],[Injection Stop Date]],0))</f>
        <v/>
      </c>
      <c r="I79" s="10" t="str">
        <f>IF(ISBLANK(Investors_Monthly[[#This Row],[Injection Start Date]]),"",YEAR(Investors_Monthly[[#This Row],[Injection Start Date]]))</f>
        <v/>
      </c>
      <c r="J79" s="10" t="str">
        <f>IF(ISBLANK(Investors_Monthly[[#This Row],[Injection Start Date]]),"",MONTH(Investors_Monthly[[#This Row],[Injection Start Date]]))</f>
        <v/>
      </c>
      <c r="K79" s="28">
        <f>SUM(Investors_Monthly[[#This Row],[FY01_M01]:[FY06_M12]])</f>
        <v>0</v>
      </c>
      <c r="L79" s="28">
        <f>IF(Investors_Monthly[[#This Row],[Round]]="Round 1",Investors_Monthly[[#This Row],[Value in Round]]/Round1Price,IF(Investors_Monthly[[#This Row],[Round]]="Round 2",Investors_Monthly[[#This Row],[Value in Round]]/Round2Price,IF(Investors_Monthly[[#This Row],[Round]]="Round 3",Investors_Monthly[[#This Row],[Value in Round]]/Round3Price,IF(Investors_Monthly[[#This Row],[Round]]="Round 4",Investors_Monthly[[#This Row],[Value in Round]]/Round4Price,IF(Investors_Monthly[[#This Row],[Round]]="Round 5",Investors_Monthly[[#This Row],[Value in Round]]/Round5Price,IF(Investors_Monthly[[#This Row],[Round]]="Round 6",Investors_Monthly[[#This Row],[Value in Round]]/Round6Price,"error"))))))</f>
        <v>0</v>
      </c>
      <c r="M79" s="14">
        <f>IF(Investors_Monthly[[#This Row],[Round]]="Round 1",Investors_Monthly[[#This Row],[Value in Round]]/Evaluation1,IF(Investors_Monthly[[#This Row],[Round]]="Round 2",Investors_Monthly[[#This Row],[Value in Round]]/Evaluation2,IF(Investors_Monthly[[#This Row],[Round]]="Round 3",Investors_Monthly[[#This Row],[Value in Round]]/Evaluation3,IF(Investors_Monthly[[#This Row],[Round]]="Round 4",Investors_Monthly[[#This Row],[Value in Round]]/Evaluation4,IF(Investors_Monthly[[#This Row],[Round]]="Round 5",Investors_Monthly[[#This Row],[Value in Round]]/Evaluation5,IF(Investors_Monthly[[#This Row],[Round]]="Round 6",Investors_Monthly[[#This Row],[Value in Round]]/Evaluation6,"error"))))))</f>
        <v>0</v>
      </c>
      <c r="N79" s="10" t="str">
        <f>IFERROR(IF(OR(FY01_M01&gt;=Investors_Monthly[[#This Row],[EO_InjectionStopDate]],FY01_M01&lt;=Investors_Monthly[[#This Row],[EO_InjectionStartDate]]),"",Investors_Monthly[[#This Row],[Monthly Capital Committed]]),"")</f>
        <v/>
      </c>
      <c r="O79" s="10" t="str">
        <f>IFERROR(IF(OR(FY01_M02&gt;=Investors_Monthly[[#This Row],[EO_InjectionStopDate]],FY01_M02&lt;=Investors_Monthly[[#This Row],[EO_InjectionStartDate]]),"",Investors_Monthly[[#This Row],[Monthly Capital Committed]]),"")</f>
        <v/>
      </c>
      <c r="P79" s="10" t="str">
        <f>IFERROR(IF(OR(FY01_M03&gt;=Investors_Monthly[[#This Row],[Injection Stop Date]],FY01_M03&lt;=Investors_Monthly[[#This Row],[Injection Start Date]]),"",Investors_Monthly[[#This Row],[Monthly Capital Committed]]),"")</f>
        <v/>
      </c>
      <c r="Q79" s="10" t="str">
        <f>IFERROR(IF(OR(FY01_M04&gt;=Investors_Monthly[[#This Row],[Injection Stop Date]],FY01_M04&lt;=Investors_Monthly[[#This Row],[Injection Start Date]]),"",Investors_Monthly[[#This Row],[Monthly Capital Committed]]),"")</f>
        <v/>
      </c>
      <c r="R79" s="10" t="str">
        <f>IFERROR(IF(OR(FY01_M05&gt;=Investors_Monthly[[#This Row],[Injection Stop Date]],FY01_M05&lt;=Investors_Monthly[[#This Row],[Injection Start Date]]),"",Investors_Monthly[[#This Row],[Monthly Capital Committed]]),"")</f>
        <v/>
      </c>
      <c r="S79" s="10" t="str">
        <f>IFERROR(IF(OR(FY01_M06&gt;=Investors_Monthly[[#This Row],[Injection Stop Date]],FY01_M06&lt;=Investors_Monthly[[#This Row],[Injection Start Date]]),"",Investors_Monthly[[#This Row],[Monthly Capital Committed]]),"")</f>
        <v/>
      </c>
      <c r="T79" s="10" t="str">
        <f>IFERROR(IF(OR(FY01_M07&gt;=Investors_Monthly[[#This Row],[Injection Stop Date]],FY01_M07&lt;=Investors_Monthly[[#This Row],[Injection Start Date]]),"",Investors_Monthly[[#This Row],[Monthly Capital Committed]]),"")</f>
        <v/>
      </c>
      <c r="U79" s="10" t="str">
        <f>IFERROR(IF(OR(FY01_M08&gt;=Investors_Monthly[[#This Row],[Injection Stop Date]],FY01_M08&lt;=Investors_Monthly[[#This Row],[Injection Start Date]]),"",Investors_Monthly[[#This Row],[Monthly Capital Committed]]),"")</f>
        <v/>
      </c>
      <c r="V79" s="10" t="str">
        <f>IFERROR(IF(OR(FY01_M09&gt;=Investors_Monthly[[#This Row],[Injection Stop Date]],FY01_M09&lt;=Investors_Monthly[[#This Row],[Injection Start Date]]),"",Investors_Monthly[[#This Row],[Monthly Capital Committed]]),"")</f>
        <v/>
      </c>
      <c r="W79" s="10" t="str">
        <f>IFERROR(IF(OR(FY01_M10&gt;=Investors_Monthly[[#This Row],[Injection Stop Date]],FY01_M10&lt;=Investors_Monthly[[#This Row],[Injection Start Date]]),"",Investors_Monthly[[#This Row],[Monthly Capital Committed]]),"")</f>
        <v/>
      </c>
      <c r="X79" s="10" t="str">
        <f>IFERROR(IF(OR(FY01_M11&gt;=Investors_Monthly[[#This Row],[Injection Stop Date]],FY01_M11&lt;=Investors_Monthly[[#This Row],[Injection Start Date]]),"",Investors_Monthly[[#This Row],[Monthly Capital Committed]]),"")</f>
        <v/>
      </c>
      <c r="Y79" s="10" t="str">
        <f>IFERROR(IF(OR(FY01_M12&gt;=Investors_Monthly[[#This Row],[Injection Stop Date]],FY01_M12&lt;=Investors_Monthly[[#This Row],[Injection Start Date]]),"",Investors_Monthly[[#This Row],[Monthly Capital Committed]]),"")</f>
        <v/>
      </c>
      <c r="Z79" s="10" t="str">
        <f>IFERROR(IF(OR(FY02_M01&gt;=Investors_Monthly[[#This Row],[Injection Stop Date]],FY02_M01&lt;=Investors_Monthly[[#This Row],[Injection Start Date]]),"",Investors_Monthly[[#This Row],[Monthly Capital Committed]]),"")</f>
        <v/>
      </c>
      <c r="AA79" s="10" t="str">
        <f>IFERROR(IF(OR(FY02_M02&gt;=Investors_Monthly[[#This Row],[Injection Stop Date]],FY02_M02&lt;=Investors_Monthly[[#This Row],[Injection Start Date]]),"",Investors_Monthly[[#This Row],[Monthly Capital Committed]]),"")</f>
        <v/>
      </c>
      <c r="AB79" s="10" t="str">
        <f>IFERROR(IF(OR(FY02_M03&gt;=Investors_Monthly[[#This Row],[Injection Stop Date]],FY02_M03&lt;=Investors_Monthly[[#This Row],[Injection Start Date]]),"",Investors_Monthly[[#This Row],[Monthly Capital Committed]]),"")</f>
        <v/>
      </c>
      <c r="AC79" s="10" t="str">
        <f>IFERROR(IF(OR(FY02_M04&gt;=Investors_Monthly[[#This Row],[Injection Stop Date]],FY02_M04&lt;=Investors_Monthly[[#This Row],[Injection Start Date]]),"",Investors_Monthly[[#This Row],[Monthly Capital Committed]]),"")</f>
        <v/>
      </c>
      <c r="AD79" s="10" t="str">
        <f>IFERROR(IF(OR(FY02_M05&gt;=Investors_Monthly[[#This Row],[Injection Stop Date]],FY02_M05&lt;=Investors_Monthly[[#This Row],[Injection Start Date]]),"",Investors_Monthly[[#This Row],[Monthly Capital Committed]]),"")</f>
        <v/>
      </c>
      <c r="AE79" s="10" t="str">
        <f>IFERROR(IF(OR(FY02_M06&gt;=Investors_Monthly[[#This Row],[Injection Stop Date]],FY02_M06&lt;=Investors_Monthly[[#This Row],[Injection Start Date]]),"",Investors_Monthly[[#This Row],[Monthly Capital Committed]]),"")</f>
        <v/>
      </c>
      <c r="AF79" s="10" t="str">
        <f>IFERROR(IF(OR(FY02_M07&gt;=Investors_Monthly[[#This Row],[Injection Stop Date]],FY02_M07&lt;=Investors_Monthly[[#This Row],[Injection Start Date]]),"",Investors_Monthly[[#This Row],[Monthly Capital Committed]]),"")</f>
        <v/>
      </c>
      <c r="AG79" s="10" t="str">
        <f>IFERROR(IF(OR(FY02_M08&gt;=Investors_Monthly[[#This Row],[Injection Stop Date]],FY02_M08&lt;=Investors_Monthly[[#This Row],[Injection Start Date]]),"",Investors_Monthly[[#This Row],[Monthly Capital Committed]]),"")</f>
        <v/>
      </c>
      <c r="AH79" s="10" t="str">
        <f>IFERROR(IF(OR(FY02_M09&gt;=Investors_Monthly[[#This Row],[Injection Stop Date]],FY02_M09&lt;=Investors_Monthly[[#This Row],[Injection Start Date]]),"",Investors_Monthly[[#This Row],[Monthly Capital Committed]]),"")</f>
        <v/>
      </c>
      <c r="AI79" s="10" t="str">
        <f>IFERROR(IF(OR(FY02_M10&gt;=Investors_Monthly[[#This Row],[Injection Stop Date]],FY02_M10&lt;=Investors_Monthly[[#This Row],[Injection Start Date]]),"",Investors_Monthly[[#This Row],[Monthly Capital Committed]]),"")</f>
        <v/>
      </c>
      <c r="AJ79" s="10" t="str">
        <f>IFERROR(IF(OR(FY02_M11&gt;=Investors_Monthly[[#This Row],[Injection Stop Date]],FY02_M11&lt;=Investors_Monthly[[#This Row],[Injection Start Date]]),"",Investors_Monthly[[#This Row],[Monthly Capital Committed]]),"")</f>
        <v/>
      </c>
      <c r="AK79" s="10" t="str">
        <f>IFERROR(IF(OR(FY02_M12&gt;=Investors_Monthly[[#This Row],[Injection Stop Date]],FY02_M12&lt;=Investors_Monthly[[#This Row],[Injection Start Date]]),"",Investors_Monthly[[#This Row],[Monthly Capital Committed]]),"")</f>
        <v/>
      </c>
      <c r="AL79" s="10" t="str">
        <f>IFERROR(IF(OR(FY03_M01&gt;=Investors_Monthly[[#This Row],[Injection Stop Date]],FY03_M01&lt;=Investors_Monthly[[#This Row],[Injection Start Date]]),"",Investors_Monthly[[#This Row],[Monthly Capital Committed]]),"")</f>
        <v/>
      </c>
      <c r="AM79" s="10" t="str">
        <f>IFERROR(IF(OR(FY03_M02&gt;=Investors_Monthly[[#This Row],[Injection Stop Date]],FY03_M02&lt;=Investors_Monthly[[#This Row],[Injection Start Date]]),"",Investors_Monthly[[#This Row],[Monthly Capital Committed]]),"")</f>
        <v/>
      </c>
      <c r="AN79" s="10" t="str">
        <f>IFERROR(IF(OR(FY03_M03&gt;=Investors_Monthly[[#This Row],[Injection Stop Date]],FY03_M03&lt;=Investors_Monthly[[#This Row],[Injection Start Date]]),"",Investors_Monthly[[#This Row],[Monthly Capital Committed]]),"")</f>
        <v/>
      </c>
      <c r="AO79" s="10" t="str">
        <f>IFERROR(IF(OR(FY03_M04&gt;=Investors_Monthly[[#This Row],[Injection Stop Date]],FY03_M04&lt;=Investors_Monthly[[#This Row],[Injection Start Date]]),"",Investors_Monthly[[#This Row],[Monthly Capital Committed]]),"")</f>
        <v/>
      </c>
      <c r="AP79" s="10" t="str">
        <f>IFERROR(IF(OR(FY03_M05&gt;=Investors_Monthly[[#This Row],[Injection Stop Date]],FY03_M05&lt;=Investors_Monthly[[#This Row],[Injection Start Date]]),"",Investors_Monthly[[#This Row],[Monthly Capital Committed]]),"")</f>
        <v/>
      </c>
      <c r="AQ79" s="10" t="str">
        <f>IFERROR(IF(OR(FY03_M06&gt;=Investors_Monthly[[#This Row],[Injection Stop Date]],FY03_M06&lt;=Investors_Monthly[[#This Row],[Injection Start Date]]),"",Investors_Monthly[[#This Row],[Monthly Capital Committed]]),"")</f>
        <v/>
      </c>
      <c r="AR79" s="10" t="str">
        <f>IFERROR(IF(OR(FY03_M07&gt;=Investors_Monthly[[#This Row],[Injection Stop Date]],FY03_M07&lt;=Investors_Monthly[[#This Row],[Injection Start Date]]),"",Investors_Monthly[[#This Row],[Monthly Capital Committed]]),"")</f>
        <v/>
      </c>
      <c r="AS79" s="10" t="str">
        <f>IFERROR(IF(OR(FY03_M08&gt;=Investors_Monthly[[#This Row],[Injection Stop Date]],FY03_M08&lt;=Investors_Monthly[[#This Row],[Injection Start Date]]),"",Investors_Monthly[[#This Row],[Monthly Capital Committed]]),"")</f>
        <v/>
      </c>
      <c r="AT79" s="10" t="str">
        <f>IFERROR(IF(OR(FY03_M09&gt;=Investors_Monthly[[#This Row],[Injection Stop Date]],FY03_M09&lt;=Investors_Monthly[[#This Row],[Injection Start Date]]),"",Investors_Monthly[[#This Row],[Monthly Capital Committed]]),"")</f>
        <v/>
      </c>
      <c r="AU79" s="10" t="str">
        <f>IFERROR(IF(OR(FY03_M10&gt;=Investors_Monthly[[#This Row],[Injection Stop Date]],FY03_M10&lt;=Investors_Monthly[[#This Row],[Injection Start Date]]),"",Investors_Monthly[[#This Row],[Monthly Capital Committed]]),"")</f>
        <v/>
      </c>
      <c r="AV79" s="10" t="str">
        <f>IFERROR(IF(OR(FY03_M11&gt;=Investors_Monthly[[#This Row],[Injection Stop Date]],FY03_M11&lt;=Investors_Monthly[[#This Row],[Injection Start Date]]),"",Investors_Monthly[[#This Row],[Monthly Capital Committed]]),"")</f>
        <v/>
      </c>
      <c r="AW79" s="10" t="str">
        <f>IFERROR(IF(OR(FY03_M12&gt;=Investors_Monthly[[#This Row],[Injection Stop Date]],FY03_M12&lt;=Investors_Monthly[[#This Row],[Injection Start Date]]),"",Investors_Monthly[[#This Row],[Monthly Capital Committed]]),"")</f>
        <v/>
      </c>
      <c r="AX79" s="18" t="str" cm="1">
        <f t="array" ref="AX79">IFERROR(IF(OR(FY04_M1&gt;=Investors_Monthly[[#This Row],[Injection Stop Date]],FY04_M1&lt;=Investors_Monthly[[#This Row],[Injection Start Date]]),"",Investors_Monthly[[#This Row],[Monthly Capital Committed]]),"")</f>
        <v/>
      </c>
      <c r="AY79" s="18" t="str">
        <f>IFERROR(IF(OR(FY04_M02&gt;=Investors_Monthly[[#This Row],[Injection Stop Date]],FY04_M02&lt;=Investors_Monthly[[#This Row],[Injection Start Date]]),"",Investors_Monthly[[#This Row],[Monthly Capital Committed]]),"")</f>
        <v/>
      </c>
      <c r="AZ79" s="18" t="str">
        <f>IFERROR(IF(OR(FY04_M03&gt;=Investors_Monthly[[#This Row],[Injection Stop Date]],FY04_M03&lt;=Investors_Monthly[[#This Row],[Injection Start Date]]),"",Investors_Monthly[[#This Row],[Monthly Capital Committed]]),"")</f>
        <v/>
      </c>
      <c r="BA79" s="18" t="str">
        <f>IFERROR(IF(OR(FY04_M04&gt;=Investors_Monthly[[#This Row],[Injection Stop Date]],FY04_M04&lt;=Investors_Monthly[[#This Row],[Injection Start Date]]),"",Investors_Monthly[[#This Row],[Monthly Capital Committed]]),"")</f>
        <v/>
      </c>
      <c r="BB79" s="18" t="str">
        <f>IFERROR(IF(OR(FY04_M05&gt;=Investors_Monthly[[#This Row],[Injection Stop Date]],FY04_M05&lt;=Investors_Monthly[[#This Row],[Injection Start Date]]),"",Investors_Monthly[[#This Row],[Monthly Capital Committed]]),"")</f>
        <v/>
      </c>
      <c r="BC79" s="18" t="str">
        <f>IFERROR(IF(OR(FY04_M06&gt;=Investors_Monthly[[#This Row],[Injection Stop Date]],FY04_M06&lt;=Investors_Monthly[[#This Row],[Injection Start Date]]),"",Investors_Monthly[[#This Row],[Monthly Capital Committed]]),"")</f>
        <v/>
      </c>
      <c r="BD79" s="18" t="str">
        <f>IFERROR(IF(OR(FY04_M07&gt;=Investors_Monthly[[#This Row],[Injection Stop Date]],FY04_M07&lt;=Investors_Monthly[[#This Row],[Injection Start Date]]),"",Investors_Monthly[[#This Row],[Monthly Capital Committed]]),"")</f>
        <v/>
      </c>
      <c r="BE79" s="18" t="str">
        <f>IFERROR(IF(OR(FY04_M08&gt;=Investors_Monthly[[#This Row],[Injection Stop Date]],FY04_M08&lt;=Investors_Monthly[[#This Row],[Injection Start Date]]),"",Investors_Monthly[[#This Row],[Monthly Capital Committed]]),"")</f>
        <v/>
      </c>
      <c r="BF79" s="18" t="str">
        <f>IFERROR(IF(OR(FY04_M09&gt;=Investors_Monthly[[#This Row],[Injection Stop Date]],FY04_M09&lt;=Investors_Monthly[[#This Row],[Injection Start Date]]),"",Investors_Monthly[[#This Row],[Monthly Capital Committed]]),"")</f>
        <v/>
      </c>
      <c r="BG79" s="18" t="str">
        <f>IFERROR(IF(OR(FY04_M10&gt;=Investors_Monthly[[#This Row],[Injection Stop Date]],FY04_M10&lt;=Investors_Monthly[[#This Row],[Injection Start Date]]),"",Investors_Monthly[[#This Row],[Monthly Capital Committed]]),"")</f>
        <v/>
      </c>
      <c r="BH79" s="18" t="str">
        <f>IFERROR(IF(OR(FY04_M11&gt;=Investors_Monthly[[#This Row],[Injection Stop Date]],FY04_M11&lt;=Investors_Monthly[[#This Row],[Injection Start Date]]),"",Investors_Monthly[[#This Row],[Monthly Capital Committed]]),"")</f>
        <v/>
      </c>
      <c r="BI79" s="18" t="str">
        <f>IFERROR(IF(OR(FY04_M12&gt;=Investors_Monthly[[#This Row],[Injection Stop Date]],FY04_M12&lt;=Investors_Monthly[[#This Row],[Injection Start Date]]),"",Investors_Monthly[[#This Row],[Monthly Capital Committed]]),"")</f>
        <v/>
      </c>
      <c r="BJ79" s="18" t="str">
        <f>IFERROR(IF(OR(FY05_M01&gt;=Investors_Monthly[[#This Row],[Injection Stop Date]],FY05_M01&lt;=Investors_Monthly[[#This Row],[Injection Start Date]]),"",Investors_Monthly[[#This Row],[Monthly Capital Committed]]),"")</f>
        <v/>
      </c>
      <c r="BK79" s="18" t="str">
        <f>IFERROR(IF(OR(FY05_M02&gt;=Investors_Monthly[[#This Row],[Injection Stop Date]],FY05_M02&lt;=Investors_Monthly[[#This Row],[Injection Start Date]]),"",Investors_Monthly[[#This Row],[Monthly Capital Committed]]),"")</f>
        <v/>
      </c>
      <c r="BL79" s="18" t="str">
        <f>IFERROR(IF(OR(FY05_M03&gt;=Investors_Monthly[[#This Row],[Injection Stop Date]],FY05_M03&lt;=Investors_Monthly[[#This Row],[Injection Start Date]]),"",Investors_Monthly[[#This Row],[Monthly Capital Committed]]),"")</f>
        <v/>
      </c>
      <c r="BM79" s="18" t="str">
        <f>IFERROR(IF(OR(FY05_M04&gt;=Investors_Monthly[[#This Row],[Injection Stop Date]],FY05_M04&lt;=Investors_Monthly[[#This Row],[Injection Start Date]]),"",Investors_Monthly[[#This Row],[Monthly Capital Committed]]),"")</f>
        <v/>
      </c>
      <c r="BN79" s="18" t="str">
        <f>IFERROR(IF(OR(FY05_M05&gt;=Investors_Monthly[[#This Row],[Injection Stop Date]],FY05_M05&lt;=Investors_Monthly[[#This Row],[Injection Start Date]]),"",Investors_Monthly[[#This Row],[Monthly Capital Committed]]),"")</f>
        <v/>
      </c>
      <c r="BO79" s="18" t="str">
        <f>IFERROR(IF(OR(FY05_M06&gt;=Investors_Monthly[[#This Row],[Injection Stop Date]],FY05_M06&lt;=Investors_Monthly[[#This Row],[Injection Start Date]]),"",Investors_Monthly[[#This Row],[Monthly Capital Committed]]),"")</f>
        <v/>
      </c>
      <c r="BP79" s="18" t="str">
        <f>IFERROR(IF(OR(FY05_M07&gt;=Investors_Monthly[[#This Row],[Injection Stop Date]],FY05_M07&lt;=Investors_Monthly[[#This Row],[Injection Start Date]]),"",Investors_Monthly[[#This Row],[Monthly Capital Committed]]),"")</f>
        <v/>
      </c>
      <c r="BQ79" s="18" t="str">
        <f>IFERROR(IF(OR(FY05_M08&gt;=Investors_Monthly[[#This Row],[Injection Stop Date]],FY05_M08&lt;=Investors_Monthly[[#This Row],[Injection Start Date]]),"",Investors_Monthly[[#This Row],[Monthly Capital Committed]]),"")</f>
        <v/>
      </c>
      <c r="BR79" s="18" t="str">
        <f>IFERROR(IF(OR(FY05_M09&gt;=Investors_Monthly[[#This Row],[Injection Stop Date]],FY05_M09&lt;=Investors_Monthly[[#This Row],[Injection Start Date]]),"",Investors_Monthly[[#This Row],[Monthly Capital Committed]]),"")</f>
        <v/>
      </c>
      <c r="BS79" s="18" t="str">
        <f>IFERROR(IF(OR(FY05_M10&gt;=Investors_Monthly[[#This Row],[Injection Stop Date]],FY05_M10&lt;=Investors_Monthly[[#This Row],[Injection Start Date]]),"",Investors_Monthly[[#This Row],[Monthly Capital Committed]]),"")</f>
        <v/>
      </c>
      <c r="BT79" s="18" t="str">
        <f>IFERROR(IF(OR(FY05_M11&gt;=Investors_Monthly[[#This Row],[Injection Stop Date]],FY05_M11&lt;=Investors_Monthly[[#This Row],[Injection Start Date]]),"",Investors_Monthly[[#This Row],[Monthly Capital Committed]]),"")</f>
        <v/>
      </c>
      <c r="BU79" s="18" t="str">
        <f>IFERROR(IF(OR(FY05_M12&gt;=Investors_Monthly[[#This Row],[Injection Stop Date]],FY05_M12&lt;=Investors_Monthly[[#This Row],[Injection Start Date]]),"",Investors_Monthly[[#This Row],[Monthly Capital Committed]]),"")</f>
        <v/>
      </c>
      <c r="BV79" s="18" t="str">
        <f>IFERROR(IF(OR(FY06_M01&gt;=Investors_Monthly[[#This Row],[Injection Stop Date]],FY06_M01&lt;=Investors_Monthly[[#This Row],[Injection Start Date]]),"",Investors_Monthly[[#This Row],[Monthly Capital Committed]]),"")</f>
        <v/>
      </c>
      <c r="BW79" s="18" t="str">
        <f>IFERROR(IF(OR(FY06_M02&gt;=Investors_Monthly[[#This Row],[Injection Stop Date]],FY06_M02&lt;=Investors_Monthly[[#This Row],[Injection Start Date]]),"",Investors_Monthly[[#This Row],[Monthly Capital Committed]]),"")</f>
        <v/>
      </c>
      <c r="BX79" s="18" t="str">
        <f>IFERROR(IF(OR(FY06_M03&gt;=Investors_Monthly[[#This Row],[Injection Stop Date]],FY06_M03&lt;=Investors_Monthly[[#This Row],[Injection Start Date]]),"",Investors_Monthly[[#This Row],[Monthly Capital Committed]]),"")</f>
        <v/>
      </c>
      <c r="BY79" s="18" t="str">
        <f>IFERROR(IF(OR(FY06_M04&gt;=Investors_Monthly[[#This Row],[Injection Stop Date]],FY06_M04&lt;=Investors_Monthly[[#This Row],[Injection Start Date]]),"",Investors_Monthly[[#This Row],[Monthly Capital Committed]]),"")</f>
        <v/>
      </c>
      <c r="BZ79" s="18" t="str">
        <f>IFERROR(IF(OR(FY06_M05&gt;=Investors_Monthly[[#This Row],[Injection Stop Date]],FY06_M05&lt;=Investors_Monthly[[#This Row],[Injection Start Date]]),"",Investors_Monthly[[#This Row],[Monthly Capital Committed]]),"")</f>
        <v/>
      </c>
      <c r="CA79" s="18" t="str">
        <f>IFERROR(IF(OR(FY06_M06&gt;=Investors_Monthly[[#This Row],[Injection Stop Date]],FY06_M06&lt;=Investors_Monthly[[#This Row],[Injection Start Date]]),"",Investors_Monthly[[#This Row],[Monthly Capital Committed]]),"")</f>
        <v/>
      </c>
      <c r="CB79" s="18" t="str">
        <f>IFERROR(IF(OR(FY06_M07&gt;=Investors_Monthly[[#This Row],[Injection Stop Date]],FY06_M07&lt;=Investors_Monthly[[#This Row],[Injection Start Date]]),"",Investors_Monthly[[#This Row],[Monthly Capital Committed]]),"")</f>
        <v/>
      </c>
      <c r="CC79" s="18" t="str">
        <f>IFERROR(IF(OR(FY06_M08&gt;=Investors_Monthly[[#This Row],[Injection Stop Date]],FY06_M08&lt;=Investors_Monthly[[#This Row],[Injection Start Date]]),"",Investors_Monthly[[#This Row],[Monthly Capital Committed]]),"")</f>
        <v/>
      </c>
      <c r="CD79" s="18" t="str">
        <f>IFERROR(IF(OR(FY06_M09&gt;=Investors_Monthly[[#This Row],[Injection Stop Date]],FY06_M09&lt;=Investors_Monthly[[#This Row],[Injection Start Date]]),"",Investors_Monthly[[#This Row],[Monthly Capital Committed]]),"")</f>
        <v/>
      </c>
      <c r="CE79" s="18" t="str">
        <f>IFERROR(IF(OR(FY06_M10&gt;=Investors_Monthly[[#This Row],[Injection Stop Date]],FY06_M10&lt;=Investors_Monthly[[#This Row],[Injection Start Date]]),"",Investors_Monthly[[#This Row],[Monthly Capital Committed]]),"")</f>
        <v/>
      </c>
      <c r="CF79" s="18" t="str">
        <f>IFERROR(IF(OR(FY06_M11&gt;=Investors_Monthly[[#This Row],[Injection Stop Date]],FY06_M11&lt;=Investors_Monthly[[#This Row],[Injection Start Date]]),"",Investors_Monthly[[#This Row],[Monthly Capital Committed]]),"")</f>
        <v/>
      </c>
      <c r="CG79" s="18" t="str">
        <f>IFERROR(IF(OR(FY06_M12&gt;=Investors_Monthly[[#This Row],[Injection Stop Date]],FY06_M12&lt;=Investors_Monthly[[#This Row],[Injection Start Date]]),"",Investors_Monthly[[#This Row],[Monthly Capital Committed]]),"")</f>
        <v/>
      </c>
      <c r="CH79" s="18"/>
    </row>
    <row r="87" spans="2:37" x14ac:dyDescent="0.25">
      <c r="C87" s="4" t="s">
        <v>24</v>
      </c>
      <c r="D87" s="4" t="s">
        <v>25</v>
      </c>
      <c r="E87" s="4" t="s">
        <v>26</v>
      </c>
      <c r="F87" s="4" t="s">
        <v>27</v>
      </c>
      <c r="G87" s="4" t="s">
        <v>28</v>
      </c>
      <c r="H87" s="4" t="s">
        <v>29</v>
      </c>
      <c r="I87" s="4" t="s">
        <v>30</v>
      </c>
      <c r="J87" s="4" t="s">
        <v>31</v>
      </c>
      <c r="K87" s="4" t="s">
        <v>32</v>
      </c>
      <c r="L87" s="4" t="s">
        <v>33</v>
      </c>
      <c r="M87" s="4" t="s">
        <v>34</v>
      </c>
      <c r="N87" s="4" t="s">
        <v>35</v>
      </c>
      <c r="O87" s="4" t="s">
        <v>36</v>
      </c>
    </row>
    <row r="90" spans="2:37" ht="105" x14ac:dyDescent="0.25">
      <c r="B90" t="s">
        <v>426</v>
      </c>
      <c r="C90" t="s">
        <v>82</v>
      </c>
      <c r="D90" t="s">
        <v>427</v>
      </c>
      <c r="E90" t="s">
        <v>428</v>
      </c>
      <c r="F90" t="s">
        <v>420</v>
      </c>
      <c r="G90" t="s">
        <v>421</v>
      </c>
      <c r="H90" t="s">
        <v>195</v>
      </c>
      <c r="I90" t="s">
        <v>425</v>
      </c>
      <c r="J90" s="4" t="s">
        <v>26</v>
      </c>
      <c r="K90" s="4" t="s">
        <v>429</v>
      </c>
      <c r="L90" s="4" t="s">
        <v>443</v>
      </c>
      <c r="M90" s="4" t="s">
        <v>186</v>
      </c>
      <c r="N90" s="4" t="s">
        <v>440</v>
      </c>
      <c r="O90" s="4" t="s">
        <v>27</v>
      </c>
      <c r="P90" s="4" t="s">
        <v>28</v>
      </c>
      <c r="Q90" s="4" t="s">
        <v>419</v>
      </c>
      <c r="R90" s="4" t="s">
        <v>29</v>
      </c>
      <c r="S90" s="4" t="s">
        <v>422</v>
      </c>
      <c r="T90" s="4" t="s">
        <v>418</v>
      </c>
      <c r="U90" s="12" t="s">
        <v>416</v>
      </c>
      <c r="V90" s="4" t="s">
        <v>442</v>
      </c>
      <c r="W90" s="12" t="s">
        <v>417</v>
      </c>
      <c r="X90" s="12" t="s">
        <v>91</v>
      </c>
      <c r="Y90" s="12" t="s">
        <v>430</v>
      </c>
      <c r="Z90" s="12" t="s">
        <v>34</v>
      </c>
      <c r="AA90" s="12" t="s">
        <v>35</v>
      </c>
      <c r="AB90" s="12" t="s">
        <v>36</v>
      </c>
      <c r="AC90" s="17" t="s">
        <v>196</v>
      </c>
      <c r="AD90" s="17" t="s">
        <v>97</v>
      </c>
      <c r="AE90" s="17" t="s">
        <v>197</v>
      </c>
      <c r="AF90" s="17" t="s">
        <v>198</v>
      </c>
      <c r="AG90" s="17" t="s">
        <v>199</v>
      </c>
      <c r="AH90" s="17" t="s">
        <v>2</v>
      </c>
      <c r="AI90" s="17" t="s">
        <v>57</v>
      </c>
      <c r="AJ90" t="s">
        <v>441</v>
      </c>
      <c r="AK90" s="17" t="s">
        <v>23</v>
      </c>
    </row>
    <row r="91" spans="2:37" x14ac:dyDescent="0.25">
      <c r="B91" t="s">
        <v>188</v>
      </c>
      <c r="C91" s="41"/>
      <c r="D91" s="41" cm="1">
        <f t="array" aca="1" ref="D91" ca="1">INDIRECT(Table_CapTable_FY_M[[#This Row],[FY_M Tag]],)</f>
        <v>45292</v>
      </c>
      <c r="E91" s="41">
        <f ca="1">EOMONTH(Table_CapTable_FY_M[[#This Row],[FY_M Date]],0)</f>
        <v>45322</v>
      </c>
      <c r="H91">
        <v>0.25</v>
      </c>
      <c r="I91"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91" s="30">
        <f ca="1">Table_CapTable_FY_M[[#This Row],[Operations Net]]+IF(ISNUMBER(J90),J90,)+Table_CapTable_FY_M[[#This Row],[Net Capital Change]]</f>
        <v>0</v>
      </c>
      <c r="K91" s="30">
        <f ca="1">Table_CapTable_FY_M[[#This Row],[Capital Investment Net Change]]+Table_CapTable_FY_M[[#This Row],[Operations Net]]</f>
        <v>0</v>
      </c>
      <c r="L91" s="56" t="e">
        <f>#REF!</f>
        <v>#REF!</v>
      </c>
      <c r="M91" t="str">
        <f>IF(ISNUMBER(Table_CapTable_FY_M[[#This Row],[Net Shares]]),Table_CapTable_FY_M[[#This Row],[Net Shares]],M90)</f>
        <v>Shares Calculated</v>
      </c>
      <c r="N91">
        <v>0</v>
      </c>
      <c r="O91" s="52">
        <f ca="1">IF(ISNUMBER(O90),O90,)+SUMIF(Investors_Once[EOMonth],Table_CapTable_FY_M[[#This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91" s="52">
        <f ca="1">IF(ISNUMBER(P90),P90,)+SUMIF(Investors_Once[EOMonth],Table_CapTable_FY_M[[#This Row],[FY_M EODate]],Investors_Once[Active Investor IP Value Created Equity])</f>
        <v>3.9813130570109934E-9</v>
      </c>
      <c r="Q91" s="52">
        <f ca="1">IF(ISNUMBER(Q90),Q90,)+SUMIF(Investors_Once[EOMonth],Table_CapTable_FY_M[[#This Row],[FY_M EODate]],Investors_Once[Sweat Equity IP Value Contributed(alternative to Salary)])</f>
        <v>0</v>
      </c>
      <c r="R91" s="52">
        <f ca="1">IF(ISNUMBER(R90),R90,)+SUMIF(Investors_Once[EOMonth],Table_CapTable_FY_M[[#This Row],[FY_M EODate]],Investors_Once[Reserve Value Without Position])</f>
        <v>0</v>
      </c>
      <c r="S91" s="52" t="e">
        <f ca="1">(Table_CapTable_FY_M[[#This Row],[Post Cycle Share Price Value With Position]])/Table_CapTable_FY_M[[#This Row],[Shares Calculated]]</f>
        <v>#VALUE!</v>
      </c>
      <c r="T91" s="30" t="e">
        <f ca="1">(Table_CapTable_FY_M[[#This Row],[Post Cycle Share Price Value With Position]]+Table_CapTable_FY_M[[#This Row],[Post Cycle Share Price Value Without Position]])/Table_CapTable_FY_M[[#This Row],[Shares Calculated]]</f>
        <v>#VALUE!</v>
      </c>
      <c r="U91" s="30">
        <f ca="1">(Table_CapTable_FY_M[[#This Row],[Capital In Round]]+Table_CapTable_FY_M[[#This Row],[Assets In Round]])</f>
        <v>0</v>
      </c>
      <c r="V91" s="30" t="e">
        <f ca="1">(Table_CapTable_FY_M[[#This Row],[Post Cycle Share Price Value Without Position]])/Table_CapTable_FY_M[[#This Row],[Shares Calculated]]</f>
        <v>#VALUE!</v>
      </c>
      <c r="W91" s="30">
        <f ca="1">(Table_CapTable_FY_M[[#This Row],[IP in Round]]+Table_CapTable_FY_M[[#This Row],[Value In Reserves]])+Table_CapTable_FY_M[[#This Row],[Labor (sweat Equity)]]</f>
        <v>3.9813130570109934E-9</v>
      </c>
      <c r="X91">
        <f ca="1">SUMIF(Investors_Once[EOMonth],Table_CapTable_FY_M[[#This Row],[FY_M EODate]],Investors_Once[Operations Net])</f>
        <v>0</v>
      </c>
      <c r="Y91" s="30">
        <f ca="1">Table_CapTable_FY_M[[#This Row],[Post Cycle Share Price Value With Position]]+Table_CapTable_FY_M[[#This Row],[Post Cycle Share Price Value Without Position]]</f>
        <v>3.9813130570109934E-9</v>
      </c>
      <c r="AC91" s="30" t="e">
        <f ca="1">SUMIFS(Investors_Once[Shares Calculated by Capital Injection/Sales In Current Round],Investors_Once[EOMonth],Table_CapTable_FY_M[[#This Row],[FY_M EODate]])+SUMIFS(Investors_Monthly[],Investors_Once[EOMonth],Table_CapTable_FY_M[[#This Row],[FY_M EODate]])</f>
        <v>#VALUE!</v>
      </c>
      <c r="AD91">
        <f ca="1">+SUMIFS(Investors_Once[Shares Calculated Partner Equity in Current Round],Investors_Once[EOMonth],Table_CapTable_FY_M[[#This Row],[FY_M EODate]])</f>
        <v>1.3271043523369979E-9</v>
      </c>
      <c r="AE91">
        <f ca="1">SUM(INDIRECT(_xlfn.CONCAT("Investors_Monthly","[",Table_CapTable_FY_M[[#This Row],[FY_M Tag]],"]"),FALSE))</f>
        <v>0</v>
      </c>
      <c r="AF91" t="str">
        <f ca="1">IFERROR(Table_CapTable_FY_M[[#This Row],[Monthly_Value]]/Table_CapTable_FY_M[[#This Row],[Price Per Share Last Round]],"")</f>
        <v/>
      </c>
      <c r="AG91">
        <f ca="1">+SUMIFS(Investors_Monthly[Shares Calculated],Investors_Monthly[EO_InjectionStartDate],Table_CapTable_FY_M[[#This Row],[FY_M EODate]])</f>
        <v>0</v>
      </c>
      <c r="AH91" s="30" t="e">
        <f ca="1">SUM($AC$91:$AF91)</f>
        <v>#VALUE!</v>
      </c>
      <c r="AI91">
        <f ca="1">Table_CapTable_FY_M[[#This Row],[Monthly_Value]]+Table_CapTable_FY_M[[#This Row],[Operations Net]]+Table_CapTable_FY_M[[#This Row],[Value In Reserves]]+Table_CapTable_FY_M[[#This Row],[IP in Round]]+Table_CapTable_FY_M[[#This Row],[Assets In Round]]</f>
        <v>3.9813130570109934E-9</v>
      </c>
      <c r="AJ91" t="e">
        <f ca="1">Table_CapTable_FY_M[[#This Row],[Share Price In Position]]/(Table_CapTable_FY_M[[#This Row],[Share Price In Position]]+Table_CapTable_FY_M[[#This Row],[Share Price Without Position]])</f>
        <v>#VALUE!</v>
      </c>
      <c r="AK91" s="49" t="s">
        <v>344</v>
      </c>
    </row>
    <row r="92" spans="2:37" x14ac:dyDescent="0.25">
      <c r="B92" t="s">
        <v>103</v>
      </c>
      <c r="C92" s="41"/>
      <c r="D92" s="41" cm="1">
        <f t="array" aca="1" ref="D92" ca="1">INDIRECT(Table_CapTable_FY_M[[#This Row],[FY_M Tag]],)</f>
        <v>45323</v>
      </c>
      <c r="E92" s="41">
        <f ca="1">EOMONTH(Table_CapTable_FY_M[[#This Row],[FY_M Date]],0)</f>
        <v>45351</v>
      </c>
      <c r="I92"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92" s="30">
        <f ca="1">Table_CapTable_FY_M[[#This Row],[Operations Net]]+IF(ISNUMBER(J91),J91,)+Table_CapTable_FY_M[[#This Row],[Net Capital Change]]</f>
        <v>0</v>
      </c>
      <c r="K92" s="30">
        <f ca="1">Table_CapTable_FY_M[[#This Row],[Capital Investment Net Change]]+Table_CapTable_FY_M[[#This Row],[Operations Net]]</f>
        <v>0</v>
      </c>
      <c r="M92" t="str">
        <f>IF(ISNUMBER(Table_CapTable_FY_M[[#This Row],[Net Shares]]),Table_CapTable_FY_M[[#This Row],[Net Shares]],M91)</f>
        <v>Shares Calculated</v>
      </c>
      <c r="N92" t="e">
        <f ca="1">IF(ISNUMBER(Table_CapTable_FY_M[[#This Row],[Set Stock Price]]),Table_CapTable_FY_M[[#This Row],[Set Stock Price]],S91)</f>
        <v>#VALUE!</v>
      </c>
      <c r="O92" s="52">
        <f ca="1">IF(ISNUMBER(O91),O91,)+SUMIF(Investors_Once[EOMonth],Table_CapTable_FY_M[[#This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92" s="52">
        <f ca="1">IF(ISNUMBER(P91),P91,)+SUMIF(Investors_Once[EOMonth],Table_CapTable_FY_M[[#This Row],[FY_M EODate]],Investors_Once[Active Investor IP Value Created Equity])</f>
        <v>3.9813130570109934E-9</v>
      </c>
      <c r="Q92" s="52">
        <f ca="1">IF(ISNUMBER(Q91),Q91,)+SUMIF(Investors_Once[EOMonth],Table_CapTable_FY_M[[#This Row],[FY_M EODate]],Investors_Once[Sweat Equity IP Value Contributed(alternative to Salary)])</f>
        <v>0</v>
      </c>
      <c r="R92" s="52">
        <f ca="1">IF(ISNUMBER(R91),R91,)+SUMIF(Investors_Once[EOMonth],Table_CapTable_FY_M[[#This Row],[FY_M EODate]],Investors_Once[Reserve Value Without Position])</f>
        <v>0</v>
      </c>
      <c r="S92" s="52" t="e">
        <f ca="1">(Table_CapTable_FY_M[[#This Row],[Post Cycle Share Price Value With Position]])/Table_CapTable_FY_M[[#This Row],[Shares Calculated]]</f>
        <v>#VALUE!</v>
      </c>
      <c r="T92" s="30" t="e">
        <f ca="1">(Table_CapTable_FY_M[[#This Row],[Post Cycle Share Price Value With Position]]+Table_CapTable_FY_M[[#This Row],[Post Cycle Share Price Value Without Position]])/Table_CapTable_FY_M[[#This Row],[Shares Calculated]]</f>
        <v>#VALUE!</v>
      </c>
      <c r="U92" s="30">
        <f ca="1">(Table_CapTable_FY_M[[#This Row],[Capital In Round]]+Table_CapTable_FY_M[[#This Row],[Assets In Round]])</f>
        <v>0</v>
      </c>
      <c r="V92" s="30" t="e">
        <f ca="1">(Table_CapTable_FY_M[[#This Row],[Post Cycle Share Price Value Without Position]])/Table_CapTable_FY_M[[#This Row],[Shares Calculated]]</f>
        <v>#VALUE!</v>
      </c>
      <c r="W92" s="30">
        <f ca="1">(Table_CapTable_FY_M[[#This Row],[IP in Round]]+Table_CapTable_FY_M[[#This Row],[Value In Reserves]])+Table_CapTable_FY_M[[#This Row],[Labor (sweat Equity)]]</f>
        <v>3.9813130570109934E-9</v>
      </c>
      <c r="X92">
        <f ca="1">SUMIF(Investors_Once[EOMonth],Table_CapTable_FY_M[[#This Row],[FY_M EODate]],Investors_Once[Operations Net])</f>
        <v>0</v>
      </c>
      <c r="Y92" s="30">
        <f ca="1">Table_CapTable_FY_M[[#This Row],[Post Cycle Share Price Value With Position]]+Table_CapTable_FY_M[[#This Row],[Post Cycle Share Price Value Without Position]]</f>
        <v>3.9813130570109934E-9</v>
      </c>
      <c r="AC92" s="30" t="e">
        <f ca="1">SUMIFS(Investors_Once[Shares Calculated by Capital Injection/Sales In Current Round],Investors_Once[EOMonth],Table_CapTable_FY_M[[#This Row],[FY_M EODate]])+SUMIFS(Investors_Monthly[],Investors_Once[EOMonth],Table_CapTable_FY_M[[#This Row],[FY_M EODate]])</f>
        <v>#VALUE!</v>
      </c>
      <c r="AD92">
        <f ca="1">+SUMIFS(Investors_Once[Shares Calculated Partner Equity in Current Round],Investors_Once[EOMonth],Table_CapTable_FY_M[[#This Row],[FY_M EODate]])</f>
        <v>0</v>
      </c>
      <c r="AE92">
        <f ca="1">SUM(INDIRECT(_xlfn.CONCAT("Investors_Monthly","[",Table_CapTable_FY_M[[#This Row],[FY_M Tag]],"]"),FALSE))</f>
        <v>0</v>
      </c>
      <c r="AF92" t="str">
        <f ca="1">IFERROR(Table_CapTable_FY_M[[#This Row],[Monthly_Value]]/Table_CapTable_FY_M[[#This Row],[Price Per Share Last Round]],"")</f>
        <v/>
      </c>
      <c r="AG92">
        <f ca="1">+SUMIFS(Investors_Monthly[Shares Calculated],Investors_Monthly[EO_InjectionStartDate],Table_CapTable_FY_M[[#This Row],[FY_M EODate]])</f>
        <v>0</v>
      </c>
      <c r="AH92" s="30" t="e">
        <f ca="1">SUM($AC$91:$AF92)</f>
        <v>#VALUE!</v>
      </c>
      <c r="AI92">
        <f ca="1">Table_CapTable_FY_M[[#This Row],[Monthly_Value]]+Table_CapTable_FY_M[[#This Row],[Operations Net]]+Table_CapTable_FY_M[[#This Row],[Value In Reserves]]+Table_CapTable_FY_M[[#This Row],[IP in Round]]+Table_CapTable_FY_M[[#This Row],[Assets In Round]]</f>
        <v>3.9813130570109934E-9</v>
      </c>
      <c r="AJ92" t="e">
        <f ca="1">Table_CapTable_FY_M[[#This Row],[Share Price In Position]]/(Table_CapTable_FY_M[[#This Row],[Share Price In Position]]+Table_CapTable_FY_M[[#This Row],[Share Price Without Position]])</f>
        <v>#VALUE!</v>
      </c>
      <c r="AK92" t="s">
        <v>345</v>
      </c>
    </row>
    <row r="93" spans="2:37" x14ac:dyDescent="0.25">
      <c r="B93" t="s">
        <v>104</v>
      </c>
      <c r="C93" s="41"/>
      <c r="D93" s="41" cm="1">
        <f t="array" aca="1" ref="D93" ca="1">INDIRECT(Table_CapTable_FY_M[[#This Row],[FY_M Tag]],)</f>
        <v>45352</v>
      </c>
      <c r="E93" s="41">
        <f ca="1">EOMONTH(Table_CapTable_FY_M[[#This Row],[FY_M Date]],0)</f>
        <v>45382</v>
      </c>
      <c r="I93"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93" s="30">
        <f ca="1">Table_CapTable_FY_M[[#This Row],[Operations Net]]+IF(ISNUMBER(J92),J92,)+Table_CapTable_FY_M[[#This Row],[Net Capital Change]]</f>
        <v>0</v>
      </c>
      <c r="K93" s="30">
        <f ca="1">Table_CapTable_FY_M[[#This Row],[Capital Investment Net Change]]+Table_CapTable_FY_M[[#This Row],[Operations Net]]</f>
        <v>0</v>
      </c>
      <c r="M93" t="str">
        <f>IF(ISNUMBER(Table_CapTable_FY_M[[#This Row],[Net Shares]]),Table_CapTable_FY_M[[#This Row],[Net Shares]],M92)</f>
        <v>Shares Calculated</v>
      </c>
      <c r="N93" t="e">
        <f ca="1">IF(ISNUMBER(Table_CapTable_FY_M[[#This Row],[Set Stock Price]]),Table_CapTable_FY_M[[#This Row],[Set Stock Price]],S92)</f>
        <v>#VALUE!</v>
      </c>
      <c r="O93" s="52">
        <f ca="1">IF(ISNUMBER(O92),O92,)+SUMIF(Investors_Once[EOMonth],Table_CapTable_FY_M[[#This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93" s="52">
        <f ca="1">IF(ISNUMBER(P92),P92,)+SUMIF(Investors_Once[EOMonth],Table_CapTable_FY_M[[#This Row],[FY_M EODate]],Investors_Once[Active Investor IP Value Created Equity])</f>
        <v>3.9813130570109934E-9</v>
      </c>
      <c r="Q93" s="52">
        <f ca="1">IF(ISNUMBER(Q92),Q92,)+SUMIF(Investors_Once[EOMonth],Table_CapTable_FY_M[[#This Row],[FY_M EODate]],Investors_Once[Sweat Equity IP Value Contributed(alternative to Salary)])</f>
        <v>0</v>
      </c>
      <c r="R93" s="52">
        <f ca="1">IF(ISNUMBER(R92),R92,)+SUMIF(Investors_Once[EOMonth],Table_CapTable_FY_M[[#This Row],[FY_M EODate]],Investors_Once[Reserve Value Without Position])</f>
        <v>0</v>
      </c>
      <c r="S93" s="52" t="e">
        <f ca="1">(Table_CapTable_FY_M[[#This Row],[Post Cycle Share Price Value With Position]])/Table_CapTable_FY_M[[#This Row],[Shares Calculated]]</f>
        <v>#VALUE!</v>
      </c>
      <c r="T93" s="30" t="e">
        <f ca="1">(Table_CapTable_FY_M[[#This Row],[Post Cycle Share Price Value With Position]]+Table_CapTable_FY_M[[#This Row],[Post Cycle Share Price Value Without Position]])/Table_CapTable_FY_M[[#This Row],[Shares Calculated]]</f>
        <v>#VALUE!</v>
      </c>
      <c r="U93" s="30">
        <f ca="1">(Table_CapTable_FY_M[[#This Row],[Capital In Round]]+Table_CapTable_FY_M[[#This Row],[Assets In Round]])</f>
        <v>0</v>
      </c>
      <c r="V93" s="30" t="e">
        <f ca="1">(Table_CapTable_FY_M[[#This Row],[Post Cycle Share Price Value Without Position]])/Table_CapTable_FY_M[[#This Row],[Shares Calculated]]</f>
        <v>#VALUE!</v>
      </c>
      <c r="W93" s="30">
        <f ca="1">(Table_CapTable_FY_M[[#This Row],[IP in Round]]+Table_CapTable_FY_M[[#This Row],[Value In Reserves]])+Table_CapTable_FY_M[[#This Row],[Labor (sweat Equity)]]</f>
        <v>3.9813130570109934E-9</v>
      </c>
      <c r="X93">
        <f ca="1">SUMIF(Investors_Once[EOMonth],Table_CapTable_FY_M[[#This Row],[FY_M EODate]],Investors_Once[Operations Net])</f>
        <v>0</v>
      </c>
      <c r="Y93" s="30">
        <f ca="1">Table_CapTable_FY_M[[#This Row],[Post Cycle Share Price Value With Position]]+Table_CapTable_FY_M[[#This Row],[Post Cycle Share Price Value Without Position]]</f>
        <v>3.9813130570109934E-9</v>
      </c>
      <c r="AC93" s="30" t="e">
        <f ca="1">SUMIFS(Investors_Once[Shares Calculated by Capital Injection/Sales In Current Round],Investors_Once[EOMonth],Table_CapTable_FY_M[[#This Row],[FY_M EODate]])+SUMIFS(Investors_Monthly[],Investors_Once[EOMonth],Table_CapTable_FY_M[[#This Row],[FY_M EODate]])</f>
        <v>#VALUE!</v>
      </c>
      <c r="AD93">
        <f ca="1">+SUMIFS(Investors_Once[Shares Calculated Partner Equity in Current Round],Investors_Once[EOMonth],Table_CapTable_FY_M[[#This Row],[FY_M EODate]])</f>
        <v>0</v>
      </c>
      <c r="AE93">
        <f ca="1">SUM(INDIRECT(_xlfn.CONCAT("Investors_Monthly","[",Table_CapTable_FY_M[[#This Row],[FY_M Tag]],"]"),FALSE))</f>
        <v>0</v>
      </c>
      <c r="AF93" t="str">
        <f ca="1">IFERROR(Table_CapTable_FY_M[[#This Row],[Monthly_Value]]/Table_CapTable_FY_M[[#This Row],[Price Per Share Last Round]],"")</f>
        <v/>
      </c>
      <c r="AG93">
        <f ca="1">+SUMIFS(Investors_Monthly[Shares Calculated],Investors_Monthly[EO_InjectionStartDate],Table_CapTable_FY_M[[#This Row],[FY_M EODate]])</f>
        <v>0</v>
      </c>
      <c r="AH93" s="30" t="e">
        <f ca="1">SUM($AC$91:$AF93)</f>
        <v>#VALUE!</v>
      </c>
      <c r="AI93">
        <f ca="1">Table_CapTable_FY_M[[#This Row],[Monthly_Value]]+Table_CapTable_FY_M[[#This Row],[Operations Net]]+Table_CapTable_FY_M[[#This Row],[Value In Reserves]]+Table_CapTable_FY_M[[#This Row],[IP in Round]]+Table_CapTable_FY_M[[#This Row],[Assets In Round]]</f>
        <v>3.9813130570109934E-9</v>
      </c>
      <c r="AJ93" t="e">
        <f ca="1">Table_CapTable_FY_M[[#This Row],[Share Price In Position]]/(Table_CapTable_FY_M[[#This Row],[Share Price In Position]]+Table_CapTable_FY_M[[#This Row],[Share Price Without Position]])</f>
        <v>#VALUE!</v>
      </c>
      <c r="AK93" t="s">
        <v>346</v>
      </c>
    </row>
    <row r="94" spans="2:37" x14ac:dyDescent="0.25">
      <c r="B94" t="s">
        <v>105</v>
      </c>
      <c r="C94" s="41"/>
      <c r="D94" s="41" cm="1">
        <f t="array" aca="1" ref="D94" ca="1">INDIRECT(Table_CapTable_FY_M[[#This Row],[FY_M Tag]],)</f>
        <v>45383</v>
      </c>
      <c r="E94" s="41">
        <f ca="1">EOMONTH(Table_CapTable_FY_M[[#This Row],[FY_M Date]],0)</f>
        <v>45412</v>
      </c>
      <c r="I94"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94" s="30">
        <f ca="1">Table_CapTable_FY_M[[#This Row],[Operations Net]]+IF(ISNUMBER(J93),J93,)+Table_CapTable_FY_M[[#This Row],[Net Capital Change]]</f>
        <v>0</v>
      </c>
      <c r="K94" s="30">
        <f ca="1">Table_CapTable_FY_M[[#This Row],[Capital Investment Net Change]]+Table_CapTable_FY_M[[#This Row],[Operations Net]]</f>
        <v>0</v>
      </c>
      <c r="M94" t="str">
        <f>IF(ISNUMBER(Table_CapTable_FY_M[[#This Row],[Net Shares]]),Table_CapTable_FY_M[[#This Row],[Net Shares]],M93)</f>
        <v>Shares Calculated</v>
      </c>
      <c r="N94" t="e">
        <f ca="1">IF(ISNUMBER(Table_CapTable_FY_M[[#This Row],[Set Stock Price]]),Table_CapTable_FY_M[[#This Row],[Set Stock Price]],S93)</f>
        <v>#VALUE!</v>
      </c>
      <c r="O94" s="52">
        <f ca="1">IF(ISNUMBER(O93),O93,)+SUMIF(Investors_Once[EOMonth],Table_CapTable_FY_M[[#This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94" s="52">
        <f ca="1">IF(ISNUMBER(P93),P93,)+SUMIF(Investors_Once[EOMonth],Table_CapTable_FY_M[[#This Row],[FY_M EODate]],Investors_Once[Active Investor IP Value Created Equity])</f>
        <v>3.9813130570109934E-9</v>
      </c>
      <c r="Q94" s="52">
        <f ca="1">IF(ISNUMBER(Q93),Q93,)+SUMIF(Investors_Once[EOMonth],Table_CapTable_FY_M[[#This Row],[FY_M EODate]],Investors_Once[Sweat Equity IP Value Contributed(alternative to Salary)])</f>
        <v>0</v>
      </c>
      <c r="R94" s="52">
        <f ca="1">IF(ISNUMBER(R93),R93,)+SUMIF(Investors_Once[EOMonth],Table_CapTable_FY_M[[#This Row],[FY_M EODate]],Investors_Once[Reserve Value Without Position])</f>
        <v>0</v>
      </c>
      <c r="S94" s="52" t="e">
        <f ca="1">(Table_CapTable_FY_M[[#This Row],[Post Cycle Share Price Value With Position]])/Table_CapTable_FY_M[[#This Row],[Shares Calculated]]</f>
        <v>#VALUE!</v>
      </c>
      <c r="T94" s="30" t="e">
        <f ca="1">(Table_CapTable_FY_M[[#This Row],[Post Cycle Share Price Value With Position]]+Table_CapTable_FY_M[[#This Row],[Post Cycle Share Price Value Without Position]])/Table_CapTable_FY_M[[#This Row],[Shares Calculated]]</f>
        <v>#VALUE!</v>
      </c>
      <c r="U94" s="30">
        <f ca="1">(Table_CapTable_FY_M[[#This Row],[Capital In Round]]+Table_CapTable_FY_M[[#This Row],[Assets In Round]])</f>
        <v>0</v>
      </c>
      <c r="V94" s="30" t="e">
        <f ca="1">(Table_CapTable_FY_M[[#This Row],[Post Cycle Share Price Value Without Position]])/Table_CapTable_FY_M[[#This Row],[Shares Calculated]]</f>
        <v>#VALUE!</v>
      </c>
      <c r="W94" s="30">
        <f ca="1">(Table_CapTable_FY_M[[#This Row],[IP in Round]]+Table_CapTable_FY_M[[#This Row],[Value In Reserves]])+Table_CapTable_FY_M[[#This Row],[Labor (sweat Equity)]]</f>
        <v>3.9813130570109934E-9</v>
      </c>
      <c r="X94">
        <f ca="1">SUMIF(Investors_Once[EOMonth],Table_CapTable_FY_M[[#This Row],[FY_M EODate]],Investors_Once[Operations Net])</f>
        <v>0</v>
      </c>
      <c r="Y94" s="30">
        <f ca="1">Table_CapTable_FY_M[[#This Row],[Post Cycle Share Price Value With Position]]+Table_CapTable_FY_M[[#This Row],[Post Cycle Share Price Value Without Position]]</f>
        <v>3.9813130570109934E-9</v>
      </c>
      <c r="AC94" s="30" t="e">
        <f ca="1">SUMIFS(Investors_Once[Shares Calculated by Capital Injection/Sales In Current Round],Investors_Once[EOMonth],Table_CapTable_FY_M[[#This Row],[FY_M EODate]])+SUMIFS(Investors_Monthly[],Investors_Once[EOMonth],Table_CapTable_FY_M[[#This Row],[FY_M EODate]])</f>
        <v>#VALUE!</v>
      </c>
      <c r="AD94">
        <f ca="1">+SUMIFS(Investors_Once[Shares Calculated Partner Equity in Current Round],Investors_Once[EOMonth],Table_CapTable_FY_M[[#This Row],[FY_M EODate]])</f>
        <v>0</v>
      </c>
      <c r="AE94">
        <f ca="1">SUM(INDIRECT(_xlfn.CONCAT("Investors_Monthly","[",Table_CapTable_FY_M[[#This Row],[FY_M Tag]],"]"),FALSE))</f>
        <v>0</v>
      </c>
      <c r="AF94" t="str">
        <f ca="1">IFERROR(Table_CapTable_FY_M[[#This Row],[Monthly_Value]]/Table_CapTable_FY_M[[#This Row],[Price Per Share Last Round]],"")</f>
        <v/>
      </c>
      <c r="AG94">
        <f ca="1">+SUMIFS(Investors_Monthly[Shares Calculated],Investors_Monthly[EO_InjectionStartDate],Table_CapTable_FY_M[[#This Row],[FY_M EODate]])</f>
        <v>0</v>
      </c>
      <c r="AH94" s="30" t="e">
        <f ca="1">SUM($AC$91:$AF94)</f>
        <v>#VALUE!</v>
      </c>
      <c r="AI94">
        <f ca="1">Table_CapTable_FY_M[[#This Row],[Monthly_Value]]+Table_CapTable_FY_M[[#This Row],[Operations Net]]+Table_CapTable_FY_M[[#This Row],[Value In Reserves]]+Table_CapTable_FY_M[[#This Row],[IP in Round]]+Table_CapTable_FY_M[[#This Row],[Assets In Round]]</f>
        <v>3.9813130570109934E-9</v>
      </c>
      <c r="AJ94" t="e">
        <f ca="1">Table_CapTable_FY_M[[#This Row],[Share Price In Position]]/(Table_CapTable_FY_M[[#This Row],[Share Price In Position]]+Table_CapTable_FY_M[[#This Row],[Share Price Without Position]])</f>
        <v>#VALUE!</v>
      </c>
      <c r="AK94" t="s">
        <v>347</v>
      </c>
    </row>
    <row r="95" spans="2:37" x14ac:dyDescent="0.25">
      <c r="B95" t="s">
        <v>106</v>
      </c>
      <c r="C95" s="41"/>
      <c r="D95" s="41" cm="1">
        <f t="array" aca="1" ref="D95" ca="1">INDIRECT(Table_CapTable_FY_M[[#This Row],[FY_M Tag]],)</f>
        <v>45413</v>
      </c>
      <c r="E95" s="41">
        <f ca="1">EOMONTH(Table_CapTable_FY_M[[#This Row],[FY_M Date]],0)</f>
        <v>45443</v>
      </c>
      <c r="I95"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95" s="30">
        <f ca="1">Table_CapTable_FY_M[[#This Row],[Operations Net]]+IF(ISNUMBER(J94),J94,)+Table_CapTable_FY_M[[#This Row],[Net Capital Change]]</f>
        <v>0</v>
      </c>
      <c r="K95" s="30">
        <f ca="1">Table_CapTable_FY_M[[#This Row],[Capital Investment Net Change]]+Table_CapTable_FY_M[[#This Row],[Operations Net]]</f>
        <v>0</v>
      </c>
      <c r="M95" t="str">
        <f>IF(ISNUMBER(Table_CapTable_FY_M[[#This Row],[Net Shares]]),Table_CapTable_FY_M[[#This Row],[Net Shares]],M94)</f>
        <v>Shares Calculated</v>
      </c>
      <c r="N95" t="e">
        <f ca="1">IF(ISNUMBER(Table_CapTable_FY_M[[#This Row],[Set Stock Price]]),Table_CapTable_FY_M[[#This Row],[Set Stock Price]],S94)</f>
        <v>#VALUE!</v>
      </c>
      <c r="O95" s="52">
        <f ca="1">IF(ISNUMBER(O94),O94,)+SUMIF(Investors_Once[EOMonth],Table_CapTable_FY_M[[#This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95" s="52">
        <f ca="1">IF(ISNUMBER(P94),P94,)+SUMIF(Investors_Once[EOMonth],Table_CapTable_FY_M[[#This Row],[FY_M EODate]],Investors_Once[Active Investor IP Value Created Equity])</f>
        <v>3.9813130570109934E-9</v>
      </c>
      <c r="Q95" s="52">
        <f ca="1">IF(ISNUMBER(Q94),Q94,)+SUMIF(Investors_Once[EOMonth],Table_CapTable_FY_M[[#This Row],[FY_M EODate]],Investors_Once[Sweat Equity IP Value Contributed(alternative to Salary)])</f>
        <v>0</v>
      </c>
      <c r="R95" s="52">
        <f ca="1">IF(ISNUMBER(R94),R94,)+SUMIF(Investors_Once[EOMonth],Table_CapTable_FY_M[[#This Row],[FY_M EODate]],Investors_Once[Reserve Value Without Position])</f>
        <v>0</v>
      </c>
      <c r="S95" s="52" t="e">
        <f ca="1">(Table_CapTable_FY_M[[#This Row],[Post Cycle Share Price Value With Position]])/Table_CapTable_FY_M[[#This Row],[Shares Calculated]]</f>
        <v>#VALUE!</v>
      </c>
      <c r="T95" s="30" t="e">
        <f ca="1">(Table_CapTable_FY_M[[#This Row],[Post Cycle Share Price Value With Position]]+Table_CapTable_FY_M[[#This Row],[Post Cycle Share Price Value Without Position]])/Table_CapTable_FY_M[[#This Row],[Shares Calculated]]</f>
        <v>#VALUE!</v>
      </c>
      <c r="U95" s="30">
        <f ca="1">(Table_CapTable_FY_M[[#This Row],[Capital In Round]]+Table_CapTable_FY_M[[#This Row],[Assets In Round]])</f>
        <v>0</v>
      </c>
      <c r="V95" s="30" t="e">
        <f ca="1">(Table_CapTable_FY_M[[#This Row],[Post Cycle Share Price Value Without Position]])/Table_CapTable_FY_M[[#This Row],[Shares Calculated]]</f>
        <v>#VALUE!</v>
      </c>
      <c r="W95" s="30">
        <f ca="1">(Table_CapTable_FY_M[[#This Row],[IP in Round]]+Table_CapTable_FY_M[[#This Row],[Value In Reserves]])+Table_CapTable_FY_M[[#This Row],[Labor (sweat Equity)]]</f>
        <v>3.9813130570109934E-9</v>
      </c>
      <c r="X95">
        <f ca="1">SUMIF(Investors_Once[EOMonth],Table_CapTable_FY_M[[#This Row],[FY_M EODate]],Investors_Once[Operations Net])</f>
        <v>0</v>
      </c>
      <c r="Y95" s="30">
        <f ca="1">Table_CapTable_FY_M[[#This Row],[Post Cycle Share Price Value With Position]]+Table_CapTable_FY_M[[#This Row],[Post Cycle Share Price Value Without Position]]</f>
        <v>3.9813130570109934E-9</v>
      </c>
      <c r="AC95" s="30" t="e">
        <f ca="1">SUMIFS(Investors_Once[Shares Calculated by Capital Injection/Sales In Current Round],Investors_Once[EOMonth],Table_CapTable_FY_M[[#This Row],[FY_M EODate]])+SUMIFS(Investors_Monthly[],Investors_Once[EOMonth],Table_CapTable_FY_M[[#This Row],[FY_M EODate]])</f>
        <v>#VALUE!</v>
      </c>
      <c r="AD95">
        <f ca="1">+SUMIFS(Investors_Once[Shares Calculated Partner Equity in Current Round],Investors_Once[EOMonth],Table_CapTable_FY_M[[#This Row],[FY_M EODate]])</f>
        <v>0</v>
      </c>
      <c r="AE95">
        <f ca="1">SUM(INDIRECT(_xlfn.CONCAT("Investors_Monthly","[",Table_CapTable_FY_M[[#This Row],[FY_M Tag]],"]"),FALSE))</f>
        <v>0</v>
      </c>
      <c r="AF95" t="str">
        <f ca="1">IFERROR(Table_CapTable_FY_M[[#This Row],[Monthly_Value]]/Table_CapTable_FY_M[[#This Row],[Price Per Share Last Round]],"")</f>
        <v/>
      </c>
      <c r="AG95">
        <f ca="1">+SUMIFS(Investors_Monthly[Shares Calculated],Investors_Monthly[EO_InjectionStartDate],Table_CapTable_FY_M[[#This Row],[FY_M EODate]])</f>
        <v>0</v>
      </c>
      <c r="AH95" s="30" t="e">
        <f ca="1">SUM($AC$91:$AF95)</f>
        <v>#VALUE!</v>
      </c>
      <c r="AI95">
        <f ca="1">Table_CapTable_FY_M[[#This Row],[Monthly_Value]]+Table_CapTable_FY_M[[#This Row],[Operations Net]]+Table_CapTable_FY_M[[#This Row],[Value In Reserves]]+Table_CapTable_FY_M[[#This Row],[IP in Round]]+Table_CapTable_FY_M[[#This Row],[Assets In Round]]</f>
        <v>3.9813130570109934E-9</v>
      </c>
      <c r="AJ95" t="e">
        <f ca="1">Table_CapTable_FY_M[[#This Row],[Share Price In Position]]/(Table_CapTable_FY_M[[#This Row],[Share Price In Position]]+Table_CapTable_FY_M[[#This Row],[Share Price Without Position]])</f>
        <v>#VALUE!</v>
      </c>
      <c r="AK95" t="s">
        <v>348</v>
      </c>
    </row>
    <row r="96" spans="2:37" x14ac:dyDescent="0.25">
      <c r="B96" t="s">
        <v>107</v>
      </c>
      <c r="C96" s="41"/>
      <c r="D96" s="41" cm="1">
        <f t="array" aca="1" ref="D96" ca="1">INDIRECT(Table_CapTable_FY_M[[#This Row],[FY_M Tag]],)</f>
        <v>45444</v>
      </c>
      <c r="E96" s="41">
        <f ca="1">EOMONTH(Table_CapTable_FY_M[[#This Row],[FY_M Date]],0)</f>
        <v>45473</v>
      </c>
      <c r="I96"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96" s="30">
        <f ca="1">Table_CapTable_FY_M[[#This Row],[Operations Net]]+IF(ISNUMBER(J95),J95,)+Table_CapTable_FY_M[[#This Row],[Net Capital Change]]</f>
        <v>0</v>
      </c>
      <c r="K96" s="30">
        <f ca="1">Table_CapTable_FY_M[[#This Row],[Capital Investment Net Change]]+Table_CapTable_FY_M[[#This Row],[Operations Net]]</f>
        <v>0</v>
      </c>
      <c r="M96" t="str">
        <f>IF(ISNUMBER(Table_CapTable_FY_M[[#This Row],[Net Shares]]),Table_CapTable_FY_M[[#This Row],[Net Shares]],M95)</f>
        <v>Shares Calculated</v>
      </c>
      <c r="N96" t="e">
        <f ca="1">IF(ISNUMBER(Table_CapTable_FY_M[[#This Row],[Set Stock Price]]),Table_CapTable_FY_M[[#This Row],[Set Stock Price]],S95)</f>
        <v>#VALUE!</v>
      </c>
      <c r="O96" s="52">
        <f ca="1">IF(ISNUMBER(O95),O95,)+SUMIF(Investors_Once[EOMonth],Table_CapTable_FY_M[[#This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96" s="52">
        <f ca="1">IF(ISNUMBER(P95),P95,)+SUMIF(Investors_Once[EOMonth],Table_CapTable_FY_M[[#This Row],[FY_M EODate]],Investors_Once[Active Investor IP Value Created Equity])</f>
        <v>3.9813130570109934E-9</v>
      </c>
      <c r="Q96" s="52">
        <f ca="1">IF(ISNUMBER(Q95),Q95,)+SUMIF(Investors_Once[EOMonth],Table_CapTable_FY_M[[#This Row],[FY_M EODate]],Investors_Once[Sweat Equity IP Value Contributed(alternative to Salary)])</f>
        <v>0</v>
      </c>
      <c r="R96" s="52">
        <f ca="1">IF(ISNUMBER(R95),R95,)+SUMIF(Investors_Once[EOMonth],Table_CapTable_FY_M[[#This Row],[FY_M EODate]],Investors_Once[Reserve Value Without Position])</f>
        <v>0</v>
      </c>
      <c r="S96" s="52" t="e">
        <f ca="1">(Table_CapTable_FY_M[[#This Row],[Post Cycle Share Price Value With Position]])/Table_CapTable_FY_M[[#This Row],[Shares Calculated]]</f>
        <v>#VALUE!</v>
      </c>
      <c r="T96" s="30" t="e">
        <f ca="1">(Table_CapTable_FY_M[[#This Row],[Post Cycle Share Price Value With Position]]+Table_CapTable_FY_M[[#This Row],[Post Cycle Share Price Value Without Position]])/Table_CapTable_FY_M[[#This Row],[Shares Calculated]]</f>
        <v>#VALUE!</v>
      </c>
      <c r="U96" s="30">
        <f ca="1">(Table_CapTable_FY_M[[#This Row],[Capital In Round]]+Table_CapTable_FY_M[[#This Row],[Assets In Round]])</f>
        <v>0</v>
      </c>
      <c r="V96" s="30" t="e">
        <f ca="1">(Table_CapTable_FY_M[[#This Row],[Post Cycle Share Price Value Without Position]])/Table_CapTable_FY_M[[#This Row],[Shares Calculated]]</f>
        <v>#VALUE!</v>
      </c>
      <c r="W96" s="30">
        <f ca="1">(Table_CapTable_FY_M[[#This Row],[IP in Round]]+Table_CapTable_FY_M[[#This Row],[Value In Reserves]])+Table_CapTable_FY_M[[#This Row],[Labor (sweat Equity)]]</f>
        <v>3.9813130570109934E-9</v>
      </c>
      <c r="X96">
        <f ca="1">SUMIF(Investors_Once[EOMonth],Table_CapTable_FY_M[[#This Row],[FY_M EODate]],Investors_Once[Operations Net])</f>
        <v>0</v>
      </c>
      <c r="Y96" s="30">
        <f ca="1">Table_CapTable_FY_M[[#This Row],[Post Cycle Share Price Value With Position]]+Table_CapTable_FY_M[[#This Row],[Post Cycle Share Price Value Without Position]]</f>
        <v>3.9813130570109934E-9</v>
      </c>
      <c r="AC96" s="30" t="e">
        <f ca="1">SUMIFS(Investors_Once[Shares Calculated by Capital Injection/Sales In Current Round],Investors_Once[EOMonth],Table_CapTable_FY_M[[#This Row],[FY_M EODate]])+SUMIFS(Investors_Monthly[],Investors_Once[EOMonth],Table_CapTable_FY_M[[#This Row],[FY_M EODate]])</f>
        <v>#VALUE!</v>
      </c>
      <c r="AD96">
        <f ca="1">+SUMIFS(Investors_Once[Shares Calculated Partner Equity in Current Round],Investors_Once[EOMonth],Table_CapTable_FY_M[[#This Row],[FY_M EODate]])</f>
        <v>0</v>
      </c>
      <c r="AE96">
        <f ca="1">SUM(INDIRECT(_xlfn.CONCAT("Investors_Monthly","[",Table_CapTable_FY_M[[#This Row],[FY_M Tag]],"]"),FALSE))</f>
        <v>0</v>
      </c>
      <c r="AF96" t="str">
        <f ca="1">IFERROR(Table_CapTable_FY_M[[#This Row],[Monthly_Value]]/Table_CapTable_FY_M[[#This Row],[Price Per Share Last Round]],"")</f>
        <v/>
      </c>
      <c r="AG96">
        <f ca="1">+SUMIFS(Investors_Monthly[Shares Calculated],Investors_Monthly[EO_InjectionStartDate],Table_CapTable_FY_M[[#This Row],[FY_M EODate]])</f>
        <v>0</v>
      </c>
      <c r="AH96" s="30" t="e">
        <f ca="1">SUM($AC$91:$AF96)</f>
        <v>#VALUE!</v>
      </c>
      <c r="AI96">
        <f ca="1">Table_CapTable_FY_M[[#This Row],[Monthly_Value]]+Table_CapTable_FY_M[[#This Row],[Operations Net]]+Table_CapTable_FY_M[[#This Row],[Value In Reserves]]+Table_CapTable_FY_M[[#This Row],[IP in Round]]+Table_CapTable_FY_M[[#This Row],[Assets In Round]]</f>
        <v>3.9813130570109934E-9</v>
      </c>
      <c r="AJ96" t="e">
        <f ca="1">Table_CapTable_FY_M[[#This Row],[Share Price In Position]]/(Table_CapTable_FY_M[[#This Row],[Share Price In Position]]+Table_CapTable_FY_M[[#This Row],[Share Price Without Position]])</f>
        <v>#VALUE!</v>
      </c>
      <c r="AK96" t="s">
        <v>349</v>
      </c>
    </row>
    <row r="97" spans="2:37" x14ac:dyDescent="0.25">
      <c r="B97" t="s">
        <v>108</v>
      </c>
      <c r="C97" s="41"/>
      <c r="D97" s="41" cm="1">
        <f t="array" aca="1" ref="D97" ca="1">INDIRECT(Table_CapTable_FY_M[[#This Row],[FY_M Tag]],)</f>
        <v>45474</v>
      </c>
      <c r="E97" s="41">
        <f ca="1">EOMONTH(Table_CapTable_FY_M[[#This Row],[FY_M Date]],0)</f>
        <v>45504</v>
      </c>
      <c r="I97"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97" s="30">
        <f ca="1">Table_CapTable_FY_M[[#This Row],[Operations Net]]+IF(ISNUMBER(J96),J96,)+Table_CapTable_FY_M[[#This Row],[Net Capital Change]]</f>
        <v>0</v>
      </c>
      <c r="K97" s="30">
        <f ca="1">Table_CapTable_FY_M[[#This Row],[Capital Investment Net Change]]+Table_CapTable_FY_M[[#This Row],[Operations Net]]</f>
        <v>0</v>
      </c>
      <c r="M97" t="str">
        <f>IF(ISNUMBER(Table_CapTable_FY_M[[#This Row],[Net Shares]]),Table_CapTable_FY_M[[#This Row],[Net Shares]],M96)</f>
        <v>Shares Calculated</v>
      </c>
      <c r="N97" t="e">
        <f ca="1">IF(ISNUMBER(Table_CapTable_FY_M[[#This Row],[Set Stock Price]]),Table_CapTable_FY_M[[#This Row],[Set Stock Price]],S96)</f>
        <v>#VALUE!</v>
      </c>
      <c r="O97" s="52">
        <f ca="1">IF(ISNUMBER(O96),O96,)+SUMIF(Investors_Once[EOMonth],Table_CapTable_FY_M[[#This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97" s="52">
        <f ca="1">IF(ISNUMBER(P96),P96,)+SUMIF(Investors_Once[EOMonth],Table_CapTable_FY_M[[#This Row],[FY_M EODate]],Investors_Once[Active Investor IP Value Created Equity])</f>
        <v>3.9813130570109934E-9</v>
      </c>
      <c r="Q97" s="52">
        <f ca="1">IF(ISNUMBER(Q96),Q96,)+SUMIF(Investors_Once[EOMonth],Table_CapTable_FY_M[[#This Row],[FY_M EODate]],Investors_Once[Sweat Equity IP Value Contributed(alternative to Salary)])</f>
        <v>0</v>
      </c>
      <c r="R97" s="52">
        <f ca="1">IF(ISNUMBER(R96),R96,)+SUMIF(Investors_Once[EOMonth],Table_CapTable_FY_M[[#This Row],[FY_M EODate]],Investors_Once[Reserve Value Without Position])</f>
        <v>0</v>
      </c>
      <c r="S97" s="52" t="e">
        <f ca="1">(Table_CapTable_FY_M[[#This Row],[Post Cycle Share Price Value With Position]])/Table_CapTable_FY_M[[#This Row],[Shares Calculated]]</f>
        <v>#VALUE!</v>
      </c>
      <c r="T97" s="30" t="e">
        <f ca="1">(Table_CapTable_FY_M[[#This Row],[Post Cycle Share Price Value With Position]]+Table_CapTable_FY_M[[#This Row],[Post Cycle Share Price Value Without Position]])/Table_CapTable_FY_M[[#This Row],[Shares Calculated]]</f>
        <v>#VALUE!</v>
      </c>
      <c r="U97" s="30">
        <f ca="1">(Table_CapTable_FY_M[[#This Row],[Capital In Round]]+Table_CapTable_FY_M[[#This Row],[Assets In Round]])</f>
        <v>0</v>
      </c>
      <c r="V97" s="30" t="e">
        <f ca="1">(Table_CapTable_FY_M[[#This Row],[Post Cycle Share Price Value Without Position]])/Table_CapTable_FY_M[[#This Row],[Shares Calculated]]</f>
        <v>#VALUE!</v>
      </c>
      <c r="W97" s="30">
        <f ca="1">(Table_CapTable_FY_M[[#This Row],[IP in Round]]+Table_CapTable_FY_M[[#This Row],[Value In Reserves]])+Table_CapTable_FY_M[[#This Row],[Labor (sweat Equity)]]</f>
        <v>3.9813130570109934E-9</v>
      </c>
      <c r="X97">
        <f ca="1">SUMIF(Investors_Once[EOMonth],Table_CapTable_FY_M[[#This Row],[FY_M EODate]],Investors_Once[Operations Net])</f>
        <v>0</v>
      </c>
      <c r="Y97" s="30">
        <f ca="1">Table_CapTable_FY_M[[#This Row],[Post Cycle Share Price Value With Position]]+Table_CapTable_FY_M[[#This Row],[Post Cycle Share Price Value Without Position]]</f>
        <v>3.9813130570109934E-9</v>
      </c>
      <c r="AC97" s="30" t="e">
        <f ca="1">SUMIFS(Investors_Once[Shares Calculated by Capital Injection/Sales In Current Round],Investors_Once[EOMonth],Table_CapTable_FY_M[[#This Row],[FY_M EODate]])+SUMIFS(Investors_Monthly[],Investors_Once[EOMonth],Table_CapTable_FY_M[[#This Row],[FY_M EODate]])</f>
        <v>#VALUE!</v>
      </c>
      <c r="AD97">
        <f ca="1">+SUMIFS(Investors_Once[Shares Calculated Partner Equity in Current Round],Investors_Once[EOMonth],Table_CapTable_FY_M[[#This Row],[FY_M EODate]])</f>
        <v>0</v>
      </c>
      <c r="AE97">
        <f ca="1">SUM(INDIRECT(_xlfn.CONCAT("Investors_Monthly","[",Table_CapTable_FY_M[[#This Row],[FY_M Tag]],"]"),FALSE))</f>
        <v>0</v>
      </c>
      <c r="AF97" t="str">
        <f ca="1">IFERROR(Table_CapTable_FY_M[[#This Row],[Monthly_Value]]/Table_CapTable_FY_M[[#This Row],[Price Per Share Last Round]],"")</f>
        <v/>
      </c>
      <c r="AG97">
        <f ca="1">+SUMIFS(Investors_Monthly[Shares Calculated],Investors_Monthly[EO_InjectionStartDate],Table_CapTable_FY_M[[#This Row],[FY_M EODate]])</f>
        <v>0</v>
      </c>
      <c r="AH97" s="30" t="e">
        <f ca="1">SUM($AC$91:$AF97)</f>
        <v>#VALUE!</v>
      </c>
      <c r="AI97">
        <f ca="1">Table_CapTable_FY_M[[#This Row],[Monthly_Value]]+Table_CapTable_FY_M[[#This Row],[Operations Net]]+Table_CapTable_FY_M[[#This Row],[Value In Reserves]]+Table_CapTable_FY_M[[#This Row],[IP in Round]]+Table_CapTable_FY_M[[#This Row],[Assets In Round]]</f>
        <v>3.9813130570109934E-9</v>
      </c>
      <c r="AJ97" t="e">
        <f ca="1">Table_CapTable_FY_M[[#This Row],[Share Price In Position]]/(Table_CapTable_FY_M[[#This Row],[Share Price In Position]]+Table_CapTable_FY_M[[#This Row],[Share Price Without Position]])</f>
        <v>#VALUE!</v>
      </c>
      <c r="AK97" t="s">
        <v>350</v>
      </c>
    </row>
    <row r="98" spans="2:37" x14ac:dyDescent="0.25">
      <c r="B98" t="s">
        <v>109</v>
      </c>
      <c r="C98" s="41"/>
      <c r="D98" s="41" cm="1">
        <f t="array" aca="1" ref="D98" ca="1">INDIRECT(Table_CapTable_FY_M[[#This Row],[FY_M Tag]],)</f>
        <v>45505</v>
      </c>
      <c r="E98" s="41">
        <f ca="1">EOMONTH(Table_CapTable_FY_M[[#This Row],[FY_M Date]],0)</f>
        <v>45535</v>
      </c>
      <c r="I98"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98" s="30">
        <f ca="1">Table_CapTable_FY_M[[#This Row],[Operations Net]]+IF(ISNUMBER(J97),J97,)+Table_CapTable_FY_M[[#This Row],[Net Capital Change]]</f>
        <v>0</v>
      </c>
      <c r="K98" s="30">
        <f ca="1">Table_CapTable_FY_M[[#This Row],[Capital Investment Net Change]]+Table_CapTable_FY_M[[#This Row],[Operations Net]]</f>
        <v>0</v>
      </c>
      <c r="M98" t="str">
        <f>IF(ISNUMBER(Table_CapTable_FY_M[[#This Row],[Net Shares]]),Table_CapTable_FY_M[[#This Row],[Net Shares]],M97)</f>
        <v>Shares Calculated</v>
      </c>
      <c r="N98" t="e">
        <f ca="1">IF(ISNUMBER(Table_CapTable_FY_M[[#This Row],[Set Stock Price]]),Table_CapTable_FY_M[[#This Row],[Set Stock Price]],S97)</f>
        <v>#VALUE!</v>
      </c>
      <c r="O98" s="52">
        <f ca="1">IF(ISNUMBER(O97),O97,)+SUMIF(Investors_Once[EOMonth],Table_CapTable_FY_M[[#This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98" s="52">
        <f ca="1">IF(ISNUMBER(P97),P97,)+SUMIF(Investors_Once[EOMonth],Table_CapTable_FY_M[[#This Row],[FY_M EODate]],Investors_Once[Active Investor IP Value Created Equity])</f>
        <v>3.9813130570109934E-9</v>
      </c>
      <c r="Q98" s="52">
        <f ca="1">IF(ISNUMBER(Q97),Q97,)+SUMIF(Investors_Once[EOMonth],Table_CapTable_FY_M[[#This Row],[FY_M EODate]],Investors_Once[Sweat Equity IP Value Contributed(alternative to Salary)])</f>
        <v>0</v>
      </c>
      <c r="R98" s="52">
        <f ca="1">IF(ISNUMBER(R97),R97,)+SUMIF(Investors_Once[EOMonth],Table_CapTable_FY_M[[#This Row],[FY_M EODate]],Investors_Once[Reserve Value Without Position])</f>
        <v>0</v>
      </c>
      <c r="S98" s="52" t="e">
        <f ca="1">(Table_CapTable_FY_M[[#This Row],[Post Cycle Share Price Value With Position]])/Table_CapTable_FY_M[[#This Row],[Shares Calculated]]</f>
        <v>#VALUE!</v>
      </c>
      <c r="T98" s="30" t="e">
        <f ca="1">(Table_CapTable_FY_M[[#This Row],[Post Cycle Share Price Value With Position]]+Table_CapTable_FY_M[[#This Row],[Post Cycle Share Price Value Without Position]])/Table_CapTable_FY_M[[#This Row],[Shares Calculated]]</f>
        <v>#VALUE!</v>
      </c>
      <c r="U98" s="30">
        <f ca="1">(Table_CapTable_FY_M[[#This Row],[Capital In Round]]+Table_CapTable_FY_M[[#This Row],[Assets In Round]])</f>
        <v>0</v>
      </c>
      <c r="V98" s="30" t="e">
        <f ca="1">(Table_CapTable_FY_M[[#This Row],[Post Cycle Share Price Value Without Position]])/Table_CapTable_FY_M[[#This Row],[Shares Calculated]]</f>
        <v>#VALUE!</v>
      </c>
      <c r="W98" s="30">
        <f ca="1">(Table_CapTable_FY_M[[#This Row],[IP in Round]]+Table_CapTable_FY_M[[#This Row],[Value In Reserves]])+Table_CapTable_FY_M[[#This Row],[Labor (sweat Equity)]]</f>
        <v>3.9813130570109934E-9</v>
      </c>
      <c r="X98">
        <f ca="1">SUMIF(Investors_Once[EOMonth],Table_CapTable_FY_M[[#This Row],[FY_M EODate]],Investors_Once[Operations Net])</f>
        <v>0</v>
      </c>
      <c r="Y98" s="30">
        <f ca="1">Table_CapTable_FY_M[[#This Row],[Post Cycle Share Price Value With Position]]+Table_CapTable_FY_M[[#This Row],[Post Cycle Share Price Value Without Position]]</f>
        <v>3.9813130570109934E-9</v>
      </c>
      <c r="AC98" s="30" t="e">
        <f ca="1">SUMIFS(Investors_Once[Shares Calculated by Capital Injection/Sales In Current Round],Investors_Once[EOMonth],Table_CapTable_FY_M[[#This Row],[FY_M EODate]])+SUMIFS(Investors_Monthly[],Investors_Once[EOMonth],Table_CapTable_FY_M[[#This Row],[FY_M EODate]])</f>
        <v>#VALUE!</v>
      </c>
      <c r="AD98">
        <f ca="1">+SUMIFS(Investors_Once[Shares Calculated Partner Equity in Current Round],Investors_Once[EOMonth],Table_CapTable_FY_M[[#This Row],[FY_M EODate]])</f>
        <v>0</v>
      </c>
      <c r="AE98">
        <f ca="1">SUM(INDIRECT(_xlfn.CONCAT("Investors_Monthly","[",Table_CapTable_FY_M[[#This Row],[FY_M Tag]],"]"),FALSE))</f>
        <v>0</v>
      </c>
      <c r="AF98" t="str">
        <f ca="1">IFERROR(Table_CapTable_FY_M[[#This Row],[Monthly_Value]]/Table_CapTable_FY_M[[#This Row],[Price Per Share Last Round]],"")</f>
        <v/>
      </c>
      <c r="AG98">
        <f ca="1">+SUMIFS(Investors_Monthly[Shares Calculated],Investors_Monthly[EO_InjectionStartDate],Table_CapTable_FY_M[[#This Row],[FY_M EODate]])</f>
        <v>0</v>
      </c>
      <c r="AH98" s="30" t="e">
        <f ca="1">SUM($AC$91:$AF98)</f>
        <v>#VALUE!</v>
      </c>
      <c r="AI98">
        <f ca="1">Table_CapTable_FY_M[[#This Row],[Monthly_Value]]+Table_CapTable_FY_M[[#This Row],[Operations Net]]+Table_CapTable_FY_M[[#This Row],[Value In Reserves]]+Table_CapTable_FY_M[[#This Row],[IP in Round]]+Table_CapTable_FY_M[[#This Row],[Assets In Round]]</f>
        <v>3.9813130570109934E-9</v>
      </c>
      <c r="AJ98" t="e">
        <f ca="1">Table_CapTable_FY_M[[#This Row],[Share Price In Position]]/(Table_CapTable_FY_M[[#This Row],[Share Price In Position]]+Table_CapTable_FY_M[[#This Row],[Share Price Without Position]])</f>
        <v>#VALUE!</v>
      </c>
      <c r="AK98" t="s">
        <v>351</v>
      </c>
    </row>
    <row r="99" spans="2:37" x14ac:dyDescent="0.25">
      <c r="B99" t="s">
        <v>110</v>
      </c>
      <c r="C99" s="41"/>
      <c r="D99" s="41" cm="1">
        <f t="array" aca="1" ref="D99" ca="1">INDIRECT(Table_CapTable_FY_M[[#This Row],[FY_M Tag]],)</f>
        <v>45536</v>
      </c>
      <c r="E99" s="41">
        <f ca="1">EOMONTH(Table_CapTable_FY_M[[#This Row],[FY_M Date]],0)</f>
        <v>45565</v>
      </c>
      <c r="I99"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99" s="30">
        <f ca="1">Table_CapTable_FY_M[[#This Row],[Operations Net]]+IF(ISNUMBER(J98),J98,)+Table_CapTable_FY_M[[#This Row],[Net Capital Change]]</f>
        <v>0</v>
      </c>
      <c r="K99" s="30">
        <f ca="1">Table_CapTable_FY_M[[#This Row],[Capital Investment Net Change]]+Table_CapTable_FY_M[[#This Row],[Operations Net]]</f>
        <v>0</v>
      </c>
      <c r="M99" t="str">
        <f>IF(ISNUMBER(Table_CapTable_FY_M[[#This Row],[Net Shares]]),Table_CapTable_FY_M[[#This Row],[Net Shares]],M98)</f>
        <v>Shares Calculated</v>
      </c>
      <c r="N99" t="e">
        <f ca="1">IF(ISNUMBER(Table_CapTable_FY_M[[#This Row],[Set Stock Price]]),Table_CapTable_FY_M[[#This Row],[Set Stock Price]],S98)</f>
        <v>#VALUE!</v>
      </c>
      <c r="O99" s="52">
        <f ca="1">IF(ISNUMBER(O98),O98,)+SUMIF(Investors_Once[EOMonth],Table_CapTable_FY_M[[#This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99" s="52">
        <f ca="1">IF(ISNUMBER(P98),P98,)+SUMIF(Investors_Once[EOMonth],Table_CapTable_FY_M[[#This Row],[FY_M EODate]],Investors_Once[Active Investor IP Value Created Equity])</f>
        <v>3.9813130570109934E-9</v>
      </c>
      <c r="Q99" s="52">
        <f ca="1">IF(ISNUMBER(Q98),Q98,)+SUMIF(Investors_Once[EOMonth],Table_CapTable_FY_M[[#This Row],[FY_M EODate]],Investors_Once[Sweat Equity IP Value Contributed(alternative to Salary)])</f>
        <v>0</v>
      </c>
      <c r="R99" s="52">
        <f ca="1">IF(ISNUMBER(R98),R98,)+SUMIF(Investors_Once[EOMonth],Table_CapTable_FY_M[[#This Row],[FY_M EODate]],Investors_Once[Reserve Value Without Position])</f>
        <v>0</v>
      </c>
      <c r="S99" s="52" t="e">
        <f ca="1">(Table_CapTable_FY_M[[#This Row],[Post Cycle Share Price Value With Position]])/Table_CapTable_FY_M[[#This Row],[Shares Calculated]]</f>
        <v>#VALUE!</v>
      </c>
      <c r="T99" s="30" t="e">
        <f ca="1">(Table_CapTable_FY_M[[#This Row],[Post Cycle Share Price Value With Position]]+Table_CapTable_FY_M[[#This Row],[Post Cycle Share Price Value Without Position]])/Table_CapTable_FY_M[[#This Row],[Shares Calculated]]</f>
        <v>#VALUE!</v>
      </c>
      <c r="U99" s="30">
        <f ca="1">(Table_CapTable_FY_M[[#This Row],[Capital In Round]]+Table_CapTable_FY_M[[#This Row],[Assets In Round]])</f>
        <v>0</v>
      </c>
      <c r="V99" s="30" t="e">
        <f ca="1">(Table_CapTable_FY_M[[#This Row],[Post Cycle Share Price Value Without Position]])/Table_CapTable_FY_M[[#This Row],[Shares Calculated]]</f>
        <v>#VALUE!</v>
      </c>
      <c r="W99" s="30">
        <f ca="1">(Table_CapTable_FY_M[[#This Row],[IP in Round]]+Table_CapTable_FY_M[[#This Row],[Value In Reserves]])+Table_CapTable_FY_M[[#This Row],[Labor (sweat Equity)]]</f>
        <v>3.9813130570109934E-9</v>
      </c>
      <c r="X99">
        <f ca="1">SUMIF(Investors_Once[EOMonth],Table_CapTable_FY_M[[#This Row],[FY_M EODate]],Investors_Once[Operations Net])</f>
        <v>0</v>
      </c>
      <c r="Y99" s="30">
        <f ca="1">Table_CapTable_FY_M[[#This Row],[Post Cycle Share Price Value With Position]]+Table_CapTable_FY_M[[#This Row],[Post Cycle Share Price Value Without Position]]</f>
        <v>3.9813130570109934E-9</v>
      </c>
      <c r="AC99" s="30" t="e">
        <f ca="1">SUMIFS(Investors_Once[Shares Calculated by Capital Injection/Sales In Current Round],Investors_Once[EOMonth],Table_CapTable_FY_M[[#This Row],[FY_M EODate]])+SUMIFS(Investors_Monthly[],Investors_Once[EOMonth],Table_CapTable_FY_M[[#This Row],[FY_M EODate]])</f>
        <v>#VALUE!</v>
      </c>
      <c r="AD99">
        <f ca="1">+SUMIFS(Investors_Once[Shares Calculated Partner Equity in Current Round],Investors_Once[EOMonth],Table_CapTable_FY_M[[#This Row],[FY_M EODate]])</f>
        <v>0</v>
      </c>
      <c r="AE99">
        <f ca="1">SUM(INDIRECT(_xlfn.CONCAT("Investors_Monthly","[",Table_CapTable_FY_M[[#This Row],[FY_M Tag]],"]"),FALSE))</f>
        <v>0</v>
      </c>
      <c r="AF99" t="str">
        <f ca="1">IFERROR(Table_CapTable_FY_M[[#This Row],[Monthly_Value]]/Table_CapTable_FY_M[[#This Row],[Price Per Share Last Round]],"")</f>
        <v/>
      </c>
      <c r="AG99">
        <f ca="1">+SUMIFS(Investors_Monthly[Shares Calculated],Investors_Monthly[EO_InjectionStartDate],Table_CapTable_FY_M[[#This Row],[FY_M EODate]])</f>
        <v>0</v>
      </c>
      <c r="AH99" s="30" t="e">
        <f ca="1">SUM($AC$91:$AF99)</f>
        <v>#VALUE!</v>
      </c>
      <c r="AI99">
        <f ca="1">Table_CapTable_FY_M[[#This Row],[Monthly_Value]]+Table_CapTable_FY_M[[#This Row],[Operations Net]]+Table_CapTable_FY_M[[#This Row],[Value In Reserves]]+Table_CapTable_FY_M[[#This Row],[IP in Round]]+Table_CapTable_FY_M[[#This Row],[Assets In Round]]</f>
        <v>3.9813130570109934E-9</v>
      </c>
      <c r="AJ99" t="e">
        <f ca="1">Table_CapTable_FY_M[[#This Row],[Share Price In Position]]/(Table_CapTable_FY_M[[#This Row],[Share Price In Position]]+Table_CapTable_FY_M[[#This Row],[Share Price Without Position]])</f>
        <v>#VALUE!</v>
      </c>
      <c r="AK99" t="s">
        <v>352</v>
      </c>
    </row>
    <row r="100" spans="2:37" x14ac:dyDescent="0.25">
      <c r="B100" t="s">
        <v>111</v>
      </c>
      <c r="C100" s="41"/>
      <c r="D100" s="41" cm="1">
        <f t="array" aca="1" ref="D100" ca="1">INDIRECT(Table_CapTable_FY_M[[#This Row],[FY_M Tag]],)</f>
        <v>45566</v>
      </c>
      <c r="E100" s="41">
        <f ca="1">EOMONTH(Table_CapTable_FY_M[[#This Row],[FY_M Date]],0)</f>
        <v>45596</v>
      </c>
      <c r="I100"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00" s="30">
        <f ca="1">Table_CapTable_FY_M[[#This Row],[Operations Net]]+IF(ISNUMBER(J99),J99,)+Table_CapTable_FY_M[[#This Row],[Net Capital Change]]</f>
        <v>0</v>
      </c>
      <c r="K100" s="30">
        <f ca="1">Table_CapTable_FY_M[[#This Row],[Capital Investment Net Change]]+Table_CapTable_FY_M[[#This Row],[Operations Net]]</f>
        <v>0</v>
      </c>
      <c r="M100" t="str">
        <f>IF(ISNUMBER(Table_CapTable_FY_M[[#This Row],[Net Shares]]),Table_CapTable_FY_M[[#This Row],[Net Shares]],M99)</f>
        <v>Shares Calculated</v>
      </c>
      <c r="N100" t="e">
        <f ca="1">IF(ISNUMBER(Table_CapTable_FY_M[[#This Row],[Set Stock Price]]),Table_CapTable_FY_M[[#This Row],[Set Stock Price]],S99)</f>
        <v>#VALUE!</v>
      </c>
      <c r="O100" s="52">
        <f ca="1">IF(ISNUMBER(O99),O99,)+SUMIF(Investors_Once[EOMonth],Table_CapTable_FY_M[[#This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00" s="52">
        <f ca="1">IF(ISNUMBER(P99),P99,)+SUMIF(Investors_Once[EOMonth],Table_CapTable_FY_M[[#This Row],[FY_M EODate]],Investors_Once[Active Investor IP Value Created Equity])</f>
        <v>3.9813130570109934E-9</v>
      </c>
      <c r="Q100" s="52">
        <f ca="1">IF(ISNUMBER(Q99),Q99,)+SUMIF(Investors_Once[EOMonth],Table_CapTable_FY_M[[#This Row],[FY_M EODate]],Investors_Once[Sweat Equity IP Value Contributed(alternative to Salary)])</f>
        <v>0</v>
      </c>
      <c r="R100" s="52">
        <f ca="1">IF(ISNUMBER(R99),R99,)+SUMIF(Investors_Once[EOMonth],Table_CapTable_FY_M[[#This Row],[FY_M EODate]],Investors_Once[Reserve Value Without Position])</f>
        <v>0</v>
      </c>
      <c r="S100" s="52" t="e">
        <f ca="1">(Table_CapTable_FY_M[[#This Row],[Post Cycle Share Price Value With Position]])/Table_CapTable_FY_M[[#This Row],[Shares Calculated]]</f>
        <v>#VALUE!</v>
      </c>
      <c r="T100" s="30" t="e">
        <f ca="1">(Table_CapTable_FY_M[[#This Row],[Post Cycle Share Price Value With Position]]+Table_CapTable_FY_M[[#This Row],[Post Cycle Share Price Value Without Position]])/Table_CapTable_FY_M[[#This Row],[Shares Calculated]]</f>
        <v>#VALUE!</v>
      </c>
      <c r="U100" s="30">
        <f ca="1">(Table_CapTable_FY_M[[#This Row],[Capital In Round]]+Table_CapTable_FY_M[[#This Row],[Assets In Round]])</f>
        <v>0</v>
      </c>
      <c r="V100" s="30" t="e">
        <f ca="1">(Table_CapTable_FY_M[[#This Row],[Post Cycle Share Price Value Without Position]])/Table_CapTable_FY_M[[#This Row],[Shares Calculated]]</f>
        <v>#VALUE!</v>
      </c>
      <c r="W100" s="30">
        <f ca="1">(Table_CapTable_FY_M[[#This Row],[IP in Round]]+Table_CapTable_FY_M[[#This Row],[Value In Reserves]])+Table_CapTable_FY_M[[#This Row],[Labor (sweat Equity)]]</f>
        <v>3.9813130570109934E-9</v>
      </c>
      <c r="X100">
        <f ca="1">SUMIF(Investors_Once[EOMonth],Table_CapTable_FY_M[[#This Row],[FY_M EODate]],Investors_Once[Operations Net])</f>
        <v>0</v>
      </c>
      <c r="Y100" s="30">
        <f ca="1">Table_CapTable_FY_M[[#This Row],[Post Cycle Share Price Value With Position]]+Table_CapTable_FY_M[[#This Row],[Post Cycle Share Price Value Without Position]]</f>
        <v>3.9813130570109934E-9</v>
      </c>
      <c r="AC100" s="30" t="e">
        <f ca="1">SUMIFS(Investors_Once[Shares Calculated by Capital Injection/Sales In Current Round],Investors_Once[EOMonth],Table_CapTable_FY_M[[#This Row],[FY_M EODate]])+SUMIFS(Investors_Monthly[],Investors_Once[EOMonth],Table_CapTable_FY_M[[#This Row],[FY_M EODate]])</f>
        <v>#VALUE!</v>
      </c>
      <c r="AD100">
        <f ca="1">+SUMIFS(Investors_Once[Shares Calculated Partner Equity in Current Round],Investors_Once[EOMonth],Table_CapTable_FY_M[[#This Row],[FY_M EODate]])</f>
        <v>0</v>
      </c>
      <c r="AE100">
        <f ca="1">SUM(INDIRECT(_xlfn.CONCAT("Investors_Monthly","[",Table_CapTable_FY_M[[#This Row],[FY_M Tag]],"]"),FALSE))</f>
        <v>0</v>
      </c>
      <c r="AF100" t="str">
        <f ca="1">IFERROR(Table_CapTable_FY_M[[#This Row],[Monthly_Value]]/Table_CapTable_FY_M[[#This Row],[Price Per Share Last Round]],"")</f>
        <v/>
      </c>
      <c r="AG100">
        <f ca="1">+SUMIFS(Investors_Monthly[Shares Calculated],Investors_Monthly[EO_InjectionStartDate],Table_CapTable_FY_M[[#This Row],[FY_M EODate]])</f>
        <v>0</v>
      </c>
      <c r="AH100" s="30" t="e">
        <f ca="1">SUM($AC$91:$AF100)</f>
        <v>#VALUE!</v>
      </c>
      <c r="AI100">
        <f ca="1">Table_CapTable_FY_M[[#This Row],[Monthly_Value]]+Table_CapTable_FY_M[[#This Row],[Operations Net]]+Table_CapTable_FY_M[[#This Row],[Value In Reserves]]+Table_CapTable_FY_M[[#This Row],[IP in Round]]+Table_CapTable_FY_M[[#This Row],[Assets In Round]]</f>
        <v>3.9813130570109934E-9</v>
      </c>
      <c r="AJ100" t="e">
        <f ca="1">Table_CapTable_FY_M[[#This Row],[Share Price In Position]]/(Table_CapTable_FY_M[[#This Row],[Share Price In Position]]+Table_CapTable_FY_M[[#This Row],[Share Price Without Position]])</f>
        <v>#VALUE!</v>
      </c>
      <c r="AK100" t="s">
        <v>353</v>
      </c>
    </row>
    <row r="101" spans="2:37" x14ac:dyDescent="0.25">
      <c r="B101" t="s">
        <v>112</v>
      </c>
      <c r="C101" s="41"/>
      <c r="D101" s="41" cm="1">
        <f t="array" aca="1" ref="D101" ca="1">INDIRECT(Table_CapTable_FY_M[[#This Row],[FY_M Tag]],)</f>
        <v>45597</v>
      </c>
      <c r="E101" s="41">
        <f ca="1">EOMONTH(Table_CapTable_FY_M[[#This Row],[FY_M Date]],0)</f>
        <v>45626</v>
      </c>
      <c r="I101"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01" s="30">
        <f ca="1">Table_CapTable_FY_M[[#This Row],[Operations Net]]+IF(ISNUMBER(J100),J100,)+Table_CapTable_FY_M[[#This Row],[Net Capital Change]]</f>
        <v>0</v>
      </c>
      <c r="K101" s="30">
        <f ca="1">Table_CapTable_FY_M[[#This Row],[Capital Investment Net Change]]+Table_CapTable_FY_M[[#This Row],[Operations Net]]</f>
        <v>0</v>
      </c>
      <c r="M101" t="str">
        <f>IF(ISNUMBER(Table_CapTable_FY_M[[#This Row],[Net Shares]]),Table_CapTable_FY_M[[#This Row],[Net Shares]],M100)</f>
        <v>Shares Calculated</v>
      </c>
      <c r="N101" t="e">
        <f ca="1">IF(ISNUMBER(Table_CapTable_FY_M[[#This Row],[Set Stock Price]]),Table_CapTable_FY_M[[#This Row],[Set Stock Price]],S100)</f>
        <v>#VALUE!</v>
      </c>
      <c r="O101" s="52">
        <f ca="1">IF(ISNUMBER(O100),O100,)+SUMIF(Investors_Once[EOMonth],Table_CapTable_FY_M[[#This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01" s="52">
        <f ca="1">IF(ISNUMBER(P100),P100,)+SUMIF(Investors_Once[EOMonth],Table_CapTable_FY_M[[#This Row],[FY_M EODate]],Investors_Once[Active Investor IP Value Created Equity])</f>
        <v>3.9813130570109934E-9</v>
      </c>
      <c r="Q101" s="52">
        <f ca="1">IF(ISNUMBER(Q100),Q100,)+SUMIF(Investors_Once[EOMonth],Table_CapTable_FY_M[[#This Row],[FY_M EODate]],Investors_Once[Sweat Equity IP Value Contributed(alternative to Salary)])</f>
        <v>0</v>
      </c>
      <c r="R101" s="52">
        <f ca="1">IF(ISNUMBER(R100),R100,)+SUMIF(Investors_Once[EOMonth],Table_CapTable_FY_M[[#This Row],[FY_M EODate]],Investors_Once[Reserve Value Without Position])</f>
        <v>0</v>
      </c>
      <c r="S101" s="52" t="e">
        <f ca="1">(Table_CapTable_FY_M[[#This Row],[Post Cycle Share Price Value With Position]])/Table_CapTable_FY_M[[#This Row],[Shares Calculated]]</f>
        <v>#VALUE!</v>
      </c>
      <c r="T101" s="30" t="e">
        <f ca="1">(Table_CapTable_FY_M[[#This Row],[Post Cycle Share Price Value With Position]]+Table_CapTable_FY_M[[#This Row],[Post Cycle Share Price Value Without Position]])/Table_CapTable_FY_M[[#This Row],[Shares Calculated]]</f>
        <v>#VALUE!</v>
      </c>
      <c r="U101" s="30">
        <f ca="1">(Table_CapTable_FY_M[[#This Row],[Capital In Round]]+Table_CapTable_FY_M[[#This Row],[Assets In Round]])</f>
        <v>0</v>
      </c>
      <c r="V101" s="30" t="e">
        <f ca="1">(Table_CapTable_FY_M[[#This Row],[Post Cycle Share Price Value Without Position]])/Table_CapTable_FY_M[[#This Row],[Shares Calculated]]</f>
        <v>#VALUE!</v>
      </c>
      <c r="W101" s="30">
        <f ca="1">(Table_CapTable_FY_M[[#This Row],[IP in Round]]+Table_CapTable_FY_M[[#This Row],[Value In Reserves]])+Table_CapTable_FY_M[[#This Row],[Labor (sweat Equity)]]</f>
        <v>3.9813130570109934E-9</v>
      </c>
      <c r="X101">
        <f ca="1">SUMIF(Investors_Once[EOMonth],Table_CapTable_FY_M[[#This Row],[FY_M EODate]],Investors_Once[Operations Net])</f>
        <v>0</v>
      </c>
      <c r="Y101" s="30">
        <f ca="1">Table_CapTable_FY_M[[#This Row],[Post Cycle Share Price Value With Position]]+Table_CapTable_FY_M[[#This Row],[Post Cycle Share Price Value Without Position]]</f>
        <v>3.9813130570109934E-9</v>
      </c>
      <c r="AC101" s="30" t="e">
        <f ca="1">SUMIFS(Investors_Once[Shares Calculated by Capital Injection/Sales In Current Round],Investors_Once[EOMonth],Table_CapTable_FY_M[[#This Row],[FY_M EODate]])+SUMIFS(Investors_Monthly[],Investors_Once[EOMonth],Table_CapTable_FY_M[[#This Row],[FY_M EODate]])</f>
        <v>#VALUE!</v>
      </c>
      <c r="AD101">
        <f ca="1">+SUMIFS(Investors_Once[Shares Calculated Partner Equity in Current Round],Investors_Once[EOMonth],Table_CapTable_FY_M[[#This Row],[FY_M EODate]])</f>
        <v>0</v>
      </c>
      <c r="AE101">
        <f ca="1">SUM(INDIRECT(_xlfn.CONCAT("Investors_Monthly","[",Table_CapTable_FY_M[[#This Row],[FY_M Tag]],"]"),FALSE))</f>
        <v>0</v>
      </c>
      <c r="AF101" t="str">
        <f ca="1">IFERROR(Table_CapTable_FY_M[[#This Row],[Monthly_Value]]/Table_CapTable_FY_M[[#This Row],[Price Per Share Last Round]],"")</f>
        <v/>
      </c>
      <c r="AG101">
        <f ca="1">+SUMIFS(Investors_Monthly[Shares Calculated],Investors_Monthly[EO_InjectionStartDate],Table_CapTable_FY_M[[#This Row],[FY_M EODate]])</f>
        <v>0</v>
      </c>
      <c r="AH101" s="30" t="e">
        <f ca="1">SUM($AC$91:$AF101)</f>
        <v>#VALUE!</v>
      </c>
      <c r="AI101">
        <f ca="1">Table_CapTable_FY_M[[#This Row],[Monthly_Value]]+Table_CapTable_FY_M[[#This Row],[Operations Net]]+Table_CapTable_FY_M[[#This Row],[Value In Reserves]]+Table_CapTable_FY_M[[#This Row],[IP in Round]]+Table_CapTable_FY_M[[#This Row],[Assets In Round]]</f>
        <v>3.9813130570109934E-9</v>
      </c>
      <c r="AJ101" t="e">
        <f ca="1">Table_CapTable_FY_M[[#This Row],[Share Price In Position]]/(Table_CapTable_FY_M[[#This Row],[Share Price In Position]]+Table_CapTable_FY_M[[#This Row],[Share Price Without Position]])</f>
        <v>#VALUE!</v>
      </c>
      <c r="AK101" t="s">
        <v>354</v>
      </c>
    </row>
    <row r="102" spans="2:37" x14ac:dyDescent="0.25">
      <c r="B102" t="s">
        <v>113</v>
      </c>
      <c r="C102" s="41"/>
      <c r="D102" s="41" cm="1">
        <f t="array" aca="1" ref="D102" ca="1">INDIRECT(Table_CapTable_FY_M[[#This Row],[FY_M Tag]],)</f>
        <v>45627</v>
      </c>
      <c r="E102" s="41">
        <f ca="1">EOMONTH(Table_CapTable_FY_M[[#This Row],[FY_M Date]],0)</f>
        <v>45657</v>
      </c>
      <c r="I102"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02" s="30">
        <f ca="1">Table_CapTable_FY_M[[#This Row],[Operations Net]]+IF(ISNUMBER(J101),J101,)+Table_CapTable_FY_M[[#This Row],[Net Capital Change]]</f>
        <v>0</v>
      </c>
      <c r="K102" s="30">
        <f ca="1">Table_CapTable_FY_M[[#This Row],[Capital Investment Net Change]]+Table_CapTable_FY_M[[#This Row],[Operations Net]]</f>
        <v>0</v>
      </c>
      <c r="M102" t="str">
        <f>IF(ISNUMBER(Table_CapTable_FY_M[[#This Row],[Net Shares]]),Table_CapTable_FY_M[[#This Row],[Net Shares]],M101)</f>
        <v>Shares Calculated</v>
      </c>
      <c r="N102" t="e">
        <f ca="1">IF(ISNUMBER(Table_CapTable_FY_M[[#This Row],[Set Stock Price]]),Table_CapTable_FY_M[[#This Row],[Set Stock Price]],S101)</f>
        <v>#VALUE!</v>
      </c>
      <c r="O102" s="52">
        <f ca="1">IF(ISNUMBER(O101),O101,)+SUMIF(Investors_Once[EOMonth],Table_CapTable_FY_M[[#This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02" s="52">
        <f ca="1">IF(ISNUMBER(P101),P101,)+SUMIF(Investors_Once[EOMonth],Table_CapTable_FY_M[[#This Row],[FY_M EODate]],Investors_Once[Active Investor IP Value Created Equity])</f>
        <v>3.9813130570109934E-9</v>
      </c>
      <c r="Q102" s="52">
        <f ca="1">IF(ISNUMBER(Q101),Q101,)+SUMIF(Investors_Once[EOMonth],Table_CapTable_FY_M[[#This Row],[FY_M EODate]],Investors_Once[Sweat Equity IP Value Contributed(alternative to Salary)])</f>
        <v>0</v>
      </c>
      <c r="R102" s="52">
        <f ca="1">IF(ISNUMBER(R101),R101,)+SUMIF(Investors_Once[EOMonth],Table_CapTable_FY_M[[#This Row],[FY_M EODate]],Investors_Once[Reserve Value Without Position])</f>
        <v>0</v>
      </c>
      <c r="S102" s="52" t="e">
        <f ca="1">(Table_CapTable_FY_M[[#This Row],[Post Cycle Share Price Value With Position]])/Table_CapTable_FY_M[[#This Row],[Shares Calculated]]</f>
        <v>#VALUE!</v>
      </c>
      <c r="T102" s="30" t="e">
        <f ca="1">(Table_CapTable_FY_M[[#This Row],[Post Cycle Share Price Value With Position]]+Table_CapTable_FY_M[[#This Row],[Post Cycle Share Price Value Without Position]])/Table_CapTable_FY_M[[#This Row],[Shares Calculated]]</f>
        <v>#VALUE!</v>
      </c>
      <c r="U102" s="30">
        <f ca="1">(Table_CapTable_FY_M[[#This Row],[Capital In Round]]+Table_CapTable_FY_M[[#This Row],[Assets In Round]])</f>
        <v>0</v>
      </c>
      <c r="V102" s="30" t="e">
        <f ca="1">(Table_CapTable_FY_M[[#This Row],[Post Cycle Share Price Value Without Position]])/Table_CapTable_FY_M[[#This Row],[Shares Calculated]]</f>
        <v>#VALUE!</v>
      </c>
      <c r="W102" s="30">
        <f ca="1">(Table_CapTable_FY_M[[#This Row],[IP in Round]]+Table_CapTable_FY_M[[#This Row],[Value In Reserves]])+Table_CapTable_FY_M[[#This Row],[Labor (sweat Equity)]]</f>
        <v>3.9813130570109934E-9</v>
      </c>
      <c r="X102">
        <f ca="1">SUMIF(Investors_Once[EOMonth],Table_CapTable_FY_M[[#This Row],[FY_M EODate]],Investors_Once[Operations Net])</f>
        <v>0</v>
      </c>
      <c r="Y102" s="30">
        <f ca="1">Table_CapTable_FY_M[[#This Row],[Post Cycle Share Price Value With Position]]+Table_CapTable_FY_M[[#This Row],[Post Cycle Share Price Value Without Position]]</f>
        <v>3.9813130570109934E-9</v>
      </c>
      <c r="AC102" s="30" t="e">
        <f ca="1">SUMIFS(Investors_Once[Shares Calculated by Capital Injection/Sales In Current Round],Investors_Once[EOMonth],Table_CapTable_FY_M[[#This Row],[FY_M EODate]])+SUMIFS(Investors_Monthly[],Investors_Once[EOMonth],Table_CapTable_FY_M[[#This Row],[FY_M EODate]])</f>
        <v>#VALUE!</v>
      </c>
      <c r="AD102">
        <f ca="1">+SUMIFS(Investors_Once[Shares Calculated Partner Equity in Current Round],Investors_Once[EOMonth],Table_CapTable_FY_M[[#This Row],[FY_M EODate]])</f>
        <v>0</v>
      </c>
      <c r="AE102">
        <f ca="1">SUM(INDIRECT(_xlfn.CONCAT("Investors_Monthly","[",Table_CapTable_FY_M[[#This Row],[FY_M Tag]],"]"),FALSE))</f>
        <v>0</v>
      </c>
      <c r="AF102" t="str">
        <f ca="1">IFERROR(Table_CapTable_FY_M[[#This Row],[Monthly_Value]]/Table_CapTable_FY_M[[#This Row],[Price Per Share Last Round]],"")</f>
        <v/>
      </c>
      <c r="AG102">
        <f ca="1">+SUMIFS(Investors_Monthly[Shares Calculated],Investors_Monthly[EO_InjectionStartDate],Table_CapTable_FY_M[[#This Row],[FY_M EODate]])</f>
        <v>0</v>
      </c>
      <c r="AH102" s="30" t="e">
        <f ca="1">SUM($AC$91:$AF102)</f>
        <v>#VALUE!</v>
      </c>
      <c r="AI102">
        <f ca="1">Table_CapTable_FY_M[[#This Row],[Monthly_Value]]+Table_CapTable_FY_M[[#This Row],[Operations Net]]+Table_CapTable_FY_M[[#This Row],[Value In Reserves]]+Table_CapTable_FY_M[[#This Row],[IP in Round]]+Table_CapTable_FY_M[[#This Row],[Assets In Round]]</f>
        <v>3.9813130570109934E-9</v>
      </c>
      <c r="AJ102" t="e">
        <f ca="1">Table_CapTable_FY_M[[#This Row],[Share Price In Position]]/(Table_CapTable_FY_M[[#This Row],[Share Price In Position]]+Table_CapTable_FY_M[[#This Row],[Share Price Without Position]])</f>
        <v>#VALUE!</v>
      </c>
      <c r="AK102" t="s">
        <v>355</v>
      </c>
    </row>
    <row r="103" spans="2:37" x14ac:dyDescent="0.25">
      <c r="B103" t="s">
        <v>189</v>
      </c>
      <c r="C103" s="41"/>
      <c r="D103" s="41" cm="1">
        <f t="array" aca="1" ref="D103" ca="1">INDIRECT(Table_CapTable_FY_M[[#This Row],[FY_M Tag]],)</f>
        <v>45658</v>
      </c>
      <c r="E103" s="41">
        <f ca="1">EOMONTH(Table_CapTable_FY_M[[#This Row],[FY_M Date]],0)</f>
        <v>45688</v>
      </c>
      <c r="I103"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03" s="30">
        <f ca="1">Table_CapTable_FY_M[[#This Row],[Operations Net]]+IF(ISNUMBER(J102),J102,)+Table_CapTable_FY_M[[#This Row],[Net Capital Change]]</f>
        <v>0</v>
      </c>
      <c r="K103" s="30">
        <f ca="1">Table_CapTable_FY_M[[#This Row],[Capital Investment Net Change]]+Table_CapTable_FY_M[[#This Row],[Operations Net]]</f>
        <v>0</v>
      </c>
      <c r="M103" t="str">
        <f>IF(ISNUMBER(Table_CapTable_FY_M[[#This Row],[Net Shares]]),Table_CapTable_FY_M[[#This Row],[Net Shares]],M102)</f>
        <v>Shares Calculated</v>
      </c>
      <c r="N103" t="e">
        <f ca="1">IF(ISNUMBER(Table_CapTable_FY_M[[#This Row],[Set Stock Price]]),Table_CapTable_FY_M[[#This Row],[Set Stock Price]],S102)</f>
        <v>#VALUE!</v>
      </c>
      <c r="O103" s="52">
        <f ca="1">IF(ISNUMBER(O102),O102,)+SUMIF(Investors_Once[EOMonth],Table_CapTable_FY_M[[#This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03" s="52">
        <f ca="1">IF(ISNUMBER(P102),P102,)+SUMIF(Investors_Once[EOMonth],Table_CapTable_FY_M[[#This Row],[FY_M EODate]],Investors_Once[Active Investor IP Value Created Equity])</f>
        <v>3.9813130570109934E-9</v>
      </c>
      <c r="Q103" s="52">
        <f ca="1">IF(ISNUMBER(Q102),Q102,)+SUMIF(Investors_Once[EOMonth],Table_CapTable_FY_M[[#This Row],[FY_M EODate]],Investors_Once[Sweat Equity IP Value Contributed(alternative to Salary)])</f>
        <v>0</v>
      </c>
      <c r="R103" s="52">
        <f ca="1">IF(ISNUMBER(R102),R102,)+SUMIF(Investors_Once[EOMonth],Table_CapTable_FY_M[[#This Row],[FY_M EODate]],Investors_Once[Reserve Value Without Position])</f>
        <v>10000000</v>
      </c>
      <c r="S103" s="52" t="e">
        <f ca="1">(Table_CapTable_FY_M[[#This Row],[Post Cycle Share Price Value With Position]])/Table_CapTable_FY_M[[#This Row],[Shares Calculated]]</f>
        <v>#VALUE!</v>
      </c>
      <c r="T103" s="30" t="e">
        <f ca="1">(Table_CapTable_FY_M[[#This Row],[Post Cycle Share Price Value With Position]]+Table_CapTable_FY_M[[#This Row],[Post Cycle Share Price Value Without Position]])/Table_CapTable_FY_M[[#This Row],[Shares Calculated]]</f>
        <v>#VALUE!</v>
      </c>
      <c r="U103" s="30">
        <f ca="1">(Table_CapTable_FY_M[[#This Row],[Capital In Round]]+Table_CapTable_FY_M[[#This Row],[Assets In Round]])</f>
        <v>0</v>
      </c>
      <c r="V103" s="30" t="e">
        <f ca="1">(Table_CapTable_FY_M[[#This Row],[Post Cycle Share Price Value Without Position]])/Table_CapTable_FY_M[[#This Row],[Shares Calculated]]</f>
        <v>#VALUE!</v>
      </c>
      <c r="W103" s="30">
        <f ca="1">(Table_CapTable_FY_M[[#This Row],[IP in Round]]+Table_CapTable_FY_M[[#This Row],[Value In Reserves]])+Table_CapTable_FY_M[[#This Row],[Labor (sweat Equity)]]</f>
        <v>10000000.000000004</v>
      </c>
      <c r="X103">
        <f ca="1">SUMIF(Investors_Once[EOMonth],Table_CapTable_FY_M[[#This Row],[FY_M EODate]],Investors_Once[Operations Net])</f>
        <v>0</v>
      </c>
      <c r="Y103" s="30">
        <f ca="1">Table_CapTable_FY_M[[#This Row],[Post Cycle Share Price Value With Position]]+Table_CapTable_FY_M[[#This Row],[Post Cycle Share Price Value Without Position]]</f>
        <v>10000000.000000004</v>
      </c>
      <c r="AC103" s="30" t="e">
        <f ca="1">SUMIFS(Investors_Once[Shares Calculated by Capital Injection/Sales In Current Round],Investors_Once[EOMonth],Table_CapTable_FY_M[[#This Row],[FY_M EODate]])+SUMIFS(Investors_Monthly[],Investors_Once[EOMonth],Table_CapTable_FY_M[[#This Row],[FY_M EODate]])</f>
        <v>#VALUE!</v>
      </c>
      <c r="AD103">
        <f ca="1">+SUMIFS(Investors_Once[Shares Calculated Partner Equity in Current Round],Investors_Once[EOMonth],Table_CapTable_FY_M[[#This Row],[FY_M EODate]])</f>
        <v>5000000</v>
      </c>
      <c r="AE103">
        <f ca="1">SUM(INDIRECT(_xlfn.CONCAT("Investors_Monthly","[",Table_CapTable_FY_M[[#This Row],[FY_M Tag]],"]"),FALSE))</f>
        <v>0</v>
      </c>
      <c r="AF103" t="str">
        <f ca="1">IFERROR(Table_CapTable_FY_M[[#This Row],[Monthly_Value]]/Table_CapTable_FY_M[[#This Row],[Price Per Share Last Round]],"")</f>
        <v/>
      </c>
      <c r="AG103">
        <f ca="1">+SUMIFS(Investors_Monthly[Shares Calculated],Investors_Monthly[EO_InjectionStartDate],Table_CapTable_FY_M[[#This Row],[FY_M EODate]])</f>
        <v>0</v>
      </c>
      <c r="AH103" s="30" t="e">
        <f ca="1">SUM($AC$91:$AF103)</f>
        <v>#VALUE!</v>
      </c>
      <c r="AI103">
        <f ca="1">Table_CapTable_FY_M[[#This Row],[Monthly_Value]]+Table_CapTable_FY_M[[#This Row],[Operations Net]]+Table_CapTable_FY_M[[#This Row],[Value In Reserves]]+Table_CapTable_FY_M[[#This Row],[IP in Round]]+Table_CapTable_FY_M[[#This Row],[Assets In Round]]</f>
        <v>10000000.000000004</v>
      </c>
      <c r="AJ103" t="e">
        <f ca="1">Table_CapTable_FY_M[[#This Row],[Share Price In Position]]/(Table_CapTable_FY_M[[#This Row],[Share Price In Position]]+Table_CapTable_FY_M[[#This Row],[Share Price Without Position]])</f>
        <v>#VALUE!</v>
      </c>
      <c r="AK103" t="s">
        <v>356</v>
      </c>
    </row>
    <row r="104" spans="2:37" x14ac:dyDescent="0.25">
      <c r="B104" t="s">
        <v>114</v>
      </c>
      <c r="C104" s="41"/>
      <c r="D104" s="41" cm="1">
        <f t="array" aca="1" ref="D104" ca="1">INDIRECT(Table_CapTable_FY_M[[#This Row],[FY_M Tag]],)</f>
        <v>45689</v>
      </c>
      <c r="E104" s="41">
        <f ca="1">EOMONTH(Table_CapTable_FY_M[[#This Row],[FY_M Date]],0)</f>
        <v>45716</v>
      </c>
      <c r="I104"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04" s="30">
        <f ca="1">Table_CapTable_FY_M[[#This Row],[Operations Net]]+IF(ISNUMBER(J103),J103,)+Table_CapTable_FY_M[[#This Row],[Net Capital Change]]</f>
        <v>0</v>
      </c>
      <c r="K104" s="30">
        <f ca="1">Table_CapTable_FY_M[[#This Row],[Capital Investment Net Change]]+Table_CapTable_FY_M[[#This Row],[Operations Net]]</f>
        <v>0</v>
      </c>
      <c r="M104" t="str">
        <f>IF(ISNUMBER(Table_CapTable_FY_M[[#This Row],[Net Shares]]),Table_CapTable_FY_M[[#This Row],[Net Shares]],M103)</f>
        <v>Shares Calculated</v>
      </c>
      <c r="N104" t="e">
        <f ca="1">IF(ISNUMBER(Table_CapTable_FY_M[[#This Row],[Set Stock Price]]),Table_CapTable_FY_M[[#This Row],[Set Stock Price]],S103)</f>
        <v>#VALUE!</v>
      </c>
      <c r="O104" s="52">
        <f ca="1">IF(ISNUMBER(O103),O103,)+SUMIF(Investors_Once[EOMonth],Table_CapTable_FY_M[[#This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04" s="52">
        <f ca="1">IF(ISNUMBER(P103),P103,)+SUMIF(Investors_Once[EOMonth],Table_CapTable_FY_M[[#This Row],[FY_M EODate]],Investors_Once[Active Investor IP Value Created Equity])</f>
        <v>3.9813130570109934E-9</v>
      </c>
      <c r="Q104" s="52">
        <f ca="1">IF(ISNUMBER(Q103),Q103,)+SUMIF(Investors_Once[EOMonth],Table_CapTable_FY_M[[#This Row],[FY_M EODate]],Investors_Once[Sweat Equity IP Value Contributed(alternative to Salary)])</f>
        <v>0</v>
      </c>
      <c r="R104" s="52">
        <f ca="1">IF(ISNUMBER(R103),R103,)+SUMIF(Investors_Once[EOMonth],Table_CapTable_FY_M[[#This Row],[FY_M EODate]],Investors_Once[Reserve Value Without Position])</f>
        <v>10000000</v>
      </c>
      <c r="S104" s="52" t="e">
        <f ca="1">(Table_CapTable_FY_M[[#This Row],[Post Cycle Share Price Value With Position]])/Table_CapTable_FY_M[[#This Row],[Shares Calculated]]</f>
        <v>#VALUE!</v>
      </c>
      <c r="T104" s="30" t="e">
        <f ca="1">(Table_CapTable_FY_M[[#This Row],[Post Cycle Share Price Value With Position]]+Table_CapTable_FY_M[[#This Row],[Post Cycle Share Price Value Without Position]])/Table_CapTable_FY_M[[#This Row],[Shares Calculated]]</f>
        <v>#VALUE!</v>
      </c>
      <c r="U104" s="30">
        <f ca="1">(Table_CapTable_FY_M[[#This Row],[Capital In Round]]+Table_CapTable_FY_M[[#This Row],[Assets In Round]])</f>
        <v>0</v>
      </c>
      <c r="V104" s="30" t="e">
        <f ca="1">(Table_CapTable_FY_M[[#This Row],[Post Cycle Share Price Value Without Position]])/Table_CapTable_FY_M[[#This Row],[Shares Calculated]]</f>
        <v>#VALUE!</v>
      </c>
      <c r="W104" s="30">
        <f ca="1">(Table_CapTable_FY_M[[#This Row],[IP in Round]]+Table_CapTable_FY_M[[#This Row],[Value In Reserves]])+Table_CapTable_FY_M[[#This Row],[Labor (sweat Equity)]]</f>
        <v>10000000.000000004</v>
      </c>
      <c r="X104">
        <f ca="1">SUMIF(Investors_Once[EOMonth],Table_CapTable_FY_M[[#This Row],[FY_M EODate]],Investors_Once[Operations Net])</f>
        <v>0</v>
      </c>
      <c r="Y104" s="30">
        <f ca="1">Table_CapTable_FY_M[[#This Row],[Post Cycle Share Price Value With Position]]+Table_CapTable_FY_M[[#This Row],[Post Cycle Share Price Value Without Position]]</f>
        <v>10000000.000000004</v>
      </c>
      <c r="AC104" s="30" t="e">
        <f ca="1">SUMIFS(Investors_Once[Shares Calculated by Capital Injection/Sales In Current Round],Investors_Once[EOMonth],Table_CapTable_FY_M[[#This Row],[FY_M EODate]])+SUMIFS(Investors_Monthly[],Investors_Once[EOMonth],Table_CapTable_FY_M[[#This Row],[FY_M EODate]])</f>
        <v>#VALUE!</v>
      </c>
      <c r="AD104">
        <f ca="1">+SUMIFS(Investors_Once[Shares Calculated Partner Equity in Current Round],Investors_Once[EOMonth],Table_CapTable_FY_M[[#This Row],[FY_M EODate]])</f>
        <v>0</v>
      </c>
      <c r="AE104">
        <f ca="1">SUM(INDIRECT(_xlfn.CONCAT("Investors_Monthly","[",Table_CapTable_FY_M[[#This Row],[FY_M Tag]],"]"),FALSE))</f>
        <v>0</v>
      </c>
      <c r="AF104" t="str">
        <f ca="1">IFERROR(Table_CapTable_FY_M[[#This Row],[Monthly_Value]]/Table_CapTable_FY_M[[#This Row],[Price Per Share Last Round]],"")</f>
        <v/>
      </c>
      <c r="AG104">
        <f ca="1">+SUMIFS(Investors_Monthly[Shares Calculated],Investors_Monthly[EO_InjectionStartDate],Table_CapTable_FY_M[[#This Row],[FY_M EODate]])</f>
        <v>0</v>
      </c>
      <c r="AH104" s="30" t="e">
        <f ca="1">SUM($AC$91:$AF104)</f>
        <v>#VALUE!</v>
      </c>
      <c r="AI104">
        <f ca="1">Table_CapTable_FY_M[[#This Row],[Monthly_Value]]+Table_CapTable_FY_M[[#This Row],[Operations Net]]+Table_CapTable_FY_M[[#This Row],[Value In Reserves]]+Table_CapTable_FY_M[[#This Row],[IP in Round]]+Table_CapTable_FY_M[[#This Row],[Assets In Round]]</f>
        <v>10000000.000000004</v>
      </c>
      <c r="AJ104" t="e">
        <f ca="1">Table_CapTable_FY_M[[#This Row],[Share Price In Position]]/(Table_CapTable_FY_M[[#This Row],[Share Price In Position]]+Table_CapTable_FY_M[[#This Row],[Share Price Without Position]])</f>
        <v>#VALUE!</v>
      </c>
      <c r="AK104" t="s">
        <v>357</v>
      </c>
    </row>
    <row r="105" spans="2:37" x14ac:dyDescent="0.25">
      <c r="B105" t="s">
        <v>115</v>
      </c>
      <c r="C105" s="41"/>
      <c r="D105" s="41" cm="1">
        <f t="array" aca="1" ref="D105" ca="1">INDIRECT(Table_CapTable_FY_M[[#This Row],[FY_M Tag]],)</f>
        <v>45717</v>
      </c>
      <c r="E105" s="41">
        <f ca="1">EOMONTH(Table_CapTable_FY_M[[#This Row],[FY_M Date]],0)</f>
        <v>45747</v>
      </c>
      <c r="I105"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05" s="30">
        <f ca="1">Table_CapTable_FY_M[[#This Row],[Operations Net]]+IF(ISNUMBER(J104),J104,)+Table_CapTable_FY_M[[#This Row],[Net Capital Change]]</f>
        <v>0</v>
      </c>
      <c r="K105" s="30">
        <f ca="1">Table_CapTable_FY_M[[#This Row],[Capital Investment Net Change]]+Table_CapTable_FY_M[[#This Row],[Operations Net]]</f>
        <v>0</v>
      </c>
      <c r="M105" t="str">
        <f>IF(ISNUMBER(Table_CapTable_FY_M[[#This Row],[Net Shares]]),Table_CapTable_FY_M[[#This Row],[Net Shares]],M104)</f>
        <v>Shares Calculated</v>
      </c>
      <c r="N105" t="e">
        <f ca="1">IF(ISNUMBER(Table_CapTable_FY_M[[#This Row],[Set Stock Price]]),Table_CapTable_FY_M[[#This Row],[Set Stock Price]],S104)</f>
        <v>#VALUE!</v>
      </c>
      <c r="O105" s="52">
        <f ca="1">IF(ISNUMBER(O104),O104,)+SUMIF(Investors_Once[EOMonth],Table_CapTable_FY_M[[#This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05" s="52">
        <f ca="1">IF(ISNUMBER(P104),P104,)+SUMIF(Investors_Once[EOMonth],Table_CapTable_FY_M[[#This Row],[FY_M EODate]],Investors_Once[Active Investor IP Value Created Equity])</f>
        <v>3.9813130570109934E-9</v>
      </c>
      <c r="Q105" s="52">
        <f ca="1">IF(ISNUMBER(Q104),Q104,)+SUMIF(Investors_Once[EOMonth],Table_CapTable_FY_M[[#This Row],[FY_M EODate]],Investors_Once[Sweat Equity IP Value Contributed(alternative to Salary)])</f>
        <v>0</v>
      </c>
      <c r="R105" s="52">
        <f ca="1">IF(ISNUMBER(R104),R104,)+SUMIF(Investors_Once[EOMonth],Table_CapTable_FY_M[[#This Row],[FY_M EODate]],Investors_Once[Reserve Value Without Position])</f>
        <v>10000000</v>
      </c>
      <c r="S105" s="52" t="e">
        <f ca="1">(Table_CapTable_FY_M[[#This Row],[Post Cycle Share Price Value With Position]])/Table_CapTable_FY_M[[#This Row],[Shares Calculated]]</f>
        <v>#VALUE!</v>
      </c>
      <c r="T105" s="30" t="e">
        <f ca="1">(Table_CapTable_FY_M[[#This Row],[Post Cycle Share Price Value With Position]]+Table_CapTable_FY_M[[#This Row],[Post Cycle Share Price Value Without Position]])/Table_CapTable_FY_M[[#This Row],[Shares Calculated]]</f>
        <v>#VALUE!</v>
      </c>
      <c r="U105" s="30">
        <f ca="1">(Table_CapTable_FY_M[[#This Row],[Capital In Round]]+Table_CapTable_FY_M[[#This Row],[Assets In Round]])</f>
        <v>0</v>
      </c>
      <c r="V105" s="30" t="e">
        <f ca="1">(Table_CapTable_FY_M[[#This Row],[Post Cycle Share Price Value Without Position]])/Table_CapTable_FY_M[[#This Row],[Shares Calculated]]</f>
        <v>#VALUE!</v>
      </c>
      <c r="W105" s="30">
        <f ca="1">(Table_CapTable_FY_M[[#This Row],[IP in Round]]+Table_CapTable_FY_M[[#This Row],[Value In Reserves]])+Table_CapTable_FY_M[[#This Row],[Labor (sweat Equity)]]</f>
        <v>10000000.000000004</v>
      </c>
      <c r="X105">
        <f ca="1">SUMIF(Investors_Once[EOMonth],Table_CapTable_FY_M[[#This Row],[FY_M EODate]],Investors_Once[Operations Net])</f>
        <v>0</v>
      </c>
      <c r="Y105" s="30">
        <f ca="1">Table_CapTable_FY_M[[#This Row],[Post Cycle Share Price Value With Position]]+Table_CapTable_FY_M[[#This Row],[Post Cycle Share Price Value Without Position]]</f>
        <v>10000000.000000004</v>
      </c>
      <c r="AC105" s="30" t="e">
        <f ca="1">SUMIFS(Investors_Once[Shares Calculated by Capital Injection/Sales In Current Round],Investors_Once[EOMonth],Table_CapTable_FY_M[[#This Row],[FY_M EODate]])+SUMIFS(Investors_Monthly[],Investors_Once[EOMonth],Table_CapTable_FY_M[[#This Row],[FY_M EODate]])</f>
        <v>#VALUE!</v>
      </c>
      <c r="AD105">
        <f ca="1">+SUMIFS(Investors_Once[Shares Calculated Partner Equity in Current Round],Investors_Once[EOMonth],Table_CapTable_FY_M[[#This Row],[FY_M EODate]])</f>
        <v>0</v>
      </c>
      <c r="AE105">
        <f ca="1">SUM(INDIRECT(_xlfn.CONCAT("Investors_Monthly","[",Table_CapTable_FY_M[[#This Row],[FY_M Tag]],"]"),FALSE))</f>
        <v>0</v>
      </c>
      <c r="AF105" t="str">
        <f ca="1">IFERROR(Table_CapTable_FY_M[[#This Row],[Monthly_Value]]/Table_CapTable_FY_M[[#This Row],[Price Per Share Last Round]],"")</f>
        <v/>
      </c>
      <c r="AG105">
        <f ca="1">+SUMIFS(Investors_Monthly[Shares Calculated],Investors_Monthly[EO_InjectionStartDate],Table_CapTable_FY_M[[#This Row],[FY_M EODate]])</f>
        <v>0</v>
      </c>
      <c r="AH105" s="30" t="e">
        <f ca="1">SUM($AC$91:$AF105)</f>
        <v>#VALUE!</v>
      </c>
      <c r="AI105">
        <f ca="1">Table_CapTable_FY_M[[#This Row],[Monthly_Value]]+Table_CapTable_FY_M[[#This Row],[Operations Net]]+Table_CapTable_FY_M[[#This Row],[Value In Reserves]]+Table_CapTable_FY_M[[#This Row],[IP in Round]]+Table_CapTable_FY_M[[#This Row],[Assets In Round]]</f>
        <v>10000000.000000004</v>
      </c>
      <c r="AJ105" t="e">
        <f ca="1">Table_CapTable_FY_M[[#This Row],[Share Price In Position]]/(Table_CapTable_FY_M[[#This Row],[Share Price In Position]]+Table_CapTable_FY_M[[#This Row],[Share Price Without Position]])</f>
        <v>#VALUE!</v>
      </c>
      <c r="AK105" t="s">
        <v>358</v>
      </c>
    </row>
    <row r="106" spans="2:37" x14ac:dyDescent="0.25">
      <c r="B106" t="s">
        <v>116</v>
      </c>
      <c r="C106" s="41"/>
      <c r="D106" s="41" cm="1">
        <f t="array" aca="1" ref="D106" ca="1">INDIRECT(Table_CapTable_FY_M[[#This Row],[FY_M Tag]],)</f>
        <v>45748</v>
      </c>
      <c r="E106" s="41">
        <f ca="1">EOMONTH(Table_CapTable_FY_M[[#This Row],[FY_M Date]],0)</f>
        <v>45777</v>
      </c>
      <c r="I106"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06" s="30">
        <f ca="1">Table_CapTable_FY_M[[#This Row],[Operations Net]]+IF(ISNUMBER(J105),J105,)+Table_CapTable_FY_M[[#This Row],[Net Capital Change]]</f>
        <v>0</v>
      </c>
      <c r="K106" s="30">
        <f ca="1">Table_CapTable_FY_M[[#This Row],[Capital Investment Net Change]]+Table_CapTable_FY_M[[#This Row],[Operations Net]]</f>
        <v>0</v>
      </c>
      <c r="M106" t="str">
        <f>IF(ISNUMBER(Table_CapTable_FY_M[[#This Row],[Net Shares]]),Table_CapTable_FY_M[[#This Row],[Net Shares]],M105)</f>
        <v>Shares Calculated</v>
      </c>
      <c r="N106" t="e">
        <f ca="1">IF(ISNUMBER(Table_CapTable_FY_M[[#This Row],[Set Stock Price]]),Table_CapTable_FY_M[[#This Row],[Set Stock Price]],S105)</f>
        <v>#VALUE!</v>
      </c>
      <c r="O106" s="52">
        <f ca="1">IF(ISNUMBER(O105),O105,)+SUMIF(Investors_Once[EOMonth],Table_CapTable_FY_M[[#This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06" s="52">
        <f ca="1">IF(ISNUMBER(P105),P105,)+SUMIF(Investors_Once[EOMonth],Table_CapTable_FY_M[[#This Row],[FY_M EODate]],Investors_Once[Active Investor IP Value Created Equity])</f>
        <v>3.9813130570109934E-9</v>
      </c>
      <c r="Q106" s="52">
        <f ca="1">IF(ISNUMBER(Q105),Q105,)+SUMIF(Investors_Once[EOMonth],Table_CapTable_FY_M[[#This Row],[FY_M EODate]],Investors_Once[Sweat Equity IP Value Contributed(alternative to Salary)])</f>
        <v>0</v>
      </c>
      <c r="R106" s="52">
        <f ca="1">IF(ISNUMBER(R105),R105,)+SUMIF(Investors_Once[EOMonth],Table_CapTable_FY_M[[#This Row],[FY_M EODate]],Investors_Once[Reserve Value Without Position])</f>
        <v>10000000</v>
      </c>
      <c r="S106" s="52" t="e">
        <f ca="1">(Table_CapTable_FY_M[[#This Row],[Post Cycle Share Price Value With Position]])/Table_CapTable_FY_M[[#This Row],[Shares Calculated]]</f>
        <v>#VALUE!</v>
      </c>
      <c r="T106" s="30" t="e">
        <f ca="1">(Table_CapTable_FY_M[[#This Row],[Post Cycle Share Price Value With Position]]+Table_CapTable_FY_M[[#This Row],[Post Cycle Share Price Value Without Position]])/Table_CapTable_FY_M[[#This Row],[Shares Calculated]]</f>
        <v>#VALUE!</v>
      </c>
      <c r="U106" s="30">
        <f ca="1">(Table_CapTable_FY_M[[#This Row],[Capital In Round]]+Table_CapTable_FY_M[[#This Row],[Assets In Round]])</f>
        <v>0</v>
      </c>
      <c r="V106" s="30" t="e">
        <f ca="1">(Table_CapTable_FY_M[[#This Row],[Post Cycle Share Price Value Without Position]])/Table_CapTable_FY_M[[#This Row],[Shares Calculated]]</f>
        <v>#VALUE!</v>
      </c>
      <c r="W106" s="30">
        <f ca="1">(Table_CapTable_FY_M[[#This Row],[IP in Round]]+Table_CapTable_FY_M[[#This Row],[Value In Reserves]])+Table_CapTable_FY_M[[#This Row],[Labor (sweat Equity)]]</f>
        <v>10000000.000000004</v>
      </c>
      <c r="X106">
        <f ca="1">SUMIF(Investors_Once[EOMonth],Table_CapTable_FY_M[[#This Row],[FY_M EODate]],Investors_Once[Operations Net])</f>
        <v>0</v>
      </c>
      <c r="Y106" s="30">
        <f ca="1">Table_CapTable_FY_M[[#This Row],[Post Cycle Share Price Value With Position]]+Table_CapTable_FY_M[[#This Row],[Post Cycle Share Price Value Without Position]]</f>
        <v>10000000.000000004</v>
      </c>
      <c r="AC106" s="30" t="e">
        <f ca="1">SUMIFS(Investors_Once[Shares Calculated by Capital Injection/Sales In Current Round],Investors_Once[EOMonth],Table_CapTable_FY_M[[#This Row],[FY_M EODate]])+SUMIFS(Investors_Monthly[],Investors_Once[EOMonth],Table_CapTable_FY_M[[#This Row],[FY_M EODate]])</f>
        <v>#VALUE!</v>
      </c>
      <c r="AD106">
        <f ca="1">+SUMIFS(Investors_Once[Shares Calculated Partner Equity in Current Round],Investors_Once[EOMonth],Table_CapTable_FY_M[[#This Row],[FY_M EODate]])</f>
        <v>0</v>
      </c>
      <c r="AE106">
        <f ca="1">SUM(INDIRECT(_xlfn.CONCAT("Investors_Monthly","[",Table_CapTable_FY_M[[#This Row],[FY_M Tag]],"]"),FALSE))</f>
        <v>0</v>
      </c>
      <c r="AF106" t="str">
        <f ca="1">IFERROR(Table_CapTable_FY_M[[#This Row],[Monthly_Value]]/Table_CapTable_FY_M[[#This Row],[Price Per Share Last Round]],"")</f>
        <v/>
      </c>
      <c r="AG106">
        <f ca="1">+SUMIFS(Investors_Monthly[Shares Calculated],Investors_Monthly[EO_InjectionStartDate],Table_CapTable_FY_M[[#This Row],[FY_M EODate]])</f>
        <v>0</v>
      </c>
      <c r="AH106" s="30" t="e">
        <f ca="1">SUM($AC$91:$AF106)</f>
        <v>#VALUE!</v>
      </c>
      <c r="AI106">
        <f ca="1">Table_CapTable_FY_M[[#This Row],[Monthly_Value]]+Table_CapTable_FY_M[[#This Row],[Operations Net]]+Table_CapTable_FY_M[[#This Row],[Value In Reserves]]+Table_CapTable_FY_M[[#This Row],[IP in Round]]+Table_CapTable_FY_M[[#This Row],[Assets In Round]]</f>
        <v>10000000.000000004</v>
      </c>
      <c r="AJ106" t="e">
        <f ca="1">Table_CapTable_FY_M[[#This Row],[Share Price In Position]]/(Table_CapTable_FY_M[[#This Row],[Share Price In Position]]+Table_CapTable_FY_M[[#This Row],[Share Price Without Position]])</f>
        <v>#VALUE!</v>
      </c>
      <c r="AK106" t="s">
        <v>359</v>
      </c>
    </row>
    <row r="107" spans="2:37" x14ac:dyDescent="0.25">
      <c r="B107" t="s">
        <v>117</v>
      </c>
      <c r="C107" s="41"/>
      <c r="D107" s="41" cm="1">
        <f t="array" aca="1" ref="D107" ca="1">INDIRECT(Table_CapTable_FY_M[[#This Row],[FY_M Tag]],)</f>
        <v>45778</v>
      </c>
      <c r="E107" s="41">
        <f ca="1">EOMONTH(Table_CapTable_FY_M[[#This Row],[FY_M Date]],0)</f>
        <v>45808</v>
      </c>
      <c r="I107"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07" s="30">
        <f ca="1">Table_CapTable_FY_M[[#This Row],[Operations Net]]+IF(ISNUMBER(J106),J106,)+Table_CapTable_FY_M[[#This Row],[Net Capital Change]]</f>
        <v>0</v>
      </c>
      <c r="K107" s="30">
        <f ca="1">Table_CapTable_FY_M[[#This Row],[Capital Investment Net Change]]+Table_CapTable_FY_M[[#This Row],[Operations Net]]</f>
        <v>0</v>
      </c>
      <c r="M107" t="str">
        <f>IF(ISNUMBER(Table_CapTable_FY_M[[#This Row],[Net Shares]]),Table_CapTable_FY_M[[#This Row],[Net Shares]],M106)</f>
        <v>Shares Calculated</v>
      </c>
      <c r="N107" t="e">
        <f ca="1">IF(ISNUMBER(Table_CapTable_FY_M[[#This Row],[Set Stock Price]]),Table_CapTable_FY_M[[#This Row],[Set Stock Price]],S106)</f>
        <v>#VALUE!</v>
      </c>
      <c r="O107" s="52">
        <f ca="1">IF(ISNUMBER(O106),O106,)+SUMIF(Investors_Once[EOMonth],Table_CapTable_FY_M[[#This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07" s="52">
        <f ca="1">IF(ISNUMBER(P106),P106,)+SUMIF(Investors_Once[EOMonth],Table_CapTable_FY_M[[#This Row],[FY_M EODate]],Investors_Once[Active Investor IP Value Created Equity])</f>
        <v>3.9813130570109934E-9</v>
      </c>
      <c r="Q107" s="52">
        <f ca="1">IF(ISNUMBER(Q106),Q106,)+SUMIF(Investors_Once[EOMonth],Table_CapTable_FY_M[[#This Row],[FY_M EODate]],Investors_Once[Sweat Equity IP Value Contributed(alternative to Salary)])</f>
        <v>0</v>
      </c>
      <c r="R107" s="52">
        <f ca="1">IF(ISNUMBER(R106),R106,)+SUMIF(Investors_Once[EOMonth],Table_CapTable_FY_M[[#This Row],[FY_M EODate]],Investors_Once[Reserve Value Without Position])</f>
        <v>10000000</v>
      </c>
      <c r="S107" s="52" t="e">
        <f ca="1">(Table_CapTable_FY_M[[#This Row],[Post Cycle Share Price Value With Position]])/Table_CapTable_FY_M[[#This Row],[Shares Calculated]]</f>
        <v>#VALUE!</v>
      </c>
      <c r="T107" s="30" t="e">
        <f ca="1">(Table_CapTable_FY_M[[#This Row],[Post Cycle Share Price Value With Position]]+Table_CapTable_FY_M[[#This Row],[Post Cycle Share Price Value Without Position]])/Table_CapTable_FY_M[[#This Row],[Shares Calculated]]</f>
        <v>#VALUE!</v>
      </c>
      <c r="U107" s="30">
        <f ca="1">(Table_CapTable_FY_M[[#This Row],[Capital In Round]]+Table_CapTable_FY_M[[#This Row],[Assets In Round]])</f>
        <v>0</v>
      </c>
      <c r="V107" s="30" t="e">
        <f ca="1">(Table_CapTable_FY_M[[#This Row],[Post Cycle Share Price Value Without Position]])/Table_CapTable_FY_M[[#This Row],[Shares Calculated]]</f>
        <v>#VALUE!</v>
      </c>
      <c r="W107" s="30">
        <f ca="1">(Table_CapTable_FY_M[[#This Row],[IP in Round]]+Table_CapTable_FY_M[[#This Row],[Value In Reserves]])+Table_CapTable_FY_M[[#This Row],[Labor (sweat Equity)]]</f>
        <v>10000000.000000004</v>
      </c>
      <c r="X107">
        <f ca="1">SUMIF(Investors_Once[EOMonth],Table_CapTable_FY_M[[#This Row],[FY_M EODate]],Investors_Once[Operations Net])</f>
        <v>0</v>
      </c>
      <c r="Y107" s="30">
        <f ca="1">Table_CapTable_FY_M[[#This Row],[Post Cycle Share Price Value With Position]]+Table_CapTable_FY_M[[#This Row],[Post Cycle Share Price Value Without Position]]</f>
        <v>10000000.000000004</v>
      </c>
      <c r="AC107" s="30" t="e">
        <f ca="1">SUMIFS(Investors_Once[Shares Calculated by Capital Injection/Sales In Current Round],Investors_Once[EOMonth],Table_CapTable_FY_M[[#This Row],[FY_M EODate]])+SUMIFS(Investors_Monthly[],Investors_Once[EOMonth],Table_CapTable_FY_M[[#This Row],[FY_M EODate]])</f>
        <v>#VALUE!</v>
      </c>
      <c r="AD107">
        <f ca="1">+SUMIFS(Investors_Once[Shares Calculated Partner Equity in Current Round],Investors_Once[EOMonth],Table_CapTable_FY_M[[#This Row],[FY_M EODate]])</f>
        <v>0</v>
      </c>
      <c r="AE107">
        <f ca="1">SUM(INDIRECT(_xlfn.CONCAT("Investors_Monthly","[",Table_CapTable_FY_M[[#This Row],[FY_M Tag]],"]"),FALSE))</f>
        <v>0</v>
      </c>
      <c r="AF107" t="str">
        <f ca="1">IFERROR(Table_CapTable_FY_M[[#This Row],[Monthly_Value]]/Table_CapTable_FY_M[[#This Row],[Price Per Share Last Round]],"")</f>
        <v/>
      </c>
      <c r="AG107">
        <f ca="1">+SUMIFS(Investors_Monthly[Shares Calculated],Investors_Monthly[EO_InjectionStartDate],Table_CapTable_FY_M[[#This Row],[FY_M EODate]])</f>
        <v>0</v>
      </c>
      <c r="AH107" s="30" t="e">
        <f ca="1">SUM($AC$91:$AF107)</f>
        <v>#VALUE!</v>
      </c>
      <c r="AI107">
        <f ca="1">Table_CapTable_FY_M[[#This Row],[Monthly_Value]]+Table_CapTable_FY_M[[#This Row],[Operations Net]]+Table_CapTable_FY_M[[#This Row],[Value In Reserves]]+Table_CapTable_FY_M[[#This Row],[IP in Round]]+Table_CapTable_FY_M[[#This Row],[Assets In Round]]</f>
        <v>10000000.000000004</v>
      </c>
      <c r="AJ107" t="e">
        <f ca="1">Table_CapTable_FY_M[[#This Row],[Share Price In Position]]/(Table_CapTable_FY_M[[#This Row],[Share Price In Position]]+Table_CapTable_FY_M[[#This Row],[Share Price Without Position]])</f>
        <v>#VALUE!</v>
      </c>
      <c r="AK107" t="s">
        <v>360</v>
      </c>
    </row>
    <row r="108" spans="2:37" x14ac:dyDescent="0.25">
      <c r="B108" t="s">
        <v>118</v>
      </c>
      <c r="C108" s="41"/>
      <c r="D108" s="41" cm="1">
        <f t="array" aca="1" ref="D108" ca="1">INDIRECT(Table_CapTable_FY_M[[#This Row],[FY_M Tag]],)</f>
        <v>45809</v>
      </c>
      <c r="E108" s="41">
        <f ca="1">EOMONTH(Table_CapTable_FY_M[[#This Row],[FY_M Date]],0)</f>
        <v>45838</v>
      </c>
      <c r="I108"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08" s="30">
        <f ca="1">Table_CapTable_FY_M[[#This Row],[Operations Net]]+IF(ISNUMBER(J107),J107,)+Table_CapTable_FY_M[[#This Row],[Net Capital Change]]</f>
        <v>0</v>
      </c>
      <c r="K108" s="30">
        <f ca="1">Table_CapTable_FY_M[[#This Row],[Capital Investment Net Change]]+Table_CapTable_FY_M[[#This Row],[Operations Net]]</f>
        <v>0</v>
      </c>
      <c r="M108" t="str">
        <f>IF(ISNUMBER(Table_CapTable_FY_M[[#This Row],[Net Shares]]),Table_CapTable_FY_M[[#This Row],[Net Shares]],M107)</f>
        <v>Shares Calculated</v>
      </c>
      <c r="N108" t="e">
        <f ca="1">IF(ISNUMBER(Table_CapTable_FY_M[[#This Row],[Set Stock Price]]),Table_CapTable_FY_M[[#This Row],[Set Stock Price]],S107)</f>
        <v>#VALUE!</v>
      </c>
      <c r="O108" s="52">
        <f ca="1">IF(ISNUMBER(O107),O107,)+SUMIF(Investors_Once[EOMonth],Table_CapTable_FY_M[[#This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08" s="52">
        <f ca="1">IF(ISNUMBER(P107),P107,)+SUMIF(Investors_Once[EOMonth],Table_CapTable_FY_M[[#This Row],[FY_M EODate]],Investors_Once[Active Investor IP Value Created Equity])</f>
        <v>3.9813130570109934E-9</v>
      </c>
      <c r="Q108" s="52">
        <f ca="1">IF(ISNUMBER(Q107),Q107,)+SUMIF(Investors_Once[EOMonth],Table_CapTable_FY_M[[#This Row],[FY_M EODate]],Investors_Once[Sweat Equity IP Value Contributed(alternative to Salary)])</f>
        <v>0</v>
      </c>
      <c r="R108" s="52">
        <f ca="1">IF(ISNUMBER(R107),R107,)+SUMIF(Investors_Once[EOMonth],Table_CapTable_FY_M[[#This Row],[FY_M EODate]],Investors_Once[Reserve Value Without Position])</f>
        <v>19000000</v>
      </c>
      <c r="S108" s="52" t="e">
        <f ca="1">(Table_CapTable_FY_M[[#This Row],[Post Cycle Share Price Value With Position]])/Table_CapTable_FY_M[[#This Row],[Shares Calculated]]</f>
        <v>#VALUE!</v>
      </c>
      <c r="T108" s="30" t="e">
        <f ca="1">(Table_CapTable_FY_M[[#This Row],[Post Cycle Share Price Value With Position]]+Table_CapTable_FY_M[[#This Row],[Post Cycle Share Price Value Without Position]])/Table_CapTable_FY_M[[#This Row],[Shares Calculated]]</f>
        <v>#VALUE!</v>
      </c>
      <c r="U108" s="30">
        <f ca="1">(Table_CapTable_FY_M[[#This Row],[Capital In Round]]+Table_CapTable_FY_M[[#This Row],[Assets In Round]])</f>
        <v>0</v>
      </c>
      <c r="V108" s="30" t="e">
        <f ca="1">(Table_CapTable_FY_M[[#This Row],[Post Cycle Share Price Value Without Position]])/Table_CapTable_FY_M[[#This Row],[Shares Calculated]]</f>
        <v>#VALUE!</v>
      </c>
      <c r="W108" s="30">
        <f ca="1">(Table_CapTable_FY_M[[#This Row],[IP in Round]]+Table_CapTable_FY_M[[#This Row],[Value In Reserves]])+Table_CapTable_FY_M[[#This Row],[Labor (sweat Equity)]]</f>
        <v>19000000.000000004</v>
      </c>
      <c r="X108">
        <f ca="1">SUMIF(Investors_Once[EOMonth],Table_CapTable_FY_M[[#This Row],[FY_M EODate]],Investors_Once[Operations Net])</f>
        <v>0</v>
      </c>
      <c r="Y108" s="30">
        <f ca="1">Table_CapTable_FY_M[[#This Row],[Post Cycle Share Price Value With Position]]+Table_CapTable_FY_M[[#This Row],[Post Cycle Share Price Value Without Position]]</f>
        <v>19000000.000000004</v>
      </c>
      <c r="AC108" s="30" t="e">
        <f ca="1">SUMIFS(Investors_Once[Shares Calculated by Capital Injection/Sales In Current Round],Investors_Once[EOMonth],Table_CapTable_FY_M[[#This Row],[FY_M EODate]])+SUMIFS(Investors_Monthly[],Investors_Once[EOMonth],Table_CapTable_FY_M[[#This Row],[FY_M EODate]])</f>
        <v>#VALUE!</v>
      </c>
      <c r="AD108">
        <f ca="1">+SUMIFS(Investors_Once[Shares Calculated Partner Equity in Current Round],Investors_Once[EOMonth],Table_CapTable_FY_M[[#This Row],[FY_M EODate]])</f>
        <v>2000000</v>
      </c>
      <c r="AE108">
        <f ca="1">SUM(INDIRECT(_xlfn.CONCAT("Investors_Monthly","[",Table_CapTable_FY_M[[#This Row],[FY_M Tag]],"]"),FALSE))</f>
        <v>0</v>
      </c>
      <c r="AF108" t="str">
        <f ca="1">IFERROR(Table_CapTable_FY_M[[#This Row],[Monthly_Value]]/Table_CapTable_FY_M[[#This Row],[Price Per Share Last Round]],"")</f>
        <v/>
      </c>
      <c r="AG108">
        <f ca="1">+SUMIFS(Investors_Monthly[Shares Calculated],Investors_Monthly[EO_InjectionStartDate],Table_CapTable_FY_M[[#This Row],[FY_M EODate]])</f>
        <v>0</v>
      </c>
      <c r="AH108" s="30" t="e">
        <f ca="1">SUM($AC$91:$AF108)</f>
        <v>#VALUE!</v>
      </c>
      <c r="AI108">
        <f ca="1">Table_CapTable_FY_M[[#This Row],[Monthly_Value]]+Table_CapTable_FY_M[[#This Row],[Operations Net]]+Table_CapTable_FY_M[[#This Row],[Value In Reserves]]+Table_CapTable_FY_M[[#This Row],[IP in Round]]+Table_CapTable_FY_M[[#This Row],[Assets In Round]]</f>
        <v>19000000.000000004</v>
      </c>
      <c r="AJ108" t="e">
        <f ca="1">Table_CapTable_FY_M[[#This Row],[Share Price In Position]]/(Table_CapTable_FY_M[[#This Row],[Share Price In Position]]+Table_CapTable_FY_M[[#This Row],[Share Price Without Position]])</f>
        <v>#VALUE!</v>
      </c>
      <c r="AK108" t="s">
        <v>361</v>
      </c>
    </row>
    <row r="109" spans="2:37" x14ac:dyDescent="0.25">
      <c r="B109" t="s">
        <v>119</v>
      </c>
      <c r="C109" s="41"/>
      <c r="D109" s="41" cm="1">
        <f t="array" aca="1" ref="D109" ca="1">INDIRECT(Table_CapTable_FY_M[[#This Row],[FY_M Tag]],)</f>
        <v>45839</v>
      </c>
      <c r="E109" s="41">
        <f ca="1">EOMONTH(Table_CapTable_FY_M[[#This Row],[FY_M Date]],0)</f>
        <v>45869</v>
      </c>
      <c r="I109"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09" s="30">
        <f ca="1">Table_CapTable_FY_M[[#This Row],[Operations Net]]+IF(ISNUMBER(J108),J108,)+Table_CapTable_FY_M[[#This Row],[Net Capital Change]]</f>
        <v>0</v>
      </c>
      <c r="K109" s="30">
        <f ca="1">Table_CapTable_FY_M[[#This Row],[Capital Investment Net Change]]+Table_CapTable_FY_M[[#This Row],[Operations Net]]</f>
        <v>0</v>
      </c>
      <c r="M109" t="str">
        <f>IF(ISNUMBER(Table_CapTable_FY_M[[#This Row],[Net Shares]]),Table_CapTable_FY_M[[#This Row],[Net Shares]],M108)</f>
        <v>Shares Calculated</v>
      </c>
      <c r="N109" t="e">
        <f ca="1">IF(ISNUMBER(Table_CapTable_FY_M[[#This Row],[Set Stock Price]]),Table_CapTable_FY_M[[#This Row],[Set Stock Price]],S108)</f>
        <v>#VALUE!</v>
      </c>
      <c r="O109" s="52">
        <f ca="1">IF(ISNUMBER(O108),O108,)+SUMIF(Investors_Once[EOMonth],Table_CapTable_FY_M[[#This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09" s="52">
        <f ca="1">IF(ISNUMBER(P108),P108,)+SUMIF(Investors_Once[EOMonth],Table_CapTable_FY_M[[#This Row],[FY_M EODate]],Investors_Once[Active Investor IP Value Created Equity])</f>
        <v>3.9813130570109934E-9</v>
      </c>
      <c r="Q109" s="52">
        <f ca="1">IF(ISNUMBER(Q108),Q108,)+SUMIF(Investors_Once[EOMonth],Table_CapTable_FY_M[[#This Row],[FY_M EODate]],Investors_Once[Sweat Equity IP Value Contributed(alternative to Salary)])</f>
        <v>0</v>
      </c>
      <c r="R109" s="52">
        <f ca="1">IF(ISNUMBER(R108),R108,)+SUMIF(Investors_Once[EOMonth],Table_CapTable_FY_M[[#This Row],[FY_M EODate]],Investors_Once[Reserve Value Without Position])</f>
        <v>19000000</v>
      </c>
      <c r="S109" s="52" t="e">
        <f ca="1">(Table_CapTable_FY_M[[#This Row],[Post Cycle Share Price Value With Position]])/Table_CapTable_FY_M[[#This Row],[Shares Calculated]]</f>
        <v>#VALUE!</v>
      </c>
      <c r="T109" s="30" t="e">
        <f ca="1">(Table_CapTable_FY_M[[#This Row],[Post Cycle Share Price Value With Position]]+Table_CapTable_FY_M[[#This Row],[Post Cycle Share Price Value Without Position]])/Table_CapTable_FY_M[[#This Row],[Shares Calculated]]</f>
        <v>#VALUE!</v>
      </c>
      <c r="U109" s="30">
        <f ca="1">(Table_CapTable_FY_M[[#This Row],[Capital In Round]]+Table_CapTable_FY_M[[#This Row],[Assets In Round]])</f>
        <v>0</v>
      </c>
      <c r="V109" s="30" t="e">
        <f ca="1">(Table_CapTable_FY_M[[#This Row],[Post Cycle Share Price Value Without Position]])/Table_CapTable_FY_M[[#This Row],[Shares Calculated]]</f>
        <v>#VALUE!</v>
      </c>
      <c r="W109" s="30">
        <f ca="1">(Table_CapTable_FY_M[[#This Row],[IP in Round]]+Table_CapTable_FY_M[[#This Row],[Value In Reserves]])+Table_CapTable_FY_M[[#This Row],[Labor (sweat Equity)]]</f>
        <v>19000000.000000004</v>
      </c>
      <c r="X109">
        <f ca="1">SUMIF(Investors_Once[EOMonth],Table_CapTable_FY_M[[#This Row],[FY_M EODate]],Investors_Once[Operations Net])</f>
        <v>0</v>
      </c>
      <c r="Y109" s="30">
        <f ca="1">Table_CapTable_FY_M[[#This Row],[Post Cycle Share Price Value With Position]]+Table_CapTable_FY_M[[#This Row],[Post Cycle Share Price Value Without Position]]</f>
        <v>19000000.000000004</v>
      </c>
      <c r="AC109" s="30" t="e">
        <f ca="1">SUMIFS(Investors_Once[Shares Calculated by Capital Injection/Sales In Current Round],Investors_Once[EOMonth],Table_CapTable_FY_M[[#This Row],[FY_M EODate]])+SUMIFS(Investors_Monthly[],Investors_Once[EOMonth],Table_CapTable_FY_M[[#This Row],[FY_M EODate]])</f>
        <v>#VALUE!</v>
      </c>
      <c r="AD109">
        <f ca="1">+SUMIFS(Investors_Once[Shares Calculated Partner Equity in Current Round],Investors_Once[EOMonth],Table_CapTable_FY_M[[#This Row],[FY_M EODate]])</f>
        <v>0</v>
      </c>
      <c r="AE109">
        <f ca="1">SUM(INDIRECT(_xlfn.CONCAT("Investors_Monthly","[",Table_CapTable_FY_M[[#This Row],[FY_M Tag]],"]"),FALSE))</f>
        <v>0</v>
      </c>
      <c r="AF109" t="str">
        <f ca="1">IFERROR(Table_CapTable_FY_M[[#This Row],[Monthly_Value]]/Table_CapTable_FY_M[[#This Row],[Price Per Share Last Round]],"")</f>
        <v/>
      </c>
      <c r="AG109">
        <f ca="1">+SUMIFS(Investors_Monthly[Shares Calculated],Investors_Monthly[EO_InjectionStartDate],Table_CapTable_FY_M[[#This Row],[FY_M EODate]])</f>
        <v>0</v>
      </c>
      <c r="AH109" s="30" t="e">
        <f ca="1">SUM($AC$91:$AF109)</f>
        <v>#VALUE!</v>
      </c>
      <c r="AI109">
        <f ca="1">Table_CapTable_FY_M[[#This Row],[Monthly_Value]]+Table_CapTable_FY_M[[#This Row],[Operations Net]]+Table_CapTable_FY_M[[#This Row],[Value In Reserves]]+Table_CapTable_FY_M[[#This Row],[IP in Round]]+Table_CapTable_FY_M[[#This Row],[Assets In Round]]</f>
        <v>19000000.000000004</v>
      </c>
      <c r="AJ109" t="e">
        <f ca="1">Table_CapTable_FY_M[[#This Row],[Share Price In Position]]/(Table_CapTable_FY_M[[#This Row],[Share Price In Position]]+Table_CapTable_FY_M[[#This Row],[Share Price Without Position]])</f>
        <v>#VALUE!</v>
      </c>
      <c r="AK109" t="s">
        <v>362</v>
      </c>
    </row>
    <row r="110" spans="2:37" x14ac:dyDescent="0.25">
      <c r="B110" t="s">
        <v>120</v>
      </c>
      <c r="C110" s="41"/>
      <c r="D110" s="41" cm="1">
        <f t="array" aca="1" ref="D110" ca="1">INDIRECT(Table_CapTable_FY_M[[#This Row],[FY_M Tag]],)</f>
        <v>45870</v>
      </c>
      <c r="E110" s="41">
        <f ca="1">EOMONTH(Table_CapTable_FY_M[[#This Row],[FY_M Date]],0)</f>
        <v>45900</v>
      </c>
      <c r="I110"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10" s="30">
        <f ca="1">Table_CapTable_FY_M[[#This Row],[Operations Net]]+IF(ISNUMBER(J109),J109,)+Table_CapTable_FY_M[[#This Row],[Net Capital Change]]</f>
        <v>0</v>
      </c>
      <c r="K110" s="30">
        <f ca="1">Table_CapTable_FY_M[[#This Row],[Capital Investment Net Change]]+Table_CapTable_FY_M[[#This Row],[Operations Net]]</f>
        <v>0</v>
      </c>
      <c r="M110" t="str">
        <f>IF(ISNUMBER(Table_CapTable_FY_M[[#This Row],[Net Shares]]),Table_CapTable_FY_M[[#This Row],[Net Shares]],M109)</f>
        <v>Shares Calculated</v>
      </c>
      <c r="N110" t="e">
        <f ca="1">IF(ISNUMBER(Table_CapTable_FY_M[[#This Row],[Set Stock Price]]),Table_CapTable_FY_M[[#This Row],[Set Stock Price]],S109)</f>
        <v>#VALUE!</v>
      </c>
      <c r="O110" s="52">
        <f ca="1">IF(ISNUMBER(O109),O109,)+SUMIF(Investors_Once[EOMonth],Table_CapTable_FY_M[[#This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10" s="52">
        <f ca="1">IF(ISNUMBER(P109),P109,)+SUMIF(Investors_Once[EOMonth],Table_CapTable_FY_M[[#This Row],[FY_M EODate]],Investors_Once[Active Investor IP Value Created Equity])</f>
        <v>3.9813130570109934E-9</v>
      </c>
      <c r="Q110" s="52">
        <f ca="1">IF(ISNUMBER(Q109),Q109,)+SUMIF(Investors_Once[EOMonth],Table_CapTable_FY_M[[#This Row],[FY_M EODate]],Investors_Once[Sweat Equity IP Value Contributed(alternative to Salary)])</f>
        <v>0</v>
      </c>
      <c r="R110" s="52">
        <f ca="1">IF(ISNUMBER(R109),R109,)+SUMIF(Investors_Once[EOMonth],Table_CapTable_FY_M[[#This Row],[FY_M EODate]],Investors_Once[Reserve Value Without Position])</f>
        <v>19000000</v>
      </c>
      <c r="S110" s="52" t="e">
        <f ca="1">(Table_CapTable_FY_M[[#This Row],[Post Cycle Share Price Value With Position]])/Table_CapTable_FY_M[[#This Row],[Shares Calculated]]</f>
        <v>#VALUE!</v>
      </c>
      <c r="T110" s="30" t="e">
        <f ca="1">(Table_CapTable_FY_M[[#This Row],[Post Cycle Share Price Value With Position]]+Table_CapTable_FY_M[[#This Row],[Post Cycle Share Price Value Without Position]])/Table_CapTable_FY_M[[#This Row],[Shares Calculated]]</f>
        <v>#VALUE!</v>
      </c>
      <c r="U110" s="30">
        <f ca="1">(Table_CapTable_FY_M[[#This Row],[Capital In Round]]+Table_CapTable_FY_M[[#This Row],[Assets In Round]])</f>
        <v>0</v>
      </c>
      <c r="V110" s="30" t="e">
        <f ca="1">(Table_CapTable_FY_M[[#This Row],[Post Cycle Share Price Value Without Position]])/Table_CapTable_FY_M[[#This Row],[Shares Calculated]]</f>
        <v>#VALUE!</v>
      </c>
      <c r="W110" s="30">
        <f ca="1">(Table_CapTable_FY_M[[#This Row],[IP in Round]]+Table_CapTable_FY_M[[#This Row],[Value In Reserves]])+Table_CapTable_FY_M[[#This Row],[Labor (sweat Equity)]]</f>
        <v>19000000.000000004</v>
      </c>
      <c r="X110">
        <f ca="1">SUMIF(Investors_Once[EOMonth],Table_CapTable_FY_M[[#This Row],[FY_M EODate]],Investors_Once[Operations Net])</f>
        <v>0</v>
      </c>
      <c r="Y110" s="30">
        <f ca="1">Table_CapTable_FY_M[[#This Row],[Post Cycle Share Price Value With Position]]+Table_CapTable_FY_M[[#This Row],[Post Cycle Share Price Value Without Position]]</f>
        <v>19000000.000000004</v>
      </c>
      <c r="AC110" s="30" t="e">
        <f ca="1">SUMIFS(Investors_Once[Shares Calculated by Capital Injection/Sales In Current Round],Investors_Once[EOMonth],Table_CapTable_FY_M[[#This Row],[FY_M EODate]])+SUMIFS(Investors_Monthly[],Investors_Once[EOMonth],Table_CapTable_FY_M[[#This Row],[FY_M EODate]])</f>
        <v>#VALUE!</v>
      </c>
      <c r="AD110">
        <f ca="1">+SUMIFS(Investors_Once[Shares Calculated Partner Equity in Current Round],Investors_Once[EOMonth],Table_CapTable_FY_M[[#This Row],[FY_M EODate]])</f>
        <v>0</v>
      </c>
      <c r="AE110">
        <f ca="1">SUM(INDIRECT(_xlfn.CONCAT("Investors_Monthly","[",Table_CapTable_FY_M[[#This Row],[FY_M Tag]],"]"),FALSE))</f>
        <v>0</v>
      </c>
      <c r="AF110" t="str">
        <f ca="1">IFERROR(Table_CapTable_FY_M[[#This Row],[Monthly_Value]]/Table_CapTable_FY_M[[#This Row],[Price Per Share Last Round]],"")</f>
        <v/>
      </c>
      <c r="AG110">
        <f ca="1">+SUMIFS(Investors_Monthly[Shares Calculated],Investors_Monthly[EO_InjectionStartDate],Table_CapTable_FY_M[[#This Row],[FY_M EODate]])</f>
        <v>0</v>
      </c>
      <c r="AH110" s="30" t="e">
        <f ca="1">SUM($AC$91:$AF110)</f>
        <v>#VALUE!</v>
      </c>
      <c r="AI110">
        <f ca="1">Table_CapTable_FY_M[[#This Row],[Monthly_Value]]+Table_CapTable_FY_M[[#This Row],[Operations Net]]+Table_CapTable_FY_M[[#This Row],[Value In Reserves]]+Table_CapTable_FY_M[[#This Row],[IP in Round]]+Table_CapTable_FY_M[[#This Row],[Assets In Round]]</f>
        <v>19000000.000000004</v>
      </c>
      <c r="AJ110" t="e">
        <f ca="1">Table_CapTable_FY_M[[#This Row],[Share Price In Position]]/(Table_CapTable_FY_M[[#This Row],[Share Price In Position]]+Table_CapTable_FY_M[[#This Row],[Share Price Without Position]])</f>
        <v>#VALUE!</v>
      </c>
      <c r="AK110" t="s">
        <v>363</v>
      </c>
    </row>
    <row r="111" spans="2:37" x14ac:dyDescent="0.25">
      <c r="B111" t="s">
        <v>121</v>
      </c>
      <c r="C111" s="41"/>
      <c r="D111" s="41" cm="1">
        <f t="array" aca="1" ref="D111" ca="1">INDIRECT(Table_CapTable_FY_M[[#This Row],[FY_M Tag]],)</f>
        <v>45901</v>
      </c>
      <c r="E111" s="41">
        <f ca="1">EOMONTH(Table_CapTable_FY_M[[#This Row],[FY_M Date]],0)</f>
        <v>45930</v>
      </c>
      <c r="I111"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11" s="30">
        <f ca="1">Table_CapTable_FY_M[[#This Row],[Operations Net]]+IF(ISNUMBER(J110),J110,)+Table_CapTable_FY_M[[#This Row],[Net Capital Change]]</f>
        <v>0</v>
      </c>
      <c r="K111" s="30">
        <f ca="1">Table_CapTable_FY_M[[#This Row],[Capital Investment Net Change]]+Table_CapTable_FY_M[[#This Row],[Operations Net]]</f>
        <v>0</v>
      </c>
      <c r="M111" t="str">
        <f>IF(ISNUMBER(Table_CapTable_FY_M[[#This Row],[Net Shares]]),Table_CapTable_FY_M[[#This Row],[Net Shares]],M110)</f>
        <v>Shares Calculated</v>
      </c>
      <c r="N111" t="e">
        <f ca="1">IF(ISNUMBER(Table_CapTable_FY_M[[#This Row],[Set Stock Price]]),Table_CapTable_FY_M[[#This Row],[Set Stock Price]],S110)</f>
        <v>#VALUE!</v>
      </c>
      <c r="O111" s="52">
        <f ca="1">IF(ISNUMBER(O110),O110,)+SUMIF(Investors_Once[EOMonth],Table_CapTable_FY_M[[#This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11" s="52">
        <f ca="1">IF(ISNUMBER(P110),P110,)+SUMIF(Investors_Once[EOMonth],Table_CapTable_FY_M[[#This Row],[FY_M EODate]],Investors_Once[Active Investor IP Value Created Equity])</f>
        <v>3.9813130570109934E-9</v>
      </c>
      <c r="Q111" s="52">
        <f ca="1">IF(ISNUMBER(Q110),Q110,)+SUMIF(Investors_Once[EOMonth],Table_CapTable_FY_M[[#This Row],[FY_M EODate]],Investors_Once[Sweat Equity IP Value Contributed(alternative to Salary)])</f>
        <v>0</v>
      </c>
      <c r="R111" s="52">
        <f ca="1">IF(ISNUMBER(R110),R110,)+SUMIF(Investors_Once[EOMonth],Table_CapTable_FY_M[[#This Row],[FY_M EODate]],Investors_Once[Reserve Value Without Position])</f>
        <v>19000000</v>
      </c>
      <c r="S111" s="53" t="e">
        <f ca="1">(Table_CapTable_FY_M[[#This Row],[Post Cycle Share Price Value With Position]])/Table_CapTable_FY_M[[#This Row],[Shares Calculated]]</f>
        <v>#VALUE!</v>
      </c>
      <c r="T111" s="30" t="e">
        <f ca="1">(Table_CapTable_FY_M[[#This Row],[Post Cycle Share Price Value With Position]]+Table_CapTable_FY_M[[#This Row],[Post Cycle Share Price Value Without Position]])/Table_CapTable_FY_M[[#This Row],[Shares Calculated]]</f>
        <v>#VALUE!</v>
      </c>
      <c r="U111" s="30">
        <f ca="1">(Table_CapTable_FY_M[[#This Row],[Capital In Round]]+Table_CapTable_FY_M[[#This Row],[Assets In Round]])</f>
        <v>0</v>
      </c>
      <c r="V111" s="30" t="e">
        <f ca="1">(Table_CapTable_FY_M[[#This Row],[Post Cycle Share Price Value Without Position]])/Table_CapTable_FY_M[[#This Row],[Shares Calculated]]</f>
        <v>#VALUE!</v>
      </c>
      <c r="W111" s="30">
        <f ca="1">(Table_CapTable_FY_M[[#This Row],[IP in Round]]+Table_CapTable_FY_M[[#This Row],[Value In Reserves]])+Table_CapTable_FY_M[[#This Row],[Labor (sweat Equity)]]</f>
        <v>19000000.000000004</v>
      </c>
      <c r="X111">
        <f ca="1">SUMIF(Investors_Once[EOMonth],Table_CapTable_FY_M[[#This Row],[FY_M EODate]],Investors_Once[Operations Net])</f>
        <v>0</v>
      </c>
      <c r="Y111" s="30">
        <f ca="1">Table_CapTable_FY_M[[#This Row],[Post Cycle Share Price Value With Position]]+Table_CapTable_FY_M[[#This Row],[Post Cycle Share Price Value Without Position]]</f>
        <v>19000000.000000004</v>
      </c>
      <c r="AC111" s="30" t="e">
        <f ca="1">SUMIFS(Investors_Once[Shares Calculated by Capital Injection/Sales In Current Round],Investors_Once[EOMonth],Table_CapTable_FY_M[[#This Row],[FY_M EODate]])+SUMIFS(Investors_Monthly[],Investors_Once[EOMonth],Table_CapTable_FY_M[[#This Row],[FY_M EODate]])</f>
        <v>#VALUE!</v>
      </c>
      <c r="AD111">
        <f ca="1">+SUMIFS(Investors_Once[Shares Calculated Partner Equity in Current Round],Investors_Once[EOMonth],Table_CapTable_FY_M[[#This Row],[FY_M EODate]])</f>
        <v>0</v>
      </c>
      <c r="AE111">
        <f ca="1">SUM(INDIRECT(_xlfn.CONCAT("Investors_Monthly","[",Table_CapTable_FY_M[[#This Row],[FY_M Tag]],"]"),FALSE))</f>
        <v>0</v>
      </c>
      <c r="AF111" t="str">
        <f ca="1">IFERROR(Table_CapTable_FY_M[[#This Row],[Monthly_Value]]/Table_CapTable_FY_M[[#This Row],[Price Per Share Last Round]],"")</f>
        <v/>
      </c>
      <c r="AG111">
        <f ca="1">+SUMIFS(Investors_Monthly[Shares Calculated],Investors_Monthly[EO_InjectionStartDate],Table_CapTable_FY_M[[#This Row],[FY_M EODate]])</f>
        <v>0</v>
      </c>
      <c r="AH111" s="30" t="e">
        <f ca="1">SUM($AC$91:$AF111)</f>
        <v>#VALUE!</v>
      </c>
      <c r="AI111">
        <f ca="1">Table_CapTable_FY_M[[#This Row],[Monthly_Value]]+Table_CapTable_FY_M[[#This Row],[Operations Net]]+Table_CapTable_FY_M[[#This Row],[Value In Reserves]]+Table_CapTable_FY_M[[#This Row],[IP in Round]]+Table_CapTable_FY_M[[#This Row],[Assets In Round]]</f>
        <v>19000000.000000004</v>
      </c>
      <c r="AJ111" t="e">
        <f ca="1">Table_CapTable_FY_M[[#This Row],[Share Price In Position]]/(Table_CapTable_FY_M[[#This Row],[Share Price In Position]]+Table_CapTable_FY_M[[#This Row],[Share Price Without Position]])</f>
        <v>#VALUE!</v>
      </c>
      <c r="AK111" t="s">
        <v>364</v>
      </c>
    </row>
    <row r="112" spans="2:37" x14ac:dyDescent="0.25">
      <c r="B112" t="s">
        <v>122</v>
      </c>
      <c r="C112" s="41"/>
      <c r="D112" s="41" cm="1">
        <f t="array" aca="1" ref="D112" ca="1">INDIRECT(Table_CapTable_FY_M[[#This Row],[FY_M Tag]],)</f>
        <v>45931</v>
      </c>
      <c r="E112" s="41">
        <f ca="1">EOMONTH(Table_CapTable_FY_M[[#This Row],[FY_M Date]],0)</f>
        <v>45961</v>
      </c>
      <c r="I112"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12" s="30">
        <f ca="1">Table_CapTable_FY_M[[#This Row],[Operations Net]]+IF(ISNUMBER(J111),J111,)+Table_CapTable_FY_M[[#This Row],[Net Capital Change]]</f>
        <v>0</v>
      </c>
      <c r="K112" s="30">
        <f ca="1">Table_CapTable_FY_M[[#This Row],[Capital Investment Net Change]]+Table_CapTable_FY_M[[#This Row],[Operations Net]]</f>
        <v>0</v>
      </c>
      <c r="M112" t="str">
        <f>IF(ISNUMBER(Table_CapTable_FY_M[[#This Row],[Net Shares]]),Table_CapTable_FY_M[[#This Row],[Net Shares]],M111)</f>
        <v>Shares Calculated</v>
      </c>
      <c r="N112" s="54" t="e">
        <f ca="1">IF(ISNUMBER(Table_CapTable_FY_M[[#This Row],[Set Stock Price]]),Table_CapTable_FY_M[[#This Row],[Set Stock Price]],S111)</f>
        <v>#VALUE!</v>
      </c>
      <c r="O112" s="52">
        <f ca="1">IF(ISNUMBER(O111),O111,)+SUMIF(Investors_Once[EOMonth],Table_CapTable_FY_M[[#This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12" s="52">
        <f ca="1">IF(ISNUMBER(P111),P111,)+SUMIF(Investors_Once[EOMonth],Table_CapTable_FY_M[[#This Row],[FY_M EODate]],Investors_Once[Active Investor IP Value Created Equity])</f>
        <v>3.9813130570109934E-9</v>
      </c>
      <c r="Q112" s="52">
        <f ca="1">IF(ISNUMBER(Q111),Q111,)+SUMIF(Investors_Once[EOMonth],Table_CapTable_FY_M[[#This Row],[FY_M EODate]],Investors_Once[Sweat Equity IP Value Contributed(alternative to Salary)])</f>
        <v>0</v>
      </c>
      <c r="R112" s="52">
        <f ca="1">IF(ISNUMBER(R111),R111,)+SUMIF(Investors_Once[EOMonth],Table_CapTable_FY_M[[#This Row],[FY_M EODate]],Investors_Once[Reserve Value Without Position])</f>
        <v>19000000</v>
      </c>
      <c r="S112" s="53" t="e">
        <f ca="1">(Table_CapTable_FY_M[[#This Row],[Post Cycle Share Price Value With Position]])/Table_CapTable_FY_M[[#This Row],[Shares Calculated]]</f>
        <v>#VALUE!</v>
      </c>
      <c r="T112" s="30" t="e">
        <f ca="1">(Table_CapTable_FY_M[[#This Row],[Post Cycle Share Price Value With Position]]+Table_CapTable_FY_M[[#This Row],[Post Cycle Share Price Value Without Position]])/Table_CapTable_FY_M[[#This Row],[Shares Calculated]]</f>
        <v>#VALUE!</v>
      </c>
      <c r="U112" s="30">
        <f ca="1">(Table_CapTable_FY_M[[#This Row],[Capital In Round]]+Table_CapTable_FY_M[[#This Row],[Assets In Round]])</f>
        <v>0</v>
      </c>
      <c r="V112" s="30" t="e">
        <f ca="1">(Table_CapTable_FY_M[[#This Row],[Post Cycle Share Price Value Without Position]])/Table_CapTable_FY_M[[#This Row],[Shares Calculated]]</f>
        <v>#VALUE!</v>
      </c>
      <c r="W112" s="30">
        <f ca="1">(Table_CapTable_FY_M[[#This Row],[IP in Round]]+Table_CapTable_FY_M[[#This Row],[Value In Reserves]])+Table_CapTable_FY_M[[#This Row],[Labor (sweat Equity)]]</f>
        <v>19000000.000000004</v>
      </c>
      <c r="X112">
        <f ca="1">SUMIF(Investors_Once[EOMonth],Table_CapTable_FY_M[[#This Row],[FY_M EODate]],Investors_Once[Operations Net])</f>
        <v>0</v>
      </c>
      <c r="Y112" s="30">
        <f ca="1">Table_CapTable_FY_M[[#This Row],[Post Cycle Share Price Value With Position]]+Table_CapTable_FY_M[[#This Row],[Post Cycle Share Price Value Without Position]]</f>
        <v>19000000.000000004</v>
      </c>
      <c r="AC112" s="30" t="e">
        <f ca="1">SUMIFS(Investors_Once[Shares Calculated by Capital Injection/Sales In Current Round],Investors_Once[EOMonth],Table_CapTable_FY_M[[#This Row],[FY_M EODate]])+SUMIFS(Investors_Monthly[],Investors_Once[EOMonth],Table_CapTable_FY_M[[#This Row],[FY_M EODate]])</f>
        <v>#VALUE!</v>
      </c>
      <c r="AD112">
        <f ca="1">+SUMIFS(Investors_Once[Shares Calculated Partner Equity in Current Round],Investors_Once[EOMonth],Table_CapTable_FY_M[[#This Row],[FY_M EODate]])</f>
        <v>0</v>
      </c>
      <c r="AE112">
        <f ca="1">SUM(INDIRECT(_xlfn.CONCAT("Investors_Monthly","[",Table_CapTable_FY_M[[#This Row],[FY_M Tag]],"]"),FALSE))</f>
        <v>0</v>
      </c>
      <c r="AF112" t="str">
        <f ca="1">IFERROR(Table_CapTable_FY_M[[#This Row],[Monthly_Value]]/Table_CapTable_FY_M[[#This Row],[Price Per Share Last Round]],"")</f>
        <v/>
      </c>
      <c r="AG112">
        <f ca="1">+SUMIFS(Investors_Monthly[Shares Calculated],Investors_Monthly[EO_InjectionStartDate],Table_CapTable_FY_M[[#This Row],[FY_M EODate]])</f>
        <v>0</v>
      </c>
      <c r="AH112" s="30" t="e">
        <f ca="1">SUM($AC$91:$AF112)</f>
        <v>#VALUE!</v>
      </c>
      <c r="AI112">
        <f ca="1">Table_CapTable_FY_M[[#This Row],[Monthly_Value]]+Table_CapTable_FY_M[[#This Row],[Operations Net]]+Table_CapTable_FY_M[[#This Row],[Value In Reserves]]+Table_CapTable_FY_M[[#This Row],[IP in Round]]+Table_CapTable_FY_M[[#This Row],[Assets In Round]]</f>
        <v>19000000.000000004</v>
      </c>
      <c r="AJ112" t="e">
        <f ca="1">Table_CapTable_FY_M[[#This Row],[Share Price In Position]]/(Table_CapTable_FY_M[[#This Row],[Share Price In Position]]+Table_CapTable_FY_M[[#This Row],[Share Price Without Position]])</f>
        <v>#VALUE!</v>
      </c>
      <c r="AK112" t="s">
        <v>365</v>
      </c>
    </row>
    <row r="113" spans="2:37" x14ac:dyDescent="0.25">
      <c r="B113" t="s">
        <v>123</v>
      </c>
      <c r="C113" s="41"/>
      <c r="D113" s="41" cm="1">
        <f t="array" aca="1" ref="D113" ca="1">INDIRECT(Table_CapTable_FY_M[[#This Row],[FY_M Tag]],)</f>
        <v>45962</v>
      </c>
      <c r="E113" s="41">
        <f ca="1">EOMONTH(Table_CapTable_FY_M[[#This Row],[FY_M Date]],0)</f>
        <v>45991</v>
      </c>
      <c r="I113"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13" s="30">
        <f ca="1">Table_CapTable_FY_M[[#This Row],[Operations Net]]+IF(ISNUMBER(J112),J112,)+Table_CapTable_FY_M[[#This Row],[Net Capital Change]]</f>
        <v>0</v>
      </c>
      <c r="K113" s="30">
        <f ca="1">Table_CapTable_FY_M[[#This Row],[Capital Investment Net Change]]+Table_CapTable_FY_M[[#This Row],[Operations Net]]</f>
        <v>0</v>
      </c>
      <c r="M113" t="str">
        <f>IF(ISNUMBER(Table_CapTable_FY_M[[#This Row],[Net Shares]]),Table_CapTable_FY_M[[#This Row],[Net Shares]],M112)</f>
        <v>Shares Calculated</v>
      </c>
      <c r="N113" s="54" t="e">
        <f ca="1">IF(ISNUMBER(Table_CapTable_FY_M[[#This Row],[Set Stock Price]]),Table_CapTable_FY_M[[#This Row],[Set Stock Price]],S112)</f>
        <v>#VALUE!</v>
      </c>
      <c r="O113" s="52">
        <f ca="1">IF(ISNUMBER(O112),O112,)+SUMIF(Investors_Once[EOMonth],Table_CapTable_FY_M[[#This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13" s="52">
        <f ca="1">IF(ISNUMBER(P112),P112,)+SUMIF(Investors_Once[EOMonth],Table_CapTable_FY_M[[#This Row],[FY_M EODate]],Investors_Once[Active Investor IP Value Created Equity])</f>
        <v>3.9813130570109934E-9</v>
      </c>
      <c r="Q113" s="52">
        <f ca="1">IF(ISNUMBER(Q112),Q112,)+SUMIF(Investors_Once[EOMonth],Table_CapTable_FY_M[[#This Row],[FY_M EODate]],Investors_Once[Sweat Equity IP Value Contributed(alternative to Salary)])</f>
        <v>0</v>
      </c>
      <c r="R113" s="52">
        <f ca="1">IF(ISNUMBER(R112),R112,)+SUMIF(Investors_Once[EOMonth],Table_CapTable_FY_M[[#This Row],[FY_M EODate]],Investors_Once[Reserve Value Without Position])</f>
        <v>19000000</v>
      </c>
      <c r="S113" s="53" t="e">
        <f ca="1">(Table_CapTable_FY_M[[#This Row],[Post Cycle Share Price Value With Position]])/Table_CapTable_FY_M[[#This Row],[Shares Calculated]]</f>
        <v>#VALUE!</v>
      </c>
      <c r="T113" s="30" t="e">
        <f ca="1">(Table_CapTable_FY_M[[#This Row],[Post Cycle Share Price Value With Position]]+Table_CapTable_FY_M[[#This Row],[Post Cycle Share Price Value Without Position]])/Table_CapTable_FY_M[[#This Row],[Shares Calculated]]</f>
        <v>#VALUE!</v>
      </c>
      <c r="U113" s="30">
        <f ca="1">(Table_CapTable_FY_M[[#This Row],[Capital In Round]]+Table_CapTable_FY_M[[#This Row],[Assets In Round]])</f>
        <v>0</v>
      </c>
      <c r="V113" s="30" t="e">
        <f ca="1">(Table_CapTable_FY_M[[#This Row],[Post Cycle Share Price Value Without Position]])/Table_CapTable_FY_M[[#This Row],[Shares Calculated]]</f>
        <v>#VALUE!</v>
      </c>
      <c r="W113" s="30">
        <f ca="1">(Table_CapTable_FY_M[[#This Row],[IP in Round]]+Table_CapTable_FY_M[[#This Row],[Value In Reserves]])+Table_CapTable_FY_M[[#This Row],[Labor (sweat Equity)]]</f>
        <v>19000000.000000004</v>
      </c>
      <c r="X113">
        <f ca="1">SUMIF(Investors_Once[EOMonth],Table_CapTable_FY_M[[#This Row],[FY_M EODate]],Investors_Once[Operations Net])</f>
        <v>0</v>
      </c>
      <c r="Y113" s="30">
        <f ca="1">Table_CapTable_FY_M[[#This Row],[Post Cycle Share Price Value With Position]]+Table_CapTable_FY_M[[#This Row],[Post Cycle Share Price Value Without Position]]</f>
        <v>19000000.000000004</v>
      </c>
      <c r="AC113" s="30" t="e">
        <f ca="1">SUMIFS(Investors_Once[Shares Calculated by Capital Injection/Sales In Current Round],Investors_Once[EOMonth],Table_CapTable_FY_M[[#This Row],[FY_M EODate]])+SUMIFS(Investors_Monthly[],Investors_Once[EOMonth],Table_CapTable_FY_M[[#This Row],[FY_M EODate]])</f>
        <v>#VALUE!</v>
      </c>
      <c r="AD113">
        <f ca="1">+SUMIFS(Investors_Once[Shares Calculated Partner Equity in Current Round],Investors_Once[EOMonth],Table_CapTable_FY_M[[#This Row],[FY_M EODate]])</f>
        <v>0</v>
      </c>
      <c r="AE113">
        <f ca="1">SUM(INDIRECT(_xlfn.CONCAT("Investors_Monthly","[",Table_CapTable_FY_M[[#This Row],[FY_M Tag]],"]"),FALSE))</f>
        <v>0</v>
      </c>
      <c r="AF113" t="str">
        <f ca="1">IFERROR(Table_CapTable_FY_M[[#This Row],[Monthly_Value]]/Table_CapTable_FY_M[[#This Row],[Price Per Share Last Round]],"")</f>
        <v/>
      </c>
      <c r="AG113">
        <f ca="1">+SUMIFS(Investors_Monthly[Shares Calculated],Investors_Monthly[EO_InjectionStartDate],Table_CapTable_FY_M[[#This Row],[FY_M EODate]])</f>
        <v>0</v>
      </c>
      <c r="AH113" s="30" t="e">
        <f ca="1">SUM($AC$91:$AF113)</f>
        <v>#VALUE!</v>
      </c>
      <c r="AI113">
        <f ca="1">Table_CapTable_FY_M[[#This Row],[Monthly_Value]]+Table_CapTable_FY_M[[#This Row],[Operations Net]]+Table_CapTable_FY_M[[#This Row],[Value In Reserves]]+Table_CapTable_FY_M[[#This Row],[IP in Round]]+Table_CapTable_FY_M[[#This Row],[Assets In Round]]</f>
        <v>19000000.000000004</v>
      </c>
      <c r="AJ113" t="e">
        <f ca="1">Table_CapTable_FY_M[[#This Row],[Share Price In Position]]/(Table_CapTable_FY_M[[#This Row],[Share Price In Position]]+Table_CapTable_FY_M[[#This Row],[Share Price Without Position]])</f>
        <v>#VALUE!</v>
      </c>
      <c r="AK113" t="s">
        <v>366</v>
      </c>
    </row>
    <row r="114" spans="2:37" x14ac:dyDescent="0.25">
      <c r="B114" t="s">
        <v>124</v>
      </c>
      <c r="C114" s="41"/>
      <c r="D114" s="41" cm="1">
        <f t="array" aca="1" ref="D114" ca="1">INDIRECT(Table_CapTable_FY_M[[#This Row],[FY_M Tag]],)</f>
        <v>45992</v>
      </c>
      <c r="E114" s="41">
        <f ca="1">EOMONTH(Table_CapTable_FY_M[[#This Row],[FY_M Date]],0)</f>
        <v>46022</v>
      </c>
      <c r="I114"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14" s="30">
        <f ca="1">Table_CapTable_FY_M[[#This Row],[Operations Net]]+IF(ISNUMBER(J113),J113,)+Table_CapTable_FY_M[[#This Row],[Net Capital Change]]</f>
        <v>0</v>
      </c>
      <c r="K114" s="30">
        <f ca="1">Table_CapTable_FY_M[[#This Row],[Capital Investment Net Change]]+Table_CapTable_FY_M[[#This Row],[Operations Net]]</f>
        <v>0</v>
      </c>
      <c r="M114" t="str">
        <f>IF(ISNUMBER(Table_CapTable_FY_M[[#This Row],[Net Shares]]),Table_CapTable_FY_M[[#This Row],[Net Shares]],M113)</f>
        <v>Shares Calculated</v>
      </c>
      <c r="N114" s="54" t="e">
        <f ca="1">IF(ISNUMBER(Table_CapTable_FY_M[[#This Row],[Set Stock Price]]),Table_CapTable_FY_M[[#This Row],[Set Stock Price]],S113)</f>
        <v>#VALUE!</v>
      </c>
      <c r="O114" s="52">
        <f ca="1">IF(ISNUMBER(O113),O113,)+SUMIF(Investors_Once[EOMonth],Table_CapTable_FY_M[[#This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14" s="52">
        <f ca="1">IF(ISNUMBER(P113),P113,)+SUMIF(Investors_Once[EOMonth],Table_CapTable_FY_M[[#This Row],[FY_M EODate]],Investors_Once[Active Investor IP Value Created Equity])</f>
        <v>3.9813130570109934E-9</v>
      </c>
      <c r="Q114" s="52">
        <f ca="1">IF(ISNUMBER(Q113),Q113,)+SUMIF(Investors_Once[EOMonth],Table_CapTable_FY_M[[#This Row],[FY_M EODate]],Investors_Once[Sweat Equity IP Value Contributed(alternative to Salary)])</f>
        <v>0</v>
      </c>
      <c r="R114" s="52">
        <f ca="1">IF(ISNUMBER(R113),R113,)+SUMIF(Investors_Once[EOMonth],Table_CapTable_FY_M[[#This Row],[FY_M EODate]],Investors_Once[Reserve Value Without Position])</f>
        <v>19000000</v>
      </c>
      <c r="S114" s="53" t="e">
        <f ca="1">(Table_CapTable_FY_M[[#This Row],[Post Cycle Share Price Value With Position]])/Table_CapTable_FY_M[[#This Row],[Shares Calculated]]</f>
        <v>#VALUE!</v>
      </c>
      <c r="T114" s="30" t="e">
        <f ca="1">(Table_CapTable_FY_M[[#This Row],[Post Cycle Share Price Value With Position]]+Table_CapTable_FY_M[[#This Row],[Post Cycle Share Price Value Without Position]])/Table_CapTable_FY_M[[#This Row],[Shares Calculated]]</f>
        <v>#VALUE!</v>
      </c>
      <c r="U114" s="30">
        <f ca="1">(Table_CapTable_FY_M[[#This Row],[Capital In Round]]+Table_CapTable_FY_M[[#This Row],[Assets In Round]])</f>
        <v>0</v>
      </c>
      <c r="V114" s="30" t="e">
        <f ca="1">(Table_CapTable_FY_M[[#This Row],[Post Cycle Share Price Value Without Position]])/Table_CapTable_FY_M[[#This Row],[Shares Calculated]]</f>
        <v>#VALUE!</v>
      </c>
      <c r="W114" s="30">
        <f ca="1">(Table_CapTable_FY_M[[#This Row],[IP in Round]]+Table_CapTable_FY_M[[#This Row],[Value In Reserves]])+Table_CapTable_FY_M[[#This Row],[Labor (sweat Equity)]]</f>
        <v>19000000.000000004</v>
      </c>
      <c r="X114">
        <f ca="1">SUMIF(Investors_Once[EOMonth],Table_CapTable_FY_M[[#This Row],[FY_M EODate]],Investors_Once[Operations Net])</f>
        <v>0</v>
      </c>
      <c r="Y114" s="30">
        <f ca="1">Table_CapTable_FY_M[[#This Row],[Post Cycle Share Price Value With Position]]+Table_CapTable_FY_M[[#This Row],[Post Cycle Share Price Value Without Position]]</f>
        <v>19000000.000000004</v>
      </c>
      <c r="AC114" s="30" t="e">
        <f ca="1">SUMIFS(Investors_Once[Shares Calculated by Capital Injection/Sales In Current Round],Investors_Once[EOMonth],Table_CapTable_FY_M[[#This Row],[FY_M EODate]])+SUMIFS(Investors_Monthly[],Investors_Once[EOMonth],Table_CapTable_FY_M[[#This Row],[FY_M EODate]])</f>
        <v>#VALUE!</v>
      </c>
      <c r="AD114">
        <f ca="1">+SUMIFS(Investors_Once[Shares Calculated Partner Equity in Current Round],Investors_Once[EOMonth],Table_CapTable_FY_M[[#This Row],[FY_M EODate]])</f>
        <v>0</v>
      </c>
      <c r="AE114">
        <f ca="1">SUM(INDIRECT(_xlfn.CONCAT("Investors_Monthly","[",Table_CapTable_FY_M[[#This Row],[FY_M Tag]],"]"),FALSE))</f>
        <v>0</v>
      </c>
      <c r="AF114" t="str">
        <f ca="1">IFERROR(Table_CapTable_FY_M[[#This Row],[Monthly_Value]]/Table_CapTable_FY_M[[#This Row],[Price Per Share Last Round]],"")</f>
        <v/>
      </c>
      <c r="AG114">
        <f ca="1">+SUMIFS(Investors_Monthly[Shares Calculated],Investors_Monthly[EO_InjectionStartDate],Table_CapTable_FY_M[[#This Row],[FY_M EODate]])</f>
        <v>0</v>
      </c>
      <c r="AH114" s="30" t="e">
        <f ca="1">SUM($AC$91:$AF114)</f>
        <v>#VALUE!</v>
      </c>
      <c r="AI114">
        <f ca="1">Table_CapTable_FY_M[[#This Row],[Monthly_Value]]+Table_CapTable_FY_M[[#This Row],[Operations Net]]+Table_CapTable_FY_M[[#This Row],[Value In Reserves]]+Table_CapTable_FY_M[[#This Row],[IP in Round]]+Table_CapTable_FY_M[[#This Row],[Assets In Round]]</f>
        <v>19000000.000000004</v>
      </c>
      <c r="AJ114" t="e">
        <f ca="1">Table_CapTable_FY_M[[#This Row],[Share Price In Position]]/(Table_CapTable_FY_M[[#This Row],[Share Price In Position]]+Table_CapTable_FY_M[[#This Row],[Share Price Without Position]])</f>
        <v>#VALUE!</v>
      </c>
      <c r="AK114" t="s">
        <v>367</v>
      </c>
    </row>
    <row r="115" spans="2:37" x14ac:dyDescent="0.25">
      <c r="B115" t="s">
        <v>190</v>
      </c>
      <c r="C115" s="41"/>
      <c r="D115" s="41" cm="1">
        <f t="array" aca="1" ref="D115" ca="1">INDIRECT(Table_CapTable_FY_M[[#This Row],[FY_M Tag]],)</f>
        <v>46023</v>
      </c>
      <c r="E115" s="41">
        <f ca="1">EOMONTH(Table_CapTable_FY_M[[#This Row],[FY_M Date]],0)</f>
        <v>46053</v>
      </c>
      <c r="I115"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15" s="30">
        <f ca="1">Table_CapTable_FY_M[[#This Row],[Operations Net]]+IF(ISNUMBER(J114),J114,)+Table_CapTable_FY_M[[#This Row],[Net Capital Change]]</f>
        <v>0</v>
      </c>
      <c r="K115" s="30">
        <f ca="1">Table_CapTable_FY_M[[#This Row],[Capital Investment Net Change]]+Table_CapTable_FY_M[[#This Row],[Operations Net]]</f>
        <v>0</v>
      </c>
      <c r="M115" t="str">
        <f>IF(ISNUMBER(Table_CapTable_FY_M[[#This Row],[Net Shares]]),Table_CapTable_FY_M[[#This Row],[Net Shares]],M114)</f>
        <v>Shares Calculated</v>
      </c>
      <c r="N115" s="54" t="e">
        <f ca="1">IF(ISNUMBER(Table_CapTable_FY_M[[#This Row],[Set Stock Price]]),Table_CapTable_FY_M[[#This Row],[Set Stock Price]],S114)</f>
        <v>#VALUE!</v>
      </c>
      <c r="O115" s="52">
        <f ca="1">IF(ISNUMBER(O114),O114,)+SUMIF(Investors_Once[EOMonth],Table_CapTable_FY_M[[#This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15" s="52">
        <f ca="1">IF(ISNUMBER(P114),P114,)+SUMIF(Investors_Once[EOMonth],Table_CapTable_FY_M[[#This Row],[FY_M EODate]],Investors_Once[Active Investor IP Value Created Equity])</f>
        <v>3.9813130570109934E-9</v>
      </c>
      <c r="Q115" s="52">
        <f ca="1">IF(ISNUMBER(Q114),Q114,)+SUMIF(Investors_Once[EOMonth],Table_CapTable_FY_M[[#This Row],[FY_M EODate]],Investors_Once[Sweat Equity IP Value Contributed(alternative to Salary)])</f>
        <v>0</v>
      </c>
      <c r="R115" s="52">
        <f ca="1">IF(ISNUMBER(R114),R114,)+SUMIF(Investors_Once[EOMonth],Table_CapTable_FY_M[[#This Row],[FY_M EODate]],Investors_Once[Reserve Value Without Position])</f>
        <v>19000000</v>
      </c>
      <c r="S115" s="53" t="e">
        <f ca="1">(Table_CapTable_FY_M[[#This Row],[Post Cycle Share Price Value With Position]])/Table_CapTable_FY_M[[#This Row],[Shares Calculated]]</f>
        <v>#VALUE!</v>
      </c>
      <c r="T115" s="30" t="e">
        <f ca="1">(Table_CapTable_FY_M[[#This Row],[Post Cycle Share Price Value With Position]]+Table_CapTable_FY_M[[#This Row],[Post Cycle Share Price Value Without Position]])/Table_CapTable_FY_M[[#This Row],[Shares Calculated]]</f>
        <v>#VALUE!</v>
      </c>
      <c r="U115" s="30">
        <f ca="1">(Table_CapTable_FY_M[[#This Row],[Capital In Round]]+Table_CapTable_FY_M[[#This Row],[Assets In Round]])</f>
        <v>0</v>
      </c>
      <c r="V115" s="30" t="e">
        <f ca="1">(Table_CapTable_FY_M[[#This Row],[Post Cycle Share Price Value Without Position]])/Table_CapTable_FY_M[[#This Row],[Shares Calculated]]</f>
        <v>#VALUE!</v>
      </c>
      <c r="W115" s="30">
        <f ca="1">(Table_CapTable_FY_M[[#This Row],[IP in Round]]+Table_CapTable_FY_M[[#This Row],[Value In Reserves]])+Table_CapTable_FY_M[[#This Row],[Labor (sweat Equity)]]</f>
        <v>19000000.000000004</v>
      </c>
      <c r="X115">
        <f ca="1">SUMIF(Investors_Once[EOMonth],Table_CapTable_FY_M[[#This Row],[FY_M EODate]],Investors_Once[Operations Net])</f>
        <v>0</v>
      </c>
      <c r="Y115" s="30">
        <f ca="1">Table_CapTable_FY_M[[#This Row],[Post Cycle Share Price Value With Position]]+Table_CapTable_FY_M[[#This Row],[Post Cycle Share Price Value Without Position]]</f>
        <v>19000000.000000004</v>
      </c>
      <c r="AC115" s="30" t="e">
        <f ca="1">SUMIFS(Investors_Once[Shares Calculated by Capital Injection/Sales In Current Round],Investors_Once[EOMonth],Table_CapTable_FY_M[[#This Row],[FY_M EODate]])+SUMIFS(Investors_Monthly[],Investors_Once[EOMonth],Table_CapTable_FY_M[[#This Row],[FY_M EODate]])</f>
        <v>#VALUE!</v>
      </c>
      <c r="AD115">
        <f ca="1">+SUMIFS(Investors_Once[Shares Calculated Partner Equity in Current Round],Investors_Once[EOMonth],Table_CapTable_FY_M[[#This Row],[FY_M EODate]])</f>
        <v>0</v>
      </c>
      <c r="AE115">
        <f ca="1">SUM(INDIRECT(_xlfn.CONCAT("Investors_Monthly","[",Table_CapTable_FY_M[[#This Row],[FY_M Tag]],"]"),FALSE))</f>
        <v>0</v>
      </c>
      <c r="AF115" t="str">
        <f ca="1">IFERROR(Table_CapTable_FY_M[[#This Row],[Monthly_Value]]/Table_CapTable_FY_M[[#This Row],[Price Per Share Last Round]],"")</f>
        <v/>
      </c>
      <c r="AG115">
        <f ca="1">+SUMIFS(Investors_Monthly[Shares Calculated],Investors_Monthly[EO_InjectionStartDate],Table_CapTable_FY_M[[#This Row],[FY_M EODate]])</f>
        <v>0</v>
      </c>
      <c r="AH115" s="30" t="e">
        <f ca="1">SUM($AC$91:$AF115)</f>
        <v>#VALUE!</v>
      </c>
      <c r="AI115">
        <f ca="1">Table_CapTable_FY_M[[#This Row],[Monthly_Value]]+Table_CapTable_FY_M[[#This Row],[Operations Net]]+Table_CapTable_FY_M[[#This Row],[Value In Reserves]]+Table_CapTable_FY_M[[#This Row],[IP in Round]]+Table_CapTable_FY_M[[#This Row],[Assets In Round]]</f>
        <v>19000000.000000004</v>
      </c>
      <c r="AJ115" t="e">
        <f ca="1">Table_CapTable_FY_M[[#This Row],[Share Price In Position]]/(Table_CapTable_FY_M[[#This Row],[Share Price In Position]]+Table_CapTable_FY_M[[#This Row],[Share Price Without Position]])</f>
        <v>#VALUE!</v>
      </c>
      <c r="AK115" t="s">
        <v>368</v>
      </c>
    </row>
    <row r="116" spans="2:37" x14ac:dyDescent="0.25">
      <c r="B116" t="s">
        <v>125</v>
      </c>
      <c r="C116" s="41"/>
      <c r="D116" s="41" cm="1">
        <f t="array" aca="1" ref="D116" ca="1">INDIRECT(Table_CapTable_FY_M[[#This Row],[FY_M Tag]],)</f>
        <v>46054</v>
      </c>
      <c r="E116" s="41">
        <f ca="1">EOMONTH(Table_CapTable_FY_M[[#This Row],[FY_M Date]],0)</f>
        <v>46081</v>
      </c>
      <c r="I116"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16" s="30">
        <f ca="1">Table_CapTable_FY_M[[#This Row],[Operations Net]]+IF(ISNUMBER(J115),J115,)+Table_CapTable_FY_M[[#This Row],[Net Capital Change]]</f>
        <v>0</v>
      </c>
      <c r="K116" s="30">
        <f ca="1">Table_CapTable_FY_M[[#This Row],[Capital Investment Net Change]]+Table_CapTable_FY_M[[#This Row],[Operations Net]]</f>
        <v>0</v>
      </c>
      <c r="M116" t="str">
        <f>IF(ISNUMBER(Table_CapTable_FY_M[[#This Row],[Net Shares]]),Table_CapTable_FY_M[[#This Row],[Net Shares]],M115)</f>
        <v>Shares Calculated</v>
      </c>
      <c r="N116" s="54" t="e">
        <f ca="1">IF(ISNUMBER(Table_CapTable_FY_M[[#This Row],[Set Stock Price]]),Table_CapTable_FY_M[[#This Row],[Set Stock Price]],S115)</f>
        <v>#VALUE!</v>
      </c>
      <c r="O116" s="52">
        <f ca="1">IF(ISNUMBER(O115),O115,)+SUMIF(Investors_Once[EOMonth],Table_CapTable_FY_M[[#This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16" s="52">
        <f ca="1">IF(ISNUMBER(P115),P115,)+SUMIF(Investors_Once[EOMonth],Table_CapTable_FY_M[[#This Row],[FY_M EODate]],Investors_Once[Active Investor IP Value Created Equity])</f>
        <v>3.9813130570109934E-9</v>
      </c>
      <c r="Q116" s="52">
        <f ca="1">IF(ISNUMBER(Q115),Q115,)+SUMIF(Investors_Once[EOMonth],Table_CapTable_FY_M[[#This Row],[FY_M EODate]],Investors_Once[Sweat Equity IP Value Contributed(alternative to Salary)])</f>
        <v>0</v>
      </c>
      <c r="R116" s="52">
        <f ca="1">IF(ISNUMBER(R115),R115,)+SUMIF(Investors_Once[EOMonth],Table_CapTable_FY_M[[#This Row],[FY_M EODate]],Investors_Once[Reserve Value Without Position])</f>
        <v>19000000</v>
      </c>
      <c r="S116" s="53" t="e">
        <f ca="1">(Table_CapTable_FY_M[[#This Row],[Post Cycle Share Price Value With Position]])/Table_CapTable_FY_M[[#This Row],[Shares Calculated]]</f>
        <v>#VALUE!</v>
      </c>
      <c r="T116" s="30" t="e">
        <f ca="1">(Table_CapTable_FY_M[[#This Row],[Post Cycle Share Price Value With Position]]+Table_CapTable_FY_M[[#This Row],[Post Cycle Share Price Value Without Position]])/Table_CapTable_FY_M[[#This Row],[Shares Calculated]]</f>
        <v>#VALUE!</v>
      </c>
      <c r="U116" s="30">
        <f ca="1">(Table_CapTable_FY_M[[#This Row],[Capital In Round]]+Table_CapTable_FY_M[[#This Row],[Assets In Round]])</f>
        <v>0</v>
      </c>
      <c r="V116" s="30" t="e">
        <f ca="1">(Table_CapTable_FY_M[[#This Row],[Post Cycle Share Price Value Without Position]])/Table_CapTable_FY_M[[#This Row],[Shares Calculated]]</f>
        <v>#VALUE!</v>
      </c>
      <c r="W116" s="30">
        <f ca="1">(Table_CapTable_FY_M[[#This Row],[IP in Round]]+Table_CapTable_FY_M[[#This Row],[Value In Reserves]])+Table_CapTable_FY_M[[#This Row],[Labor (sweat Equity)]]</f>
        <v>19000000.000000004</v>
      </c>
      <c r="X116">
        <f ca="1">SUMIF(Investors_Once[EOMonth],Table_CapTable_FY_M[[#This Row],[FY_M EODate]],Investors_Once[Operations Net])</f>
        <v>0</v>
      </c>
      <c r="Y116" s="30">
        <f ca="1">Table_CapTable_FY_M[[#This Row],[Post Cycle Share Price Value With Position]]+Table_CapTable_FY_M[[#This Row],[Post Cycle Share Price Value Without Position]]</f>
        <v>19000000.000000004</v>
      </c>
      <c r="AC116" s="30" t="e">
        <f ca="1">SUMIFS(Investors_Once[Shares Calculated by Capital Injection/Sales In Current Round],Investors_Once[EOMonth],Table_CapTable_FY_M[[#This Row],[FY_M EODate]])+SUMIFS(Investors_Monthly[],Investors_Once[EOMonth],Table_CapTable_FY_M[[#This Row],[FY_M EODate]])</f>
        <v>#VALUE!</v>
      </c>
      <c r="AD116">
        <f ca="1">+SUMIFS(Investors_Once[Shares Calculated Partner Equity in Current Round],Investors_Once[EOMonth],Table_CapTable_FY_M[[#This Row],[FY_M EODate]])</f>
        <v>0</v>
      </c>
      <c r="AE116">
        <f ca="1">SUM(INDIRECT(_xlfn.CONCAT("Investors_Monthly","[",Table_CapTable_FY_M[[#This Row],[FY_M Tag]],"]"),FALSE))</f>
        <v>0</v>
      </c>
      <c r="AF116" t="str">
        <f ca="1">IFERROR(Table_CapTable_FY_M[[#This Row],[Monthly_Value]]/Table_CapTable_FY_M[[#This Row],[Price Per Share Last Round]],"")</f>
        <v/>
      </c>
      <c r="AG116">
        <f ca="1">+SUMIFS(Investors_Monthly[Shares Calculated],Investors_Monthly[EO_InjectionStartDate],Table_CapTable_FY_M[[#This Row],[FY_M EODate]])</f>
        <v>0</v>
      </c>
      <c r="AH116" s="30" t="e">
        <f ca="1">SUM($AC$91:$AF116)</f>
        <v>#VALUE!</v>
      </c>
      <c r="AI116">
        <f ca="1">Table_CapTable_FY_M[[#This Row],[Monthly_Value]]+Table_CapTable_FY_M[[#This Row],[Operations Net]]+Table_CapTable_FY_M[[#This Row],[Value In Reserves]]+Table_CapTable_FY_M[[#This Row],[IP in Round]]+Table_CapTable_FY_M[[#This Row],[Assets In Round]]</f>
        <v>19000000.000000004</v>
      </c>
      <c r="AJ116" t="e">
        <f ca="1">Table_CapTable_FY_M[[#This Row],[Share Price In Position]]/(Table_CapTable_FY_M[[#This Row],[Share Price In Position]]+Table_CapTable_FY_M[[#This Row],[Share Price Without Position]])</f>
        <v>#VALUE!</v>
      </c>
      <c r="AK116" t="s">
        <v>369</v>
      </c>
    </row>
    <row r="117" spans="2:37" x14ac:dyDescent="0.25">
      <c r="B117" t="s">
        <v>126</v>
      </c>
      <c r="C117" s="41"/>
      <c r="D117" s="41" cm="1">
        <f t="array" aca="1" ref="D117" ca="1">INDIRECT(Table_CapTable_FY_M[[#This Row],[FY_M Tag]],)</f>
        <v>46082</v>
      </c>
      <c r="E117" s="41">
        <f ca="1">EOMONTH(Table_CapTable_FY_M[[#This Row],[FY_M Date]],0)</f>
        <v>46112</v>
      </c>
      <c r="I117"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17" s="30">
        <f ca="1">Table_CapTable_FY_M[[#This Row],[Operations Net]]+IF(ISNUMBER(J116),J116,)+Table_CapTable_FY_M[[#This Row],[Net Capital Change]]</f>
        <v>0</v>
      </c>
      <c r="K117" s="30">
        <f ca="1">Table_CapTable_FY_M[[#This Row],[Capital Investment Net Change]]+Table_CapTable_FY_M[[#This Row],[Operations Net]]</f>
        <v>0</v>
      </c>
      <c r="M117" t="str">
        <f>IF(ISNUMBER(Table_CapTable_FY_M[[#This Row],[Net Shares]]),Table_CapTable_FY_M[[#This Row],[Net Shares]],M116)</f>
        <v>Shares Calculated</v>
      </c>
      <c r="N117" s="54" t="e">
        <f ca="1">IF(ISNUMBER(Table_CapTable_FY_M[[#This Row],[Set Stock Price]]),Table_CapTable_FY_M[[#This Row],[Set Stock Price]],S116)</f>
        <v>#VALUE!</v>
      </c>
      <c r="O117" s="52">
        <f ca="1">IF(ISNUMBER(O116),O116,)+SUMIF(Investors_Once[EOMonth],Table_CapTable_FY_M[[#This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17" s="52">
        <f ca="1">IF(ISNUMBER(P116),P116,)+SUMIF(Investors_Once[EOMonth],Table_CapTable_FY_M[[#This Row],[FY_M EODate]],Investors_Once[Active Investor IP Value Created Equity])</f>
        <v>3.9813130570109934E-9</v>
      </c>
      <c r="Q117" s="52">
        <f ca="1">IF(ISNUMBER(Q116),Q116,)+SUMIF(Investors_Once[EOMonth],Table_CapTable_FY_M[[#This Row],[FY_M EODate]],Investors_Once[Sweat Equity IP Value Contributed(alternative to Salary)])</f>
        <v>0</v>
      </c>
      <c r="R117" s="52">
        <f ca="1">IF(ISNUMBER(R116),R116,)+SUMIF(Investors_Once[EOMonth],Table_CapTable_FY_M[[#This Row],[FY_M EODate]],Investors_Once[Reserve Value Without Position])</f>
        <v>19000000</v>
      </c>
      <c r="S117" s="53" t="e">
        <f ca="1">(Table_CapTable_FY_M[[#This Row],[Post Cycle Share Price Value With Position]])/Table_CapTable_FY_M[[#This Row],[Shares Calculated]]</f>
        <v>#VALUE!</v>
      </c>
      <c r="T117" s="30" t="e">
        <f ca="1">(Table_CapTable_FY_M[[#This Row],[Post Cycle Share Price Value With Position]]+Table_CapTable_FY_M[[#This Row],[Post Cycle Share Price Value Without Position]])/Table_CapTable_FY_M[[#This Row],[Shares Calculated]]</f>
        <v>#VALUE!</v>
      </c>
      <c r="U117" s="30">
        <f ca="1">(Table_CapTable_FY_M[[#This Row],[Capital In Round]]+Table_CapTable_FY_M[[#This Row],[Assets In Round]])</f>
        <v>0</v>
      </c>
      <c r="V117" s="30" t="e">
        <f ca="1">(Table_CapTable_FY_M[[#This Row],[Post Cycle Share Price Value Without Position]])/Table_CapTable_FY_M[[#This Row],[Shares Calculated]]</f>
        <v>#VALUE!</v>
      </c>
      <c r="W117" s="30">
        <f ca="1">(Table_CapTable_FY_M[[#This Row],[IP in Round]]+Table_CapTable_FY_M[[#This Row],[Value In Reserves]])+Table_CapTable_FY_M[[#This Row],[Labor (sweat Equity)]]</f>
        <v>19000000.000000004</v>
      </c>
      <c r="X117">
        <f ca="1">SUMIF(Investors_Once[EOMonth],Table_CapTable_FY_M[[#This Row],[FY_M EODate]],Investors_Once[Operations Net])</f>
        <v>0</v>
      </c>
      <c r="Y117" s="30">
        <f ca="1">Table_CapTable_FY_M[[#This Row],[Post Cycle Share Price Value With Position]]+Table_CapTable_FY_M[[#This Row],[Post Cycle Share Price Value Without Position]]</f>
        <v>19000000.000000004</v>
      </c>
      <c r="AC117" s="30" t="e">
        <f ca="1">SUMIFS(Investors_Once[Shares Calculated by Capital Injection/Sales In Current Round],Investors_Once[EOMonth],Table_CapTable_FY_M[[#This Row],[FY_M EODate]])+SUMIFS(Investors_Monthly[],Investors_Once[EOMonth],Table_CapTable_FY_M[[#This Row],[FY_M EODate]])</f>
        <v>#VALUE!</v>
      </c>
      <c r="AD117">
        <f ca="1">+SUMIFS(Investors_Once[Shares Calculated Partner Equity in Current Round],Investors_Once[EOMonth],Table_CapTable_FY_M[[#This Row],[FY_M EODate]])</f>
        <v>0</v>
      </c>
      <c r="AE117">
        <f ca="1">SUM(INDIRECT(_xlfn.CONCAT("Investors_Monthly","[",Table_CapTable_FY_M[[#This Row],[FY_M Tag]],"]"),FALSE))</f>
        <v>0</v>
      </c>
      <c r="AF117" t="str">
        <f ca="1">IFERROR(Table_CapTable_FY_M[[#This Row],[Monthly_Value]]/Table_CapTable_FY_M[[#This Row],[Price Per Share Last Round]],"")</f>
        <v/>
      </c>
      <c r="AG117">
        <f ca="1">+SUMIFS(Investors_Monthly[Shares Calculated],Investors_Monthly[EO_InjectionStartDate],Table_CapTable_FY_M[[#This Row],[FY_M EODate]])</f>
        <v>0</v>
      </c>
      <c r="AH117" s="30" t="e">
        <f ca="1">SUM($AC$91:$AF117)</f>
        <v>#VALUE!</v>
      </c>
      <c r="AI117">
        <f ca="1">Table_CapTable_FY_M[[#This Row],[Monthly_Value]]+Table_CapTable_FY_M[[#This Row],[Operations Net]]+Table_CapTable_FY_M[[#This Row],[Value In Reserves]]+Table_CapTable_FY_M[[#This Row],[IP in Round]]+Table_CapTable_FY_M[[#This Row],[Assets In Round]]</f>
        <v>19000000.000000004</v>
      </c>
      <c r="AJ117" t="e">
        <f ca="1">Table_CapTable_FY_M[[#This Row],[Share Price In Position]]/(Table_CapTable_FY_M[[#This Row],[Share Price In Position]]+Table_CapTable_FY_M[[#This Row],[Share Price Without Position]])</f>
        <v>#VALUE!</v>
      </c>
      <c r="AK117" t="s">
        <v>370</v>
      </c>
    </row>
    <row r="118" spans="2:37" x14ac:dyDescent="0.25">
      <c r="B118" t="s">
        <v>127</v>
      </c>
      <c r="C118" s="41"/>
      <c r="D118" s="41" cm="1">
        <f t="array" aca="1" ref="D118" ca="1">INDIRECT(Table_CapTable_FY_M[[#This Row],[FY_M Tag]],)</f>
        <v>46113</v>
      </c>
      <c r="E118" s="41">
        <f ca="1">EOMONTH(Table_CapTable_FY_M[[#This Row],[FY_M Date]],0)</f>
        <v>46142</v>
      </c>
      <c r="I118"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18" s="30">
        <f ca="1">Table_CapTable_FY_M[[#This Row],[Operations Net]]+IF(ISNUMBER(J117),J117,)+Table_CapTable_FY_M[[#This Row],[Net Capital Change]]</f>
        <v>0</v>
      </c>
      <c r="K118" s="30">
        <f ca="1">Table_CapTable_FY_M[[#This Row],[Capital Investment Net Change]]+Table_CapTable_FY_M[[#This Row],[Operations Net]]</f>
        <v>0</v>
      </c>
      <c r="M118" t="str">
        <f>IF(ISNUMBER(Table_CapTable_FY_M[[#This Row],[Net Shares]]),Table_CapTable_FY_M[[#This Row],[Net Shares]],M117)</f>
        <v>Shares Calculated</v>
      </c>
      <c r="N118" s="54" t="e">
        <f ca="1">IF(ISNUMBER(Table_CapTable_FY_M[[#This Row],[Set Stock Price]]),Table_CapTable_FY_M[[#This Row],[Set Stock Price]],S117)</f>
        <v>#VALUE!</v>
      </c>
      <c r="O118" s="52">
        <f ca="1">IF(ISNUMBER(O117),O117,)+SUMIF(Investors_Once[EOMonth],Table_CapTable_FY_M[[#This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18" s="52">
        <f ca="1">IF(ISNUMBER(P117),P117,)+SUMIF(Investors_Once[EOMonth],Table_CapTable_FY_M[[#This Row],[FY_M EODate]],Investors_Once[Active Investor IP Value Created Equity])</f>
        <v>3.9813130570109934E-9</v>
      </c>
      <c r="Q118" s="52">
        <f ca="1">IF(ISNUMBER(Q117),Q117,)+SUMIF(Investors_Once[EOMonth],Table_CapTable_FY_M[[#This Row],[FY_M EODate]],Investors_Once[Sweat Equity IP Value Contributed(alternative to Salary)])</f>
        <v>0</v>
      </c>
      <c r="R118" s="52">
        <f ca="1">IF(ISNUMBER(R117),R117,)+SUMIF(Investors_Once[EOMonth],Table_CapTable_FY_M[[#This Row],[FY_M EODate]],Investors_Once[Reserve Value Without Position])</f>
        <v>19000000</v>
      </c>
      <c r="S118" s="52" t="e">
        <f ca="1">(Table_CapTable_FY_M[[#This Row],[Post Cycle Share Price Value With Position]])/Table_CapTable_FY_M[[#This Row],[Shares Calculated]]</f>
        <v>#VALUE!</v>
      </c>
      <c r="T118" s="30" t="e">
        <f ca="1">(Table_CapTable_FY_M[[#This Row],[Post Cycle Share Price Value With Position]]+Table_CapTable_FY_M[[#This Row],[Post Cycle Share Price Value Without Position]])/Table_CapTable_FY_M[[#This Row],[Shares Calculated]]</f>
        <v>#VALUE!</v>
      </c>
      <c r="U118" s="30">
        <f ca="1">(Table_CapTable_FY_M[[#This Row],[Capital In Round]]+Table_CapTable_FY_M[[#This Row],[Assets In Round]])</f>
        <v>0</v>
      </c>
      <c r="V118" s="30" t="e">
        <f ca="1">(Table_CapTable_FY_M[[#This Row],[Post Cycle Share Price Value Without Position]])/Table_CapTable_FY_M[[#This Row],[Shares Calculated]]</f>
        <v>#VALUE!</v>
      </c>
      <c r="W118" s="30">
        <f ca="1">(Table_CapTable_FY_M[[#This Row],[IP in Round]]+Table_CapTable_FY_M[[#This Row],[Value In Reserves]])+Table_CapTable_FY_M[[#This Row],[Labor (sweat Equity)]]</f>
        <v>19000000.000000004</v>
      </c>
      <c r="X118">
        <f ca="1">SUMIF(Investors_Once[EOMonth],Table_CapTable_FY_M[[#This Row],[FY_M EODate]],Investors_Once[Operations Net])</f>
        <v>0</v>
      </c>
      <c r="Y118" s="30">
        <f ca="1">Table_CapTable_FY_M[[#This Row],[Post Cycle Share Price Value With Position]]+Table_CapTable_FY_M[[#This Row],[Post Cycle Share Price Value Without Position]]</f>
        <v>19000000.000000004</v>
      </c>
      <c r="AC118" s="30" t="e">
        <f ca="1">SUMIFS(Investors_Once[Shares Calculated by Capital Injection/Sales In Current Round],Investors_Once[EOMonth],Table_CapTable_FY_M[[#This Row],[FY_M EODate]])+SUMIFS(Investors_Monthly[],Investors_Once[EOMonth],Table_CapTable_FY_M[[#This Row],[FY_M EODate]])</f>
        <v>#VALUE!</v>
      </c>
      <c r="AD118">
        <f ca="1">+SUMIFS(Investors_Once[Shares Calculated Partner Equity in Current Round],Investors_Once[EOMonth],Table_CapTable_FY_M[[#This Row],[FY_M EODate]])</f>
        <v>0</v>
      </c>
      <c r="AE118">
        <f ca="1">SUM(INDIRECT(_xlfn.CONCAT("Investors_Monthly","[",Table_CapTable_FY_M[[#This Row],[FY_M Tag]],"]"),FALSE))</f>
        <v>0</v>
      </c>
      <c r="AF118" t="str">
        <f ca="1">IFERROR(Table_CapTable_FY_M[[#This Row],[Monthly_Value]]/Table_CapTable_FY_M[[#This Row],[Price Per Share Last Round]],"")</f>
        <v/>
      </c>
      <c r="AG118">
        <f ca="1">+SUMIFS(Investors_Monthly[Shares Calculated],Investors_Monthly[EO_InjectionStartDate],Table_CapTable_FY_M[[#This Row],[FY_M EODate]])</f>
        <v>0</v>
      </c>
      <c r="AH118" s="30" t="e">
        <f ca="1">SUM($AC$91:$AF118)</f>
        <v>#VALUE!</v>
      </c>
      <c r="AI118">
        <f ca="1">Table_CapTable_FY_M[[#This Row],[Monthly_Value]]+Table_CapTable_FY_M[[#This Row],[Operations Net]]+Table_CapTable_FY_M[[#This Row],[Value In Reserves]]+Table_CapTable_FY_M[[#This Row],[IP in Round]]+Table_CapTable_FY_M[[#This Row],[Assets In Round]]</f>
        <v>19000000.000000004</v>
      </c>
      <c r="AJ118" t="e">
        <f ca="1">Table_CapTable_FY_M[[#This Row],[Share Price In Position]]/(Table_CapTable_FY_M[[#This Row],[Share Price In Position]]+Table_CapTable_FY_M[[#This Row],[Share Price Without Position]])</f>
        <v>#VALUE!</v>
      </c>
      <c r="AK118" t="s">
        <v>371</v>
      </c>
    </row>
    <row r="119" spans="2:37" x14ac:dyDescent="0.25">
      <c r="B119" t="s">
        <v>128</v>
      </c>
      <c r="C119" s="41"/>
      <c r="D119" s="41" cm="1">
        <f t="array" aca="1" ref="D119" ca="1">INDIRECT(Table_CapTable_FY_M[[#This Row],[FY_M Tag]],)</f>
        <v>46143</v>
      </c>
      <c r="E119" s="41">
        <f ca="1">EOMONTH(Table_CapTable_FY_M[[#This Row],[FY_M Date]],0)</f>
        <v>46173</v>
      </c>
      <c r="I119"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19" s="30">
        <f ca="1">Table_CapTable_FY_M[[#This Row],[Operations Net]]+IF(ISNUMBER(J118),J118,)+Table_CapTable_FY_M[[#This Row],[Net Capital Change]]</f>
        <v>0</v>
      </c>
      <c r="K119" s="30">
        <f ca="1">Table_CapTable_FY_M[[#This Row],[Capital Investment Net Change]]+Table_CapTable_FY_M[[#This Row],[Operations Net]]</f>
        <v>0</v>
      </c>
      <c r="M119" t="str">
        <f>IF(ISNUMBER(Table_CapTable_FY_M[[#This Row],[Net Shares]]),Table_CapTable_FY_M[[#This Row],[Net Shares]],M118)</f>
        <v>Shares Calculated</v>
      </c>
      <c r="N119" s="54" t="e">
        <f ca="1">IF(ISNUMBER(Table_CapTable_FY_M[[#This Row],[Set Stock Price]]),Table_CapTable_FY_M[[#This Row],[Set Stock Price]],S118)</f>
        <v>#VALUE!</v>
      </c>
      <c r="O119" s="52">
        <f ca="1">IF(ISNUMBER(O118),O118,)+SUMIF(Investors_Once[EOMonth],Table_CapTable_FY_M[[#This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19" s="52">
        <f ca="1">IF(ISNUMBER(P118),P118,)+SUMIF(Investors_Once[EOMonth],Table_CapTable_FY_M[[#This Row],[FY_M EODate]],Investors_Once[Active Investor IP Value Created Equity])</f>
        <v>3.9813130570109934E-9</v>
      </c>
      <c r="Q119" s="52">
        <f ca="1">IF(ISNUMBER(Q118),Q118,)+SUMIF(Investors_Once[EOMonth],Table_CapTable_FY_M[[#This Row],[FY_M EODate]],Investors_Once[Sweat Equity IP Value Contributed(alternative to Salary)])</f>
        <v>0</v>
      </c>
      <c r="R119" s="52">
        <f ca="1">IF(ISNUMBER(R118),R118,)+SUMIF(Investors_Once[EOMonth],Table_CapTable_FY_M[[#This Row],[FY_M EODate]],Investors_Once[Reserve Value Without Position])</f>
        <v>19000000</v>
      </c>
      <c r="S119" s="52" t="e">
        <f ca="1">(Table_CapTable_FY_M[[#This Row],[Post Cycle Share Price Value With Position]])/Table_CapTable_FY_M[[#This Row],[Shares Calculated]]</f>
        <v>#VALUE!</v>
      </c>
      <c r="T119" s="30" t="e">
        <f ca="1">(Table_CapTable_FY_M[[#This Row],[Post Cycle Share Price Value With Position]]+Table_CapTable_FY_M[[#This Row],[Post Cycle Share Price Value Without Position]])/Table_CapTable_FY_M[[#This Row],[Shares Calculated]]</f>
        <v>#VALUE!</v>
      </c>
      <c r="U119" s="30">
        <f ca="1">(Table_CapTable_FY_M[[#This Row],[Capital In Round]]+Table_CapTable_FY_M[[#This Row],[Assets In Round]])</f>
        <v>0</v>
      </c>
      <c r="V119" s="30" t="e">
        <f ca="1">(Table_CapTable_FY_M[[#This Row],[Post Cycle Share Price Value Without Position]])/Table_CapTable_FY_M[[#This Row],[Shares Calculated]]</f>
        <v>#VALUE!</v>
      </c>
      <c r="W119" s="30">
        <f ca="1">(Table_CapTable_FY_M[[#This Row],[IP in Round]]+Table_CapTable_FY_M[[#This Row],[Value In Reserves]])+Table_CapTable_FY_M[[#This Row],[Labor (sweat Equity)]]</f>
        <v>19000000.000000004</v>
      </c>
      <c r="X119">
        <f ca="1">SUMIF(Investors_Once[EOMonth],Table_CapTable_FY_M[[#This Row],[FY_M EODate]],Investors_Once[Operations Net])</f>
        <v>0</v>
      </c>
      <c r="Y119" s="30">
        <f ca="1">Table_CapTable_FY_M[[#This Row],[Post Cycle Share Price Value With Position]]+Table_CapTable_FY_M[[#This Row],[Post Cycle Share Price Value Without Position]]</f>
        <v>19000000.000000004</v>
      </c>
      <c r="AC119" s="30" t="e">
        <f ca="1">SUMIFS(Investors_Once[Shares Calculated by Capital Injection/Sales In Current Round],Investors_Once[EOMonth],Table_CapTable_FY_M[[#This Row],[FY_M EODate]])+SUMIFS(Investors_Monthly[],Investors_Once[EOMonth],Table_CapTable_FY_M[[#This Row],[FY_M EODate]])</f>
        <v>#VALUE!</v>
      </c>
      <c r="AD119">
        <f ca="1">+SUMIFS(Investors_Once[Shares Calculated Partner Equity in Current Round],Investors_Once[EOMonth],Table_CapTable_FY_M[[#This Row],[FY_M EODate]])</f>
        <v>0</v>
      </c>
      <c r="AE119">
        <f ca="1">SUM(INDIRECT(_xlfn.CONCAT("Investors_Monthly","[",Table_CapTable_FY_M[[#This Row],[FY_M Tag]],"]"),FALSE))</f>
        <v>0</v>
      </c>
      <c r="AF119" t="str">
        <f ca="1">IFERROR(Table_CapTable_FY_M[[#This Row],[Monthly_Value]]/Table_CapTable_FY_M[[#This Row],[Price Per Share Last Round]],"")</f>
        <v/>
      </c>
      <c r="AG119">
        <f ca="1">+SUMIFS(Investors_Monthly[Shares Calculated],Investors_Monthly[EO_InjectionStartDate],Table_CapTable_FY_M[[#This Row],[FY_M EODate]])</f>
        <v>0</v>
      </c>
      <c r="AH119" s="30" t="e">
        <f ca="1">SUM($AC$91:$AF119)</f>
        <v>#VALUE!</v>
      </c>
      <c r="AI119">
        <f ca="1">Table_CapTable_FY_M[[#This Row],[Monthly_Value]]+Table_CapTable_FY_M[[#This Row],[Operations Net]]+Table_CapTable_FY_M[[#This Row],[Value In Reserves]]+Table_CapTable_FY_M[[#This Row],[IP in Round]]+Table_CapTable_FY_M[[#This Row],[Assets In Round]]</f>
        <v>19000000.000000004</v>
      </c>
      <c r="AJ119" t="e">
        <f ca="1">Table_CapTable_FY_M[[#This Row],[Share Price In Position]]/(Table_CapTable_FY_M[[#This Row],[Share Price In Position]]+Table_CapTable_FY_M[[#This Row],[Share Price Without Position]])</f>
        <v>#VALUE!</v>
      </c>
      <c r="AK119" t="s">
        <v>372</v>
      </c>
    </row>
    <row r="120" spans="2:37" x14ac:dyDescent="0.25">
      <c r="B120" t="s">
        <v>129</v>
      </c>
      <c r="C120" s="41"/>
      <c r="D120" s="41" cm="1">
        <f t="array" aca="1" ref="D120" ca="1">INDIRECT(Table_CapTable_FY_M[[#This Row],[FY_M Tag]],)</f>
        <v>46174</v>
      </c>
      <c r="E120" s="41">
        <f ca="1">EOMONTH(Table_CapTable_FY_M[[#This Row],[FY_M Date]],0)</f>
        <v>46203</v>
      </c>
      <c r="I120"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20" s="30">
        <f ca="1">Table_CapTable_FY_M[[#This Row],[Operations Net]]+IF(ISNUMBER(J119),J119,)+Table_CapTable_FY_M[[#This Row],[Net Capital Change]]</f>
        <v>0</v>
      </c>
      <c r="K120" s="30">
        <f ca="1">Table_CapTable_FY_M[[#This Row],[Capital Investment Net Change]]+Table_CapTable_FY_M[[#This Row],[Operations Net]]</f>
        <v>0</v>
      </c>
      <c r="M120" t="str">
        <f>IF(ISNUMBER(Table_CapTable_FY_M[[#This Row],[Net Shares]]),Table_CapTable_FY_M[[#This Row],[Net Shares]],M119)</f>
        <v>Shares Calculated</v>
      </c>
      <c r="N120" s="54" t="e">
        <f ca="1">IF(ISNUMBER(Table_CapTable_FY_M[[#This Row],[Set Stock Price]]),Table_CapTable_FY_M[[#This Row],[Set Stock Price]],S119)</f>
        <v>#VALUE!</v>
      </c>
      <c r="O120" s="52">
        <f ca="1">IF(ISNUMBER(O119),O119,)+SUMIF(Investors_Once[EOMonth],Table_CapTable_FY_M[[#This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20" s="52">
        <f ca="1">IF(ISNUMBER(P119),P119,)+SUMIF(Investors_Once[EOMonth],Table_CapTable_FY_M[[#This Row],[FY_M EODate]],Investors_Once[Active Investor IP Value Created Equity])</f>
        <v>3.9813130570109934E-9</v>
      </c>
      <c r="Q120" s="52">
        <f ca="1">IF(ISNUMBER(Q119),Q119,)+SUMIF(Investors_Once[EOMonth],Table_CapTable_FY_M[[#This Row],[FY_M EODate]],Investors_Once[Sweat Equity IP Value Contributed(alternative to Salary)])</f>
        <v>0</v>
      </c>
      <c r="R120" s="52">
        <f ca="1">IF(ISNUMBER(R119),R119,)+SUMIF(Investors_Once[EOMonth],Table_CapTable_FY_M[[#This Row],[FY_M EODate]],Investors_Once[Reserve Value Without Position])</f>
        <v>19000000</v>
      </c>
      <c r="S120" s="52" t="e">
        <f ca="1">(Table_CapTable_FY_M[[#This Row],[Post Cycle Share Price Value With Position]])/Table_CapTable_FY_M[[#This Row],[Shares Calculated]]</f>
        <v>#VALUE!</v>
      </c>
      <c r="T120" s="30" t="e">
        <f ca="1">(Table_CapTable_FY_M[[#This Row],[Post Cycle Share Price Value With Position]]+Table_CapTable_FY_M[[#This Row],[Post Cycle Share Price Value Without Position]])/Table_CapTable_FY_M[[#This Row],[Shares Calculated]]</f>
        <v>#VALUE!</v>
      </c>
      <c r="U120" s="30">
        <f ca="1">(Table_CapTable_FY_M[[#This Row],[Capital In Round]]+Table_CapTable_FY_M[[#This Row],[Assets In Round]])</f>
        <v>0</v>
      </c>
      <c r="V120" s="30" t="e">
        <f ca="1">(Table_CapTable_FY_M[[#This Row],[Post Cycle Share Price Value Without Position]])/Table_CapTable_FY_M[[#This Row],[Shares Calculated]]</f>
        <v>#VALUE!</v>
      </c>
      <c r="W120" s="30">
        <f ca="1">(Table_CapTable_FY_M[[#This Row],[IP in Round]]+Table_CapTable_FY_M[[#This Row],[Value In Reserves]])+Table_CapTable_FY_M[[#This Row],[Labor (sweat Equity)]]</f>
        <v>19000000.000000004</v>
      </c>
      <c r="X120">
        <f ca="1">SUMIF(Investors_Once[EOMonth],Table_CapTable_FY_M[[#This Row],[FY_M EODate]],Investors_Once[Operations Net])</f>
        <v>0</v>
      </c>
      <c r="Y120" s="30">
        <f ca="1">Table_CapTable_FY_M[[#This Row],[Post Cycle Share Price Value With Position]]+Table_CapTable_FY_M[[#This Row],[Post Cycle Share Price Value Without Position]]</f>
        <v>19000000.000000004</v>
      </c>
      <c r="AC120" s="30" t="e">
        <f ca="1">SUMIFS(Investors_Once[Shares Calculated by Capital Injection/Sales In Current Round],Investors_Once[EOMonth],Table_CapTable_FY_M[[#This Row],[FY_M EODate]])+SUMIFS(Investors_Monthly[],Investors_Once[EOMonth],Table_CapTable_FY_M[[#This Row],[FY_M EODate]])</f>
        <v>#VALUE!</v>
      </c>
      <c r="AD120">
        <f ca="1">+SUMIFS(Investors_Once[Shares Calculated Partner Equity in Current Round],Investors_Once[EOMonth],Table_CapTable_FY_M[[#This Row],[FY_M EODate]])</f>
        <v>0</v>
      </c>
      <c r="AE120">
        <f ca="1">SUM(INDIRECT(_xlfn.CONCAT("Investors_Monthly","[",Table_CapTable_FY_M[[#This Row],[FY_M Tag]],"]"),FALSE))</f>
        <v>0</v>
      </c>
      <c r="AF120" t="str">
        <f ca="1">IFERROR(Table_CapTable_FY_M[[#This Row],[Monthly_Value]]/Table_CapTable_FY_M[[#This Row],[Price Per Share Last Round]],"")</f>
        <v/>
      </c>
      <c r="AG120">
        <f ca="1">+SUMIFS(Investors_Monthly[Shares Calculated],Investors_Monthly[EO_InjectionStartDate],Table_CapTable_FY_M[[#This Row],[FY_M EODate]])</f>
        <v>0</v>
      </c>
      <c r="AH120" s="30" t="e">
        <f ca="1">SUM($AC$91:$AF120)</f>
        <v>#VALUE!</v>
      </c>
      <c r="AI120">
        <f ca="1">Table_CapTable_FY_M[[#This Row],[Monthly_Value]]+Table_CapTable_FY_M[[#This Row],[Operations Net]]+Table_CapTable_FY_M[[#This Row],[Value In Reserves]]+Table_CapTable_FY_M[[#This Row],[IP in Round]]+Table_CapTable_FY_M[[#This Row],[Assets In Round]]</f>
        <v>19000000.000000004</v>
      </c>
      <c r="AJ120" t="e">
        <f ca="1">Table_CapTable_FY_M[[#This Row],[Share Price In Position]]/(Table_CapTable_FY_M[[#This Row],[Share Price In Position]]+Table_CapTable_FY_M[[#This Row],[Share Price Without Position]])</f>
        <v>#VALUE!</v>
      </c>
      <c r="AK120" t="s">
        <v>373</v>
      </c>
    </row>
    <row r="121" spans="2:37" x14ac:dyDescent="0.25">
      <c r="B121" t="s">
        <v>130</v>
      </c>
      <c r="C121" s="41"/>
      <c r="D121" s="41" cm="1">
        <f t="array" aca="1" ref="D121" ca="1">INDIRECT(Table_CapTable_FY_M[[#This Row],[FY_M Tag]],)</f>
        <v>46204</v>
      </c>
      <c r="E121" s="41">
        <f ca="1">EOMONTH(Table_CapTable_FY_M[[#This Row],[FY_M Date]],0)</f>
        <v>46234</v>
      </c>
      <c r="I121"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21" s="30">
        <f ca="1">Table_CapTable_FY_M[[#This Row],[Operations Net]]+IF(ISNUMBER(J120),J120,)+Table_CapTable_FY_M[[#This Row],[Net Capital Change]]</f>
        <v>0</v>
      </c>
      <c r="K121" s="30">
        <f ca="1">Table_CapTable_FY_M[[#This Row],[Capital Investment Net Change]]+Table_CapTable_FY_M[[#This Row],[Operations Net]]</f>
        <v>0</v>
      </c>
      <c r="M121" t="str">
        <f>IF(ISNUMBER(Table_CapTable_FY_M[[#This Row],[Net Shares]]),Table_CapTable_FY_M[[#This Row],[Net Shares]],M120)</f>
        <v>Shares Calculated</v>
      </c>
      <c r="N121" s="54" t="e">
        <f ca="1">IF(ISNUMBER(Table_CapTable_FY_M[[#This Row],[Set Stock Price]]),Table_CapTable_FY_M[[#This Row],[Set Stock Price]],S120)</f>
        <v>#VALUE!</v>
      </c>
      <c r="O121" s="52">
        <f ca="1">IF(ISNUMBER(O120),O120,)+SUMIF(Investors_Once[EOMonth],Table_CapTable_FY_M[[#This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21" s="52">
        <f ca="1">IF(ISNUMBER(P120),P120,)+SUMIF(Investors_Once[EOMonth],Table_CapTable_FY_M[[#This Row],[FY_M EODate]],Investors_Once[Active Investor IP Value Created Equity])</f>
        <v>3.9813130570109934E-9</v>
      </c>
      <c r="Q121" s="52">
        <f ca="1">IF(ISNUMBER(Q120),Q120,)+SUMIF(Investors_Once[EOMonth],Table_CapTable_FY_M[[#This Row],[FY_M EODate]],Investors_Once[Sweat Equity IP Value Contributed(alternative to Salary)])</f>
        <v>0</v>
      </c>
      <c r="R121" s="52">
        <f ca="1">IF(ISNUMBER(R120),R120,)+SUMIF(Investors_Once[EOMonth],Table_CapTable_FY_M[[#This Row],[FY_M EODate]],Investors_Once[Reserve Value Without Position])</f>
        <v>19000000</v>
      </c>
      <c r="S121" s="52" t="e">
        <f ca="1">(Table_CapTable_FY_M[[#This Row],[Post Cycle Share Price Value With Position]])/Table_CapTable_FY_M[[#This Row],[Shares Calculated]]</f>
        <v>#VALUE!</v>
      </c>
      <c r="T121" s="30" t="e">
        <f ca="1">(Table_CapTable_FY_M[[#This Row],[Post Cycle Share Price Value With Position]]+Table_CapTable_FY_M[[#This Row],[Post Cycle Share Price Value Without Position]])/Table_CapTable_FY_M[[#This Row],[Shares Calculated]]</f>
        <v>#VALUE!</v>
      </c>
      <c r="U121" s="30">
        <f ca="1">(Table_CapTable_FY_M[[#This Row],[Capital In Round]]+Table_CapTable_FY_M[[#This Row],[Assets In Round]])</f>
        <v>0</v>
      </c>
      <c r="V121" s="30" t="e">
        <f ca="1">(Table_CapTable_FY_M[[#This Row],[Post Cycle Share Price Value Without Position]])/Table_CapTable_FY_M[[#This Row],[Shares Calculated]]</f>
        <v>#VALUE!</v>
      </c>
      <c r="W121" s="30">
        <f ca="1">(Table_CapTable_FY_M[[#This Row],[IP in Round]]+Table_CapTable_FY_M[[#This Row],[Value In Reserves]])+Table_CapTable_FY_M[[#This Row],[Labor (sweat Equity)]]</f>
        <v>19000000.000000004</v>
      </c>
      <c r="X121">
        <f ca="1">SUMIF(Investors_Once[EOMonth],Table_CapTable_FY_M[[#This Row],[FY_M EODate]],Investors_Once[Operations Net])</f>
        <v>0</v>
      </c>
      <c r="Y121" s="30">
        <f ca="1">Table_CapTable_FY_M[[#This Row],[Post Cycle Share Price Value With Position]]+Table_CapTable_FY_M[[#This Row],[Post Cycle Share Price Value Without Position]]</f>
        <v>19000000.000000004</v>
      </c>
      <c r="AC121" s="30" t="e">
        <f ca="1">SUMIFS(Investors_Once[Shares Calculated by Capital Injection/Sales In Current Round],Investors_Once[EOMonth],Table_CapTable_FY_M[[#This Row],[FY_M EODate]])+SUMIFS(Investors_Monthly[],Investors_Once[EOMonth],Table_CapTable_FY_M[[#This Row],[FY_M EODate]])</f>
        <v>#VALUE!</v>
      </c>
      <c r="AD121">
        <f ca="1">+SUMIFS(Investors_Once[Shares Calculated Partner Equity in Current Round],Investors_Once[EOMonth],Table_CapTable_FY_M[[#This Row],[FY_M EODate]])</f>
        <v>0</v>
      </c>
      <c r="AE121">
        <f ca="1">SUM(INDIRECT(_xlfn.CONCAT("Investors_Monthly","[",Table_CapTable_FY_M[[#This Row],[FY_M Tag]],"]"),FALSE))</f>
        <v>0</v>
      </c>
      <c r="AF121" t="str">
        <f ca="1">IFERROR(Table_CapTable_FY_M[[#This Row],[Monthly_Value]]/Table_CapTable_FY_M[[#This Row],[Price Per Share Last Round]],"")</f>
        <v/>
      </c>
      <c r="AG121">
        <f ca="1">+SUMIFS(Investors_Monthly[Shares Calculated],Investors_Monthly[EO_InjectionStartDate],Table_CapTable_FY_M[[#This Row],[FY_M EODate]])</f>
        <v>0</v>
      </c>
      <c r="AH121" s="30" t="e">
        <f ca="1">SUM($AC$91:$AF121)</f>
        <v>#VALUE!</v>
      </c>
      <c r="AI121">
        <f ca="1">Table_CapTable_FY_M[[#This Row],[Monthly_Value]]+Table_CapTable_FY_M[[#This Row],[Operations Net]]+Table_CapTable_FY_M[[#This Row],[Value In Reserves]]+Table_CapTable_FY_M[[#This Row],[IP in Round]]+Table_CapTable_FY_M[[#This Row],[Assets In Round]]</f>
        <v>19000000.000000004</v>
      </c>
      <c r="AJ121" t="e">
        <f ca="1">Table_CapTable_FY_M[[#This Row],[Share Price In Position]]/(Table_CapTable_FY_M[[#This Row],[Share Price In Position]]+Table_CapTable_FY_M[[#This Row],[Share Price Without Position]])</f>
        <v>#VALUE!</v>
      </c>
      <c r="AK121" t="s">
        <v>374</v>
      </c>
    </row>
    <row r="122" spans="2:37" x14ac:dyDescent="0.25">
      <c r="B122" t="s">
        <v>131</v>
      </c>
      <c r="C122" s="41"/>
      <c r="D122" s="41" cm="1">
        <f t="array" aca="1" ref="D122" ca="1">INDIRECT(Table_CapTable_FY_M[[#This Row],[FY_M Tag]],)</f>
        <v>46235</v>
      </c>
      <c r="E122" s="41">
        <f ca="1">EOMONTH(Table_CapTable_FY_M[[#This Row],[FY_M Date]],0)</f>
        <v>46265</v>
      </c>
      <c r="I122"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22" s="30">
        <f ca="1">Table_CapTable_FY_M[[#This Row],[Operations Net]]+IF(ISNUMBER(J121),J121,)+Table_CapTable_FY_M[[#This Row],[Net Capital Change]]</f>
        <v>0</v>
      </c>
      <c r="K122" s="30">
        <f ca="1">Table_CapTable_FY_M[[#This Row],[Capital Investment Net Change]]+Table_CapTable_FY_M[[#This Row],[Operations Net]]</f>
        <v>0</v>
      </c>
      <c r="M122" t="str">
        <f>IF(ISNUMBER(Table_CapTable_FY_M[[#This Row],[Net Shares]]),Table_CapTable_FY_M[[#This Row],[Net Shares]],M121)</f>
        <v>Shares Calculated</v>
      </c>
      <c r="N122" s="54" t="e">
        <f ca="1">IF(ISNUMBER(Table_CapTable_FY_M[[#This Row],[Set Stock Price]]),Table_CapTable_FY_M[[#This Row],[Set Stock Price]],S121)</f>
        <v>#VALUE!</v>
      </c>
      <c r="O122" s="52">
        <f ca="1">IF(ISNUMBER(O121),O121,)+SUMIF(Investors_Once[EOMonth],Table_CapTable_FY_M[[#This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22" s="52">
        <f ca="1">IF(ISNUMBER(P121),P121,)+SUMIF(Investors_Once[EOMonth],Table_CapTable_FY_M[[#This Row],[FY_M EODate]],Investors_Once[Active Investor IP Value Created Equity])</f>
        <v>3.9813130570109934E-9</v>
      </c>
      <c r="Q122" s="52">
        <f ca="1">IF(ISNUMBER(Q121),Q121,)+SUMIF(Investors_Once[EOMonth],Table_CapTable_FY_M[[#This Row],[FY_M EODate]],Investors_Once[Sweat Equity IP Value Contributed(alternative to Salary)])</f>
        <v>0</v>
      </c>
      <c r="R122" s="52">
        <f ca="1">IF(ISNUMBER(R121),R121,)+SUMIF(Investors_Once[EOMonth],Table_CapTable_FY_M[[#This Row],[FY_M EODate]],Investors_Once[Reserve Value Without Position])</f>
        <v>19000000</v>
      </c>
      <c r="S122" s="52" t="e">
        <f ca="1">(Table_CapTable_FY_M[[#This Row],[Post Cycle Share Price Value With Position]])/Table_CapTable_FY_M[[#This Row],[Shares Calculated]]</f>
        <v>#VALUE!</v>
      </c>
      <c r="T122" s="30" t="e">
        <f ca="1">(Table_CapTable_FY_M[[#This Row],[Post Cycle Share Price Value With Position]]+Table_CapTable_FY_M[[#This Row],[Post Cycle Share Price Value Without Position]])/Table_CapTable_FY_M[[#This Row],[Shares Calculated]]</f>
        <v>#VALUE!</v>
      </c>
      <c r="U122" s="30">
        <f ca="1">(Table_CapTable_FY_M[[#This Row],[Capital In Round]]+Table_CapTable_FY_M[[#This Row],[Assets In Round]])</f>
        <v>0</v>
      </c>
      <c r="V122" s="30" t="e">
        <f ca="1">(Table_CapTable_FY_M[[#This Row],[Post Cycle Share Price Value Without Position]])/Table_CapTable_FY_M[[#This Row],[Shares Calculated]]</f>
        <v>#VALUE!</v>
      </c>
      <c r="W122" s="30">
        <f ca="1">(Table_CapTable_FY_M[[#This Row],[IP in Round]]+Table_CapTable_FY_M[[#This Row],[Value In Reserves]])+Table_CapTable_FY_M[[#This Row],[Labor (sweat Equity)]]</f>
        <v>19000000.000000004</v>
      </c>
      <c r="X122">
        <f ca="1">SUMIF(Investors_Once[EOMonth],Table_CapTable_FY_M[[#This Row],[FY_M EODate]],Investors_Once[Operations Net])</f>
        <v>0</v>
      </c>
      <c r="Y122" s="30">
        <f ca="1">Table_CapTable_FY_M[[#This Row],[Post Cycle Share Price Value With Position]]+Table_CapTable_FY_M[[#This Row],[Post Cycle Share Price Value Without Position]]</f>
        <v>19000000.000000004</v>
      </c>
      <c r="AC122" s="30" t="e">
        <f ca="1">SUMIFS(Investors_Once[Shares Calculated by Capital Injection/Sales In Current Round],Investors_Once[EOMonth],Table_CapTable_FY_M[[#This Row],[FY_M EODate]])+SUMIFS(Investors_Monthly[],Investors_Once[EOMonth],Table_CapTable_FY_M[[#This Row],[FY_M EODate]])</f>
        <v>#VALUE!</v>
      </c>
      <c r="AD122">
        <f ca="1">+SUMIFS(Investors_Once[Shares Calculated Partner Equity in Current Round],Investors_Once[EOMonth],Table_CapTable_FY_M[[#This Row],[FY_M EODate]])</f>
        <v>0</v>
      </c>
      <c r="AE122">
        <f ca="1">SUM(INDIRECT(_xlfn.CONCAT("Investors_Monthly","[",Table_CapTable_FY_M[[#This Row],[FY_M Tag]],"]"),FALSE))</f>
        <v>0</v>
      </c>
      <c r="AF122" t="str">
        <f ca="1">IFERROR(Table_CapTable_FY_M[[#This Row],[Monthly_Value]]/Table_CapTable_FY_M[[#This Row],[Price Per Share Last Round]],"")</f>
        <v/>
      </c>
      <c r="AG122">
        <f ca="1">+SUMIFS(Investors_Monthly[Shares Calculated],Investors_Monthly[EO_InjectionStartDate],Table_CapTable_FY_M[[#This Row],[FY_M EODate]])</f>
        <v>0</v>
      </c>
      <c r="AH122" s="30" t="e">
        <f ca="1">SUM($AC$91:$AF122)</f>
        <v>#VALUE!</v>
      </c>
      <c r="AI122">
        <f ca="1">Table_CapTable_FY_M[[#This Row],[Monthly_Value]]+Table_CapTable_FY_M[[#This Row],[Operations Net]]+Table_CapTable_FY_M[[#This Row],[Value In Reserves]]+Table_CapTable_FY_M[[#This Row],[IP in Round]]+Table_CapTable_FY_M[[#This Row],[Assets In Round]]</f>
        <v>19000000.000000004</v>
      </c>
      <c r="AJ122" t="e">
        <f ca="1">Table_CapTable_FY_M[[#This Row],[Share Price In Position]]/(Table_CapTable_FY_M[[#This Row],[Share Price In Position]]+Table_CapTable_FY_M[[#This Row],[Share Price Without Position]])</f>
        <v>#VALUE!</v>
      </c>
      <c r="AK122" t="s">
        <v>375</v>
      </c>
    </row>
    <row r="123" spans="2:37" x14ac:dyDescent="0.25">
      <c r="B123" t="s">
        <v>132</v>
      </c>
      <c r="C123" s="41"/>
      <c r="D123" s="41" cm="1">
        <f t="array" aca="1" ref="D123" ca="1">INDIRECT(Table_CapTable_FY_M[[#This Row],[FY_M Tag]],)</f>
        <v>46266</v>
      </c>
      <c r="E123" s="41">
        <f ca="1">EOMONTH(Table_CapTable_FY_M[[#This Row],[FY_M Date]],0)</f>
        <v>46295</v>
      </c>
      <c r="I123"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23" s="30">
        <f ca="1">Table_CapTable_FY_M[[#This Row],[Operations Net]]+IF(ISNUMBER(J122),J122,)+Table_CapTable_FY_M[[#This Row],[Net Capital Change]]</f>
        <v>0</v>
      </c>
      <c r="K123" s="30">
        <f ca="1">Table_CapTable_FY_M[[#This Row],[Capital Investment Net Change]]+Table_CapTable_FY_M[[#This Row],[Operations Net]]</f>
        <v>0</v>
      </c>
      <c r="M123" t="str">
        <f>IF(ISNUMBER(Table_CapTable_FY_M[[#This Row],[Net Shares]]),Table_CapTable_FY_M[[#This Row],[Net Shares]],M122)</f>
        <v>Shares Calculated</v>
      </c>
      <c r="N123" s="54" t="e">
        <f ca="1">IF(ISNUMBER(Table_CapTable_FY_M[[#This Row],[Set Stock Price]]),Table_CapTable_FY_M[[#This Row],[Set Stock Price]],S122)</f>
        <v>#VALUE!</v>
      </c>
      <c r="O123" s="52">
        <f ca="1">IF(ISNUMBER(O122),O122,)+SUMIF(Investors_Once[EOMonth],Table_CapTable_FY_M[[#This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23" s="52">
        <f ca="1">IF(ISNUMBER(P122),P122,)+SUMIF(Investors_Once[EOMonth],Table_CapTable_FY_M[[#This Row],[FY_M EODate]],Investors_Once[Active Investor IP Value Created Equity])</f>
        <v>3.9813130570109934E-9</v>
      </c>
      <c r="Q123" s="52">
        <f ca="1">IF(ISNUMBER(Q122),Q122,)+SUMIF(Investors_Once[EOMonth],Table_CapTable_FY_M[[#This Row],[FY_M EODate]],Investors_Once[Sweat Equity IP Value Contributed(alternative to Salary)])</f>
        <v>0</v>
      </c>
      <c r="R123" s="52">
        <f ca="1">IF(ISNUMBER(R122),R122,)+SUMIF(Investors_Once[EOMonth],Table_CapTable_FY_M[[#This Row],[FY_M EODate]],Investors_Once[Reserve Value Without Position])</f>
        <v>19000000</v>
      </c>
      <c r="S123" s="52" t="e">
        <f ca="1">(Table_CapTable_FY_M[[#This Row],[Post Cycle Share Price Value With Position]])/Table_CapTable_FY_M[[#This Row],[Shares Calculated]]</f>
        <v>#VALUE!</v>
      </c>
      <c r="T123" s="30" t="e">
        <f ca="1">(Table_CapTable_FY_M[[#This Row],[Post Cycle Share Price Value With Position]]+Table_CapTable_FY_M[[#This Row],[Post Cycle Share Price Value Without Position]])/Table_CapTable_FY_M[[#This Row],[Shares Calculated]]</f>
        <v>#VALUE!</v>
      </c>
      <c r="U123" s="30">
        <f ca="1">(Table_CapTable_FY_M[[#This Row],[Capital In Round]]+Table_CapTable_FY_M[[#This Row],[Assets In Round]])</f>
        <v>0</v>
      </c>
      <c r="V123" s="30" t="e">
        <f ca="1">(Table_CapTable_FY_M[[#This Row],[Post Cycle Share Price Value Without Position]])/Table_CapTable_FY_M[[#This Row],[Shares Calculated]]</f>
        <v>#VALUE!</v>
      </c>
      <c r="W123" s="30">
        <f ca="1">(Table_CapTable_FY_M[[#This Row],[IP in Round]]+Table_CapTable_FY_M[[#This Row],[Value In Reserves]])+Table_CapTable_FY_M[[#This Row],[Labor (sweat Equity)]]</f>
        <v>19000000.000000004</v>
      </c>
      <c r="X123">
        <f ca="1">SUMIF(Investors_Once[EOMonth],Table_CapTable_FY_M[[#This Row],[FY_M EODate]],Investors_Once[Operations Net])</f>
        <v>0</v>
      </c>
      <c r="Y123" s="30">
        <f ca="1">Table_CapTable_FY_M[[#This Row],[Post Cycle Share Price Value With Position]]+Table_CapTable_FY_M[[#This Row],[Post Cycle Share Price Value Without Position]]</f>
        <v>19000000.000000004</v>
      </c>
      <c r="AC123" s="30" t="e">
        <f ca="1">SUMIFS(Investors_Once[Shares Calculated by Capital Injection/Sales In Current Round],Investors_Once[EOMonth],Table_CapTable_FY_M[[#This Row],[FY_M EODate]])+SUMIFS(Investors_Monthly[],Investors_Once[EOMonth],Table_CapTable_FY_M[[#This Row],[FY_M EODate]])</f>
        <v>#VALUE!</v>
      </c>
      <c r="AD123">
        <f ca="1">+SUMIFS(Investors_Once[Shares Calculated Partner Equity in Current Round],Investors_Once[EOMonth],Table_CapTable_FY_M[[#This Row],[FY_M EODate]])</f>
        <v>0</v>
      </c>
      <c r="AE123">
        <f ca="1">SUM(INDIRECT(_xlfn.CONCAT("Investors_Monthly","[",Table_CapTable_FY_M[[#This Row],[FY_M Tag]],"]"),FALSE))</f>
        <v>0</v>
      </c>
      <c r="AF123" t="str">
        <f ca="1">IFERROR(Table_CapTable_FY_M[[#This Row],[Monthly_Value]]/Table_CapTable_FY_M[[#This Row],[Price Per Share Last Round]],"")</f>
        <v/>
      </c>
      <c r="AG123">
        <f ca="1">+SUMIFS(Investors_Monthly[Shares Calculated],Investors_Monthly[EO_InjectionStartDate],Table_CapTable_FY_M[[#This Row],[FY_M EODate]])</f>
        <v>0</v>
      </c>
      <c r="AH123" s="30" t="e">
        <f ca="1">SUM($AC$91:$AF123)</f>
        <v>#VALUE!</v>
      </c>
      <c r="AI123">
        <f ca="1">Table_CapTable_FY_M[[#This Row],[Monthly_Value]]+Table_CapTable_FY_M[[#This Row],[Operations Net]]+Table_CapTable_FY_M[[#This Row],[Value In Reserves]]+Table_CapTable_FY_M[[#This Row],[IP in Round]]+Table_CapTable_FY_M[[#This Row],[Assets In Round]]</f>
        <v>19000000.000000004</v>
      </c>
      <c r="AJ123" t="e">
        <f ca="1">Table_CapTable_FY_M[[#This Row],[Share Price In Position]]/(Table_CapTable_FY_M[[#This Row],[Share Price In Position]]+Table_CapTable_FY_M[[#This Row],[Share Price Without Position]])</f>
        <v>#VALUE!</v>
      </c>
      <c r="AK123" t="s">
        <v>376</v>
      </c>
    </row>
    <row r="124" spans="2:37" x14ac:dyDescent="0.25">
      <c r="B124" t="s">
        <v>133</v>
      </c>
      <c r="C124" s="41"/>
      <c r="D124" s="41" cm="1">
        <f t="array" aca="1" ref="D124" ca="1">INDIRECT(Table_CapTable_FY_M[[#This Row],[FY_M Tag]],)</f>
        <v>46296</v>
      </c>
      <c r="E124" s="41">
        <f ca="1">EOMONTH(Table_CapTable_FY_M[[#This Row],[FY_M Date]],0)</f>
        <v>46326</v>
      </c>
      <c r="I124"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24" s="30">
        <f ca="1">Table_CapTable_FY_M[[#This Row],[Operations Net]]+IF(ISNUMBER(J123),J123,)+Table_CapTable_FY_M[[#This Row],[Net Capital Change]]</f>
        <v>0</v>
      </c>
      <c r="K124" s="30">
        <f ca="1">Table_CapTable_FY_M[[#This Row],[Capital Investment Net Change]]+Table_CapTable_FY_M[[#This Row],[Operations Net]]</f>
        <v>0</v>
      </c>
      <c r="M124" t="str">
        <f>IF(ISNUMBER(Table_CapTable_FY_M[[#This Row],[Net Shares]]),Table_CapTable_FY_M[[#This Row],[Net Shares]],M123)</f>
        <v>Shares Calculated</v>
      </c>
      <c r="N124" s="54" t="e">
        <f ca="1">IF(ISNUMBER(Table_CapTable_FY_M[[#This Row],[Set Stock Price]]),Table_CapTable_FY_M[[#This Row],[Set Stock Price]],S123)</f>
        <v>#VALUE!</v>
      </c>
      <c r="O124" s="52">
        <f ca="1">IF(ISNUMBER(O123),O123,)+SUMIF(Investors_Once[EOMonth],Table_CapTable_FY_M[[#This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24" s="52">
        <f ca="1">IF(ISNUMBER(P123),P123,)+SUMIF(Investors_Once[EOMonth],Table_CapTable_FY_M[[#This Row],[FY_M EODate]],Investors_Once[Active Investor IP Value Created Equity])</f>
        <v>3.9813130570109934E-9</v>
      </c>
      <c r="Q124" s="52">
        <f ca="1">IF(ISNUMBER(Q123),Q123,)+SUMIF(Investors_Once[EOMonth],Table_CapTable_FY_M[[#This Row],[FY_M EODate]],Investors_Once[Sweat Equity IP Value Contributed(alternative to Salary)])</f>
        <v>0</v>
      </c>
      <c r="R124" s="52">
        <f ca="1">IF(ISNUMBER(R123),R123,)+SUMIF(Investors_Once[EOMonth],Table_CapTable_FY_M[[#This Row],[FY_M EODate]],Investors_Once[Reserve Value Without Position])</f>
        <v>19000000</v>
      </c>
      <c r="S124" s="52" t="e">
        <f ca="1">(Table_CapTable_FY_M[[#This Row],[Post Cycle Share Price Value With Position]])/Table_CapTable_FY_M[[#This Row],[Shares Calculated]]</f>
        <v>#VALUE!</v>
      </c>
      <c r="T124" s="30" t="e">
        <f ca="1">(Table_CapTable_FY_M[[#This Row],[Post Cycle Share Price Value With Position]]+Table_CapTable_FY_M[[#This Row],[Post Cycle Share Price Value Without Position]])/Table_CapTable_FY_M[[#This Row],[Shares Calculated]]</f>
        <v>#VALUE!</v>
      </c>
      <c r="U124" s="30">
        <f ca="1">(Table_CapTable_FY_M[[#This Row],[Capital In Round]]+Table_CapTable_FY_M[[#This Row],[Assets In Round]])</f>
        <v>0</v>
      </c>
      <c r="V124" s="30" t="e">
        <f ca="1">(Table_CapTable_FY_M[[#This Row],[Post Cycle Share Price Value Without Position]])/Table_CapTable_FY_M[[#This Row],[Shares Calculated]]</f>
        <v>#VALUE!</v>
      </c>
      <c r="W124" s="30">
        <f ca="1">(Table_CapTable_FY_M[[#This Row],[IP in Round]]+Table_CapTable_FY_M[[#This Row],[Value In Reserves]])+Table_CapTable_FY_M[[#This Row],[Labor (sweat Equity)]]</f>
        <v>19000000.000000004</v>
      </c>
      <c r="X124">
        <f ca="1">SUMIF(Investors_Once[EOMonth],Table_CapTable_FY_M[[#This Row],[FY_M EODate]],Investors_Once[Operations Net])</f>
        <v>0</v>
      </c>
      <c r="Y124" s="30">
        <f ca="1">Table_CapTable_FY_M[[#This Row],[Post Cycle Share Price Value With Position]]+Table_CapTable_FY_M[[#This Row],[Post Cycle Share Price Value Without Position]]</f>
        <v>19000000.000000004</v>
      </c>
      <c r="AC124" s="30" t="e">
        <f ca="1">SUMIFS(Investors_Once[Shares Calculated by Capital Injection/Sales In Current Round],Investors_Once[EOMonth],Table_CapTable_FY_M[[#This Row],[FY_M EODate]])+SUMIFS(Investors_Monthly[],Investors_Once[EOMonth],Table_CapTable_FY_M[[#This Row],[FY_M EODate]])</f>
        <v>#VALUE!</v>
      </c>
      <c r="AD124">
        <f ca="1">+SUMIFS(Investors_Once[Shares Calculated Partner Equity in Current Round],Investors_Once[EOMonth],Table_CapTable_FY_M[[#This Row],[FY_M EODate]])</f>
        <v>0</v>
      </c>
      <c r="AE124">
        <f ca="1">SUM(INDIRECT(_xlfn.CONCAT("Investors_Monthly","[",Table_CapTable_FY_M[[#This Row],[FY_M Tag]],"]"),FALSE))</f>
        <v>0</v>
      </c>
      <c r="AF124" t="str">
        <f ca="1">IFERROR(Table_CapTable_FY_M[[#This Row],[Monthly_Value]]/Table_CapTable_FY_M[[#This Row],[Price Per Share Last Round]],"")</f>
        <v/>
      </c>
      <c r="AG124">
        <f ca="1">+SUMIFS(Investors_Monthly[Shares Calculated],Investors_Monthly[EO_InjectionStartDate],Table_CapTable_FY_M[[#This Row],[FY_M EODate]])</f>
        <v>0</v>
      </c>
      <c r="AH124" s="30" t="e">
        <f ca="1">SUM($AC$91:$AF124)</f>
        <v>#VALUE!</v>
      </c>
      <c r="AI124">
        <f ca="1">Table_CapTable_FY_M[[#This Row],[Monthly_Value]]+Table_CapTable_FY_M[[#This Row],[Operations Net]]+Table_CapTable_FY_M[[#This Row],[Value In Reserves]]+Table_CapTable_FY_M[[#This Row],[IP in Round]]+Table_CapTable_FY_M[[#This Row],[Assets In Round]]</f>
        <v>19000000.000000004</v>
      </c>
      <c r="AJ124" t="e">
        <f ca="1">Table_CapTable_FY_M[[#This Row],[Share Price In Position]]/(Table_CapTable_FY_M[[#This Row],[Share Price In Position]]+Table_CapTable_FY_M[[#This Row],[Share Price Without Position]])</f>
        <v>#VALUE!</v>
      </c>
      <c r="AK124" t="s">
        <v>377</v>
      </c>
    </row>
    <row r="125" spans="2:37" x14ac:dyDescent="0.25">
      <c r="B125" t="s">
        <v>134</v>
      </c>
      <c r="C125" s="41"/>
      <c r="D125" s="41" cm="1">
        <f t="array" aca="1" ref="D125" ca="1">INDIRECT(Table_CapTable_FY_M[[#This Row],[FY_M Tag]],)</f>
        <v>46327</v>
      </c>
      <c r="E125" s="41">
        <f ca="1">EOMONTH(Table_CapTable_FY_M[[#This Row],[FY_M Date]],0)</f>
        <v>46356</v>
      </c>
      <c r="I125"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25" s="30">
        <f ca="1">Table_CapTable_FY_M[[#This Row],[Operations Net]]+IF(ISNUMBER(J124),J124,)+Table_CapTable_FY_M[[#This Row],[Net Capital Change]]</f>
        <v>0</v>
      </c>
      <c r="K125" s="30">
        <f ca="1">Table_CapTable_FY_M[[#This Row],[Capital Investment Net Change]]+Table_CapTable_FY_M[[#This Row],[Operations Net]]</f>
        <v>0</v>
      </c>
      <c r="M125" t="str">
        <f>IF(ISNUMBER(Table_CapTable_FY_M[[#This Row],[Net Shares]]),Table_CapTable_FY_M[[#This Row],[Net Shares]],M124)</f>
        <v>Shares Calculated</v>
      </c>
      <c r="N125" s="54" t="e">
        <f ca="1">IF(ISNUMBER(Table_CapTable_FY_M[[#This Row],[Set Stock Price]]),Table_CapTable_FY_M[[#This Row],[Set Stock Price]],S124)</f>
        <v>#VALUE!</v>
      </c>
      <c r="O125" s="52">
        <f ca="1">IF(ISNUMBER(O124),O124,)+SUMIF(Investors_Once[EOMonth],Table_CapTable_FY_M[[#This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25" s="52">
        <f ca="1">IF(ISNUMBER(P124),P124,)+SUMIF(Investors_Once[EOMonth],Table_CapTable_FY_M[[#This Row],[FY_M EODate]],Investors_Once[Active Investor IP Value Created Equity])</f>
        <v>3.9813130570109934E-9</v>
      </c>
      <c r="Q125" s="52">
        <f ca="1">IF(ISNUMBER(Q124),Q124,)+SUMIF(Investors_Once[EOMonth],Table_CapTable_FY_M[[#This Row],[FY_M EODate]],Investors_Once[Sweat Equity IP Value Contributed(alternative to Salary)])</f>
        <v>0</v>
      </c>
      <c r="R125" s="52">
        <f ca="1">IF(ISNUMBER(R124),R124,)+SUMIF(Investors_Once[EOMonth],Table_CapTable_FY_M[[#This Row],[FY_M EODate]],Investors_Once[Reserve Value Without Position])</f>
        <v>19000000</v>
      </c>
      <c r="S125" s="52" t="e">
        <f ca="1">(Table_CapTable_FY_M[[#This Row],[Post Cycle Share Price Value With Position]])/Table_CapTable_FY_M[[#This Row],[Shares Calculated]]</f>
        <v>#VALUE!</v>
      </c>
      <c r="T125" s="30" t="e">
        <f ca="1">(Table_CapTable_FY_M[[#This Row],[Post Cycle Share Price Value With Position]]+Table_CapTable_FY_M[[#This Row],[Post Cycle Share Price Value Without Position]])/Table_CapTable_FY_M[[#This Row],[Shares Calculated]]</f>
        <v>#VALUE!</v>
      </c>
      <c r="U125" s="30">
        <f ca="1">(Table_CapTable_FY_M[[#This Row],[Capital In Round]]+Table_CapTable_FY_M[[#This Row],[Assets In Round]])</f>
        <v>0</v>
      </c>
      <c r="V125" s="30" t="e">
        <f ca="1">(Table_CapTable_FY_M[[#This Row],[Post Cycle Share Price Value Without Position]])/Table_CapTable_FY_M[[#This Row],[Shares Calculated]]</f>
        <v>#VALUE!</v>
      </c>
      <c r="W125" s="30">
        <f ca="1">(Table_CapTable_FY_M[[#This Row],[IP in Round]]+Table_CapTable_FY_M[[#This Row],[Value In Reserves]])+Table_CapTable_FY_M[[#This Row],[Labor (sweat Equity)]]</f>
        <v>19000000.000000004</v>
      </c>
      <c r="X125">
        <f ca="1">SUMIF(Investors_Once[EOMonth],Table_CapTable_FY_M[[#This Row],[FY_M EODate]],Investors_Once[Operations Net])</f>
        <v>0</v>
      </c>
      <c r="Y125" s="30">
        <f ca="1">Table_CapTable_FY_M[[#This Row],[Post Cycle Share Price Value With Position]]+Table_CapTable_FY_M[[#This Row],[Post Cycle Share Price Value Without Position]]</f>
        <v>19000000.000000004</v>
      </c>
      <c r="AC125" s="30" t="e">
        <f ca="1">SUMIFS(Investors_Once[Shares Calculated by Capital Injection/Sales In Current Round],Investors_Once[EOMonth],Table_CapTable_FY_M[[#This Row],[FY_M EODate]])+SUMIFS(Investors_Monthly[],Investors_Once[EOMonth],Table_CapTable_FY_M[[#This Row],[FY_M EODate]])</f>
        <v>#VALUE!</v>
      </c>
      <c r="AD125">
        <f ca="1">+SUMIFS(Investors_Once[Shares Calculated Partner Equity in Current Round],Investors_Once[EOMonth],Table_CapTable_FY_M[[#This Row],[FY_M EODate]])</f>
        <v>0</v>
      </c>
      <c r="AE125">
        <f ca="1">SUM(INDIRECT(_xlfn.CONCAT("Investors_Monthly","[",Table_CapTable_FY_M[[#This Row],[FY_M Tag]],"]"),FALSE))</f>
        <v>0</v>
      </c>
      <c r="AF125" t="str">
        <f ca="1">IFERROR(Table_CapTable_FY_M[[#This Row],[Monthly_Value]]/Table_CapTable_FY_M[[#This Row],[Price Per Share Last Round]],"")</f>
        <v/>
      </c>
      <c r="AG125">
        <f ca="1">+SUMIFS(Investors_Monthly[Shares Calculated],Investors_Monthly[EO_InjectionStartDate],Table_CapTable_FY_M[[#This Row],[FY_M EODate]])</f>
        <v>0</v>
      </c>
      <c r="AH125" s="30" t="e">
        <f ca="1">SUM($AC$91:$AF125)</f>
        <v>#VALUE!</v>
      </c>
      <c r="AI125">
        <f ca="1">Table_CapTable_FY_M[[#This Row],[Monthly_Value]]+Table_CapTable_FY_M[[#This Row],[Operations Net]]+Table_CapTable_FY_M[[#This Row],[Value In Reserves]]+Table_CapTable_FY_M[[#This Row],[IP in Round]]+Table_CapTable_FY_M[[#This Row],[Assets In Round]]</f>
        <v>19000000.000000004</v>
      </c>
      <c r="AJ125" t="e">
        <f ca="1">Table_CapTable_FY_M[[#This Row],[Share Price In Position]]/(Table_CapTable_FY_M[[#This Row],[Share Price In Position]]+Table_CapTable_FY_M[[#This Row],[Share Price Without Position]])</f>
        <v>#VALUE!</v>
      </c>
      <c r="AK125" t="s">
        <v>378</v>
      </c>
    </row>
    <row r="126" spans="2:37" x14ac:dyDescent="0.25">
      <c r="B126" t="s">
        <v>135</v>
      </c>
      <c r="C126" s="41"/>
      <c r="D126" s="41" cm="1">
        <f t="array" aca="1" ref="D126" ca="1">INDIRECT(Table_CapTable_FY_M[[#This Row],[FY_M Tag]],)</f>
        <v>46357</v>
      </c>
      <c r="E126" s="41">
        <f ca="1">EOMONTH(Table_CapTable_FY_M[[#This Row],[FY_M Date]],0)</f>
        <v>46387</v>
      </c>
      <c r="I126"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26" s="30">
        <f ca="1">Table_CapTable_FY_M[[#This Row],[Operations Net]]+IF(ISNUMBER(J125),J125,)+Table_CapTable_FY_M[[#This Row],[Net Capital Change]]</f>
        <v>0</v>
      </c>
      <c r="K126" s="30">
        <f ca="1">Table_CapTable_FY_M[[#This Row],[Capital Investment Net Change]]+Table_CapTable_FY_M[[#This Row],[Operations Net]]</f>
        <v>0</v>
      </c>
      <c r="M126" t="str">
        <f>IF(ISNUMBER(Table_CapTable_FY_M[[#This Row],[Net Shares]]),Table_CapTable_FY_M[[#This Row],[Net Shares]],M125)</f>
        <v>Shares Calculated</v>
      </c>
      <c r="N126" s="54" t="e">
        <f ca="1">IF(ISNUMBER(Table_CapTable_FY_M[[#This Row],[Set Stock Price]]),Table_CapTable_FY_M[[#This Row],[Set Stock Price]],S125)</f>
        <v>#VALUE!</v>
      </c>
      <c r="O126" s="52">
        <f ca="1">IF(ISNUMBER(O125),O125,)+SUMIF(Investors_Once[EOMonth],Table_CapTable_FY_M[[#This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26" s="52">
        <f ca="1">IF(ISNUMBER(P125),P125,)+SUMIF(Investors_Once[EOMonth],Table_CapTable_FY_M[[#This Row],[FY_M EODate]],Investors_Once[Active Investor IP Value Created Equity])</f>
        <v>3.9813130570109934E-9</v>
      </c>
      <c r="Q126" s="52">
        <f ca="1">IF(ISNUMBER(Q125),Q125,)+SUMIF(Investors_Once[EOMonth],Table_CapTable_FY_M[[#This Row],[FY_M EODate]],Investors_Once[Sweat Equity IP Value Contributed(alternative to Salary)])</f>
        <v>0</v>
      </c>
      <c r="R126" s="52">
        <f ca="1">IF(ISNUMBER(R125),R125,)+SUMIF(Investors_Once[EOMonth],Table_CapTable_FY_M[[#This Row],[FY_M EODate]],Investors_Once[Reserve Value Without Position])</f>
        <v>19000000</v>
      </c>
      <c r="S126" s="52" t="e">
        <f ca="1">(Table_CapTable_FY_M[[#This Row],[Post Cycle Share Price Value With Position]])/Table_CapTable_FY_M[[#This Row],[Shares Calculated]]</f>
        <v>#VALUE!</v>
      </c>
      <c r="T126" s="30" t="e">
        <f ca="1">(Table_CapTable_FY_M[[#This Row],[Post Cycle Share Price Value With Position]]+Table_CapTable_FY_M[[#This Row],[Post Cycle Share Price Value Without Position]])/Table_CapTable_FY_M[[#This Row],[Shares Calculated]]</f>
        <v>#VALUE!</v>
      </c>
      <c r="U126" s="30">
        <f ca="1">(Table_CapTable_FY_M[[#This Row],[Capital In Round]]+Table_CapTable_FY_M[[#This Row],[Assets In Round]])</f>
        <v>0</v>
      </c>
      <c r="V126" s="30" t="e">
        <f ca="1">(Table_CapTable_FY_M[[#This Row],[Post Cycle Share Price Value Without Position]])/Table_CapTable_FY_M[[#This Row],[Shares Calculated]]</f>
        <v>#VALUE!</v>
      </c>
      <c r="W126" s="30">
        <f ca="1">(Table_CapTable_FY_M[[#This Row],[IP in Round]]+Table_CapTable_FY_M[[#This Row],[Value In Reserves]])+Table_CapTable_FY_M[[#This Row],[Labor (sweat Equity)]]</f>
        <v>19000000.000000004</v>
      </c>
      <c r="X126">
        <f ca="1">SUMIF(Investors_Once[EOMonth],Table_CapTable_FY_M[[#This Row],[FY_M EODate]],Investors_Once[Operations Net])</f>
        <v>0</v>
      </c>
      <c r="Y126" s="30">
        <f ca="1">Table_CapTable_FY_M[[#This Row],[Post Cycle Share Price Value With Position]]+Table_CapTable_FY_M[[#This Row],[Post Cycle Share Price Value Without Position]]</f>
        <v>19000000.000000004</v>
      </c>
      <c r="AC126" s="30" t="e">
        <f ca="1">SUMIFS(Investors_Once[Shares Calculated by Capital Injection/Sales In Current Round],Investors_Once[EOMonth],Table_CapTable_FY_M[[#This Row],[FY_M EODate]])+SUMIFS(Investors_Monthly[],Investors_Once[EOMonth],Table_CapTable_FY_M[[#This Row],[FY_M EODate]])</f>
        <v>#VALUE!</v>
      </c>
      <c r="AD126">
        <f ca="1">+SUMIFS(Investors_Once[Shares Calculated Partner Equity in Current Round],Investors_Once[EOMonth],Table_CapTable_FY_M[[#This Row],[FY_M EODate]])</f>
        <v>0</v>
      </c>
      <c r="AE126">
        <f ca="1">SUM(INDIRECT(_xlfn.CONCAT("Investors_Monthly","[",Table_CapTable_FY_M[[#This Row],[FY_M Tag]],"]"),FALSE))</f>
        <v>0</v>
      </c>
      <c r="AF126" t="str">
        <f ca="1">IFERROR(Table_CapTable_FY_M[[#This Row],[Monthly_Value]]/Table_CapTable_FY_M[[#This Row],[Price Per Share Last Round]],"")</f>
        <v/>
      </c>
      <c r="AG126">
        <f ca="1">+SUMIFS(Investors_Monthly[Shares Calculated],Investors_Monthly[EO_InjectionStartDate],Table_CapTable_FY_M[[#This Row],[FY_M EODate]])</f>
        <v>0</v>
      </c>
      <c r="AH126" s="30" t="e">
        <f ca="1">SUM($AC$91:$AF126)</f>
        <v>#VALUE!</v>
      </c>
      <c r="AI126">
        <f ca="1">Table_CapTable_FY_M[[#This Row],[Monthly_Value]]+Table_CapTable_FY_M[[#This Row],[Operations Net]]+Table_CapTable_FY_M[[#This Row],[Value In Reserves]]+Table_CapTable_FY_M[[#This Row],[IP in Round]]+Table_CapTable_FY_M[[#This Row],[Assets In Round]]</f>
        <v>19000000.000000004</v>
      </c>
      <c r="AJ126" t="e">
        <f ca="1">Table_CapTable_FY_M[[#This Row],[Share Price In Position]]/(Table_CapTable_FY_M[[#This Row],[Share Price In Position]]+Table_CapTable_FY_M[[#This Row],[Share Price Without Position]])</f>
        <v>#VALUE!</v>
      </c>
      <c r="AK126" t="s">
        <v>379</v>
      </c>
    </row>
    <row r="127" spans="2:37" x14ac:dyDescent="0.25">
      <c r="B127" t="s">
        <v>191</v>
      </c>
      <c r="C127" s="41"/>
      <c r="D127" s="41" cm="1">
        <f t="array" aca="1" ref="D127" ca="1">INDIRECT(Table_CapTable_FY_M[[#This Row],[FY_M Tag]],)</f>
        <v>46388</v>
      </c>
      <c r="E127" s="41">
        <f ca="1">EOMONTH(Table_CapTable_FY_M[[#This Row],[FY_M Date]],0)</f>
        <v>46418</v>
      </c>
      <c r="I127"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27" s="30">
        <f ca="1">Table_CapTable_FY_M[[#This Row],[Operations Net]]+IF(ISNUMBER(J126),J126,)+Table_CapTable_FY_M[[#This Row],[Net Capital Change]]</f>
        <v>0</v>
      </c>
      <c r="K127" s="30">
        <f ca="1">Table_CapTable_FY_M[[#This Row],[Capital Investment Net Change]]+Table_CapTable_FY_M[[#This Row],[Operations Net]]</f>
        <v>0</v>
      </c>
      <c r="L127">
        <v>1200000</v>
      </c>
      <c r="M127">
        <f>IF(ISNUMBER(Table_CapTable_FY_M[[#This Row],[Net Shares]]),Table_CapTable_FY_M[[#This Row],[Net Shares]],M126)</f>
        <v>1200000</v>
      </c>
      <c r="N127" t="e">
        <f ca="1">IF(ISNUMBER(Table_CapTable_FY_M[[#This Row],[Set Stock Price]]),Table_CapTable_FY_M[[#This Row],[Set Stock Price]],S126)</f>
        <v>#VALUE!</v>
      </c>
      <c r="O127" s="52">
        <f ca="1">IF(ISNUMBER(O126),O126,)+SUMIF(Investors_Once[EOMonth],Table_CapTable_FY_M[[#This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27" s="52">
        <f ca="1">IF(ISNUMBER(P126),P126,)+SUMIF(Investors_Once[EOMonth],Table_CapTable_FY_M[[#This Row],[FY_M EODate]],Investors_Once[Active Investor IP Value Created Equity])</f>
        <v>3.9813130570109934E-9</v>
      </c>
      <c r="Q127" s="52">
        <f ca="1">IF(ISNUMBER(Q126),Q126,)+SUMIF(Investors_Once[EOMonth],Table_CapTable_FY_M[[#This Row],[FY_M EODate]],Investors_Once[Sweat Equity IP Value Contributed(alternative to Salary)])</f>
        <v>0</v>
      </c>
      <c r="R127" s="52">
        <f ca="1">IF(ISNUMBER(R126),R126,)+SUMIF(Investors_Once[EOMonth],Table_CapTable_FY_M[[#This Row],[FY_M EODate]],Investors_Once[Reserve Value Without Position])</f>
        <v>19000000</v>
      </c>
      <c r="S127" s="52">
        <f ca="1">(Table_CapTable_FY_M[[#This Row],[Post Cycle Share Price Value With Position]])/Table_CapTable_FY_M[[#This Row],[Shares Calculated]]</f>
        <v>0</v>
      </c>
      <c r="T127" s="30">
        <f ca="1">(Table_CapTable_FY_M[[#This Row],[Post Cycle Share Price Value With Position]]+Table_CapTable_FY_M[[#This Row],[Post Cycle Share Price Value Without Position]])/Table_CapTable_FY_M[[#This Row],[Shares Calculated]]</f>
        <v>15.833333333333336</v>
      </c>
      <c r="U127" s="30">
        <f ca="1">(Table_CapTable_FY_M[[#This Row],[Capital In Round]]+Table_CapTable_FY_M[[#This Row],[Assets In Round]])</f>
        <v>0</v>
      </c>
      <c r="V127" s="30">
        <f ca="1">(Table_CapTable_FY_M[[#This Row],[Post Cycle Share Price Value Without Position]])/Table_CapTable_FY_M[[#This Row],[Shares Calculated]]</f>
        <v>15.833333333333336</v>
      </c>
      <c r="W127" s="30">
        <f ca="1">(Table_CapTable_FY_M[[#This Row],[IP in Round]]+Table_CapTable_FY_M[[#This Row],[Value In Reserves]])+Table_CapTable_FY_M[[#This Row],[Labor (sweat Equity)]]</f>
        <v>19000000.000000004</v>
      </c>
      <c r="X127">
        <f ca="1">SUMIF(Investors_Once[EOMonth],Table_CapTable_FY_M[[#This Row],[FY_M EODate]],Investors_Once[Operations Net])</f>
        <v>0</v>
      </c>
      <c r="Y127" s="30">
        <f ca="1">Table_CapTable_FY_M[[#This Row],[Post Cycle Share Price Value With Position]]+Table_CapTable_FY_M[[#This Row],[Post Cycle Share Price Value Without Position]]</f>
        <v>19000000.000000004</v>
      </c>
      <c r="AC127" s="30" t="e">
        <f ca="1">SUMIFS(Investors_Once[Shares Calculated by Capital Injection/Sales In Current Round],Investors_Once[EOMonth],Table_CapTable_FY_M[[#This Row],[FY_M EODate]])+SUMIFS(Investors_Monthly[],Investors_Once[EOMonth],Table_CapTable_FY_M[[#This Row],[FY_M EODate]])</f>
        <v>#VALUE!</v>
      </c>
      <c r="AD127">
        <f ca="1">+SUMIFS(Investors_Once[Shares Calculated Partner Equity in Current Round],Investors_Once[EOMonth],Table_CapTable_FY_M[[#This Row],[FY_M EODate]])</f>
        <v>0</v>
      </c>
      <c r="AE127">
        <f ca="1">SUM(INDIRECT(_xlfn.CONCAT("Investors_Monthly","[",Table_CapTable_FY_M[[#This Row],[FY_M Tag]],"]"),FALSE))</f>
        <v>0</v>
      </c>
      <c r="AF127" t="str">
        <f ca="1">IFERROR(Table_CapTable_FY_M[[#This Row],[Monthly_Value]]/Table_CapTable_FY_M[[#This Row],[Price Per Share Last Round]],"")</f>
        <v/>
      </c>
      <c r="AG127">
        <f ca="1">+SUMIFS(Investors_Monthly[Shares Calculated],Investors_Monthly[EO_InjectionStartDate],Table_CapTable_FY_M[[#This Row],[FY_M EODate]])</f>
        <v>0</v>
      </c>
      <c r="AH127" s="30" t="e">
        <f ca="1">SUM($AC$91:$AF127)</f>
        <v>#VALUE!</v>
      </c>
      <c r="AI127">
        <f ca="1">Table_CapTable_FY_M[[#This Row],[Monthly_Value]]+Table_CapTable_FY_M[[#This Row],[Operations Net]]+Table_CapTable_FY_M[[#This Row],[Value In Reserves]]+Table_CapTable_FY_M[[#This Row],[IP in Round]]+Table_CapTable_FY_M[[#This Row],[Assets In Round]]</f>
        <v>19000000.000000004</v>
      </c>
      <c r="AJ127">
        <f ca="1">Table_CapTable_FY_M[[#This Row],[Share Price In Position]]/(Table_CapTable_FY_M[[#This Row],[Share Price In Position]]+Table_CapTable_FY_M[[#This Row],[Share Price Without Position]])</f>
        <v>0</v>
      </c>
      <c r="AK127" t="s">
        <v>380</v>
      </c>
    </row>
    <row r="128" spans="2:37" x14ac:dyDescent="0.25">
      <c r="B128" t="s">
        <v>136</v>
      </c>
      <c r="C128" s="41"/>
      <c r="D128" s="41" cm="1">
        <f t="array" aca="1" ref="D128" ca="1">INDIRECT(Table_CapTable_FY_M[[#This Row],[FY_M Tag]],)</f>
        <v>46419</v>
      </c>
      <c r="E128" s="41">
        <f ca="1">EOMONTH(Table_CapTable_FY_M[[#This Row],[FY_M Date]],0)</f>
        <v>46446</v>
      </c>
      <c r="I128"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28" s="30">
        <f ca="1">Table_CapTable_FY_M[[#This Row],[Operations Net]]+IF(ISNUMBER(J127),J127,)+Table_CapTable_FY_M[[#This Row],[Net Capital Change]]</f>
        <v>0</v>
      </c>
      <c r="K128" s="30">
        <f ca="1">Table_CapTable_FY_M[[#This Row],[Capital Investment Net Change]]+Table_CapTable_FY_M[[#This Row],[Operations Net]]</f>
        <v>0</v>
      </c>
      <c r="M128">
        <f>IF(ISNUMBER(Table_CapTable_FY_M[[#This Row],[Net Shares]]),Table_CapTable_FY_M[[#This Row],[Net Shares]],M127)</f>
        <v>1200000</v>
      </c>
      <c r="N128">
        <f ca="1">IF(ISNUMBER(Table_CapTable_FY_M[[#This Row],[Set Stock Price]]),Table_CapTable_FY_M[[#This Row],[Set Stock Price]],S127)</f>
        <v>0</v>
      </c>
      <c r="O128" s="52">
        <f ca="1">IF(ISNUMBER(O127),O127,)+SUMIF(Investors_Once[EOMonth],Table_CapTable_FY_M[[#This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28" s="52">
        <f ca="1">IF(ISNUMBER(P127),P127,)+SUMIF(Investors_Once[EOMonth],Table_CapTable_FY_M[[#This Row],[FY_M EODate]],Investors_Once[Active Investor IP Value Created Equity])</f>
        <v>3.9813130570109934E-9</v>
      </c>
      <c r="Q128" s="52">
        <f ca="1">IF(ISNUMBER(Q127),Q127,)+SUMIF(Investors_Once[EOMonth],Table_CapTable_FY_M[[#This Row],[FY_M EODate]],Investors_Once[Sweat Equity IP Value Contributed(alternative to Salary)])</f>
        <v>0</v>
      </c>
      <c r="R128" s="52">
        <f ca="1">IF(ISNUMBER(R127),R127,)+SUMIF(Investors_Once[EOMonth],Table_CapTable_FY_M[[#This Row],[FY_M EODate]],Investors_Once[Reserve Value Without Position])</f>
        <v>19000000</v>
      </c>
      <c r="S128" s="52">
        <f ca="1">(Table_CapTable_FY_M[[#This Row],[Post Cycle Share Price Value With Position]])/Table_CapTable_FY_M[[#This Row],[Shares Calculated]]</f>
        <v>0</v>
      </c>
      <c r="T128" s="30">
        <f ca="1">(Table_CapTable_FY_M[[#This Row],[Post Cycle Share Price Value With Position]]+Table_CapTable_FY_M[[#This Row],[Post Cycle Share Price Value Without Position]])/Table_CapTable_FY_M[[#This Row],[Shares Calculated]]</f>
        <v>15.833333333333336</v>
      </c>
      <c r="U128" s="30">
        <f ca="1">(Table_CapTable_FY_M[[#This Row],[Capital In Round]]+Table_CapTable_FY_M[[#This Row],[Assets In Round]])</f>
        <v>0</v>
      </c>
      <c r="V128" s="30">
        <f ca="1">(Table_CapTable_FY_M[[#This Row],[Post Cycle Share Price Value Without Position]])/Table_CapTable_FY_M[[#This Row],[Shares Calculated]]</f>
        <v>15.833333333333336</v>
      </c>
      <c r="W128" s="30">
        <f ca="1">(Table_CapTable_FY_M[[#This Row],[IP in Round]]+Table_CapTable_FY_M[[#This Row],[Value In Reserves]])+Table_CapTable_FY_M[[#This Row],[Labor (sweat Equity)]]</f>
        <v>19000000.000000004</v>
      </c>
      <c r="X128">
        <f ca="1">SUMIF(Investors_Once[EOMonth],Table_CapTable_FY_M[[#This Row],[FY_M EODate]],Investors_Once[Operations Net])</f>
        <v>0</v>
      </c>
      <c r="Y128" s="30">
        <f ca="1">Table_CapTable_FY_M[[#This Row],[Post Cycle Share Price Value With Position]]+Table_CapTable_FY_M[[#This Row],[Post Cycle Share Price Value Without Position]]</f>
        <v>19000000.000000004</v>
      </c>
      <c r="AC128" s="30" t="e">
        <f ca="1">SUMIFS(Investors_Once[Shares Calculated by Capital Injection/Sales In Current Round],Investors_Once[EOMonth],Table_CapTable_FY_M[[#This Row],[FY_M EODate]])+SUMIFS(Investors_Monthly[],Investors_Once[EOMonth],Table_CapTable_FY_M[[#This Row],[FY_M EODate]])</f>
        <v>#VALUE!</v>
      </c>
      <c r="AD128">
        <f ca="1">+SUMIFS(Investors_Once[Shares Calculated Partner Equity in Current Round],Investors_Once[EOMonth],Table_CapTable_FY_M[[#This Row],[FY_M EODate]])</f>
        <v>0</v>
      </c>
      <c r="AE128">
        <f ca="1">SUM(INDIRECT(_xlfn.CONCAT("Investors_Monthly","[",Table_CapTable_FY_M[[#This Row],[FY_M Tag]],"]"),FALSE))</f>
        <v>0</v>
      </c>
      <c r="AF128" t="str">
        <f ca="1">IFERROR(Table_CapTable_FY_M[[#This Row],[Monthly_Value]]/Table_CapTable_FY_M[[#This Row],[Price Per Share Last Round]],"")</f>
        <v/>
      </c>
      <c r="AG128">
        <f ca="1">+SUMIFS(Investors_Monthly[Shares Calculated],Investors_Monthly[EO_InjectionStartDate],Table_CapTable_FY_M[[#This Row],[FY_M EODate]])</f>
        <v>0</v>
      </c>
      <c r="AH128" s="30" t="e">
        <f ca="1">SUM($AC$91:$AF128)</f>
        <v>#VALUE!</v>
      </c>
      <c r="AI128">
        <f ca="1">Table_CapTable_FY_M[[#This Row],[Monthly_Value]]+Table_CapTable_FY_M[[#This Row],[Operations Net]]+Table_CapTable_FY_M[[#This Row],[Value In Reserves]]+Table_CapTable_FY_M[[#This Row],[IP in Round]]+Table_CapTable_FY_M[[#This Row],[Assets In Round]]</f>
        <v>19000000.000000004</v>
      </c>
      <c r="AJ128">
        <f ca="1">Table_CapTable_FY_M[[#This Row],[Share Price In Position]]/(Table_CapTable_FY_M[[#This Row],[Share Price In Position]]+Table_CapTable_FY_M[[#This Row],[Share Price Without Position]])</f>
        <v>0</v>
      </c>
      <c r="AK128" t="s">
        <v>381</v>
      </c>
    </row>
    <row r="129" spans="2:37" x14ac:dyDescent="0.25">
      <c r="B129" t="s">
        <v>137</v>
      </c>
      <c r="C129" s="41"/>
      <c r="D129" s="41" cm="1">
        <f t="array" aca="1" ref="D129" ca="1">INDIRECT(Table_CapTable_FY_M[[#This Row],[FY_M Tag]],)</f>
        <v>46447</v>
      </c>
      <c r="E129" s="41">
        <f ca="1">EOMONTH(Table_CapTable_FY_M[[#This Row],[FY_M Date]],0)</f>
        <v>46477</v>
      </c>
      <c r="I129"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29" s="30">
        <f ca="1">Table_CapTable_FY_M[[#This Row],[Operations Net]]+IF(ISNUMBER(J128),J128,)+Table_CapTable_FY_M[[#This Row],[Net Capital Change]]</f>
        <v>0</v>
      </c>
      <c r="K129" s="30">
        <f ca="1">Table_CapTable_FY_M[[#This Row],[Capital Investment Net Change]]+Table_CapTable_FY_M[[#This Row],[Operations Net]]</f>
        <v>0</v>
      </c>
      <c r="M129">
        <f>IF(ISNUMBER(Table_CapTable_FY_M[[#This Row],[Net Shares]]),Table_CapTable_FY_M[[#This Row],[Net Shares]],M128)</f>
        <v>1200000</v>
      </c>
      <c r="N129">
        <f ca="1">IF(ISNUMBER(Table_CapTable_FY_M[[#This Row],[Set Stock Price]]),Table_CapTable_FY_M[[#This Row],[Set Stock Price]],S128)</f>
        <v>0</v>
      </c>
      <c r="O129" s="52">
        <f ca="1">IF(ISNUMBER(O128),O128,)+SUMIF(Investors_Once[EOMonth],Table_CapTable_FY_M[[#This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29" s="52">
        <f ca="1">IF(ISNUMBER(P128),P128,)+SUMIF(Investors_Once[EOMonth],Table_CapTable_FY_M[[#This Row],[FY_M EODate]],Investors_Once[Active Investor IP Value Created Equity])</f>
        <v>3.9813130570109934E-9</v>
      </c>
      <c r="Q129" s="52">
        <f ca="1">IF(ISNUMBER(Q128),Q128,)+SUMIF(Investors_Once[EOMonth],Table_CapTable_FY_M[[#This Row],[FY_M EODate]],Investors_Once[Sweat Equity IP Value Contributed(alternative to Salary)])</f>
        <v>0</v>
      </c>
      <c r="R129" s="52">
        <f ca="1">IF(ISNUMBER(R128),R128,)+SUMIF(Investors_Once[EOMonth],Table_CapTable_FY_M[[#This Row],[FY_M EODate]],Investors_Once[Reserve Value Without Position])</f>
        <v>19000000</v>
      </c>
      <c r="S129" s="52">
        <f ca="1">(Table_CapTable_FY_M[[#This Row],[Post Cycle Share Price Value With Position]])/Table_CapTable_FY_M[[#This Row],[Shares Calculated]]</f>
        <v>0</v>
      </c>
      <c r="T129" s="30">
        <f ca="1">(Table_CapTable_FY_M[[#This Row],[Post Cycle Share Price Value With Position]]+Table_CapTable_FY_M[[#This Row],[Post Cycle Share Price Value Without Position]])/Table_CapTable_FY_M[[#This Row],[Shares Calculated]]</f>
        <v>15.833333333333336</v>
      </c>
      <c r="U129" s="30">
        <f ca="1">(Table_CapTable_FY_M[[#This Row],[Capital In Round]]+Table_CapTable_FY_M[[#This Row],[Assets In Round]])</f>
        <v>0</v>
      </c>
      <c r="V129" s="30">
        <f ca="1">(Table_CapTable_FY_M[[#This Row],[Post Cycle Share Price Value Without Position]])/Table_CapTable_FY_M[[#This Row],[Shares Calculated]]</f>
        <v>15.833333333333336</v>
      </c>
      <c r="W129" s="30">
        <f ca="1">(Table_CapTable_FY_M[[#This Row],[IP in Round]]+Table_CapTable_FY_M[[#This Row],[Value In Reserves]])+Table_CapTable_FY_M[[#This Row],[Labor (sweat Equity)]]</f>
        <v>19000000.000000004</v>
      </c>
      <c r="X129">
        <f ca="1">SUMIF(Investors_Once[EOMonth],Table_CapTable_FY_M[[#This Row],[FY_M EODate]],Investors_Once[Operations Net])</f>
        <v>0</v>
      </c>
      <c r="Y129" s="30">
        <f ca="1">Table_CapTable_FY_M[[#This Row],[Post Cycle Share Price Value With Position]]+Table_CapTable_FY_M[[#This Row],[Post Cycle Share Price Value Without Position]]</f>
        <v>19000000.000000004</v>
      </c>
      <c r="AC129" s="30" t="e">
        <f ca="1">SUMIFS(Investors_Once[Shares Calculated by Capital Injection/Sales In Current Round],Investors_Once[EOMonth],Table_CapTable_FY_M[[#This Row],[FY_M EODate]])+SUMIFS(Investors_Monthly[],Investors_Once[EOMonth],Table_CapTable_FY_M[[#This Row],[FY_M EODate]])</f>
        <v>#VALUE!</v>
      </c>
      <c r="AD129">
        <f ca="1">+SUMIFS(Investors_Once[Shares Calculated Partner Equity in Current Round],Investors_Once[EOMonth],Table_CapTable_FY_M[[#This Row],[FY_M EODate]])</f>
        <v>0</v>
      </c>
      <c r="AE129">
        <f ca="1">SUM(INDIRECT(_xlfn.CONCAT("Investors_Monthly","[",Table_CapTable_FY_M[[#This Row],[FY_M Tag]],"]"),FALSE))</f>
        <v>0</v>
      </c>
      <c r="AF129" t="str">
        <f ca="1">IFERROR(Table_CapTable_FY_M[[#This Row],[Monthly_Value]]/Table_CapTable_FY_M[[#This Row],[Price Per Share Last Round]],"")</f>
        <v/>
      </c>
      <c r="AG129">
        <f ca="1">+SUMIFS(Investors_Monthly[Shares Calculated],Investors_Monthly[EO_InjectionStartDate],Table_CapTable_FY_M[[#This Row],[FY_M EODate]])</f>
        <v>0</v>
      </c>
      <c r="AH129" s="30" t="e">
        <f ca="1">SUM($AC$91:$AF129)</f>
        <v>#VALUE!</v>
      </c>
      <c r="AI129">
        <f ca="1">Table_CapTable_FY_M[[#This Row],[Monthly_Value]]+Table_CapTable_FY_M[[#This Row],[Operations Net]]+Table_CapTable_FY_M[[#This Row],[Value In Reserves]]+Table_CapTable_FY_M[[#This Row],[IP in Round]]+Table_CapTable_FY_M[[#This Row],[Assets In Round]]</f>
        <v>19000000.000000004</v>
      </c>
      <c r="AJ129">
        <f ca="1">Table_CapTable_FY_M[[#This Row],[Share Price In Position]]/(Table_CapTable_FY_M[[#This Row],[Share Price In Position]]+Table_CapTable_FY_M[[#This Row],[Share Price Without Position]])</f>
        <v>0</v>
      </c>
      <c r="AK129" t="s">
        <v>382</v>
      </c>
    </row>
    <row r="130" spans="2:37" x14ac:dyDescent="0.25">
      <c r="B130" t="s">
        <v>138</v>
      </c>
      <c r="C130" s="41"/>
      <c r="D130" s="41" cm="1">
        <f t="array" aca="1" ref="D130" ca="1">INDIRECT(Table_CapTable_FY_M[[#This Row],[FY_M Tag]],)</f>
        <v>46478</v>
      </c>
      <c r="E130" s="41">
        <f ca="1">EOMONTH(Table_CapTable_FY_M[[#This Row],[FY_M Date]],0)</f>
        <v>46507</v>
      </c>
      <c r="I130"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30" s="30">
        <f ca="1">Table_CapTable_FY_M[[#This Row],[Operations Net]]+IF(ISNUMBER(J129),J129,)+Table_CapTable_FY_M[[#This Row],[Net Capital Change]]</f>
        <v>0</v>
      </c>
      <c r="K130" s="30">
        <f ca="1">Table_CapTable_FY_M[[#This Row],[Capital Investment Net Change]]+Table_CapTable_FY_M[[#This Row],[Operations Net]]</f>
        <v>0</v>
      </c>
      <c r="M130">
        <f>IF(ISNUMBER(Table_CapTable_FY_M[[#This Row],[Net Shares]]),Table_CapTable_FY_M[[#This Row],[Net Shares]],M129)</f>
        <v>1200000</v>
      </c>
      <c r="N130">
        <f ca="1">IF(ISNUMBER(Table_CapTable_FY_M[[#This Row],[Set Stock Price]]),Table_CapTable_FY_M[[#This Row],[Set Stock Price]],S129)</f>
        <v>0</v>
      </c>
      <c r="O130" s="52">
        <f ca="1">IF(ISNUMBER(O129),O129,)+SUMIF(Investors_Once[EOMonth],Table_CapTable_FY_M[[#This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30" s="52">
        <f ca="1">IF(ISNUMBER(P129),P129,)+SUMIF(Investors_Once[EOMonth],Table_CapTable_FY_M[[#This Row],[FY_M EODate]],Investors_Once[Active Investor IP Value Created Equity])</f>
        <v>3.9813130570109934E-9</v>
      </c>
      <c r="Q130" s="52">
        <f ca="1">IF(ISNUMBER(Q129),Q129,)+SUMIF(Investors_Once[EOMonth],Table_CapTable_FY_M[[#This Row],[FY_M EODate]],Investors_Once[Sweat Equity IP Value Contributed(alternative to Salary)])</f>
        <v>0</v>
      </c>
      <c r="R130" s="52">
        <f ca="1">IF(ISNUMBER(R129),R129,)+SUMIF(Investors_Once[EOMonth],Table_CapTable_FY_M[[#This Row],[FY_M EODate]],Investors_Once[Reserve Value Without Position])</f>
        <v>19000000</v>
      </c>
      <c r="S130" s="52">
        <f ca="1">(Table_CapTable_FY_M[[#This Row],[Post Cycle Share Price Value With Position]])/Table_CapTable_FY_M[[#This Row],[Shares Calculated]]</f>
        <v>0</v>
      </c>
      <c r="T130" s="30">
        <f ca="1">(Table_CapTable_FY_M[[#This Row],[Post Cycle Share Price Value With Position]]+Table_CapTable_FY_M[[#This Row],[Post Cycle Share Price Value Without Position]])/Table_CapTable_FY_M[[#This Row],[Shares Calculated]]</f>
        <v>15.833333333333336</v>
      </c>
      <c r="U130" s="30">
        <f ca="1">(Table_CapTable_FY_M[[#This Row],[Capital In Round]]+Table_CapTable_FY_M[[#This Row],[Assets In Round]])</f>
        <v>0</v>
      </c>
      <c r="V130" s="30">
        <f ca="1">(Table_CapTable_FY_M[[#This Row],[Post Cycle Share Price Value Without Position]])/Table_CapTable_FY_M[[#This Row],[Shares Calculated]]</f>
        <v>15.833333333333336</v>
      </c>
      <c r="W130" s="30">
        <f ca="1">(Table_CapTable_FY_M[[#This Row],[IP in Round]]+Table_CapTable_FY_M[[#This Row],[Value In Reserves]])+Table_CapTable_FY_M[[#This Row],[Labor (sweat Equity)]]</f>
        <v>19000000.000000004</v>
      </c>
      <c r="X130">
        <f ca="1">SUMIF(Investors_Once[EOMonth],Table_CapTable_FY_M[[#This Row],[FY_M EODate]],Investors_Once[Operations Net])</f>
        <v>0</v>
      </c>
      <c r="Y130" s="30">
        <f ca="1">Table_CapTable_FY_M[[#This Row],[Post Cycle Share Price Value With Position]]+Table_CapTable_FY_M[[#This Row],[Post Cycle Share Price Value Without Position]]</f>
        <v>19000000.000000004</v>
      </c>
      <c r="AC130" s="30" t="e">
        <f ca="1">SUMIFS(Investors_Once[Shares Calculated by Capital Injection/Sales In Current Round],Investors_Once[EOMonth],Table_CapTable_FY_M[[#This Row],[FY_M EODate]])+SUMIFS(Investors_Monthly[],Investors_Once[EOMonth],Table_CapTable_FY_M[[#This Row],[FY_M EODate]])</f>
        <v>#VALUE!</v>
      </c>
      <c r="AD130">
        <f ca="1">+SUMIFS(Investors_Once[Shares Calculated Partner Equity in Current Round],Investors_Once[EOMonth],Table_CapTable_FY_M[[#This Row],[FY_M EODate]])</f>
        <v>0</v>
      </c>
      <c r="AE130">
        <f ca="1">SUM(INDIRECT(_xlfn.CONCAT("Investors_Monthly","[",Table_CapTable_FY_M[[#This Row],[FY_M Tag]],"]"),FALSE))</f>
        <v>0</v>
      </c>
      <c r="AF130" t="str">
        <f ca="1">IFERROR(Table_CapTable_FY_M[[#This Row],[Monthly_Value]]/Table_CapTable_FY_M[[#This Row],[Price Per Share Last Round]],"")</f>
        <v/>
      </c>
      <c r="AG130">
        <f ca="1">+SUMIFS(Investors_Monthly[Shares Calculated],Investors_Monthly[EO_InjectionStartDate],Table_CapTable_FY_M[[#This Row],[FY_M EODate]])</f>
        <v>0</v>
      </c>
      <c r="AH130" s="30" t="e">
        <f ca="1">SUM($AC$91:$AF130)</f>
        <v>#VALUE!</v>
      </c>
      <c r="AI130">
        <f ca="1">Table_CapTable_FY_M[[#This Row],[Monthly_Value]]+Table_CapTable_FY_M[[#This Row],[Operations Net]]+Table_CapTable_FY_M[[#This Row],[Value In Reserves]]+Table_CapTable_FY_M[[#This Row],[IP in Round]]+Table_CapTable_FY_M[[#This Row],[Assets In Round]]</f>
        <v>19000000.000000004</v>
      </c>
      <c r="AJ130">
        <f ca="1">Table_CapTable_FY_M[[#This Row],[Share Price In Position]]/(Table_CapTable_FY_M[[#This Row],[Share Price In Position]]+Table_CapTable_FY_M[[#This Row],[Share Price Without Position]])</f>
        <v>0</v>
      </c>
      <c r="AK130" t="s">
        <v>383</v>
      </c>
    </row>
    <row r="131" spans="2:37" x14ac:dyDescent="0.25">
      <c r="B131" t="s">
        <v>139</v>
      </c>
      <c r="C131" s="41"/>
      <c r="D131" s="41" cm="1">
        <f t="array" aca="1" ref="D131" ca="1">INDIRECT(Table_CapTable_FY_M[[#This Row],[FY_M Tag]],)</f>
        <v>46508</v>
      </c>
      <c r="E131" s="41">
        <f ca="1">EOMONTH(Table_CapTable_FY_M[[#This Row],[FY_M Date]],0)</f>
        <v>46538</v>
      </c>
      <c r="I131"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31" s="30">
        <f ca="1">Table_CapTable_FY_M[[#This Row],[Operations Net]]+IF(ISNUMBER(J130),J130,)+Table_CapTable_FY_M[[#This Row],[Net Capital Change]]</f>
        <v>0</v>
      </c>
      <c r="K131" s="30">
        <f ca="1">Table_CapTable_FY_M[[#This Row],[Capital Investment Net Change]]+Table_CapTable_FY_M[[#This Row],[Operations Net]]</f>
        <v>0</v>
      </c>
      <c r="M131">
        <f>IF(ISNUMBER(Table_CapTable_FY_M[[#This Row],[Net Shares]]),Table_CapTable_FY_M[[#This Row],[Net Shares]],M130)</f>
        <v>1200000</v>
      </c>
      <c r="N131">
        <f ca="1">IF(ISNUMBER(Table_CapTable_FY_M[[#This Row],[Set Stock Price]]),Table_CapTable_FY_M[[#This Row],[Set Stock Price]],S130)</f>
        <v>0</v>
      </c>
      <c r="O131" s="52">
        <f ca="1">IF(ISNUMBER(O130),O130,)+SUMIF(Investors_Once[EOMonth],Table_CapTable_FY_M[[#This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31" s="52">
        <f ca="1">IF(ISNUMBER(P130),P130,)+SUMIF(Investors_Once[EOMonth],Table_CapTable_FY_M[[#This Row],[FY_M EODate]],Investors_Once[Active Investor IP Value Created Equity])</f>
        <v>3.9813130570109934E-9</v>
      </c>
      <c r="Q131" s="52">
        <f ca="1">IF(ISNUMBER(Q130),Q130,)+SUMIF(Investors_Once[EOMonth],Table_CapTable_FY_M[[#This Row],[FY_M EODate]],Investors_Once[Sweat Equity IP Value Contributed(alternative to Salary)])</f>
        <v>0</v>
      </c>
      <c r="R131" s="52">
        <f ca="1">IF(ISNUMBER(R130),R130,)+SUMIF(Investors_Once[EOMonth],Table_CapTable_FY_M[[#This Row],[FY_M EODate]],Investors_Once[Reserve Value Without Position])</f>
        <v>19000000</v>
      </c>
      <c r="S131" s="52">
        <f ca="1">(Table_CapTable_FY_M[[#This Row],[Post Cycle Share Price Value With Position]])/Table_CapTable_FY_M[[#This Row],[Shares Calculated]]</f>
        <v>0</v>
      </c>
      <c r="T131" s="30">
        <f ca="1">(Table_CapTable_FY_M[[#This Row],[Post Cycle Share Price Value With Position]]+Table_CapTable_FY_M[[#This Row],[Post Cycle Share Price Value Without Position]])/Table_CapTable_FY_M[[#This Row],[Shares Calculated]]</f>
        <v>15.833333333333336</v>
      </c>
      <c r="U131" s="30">
        <f ca="1">(Table_CapTable_FY_M[[#This Row],[Capital In Round]]+Table_CapTable_FY_M[[#This Row],[Assets In Round]])</f>
        <v>0</v>
      </c>
      <c r="V131" s="30">
        <f ca="1">(Table_CapTable_FY_M[[#This Row],[Post Cycle Share Price Value Without Position]])/Table_CapTable_FY_M[[#This Row],[Shares Calculated]]</f>
        <v>15.833333333333336</v>
      </c>
      <c r="W131" s="30">
        <f ca="1">(Table_CapTable_FY_M[[#This Row],[IP in Round]]+Table_CapTable_FY_M[[#This Row],[Value In Reserves]])+Table_CapTable_FY_M[[#This Row],[Labor (sweat Equity)]]</f>
        <v>19000000.000000004</v>
      </c>
      <c r="X131">
        <f ca="1">SUMIF(Investors_Once[EOMonth],Table_CapTable_FY_M[[#This Row],[FY_M EODate]],Investors_Once[Operations Net])</f>
        <v>0</v>
      </c>
      <c r="Y131" s="30">
        <f ca="1">Table_CapTable_FY_M[[#This Row],[Post Cycle Share Price Value With Position]]+Table_CapTable_FY_M[[#This Row],[Post Cycle Share Price Value Without Position]]</f>
        <v>19000000.000000004</v>
      </c>
      <c r="AC131" s="30" t="e">
        <f ca="1">SUMIFS(Investors_Once[Shares Calculated by Capital Injection/Sales In Current Round],Investors_Once[EOMonth],Table_CapTable_FY_M[[#This Row],[FY_M EODate]])+SUMIFS(Investors_Monthly[],Investors_Once[EOMonth],Table_CapTable_FY_M[[#This Row],[FY_M EODate]])</f>
        <v>#VALUE!</v>
      </c>
      <c r="AD131">
        <f ca="1">+SUMIFS(Investors_Once[Shares Calculated Partner Equity in Current Round],Investors_Once[EOMonth],Table_CapTable_FY_M[[#This Row],[FY_M EODate]])</f>
        <v>0</v>
      </c>
      <c r="AE131">
        <f ca="1">SUM(INDIRECT(_xlfn.CONCAT("Investors_Monthly","[",Table_CapTable_FY_M[[#This Row],[FY_M Tag]],"]"),FALSE))</f>
        <v>0</v>
      </c>
      <c r="AF131" t="str">
        <f ca="1">IFERROR(Table_CapTable_FY_M[[#This Row],[Monthly_Value]]/Table_CapTable_FY_M[[#This Row],[Price Per Share Last Round]],"")</f>
        <v/>
      </c>
      <c r="AG131">
        <f ca="1">+SUMIFS(Investors_Monthly[Shares Calculated],Investors_Monthly[EO_InjectionStartDate],Table_CapTable_FY_M[[#This Row],[FY_M EODate]])</f>
        <v>0</v>
      </c>
      <c r="AH131" s="30" t="e">
        <f ca="1">SUM($AC$91:$AF131)</f>
        <v>#VALUE!</v>
      </c>
      <c r="AI131">
        <f ca="1">Table_CapTable_FY_M[[#This Row],[Monthly_Value]]+Table_CapTable_FY_M[[#This Row],[Operations Net]]+Table_CapTable_FY_M[[#This Row],[Value In Reserves]]+Table_CapTable_FY_M[[#This Row],[IP in Round]]+Table_CapTable_FY_M[[#This Row],[Assets In Round]]</f>
        <v>19000000.000000004</v>
      </c>
      <c r="AJ131">
        <f ca="1">Table_CapTable_FY_M[[#This Row],[Share Price In Position]]/(Table_CapTable_FY_M[[#This Row],[Share Price In Position]]+Table_CapTable_FY_M[[#This Row],[Share Price Without Position]])</f>
        <v>0</v>
      </c>
      <c r="AK131" t="s">
        <v>384</v>
      </c>
    </row>
    <row r="132" spans="2:37" x14ac:dyDescent="0.25">
      <c r="B132" t="s">
        <v>140</v>
      </c>
      <c r="C132" s="41"/>
      <c r="D132" s="41" cm="1">
        <f t="array" aca="1" ref="D132" ca="1">INDIRECT(Table_CapTable_FY_M[[#This Row],[FY_M Tag]],)</f>
        <v>46539</v>
      </c>
      <c r="E132" s="41">
        <f ca="1">EOMONTH(Table_CapTable_FY_M[[#This Row],[FY_M Date]],0)</f>
        <v>46568</v>
      </c>
      <c r="I132"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1</v>
      </c>
      <c r="J132" s="30">
        <f ca="1">Table_CapTable_FY_M[[#This Row],[Operations Net]]+IF(ISNUMBER(J131),J131,)+Table_CapTable_FY_M[[#This Row],[Net Capital Change]]</f>
        <v>1</v>
      </c>
      <c r="K132" s="30">
        <f ca="1">Table_CapTable_FY_M[[#This Row],[Capital Investment Net Change]]+Table_CapTable_FY_M[[#This Row],[Operations Net]]</f>
        <v>1</v>
      </c>
      <c r="M132">
        <f>IF(ISNUMBER(Table_CapTable_FY_M[[#This Row],[Net Shares]]),Table_CapTable_FY_M[[#This Row],[Net Shares]],M131)</f>
        <v>1200000</v>
      </c>
      <c r="N132">
        <f ca="1">IF(ISNUMBER(Table_CapTable_FY_M[[#This Row],[Set Stock Price]]),Table_CapTable_FY_M[[#This Row],[Set Stock Price]],S131)</f>
        <v>0</v>
      </c>
      <c r="O132" s="52">
        <f ca="1">IF(ISNUMBER(O131),O131,)+SUMIF(Investors_Once[EOMonth],Table_CapTable_FY_M[[#This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32" s="52">
        <f ca="1">IF(ISNUMBER(P131),P131,)+SUMIF(Investors_Once[EOMonth],Table_CapTable_FY_M[[#This Row],[FY_M EODate]],Investors_Once[Active Investor IP Value Created Equity])</f>
        <v>3.9813130570109934E-9</v>
      </c>
      <c r="Q132" s="52">
        <f ca="1">IF(ISNUMBER(Q131),Q131,)+SUMIF(Investors_Once[EOMonth],Table_CapTable_FY_M[[#This Row],[FY_M EODate]],Investors_Once[Sweat Equity IP Value Contributed(alternative to Salary)])</f>
        <v>0</v>
      </c>
      <c r="R132" s="52">
        <f ca="1">IF(ISNUMBER(R131),R131,)+SUMIF(Investors_Once[EOMonth],Table_CapTable_FY_M[[#This Row],[FY_M EODate]],Investors_Once[Reserve Value Without Position])</f>
        <v>19000000</v>
      </c>
      <c r="S132" s="52">
        <f ca="1">(Table_CapTable_FY_M[[#This Row],[Post Cycle Share Price Value With Position]])/Table_CapTable_FY_M[[#This Row],[Shares Calculated]]</f>
        <v>8.3333333333333333E-7</v>
      </c>
      <c r="T132" s="30">
        <f ca="1">(Table_CapTable_FY_M[[#This Row],[Post Cycle Share Price Value With Position]]+Table_CapTable_FY_M[[#This Row],[Post Cycle Share Price Value Without Position]])/Table_CapTable_FY_M[[#This Row],[Shares Calculated]]</f>
        <v>15.83333416666667</v>
      </c>
      <c r="U132" s="30">
        <f ca="1">(Table_CapTable_FY_M[[#This Row],[Capital In Round]]+Table_CapTable_FY_M[[#This Row],[Assets In Round]])</f>
        <v>1</v>
      </c>
      <c r="V132" s="30">
        <f ca="1">(Table_CapTable_FY_M[[#This Row],[Post Cycle Share Price Value Without Position]])/Table_CapTable_FY_M[[#This Row],[Shares Calculated]]</f>
        <v>15.833333333333336</v>
      </c>
      <c r="W132" s="30">
        <f ca="1">(Table_CapTable_FY_M[[#This Row],[IP in Round]]+Table_CapTable_FY_M[[#This Row],[Value In Reserves]])+Table_CapTable_FY_M[[#This Row],[Labor (sweat Equity)]]</f>
        <v>19000000.000000004</v>
      </c>
      <c r="X132">
        <f ca="1">SUMIF(Investors_Once[EOMonth],Table_CapTable_FY_M[[#This Row],[FY_M EODate]],Investors_Once[Operations Net])</f>
        <v>0</v>
      </c>
      <c r="Y132" s="30">
        <f ca="1">Table_CapTable_FY_M[[#This Row],[Post Cycle Share Price Value With Position]]+Table_CapTable_FY_M[[#This Row],[Post Cycle Share Price Value Without Position]]</f>
        <v>19000001.000000004</v>
      </c>
      <c r="AC132" s="30" t="e">
        <f ca="1">SUMIFS(Investors_Once[Shares Calculated by Capital Injection/Sales In Current Round],Investors_Once[EOMonth],Table_CapTable_FY_M[[#This Row],[FY_M EODate]])+SUMIFS(Investors_Monthly[],Investors_Once[EOMonth],Table_CapTable_FY_M[[#This Row],[FY_M EODate]])</f>
        <v>#VALUE!</v>
      </c>
      <c r="AD132">
        <f ca="1">+SUMIFS(Investors_Once[Shares Calculated Partner Equity in Current Round],Investors_Once[EOMonth],Table_CapTable_FY_M[[#This Row],[FY_M EODate]])</f>
        <v>0</v>
      </c>
      <c r="AE132">
        <f ca="1">SUM(INDIRECT(_xlfn.CONCAT("Investors_Monthly","[",Table_CapTable_FY_M[[#This Row],[FY_M Tag]],"]"),FALSE))</f>
        <v>0</v>
      </c>
      <c r="AF132" t="str">
        <f ca="1">IFERROR(Table_CapTable_FY_M[[#This Row],[Monthly_Value]]/Table_CapTable_FY_M[[#This Row],[Price Per Share Last Round]],"")</f>
        <v/>
      </c>
      <c r="AG132">
        <f ca="1">+SUMIFS(Investors_Monthly[Shares Calculated],Investors_Monthly[EO_InjectionStartDate],Table_CapTable_FY_M[[#This Row],[FY_M EODate]])</f>
        <v>0</v>
      </c>
      <c r="AH132" s="30" t="e">
        <f ca="1">SUM($AC$91:$AF132)</f>
        <v>#VALUE!</v>
      </c>
      <c r="AI132">
        <f ca="1">Table_CapTable_FY_M[[#This Row],[Monthly_Value]]+Table_CapTable_FY_M[[#This Row],[Operations Net]]+Table_CapTable_FY_M[[#This Row],[Value In Reserves]]+Table_CapTable_FY_M[[#This Row],[IP in Round]]+Table_CapTable_FY_M[[#This Row],[Assets In Round]]</f>
        <v>19000000.000000004</v>
      </c>
      <c r="AJ132">
        <f ca="1">Table_CapTable_FY_M[[#This Row],[Share Price In Position]]/(Table_CapTable_FY_M[[#This Row],[Share Price In Position]]+Table_CapTable_FY_M[[#This Row],[Share Price Without Position]])</f>
        <v>5.263157617728546E-8</v>
      </c>
      <c r="AK132" t="s">
        <v>385</v>
      </c>
    </row>
    <row r="133" spans="2:37" x14ac:dyDescent="0.25">
      <c r="B133" t="s">
        <v>141</v>
      </c>
      <c r="C133" s="41"/>
      <c r="D133" s="41" cm="1">
        <f t="array" aca="1" ref="D133" ca="1">INDIRECT(Table_CapTable_FY_M[[#This Row],[FY_M Tag]],)</f>
        <v>46569</v>
      </c>
      <c r="E133" s="41">
        <f ca="1">EOMONTH(Table_CapTable_FY_M[[#This Row],[FY_M Date]],0)</f>
        <v>46599</v>
      </c>
      <c r="I133"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33" s="30">
        <f ca="1">Table_CapTable_FY_M[[#This Row],[Operations Net]]+IF(ISNUMBER(J132),J132,)+Table_CapTable_FY_M[[#This Row],[Net Capital Change]]</f>
        <v>1</v>
      </c>
      <c r="K133" s="30">
        <f ca="1">Table_CapTable_FY_M[[#This Row],[Capital Investment Net Change]]+Table_CapTable_FY_M[[#This Row],[Operations Net]]</f>
        <v>0</v>
      </c>
      <c r="M133">
        <f>IF(ISNUMBER(Table_CapTable_FY_M[[#This Row],[Net Shares]]),Table_CapTable_FY_M[[#This Row],[Net Shares]],M132)</f>
        <v>1200000</v>
      </c>
      <c r="N133">
        <f ca="1">IF(ISNUMBER(Table_CapTable_FY_M[[#This Row],[Set Stock Price]]),Table_CapTable_FY_M[[#This Row],[Set Stock Price]],S132)</f>
        <v>8.3333333333333333E-7</v>
      </c>
      <c r="O133" s="52">
        <f ca="1">IF(ISNUMBER(O132),O132,)+SUMIF(Investors_Once[EOMonth],Table_CapTable_FY_M[[#This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33" s="52">
        <f ca="1">IF(ISNUMBER(P132),P132,)+SUMIF(Investors_Once[EOMonth],Table_CapTable_FY_M[[#This Row],[FY_M EODate]],Investors_Once[Active Investor IP Value Created Equity])</f>
        <v>3.9813130570109934E-9</v>
      </c>
      <c r="Q133" s="52">
        <f ca="1">IF(ISNUMBER(Q132),Q132,)+SUMIF(Investors_Once[EOMonth],Table_CapTable_FY_M[[#This Row],[FY_M EODate]],Investors_Once[Sweat Equity IP Value Contributed(alternative to Salary)])</f>
        <v>0</v>
      </c>
      <c r="R133" s="52">
        <f ca="1">IF(ISNUMBER(R132),R132,)+SUMIF(Investors_Once[EOMonth],Table_CapTable_FY_M[[#This Row],[FY_M EODate]],Investors_Once[Reserve Value Without Position])</f>
        <v>19000000</v>
      </c>
      <c r="S133" s="52">
        <f ca="1">(Table_CapTable_FY_M[[#This Row],[Post Cycle Share Price Value With Position]])/Table_CapTable_FY_M[[#This Row],[Shares Calculated]]</f>
        <v>8.3333333333333333E-7</v>
      </c>
      <c r="T133" s="30">
        <f ca="1">(Table_CapTable_FY_M[[#This Row],[Post Cycle Share Price Value With Position]]+Table_CapTable_FY_M[[#This Row],[Post Cycle Share Price Value Without Position]])/Table_CapTable_FY_M[[#This Row],[Shares Calculated]]</f>
        <v>15.83333416666667</v>
      </c>
      <c r="U133" s="30">
        <f ca="1">(Table_CapTable_FY_M[[#This Row],[Capital In Round]]+Table_CapTable_FY_M[[#This Row],[Assets In Round]])</f>
        <v>1</v>
      </c>
      <c r="V133" s="30">
        <f ca="1">(Table_CapTable_FY_M[[#This Row],[Post Cycle Share Price Value Without Position]])/Table_CapTable_FY_M[[#This Row],[Shares Calculated]]</f>
        <v>15.833333333333336</v>
      </c>
      <c r="W133" s="30">
        <f ca="1">(Table_CapTable_FY_M[[#This Row],[IP in Round]]+Table_CapTable_FY_M[[#This Row],[Value In Reserves]])+Table_CapTable_FY_M[[#This Row],[Labor (sweat Equity)]]</f>
        <v>19000000.000000004</v>
      </c>
      <c r="X133">
        <f ca="1">SUMIF(Investors_Once[EOMonth],Table_CapTable_FY_M[[#This Row],[FY_M EODate]],Investors_Once[Operations Net])</f>
        <v>0</v>
      </c>
      <c r="Y133" s="30">
        <f ca="1">Table_CapTable_FY_M[[#This Row],[Post Cycle Share Price Value With Position]]+Table_CapTable_FY_M[[#This Row],[Post Cycle Share Price Value Without Position]]</f>
        <v>19000001.000000004</v>
      </c>
      <c r="AC133" s="30" t="e">
        <f ca="1">SUMIFS(Investors_Once[Shares Calculated by Capital Injection/Sales In Current Round],Investors_Once[EOMonth],Table_CapTable_FY_M[[#This Row],[FY_M EODate]])+SUMIFS(Investors_Monthly[],Investors_Once[EOMonth],Table_CapTable_FY_M[[#This Row],[FY_M EODate]])</f>
        <v>#VALUE!</v>
      </c>
      <c r="AD133">
        <f ca="1">+SUMIFS(Investors_Once[Shares Calculated Partner Equity in Current Round],Investors_Once[EOMonth],Table_CapTable_FY_M[[#This Row],[FY_M EODate]])</f>
        <v>0</v>
      </c>
      <c r="AE133">
        <f ca="1">SUM(INDIRECT(_xlfn.CONCAT("Investors_Monthly","[",Table_CapTable_FY_M[[#This Row],[FY_M Tag]],"]"),FALSE))</f>
        <v>0</v>
      </c>
      <c r="AF133">
        <f ca="1">IFERROR(Table_CapTable_FY_M[[#This Row],[Monthly_Value]]/Table_CapTable_FY_M[[#This Row],[Price Per Share Last Round]],"")</f>
        <v>0</v>
      </c>
      <c r="AG133">
        <f ca="1">+SUMIFS(Investors_Monthly[Shares Calculated],Investors_Monthly[EO_InjectionStartDate],Table_CapTable_FY_M[[#This Row],[FY_M EODate]])</f>
        <v>0</v>
      </c>
      <c r="AH133" s="30" t="e">
        <f ca="1">SUM($AC$91:$AF133)</f>
        <v>#VALUE!</v>
      </c>
      <c r="AI133">
        <f ca="1">Table_CapTable_FY_M[[#This Row],[Monthly_Value]]+Table_CapTable_FY_M[[#This Row],[Operations Net]]+Table_CapTable_FY_M[[#This Row],[Value In Reserves]]+Table_CapTable_FY_M[[#This Row],[IP in Round]]+Table_CapTable_FY_M[[#This Row],[Assets In Round]]</f>
        <v>19000000.000000004</v>
      </c>
      <c r="AJ133">
        <f ca="1">Table_CapTable_FY_M[[#This Row],[Share Price In Position]]/(Table_CapTable_FY_M[[#This Row],[Share Price In Position]]+Table_CapTable_FY_M[[#This Row],[Share Price Without Position]])</f>
        <v>5.263157617728546E-8</v>
      </c>
      <c r="AK133" t="s">
        <v>386</v>
      </c>
    </row>
    <row r="134" spans="2:37" x14ac:dyDescent="0.25">
      <c r="B134" t="s">
        <v>142</v>
      </c>
      <c r="C134" s="41"/>
      <c r="D134" s="41" cm="1">
        <f t="array" aca="1" ref="D134" ca="1">INDIRECT(Table_CapTable_FY_M[[#This Row],[FY_M Tag]],)</f>
        <v>46600</v>
      </c>
      <c r="E134" s="41">
        <f ca="1">EOMONTH(Table_CapTable_FY_M[[#This Row],[FY_M Date]],0)</f>
        <v>46630</v>
      </c>
      <c r="I134"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34" s="30">
        <f ca="1">Table_CapTable_FY_M[[#This Row],[Operations Net]]+IF(ISNUMBER(J133),J133,)+Table_CapTable_FY_M[[#This Row],[Net Capital Change]]</f>
        <v>1</v>
      </c>
      <c r="K134" s="30">
        <f ca="1">Table_CapTable_FY_M[[#This Row],[Capital Investment Net Change]]+Table_CapTable_FY_M[[#This Row],[Operations Net]]</f>
        <v>0</v>
      </c>
      <c r="M134">
        <f>IF(ISNUMBER(Table_CapTable_FY_M[[#This Row],[Net Shares]]),Table_CapTable_FY_M[[#This Row],[Net Shares]],M133)</f>
        <v>1200000</v>
      </c>
      <c r="N134">
        <f ca="1">IF(ISNUMBER(Table_CapTable_FY_M[[#This Row],[Set Stock Price]]),Table_CapTable_FY_M[[#This Row],[Set Stock Price]],S133)</f>
        <v>8.3333333333333333E-7</v>
      </c>
      <c r="O134" s="52">
        <f ca="1">IF(ISNUMBER(O133),O133,)+SUMIF(Investors_Once[EOMonth],Table_CapTable_FY_M[[#This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34" s="52">
        <f ca="1">IF(ISNUMBER(P133),P133,)+SUMIF(Investors_Once[EOMonth],Table_CapTable_FY_M[[#This Row],[FY_M EODate]],Investors_Once[Active Investor IP Value Created Equity])</f>
        <v>3.9813130570109934E-9</v>
      </c>
      <c r="Q134" s="52">
        <f ca="1">IF(ISNUMBER(Q133),Q133,)+SUMIF(Investors_Once[EOMonth],Table_CapTable_FY_M[[#This Row],[FY_M EODate]],Investors_Once[Sweat Equity IP Value Contributed(alternative to Salary)])</f>
        <v>0</v>
      </c>
      <c r="R134" s="52">
        <f ca="1">IF(ISNUMBER(R133),R133,)+SUMIF(Investors_Once[EOMonth],Table_CapTable_FY_M[[#This Row],[FY_M EODate]],Investors_Once[Reserve Value Without Position])</f>
        <v>19000000</v>
      </c>
      <c r="S134" s="52">
        <f ca="1">(Table_CapTable_FY_M[[#This Row],[Post Cycle Share Price Value With Position]])/Table_CapTable_FY_M[[#This Row],[Shares Calculated]]</f>
        <v>8.3333333333333333E-7</v>
      </c>
      <c r="T134" s="30">
        <f ca="1">(Table_CapTable_FY_M[[#This Row],[Post Cycle Share Price Value With Position]]+Table_CapTable_FY_M[[#This Row],[Post Cycle Share Price Value Without Position]])/Table_CapTable_FY_M[[#This Row],[Shares Calculated]]</f>
        <v>15.83333416666667</v>
      </c>
      <c r="U134" s="30">
        <f ca="1">(Table_CapTable_FY_M[[#This Row],[Capital In Round]]+Table_CapTable_FY_M[[#This Row],[Assets In Round]])</f>
        <v>1</v>
      </c>
      <c r="V134" s="30">
        <f ca="1">(Table_CapTable_FY_M[[#This Row],[Post Cycle Share Price Value Without Position]])/Table_CapTable_FY_M[[#This Row],[Shares Calculated]]</f>
        <v>15.833333333333336</v>
      </c>
      <c r="W134" s="30">
        <f ca="1">(Table_CapTable_FY_M[[#This Row],[IP in Round]]+Table_CapTable_FY_M[[#This Row],[Value In Reserves]])+Table_CapTable_FY_M[[#This Row],[Labor (sweat Equity)]]</f>
        <v>19000000.000000004</v>
      </c>
      <c r="X134">
        <f ca="1">SUMIF(Investors_Once[EOMonth],Table_CapTable_FY_M[[#This Row],[FY_M EODate]],Investors_Once[Operations Net])</f>
        <v>0</v>
      </c>
      <c r="Y134" s="30">
        <f ca="1">Table_CapTable_FY_M[[#This Row],[Post Cycle Share Price Value With Position]]+Table_CapTable_FY_M[[#This Row],[Post Cycle Share Price Value Without Position]]</f>
        <v>19000001.000000004</v>
      </c>
      <c r="AC134" s="30" t="e">
        <f ca="1">SUMIFS(Investors_Once[Shares Calculated by Capital Injection/Sales In Current Round],Investors_Once[EOMonth],Table_CapTable_FY_M[[#This Row],[FY_M EODate]])+SUMIFS(Investors_Monthly[],Investors_Once[EOMonth],Table_CapTable_FY_M[[#This Row],[FY_M EODate]])</f>
        <v>#VALUE!</v>
      </c>
      <c r="AD134">
        <f ca="1">+SUMIFS(Investors_Once[Shares Calculated Partner Equity in Current Round],Investors_Once[EOMonth],Table_CapTable_FY_M[[#This Row],[FY_M EODate]])</f>
        <v>0</v>
      </c>
      <c r="AE134">
        <f ca="1">SUM(INDIRECT(_xlfn.CONCAT("Investors_Monthly","[",Table_CapTable_FY_M[[#This Row],[FY_M Tag]],"]"),FALSE))</f>
        <v>0</v>
      </c>
      <c r="AF134">
        <f ca="1">IFERROR(Table_CapTable_FY_M[[#This Row],[Monthly_Value]]/Table_CapTable_FY_M[[#This Row],[Price Per Share Last Round]],"")</f>
        <v>0</v>
      </c>
      <c r="AG134">
        <f ca="1">+SUMIFS(Investors_Monthly[Shares Calculated],Investors_Monthly[EO_InjectionStartDate],Table_CapTable_FY_M[[#This Row],[FY_M EODate]])</f>
        <v>0</v>
      </c>
      <c r="AH134" s="30" t="e">
        <f ca="1">SUM($AC$91:$AF134)</f>
        <v>#VALUE!</v>
      </c>
      <c r="AI134">
        <f ca="1">Table_CapTable_FY_M[[#This Row],[Monthly_Value]]+Table_CapTable_FY_M[[#This Row],[Operations Net]]+Table_CapTable_FY_M[[#This Row],[Value In Reserves]]+Table_CapTable_FY_M[[#This Row],[IP in Round]]+Table_CapTable_FY_M[[#This Row],[Assets In Round]]</f>
        <v>19000000.000000004</v>
      </c>
      <c r="AJ134">
        <f ca="1">Table_CapTable_FY_M[[#This Row],[Share Price In Position]]/(Table_CapTable_FY_M[[#This Row],[Share Price In Position]]+Table_CapTable_FY_M[[#This Row],[Share Price Without Position]])</f>
        <v>5.263157617728546E-8</v>
      </c>
      <c r="AK134" t="s">
        <v>387</v>
      </c>
    </row>
    <row r="135" spans="2:37" x14ac:dyDescent="0.25">
      <c r="B135" t="s">
        <v>143</v>
      </c>
      <c r="C135" s="41"/>
      <c r="D135" s="41" cm="1">
        <f t="array" aca="1" ref="D135" ca="1">INDIRECT(Table_CapTable_FY_M[[#This Row],[FY_M Tag]],)</f>
        <v>46631</v>
      </c>
      <c r="E135" s="41">
        <f ca="1">EOMONTH(Table_CapTable_FY_M[[#This Row],[FY_M Date]],0)</f>
        <v>46660</v>
      </c>
      <c r="I135"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35" s="30">
        <f ca="1">Table_CapTable_FY_M[[#This Row],[Operations Net]]+IF(ISNUMBER(J134),J134,)+Table_CapTable_FY_M[[#This Row],[Net Capital Change]]</f>
        <v>1</v>
      </c>
      <c r="K135" s="30">
        <f ca="1">Table_CapTable_FY_M[[#This Row],[Capital Investment Net Change]]+Table_CapTable_FY_M[[#This Row],[Operations Net]]</f>
        <v>0</v>
      </c>
      <c r="M135">
        <f>IF(ISNUMBER(Table_CapTable_FY_M[[#This Row],[Net Shares]]),Table_CapTable_FY_M[[#This Row],[Net Shares]],M134)</f>
        <v>1200000</v>
      </c>
      <c r="N135">
        <f ca="1">IF(ISNUMBER(Table_CapTable_FY_M[[#This Row],[Set Stock Price]]),Table_CapTable_FY_M[[#This Row],[Set Stock Price]],S134)</f>
        <v>8.3333333333333333E-7</v>
      </c>
      <c r="O135" s="52">
        <f ca="1">IF(ISNUMBER(O134),O134,)+SUMIF(Investors_Once[EOMonth],Table_CapTable_FY_M[[#This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35" s="52">
        <f ca="1">IF(ISNUMBER(P134),P134,)+SUMIF(Investors_Once[EOMonth],Table_CapTable_FY_M[[#This Row],[FY_M EODate]],Investors_Once[Active Investor IP Value Created Equity])</f>
        <v>3.9813130570109934E-9</v>
      </c>
      <c r="Q135" s="52">
        <f ca="1">IF(ISNUMBER(Q134),Q134,)+SUMIF(Investors_Once[EOMonth],Table_CapTable_FY_M[[#This Row],[FY_M EODate]],Investors_Once[Sweat Equity IP Value Contributed(alternative to Salary)])</f>
        <v>0</v>
      </c>
      <c r="R135" s="52">
        <f ca="1">IF(ISNUMBER(R134),R134,)+SUMIF(Investors_Once[EOMonth],Table_CapTable_FY_M[[#This Row],[FY_M EODate]],Investors_Once[Reserve Value Without Position])</f>
        <v>19000000</v>
      </c>
      <c r="S135" s="52">
        <f ca="1">(Table_CapTable_FY_M[[#This Row],[Post Cycle Share Price Value With Position]])/Table_CapTable_FY_M[[#This Row],[Shares Calculated]]</f>
        <v>8.3333333333333333E-7</v>
      </c>
      <c r="T135" s="30">
        <f ca="1">(Table_CapTable_FY_M[[#This Row],[Post Cycle Share Price Value With Position]]+Table_CapTable_FY_M[[#This Row],[Post Cycle Share Price Value Without Position]])/Table_CapTable_FY_M[[#This Row],[Shares Calculated]]</f>
        <v>15.83333416666667</v>
      </c>
      <c r="U135" s="30">
        <f ca="1">(Table_CapTable_FY_M[[#This Row],[Capital In Round]]+Table_CapTable_FY_M[[#This Row],[Assets In Round]])</f>
        <v>1</v>
      </c>
      <c r="V135" s="30">
        <f ca="1">(Table_CapTable_FY_M[[#This Row],[Post Cycle Share Price Value Without Position]])/Table_CapTable_FY_M[[#This Row],[Shares Calculated]]</f>
        <v>15.833333333333336</v>
      </c>
      <c r="W135" s="30">
        <f ca="1">(Table_CapTable_FY_M[[#This Row],[IP in Round]]+Table_CapTable_FY_M[[#This Row],[Value In Reserves]])+Table_CapTable_FY_M[[#This Row],[Labor (sweat Equity)]]</f>
        <v>19000000.000000004</v>
      </c>
      <c r="X135">
        <f ca="1">SUMIF(Investors_Once[EOMonth],Table_CapTable_FY_M[[#This Row],[FY_M EODate]],Investors_Once[Operations Net])</f>
        <v>0</v>
      </c>
      <c r="Y135" s="30">
        <f ca="1">Table_CapTable_FY_M[[#This Row],[Post Cycle Share Price Value With Position]]+Table_CapTable_FY_M[[#This Row],[Post Cycle Share Price Value Without Position]]</f>
        <v>19000001.000000004</v>
      </c>
      <c r="AC135" s="30" t="e">
        <f ca="1">SUMIFS(Investors_Once[Shares Calculated by Capital Injection/Sales In Current Round],Investors_Once[EOMonth],Table_CapTable_FY_M[[#This Row],[FY_M EODate]])+SUMIFS(Investors_Monthly[],Investors_Once[EOMonth],Table_CapTable_FY_M[[#This Row],[FY_M EODate]])</f>
        <v>#VALUE!</v>
      </c>
      <c r="AD135">
        <f ca="1">+SUMIFS(Investors_Once[Shares Calculated Partner Equity in Current Round],Investors_Once[EOMonth],Table_CapTable_FY_M[[#This Row],[FY_M EODate]])</f>
        <v>0</v>
      </c>
      <c r="AE135">
        <f ca="1">SUM(INDIRECT(_xlfn.CONCAT("Investors_Monthly","[",Table_CapTable_FY_M[[#This Row],[FY_M Tag]],"]"),FALSE))</f>
        <v>0</v>
      </c>
      <c r="AF135">
        <f ca="1">IFERROR(Table_CapTable_FY_M[[#This Row],[Monthly_Value]]/Table_CapTable_FY_M[[#This Row],[Price Per Share Last Round]],"")</f>
        <v>0</v>
      </c>
      <c r="AG135">
        <f ca="1">+SUMIFS(Investors_Monthly[Shares Calculated],Investors_Monthly[EO_InjectionStartDate],Table_CapTable_FY_M[[#This Row],[FY_M EODate]])</f>
        <v>0</v>
      </c>
      <c r="AH135" s="30" t="e">
        <f ca="1">SUM($AC$91:$AF135)</f>
        <v>#VALUE!</v>
      </c>
      <c r="AI135">
        <f ca="1">Table_CapTable_FY_M[[#This Row],[Monthly_Value]]+Table_CapTable_FY_M[[#This Row],[Operations Net]]+Table_CapTable_FY_M[[#This Row],[Value In Reserves]]+Table_CapTable_FY_M[[#This Row],[IP in Round]]+Table_CapTable_FY_M[[#This Row],[Assets In Round]]</f>
        <v>19000000.000000004</v>
      </c>
      <c r="AJ135">
        <f ca="1">Table_CapTable_FY_M[[#This Row],[Share Price In Position]]/(Table_CapTable_FY_M[[#This Row],[Share Price In Position]]+Table_CapTable_FY_M[[#This Row],[Share Price Without Position]])</f>
        <v>5.263157617728546E-8</v>
      </c>
      <c r="AK135" t="s">
        <v>388</v>
      </c>
    </row>
    <row r="136" spans="2:37" x14ac:dyDescent="0.25">
      <c r="B136" t="s">
        <v>144</v>
      </c>
      <c r="C136" s="41"/>
      <c r="D136" s="41" cm="1">
        <f t="array" aca="1" ref="D136" ca="1">INDIRECT(Table_CapTable_FY_M[[#This Row],[FY_M Tag]],)</f>
        <v>46661</v>
      </c>
      <c r="E136" s="41">
        <f ca="1">EOMONTH(Table_CapTable_FY_M[[#This Row],[FY_M Date]],0)</f>
        <v>46691</v>
      </c>
      <c r="I136"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36" s="30">
        <f ca="1">Table_CapTable_FY_M[[#This Row],[Operations Net]]+IF(ISNUMBER(J135),J135,)+Table_CapTable_FY_M[[#This Row],[Net Capital Change]]</f>
        <v>1</v>
      </c>
      <c r="K136" s="30">
        <f ca="1">Table_CapTable_FY_M[[#This Row],[Capital Investment Net Change]]+Table_CapTable_FY_M[[#This Row],[Operations Net]]</f>
        <v>0</v>
      </c>
      <c r="M136">
        <f>IF(ISNUMBER(Table_CapTable_FY_M[[#This Row],[Net Shares]]),Table_CapTable_FY_M[[#This Row],[Net Shares]],M135)</f>
        <v>1200000</v>
      </c>
      <c r="N136">
        <f ca="1">IF(ISNUMBER(Table_CapTable_FY_M[[#This Row],[Set Stock Price]]),Table_CapTable_FY_M[[#This Row],[Set Stock Price]],S135)</f>
        <v>8.3333333333333333E-7</v>
      </c>
      <c r="O136" s="52">
        <f ca="1">IF(ISNUMBER(O135),O135,)+SUMIF(Investors_Once[EOMonth],Table_CapTable_FY_M[[#This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36" s="52">
        <f ca="1">IF(ISNUMBER(P135),P135,)+SUMIF(Investors_Once[EOMonth],Table_CapTable_FY_M[[#This Row],[FY_M EODate]],Investors_Once[Active Investor IP Value Created Equity])</f>
        <v>3.9813130570109934E-9</v>
      </c>
      <c r="Q136" s="52">
        <f ca="1">IF(ISNUMBER(Q135),Q135,)+SUMIF(Investors_Once[EOMonth],Table_CapTable_FY_M[[#This Row],[FY_M EODate]],Investors_Once[Sweat Equity IP Value Contributed(alternative to Salary)])</f>
        <v>0</v>
      </c>
      <c r="R136" s="52">
        <f ca="1">IF(ISNUMBER(R135),R135,)+SUMIF(Investors_Once[EOMonth],Table_CapTable_FY_M[[#This Row],[FY_M EODate]],Investors_Once[Reserve Value Without Position])</f>
        <v>19000000</v>
      </c>
      <c r="S136" s="52">
        <f ca="1">(Table_CapTable_FY_M[[#This Row],[Post Cycle Share Price Value With Position]])/Table_CapTable_FY_M[[#This Row],[Shares Calculated]]</f>
        <v>8.3333333333333333E-7</v>
      </c>
      <c r="T136" s="30">
        <f ca="1">(Table_CapTable_FY_M[[#This Row],[Post Cycle Share Price Value With Position]]+Table_CapTable_FY_M[[#This Row],[Post Cycle Share Price Value Without Position]])/Table_CapTable_FY_M[[#This Row],[Shares Calculated]]</f>
        <v>15.83333416666667</v>
      </c>
      <c r="U136" s="30">
        <f ca="1">(Table_CapTable_FY_M[[#This Row],[Capital In Round]]+Table_CapTable_FY_M[[#This Row],[Assets In Round]])</f>
        <v>1</v>
      </c>
      <c r="V136" s="30">
        <f ca="1">(Table_CapTable_FY_M[[#This Row],[Post Cycle Share Price Value Without Position]])/Table_CapTable_FY_M[[#This Row],[Shares Calculated]]</f>
        <v>15.833333333333336</v>
      </c>
      <c r="W136" s="30">
        <f ca="1">(Table_CapTable_FY_M[[#This Row],[IP in Round]]+Table_CapTable_FY_M[[#This Row],[Value In Reserves]])+Table_CapTable_FY_M[[#This Row],[Labor (sweat Equity)]]</f>
        <v>19000000.000000004</v>
      </c>
      <c r="X136">
        <f ca="1">SUMIF(Investors_Once[EOMonth],Table_CapTable_FY_M[[#This Row],[FY_M EODate]],Investors_Once[Operations Net])</f>
        <v>0</v>
      </c>
      <c r="Y136" s="30">
        <f ca="1">Table_CapTable_FY_M[[#This Row],[Post Cycle Share Price Value With Position]]+Table_CapTable_FY_M[[#This Row],[Post Cycle Share Price Value Without Position]]</f>
        <v>19000001.000000004</v>
      </c>
      <c r="AC136" s="30" t="e">
        <f ca="1">SUMIFS(Investors_Once[Shares Calculated by Capital Injection/Sales In Current Round],Investors_Once[EOMonth],Table_CapTable_FY_M[[#This Row],[FY_M EODate]])+SUMIFS(Investors_Monthly[],Investors_Once[EOMonth],Table_CapTable_FY_M[[#This Row],[FY_M EODate]])</f>
        <v>#VALUE!</v>
      </c>
      <c r="AD136">
        <f ca="1">+SUMIFS(Investors_Once[Shares Calculated Partner Equity in Current Round],Investors_Once[EOMonth],Table_CapTable_FY_M[[#This Row],[FY_M EODate]])</f>
        <v>0</v>
      </c>
      <c r="AE136">
        <f ca="1">SUM(INDIRECT(_xlfn.CONCAT("Investors_Monthly","[",Table_CapTable_FY_M[[#This Row],[FY_M Tag]],"]"),FALSE))</f>
        <v>0</v>
      </c>
      <c r="AF136">
        <f ca="1">IFERROR(Table_CapTable_FY_M[[#This Row],[Monthly_Value]]/Table_CapTable_FY_M[[#This Row],[Price Per Share Last Round]],"")</f>
        <v>0</v>
      </c>
      <c r="AG136">
        <f ca="1">+SUMIFS(Investors_Monthly[Shares Calculated],Investors_Monthly[EO_InjectionStartDate],Table_CapTable_FY_M[[#This Row],[FY_M EODate]])</f>
        <v>0</v>
      </c>
      <c r="AH136" s="30" t="e">
        <f ca="1">SUM($AC$91:$AF136)</f>
        <v>#VALUE!</v>
      </c>
      <c r="AI136">
        <f ca="1">Table_CapTable_FY_M[[#This Row],[Monthly_Value]]+Table_CapTable_FY_M[[#This Row],[Operations Net]]+Table_CapTable_FY_M[[#This Row],[Value In Reserves]]+Table_CapTable_FY_M[[#This Row],[IP in Round]]+Table_CapTable_FY_M[[#This Row],[Assets In Round]]</f>
        <v>19000000.000000004</v>
      </c>
      <c r="AJ136">
        <f ca="1">Table_CapTable_FY_M[[#This Row],[Share Price In Position]]/(Table_CapTable_FY_M[[#This Row],[Share Price In Position]]+Table_CapTable_FY_M[[#This Row],[Share Price Without Position]])</f>
        <v>5.263157617728546E-8</v>
      </c>
      <c r="AK136" t="s">
        <v>389</v>
      </c>
    </row>
    <row r="137" spans="2:37" x14ac:dyDescent="0.25">
      <c r="B137" t="s">
        <v>145</v>
      </c>
      <c r="C137" s="41"/>
      <c r="D137" s="41" cm="1">
        <f t="array" aca="1" ref="D137" ca="1">INDIRECT(Table_CapTable_FY_M[[#This Row],[FY_M Tag]],)</f>
        <v>46692</v>
      </c>
      <c r="E137" s="41">
        <f ca="1">EOMONTH(Table_CapTable_FY_M[[#This Row],[FY_M Date]],0)</f>
        <v>46721</v>
      </c>
      <c r="I137"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37" s="30">
        <f ca="1">Table_CapTable_FY_M[[#This Row],[Operations Net]]+IF(ISNUMBER(J136),J136,)+Table_CapTable_FY_M[[#This Row],[Net Capital Change]]</f>
        <v>1</v>
      </c>
      <c r="K137" s="30">
        <f ca="1">Table_CapTable_FY_M[[#This Row],[Capital Investment Net Change]]+Table_CapTable_FY_M[[#This Row],[Operations Net]]</f>
        <v>0</v>
      </c>
      <c r="M137">
        <f>IF(ISNUMBER(Table_CapTable_FY_M[[#This Row],[Net Shares]]),Table_CapTable_FY_M[[#This Row],[Net Shares]],M136)</f>
        <v>1200000</v>
      </c>
      <c r="N137">
        <f ca="1">IF(ISNUMBER(Table_CapTable_FY_M[[#This Row],[Set Stock Price]]),Table_CapTable_FY_M[[#This Row],[Set Stock Price]],S136)</f>
        <v>8.3333333333333333E-7</v>
      </c>
      <c r="O137" s="52">
        <f ca="1">IF(ISNUMBER(O136),O136,)+SUMIF(Investors_Once[EOMonth],Table_CapTable_FY_M[[#This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37" s="52">
        <f ca="1">IF(ISNUMBER(P136),P136,)+SUMIF(Investors_Once[EOMonth],Table_CapTable_FY_M[[#This Row],[FY_M EODate]],Investors_Once[Active Investor IP Value Created Equity])</f>
        <v>3.9813130570109934E-9</v>
      </c>
      <c r="Q137" s="52">
        <f ca="1">IF(ISNUMBER(Q136),Q136,)+SUMIF(Investors_Once[EOMonth],Table_CapTable_FY_M[[#This Row],[FY_M EODate]],Investors_Once[Sweat Equity IP Value Contributed(alternative to Salary)])</f>
        <v>0</v>
      </c>
      <c r="R137" s="52">
        <f ca="1">IF(ISNUMBER(R136),R136,)+SUMIF(Investors_Once[EOMonth],Table_CapTable_FY_M[[#This Row],[FY_M EODate]],Investors_Once[Reserve Value Without Position])</f>
        <v>19000000</v>
      </c>
      <c r="S137" s="52">
        <f ca="1">(Table_CapTable_FY_M[[#This Row],[Post Cycle Share Price Value With Position]])/Table_CapTable_FY_M[[#This Row],[Shares Calculated]]</f>
        <v>8.3333333333333333E-7</v>
      </c>
      <c r="T137" s="30">
        <f ca="1">(Table_CapTable_FY_M[[#This Row],[Post Cycle Share Price Value With Position]]+Table_CapTable_FY_M[[#This Row],[Post Cycle Share Price Value Without Position]])/Table_CapTable_FY_M[[#This Row],[Shares Calculated]]</f>
        <v>15.83333416666667</v>
      </c>
      <c r="U137" s="30">
        <f ca="1">(Table_CapTable_FY_M[[#This Row],[Capital In Round]]+Table_CapTable_FY_M[[#This Row],[Assets In Round]])</f>
        <v>1</v>
      </c>
      <c r="V137" s="30">
        <f ca="1">(Table_CapTable_FY_M[[#This Row],[Post Cycle Share Price Value Without Position]])/Table_CapTable_FY_M[[#This Row],[Shares Calculated]]</f>
        <v>15.833333333333336</v>
      </c>
      <c r="W137" s="30">
        <f ca="1">(Table_CapTable_FY_M[[#This Row],[IP in Round]]+Table_CapTable_FY_M[[#This Row],[Value In Reserves]])+Table_CapTable_FY_M[[#This Row],[Labor (sweat Equity)]]</f>
        <v>19000000.000000004</v>
      </c>
      <c r="X137">
        <f ca="1">SUMIF(Investors_Once[EOMonth],Table_CapTable_FY_M[[#This Row],[FY_M EODate]],Investors_Once[Operations Net])</f>
        <v>0</v>
      </c>
      <c r="Y137" s="30">
        <f ca="1">Table_CapTable_FY_M[[#This Row],[Post Cycle Share Price Value With Position]]+Table_CapTable_FY_M[[#This Row],[Post Cycle Share Price Value Without Position]]</f>
        <v>19000001.000000004</v>
      </c>
      <c r="AC137" s="30" t="e">
        <f ca="1">SUMIFS(Investors_Once[Shares Calculated by Capital Injection/Sales In Current Round],Investors_Once[EOMonth],Table_CapTable_FY_M[[#This Row],[FY_M EODate]])+SUMIFS(Investors_Monthly[],Investors_Once[EOMonth],Table_CapTable_FY_M[[#This Row],[FY_M EODate]])</f>
        <v>#VALUE!</v>
      </c>
      <c r="AD137">
        <f ca="1">+SUMIFS(Investors_Once[Shares Calculated Partner Equity in Current Round],Investors_Once[EOMonth],Table_CapTable_FY_M[[#This Row],[FY_M EODate]])</f>
        <v>0</v>
      </c>
      <c r="AE137">
        <f ca="1">SUM(INDIRECT(_xlfn.CONCAT("Investors_Monthly","[",Table_CapTable_FY_M[[#This Row],[FY_M Tag]],"]"),FALSE))</f>
        <v>0</v>
      </c>
      <c r="AF137">
        <f ca="1">IFERROR(Table_CapTable_FY_M[[#This Row],[Monthly_Value]]/Table_CapTable_FY_M[[#This Row],[Price Per Share Last Round]],"")</f>
        <v>0</v>
      </c>
      <c r="AG137">
        <f ca="1">+SUMIFS(Investors_Monthly[Shares Calculated],Investors_Monthly[EO_InjectionStartDate],Table_CapTable_FY_M[[#This Row],[FY_M EODate]])</f>
        <v>0</v>
      </c>
      <c r="AH137" s="30" t="e">
        <f ca="1">SUM($AC$91:$AF137)</f>
        <v>#VALUE!</v>
      </c>
      <c r="AI137">
        <f ca="1">Table_CapTable_FY_M[[#This Row],[Monthly_Value]]+Table_CapTable_FY_M[[#This Row],[Operations Net]]+Table_CapTable_FY_M[[#This Row],[Value In Reserves]]+Table_CapTable_FY_M[[#This Row],[IP in Round]]+Table_CapTable_FY_M[[#This Row],[Assets In Round]]</f>
        <v>19000000.000000004</v>
      </c>
      <c r="AJ137">
        <f ca="1">Table_CapTable_FY_M[[#This Row],[Share Price In Position]]/(Table_CapTable_FY_M[[#This Row],[Share Price In Position]]+Table_CapTable_FY_M[[#This Row],[Share Price Without Position]])</f>
        <v>5.263157617728546E-8</v>
      </c>
      <c r="AK137" t="s">
        <v>390</v>
      </c>
    </row>
    <row r="138" spans="2:37" x14ac:dyDescent="0.25">
      <c r="B138" t="s">
        <v>146</v>
      </c>
      <c r="C138" s="41"/>
      <c r="D138" s="41" cm="1">
        <f t="array" aca="1" ref="D138" ca="1">INDIRECT(Table_CapTable_FY_M[[#This Row],[FY_M Tag]],)</f>
        <v>46722</v>
      </c>
      <c r="E138" s="41">
        <f ca="1">EOMONTH(Table_CapTable_FY_M[[#This Row],[FY_M Date]],0)</f>
        <v>46752</v>
      </c>
      <c r="I138"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38" s="30">
        <f ca="1">Table_CapTable_FY_M[[#This Row],[Operations Net]]+IF(ISNUMBER(J137),J137,)+Table_CapTable_FY_M[[#This Row],[Net Capital Change]]</f>
        <v>1</v>
      </c>
      <c r="K138" s="30">
        <f ca="1">Table_CapTable_FY_M[[#This Row],[Capital Investment Net Change]]+Table_CapTable_FY_M[[#This Row],[Operations Net]]</f>
        <v>0</v>
      </c>
      <c r="M138">
        <f>IF(ISNUMBER(Table_CapTable_FY_M[[#This Row],[Net Shares]]),Table_CapTable_FY_M[[#This Row],[Net Shares]],M137)</f>
        <v>1200000</v>
      </c>
      <c r="N138">
        <f ca="1">IF(ISNUMBER(Table_CapTable_FY_M[[#This Row],[Set Stock Price]]),Table_CapTable_FY_M[[#This Row],[Set Stock Price]],S137)</f>
        <v>8.3333333333333333E-7</v>
      </c>
      <c r="O138" s="52">
        <f ca="1">IF(ISNUMBER(O137),O137,)+SUMIF(Investors_Once[EOMonth],Table_CapTable_FY_M[[#This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38" s="52">
        <f ca="1">IF(ISNUMBER(P137),P137,)+SUMIF(Investors_Once[EOMonth],Table_CapTable_FY_M[[#This Row],[FY_M EODate]],Investors_Once[Active Investor IP Value Created Equity])</f>
        <v>3.9813130570109934E-9</v>
      </c>
      <c r="Q138" s="52">
        <f ca="1">IF(ISNUMBER(Q137),Q137,)+SUMIF(Investors_Once[EOMonth],Table_CapTable_FY_M[[#This Row],[FY_M EODate]],Investors_Once[Sweat Equity IP Value Contributed(alternative to Salary)])</f>
        <v>0</v>
      </c>
      <c r="R138" s="52">
        <f ca="1">IF(ISNUMBER(R137),R137,)+SUMIF(Investors_Once[EOMonth],Table_CapTable_FY_M[[#This Row],[FY_M EODate]],Investors_Once[Reserve Value Without Position])</f>
        <v>19000000</v>
      </c>
      <c r="S138" s="52">
        <f ca="1">(Table_CapTable_FY_M[[#This Row],[Post Cycle Share Price Value With Position]])/Table_CapTable_FY_M[[#This Row],[Shares Calculated]]</f>
        <v>8.3333333333333333E-7</v>
      </c>
      <c r="T138" s="30">
        <f ca="1">(Table_CapTable_FY_M[[#This Row],[Post Cycle Share Price Value With Position]]+Table_CapTable_FY_M[[#This Row],[Post Cycle Share Price Value Without Position]])/Table_CapTable_FY_M[[#This Row],[Shares Calculated]]</f>
        <v>15.83333416666667</v>
      </c>
      <c r="U138" s="30">
        <f ca="1">(Table_CapTable_FY_M[[#This Row],[Capital In Round]]+Table_CapTable_FY_M[[#This Row],[Assets In Round]])</f>
        <v>1</v>
      </c>
      <c r="V138" s="30">
        <f ca="1">(Table_CapTable_FY_M[[#This Row],[Post Cycle Share Price Value Without Position]])/Table_CapTable_FY_M[[#This Row],[Shares Calculated]]</f>
        <v>15.833333333333336</v>
      </c>
      <c r="W138" s="30">
        <f ca="1">(Table_CapTable_FY_M[[#This Row],[IP in Round]]+Table_CapTable_FY_M[[#This Row],[Value In Reserves]])+Table_CapTable_FY_M[[#This Row],[Labor (sweat Equity)]]</f>
        <v>19000000.000000004</v>
      </c>
      <c r="X138">
        <f ca="1">SUMIF(Investors_Once[EOMonth],Table_CapTable_FY_M[[#This Row],[FY_M EODate]],Investors_Once[Operations Net])</f>
        <v>0</v>
      </c>
      <c r="Y138" s="30">
        <f ca="1">Table_CapTable_FY_M[[#This Row],[Post Cycle Share Price Value With Position]]+Table_CapTable_FY_M[[#This Row],[Post Cycle Share Price Value Without Position]]</f>
        <v>19000001.000000004</v>
      </c>
      <c r="AC138" s="30" t="e">
        <f ca="1">SUMIFS(Investors_Once[Shares Calculated by Capital Injection/Sales In Current Round],Investors_Once[EOMonth],Table_CapTable_FY_M[[#This Row],[FY_M EODate]])+SUMIFS(Investors_Monthly[],Investors_Once[EOMonth],Table_CapTable_FY_M[[#This Row],[FY_M EODate]])</f>
        <v>#VALUE!</v>
      </c>
      <c r="AD138">
        <f ca="1">+SUMIFS(Investors_Once[Shares Calculated Partner Equity in Current Round],Investors_Once[EOMonth],Table_CapTable_FY_M[[#This Row],[FY_M EODate]])</f>
        <v>0</v>
      </c>
      <c r="AE138">
        <f ca="1">SUM(INDIRECT(_xlfn.CONCAT("Investors_Monthly","[",Table_CapTable_FY_M[[#This Row],[FY_M Tag]],"]"),FALSE))</f>
        <v>0</v>
      </c>
      <c r="AF138">
        <f ca="1">IFERROR(Table_CapTable_FY_M[[#This Row],[Monthly_Value]]/Table_CapTable_FY_M[[#This Row],[Price Per Share Last Round]],"")</f>
        <v>0</v>
      </c>
      <c r="AG138">
        <f ca="1">+SUMIFS(Investors_Monthly[Shares Calculated],Investors_Monthly[EO_InjectionStartDate],Table_CapTable_FY_M[[#This Row],[FY_M EODate]])</f>
        <v>0</v>
      </c>
      <c r="AH138" s="30" t="e">
        <f ca="1">SUM($AC$91:$AF138)</f>
        <v>#VALUE!</v>
      </c>
      <c r="AI138">
        <f ca="1">Table_CapTable_FY_M[[#This Row],[Monthly_Value]]+Table_CapTable_FY_M[[#This Row],[Operations Net]]+Table_CapTable_FY_M[[#This Row],[Value In Reserves]]+Table_CapTable_FY_M[[#This Row],[IP in Round]]+Table_CapTable_FY_M[[#This Row],[Assets In Round]]</f>
        <v>19000000.000000004</v>
      </c>
      <c r="AJ138">
        <f ca="1">Table_CapTable_FY_M[[#This Row],[Share Price In Position]]/(Table_CapTable_FY_M[[#This Row],[Share Price In Position]]+Table_CapTable_FY_M[[#This Row],[Share Price Without Position]])</f>
        <v>5.263157617728546E-8</v>
      </c>
      <c r="AK138" t="s">
        <v>391</v>
      </c>
    </row>
    <row r="139" spans="2:37" x14ac:dyDescent="0.25">
      <c r="B139" t="s">
        <v>192</v>
      </c>
      <c r="C139" s="41"/>
      <c r="D139" s="41" cm="1">
        <f t="array" aca="1" ref="D139" ca="1">INDIRECT(Table_CapTable_FY_M[[#This Row],[FY_M Tag]],)</f>
        <v>46753</v>
      </c>
      <c r="E139" s="41">
        <f ca="1">EOMONTH(Table_CapTable_FY_M[[#This Row],[FY_M Date]],0)</f>
        <v>46783</v>
      </c>
      <c r="I139"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39" s="30">
        <f ca="1">Table_CapTable_FY_M[[#This Row],[Operations Net]]+IF(ISNUMBER(J138),J138,)+Table_CapTable_FY_M[[#This Row],[Net Capital Change]]</f>
        <v>1</v>
      </c>
      <c r="K139" s="30">
        <f ca="1">Table_CapTable_FY_M[[#This Row],[Capital Investment Net Change]]+Table_CapTable_FY_M[[#This Row],[Operations Net]]</f>
        <v>0</v>
      </c>
      <c r="M139">
        <f>IF(ISNUMBER(Table_CapTable_FY_M[[#This Row],[Net Shares]]),Table_CapTable_FY_M[[#This Row],[Net Shares]],M138)</f>
        <v>1200000</v>
      </c>
      <c r="N139">
        <f ca="1">IF(ISNUMBER(Table_CapTable_FY_M[[#This Row],[Set Stock Price]]),Table_CapTable_FY_M[[#This Row],[Set Stock Price]],S138)</f>
        <v>8.3333333333333333E-7</v>
      </c>
      <c r="O139" s="52">
        <f ca="1">IF(ISNUMBER(O138),O138,)+SUMIF(Investors_Once[EOMonth],Table_CapTable_FY_M[[#This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39" s="52">
        <f ca="1">IF(ISNUMBER(P138),P138,)+SUMIF(Investors_Once[EOMonth],Table_CapTable_FY_M[[#This Row],[FY_M EODate]],Investors_Once[Active Investor IP Value Created Equity])</f>
        <v>3.9813130570109934E-9</v>
      </c>
      <c r="Q139" s="52">
        <f ca="1">IF(ISNUMBER(Q138),Q138,)+SUMIF(Investors_Once[EOMonth],Table_CapTable_FY_M[[#This Row],[FY_M EODate]],Investors_Once[Sweat Equity IP Value Contributed(alternative to Salary)])</f>
        <v>0</v>
      </c>
      <c r="R139" s="52">
        <f ca="1">IF(ISNUMBER(R138),R138,)+SUMIF(Investors_Once[EOMonth],Table_CapTable_FY_M[[#This Row],[FY_M EODate]],Investors_Once[Reserve Value Without Position])</f>
        <v>19000000</v>
      </c>
      <c r="S139" s="52">
        <f ca="1">(Table_CapTable_FY_M[[#This Row],[Post Cycle Share Price Value With Position]])/Table_CapTable_FY_M[[#This Row],[Shares Calculated]]</f>
        <v>8.3333333333333333E-7</v>
      </c>
      <c r="T139" s="30">
        <f ca="1">(Table_CapTable_FY_M[[#This Row],[Post Cycle Share Price Value With Position]]+Table_CapTable_FY_M[[#This Row],[Post Cycle Share Price Value Without Position]])/Table_CapTable_FY_M[[#This Row],[Shares Calculated]]</f>
        <v>15.83333416666667</v>
      </c>
      <c r="U139" s="30">
        <f ca="1">(Table_CapTable_FY_M[[#This Row],[Capital In Round]]+Table_CapTable_FY_M[[#This Row],[Assets In Round]])</f>
        <v>1</v>
      </c>
      <c r="V139" s="30">
        <f ca="1">(Table_CapTable_FY_M[[#This Row],[Post Cycle Share Price Value Without Position]])/Table_CapTable_FY_M[[#This Row],[Shares Calculated]]</f>
        <v>15.833333333333336</v>
      </c>
      <c r="W139" s="30">
        <f ca="1">(Table_CapTable_FY_M[[#This Row],[IP in Round]]+Table_CapTable_FY_M[[#This Row],[Value In Reserves]])+Table_CapTable_FY_M[[#This Row],[Labor (sweat Equity)]]</f>
        <v>19000000.000000004</v>
      </c>
      <c r="X139">
        <f ca="1">SUMIF(Investors_Once[EOMonth],Table_CapTable_FY_M[[#This Row],[FY_M EODate]],Investors_Once[Operations Net])</f>
        <v>0</v>
      </c>
      <c r="Y139" s="30">
        <f ca="1">Table_CapTable_FY_M[[#This Row],[Post Cycle Share Price Value With Position]]+Table_CapTable_FY_M[[#This Row],[Post Cycle Share Price Value Without Position]]</f>
        <v>19000001.000000004</v>
      </c>
      <c r="AC139" s="30" t="e">
        <f ca="1">SUMIFS(Investors_Once[Shares Calculated by Capital Injection/Sales In Current Round],Investors_Once[EOMonth],Table_CapTable_FY_M[[#This Row],[FY_M EODate]])+SUMIFS(Investors_Monthly[],Investors_Once[EOMonth],Table_CapTable_FY_M[[#This Row],[FY_M EODate]])</f>
        <v>#VALUE!</v>
      </c>
      <c r="AD139">
        <f ca="1">+SUMIFS(Investors_Once[Shares Calculated Partner Equity in Current Round],Investors_Once[EOMonth],Table_CapTable_FY_M[[#This Row],[FY_M EODate]])</f>
        <v>0</v>
      </c>
      <c r="AE139">
        <f ca="1">SUM(INDIRECT(_xlfn.CONCAT("Investors_Monthly","[",Table_CapTable_FY_M[[#This Row],[FY_M Tag]],"]"),FALSE))</f>
        <v>0</v>
      </c>
      <c r="AF139">
        <f ca="1">IFERROR(Table_CapTable_FY_M[[#This Row],[Monthly_Value]]/Table_CapTable_FY_M[[#This Row],[Price Per Share Last Round]],"")</f>
        <v>0</v>
      </c>
      <c r="AG139">
        <f ca="1">+SUMIFS(Investors_Monthly[Shares Calculated],Investors_Monthly[EO_InjectionStartDate],Table_CapTable_FY_M[[#This Row],[FY_M EODate]])</f>
        <v>0</v>
      </c>
      <c r="AH139" s="30" t="e">
        <f ca="1">SUM($AC$91:$AF139)</f>
        <v>#VALUE!</v>
      </c>
      <c r="AI139">
        <f ca="1">Table_CapTable_FY_M[[#This Row],[Monthly_Value]]+Table_CapTable_FY_M[[#This Row],[Operations Net]]+Table_CapTable_FY_M[[#This Row],[Value In Reserves]]+Table_CapTable_FY_M[[#This Row],[IP in Round]]+Table_CapTable_FY_M[[#This Row],[Assets In Round]]</f>
        <v>19000000.000000004</v>
      </c>
      <c r="AJ139">
        <f ca="1">Table_CapTable_FY_M[[#This Row],[Share Price In Position]]/(Table_CapTable_FY_M[[#This Row],[Share Price In Position]]+Table_CapTable_FY_M[[#This Row],[Share Price Without Position]])</f>
        <v>5.263157617728546E-8</v>
      </c>
      <c r="AK139" t="s">
        <v>392</v>
      </c>
    </row>
    <row r="140" spans="2:37" x14ac:dyDescent="0.25">
      <c r="B140" t="s">
        <v>147</v>
      </c>
      <c r="C140" s="41"/>
      <c r="D140" s="41" cm="1">
        <f t="array" aca="1" ref="D140" ca="1">INDIRECT(Table_CapTable_FY_M[[#This Row],[FY_M Tag]],)</f>
        <v>46784</v>
      </c>
      <c r="E140" s="41">
        <f ca="1">EOMONTH(Table_CapTable_FY_M[[#This Row],[FY_M Date]],0)</f>
        <v>46812</v>
      </c>
      <c r="I140"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40" s="30">
        <f ca="1">Table_CapTable_FY_M[[#This Row],[Operations Net]]+IF(ISNUMBER(J139),J139,)+Table_CapTable_FY_M[[#This Row],[Net Capital Change]]</f>
        <v>1</v>
      </c>
      <c r="K140" s="30">
        <f ca="1">Table_CapTable_FY_M[[#This Row],[Capital Investment Net Change]]+Table_CapTable_FY_M[[#This Row],[Operations Net]]</f>
        <v>0</v>
      </c>
      <c r="M140">
        <f>IF(ISNUMBER(Table_CapTable_FY_M[[#This Row],[Net Shares]]),Table_CapTable_FY_M[[#This Row],[Net Shares]],M139)</f>
        <v>1200000</v>
      </c>
      <c r="N140">
        <f ca="1">IF(ISNUMBER(Table_CapTable_FY_M[[#This Row],[Set Stock Price]]),Table_CapTable_FY_M[[#This Row],[Set Stock Price]],S139)</f>
        <v>8.3333333333333333E-7</v>
      </c>
      <c r="O140" s="52">
        <f ca="1">IF(ISNUMBER(O139),O139,)+SUMIF(Investors_Once[EOMonth],Table_CapTable_FY_M[[#This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40" s="52">
        <f ca="1">IF(ISNUMBER(P139),P139,)+SUMIF(Investors_Once[EOMonth],Table_CapTable_FY_M[[#This Row],[FY_M EODate]],Investors_Once[Active Investor IP Value Created Equity])</f>
        <v>3.9813130570109934E-9</v>
      </c>
      <c r="Q140" s="52">
        <f ca="1">IF(ISNUMBER(Q139),Q139,)+SUMIF(Investors_Once[EOMonth],Table_CapTable_FY_M[[#This Row],[FY_M EODate]],Investors_Once[Sweat Equity IP Value Contributed(alternative to Salary)])</f>
        <v>0</v>
      </c>
      <c r="R140" s="52">
        <f ca="1">IF(ISNUMBER(R139),R139,)+SUMIF(Investors_Once[EOMonth],Table_CapTable_FY_M[[#This Row],[FY_M EODate]],Investors_Once[Reserve Value Without Position])</f>
        <v>19000000</v>
      </c>
      <c r="S140" s="52">
        <f ca="1">(Table_CapTable_FY_M[[#This Row],[Post Cycle Share Price Value With Position]])/Table_CapTable_FY_M[[#This Row],[Shares Calculated]]</f>
        <v>8.3333333333333333E-7</v>
      </c>
      <c r="T140" s="30">
        <f ca="1">(Table_CapTable_FY_M[[#This Row],[Post Cycle Share Price Value With Position]]+Table_CapTable_FY_M[[#This Row],[Post Cycle Share Price Value Without Position]])/Table_CapTable_FY_M[[#This Row],[Shares Calculated]]</f>
        <v>15.83333416666667</v>
      </c>
      <c r="U140" s="30">
        <f ca="1">(Table_CapTable_FY_M[[#This Row],[Capital In Round]]+Table_CapTable_FY_M[[#This Row],[Assets In Round]])</f>
        <v>1</v>
      </c>
      <c r="V140" s="30">
        <f ca="1">(Table_CapTable_FY_M[[#This Row],[Post Cycle Share Price Value Without Position]])/Table_CapTable_FY_M[[#This Row],[Shares Calculated]]</f>
        <v>15.833333333333336</v>
      </c>
      <c r="W140" s="30">
        <f ca="1">(Table_CapTable_FY_M[[#This Row],[IP in Round]]+Table_CapTable_FY_M[[#This Row],[Value In Reserves]])+Table_CapTable_FY_M[[#This Row],[Labor (sweat Equity)]]</f>
        <v>19000000.000000004</v>
      </c>
      <c r="X140">
        <f ca="1">SUMIF(Investors_Once[EOMonth],Table_CapTable_FY_M[[#This Row],[FY_M EODate]],Investors_Once[Operations Net])</f>
        <v>0</v>
      </c>
      <c r="Y140" s="30">
        <f ca="1">Table_CapTable_FY_M[[#This Row],[Post Cycle Share Price Value With Position]]+Table_CapTable_FY_M[[#This Row],[Post Cycle Share Price Value Without Position]]</f>
        <v>19000001.000000004</v>
      </c>
      <c r="AC140" s="30" t="e">
        <f ca="1">SUMIFS(Investors_Once[Shares Calculated by Capital Injection/Sales In Current Round],Investors_Once[EOMonth],Table_CapTable_FY_M[[#This Row],[FY_M EODate]])+SUMIFS(Investors_Monthly[],Investors_Once[EOMonth],Table_CapTable_FY_M[[#This Row],[FY_M EODate]])</f>
        <v>#VALUE!</v>
      </c>
      <c r="AD140">
        <f ca="1">+SUMIFS(Investors_Once[Shares Calculated Partner Equity in Current Round],Investors_Once[EOMonth],Table_CapTable_FY_M[[#This Row],[FY_M EODate]])</f>
        <v>0</v>
      </c>
      <c r="AE140">
        <f ca="1">SUM(INDIRECT(_xlfn.CONCAT("Investors_Monthly","[",Table_CapTable_FY_M[[#This Row],[FY_M Tag]],"]"),FALSE))</f>
        <v>0</v>
      </c>
      <c r="AF140">
        <f ca="1">IFERROR(Table_CapTable_FY_M[[#This Row],[Monthly_Value]]/Table_CapTable_FY_M[[#This Row],[Price Per Share Last Round]],"")</f>
        <v>0</v>
      </c>
      <c r="AG140">
        <f ca="1">+SUMIFS(Investors_Monthly[Shares Calculated],Investors_Monthly[EO_InjectionStartDate],Table_CapTable_FY_M[[#This Row],[FY_M EODate]])</f>
        <v>0</v>
      </c>
      <c r="AH140" s="30" t="e">
        <f ca="1">SUM($AC$91:$AF140)</f>
        <v>#VALUE!</v>
      </c>
      <c r="AI140">
        <f ca="1">Table_CapTable_FY_M[[#This Row],[Monthly_Value]]+Table_CapTable_FY_M[[#This Row],[Operations Net]]+Table_CapTable_FY_M[[#This Row],[Value In Reserves]]+Table_CapTable_FY_M[[#This Row],[IP in Round]]+Table_CapTable_FY_M[[#This Row],[Assets In Round]]</f>
        <v>19000000.000000004</v>
      </c>
      <c r="AJ140">
        <f ca="1">Table_CapTable_FY_M[[#This Row],[Share Price In Position]]/(Table_CapTable_FY_M[[#This Row],[Share Price In Position]]+Table_CapTable_FY_M[[#This Row],[Share Price Without Position]])</f>
        <v>5.263157617728546E-8</v>
      </c>
      <c r="AK140" t="s">
        <v>393</v>
      </c>
    </row>
    <row r="141" spans="2:37" x14ac:dyDescent="0.25">
      <c r="B141" t="s">
        <v>148</v>
      </c>
      <c r="C141" s="41"/>
      <c r="D141" s="41" cm="1">
        <f t="array" aca="1" ref="D141" ca="1">INDIRECT(Table_CapTable_FY_M[[#This Row],[FY_M Tag]],)</f>
        <v>46813</v>
      </c>
      <c r="E141" s="41">
        <f ca="1">EOMONTH(Table_CapTable_FY_M[[#This Row],[FY_M Date]],0)</f>
        <v>46843</v>
      </c>
      <c r="I141"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41" s="30">
        <f ca="1">Table_CapTable_FY_M[[#This Row],[Operations Net]]+IF(ISNUMBER(J140),J140,)+Table_CapTable_FY_M[[#This Row],[Net Capital Change]]</f>
        <v>1</v>
      </c>
      <c r="K141" s="30">
        <f ca="1">Table_CapTable_FY_M[[#This Row],[Capital Investment Net Change]]+Table_CapTable_FY_M[[#This Row],[Operations Net]]</f>
        <v>0</v>
      </c>
      <c r="M141">
        <f>IF(ISNUMBER(Table_CapTable_FY_M[[#This Row],[Net Shares]]),Table_CapTable_FY_M[[#This Row],[Net Shares]],M140)</f>
        <v>1200000</v>
      </c>
      <c r="N141">
        <f ca="1">IF(ISNUMBER(Table_CapTable_FY_M[[#This Row],[Set Stock Price]]),Table_CapTable_FY_M[[#This Row],[Set Stock Price]],S140)</f>
        <v>8.3333333333333333E-7</v>
      </c>
      <c r="O141" s="52">
        <f ca="1">IF(ISNUMBER(O140),O140,)+SUMIF(Investors_Once[EOMonth],Table_CapTable_FY_M[[#This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41" s="52">
        <f ca="1">IF(ISNUMBER(P140),P140,)+SUMIF(Investors_Once[EOMonth],Table_CapTable_FY_M[[#This Row],[FY_M EODate]],Investors_Once[Active Investor IP Value Created Equity])</f>
        <v>3.9813130570109934E-9</v>
      </c>
      <c r="Q141" s="52">
        <f ca="1">IF(ISNUMBER(Q140),Q140,)+SUMIF(Investors_Once[EOMonth],Table_CapTable_FY_M[[#This Row],[FY_M EODate]],Investors_Once[Sweat Equity IP Value Contributed(alternative to Salary)])</f>
        <v>0</v>
      </c>
      <c r="R141" s="52">
        <f ca="1">IF(ISNUMBER(R140),R140,)+SUMIF(Investors_Once[EOMonth],Table_CapTable_FY_M[[#This Row],[FY_M EODate]],Investors_Once[Reserve Value Without Position])</f>
        <v>19000000</v>
      </c>
      <c r="S141" s="52">
        <f ca="1">(Table_CapTable_FY_M[[#This Row],[Post Cycle Share Price Value With Position]])/Table_CapTable_FY_M[[#This Row],[Shares Calculated]]</f>
        <v>8.3333333333333333E-7</v>
      </c>
      <c r="T141" s="30">
        <f ca="1">(Table_CapTable_FY_M[[#This Row],[Post Cycle Share Price Value With Position]]+Table_CapTable_FY_M[[#This Row],[Post Cycle Share Price Value Without Position]])/Table_CapTable_FY_M[[#This Row],[Shares Calculated]]</f>
        <v>15.83333416666667</v>
      </c>
      <c r="U141" s="30">
        <f ca="1">(Table_CapTable_FY_M[[#This Row],[Capital In Round]]+Table_CapTable_FY_M[[#This Row],[Assets In Round]])</f>
        <v>1</v>
      </c>
      <c r="V141" s="30">
        <f ca="1">(Table_CapTable_FY_M[[#This Row],[Post Cycle Share Price Value Without Position]])/Table_CapTable_FY_M[[#This Row],[Shares Calculated]]</f>
        <v>15.833333333333336</v>
      </c>
      <c r="W141" s="30">
        <f ca="1">(Table_CapTable_FY_M[[#This Row],[IP in Round]]+Table_CapTable_FY_M[[#This Row],[Value In Reserves]])+Table_CapTable_FY_M[[#This Row],[Labor (sweat Equity)]]</f>
        <v>19000000.000000004</v>
      </c>
      <c r="X141">
        <f ca="1">SUMIF(Investors_Once[EOMonth],Table_CapTable_FY_M[[#This Row],[FY_M EODate]],Investors_Once[Operations Net])</f>
        <v>0</v>
      </c>
      <c r="Y141" s="30">
        <f ca="1">Table_CapTable_FY_M[[#This Row],[Post Cycle Share Price Value With Position]]+Table_CapTable_FY_M[[#This Row],[Post Cycle Share Price Value Without Position]]</f>
        <v>19000001.000000004</v>
      </c>
      <c r="AC141" s="30" t="e">
        <f ca="1">SUMIFS(Investors_Once[Shares Calculated by Capital Injection/Sales In Current Round],Investors_Once[EOMonth],Table_CapTable_FY_M[[#This Row],[FY_M EODate]])+SUMIFS(Investors_Monthly[],Investors_Once[EOMonth],Table_CapTable_FY_M[[#This Row],[FY_M EODate]])</f>
        <v>#VALUE!</v>
      </c>
      <c r="AD141">
        <f ca="1">+SUMIFS(Investors_Once[Shares Calculated Partner Equity in Current Round],Investors_Once[EOMonth],Table_CapTable_FY_M[[#This Row],[FY_M EODate]])</f>
        <v>0</v>
      </c>
      <c r="AE141">
        <f ca="1">SUM(INDIRECT(_xlfn.CONCAT("Investors_Monthly","[",Table_CapTable_FY_M[[#This Row],[FY_M Tag]],"]"),FALSE))</f>
        <v>0</v>
      </c>
      <c r="AF141">
        <f ca="1">IFERROR(Table_CapTable_FY_M[[#This Row],[Monthly_Value]]/Table_CapTable_FY_M[[#This Row],[Price Per Share Last Round]],"")</f>
        <v>0</v>
      </c>
      <c r="AG141">
        <f ca="1">+SUMIFS(Investors_Monthly[Shares Calculated],Investors_Monthly[EO_InjectionStartDate],Table_CapTable_FY_M[[#This Row],[FY_M EODate]])</f>
        <v>0</v>
      </c>
      <c r="AH141" s="30" t="e">
        <f ca="1">SUM($AC$91:$AF141)</f>
        <v>#VALUE!</v>
      </c>
      <c r="AI141">
        <f ca="1">Table_CapTable_FY_M[[#This Row],[Monthly_Value]]+Table_CapTable_FY_M[[#This Row],[Operations Net]]+Table_CapTable_FY_M[[#This Row],[Value In Reserves]]+Table_CapTable_FY_M[[#This Row],[IP in Round]]+Table_CapTable_FY_M[[#This Row],[Assets In Round]]</f>
        <v>19000000.000000004</v>
      </c>
      <c r="AJ141">
        <f ca="1">Table_CapTable_FY_M[[#This Row],[Share Price In Position]]/(Table_CapTable_FY_M[[#This Row],[Share Price In Position]]+Table_CapTable_FY_M[[#This Row],[Share Price Without Position]])</f>
        <v>5.263157617728546E-8</v>
      </c>
      <c r="AK141" t="s">
        <v>394</v>
      </c>
    </row>
    <row r="142" spans="2:37" x14ac:dyDescent="0.25">
      <c r="B142" t="s">
        <v>149</v>
      </c>
      <c r="C142" s="41"/>
      <c r="D142" s="41" cm="1">
        <f t="array" aca="1" ref="D142" ca="1">INDIRECT(Table_CapTable_FY_M[[#This Row],[FY_M Tag]],)</f>
        <v>46844</v>
      </c>
      <c r="E142" s="41">
        <f ca="1">EOMONTH(Table_CapTable_FY_M[[#This Row],[FY_M Date]],0)</f>
        <v>46873</v>
      </c>
      <c r="I142"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42" s="30">
        <f ca="1">Table_CapTable_FY_M[[#This Row],[Operations Net]]+IF(ISNUMBER(J141),J141,)+Table_CapTable_FY_M[[#This Row],[Net Capital Change]]</f>
        <v>1</v>
      </c>
      <c r="K142" s="30">
        <f ca="1">Table_CapTable_FY_M[[#This Row],[Capital Investment Net Change]]+Table_CapTable_FY_M[[#This Row],[Operations Net]]</f>
        <v>0</v>
      </c>
      <c r="M142">
        <f>IF(ISNUMBER(Table_CapTable_FY_M[[#This Row],[Net Shares]]),Table_CapTable_FY_M[[#This Row],[Net Shares]],M141)</f>
        <v>1200000</v>
      </c>
      <c r="N142">
        <f ca="1">IF(ISNUMBER(Table_CapTable_FY_M[[#This Row],[Set Stock Price]]),Table_CapTable_FY_M[[#This Row],[Set Stock Price]],S141)</f>
        <v>8.3333333333333333E-7</v>
      </c>
      <c r="O142" s="52">
        <f ca="1">IF(ISNUMBER(O141),O141,)+SUMIF(Investors_Once[EOMonth],Table_CapTable_FY_M[[#This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42" s="52">
        <f ca="1">IF(ISNUMBER(P141),P141,)+SUMIF(Investors_Once[EOMonth],Table_CapTable_FY_M[[#This Row],[FY_M EODate]],Investors_Once[Active Investor IP Value Created Equity])</f>
        <v>3.9813130570109934E-9</v>
      </c>
      <c r="Q142" s="52">
        <f ca="1">IF(ISNUMBER(Q141),Q141,)+SUMIF(Investors_Once[EOMonth],Table_CapTable_FY_M[[#This Row],[FY_M EODate]],Investors_Once[Sweat Equity IP Value Contributed(alternative to Salary)])</f>
        <v>0</v>
      </c>
      <c r="R142" s="52">
        <f ca="1">IF(ISNUMBER(R141),R141,)+SUMIF(Investors_Once[EOMonth],Table_CapTable_FY_M[[#This Row],[FY_M EODate]],Investors_Once[Reserve Value Without Position])</f>
        <v>19000000</v>
      </c>
      <c r="S142" s="52">
        <f ca="1">(Table_CapTable_FY_M[[#This Row],[Post Cycle Share Price Value With Position]])/Table_CapTable_FY_M[[#This Row],[Shares Calculated]]</f>
        <v>8.3333333333333333E-7</v>
      </c>
      <c r="T142" s="30">
        <f ca="1">(Table_CapTable_FY_M[[#This Row],[Post Cycle Share Price Value With Position]]+Table_CapTable_FY_M[[#This Row],[Post Cycle Share Price Value Without Position]])/Table_CapTable_FY_M[[#This Row],[Shares Calculated]]</f>
        <v>15.83333416666667</v>
      </c>
      <c r="U142" s="30">
        <f ca="1">(Table_CapTable_FY_M[[#This Row],[Capital In Round]]+Table_CapTable_FY_M[[#This Row],[Assets In Round]])</f>
        <v>1</v>
      </c>
      <c r="V142" s="30">
        <f ca="1">(Table_CapTable_FY_M[[#This Row],[Post Cycle Share Price Value Without Position]])/Table_CapTable_FY_M[[#This Row],[Shares Calculated]]</f>
        <v>15.833333333333336</v>
      </c>
      <c r="W142" s="30">
        <f ca="1">(Table_CapTable_FY_M[[#This Row],[IP in Round]]+Table_CapTable_FY_M[[#This Row],[Value In Reserves]])+Table_CapTable_FY_M[[#This Row],[Labor (sweat Equity)]]</f>
        <v>19000000.000000004</v>
      </c>
      <c r="X142">
        <f ca="1">SUMIF(Investors_Once[EOMonth],Table_CapTable_FY_M[[#This Row],[FY_M EODate]],Investors_Once[Operations Net])</f>
        <v>0</v>
      </c>
      <c r="Y142" s="30">
        <f ca="1">Table_CapTable_FY_M[[#This Row],[Post Cycle Share Price Value With Position]]+Table_CapTable_FY_M[[#This Row],[Post Cycle Share Price Value Without Position]]</f>
        <v>19000001.000000004</v>
      </c>
      <c r="AC142" s="30" t="e">
        <f ca="1">SUMIFS(Investors_Once[Shares Calculated by Capital Injection/Sales In Current Round],Investors_Once[EOMonth],Table_CapTable_FY_M[[#This Row],[FY_M EODate]])+SUMIFS(Investors_Monthly[],Investors_Once[EOMonth],Table_CapTable_FY_M[[#This Row],[FY_M EODate]])</f>
        <v>#VALUE!</v>
      </c>
      <c r="AD142">
        <f ca="1">+SUMIFS(Investors_Once[Shares Calculated Partner Equity in Current Round],Investors_Once[EOMonth],Table_CapTable_FY_M[[#This Row],[FY_M EODate]])</f>
        <v>0</v>
      </c>
      <c r="AE142">
        <f ca="1">SUM(INDIRECT(_xlfn.CONCAT("Investors_Monthly","[",Table_CapTable_FY_M[[#This Row],[FY_M Tag]],"]"),FALSE))</f>
        <v>0</v>
      </c>
      <c r="AF142">
        <f ca="1">IFERROR(Table_CapTable_FY_M[[#This Row],[Monthly_Value]]/Table_CapTable_FY_M[[#This Row],[Price Per Share Last Round]],"")</f>
        <v>0</v>
      </c>
      <c r="AG142">
        <f ca="1">+SUMIFS(Investors_Monthly[Shares Calculated],Investors_Monthly[EO_InjectionStartDate],Table_CapTable_FY_M[[#This Row],[FY_M EODate]])</f>
        <v>0</v>
      </c>
      <c r="AH142" s="30" t="e">
        <f ca="1">SUM($AC$91:$AF142)</f>
        <v>#VALUE!</v>
      </c>
      <c r="AI142">
        <f ca="1">Table_CapTable_FY_M[[#This Row],[Monthly_Value]]+Table_CapTable_FY_M[[#This Row],[Operations Net]]+Table_CapTable_FY_M[[#This Row],[Value In Reserves]]+Table_CapTable_FY_M[[#This Row],[IP in Round]]+Table_CapTable_FY_M[[#This Row],[Assets In Round]]</f>
        <v>19000000.000000004</v>
      </c>
      <c r="AJ142">
        <f ca="1">Table_CapTable_FY_M[[#This Row],[Share Price In Position]]/(Table_CapTable_FY_M[[#This Row],[Share Price In Position]]+Table_CapTable_FY_M[[#This Row],[Share Price Without Position]])</f>
        <v>5.263157617728546E-8</v>
      </c>
      <c r="AK142" t="s">
        <v>395</v>
      </c>
    </row>
    <row r="143" spans="2:37" x14ac:dyDescent="0.25">
      <c r="B143" t="s">
        <v>150</v>
      </c>
      <c r="C143" s="41"/>
      <c r="D143" s="41" cm="1">
        <f t="array" aca="1" ref="D143" ca="1">INDIRECT(Table_CapTable_FY_M[[#This Row],[FY_M Tag]],)</f>
        <v>46874</v>
      </c>
      <c r="E143" s="41">
        <f ca="1">EOMONTH(Table_CapTable_FY_M[[#This Row],[FY_M Date]],0)</f>
        <v>46904</v>
      </c>
      <c r="I143"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43" s="30">
        <f ca="1">Table_CapTable_FY_M[[#This Row],[Operations Net]]+IF(ISNUMBER(J142),J142,)+Table_CapTable_FY_M[[#This Row],[Net Capital Change]]</f>
        <v>1</v>
      </c>
      <c r="K143" s="30">
        <f ca="1">Table_CapTable_FY_M[[#This Row],[Capital Investment Net Change]]+Table_CapTable_FY_M[[#This Row],[Operations Net]]</f>
        <v>0</v>
      </c>
      <c r="M143">
        <f>IF(ISNUMBER(Table_CapTable_FY_M[[#This Row],[Net Shares]]),Table_CapTable_FY_M[[#This Row],[Net Shares]],M142)</f>
        <v>1200000</v>
      </c>
      <c r="N143">
        <f ca="1">IF(ISNUMBER(Table_CapTable_FY_M[[#This Row],[Set Stock Price]]),Table_CapTable_FY_M[[#This Row],[Set Stock Price]],S142)</f>
        <v>8.3333333333333333E-7</v>
      </c>
      <c r="O143" s="52">
        <f ca="1">IF(ISNUMBER(O142),O142,)+SUMIF(Investors_Once[EOMonth],Table_CapTable_FY_M[[#This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43" s="52">
        <f ca="1">IF(ISNUMBER(P142),P142,)+SUMIF(Investors_Once[EOMonth],Table_CapTable_FY_M[[#This Row],[FY_M EODate]],Investors_Once[Active Investor IP Value Created Equity])</f>
        <v>3.9813130570109934E-9</v>
      </c>
      <c r="Q143" s="52">
        <f ca="1">IF(ISNUMBER(Q142),Q142,)+SUMIF(Investors_Once[EOMonth],Table_CapTable_FY_M[[#This Row],[FY_M EODate]],Investors_Once[Sweat Equity IP Value Contributed(alternative to Salary)])</f>
        <v>0</v>
      </c>
      <c r="R143" s="52">
        <f ca="1">IF(ISNUMBER(R142),R142,)+SUMIF(Investors_Once[EOMonth],Table_CapTable_FY_M[[#This Row],[FY_M EODate]],Investors_Once[Reserve Value Without Position])</f>
        <v>19000000</v>
      </c>
      <c r="S143" s="52">
        <f ca="1">(Table_CapTable_FY_M[[#This Row],[Post Cycle Share Price Value With Position]])/Table_CapTable_FY_M[[#This Row],[Shares Calculated]]</f>
        <v>8.3333333333333333E-7</v>
      </c>
      <c r="T143" s="30">
        <f ca="1">(Table_CapTable_FY_M[[#This Row],[Post Cycle Share Price Value With Position]]+Table_CapTable_FY_M[[#This Row],[Post Cycle Share Price Value Without Position]])/Table_CapTable_FY_M[[#This Row],[Shares Calculated]]</f>
        <v>15.83333416666667</v>
      </c>
      <c r="U143" s="30">
        <f ca="1">(Table_CapTable_FY_M[[#This Row],[Capital In Round]]+Table_CapTable_FY_M[[#This Row],[Assets In Round]])</f>
        <v>1</v>
      </c>
      <c r="V143" s="30">
        <f ca="1">(Table_CapTable_FY_M[[#This Row],[Post Cycle Share Price Value Without Position]])/Table_CapTable_FY_M[[#This Row],[Shares Calculated]]</f>
        <v>15.833333333333336</v>
      </c>
      <c r="W143" s="30">
        <f ca="1">(Table_CapTable_FY_M[[#This Row],[IP in Round]]+Table_CapTable_FY_M[[#This Row],[Value In Reserves]])+Table_CapTable_FY_M[[#This Row],[Labor (sweat Equity)]]</f>
        <v>19000000.000000004</v>
      </c>
      <c r="X143">
        <f ca="1">SUMIF(Investors_Once[EOMonth],Table_CapTable_FY_M[[#This Row],[FY_M EODate]],Investors_Once[Operations Net])</f>
        <v>0</v>
      </c>
      <c r="Y143" s="30">
        <f ca="1">Table_CapTable_FY_M[[#This Row],[Post Cycle Share Price Value With Position]]+Table_CapTable_FY_M[[#This Row],[Post Cycle Share Price Value Without Position]]</f>
        <v>19000001.000000004</v>
      </c>
      <c r="AC143" s="30" t="e">
        <f ca="1">SUMIFS(Investors_Once[Shares Calculated by Capital Injection/Sales In Current Round],Investors_Once[EOMonth],Table_CapTable_FY_M[[#This Row],[FY_M EODate]])+SUMIFS(Investors_Monthly[],Investors_Once[EOMonth],Table_CapTable_FY_M[[#This Row],[FY_M EODate]])</f>
        <v>#VALUE!</v>
      </c>
      <c r="AD143">
        <f ca="1">+SUMIFS(Investors_Once[Shares Calculated Partner Equity in Current Round],Investors_Once[EOMonth],Table_CapTable_FY_M[[#This Row],[FY_M EODate]])</f>
        <v>0</v>
      </c>
      <c r="AE143">
        <f ca="1">SUM(INDIRECT(_xlfn.CONCAT("Investors_Monthly","[",Table_CapTable_FY_M[[#This Row],[FY_M Tag]],"]"),FALSE))</f>
        <v>0</v>
      </c>
      <c r="AF143">
        <f ca="1">IFERROR(Table_CapTable_FY_M[[#This Row],[Monthly_Value]]/Table_CapTable_FY_M[[#This Row],[Price Per Share Last Round]],"")</f>
        <v>0</v>
      </c>
      <c r="AG143">
        <f ca="1">+SUMIFS(Investors_Monthly[Shares Calculated],Investors_Monthly[EO_InjectionStartDate],Table_CapTable_FY_M[[#This Row],[FY_M EODate]])</f>
        <v>0</v>
      </c>
      <c r="AH143" s="30" t="e">
        <f ca="1">SUM($AC$91:$AF143)</f>
        <v>#VALUE!</v>
      </c>
      <c r="AI143">
        <f ca="1">Table_CapTable_FY_M[[#This Row],[Monthly_Value]]+Table_CapTable_FY_M[[#This Row],[Operations Net]]+Table_CapTable_FY_M[[#This Row],[Value In Reserves]]+Table_CapTable_FY_M[[#This Row],[IP in Round]]+Table_CapTable_FY_M[[#This Row],[Assets In Round]]</f>
        <v>19000000.000000004</v>
      </c>
      <c r="AJ143">
        <f ca="1">Table_CapTable_FY_M[[#This Row],[Share Price In Position]]/(Table_CapTable_FY_M[[#This Row],[Share Price In Position]]+Table_CapTable_FY_M[[#This Row],[Share Price Without Position]])</f>
        <v>5.263157617728546E-8</v>
      </c>
      <c r="AK143" t="s">
        <v>396</v>
      </c>
    </row>
    <row r="144" spans="2:37" x14ac:dyDescent="0.25">
      <c r="B144" t="s">
        <v>151</v>
      </c>
      <c r="C144" s="41"/>
      <c r="D144" s="41" cm="1">
        <f t="array" aca="1" ref="D144" ca="1">INDIRECT(Table_CapTable_FY_M[[#This Row],[FY_M Tag]],)</f>
        <v>46905</v>
      </c>
      <c r="E144" s="41">
        <f ca="1">EOMONTH(Table_CapTable_FY_M[[#This Row],[FY_M Date]],0)</f>
        <v>46934</v>
      </c>
      <c r="I144"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44" s="30">
        <f ca="1">Table_CapTable_FY_M[[#This Row],[Operations Net]]+IF(ISNUMBER(J143),J143,)+Table_CapTable_FY_M[[#This Row],[Net Capital Change]]</f>
        <v>1</v>
      </c>
      <c r="K144" s="30">
        <f ca="1">Table_CapTable_FY_M[[#This Row],[Capital Investment Net Change]]+Table_CapTable_FY_M[[#This Row],[Operations Net]]</f>
        <v>0</v>
      </c>
      <c r="M144">
        <f>IF(ISNUMBER(Table_CapTable_FY_M[[#This Row],[Net Shares]]),Table_CapTable_FY_M[[#This Row],[Net Shares]],M143)</f>
        <v>1200000</v>
      </c>
      <c r="N144">
        <f ca="1">IF(ISNUMBER(Table_CapTable_FY_M[[#This Row],[Set Stock Price]]),Table_CapTable_FY_M[[#This Row],[Set Stock Price]],S143)</f>
        <v>8.3333333333333333E-7</v>
      </c>
      <c r="O144" s="52">
        <f ca="1">IF(ISNUMBER(O143),O143,)+SUMIF(Investors_Once[EOMonth],Table_CapTable_FY_M[[#This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44" s="52">
        <f ca="1">IF(ISNUMBER(P143),P143,)+SUMIF(Investors_Once[EOMonth],Table_CapTable_FY_M[[#This Row],[FY_M EODate]],Investors_Once[Active Investor IP Value Created Equity])</f>
        <v>3.9813130570109934E-9</v>
      </c>
      <c r="Q144" s="52">
        <f ca="1">IF(ISNUMBER(Q143),Q143,)+SUMIF(Investors_Once[EOMonth],Table_CapTable_FY_M[[#This Row],[FY_M EODate]],Investors_Once[Sweat Equity IP Value Contributed(alternative to Salary)])</f>
        <v>0</v>
      </c>
      <c r="R144" s="52">
        <f ca="1">IF(ISNUMBER(R143),R143,)+SUMIF(Investors_Once[EOMonth],Table_CapTable_FY_M[[#This Row],[FY_M EODate]],Investors_Once[Reserve Value Without Position])</f>
        <v>19000000</v>
      </c>
      <c r="S144" s="52">
        <f ca="1">(Table_CapTable_FY_M[[#This Row],[Post Cycle Share Price Value With Position]])/Table_CapTable_FY_M[[#This Row],[Shares Calculated]]</f>
        <v>8.3333333333333333E-7</v>
      </c>
      <c r="T144" s="30">
        <f ca="1">(Table_CapTable_FY_M[[#This Row],[Post Cycle Share Price Value With Position]]+Table_CapTable_FY_M[[#This Row],[Post Cycle Share Price Value Without Position]])/Table_CapTable_FY_M[[#This Row],[Shares Calculated]]</f>
        <v>15.83333416666667</v>
      </c>
      <c r="U144" s="30">
        <f ca="1">(Table_CapTable_FY_M[[#This Row],[Capital In Round]]+Table_CapTable_FY_M[[#This Row],[Assets In Round]])</f>
        <v>1</v>
      </c>
      <c r="V144" s="30">
        <f ca="1">(Table_CapTable_FY_M[[#This Row],[Post Cycle Share Price Value Without Position]])/Table_CapTable_FY_M[[#This Row],[Shares Calculated]]</f>
        <v>15.833333333333336</v>
      </c>
      <c r="W144" s="30">
        <f ca="1">(Table_CapTable_FY_M[[#This Row],[IP in Round]]+Table_CapTable_FY_M[[#This Row],[Value In Reserves]])+Table_CapTable_FY_M[[#This Row],[Labor (sweat Equity)]]</f>
        <v>19000000.000000004</v>
      </c>
      <c r="X144">
        <f ca="1">SUMIF(Investors_Once[EOMonth],Table_CapTable_FY_M[[#This Row],[FY_M EODate]],Investors_Once[Operations Net])</f>
        <v>0</v>
      </c>
      <c r="Y144" s="30">
        <f ca="1">Table_CapTable_FY_M[[#This Row],[Post Cycle Share Price Value With Position]]+Table_CapTable_FY_M[[#This Row],[Post Cycle Share Price Value Without Position]]</f>
        <v>19000001.000000004</v>
      </c>
      <c r="AC144" s="30" t="e">
        <f ca="1">SUMIFS(Investors_Once[Shares Calculated by Capital Injection/Sales In Current Round],Investors_Once[EOMonth],Table_CapTable_FY_M[[#This Row],[FY_M EODate]])+SUMIFS(Investors_Monthly[],Investors_Once[EOMonth],Table_CapTable_FY_M[[#This Row],[FY_M EODate]])</f>
        <v>#VALUE!</v>
      </c>
      <c r="AD144">
        <f ca="1">+SUMIFS(Investors_Once[Shares Calculated Partner Equity in Current Round],Investors_Once[EOMonth],Table_CapTable_FY_M[[#This Row],[FY_M EODate]])</f>
        <v>0</v>
      </c>
      <c r="AE144">
        <f ca="1">SUM(INDIRECT(_xlfn.CONCAT("Investors_Monthly","[",Table_CapTable_FY_M[[#This Row],[FY_M Tag]],"]"),FALSE))</f>
        <v>0</v>
      </c>
      <c r="AF144">
        <f ca="1">IFERROR(Table_CapTable_FY_M[[#This Row],[Monthly_Value]]/Table_CapTable_FY_M[[#This Row],[Price Per Share Last Round]],"")</f>
        <v>0</v>
      </c>
      <c r="AG144">
        <f ca="1">+SUMIFS(Investors_Monthly[Shares Calculated],Investors_Monthly[EO_InjectionStartDate],Table_CapTable_FY_M[[#This Row],[FY_M EODate]])</f>
        <v>0</v>
      </c>
      <c r="AH144" s="30" t="e">
        <f ca="1">SUM($AC$91:$AF144)</f>
        <v>#VALUE!</v>
      </c>
      <c r="AI144">
        <f ca="1">Table_CapTable_FY_M[[#This Row],[Monthly_Value]]+Table_CapTable_FY_M[[#This Row],[Operations Net]]+Table_CapTable_FY_M[[#This Row],[Value In Reserves]]+Table_CapTable_FY_M[[#This Row],[IP in Round]]+Table_CapTable_FY_M[[#This Row],[Assets In Round]]</f>
        <v>19000000.000000004</v>
      </c>
      <c r="AJ144">
        <f ca="1">Table_CapTable_FY_M[[#This Row],[Share Price In Position]]/(Table_CapTable_FY_M[[#This Row],[Share Price In Position]]+Table_CapTable_FY_M[[#This Row],[Share Price Without Position]])</f>
        <v>5.263157617728546E-8</v>
      </c>
      <c r="AK144" t="s">
        <v>397</v>
      </c>
    </row>
    <row r="145" spans="2:37" x14ac:dyDescent="0.25">
      <c r="B145" t="s">
        <v>152</v>
      </c>
      <c r="C145" s="41"/>
      <c r="D145" s="41" cm="1">
        <f t="array" aca="1" ref="D145" ca="1">INDIRECT(Table_CapTable_FY_M[[#This Row],[FY_M Tag]],)</f>
        <v>46935</v>
      </c>
      <c r="E145" s="41">
        <f ca="1">EOMONTH(Table_CapTable_FY_M[[#This Row],[FY_M Date]],0)</f>
        <v>46965</v>
      </c>
      <c r="I145"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45" s="30">
        <f ca="1">Table_CapTable_FY_M[[#This Row],[Operations Net]]+IF(ISNUMBER(J144),J144,)+Table_CapTable_FY_M[[#This Row],[Net Capital Change]]</f>
        <v>1</v>
      </c>
      <c r="K145" s="30">
        <f ca="1">Table_CapTable_FY_M[[#This Row],[Capital Investment Net Change]]+Table_CapTable_FY_M[[#This Row],[Operations Net]]</f>
        <v>0</v>
      </c>
      <c r="M145">
        <f>IF(ISNUMBER(Table_CapTable_FY_M[[#This Row],[Net Shares]]),Table_CapTable_FY_M[[#This Row],[Net Shares]],M144)</f>
        <v>1200000</v>
      </c>
      <c r="N145">
        <f ca="1">IF(ISNUMBER(Table_CapTable_FY_M[[#This Row],[Set Stock Price]]),Table_CapTable_FY_M[[#This Row],[Set Stock Price]],S144)</f>
        <v>8.3333333333333333E-7</v>
      </c>
      <c r="O145" s="52">
        <f ca="1">IF(ISNUMBER(O144),O144,)+SUMIF(Investors_Once[EOMonth],Table_CapTable_FY_M[[#This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45" s="52">
        <f ca="1">IF(ISNUMBER(P144),P144,)+SUMIF(Investors_Once[EOMonth],Table_CapTable_FY_M[[#This Row],[FY_M EODate]],Investors_Once[Active Investor IP Value Created Equity])</f>
        <v>3.9813130570109934E-9</v>
      </c>
      <c r="Q145" s="52">
        <f ca="1">IF(ISNUMBER(Q144),Q144,)+SUMIF(Investors_Once[EOMonth],Table_CapTable_FY_M[[#This Row],[FY_M EODate]],Investors_Once[Sweat Equity IP Value Contributed(alternative to Salary)])</f>
        <v>0</v>
      </c>
      <c r="R145" s="52">
        <f ca="1">IF(ISNUMBER(R144),R144,)+SUMIF(Investors_Once[EOMonth],Table_CapTable_FY_M[[#This Row],[FY_M EODate]],Investors_Once[Reserve Value Without Position])</f>
        <v>19000000</v>
      </c>
      <c r="S145" s="52">
        <f ca="1">(Table_CapTable_FY_M[[#This Row],[Post Cycle Share Price Value With Position]])/Table_CapTable_FY_M[[#This Row],[Shares Calculated]]</f>
        <v>8.3333333333333333E-7</v>
      </c>
      <c r="T145" s="30">
        <f ca="1">(Table_CapTable_FY_M[[#This Row],[Post Cycle Share Price Value With Position]]+Table_CapTable_FY_M[[#This Row],[Post Cycle Share Price Value Without Position]])/Table_CapTable_FY_M[[#This Row],[Shares Calculated]]</f>
        <v>15.83333416666667</v>
      </c>
      <c r="U145" s="30">
        <f ca="1">(Table_CapTable_FY_M[[#This Row],[Capital In Round]]+Table_CapTable_FY_M[[#This Row],[Assets In Round]])</f>
        <v>1</v>
      </c>
      <c r="V145" s="30">
        <f ca="1">(Table_CapTable_FY_M[[#This Row],[Post Cycle Share Price Value Without Position]])/Table_CapTable_FY_M[[#This Row],[Shares Calculated]]</f>
        <v>15.833333333333336</v>
      </c>
      <c r="W145" s="30">
        <f ca="1">(Table_CapTable_FY_M[[#This Row],[IP in Round]]+Table_CapTable_FY_M[[#This Row],[Value In Reserves]])+Table_CapTable_FY_M[[#This Row],[Labor (sweat Equity)]]</f>
        <v>19000000.000000004</v>
      </c>
      <c r="X145">
        <f ca="1">SUMIF(Investors_Once[EOMonth],Table_CapTable_FY_M[[#This Row],[FY_M EODate]],Investors_Once[Operations Net])</f>
        <v>0</v>
      </c>
      <c r="Y145" s="30">
        <f ca="1">Table_CapTable_FY_M[[#This Row],[Post Cycle Share Price Value With Position]]+Table_CapTable_FY_M[[#This Row],[Post Cycle Share Price Value Without Position]]</f>
        <v>19000001.000000004</v>
      </c>
      <c r="AC145" s="30" t="e">
        <f ca="1">SUMIFS(Investors_Once[Shares Calculated by Capital Injection/Sales In Current Round],Investors_Once[EOMonth],Table_CapTable_FY_M[[#This Row],[FY_M EODate]])+SUMIFS(Investors_Monthly[],Investors_Once[EOMonth],Table_CapTable_FY_M[[#This Row],[FY_M EODate]])</f>
        <v>#VALUE!</v>
      </c>
      <c r="AD145">
        <f ca="1">+SUMIFS(Investors_Once[Shares Calculated Partner Equity in Current Round],Investors_Once[EOMonth],Table_CapTable_FY_M[[#This Row],[FY_M EODate]])</f>
        <v>0</v>
      </c>
      <c r="AE145">
        <f ca="1">SUM(INDIRECT(_xlfn.CONCAT("Investors_Monthly","[",Table_CapTable_FY_M[[#This Row],[FY_M Tag]],"]"),FALSE))</f>
        <v>0</v>
      </c>
      <c r="AF145">
        <f ca="1">IFERROR(Table_CapTable_FY_M[[#This Row],[Monthly_Value]]/Table_CapTable_FY_M[[#This Row],[Price Per Share Last Round]],"")</f>
        <v>0</v>
      </c>
      <c r="AG145">
        <f ca="1">+SUMIFS(Investors_Monthly[Shares Calculated],Investors_Monthly[EO_InjectionStartDate],Table_CapTable_FY_M[[#This Row],[FY_M EODate]])</f>
        <v>0</v>
      </c>
      <c r="AH145" s="30" t="e">
        <f ca="1">SUM($AC$91:$AF145)</f>
        <v>#VALUE!</v>
      </c>
      <c r="AI145">
        <f ca="1">Table_CapTable_FY_M[[#This Row],[Monthly_Value]]+Table_CapTable_FY_M[[#This Row],[Operations Net]]+Table_CapTable_FY_M[[#This Row],[Value In Reserves]]+Table_CapTable_FY_M[[#This Row],[IP in Round]]+Table_CapTable_FY_M[[#This Row],[Assets In Round]]</f>
        <v>19000000.000000004</v>
      </c>
      <c r="AJ145">
        <f ca="1">Table_CapTable_FY_M[[#This Row],[Share Price In Position]]/(Table_CapTable_FY_M[[#This Row],[Share Price In Position]]+Table_CapTable_FY_M[[#This Row],[Share Price Without Position]])</f>
        <v>5.263157617728546E-8</v>
      </c>
      <c r="AK145" t="s">
        <v>398</v>
      </c>
    </row>
    <row r="146" spans="2:37" x14ac:dyDescent="0.25">
      <c r="B146" t="s">
        <v>153</v>
      </c>
      <c r="C146" s="41"/>
      <c r="D146" s="41" cm="1">
        <f t="array" aca="1" ref="D146" ca="1">INDIRECT(Table_CapTable_FY_M[[#This Row],[FY_M Tag]],)</f>
        <v>46966</v>
      </c>
      <c r="E146" s="41">
        <f ca="1">EOMONTH(Table_CapTable_FY_M[[#This Row],[FY_M Date]],0)</f>
        <v>46996</v>
      </c>
      <c r="I146"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46" s="30">
        <f ca="1">Table_CapTable_FY_M[[#This Row],[Operations Net]]+IF(ISNUMBER(J145),J145,)+Table_CapTable_FY_M[[#This Row],[Net Capital Change]]</f>
        <v>1</v>
      </c>
      <c r="K146" s="30">
        <f ca="1">Table_CapTable_FY_M[[#This Row],[Capital Investment Net Change]]+Table_CapTable_FY_M[[#This Row],[Operations Net]]</f>
        <v>0</v>
      </c>
      <c r="M146">
        <f>IF(ISNUMBER(Table_CapTable_FY_M[[#This Row],[Net Shares]]),Table_CapTable_FY_M[[#This Row],[Net Shares]],M145)</f>
        <v>1200000</v>
      </c>
      <c r="N146">
        <f ca="1">IF(ISNUMBER(Table_CapTable_FY_M[[#This Row],[Set Stock Price]]),Table_CapTable_FY_M[[#This Row],[Set Stock Price]],S145)</f>
        <v>8.3333333333333333E-7</v>
      </c>
      <c r="O146" s="52">
        <f ca="1">IF(ISNUMBER(O145),O145,)+SUMIF(Investors_Once[EOMonth],Table_CapTable_FY_M[[#This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46" s="52">
        <f ca="1">IF(ISNUMBER(P145),P145,)+SUMIF(Investors_Once[EOMonth],Table_CapTable_FY_M[[#This Row],[FY_M EODate]],Investors_Once[Active Investor IP Value Created Equity])</f>
        <v>3.9813130570109934E-9</v>
      </c>
      <c r="Q146" s="52">
        <f ca="1">IF(ISNUMBER(Q145),Q145,)+SUMIF(Investors_Once[EOMonth],Table_CapTable_FY_M[[#This Row],[FY_M EODate]],Investors_Once[Sweat Equity IP Value Contributed(alternative to Salary)])</f>
        <v>0</v>
      </c>
      <c r="R146" s="52">
        <f ca="1">IF(ISNUMBER(R145),R145,)+SUMIF(Investors_Once[EOMonth],Table_CapTable_FY_M[[#This Row],[FY_M EODate]],Investors_Once[Reserve Value Without Position])</f>
        <v>19000000</v>
      </c>
      <c r="S146" s="52">
        <f ca="1">(Table_CapTable_FY_M[[#This Row],[Post Cycle Share Price Value With Position]])/Table_CapTable_FY_M[[#This Row],[Shares Calculated]]</f>
        <v>8.3333333333333333E-7</v>
      </c>
      <c r="T146" s="30">
        <f ca="1">(Table_CapTable_FY_M[[#This Row],[Post Cycle Share Price Value With Position]]+Table_CapTable_FY_M[[#This Row],[Post Cycle Share Price Value Without Position]])/Table_CapTable_FY_M[[#This Row],[Shares Calculated]]</f>
        <v>15.83333416666667</v>
      </c>
      <c r="U146" s="30">
        <f ca="1">(Table_CapTable_FY_M[[#This Row],[Capital In Round]]+Table_CapTable_FY_M[[#This Row],[Assets In Round]])</f>
        <v>1</v>
      </c>
      <c r="V146" s="30">
        <f ca="1">(Table_CapTable_FY_M[[#This Row],[Post Cycle Share Price Value Without Position]])/Table_CapTable_FY_M[[#This Row],[Shares Calculated]]</f>
        <v>15.833333333333336</v>
      </c>
      <c r="W146" s="30">
        <f ca="1">(Table_CapTable_FY_M[[#This Row],[IP in Round]]+Table_CapTable_FY_M[[#This Row],[Value In Reserves]])+Table_CapTable_FY_M[[#This Row],[Labor (sweat Equity)]]</f>
        <v>19000000.000000004</v>
      </c>
      <c r="X146">
        <f ca="1">SUMIF(Investors_Once[EOMonth],Table_CapTable_FY_M[[#This Row],[FY_M EODate]],Investors_Once[Operations Net])</f>
        <v>0</v>
      </c>
      <c r="Y146" s="30">
        <f ca="1">Table_CapTable_FY_M[[#This Row],[Post Cycle Share Price Value With Position]]+Table_CapTable_FY_M[[#This Row],[Post Cycle Share Price Value Without Position]]</f>
        <v>19000001.000000004</v>
      </c>
      <c r="AC146" s="30" t="e">
        <f ca="1">SUMIFS(Investors_Once[Shares Calculated by Capital Injection/Sales In Current Round],Investors_Once[EOMonth],Table_CapTable_FY_M[[#This Row],[FY_M EODate]])+SUMIFS(Investors_Monthly[],Investors_Once[EOMonth],Table_CapTable_FY_M[[#This Row],[FY_M EODate]])</f>
        <v>#VALUE!</v>
      </c>
      <c r="AD146">
        <f ca="1">+SUMIFS(Investors_Once[Shares Calculated Partner Equity in Current Round],Investors_Once[EOMonth],Table_CapTable_FY_M[[#This Row],[FY_M EODate]])</f>
        <v>0</v>
      </c>
      <c r="AE146">
        <f ca="1">SUM(INDIRECT(_xlfn.CONCAT("Investors_Monthly","[",Table_CapTable_FY_M[[#This Row],[FY_M Tag]],"]"),FALSE))</f>
        <v>0</v>
      </c>
      <c r="AF146">
        <f ca="1">IFERROR(Table_CapTable_FY_M[[#This Row],[Monthly_Value]]/Table_CapTable_FY_M[[#This Row],[Price Per Share Last Round]],"")</f>
        <v>0</v>
      </c>
      <c r="AG146">
        <f ca="1">+SUMIFS(Investors_Monthly[Shares Calculated],Investors_Monthly[EO_InjectionStartDate],Table_CapTable_FY_M[[#This Row],[FY_M EODate]])</f>
        <v>0</v>
      </c>
      <c r="AH146" s="30" t="e">
        <f ca="1">SUM($AC$91:$AF146)</f>
        <v>#VALUE!</v>
      </c>
      <c r="AI146">
        <f ca="1">Table_CapTable_FY_M[[#This Row],[Monthly_Value]]+Table_CapTable_FY_M[[#This Row],[Operations Net]]+Table_CapTable_FY_M[[#This Row],[Value In Reserves]]+Table_CapTable_FY_M[[#This Row],[IP in Round]]+Table_CapTable_FY_M[[#This Row],[Assets In Round]]</f>
        <v>19000000.000000004</v>
      </c>
      <c r="AJ146">
        <f ca="1">Table_CapTable_FY_M[[#This Row],[Share Price In Position]]/(Table_CapTable_FY_M[[#This Row],[Share Price In Position]]+Table_CapTable_FY_M[[#This Row],[Share Price Without Position]])</f>
        <v>5.263157617728546E-8</v>
      </c>
      <c r="AK146" t="s">
        <v>399</v>
      </c>
    </row>
    <row r="147" spans="2:37" x14ac:dyDescent="0.25">
      <c r="B147" t="s">
        <v>154</v>
      </c>
      <c r="C147" s="41"/>
      <c r="D147" s="41" cm="1">
        <f t="array" aca="1" ref="D147" ca="1">INDIRECT(Table_CapTable_FY_M[[#This Row],[FY_M Tag]],)</f>
        <v>46997</v>
      </c>
      <c r="E147" s="41">
        <f ca="1">EOMONTH(Table_CapTable_FY_M[[#This Row],[FY_M Date]],0)</f>
        <v>47026</v>
      </c>
      <c r="I147"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47" s="30">
        <f ca="1">Table_CapTable_FY_M[[#This Row],[Operations Net]]+IF(ISNUMBER(J146),J146,)+Table_CapTable_FY_M[[#This Row],[Net Capital Change]]</f>
        <v>1</v>
      </c>
      <c r="K147" s="30">
        <f ca="1">Table_CapTable_FY_M[[#This Row],[Capital Investment Net Change]]+Table_CapTable_FY_M[[#This Row],[Operations Net]]</f>
        <v>0</v>
      </c>
      <c r="M147">
        <f>IF(ISNUMBER(Table_CapTable_FY_M[[#This Row],[Net Shares]]),Table_CapTable_FY_M[[#This Row],[Net Shares]],M146)</f>
        <v>1200000</v>
      </c>
      <c r="N147">
        <f ca="1">IF(ISNUMBER(Table_CapTable_FY_M[[#This Row],[Set Stock Price]]),Table_CapTable_FY_M[[#This Row],[Set Stock Price]],S146)</f>
        <v>8.3333333333333333E-7</v>
      </c>
      <c r="O147" s="52">
        <f ca="1">IF(ISNUMBER(O146),O146,)+SUMIF(Investors_Once[EOMonth],Table_CapTable_FY_M[[#This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47" s="52">
        <f ca="1">IF(ISNUMBER(P146),P146,)+SUMIF(Investors_Once[EOMonth],Table_CapTable_FY_M[[#This Row],[FY_M EODate]],Investors_Once[Active Investor IP Value Created Equity])</f>
        <v>3.9813130570109934E-9</v>
      </c>
      <c r="Q147" s="52">
        <f ca="1">IF(ISNUMBER(Q146),Q146,)+SUMIF(Investors_Once[EOMonth],Table_CapTable_FY_M[[#This Row],[FY_M EODate]],Investors_Once[Sweat Equity IP Value Contributed(alternative to Salary)])</f>
        <v>0</v>
      </c>
      <c r="R147" s="52">
        <f ca="1">IF(ISNUMBER(R146),R146,)+SUMIF(Investors_Once[EOMonth],Table_CapTable_FY_M[[#This Row],[FY_M EODate]],Investors_Once[Reserve Value Without Position])</f>
        <v>19000000</v>
      </c>
      <c r="S147" s="52">
        <f ca="1">(Table_CapTable_FY_M[[#This Row],[Post Cycle Share Price Value With Position]])/Table_CapTable_FY_M[[#This Row],[Shares Calculated]]</f>
        <v>8.3333333333333333E-7</v>
      </c>
      <c r="T147" s="30">
        <f ca="1">(Table_CapTable_FY_M[[#This Row],[Post Cycle Share Price Value With Position]]+Table_CapTable_FY_M[[#This Row],[Post Cycle Share Price Value Without Position]])/Table_CapTable_FY_M[[#This Row],[Shares Calculated]]</f>
        <v>15.83333416666667</v>
      </c>
      <c r="U147" s="30">
        <f ca="1">(Table_CapTable_FY_M[[#This Row],[Capital In Round]]+Table_CapTable_FY_M[[#This Row],[Assets In Round]])</f>
        <v>1</v>
      </c>
      <c r="V147" s="30">
        <f ca="1">(Table_CapTable_FY_M[[#This Row],[Post Cycle Share Price Value Without Position]])/Table_CapTable_FY_M[[#This Row],[Shares Calculated]]</f>
        <v>15.833333333333336</v>
      </c>
      <c r="W147" s="30">
        <f ca="1">(Table_CapTable_FY_M[[#This Row],[IP in Round]]+Table_CapTable_FY_M[[#This Row],[Value In Reserves]])+Table_CapTable_FY_M[[#This Row],[Labor (sweat Equity)]]</f>
        <v>19000000.000000004</v>
      </c>
      <c r="X147">
        <f ca="1">SUMIF(Investors_Once[EOMonth],Table_CapTable_FY_M[[#This Row],[FY_M EODate]],Investors_Once[Operations Net])</f>
        <v>0</v>
      </c>
      <c r="Y147" s="30">
        <f ca="1">Table_CapTable_FY_M[[#This Row],[Post Cycle Share Price Value With Position]]+Table_CapTable_FY_M[[#This Row],[Post Cycle Share Price Value Without Position]]</f>
        <v>19000001.000000004</v>
      </c>
      <c r="AC147" s="30" t="e">
        <f ca="1">SUMIFS(Investors_Once[Shares Calculated by Capital Injection/Sales In Current Round],Investors_Once[EOMonth],Table_CapTable_FY_M[[#This Row],[FY_M EODate]])+SUMIFS(Investors_Monthly[],Investors_Once[EOMonth],Table_CapTable_FY_M[[#This Row],[FY_M EODate]])</f>
        <v>#VALUE!</v>
      </c>
      <c r="AD147">
        <f ca="1">+SUMIFS(Investors_Once[Shares Calculated Partner Equity in Current Round],Investors_Once[EOMonth],Table_CapTable_FY_M[[#This Row],[FY_M EODate]])</f>
        <v>0</v>
      </c>
      <c r="AE147">
        <f ca="1">SUM(INDIRECT(_xlfn.CONCAT("Investors_Monthly","[",Table_CapTable_FY_M[[#This Row],[FY_M Tag]],"]"),FALSE))</f>
        <v>0</v>
      </c>
      <c r="AF147">
        <f ca="1">IFERROR(Table_CapTable_FY_M[[#This Row],[Monthly_Value]]/Table_CapTable_FY_M[[#This Row],[Price Per Share Last Round]],"")</f>
        <v>0</v>
      </c>
      <c r="AG147">
        <f ca="1">+SUMIFS(Investors_Monthly[Shares Calculated],Investors_Monthly[EO_InjectionStartDate],Table_CapTable_FY_M[[#This Row],[FY_M EODate]])</f>
        <v>0</v>
      </c>
      <c r="AH147" s="30" t="e">
        <f ca="1">SUM($AC$91:$AF147)</f>
        <v>#VALUE!</v>
      </c>
      <c r="AI147">
        <f ca="1">Table_CapTable_FY_M[[#This Row],[Monthly_Value]]+Table_CapTable_FY_M[[#This Row],[Operations Net]]+Table_CapTable_FY_M[[#This Row],[Value In Reserves]]+Table_CapTable_FY_M[[#This Row],[IP in Round]]+Table_CapTable_FY_M[[#This Row],[Assets In Round]]</f>
        <v>19000000.000000004</v>
      </c>
      <c r="AJ147">
        <f ca="1">Table_CapTable_FY_M[[#This Row],[Share Price In Position]]/(Table_CapTable_FY_M[[#This Row],[Share Price In Position]]+Table_CapTable_FY_M[[#This Row],[Share Price Without Position]])</f>
        <v>5.263157617728546E-8</v>
      </c>
      <c r="AK147" t="s">
        <v>400</v>
      </c>
    </row>
    <row r="148" spans="2:37" x14ac:dyDescent="0.25">
      <c r="B148" t="s">
        <v>155</v>
      </c>
      <c r="C148" s="41"/>
      <c r="D148" s="41" cm="1">
        <f t="array" aca="1" ref="D148" ca="1">INDIRECT(Table_CapTable_FY_M[[#This Row],[FY_M Tag]],)</f>
        <v>47027</v>
      </c>
      <c r="E148" s="41">
        <f ca="1">EOMONTH(Table_CapTable_FY_M[[#This Row],[FY_M Date]],0)</f>
        <v>47057</v>
      </c>
      <c r="I148"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48" s="30">
        <f ca="1">Table_CapTable_FY_M[[#This Row],[Operations Net]]+IF(ISNUMBER(J147),J147,)+Table_CapTable_FY_M[[#This Row],[Net Capital Change]]</f>
        <v>1</v>
      </c>
      <c r="K148" s="30">
        <f ca="1">Table_CapTable_FY_M[[#This Row],[Capital Investment Net Change]]+Table_CapTable_FY_M[[#This Row],[Operations Net]]</f>
        <v>0</v>
      </c>
      <c r="M148">
        <f>IF(ISNUMBER(Table_CapTable_FY_M[[#This Row],[Net Shares]]),Table_CapTable_FY_M[[#This Row],[Net Shares]],M147)</f>
        <v>1200000</v>
      </c>
      <c r="N148">
        <f ca="1">IF(ISNUMBER(Table_CapTable_FY_M[[#This Row],[Set Stock Price]]),Table_CapTable_FY_M[[#This Row],[Set Stock Price]],S147)</f>
        <v>8.3333333333333333E-7</v>
      </c>
      <c r="O148" s="52">
        <f ca="1">IF(ISNUMBER(O147),O147,)+SUMIF(Investors_Once[EOMonth],Table_CapTable_FY_M[[#This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48" s="52">
        <f ca="1">IF(ISNUMBER(P147),P147,)+SUMIF(Investors_Once[EOMonth],Table_CapTable_FY_M[[#This Row],[FY_M EODate]],Investors_Once[Active Investor IP Value Created Equity])</f>
        <v>3.9813130570109934E-9</v>
      </c>
      <c r="Q148" s="52">
        <f ca="1">IF(ISNUMBER(Q147),Q147,)+SUMIF(Investors_Once[EOMonth],Table_CapTable_FY_M[[#This Row],[FY_M EODate]],Investors_Once[Sweat Equity IP Value Contributed(alternative to Salary)])</f>
        <v>0</v>
      </c>
      <c r="R148" s="52">
        <f ca="1">IF(ISNUMBER(R147),R147,)+SUMIF(Investors_Once[EOMonth],Table_CapTable_FY_M[[#This Row],[FY_M EODate]],Investors_Once[Reserve Value Without Position])</f>
        <v>19000000</v>
      </c>
      <c r="S148" s="52">
        <f ca="1">(Table_CapTable_FY_M[[#This Row],[Post Cycle Share Price Value With Position]])/Table_CapTable_FY_M[[#This Row],[Shares Calculated]]</f>
        <v>8.3333333333333333E-7</v>
      </c>
      <c r="T148" s="30">
        <f ca="1">(Table_CapTable_FY_M[[#This Row],[Post Cycle Share Price Value With Position]]+Table_CapTable_FY_M[[#This Row],[Post Cycle Share Price Value Without Position]])/Table_CapTable_FY_M[[#This Row],[Shares Calculated]]</f>
        <v>15.83333416666667</v>
      </c>
      <c r="U148" s="30">
        <f ca="1">(Table_CapTable_FY_M[[#This Row],[Capital In Round]]+Table_CapTable_FY_M[[#This Row],[Assets In Round]])</f>
        <v>1</v>
      </c>
      <c r="V148" s="30">
        <f ca="1">(Table_CapTable_FY_M[[#This Row],[Post Cycle Share Price Value Without Position]])/Table_CapTable_FY_M[[#This Row],[Shares Calculated]]</f>
        <v>15.833333333333336</v>
      </c>
      <c r="W148" s="30">
        <f ca="1">(Table_CapTable_FY_M[[#This Row],[IP in Round]]+Table_CapTable_FY_M[[#This Row],[Value In Reserves]])+Table_CapTable_FY_M[[#This Row],[Labor (sweat Equity)]]</f>
        <v>19000000.000000004</v>
      </c>
      <c r="X148">
        <f ca="1">SUMIF(Investors_Once[EOMonth],Table_CapTable_FY_M[[#This Row],[FY_M EODate]],Investors_Once[Operations Net])</f>
        <v>0</v>
      </c>
      <c r="Y148" s="30">
        <f ca="1">Table_CapTable_FY_M[[#This Row],[Post Cycle Share Price Value With Position]]+Table_CapTable_FY_M[[#This Row],[Post Cycle Share Price Value Without Position]]</f>
        <v>19000001.000000004</v>
      </c>
      <c r="AC148" s="30" t="e">
        <f ca="1">SUMIFS(Investors_Once[Shares Calculated by Capital Injection/Sales In Current Round],Investors_Once[EOMonth],Table_CapTable_FY_M[[#This Row],[FY_M EODate]])+SUMIFS(Investors_Monthly[],Investors_Once[EOMonth],Table_CapTable_FY_M[[#This Row],[FY_M EODate]])</f>
        <v>#VALUE!</v>
      </c>
      <c r="AD148">
        <f ca="1">+SUMIFS(Investors_Once[Shares Calculated Partner Equity in Current Round],Investors_Once[EOMonth],Table_CapTable_FY_M[[#This Row],[FY_M EODate]])</f>
        <v>0</v>
      </c>
      <c r="AE148">
        <f ca="1">SUM(INDIRECT(_xlfn.CONCAT("Investors_Monthly","[",Table_CapTable_FY_M[[#This Row],[FY_M Tag]],"]"),FALSE))</f>
        <v>0</v>
      </c>
      <c r="AF148">
        <f ca="1">IFERROR(Table_CapTable_FY_M[[#This Row],[Monthly_Value]]/Table_CapTable_FY_M[[#This Row],[Price Per Share Last Round]],"")</f>
        <v>0</v>
      </c>
      <c r="AG148">
        <f ca="1">+SUMIFS(Investors_Monthly[Shares Calculated],Investors_Monthly[EO_InjectionStartDate],Table_CapTable_FY_M[[#This Row],[FY_M EODate]])</f>
        <v>0</v>
      </c>
      <c r="AH148" s="30" t="e">
        <f ca="1">SUM($AC$91:$AF148)</f>
        <v>#VALUE!</v>
      </c>
      <c r="AI148">
        <f ca="1">Table_CapTable_FY_M[[#This Row],[Monthly_Value]]+Table_CapTable_FY_M[[#This Row],[Operations Net]]+Table_CapTable_FY_M[[#This Row],[Value In Reserves]]+Table_CapTable_FY_M[[#This Row],[IP in Round]]+Table_CapTable_FY_M[[#This Row],[Assets In Round]]</f>
        <v>19000000.000000004</v>
      </c>
      <c r="AJ148">
        <f ca="1">Table_CapTable_FY_M[[#This Row],[Share Price In Position]]/(Table_CapTable_FY_M[[#This Row],[Share Price In Position]]+Table_CapTable_FY_M[[#This Row],[Share Price Without Position]])</f>
        <v>5.263157617728546E-8</v>
      </c>
      <c r="AK148" t="s">
        <v>401</v>
      </c>
    </row>
    <row r="149" spans="2:37" x14ac:dyDescent="0.25">
      <c r="B149" t="s">
        <v>156</v>
      </c>
      <c r="C149" s="41"/>
      <c r="D149" s="41" cm="1">
        <f t="array" aca="1" ref="D149" ca="1">INDIRECT(Table_CapTable_FY_M[[#This Row],[FY_M Tag]],)</f>
        <v>47058</v>
      </c>
      <c r="E149" s="41">
        <f ca="1">EOMONTH(Table_CapTable_FY_M[[#This Row],[FY_M Date]],0)</f>
        <v>47087</v>
      </c>
      <c r="I149"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49" s="30">
        <f ca="1">Table_CapTable_FY_M[[#This Row],[Operations Net]]+IF(ISNUMBER(J148),J148,)+Table_CapTable_FY_M[[#This Row],[Net Capital Change]]</f>
        <v>1</v>
      </c>
      <c r="K149" s="30">
        <f ca="1">Table_CapTable_FY_M[[#This Row],[Capital Investment Net Change]]+Table_CapTable_FY_M[[#This Row],[Operations Net]]</f>
        <v>0</v>
      </c>
      <c r="M149">
        <f>IF(ISNUMBER(Table_CapTable_FY_M[[#This Row],[Net Shares]]),Table_CapTable_FY_M[[#This Row],[Net Shares]],M148)</f>
        <v>1200000</v>
      </c>
      <c r="N149">
        <f ca="1">IF(ISNUMBER(Table_CapTable_FY_M[[#This Row],[Set Stock Price]]),Table_CapTable_FY_M[[#This Row],[Set Stock Price]],S148)</f>
        <v>8.3333333333333333E-7</v>
      </c>
      <c r="O149" s="52">
        <f ca="1">IF(ISNUMBER(O148),O148,)+SUMIF(Investors_Once[EOMonth],Table_CapTable_FY_M[[#This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49" s="52">
        <f ca="1">IF(ISNUMBER(P148),P148,)+SUMIF(Investors_Once[EOMonth],Table_CapTable_FY_M[[#This Row],[FY_M EODate]],Investors_Once[Active Investor IP Value Created Equity])</f>
        <v>3.9813130570109934E-9</v>
      </c>
      <c r="Q149" s="52">
        <f ca="1">IF(ISNUMBER(Q148),Q148,)+SUMIF(Investors_Once[EOMonth],Table_CapTable_FY_M[[#This Row],[FY_M EODate]],Investors_Once[Sweat Equity IP Value Contributed(alternative to Salary)])</f>
        <v>0</v>
      </c>
      <c r="R149" s="52">
        <f ca="1">IF(ISNUMBER(R148),R148,)+SUMIF(Investors_Once[EOMonth],Table_CapTable_FY_M[[#This Row],[FY_M EODate]],Investors_Once[Reserve Value Without Position])</f>
        <v>19000000</v>
      </c>
      <c r="S149" s="52">
        <f ca="1">(Table_CapTable_FY_M[[#This Row],[Post Cycle Share Price Value With Position]])/Table_CapTable_FY_M[[#This Row],[Shares Calculated]]</f>
        <v>8.3333333333333333E-7</v>
      </c>
      <c r="T149" s="30">
        <f ca="1">(Table_CapTable_FY_M[[#This Row],[Post Cycle Share Price Value With Position]]+Table_CapTable_FY_M[[#This Row],[Post Cycle Share Price Value Without Position]])/Table_CapTable_FY_M[[#This Row],[Shares Calculated]]</f>
        <v>15.83333416666667</v>
      </c>
      <c r="U149" s="30">
        <f ca="1">(Table_CapTable_FY_M[[#This Row],[Capital In Round]]+Table_CapTable_FY_M[[#This Row],[Assets In Round]])</f>
        <v>1</v>
      </c>
      <c r="V149" s="30">
        <f ca="1">(Table_CapTable_FY_M[[#This Row],[Post Cycle Share Price Value Without Position]])/Table_CapTable_FY_M[[#This Row],[Shares Calculated]]</f>
        <v>15.833333333333336</v>
      </c>
      <c r="W149" s="30">
        <f ca="1">(Table_CapTable_FY_M[[#This Row],[IP in Round]]+Table_CapTable_FY_M[[#This Row],[Value In Reserves]])+Table_CapTable_FY_M[[#This Row],[Labor (sweat Equity)]]</f>
        <v>19000000.000000004</v>
      </c>
      <c r="X149">
        <f ca="1">SUMIF(Investors_Once[EOMonth],Table_CapTable_FY_M[[#This Row],[FY_M EODate]],Investors_Once[Operations Net])</f>
        <v>0</v>
      </c>
      <c r="Y149" s="30">
        <f ca="1">Table_CapTable_FY_M[[#This Row],[Post Cycle Share Price Value With Position]]+Table_CapTable_FY_M[[#This Row],[Post Cycle Share Price Value Without Position]]</f>
        <v>19000001.000000004</v>
      </c>
      <c r="AC149" s="30" t="e">
        <f ca="1">SUMIFS(Investors_Once[Shares Calculated by Capital Injection/Sales In Current Round],Investors_Once[EOMonth],Table_CapTable_FY_M[[#This Row],[FY_M EODate]])+SUMIFS(Investors_Monthly[],Investors_Once[EOMonth],Table_CapTable_FY_M[[#This Row],[FY_M EODate]])</f>
        <v>#VALUE!</v>
      </c>
      <c r="AD149">
        <f ca="1">+SUMIFS(Investors_Once[Shares Calculated Partner Equity in Current Round],Investors_Once[EOMonth],Table_CapTable_FY_M[[#This Row],[FY_M EODate]])</f>
        <v>0</v>
      </c>
      <c r="AE149">
        <f ca="1">SUM(INDIRECT(_xlfn.CONCAT("Investors_Monthly","[",Table_CapTable_FY_M[[#This Row],[FY_M Tag]],"]"),FALSE))</f>
        <v>0</v>
      </c>
      <c r="AF149">
        <f ca="1">IFERROR(Table_CapTable_FY_M[[#This Row],[Monthly_Value]]/Table_CapTable_FY_M[[#This Row],[Price Per Share Last Round]],"")</f>
        <v>0</v>
      </c>
      <c r="AG149">
        <f ca="1">+SUMIFS(Investors_Monthly[Shares Calculated],Investors_Monthly[EO_InjectionStartDate],Table_CapTable_FY_M[[#This Row],[FY_M EODate]])</f>
        <v>0</v>
      </c>
      <c r="AH149" s="30" t="e">
        <f ca="1">SUM($AC$91:$AF149)</f>
        <v>#VALUE!</v>
      </c>
      <c r="AI149">
        <f ca="1">Table_CapTable_FY_M[[#This Row],[Monthly_Value]]+Table_CapTable_FY_M[[#This Row],[Operations Net]]+Table_CapTable_FY_M[[#This Row],[Value In Reserves]]+Table_CapTable_FY_M[[#This Row],[IP in Round]]+Table_CapTable_FY_M[[#This Row],[Assets In Round]]</f>
        <v>19000000.000000004</v>
      </c>
      <c r="AJ149">
        <f ca="1">Table_CapTable_FY_M[[#This Row],[Share Price In Position]]/(Table_CapTable_FY_M[[#This Row],[Share Price In Position]]+Table_CapTable_FY_M[[#This Row],[Share Price Without Position]])</f>
        <v>5.263157617728546E-8</v>
      </c>
      <c r="AK149" t="s">
        <v>402</v>
      </c>
    </row>
    <row r="150" spans="2:37" x14ac:dyDescent="0.25">
      <c r="B150" t="s">
        <v>157</v>
      </c>
      <c r="C150" s="41"/>
      <c r="D150" s="41" cm="1">
        <f t="array" aca="1" ref="D150" ca="1">INDIRECT(Table_CapTable_FY_M[[#This Row],[FY_M Tag]],)</f>
        <v>47088</v>
      </c>
      <c r="E150" s="41">
        <f ca="1">EOMONTH(Table_CapTable_FY_M[[#This Row],[FY_M Date]],0)</f>
        <v>47118</v>
      </c>
      <c r="I150"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50" s="30">
        <f ca="1">Table_CapTable_FY_M[[#This Row],[Operations Net]]+IF(ISNUMBER(J149),J149,)+Table_CapTable_FY_M[[#This Row],[Net Capital Change]]</f>
        <v>1</v>
      </c>
      <c r="K150" s="30">
        <f ca="1">Table_CapTable_FY_M[[#This Row],[Capital Investment Net Change]]+Table_CapTable_FY_M[[#This Row],[Operations Net]]</f>
        <v>0</v>
      </c>
      <c r="M150">
        <f>IF(ISNUMBER(Table_CapTable_FY_M[[#This Row],[Net Shares]]),Table_CapTable_FY_M[[#This Row],[Net Shares]],M149)</f>
        <v>1200000</v>
      </c>
      <c r="N150">
        <f ca="1">IF(ISNUMBER(Table_CapTable_FY_M[[#This Row],[Set Stock Price]]),Table_CapTable_FY_M[[#This Row],[Set Stock Price]],S149)</f>
        <v>8.3333333333333333E-7</v>
      </c>
      <c r="O150" s="52">
        <f ca="1">IF(ISNUMBER(O149),O149,)+SUMIF(Investors_Once[EOMonth],Table_CapTable_FY_M[[#This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50" s="52">
        <f ca="1">IF(ISNUMBER(P149),P149,)+SUMIF(Investors_Once[EOMonth],Table_CapTable_FY_M[[#This Row],[FY_M EODate]],Investors_Once[Active Investor IP Value Created Equity])</f>
        <v>3.9813130570109934E-9</v>
      </c>
      <c r="Q150" s="52">
        <f ca="1">IF(ISNUMBER(Q149),Q149,)+SUMIF(Investors_Once[EOMonth],Table_CapTable_FY_M[[#This Row],[FY_M EODate]],Investors_Once[Sweat Equity IP Value Contributed(alternative to Salary)])</f>
        <v>0</v>
      </c>
      <c r="R150" s="52">
        <f ca="1">IF(ISNUMBER(R149),R149,)+SUMIF(Investors_Once[EOMonth],Table_CapTable_FY_M[[#This Row],[FY_M EODate]],Investors_Once[Reserve Value Without Position])</f>
        <v>19000000</v>
      </c>
      <c r="S150" s="52">
        <f ca="1">(Table_CapTable_FY_M[[#This Row],[Post Cycle Share Price Value With Position]])/Table_CapTable_FY_M[[#This Row],[Shares Calculated]]</f>
        <v>8.3333333333333333E-7</v>
      </c>
      <c r="T150" s="30">
        <f ca="1">(Table_CapTable_FY_M[[#This Row],[Post Cycle Share Price Value With Position]]+Table_CapTable_FY_M[[#This Row],[Post Cycle Share Price Value Without Position]])/Table_CapTable_FY_M[[#This Row],[Shares Calculated]]</f>
        <v>15.83333416666667</v>
      </c>
      <c r="U150" s="30">
        <f ca="1">(Table_CapTable_FY_M[[#This Row],[Capital In Round]]+Table_CapTable_FY_M[[#This Row],[Assets In Round]])</f>
        <v>1</v>
      </c>
      <c r="V150" s="30">
        <f ca="1">(Table_CapTable_FY_M[[#This Row],[Post Cycle Share Price Value Without Position]])/Table_CapTable_FY_M[[#This Row],[Shares Calculated]]</f>
        <v>15.833333333333336</v>
      </c>
      <c r="W150" s="30">
        <f ca="1">(Table_CapTable_FY_M[[#This Row],[IP in Round]]+Table_CapTable_FY_M[[#This Row],[Value In Reserves]])+Table_CapTable_FY_M[[#This Row],[Labor (sweat Equity)]]</f>
        <v>19000000.000000004</v>
      </c>
      <c r="X150">
        <f ca="1">SUMIF(Investors_Once[EOMonth],Table_CapTable_FY_M[[#This Row],[FY_M EODate]],Investors_Once[Operations Net])</f>
        <v>0</v>
      </c>
      <c r="Y150" s="30">
        <f ca="1">Table_CapTable_FY_M[[#This Row],[Post Cycle Share Price Value With Position]]+Table_CapTable_FY_M[[#This Row],[Post Cycle Share Price Value Without Position]]</f>
        <v>19000001.000000004</v>
      </c>
      <c r="AC150" s="30" t="e">
        <f ca="1">SUMIFS(Investors_Once[Shares Calculated by Capital Injection/Sales In Current Round],Investors_Once[EOMonth],Table_CapTable_FY_M[[#This Row],[FY_M EODate]])+SUMIFS(Investors_Monthly[],Investors_Once[EOMonth],Table_CapTable_FY_M[[#This Row],[FY_M EODate]])</f>
        <v>#VALUE!</v>
      </c>
      <c r="AD150">
        <f ca="1">+SUMIFS(Investors_Once[Shares Calculated Partner Equity in Current Round],Investors_Once[EOMonth],Table_CapTable_FY_M[[#This Row],[FY_M EODate]])</f>
        <v>0</v>
      </c>
      <c r="AE150">
        <f ca="1">SUM(INDIRECT(_xlfn.CONCAT("Investors_Monthly","[",Table_CapTable_FY_M[[#This Row],[FY_M Tag]],"]"),FALSE))</f>
        <v>0</v>
      </c>
      <c r="AF150">
        <f ca="1">IFERROR(Table_CapTable_FY_M[[#This Row],[Monthly_Value]]/Table_CapTable_FY_M[[#This Row],[Price Per Share Last Round]],"")</f>
        <v>0</v>
      </c>
      <c r="AG150">
        <f ca="1">+SUMIFS(Investors_Monthly[Shares Calculated],Investors_Monthly[EO_InjectionStartDate],Table_CapTable_FY_M[[#This Row],[FY_M EODate]])</f>
        <v>0</v>
      </c>
      <c r="AH150" s="30" t="e">
        <f ca="1">SUM($AC$91:$AF150)</f>
        <v>#VALUE!</v>
      </c>
      <c r="AI150">
        <f ca="1">Table_CapTable_FY_M[[#This Row],[Monthly_Value]]+Table_CapTable_FY_M[[#This Row],[Operations Net]]+Table_CapTable_FY_M[[#This Row],[Value In Reserves]]+Table_CapTable_FY_M[[#This Row],[IP in Round]]+Table_CapTable_FY_M[[#This Row],[Assets In Round]]</f>
        <v>19000000.000000004</v>
      </c>
      <c r="AJ150">
        <f ca="1">Table_CapTable_FY_M[[#This Row],[Share Price In Position]]/(Table_CapTable_FY_M[[#This Row],[Share Price In Position]]+Table_CapTable_FY_M[[#This Row],[Share Price Without Position]])</f>
        <v>5.263157617728546E-8</v>
      </c>
      <c r="AK150" t="s">
        <v>403</v>
      </c>
    </row>
    <row r="151" spans="2:37" x14ac:dyDescent="0.25">
      <c r="B151" t="s">
        <v>193</v>
      </c>
      <c r="C151" s="41"/>
      <c r="D151" s="41" cm="1">
        <f t="array" aca="1" ref="D151" ca="1">INDIRECT(Table_CapTable_FY_M[[#This Row],[FY_M Tag]],)</f>
        <v>47119</v>
      </c>
      <c r="E151" s="41">
        <f ca="1">EOMONTH(Table_CapTable_FY_M[[#This Row],[FY_M Date]],0)</f>
        <v>47149</v>
      </c>
      <c r="I151"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51" s="30">
        <f ca="1">Table_CapTable_FY_M[[#This Row],[Operations Net]]+IF(ISNUMBER(J150),J150,)+Table_CapTable_FY_M[[#This Row],[Net Capital Change]]</f>
        <v>1</v>
      </c>
      <c r="K151" s="30">
        <f ca="1">Table_CapTable_FY_M[[#This Row],[Capital Investment Net Change]]+Table_CapTable_FY_M[[#This Row],[Operations Net]]</f>
        <v>0</v>
      </c>
      <c r="M151">
        <f>IF(ISNUMBER(Table_CapTable_FY_M[[#This Row],[Net Shares]]),Table_CapTable_FY_M[[#This Row],[Net Shares]],M150)</f>
        <v>1200000</v>
      </c>
      <c r="N151">
        <f ca="1">IF(ISNUMBER(Table_CapTable_FY_M[[#This Row],[Set Stock Price]]),Table_CapTable_FY_M[[#This Row],[Set Stock Price]],S150)</f>
        <v>8.3333333333333333E-7</v>
      </c>
      <c r="O151" s="52">
        <f ca="1">IF(ISNUMBER(O150),O150,)+SUMIF(Investors_Once[EOMonth],Table_CapTable_FY_M[[#This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51" s="52">
        <f ca="1">IF(ISNUMBER(P150),P150,)+SUMIF(Investors_Once[EOMonth],Table_CapTable_FY_M[[#This Row],[FY_M EODate]],Investors_Once[Active Investor IP Value Created Equity])</f>
        <v>3.9813130570109934E-9</v>
      </c>
      <c r="Q151" s="52">
        <f ca="1">IF(ISNUMBER(Q150),Q150,)+SUMIF(Investors_Once[EOMonth],Table_CapTable_FY_M[[#This Row],[FY_M EODate]],Investors_Once[Sweat Equity IP Value Contributed(alternative to Salary)])</f>
        <v>0</v>
      </c>
      <c r="R151" s="52">
        <f ca="1">IF(ISNUMBER(R150),R150,)+SUMIF(Investors_Once[EOMonth],Table_CapTable_FY_M[[#This Row],[FY_M EODate]],Investors_Once[Reserve Value Without Position])</f>
        <v>19000000</v>
      </c>
      <c r="S151" s="52">
        <f ca="1">(Table_CapTable_FY_M[[#This Row],[Post Cycle Share Price Value With Position]])/Table_CapTable_FY_M[[#This Row],[Shares Calculated]]</f>
        <v>8.3333333333333333E-7</v>
      </c>
      <c r="T151" s="30">
        <f ca="1">(Table_CapTable_FY_M[[#This Row],[Post Cycle Share Price Value With Position]]+Table_CapTable_FY_M[[#This Row],[Post Cycle Share Price Value Without Position]])/Table_CapTable_FY_M[[#This Row],[Shares Calculated]]</f>
        <v>15.83333416666667</v>
      </c>
      <c r="U151" s="30">
        <f ca="1">(Table_CapTable_FY_M[[#This Row],[Capital In Round]]+Table_CapTable_FY_M[[#This Row],[Assets In Round]])</f>
        <v>1</v>
      </c>
      <c r="V151" s="30">
        <f ca="1">(Table_CapTable_FY_M[[#This Row],[Post Cycle Share Price Value Without Position]])/Table_CapTable_FY_M[[#This Row],[Shares Calculated]]</f>
        <v>15.833333333333336</v>
      </c>
      <c r="W151" s="30">
        <f ca="1">(Table_CapTable_FY_M[[#This Row],[IP in Round]]+Table_CapTable_FY_M[[#This Row],[Value In Reserves]])+Table_CapTable_FY_M[[#This Row],[Labor (sweat Equity)]]</f>
        <v>19000000.000000004</v>
      </c>
      <c r="X151">
        <f ca="1">SUMIF(Investors_Once[EOMonth],Table_CapTable_FY_M[[#This Row],[FY_M EODate]],Investors_Once[Operations Net])</f>
        <v>0</v>
      </c>
      <c r="Y151" s="30">
        <f ca="1">Table_CapTable_FY_M[[#This Row],[Post Cycle Share Price Value With Position]]+Table_CapTable_FY_M[[#This Row],[Post Cycle Share Price Value Without Position]]</f>
        <v>19000001.000000004</v>
      </c>
      <c r="AC151" s="30" t="e">
        <f ca="1">SUMIFS(Investors_Once[Shares Calculated by Capital Injection/Sales In Current Round],Investors_Once[EOMonth],Table_CapTable_FY_M[[#This Row],[FY_M EODate]])+SUMIFS(Investors_Monthly[],Investors_Once[EOMonth],Table_CapTable_FY_M[[#This Row],[FY_M EODate]])</f>
        <v>#VALUE!</v>
      </c>
      <c r="AD151">
        <f ca="1">+SUMIFS(Investors_Once[Shares Calculated Partner Equity in Current Round],Investors_Once[EOMonth],Table_CapTable_FY_M[[#This Row],[FY_M EODate]])</f>
        <v>0</v>
      </c>
      <c r="AE151">
        <f ca="1">SUM(INDIRECT(_xlfn.CONCAT("Investors_Monthly","[",Table_CapTable_FY_M[[#This Row],[FY_M Tag]],"]"),FALSE))</f>
        <v>0</v>
      </c>
      <c r="AF151">
        <f ca="1">IFERROR(Table_CapTable_FY_M[[#This Row],[Monthly_Value]]/Table_CapTable_FY_M[[#This Row],[Price Per Share Last Round]],"")</f>
        <v>0</v>
      </c>
      <c r="AG151">
        <f ca="1">+SUMIFS(Investors_Monthly[Shares Calculated],Investors_Monthly[EO_InjectionStartDate],Table_CapTable_FY_M[[#This Row],[FY_M EODate]])</f>
        <v>0</v>
      </c>
      <c r="AH151" s="30" t="e">
        <f ca="1">SUM($AC$91:$AF151)</f>
        <v>#VALUE!</v>
      </c>
      <c r="AI151">
        <f ca="1">Table_CapTable_FY_M[[#This Row],[Monthly_Value]]+Table_CapTable_FY_M[[#This Row],[Operations Net]]+Table_CapTable_FY_M[[#This Row],[Value In Reserves]]+Table_CapTable_FY_M[[#This Row],[IP in Round]]+Table_CapTable_FY_M[[#This Row],[Assets In Round]]</f>
        <v>19000000.000000004</v>
      </c>
      <c r="AJ151">
        <f ca="1">Table_CapTable_FY_M[[#This Row],[Share Price In Position]]/(Table_CapTable_FY_M[[#This Row],[Share Price In Position]]+Table_CapTable_FY_M[[#This Row],[Share Price Without Position]])</f>
        <v>5.263157617728546E-8</v>
      </c>
      <c r="AK151" t="s">
        <v>404</v>
      </c>
    </row>
    <row r="152" spans="2:37" x14ac:dyDescent="0.25">
      <c r="B152" t="s">
        <v>158</v>
      </c>
      <c r="C152" s="41"/>
      <c r="D152" s="41" cm="1">
        <f t="array" aca="1" ref="D152" ca="1">INDIRECT(Table_CapTable_FY_M[[#This Row],[FY_M Tag]],)</f>
        <v>47150</v>
      </c>
      <c r="E152" s="41">
        <f ca="1">EOMONTH(Table_CapTable_FY_M[[#This Row],[FY_M Date]],0)</f>
        <v>47177</v>
      </c>
      <c r="I152"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52" s="30">
        <f ca="1">Table_CapTable_FY_M[[#This Row],[Operations Net]]+IF(ISNUMBER(J151),J151,)+Table_CapTable_FY_M[[#This Row],[Net Capital Change]]</f>
        <v>1</v>
      </c>
      <c r="K152" s="30">
        <f ca="1">Table_CapTable_FY_M[[#This Row],[Capital Investment Net Change]]+Table_CapTable_FY_M[[#This Row],[Operations Net]]</f>
        <v>0</v>
      </c>
      <c r="M152">
        <f>IF(ISNUMBER(Table_CapTable_FY_M[[#This Row],[Net Shares]]),Table_CapTable_FY_M[[#This Row],[Net Shares]],M151)</f>
        <v>1200000</v>
      </c>
      <c r="N152">
        <f ca="1">IF(ISNUMBER(Table_CapTable_FY_M[[#This Row],[Set Stock Price]]),Table_CapTable_FY_M[[#This Row],[Set Stock Price]],S151)</f>
        <v>8.3333333333333333E-7</v>
      </c>
      <c r="O152" s="52">
        <f ca="1">IF(ISNUMBER(O151),O151,)+SUMIF(Investors_Once[EOMonth],Table_CapTable_FY_M[[#This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52" s="52">
        <f ca="1">IF(ISNUMBER(P151),P151,)+SUMIF(Investors_Once[EOMonth],Table_CapTable_FY_M[[#This Row],[FY_M EODate]],Investors_Once[Active Investor IP Value Created Equity])</f>
        <v>3.9813130570109934E-9</v>
      </c>
      <c r="Q152" s="52">
        <f ca="1">IF(ISNUMBER(Q151),Q151,)+SUMIF(Investors_Once[EOMonth],Table_CapTable_FY_M[[#This Row],[FY_M EODate]],Investors_Once[Sweat Equity IP Value Contributed(alternative to Salary)])</f>
        <v>0</v>
      </c>
      <c r="R152" s="52">
        <f ca="1">IF(ISNUMBER(R151),R151,)+SUMIF(Investors_Once[EOMonth],Table_CapTable_FY_M[[#This Row],[FY_M EODate]],Investors_Once[Reserve Value Without Position])</f>
        <v>19000000</v>
      </c>
      <c r="S152" s="52">
        <f ca="1">(Table_CapTable_FY_M[[#This Row],[Post Cycle Share Price Value With Position]])/Table_CapTable_FY_M[[#This Row],[Shares Calculated]]</f>
        <v>8.3333333333333333E-7</v>
      </c>
      <c r="T152" s="30">
        <f ca="1">(Table_CapTable_FY_M[[#This Row],[Post Cycle Share Price Value With Position]]+Table_CapTable_FY_M[[#This Row],[Post Cycle Share Price Value Without Position]])/Table_CapTable_FY_M[[#This Row],[Shares Calculated]]</f>
        <v>15.83333416666667</v>
      </c>
      <c r="U152" s="30">
        <f ca="1">(Table_CapTable_FY_M[[#This Row],[Capital In Round]]+Table_CapTable_FY_M[[#This Row],[Assets In Round]])</f>
        <v>1</v>
      </c>
      <c r="V152" s="30">
        <f ca="1">(Table_CapTable_FY_M[[#This Row],[Post Cycle Share Price Value Without Position]])/Table_CapTable_FY_M[[#This Row],[Shares Calculated]]</f>
        <v>15.833333333333336</v>
      </c>
      <c r="W152" s="30">
        <f ca="1">(Table_CapTable_FY_M[[#This Row],[IP in Round]]+Table_CapTable_FY_M[[#This Row],[Value In Reserves]])+Table_CapTable_FY_M[[#This Row],[Labor (sweat Equity)]]</f>
        <v>19000000.000000004</v>
      </c>
      <c r="X152">
        <f ca="1">SUMIF(Investors_Once[EOMonth],Table_CapTable_FY_M[[#This Row],[FY_M EODate]],Investors_Once[Operations Net])</f>
        <v>0</v>
      </c>
      <c r="Y152" s="30">
        <f ca="1">Table_CapTable_FY_M[[#This Row],[Post Cycle Share Price Value With Position]]+Table_CapTable_FY_M[[#This Row],[Post Cycle Share Price Value Without Position]]</f>
        <v>19000001.000000004</v>
      </c>
      <c r="AC152" s="30" t="e">
        <f ca="1">SUMIFS(Investors_Once[Shares Calculated by Capital Injection/Sales In Current Round],Investors_Once[EOMonth],Table_CapTable_FY_M[[#This Row],[FY_M EODate]])+SUMIFS(Investors_Monthly[],Investors_Once[EOMonth],Table_CapTable_FY_M[[#This Row],[FY_M EODate]])</f>
        <v>#VALUE!</v>
      </c>
      <c r="AD152">
        <f ca="1">+SUMIFS(Investors_Once[Shares Calculated Partner Equity in Current Round],Investors_Once[EOMonth],Table_CapTable_FY_M[[#This Row],[FY_M EODate]])</f>
        <v>0</v>
      </c>
      <c r="AE152">
        <f ca="1">SUM(INDIRECT(_xlfn.CONCAT("Investors_Monthly","[",Table_CapTable_FY_M[[#This Row],[FY_M Tag]],"]"),FALSE))</f>
        <v>0</v>
      </c>
      <c r="AF152">
        <f ca="1">IFERROR(Table_CapTable_FY_M[[#This Row],[Monthly_Value]]/Table_CapTable_FY_M[[#This Row],[Price Per Share Last Round]],"")</f>
        <v>0</v>
      </c>
      <c r="AG152">
        <f ca="1">+SUMIFS(Investors_Monthly[Shares Calculated],Investors_Monthly[EO_InjectionStartDate],Table_CapTable_FY_M[[#This Row],[FY_M EODate]])</f>
        <v>0</v>
      </c>
      <c r="AH152" s="30" t="e">
        <f ca="1">SUM($AC$91:$AF152)</f>
        <v>#VALUE!</v>
      </c>
      <c r="AI152">
        <f ca="1">Table_CapTable_FY_M[[#This Row],[Monthly_Value]]+Table_CapTable_FY_M[[#This Row],[Operations Net]]+Table_CapTable_FY_M[[#This Row],[Value In Reserves]]+Table_CapTable_FY_M[[#This Row],[IP in Round]]+Table_CapTable_FY_M[[#This Row],[Assets In Round]]</f>
        <v>19000000.000000004</v>
      </c>
      <c r="AJ152">
        <f ca="1">Table_CapTable_FY_M[[#This Row],[Share Price In Position]]/(Table_CapTable_FY_M[[#This Row],[Share Price In Position]]+Table_CapTable_FY_M[[#This Row],[Share Price Without Position]])</f>
        <v>5.263157617728546E-8</v>
      </c>
      <c r="AK152" t="s">
        <v>405</v>
      </c>
    </row>
    <row r="153" spans="2:37" x14ac:dyDescent="0.25">
      <c r="B153" t="s">
        <v>159</v>
      </c>
      <c r="C153" s="41"/>
      <c r="D153" s="41" cm="1">
        <f t="array" aca="1" ref="D153" ca="1">INDIRECT(Table_CapTable_FY_M[[#This Row],[FY_M Tag]],)</f>
        <v>47178</v>
      </c>
      <c r="E153" s="41">
        <f ca="1">EOMONTH(Table_CapTable_FY_M[[#This Row],[FY_M Date]],0)</f>
        <v>47208</v>
      </c>
      <c r="I153"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53" s="30">
        <f ca="1">Table_CapTable_FY_M[[#This Row],[Operations Net]]+IF(ISNUMBER(J152),J152,)+Table_CapTable_FY_M[[#This Row],[Net Capital Change]]</f>
        <v>1</v>
      </c>
      <c r="K153" s="30">
        <f ca="1">Table_CapTable_FY_M[[#This Row],[Capital Investment Net Change]]+Table_CapTable_FY_M[[#This Row],[Operations Net]]</f>
        <v>0</v>
      </c>
      <c r="M153">
        <f>IF(ISNUMBER(Table_CapTable_FY_M[[#This Row],[Net Shares]]),Table_CapTable_FY_M[[#This Row],[Net Shares]],M152)</f>
        <v>1200000</v>
      </c>
      <c r="N153">
        <f ca="1">IF(ISNUMBER(Table_CapTable_FY_M[[#This Row],[Set Stock Price]]),Table_CapTable_FY_M[[#This Row],[Set Stock Price]],S152)</f>
        <v>8.3333333333333333E-7</v>
      </c>
      <c r="O153" s="52">
        <f ca="1">IF(ISNUMBER(O152),O152,)+SUMIF(Investors_Once[EOMonth],Table_CapTable_FY_M[[#This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53" s="52">
        <f ca="1">IF(ISNUMBER(P152),P152,)+SUMIF(Investors_Once[EOMonth],Table_CapTable_FY_M[[#This Row],[FY_M EODate]],Investors_Once[Active Investor IP Value Created Equity])</f>
        <v>3.9813130570109934E-9</v>
      </c>
      <c r="Q153" s="52">
        <f ca="1">IF(ISNUMBER(Q152),Q152,)+SUMIF(Investors_Once[EOMonth],Table_CapTable_FY_M[[#This Row],[FY_M EODate]],Investors_Once[Sweat Equity IP Value Contributed(alternative to Salary)])</f>
        <v>0</v>
      </c>
      <c r="R153" s="52">
        <f ca="1">IF(ISNUMBER(R152),R152,)+SUMIF(Investors_Once[EOMonth],Table_CapTable_FY_M[[#This Row],[FY_M EODate]],Investors_Once[Reserve Value Without Position])</f>
        <v>19000000</v>
      </c>
      <c r="S153" s="52">
        <f ca="1">(Table_CapTable_FY_M[[#This Row],[Post Cycle Share Price Value With Position]])/Table_CapTable_FY_M[[#This Row],[Shares Calculated]]</f>
        <v>8.3333333333333333E-7</v>
      </c>
      <c r="T153" s="30">
        <f ca="1">(Table_CapTable_FY_M[[#This Row],[Post Cycle Share Price Value With Position]]+Table_CapTable_FY_M[[#This Row],[Post Cycle Share Price Value Without Position]])/Table_CapTable_FY_M[[#This Row],[Shares Calculated]]</f>
        <v>15.83333416666667</v>
      </c>
      <c r="U153" s="30">
        <f ca="1">(Table_CapTable_FY_M[[#This Row],[Capital In Round]]+Table_CapTable_FY_M[[#This Row],[Assets In Round]])</f>
        <v>1</v>
      </c>
      <c r="V153" s="30">
        <f ca="1">(Table_CapTable_FY_M[[#This Row],[Post Cycle Share Price Value Without Position]])/Table_CapTable_FY_M[[#This Row],[Shares Calculated]]</f>
        <v>15.833333333333336</v>
      </c>
      <c r="W153" s="30">
        <f ca="1">(Table_CapTable_FY_M[[#This Row],[IP in Round]]+Table_CapTable_FY_M[[#This Row],[Value In Reserves]])+Table_CapTable_FY_M[[#This Row],[Labor (sweat Equity)]]</f>
        <v>19000000.000000004</v>
      </c>
      <c r="X153">
        <f ca="1">SUMIF(Investors_Once[EOMonth],Table_CapTable_FY_M[[#This Row],[FY_M EODate]],Investors_Once[Operations Net])</f>
        <v>0</v>
      </c>
      <c r="Y153" s="30">
        <f ca="1">Table_CapTable_FY_M[[#This Row],[Post Cycle Share Price Value With Position]]+Table_CapTable_FY_M[[#This Row],[Post Cycle Share Price Value Without Position]]</f>
        <v>19000001.000000004</v>
      </c>
      <c r="AC153" s="30" t="e">
        <f ca="1">SUMIFS(Investors_Once[Shares Calculated by Capital Injection/Sales In Current Round],Investors_Once[EOMonth],Table_CapTable_FY_M[[#This Row],[FY_M EODate]])+SUMIFS(Investors_Monthly[],Investors_Once[EOMonth],Table_CapTable_FY_M[[#This Row],[FY_M EODate]])</f>
        <v>#VALUE!</v>
      </c>
      <c r="AD153">
        <f ca="1">+SUMIFS(Investors_Once[Shares Calculated Partner Equity in Current Round],Investors_Once[EOMonth],Table_CapTable_FY_M[[#This Row],[FY_M EODate]])</f>
        <v>0</v>
      </c>
      <c r="AE153">
        <f ca="1">SUM(INDIRECT(_xlfn.CONCAT("Investors_Monthly","[",Table_CapTable_FY_M[[#This Row],[FY_M Tag]],"]"),FALSE))</f>
        <v>0</v>
      </c>
      <c r="AF153">
        <f ca="1">IFERROR(Table_CapTable_FY_M[[#This Row],[Monthly_Value]]/Table_CapTable_FY_M[[#This Row],[Price Per Share Last Round]],"")</f>
        <v>0</v>
      </c>
      <c r="AG153">
        <f ca="1">+SUMIFS(Investors_Monthly[Shares Calculated],Investors_Monthly[EO_InjectionStartDate],Table_CapTable_FY_M[[#This Row],[FY_M EODate]])</f>
        <v>0</v>
      </c>
      <c r="AH153" s="30" t="e">
        <f ca="1">SUM($AC$91:$AF153)</f>
        <v>#VALUE!</v>
      </c>
      <c r="AI153">
        <f ca="1">Table_CapTable_FY_M[[#This Row],[Monthly_Value]]+Table_CapTable_FY_M[[#This Row],[Operations Net]]+Table_CapTable_FY_M[[#This Row],[Value In Reserves]]+Table_CapTable_FY_M[[#This Row],[IP in Round]]+Table_CapTable_FY_M[[#This Row],[Assets In Round]]</f>
        <v>19000000.000000004</v>
      </c>
      <c r="AJ153">
        <f ca="1">Table_CapTable_FY_M[[#This Row],[Share Price In Position]]/(Table_CapTable_FY_M[[#This Row],[Share Price In Position]]+Table_CapTable_FY_M[[#This Row],[Share Price Without Position]])</f>
        <v>5.263157617728546E-8</v>
      </c>
      <c r="AK153" t="s">
        <v>406</v>
      </c>
    </row>
    <row r="154" spans="2:37" x14ac:dyDescent="0.25">
      <c r="B154" t="s">
        <v>160</v>
      </c>
      <c r="C154" s="41"/>
      <c r="D154" s="41" cm="1">
        <f t="array" aca="1" ref="D154" ca="1">INDIRECT(Table_CapTable_FY_M[[#This Row],[FY_M Tag]],)</f>
        <v>47209</v>
      </c>
      <c r="E154" s="41">
        <f ca="1">EOMONTH(Table_CapTable_FY_M[[#This Row],[FY_M Date]],0)</f>
        <v>47238</v>
      </c>
      <c r="I154"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54" s="30">
        <f ca="1">Table_CapTable_FY_M[[#This Row],[Operations Net]]+IF(ISNUMBER(J153),J153,)+Table_CapTable_FY_M[[#This Row],[Net Capital Change]]</f>
        <v>1</v>
      </c>
      <c r="K154" s="30">
        <f ca="1">Table_CapTable_FY_M[[#This Row],[Capital Investment Net Change]]+Table_CapTable_FY_M[[#This Row],[Operations Net]]</f>
        <v>0</v>
      </c>
      <c r="M154">
        <f>IF(ISNUMBER(Table_CapTable_FY_M[[#This Row],[Net Shares]]),Table_CapTable_FY_M[[#This Row],[Net Shares]],M153)</f>
        <v>1200000</v>
      </c>
      <c r="N154">
        <f ca="1">IF(ISNUMBER(Table_CapTable_FY_M[[#This Row],[Set Stock Price]]),Table_CapTable_FY_M[[#This Row],[Set Stock Price]],S153)</f>
        <v>8.3333333333333333E-7</v>
      </c>
      <c r="O154" s="52">
        <f ca="1">IF(ISNUMBER(O153),O153,)+SUMIF(Investors_Once[EOMonth],Table_CapTable_FY_M[[#This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54" s="52">
        <f ca="1">IF(ISNUMBER(P153),P153,)+SUMIF(Investors_Once[EOMonth],Table_CapTable_FY_M[[#This Row],[FY_M EODate]],Investors_Once[Active Investor IP Value Created Equity])</f>
        <v>3.9813130570109934E-9</v>
      </c>
      <c r="Q154" s="52">
        <f ca="1">IF(ISNUMBER(Q153),Q153,)+SUMIF(Investors_Once[EOMonth],Table_CapTable_FY_M[[#This Row],[FY_M EODate]],Investors_Once[Sweat Equity IP Value Contributed(alternative to Salary)])</f>
        <v>0</v>
      </c>
      <c r="R154" s="52">
        <f ca="1">IF(ISNUMBER(R153),R153,)+SUMIF(Investors_Once[EOMonth],Table_CapTable_FY_M[[#This Row],[FY_M EODate]],Investors_Once[Reserve Value Without Position])</f>
        <v>19000000</v>
      </c>
      <c r="S154" s="52">
        <f ca="1">(Table_CapTable_FY_M[[#This Row],[Post Cycle Share Price Value With Position]])/Table_CapTable_FY_M[[#This Row],[Shares Calculated]]</f>
        <v>8.3333333333333333E-7</v>
      </c>
      <c r="T154" s="30">
        <f ca="1">(Table_CapTable_FY_M[[#This Row],[Post Cycle Share Price Value With Position]]+Table_CapTable_FY_M[[#This Row],[Post Cycle Share Price Value Without Position]])/Table_CapTable_FY_M[[#This Row],[Shares Calculated]]</f>
        <v>15.83333416666667</v>
      </c>
      <c r="U154" s="30">
        <f ca="1">(Table_CapTable_FY_M[[#This Row],[Capital In Round]]+Table_CapTable_FY_M[[#This Row],[Assets In Round]])</f>
        <v>1</v>
      </c>
      <c r="V154" s="30">
        <f ca="1">(Table_CapTable_FY_M[[#This Row],[Post Cycle Share Price Value Without Position]])/Table_CapTable_FY_M[[#This Row],[Shares Calculated]]</f>
        <v>15.833333333333336</v>
      </c>
      <c r="W154" s="30">
        <f ca="1">(Table_CapTable_FY_M[[#This Row],[IP in Round]]+Table_CapTable_FY_M[[#This Row],[Value In Reserves]])+Table_CapTable_FY_M[[#This Row],[Labor (sweat Equity)]]</f>
        <v>19000000.000000004</v>
      </c>
      <c r="X154">
        <f ca="1">SUMIF(Investors_Once[EOMonth],Table_CapTable_FY_M[[#This Row],[FY_M EODate]],Investors_Once[Operations Net])</f>
        <v>0</v>
      </c>
      <c r="Y154" s="30">
        <f ca="1">Table_CapTable_FY_M[[#This Row],[Post Cycle Share Price Value With Position]]+Table_CapTable_FY_M[[#This Row],[Post Cycle Share Price Value Without Position]]</f>
        <v>19000001.000000004</v>
      </c>
      <c r="AC154" s="30" t="e">
        <f ca="1">SUMIFS(Investors_Once[Shares Calculated by Capital Injection/Sales In Current Round],Investors_Once[EOMonth],Table_CapTable_FY_M[[#This Row],[FY_M EODate]])+SUMIFS(Investors_Monthly[],Investors_Once[EOMonth],Table_CapTable_FY_M[[#This Row],[FY_M EODate]])</f>
        <v>#VALUE!</v>
      </c>
      <c r="AD154">
        <f ca="1">+SUMIFS(Investors_Once[Shares Calculated Partner Equity in Current Round],Investors_Once[EOMonth],Table_CapTable_FY_M[[#This Row],[FY_M EODate]])</f>
        <v>0</v>
      </c>
      <c r="AE154">
        <f ca="1">SUM(INDIRECT(_xlfn.CONCAT("Investors_Monthly","[",Table_CapTable_FY_M[[#This Row],[FY_M Tag]],"]"),FALSE))</f>
        <v>0</v>
      </c>
      <c r="AF154">
        <f ca="1">IFERROR(Table_CapTable_FY_M[[#This Row],[Monthly_Value]]/Table_CapTable_FY_M[[#This Row],[Price Per Share Last Round]],"")</f>
        <v>0</v>
      </c>
      <c r="AG154">
        <f ca="1">+SUMIFS(Investors_Monthly[Shares Calculated],Investors_Monthly[EO_InjectionStartDate],Table_CapTable_FY_M[[#This Row],[FY_M EODate]])</f>
        <v>0</v>
      </c>
      <c r="AH154" s="30" t="e">
        <f ca="1">SUM($AC$91:$AF154)</f>
        <v>#VALUE!</v>
      </c>
      <c r="AI154">
        <f ca="1">Table_CapTable_FY_M[[#This Row],[Monthly_Value]]+Table_CapTable_FY_M[[#This Row],[Operations Net]]+Table_CapTable_FY_M[[#This Row],[Value In Reserves]]+Table_CapTable_FY_M[[#This Row],[IP in Round]]+Table_CapTable_FY_M[[#This Row],[Assets In Round]]</f>
        <v>19000000.000000004</v>
      </c>
      <c r="AJ154">
        <f ca="1">Table_CapTable_FY_M[[#This Row],[Share Price In Position]]/(Table_CapTable_FY_M[[#This Row],[Share Price In Position]]+Table_CapTable_FY_M[[#This Row],[Share Price Without Position]])</f>
        <v>5.263157617728546E-8</v>
      </c>
      <c r="AK154" t="s">
        <v>407</v>
      </c>
    </row>
    <row r="155" spans="2:37" x14ac:dyDescent="0.25">
      <c r="B155" t="s">
        <v>161</v>
      </c>
      <c r="C155" s="41"/>
      <c r="D155" s="41" cm="1">
        <f t="array" aca="1" ref="D155" ca="1">INDIRECT(Table_CapTable_FY_M[[#This Row],[FY_M Tag]],)</f>
        <v>47239</v>
      </c>
      <c r="E155" s="41">
        <f ca="1">EOMONTH(Table_CapTable_FY_M[[#This Row],[FY_M Date]],0)</f>
        <v>47269</v>
      </c>
      <c r="I155"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55" s="30">
        <f ca="1">Table_CapTable_FY_M[[#This Row],[Operations Net]]+IF(ISNUMBER(J154),J154,)+Table_CapTable_FY_M[[#This Row],[Net Capital Change]]</f>
        <v>1</v>
      </c>
      <c r="K155" s="30">
        <f ca="1">Table_CapTable_FY_M[[#This Row],[Capital Investment Net Change]]+Table_CapTable_FY_M[[#This Row],[Operations Net]]</f>
        <v>0</v>
      </c>
      <c r="M155">
        <f>IF(ISNUMBER(Table_CapTable_FY_M[[#This Row],[Net Shares]]),Table_CapTable_FY_M[[#This Row],[Net Shares]],M154)</f>
        <v>1200000</v>
      </c>
      <c r="N155">
        <f ca="1">IF(ISNUMBER(Table_CapTable_FY_M[[#This Row],[Set Stock Price]]),Table_CapTable_FY_M[[#This Row],[Set Stock Price]],S154)</f>
        <v>8.3333333333333333E-7</v>
      </c>
      <c r="O155" s="52">
        <f ca="1">IF(ISNUMBER(O154),O154,)+SUMIF(Investors_Once[EOMonth],Table_CapTable_FY_M[[#This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55" s="52">
        <f ca="1">IF(ISNUMBER(P154),P154,)+SUMIF(Investors_Once[EOMonth],Table_CapTable_FY_M[[#This Row],[FY_M EODate]],Investors_Once[Active Investor IP Value Created Equity])</f>
        <v>3.9813130570109934E-9</v>
      </c>
      <c r="Q155" s="52">
        <f ca="1">IF(ISNUMBER(Q154),Q154,)+SUMIF(Investors_Once[EOMonth],Table_CapTable_FY_M[[#This Row],[FY_M EODate]],Investors_Once[Sweat Equity IP Value Contributed(alternative to Salary)])</f>
        <v>0</v>
      </c>
      <c r="R155" s="52">
        <f ca="1">IF(ISNUMBER(R154),R154,)+SUMIF(Investors_Once[EOMonth],Table_CapTable_FY_M[[#This Row],[FY_M EODate]],Investors_Once[Reserve Value Without Position])</f>
        <v>19000000</v>
      </c>
      <c r="S155" s="52">
        <f ca="1">(Table_CapTable_FY_M[[#This Row],[Post Cycle Share Price Value With Position]])/Table_CapTable_FY_M[[#This Row],[Shares Calculated]]</f>
        <v>8.3333333333333333E-7</v>
      </c>
      <c r="T155" s="30">
        <f ca="1">(Table_CapTable_FY_M[[#This Row],[Post Cycle Share Price Value With Position]]+Table_CapTable_FY_M[[#This Row],[Post Cycle Share Price Value Without Position]])/Table_CapTable_FY_M[[#This Row],[Shares Calculated]]</f>
        <v>15.83333416666667</v>
      </c>
      <c r="U155" s="30">
        <f ca="1">(Table_CapTable_FY_M[[#This Row],[Capital In Round]]+Table_CapTable_FY_M[[#This Row],[Assets In Round]])</f>
        <v>1</v>
      </c>
      <c r="V155" s="30">
        <f ca="1">(Table_CapTable_FY_M[[#This Row],[Post Cycle Share Price Value Without Position]])/Table_CapTable_FY_M[[#This Row],[Shares Calculated]]</f>
        <v>15.833333333333336</v>
      </c>
      <c r="W155" s="30">
        <f ca="1">(Table_CapTable_FY_M[[#This Row],[IP in Round]]+Table_CapTable_FY_M[[#This Row],[Value In Reserves]])+Table_CapTable_FY_M[[#This Row],[Labor (sweat Equity)]]</f>
        <v>19000000.000000004</v>
      </c>
      <c r="X155">
        <f ca="1">SUMIF(Investors_Once[EOMonth],Table_CapTable_FY_M[[#This Row],[FY_M EODate]],Investors_Once[Operations Net])</f>
        <v>0</v>
      </c>
      <c r="Y155" s="30">
        <f ca="1">Table_CapTable_FY_M[[#This Row],[Post Cycle Share Price Value With Position]]+Table_CapTable_FY_M[[#This Row],[Post Cycle Share Price Value Without Position]]</f>
        <v>19000001.000000004</v>
      </c>
      <c r="AC155" s="30" t="e">
        <f ca="1">SUMIFS(Investors_Once[Shares Calculated by Capital Injection/Sales In Current Round],Investors_Once[EOMonth],Table_CapTable_FY_M[[#This Row],[FY_M EODate]])+SUMIFS(Investors_Monthly[],Investors_Once[EOMonth],Table_CapTable_FY_M[[#This Row],[FY_M EODate]])</f>
        <v>#VALUE!</v>
      </c>
      <c r="AD155">
        <f ca="1">+SUMIFS(Investors_Once[Shares Calculated Partner Equity in Current Round],Investors_Once[EOMonth],Table_CapTable_FY_M[[#This Row],[FY_M EODate]])</f>
        <v>0</v>
      </c>
      <c r="AE155">
        <f ca="1">SUM(INDIRECT(_xlfn.CONCAT("Investors_Monthly","[",Table_CapTable_FY_M[[#This Row],[FY_M Tag]],"]"),FALSE))</f>
        <v>0</v>
      </c>
      <c r="AF155">
        <f ca="1">IFERROR(Table_CapTable_FY_M[[#This Row],[Monthly_Value]]/Table_CapTable_FY_M[[#This Row],[Price Per Share Last Round]],"")</f>
        <v>0</v>
      </c>
      <c r="AG155">
        <f ca="1">+SUMIFS(Investors_Monthly[Shares Calculated],Investors_Monthly[EO_InjectionStartDate],Table_CapTable_FY_M[[#This Row],[FY_M EODate]])</f>
        <v>0</v>
      </c>
      <c r="AH155" s="30" t="e">
        <f ca="1">SUM($AC$91:$AF155)</f>
        <v>#VALUE!</v>
      </c>
      <c r="AI155">
        <f ca="1">Table_CapTable_FY_M[[#This Row],[Monthly_Value]]+Table_CapTable_FY_M[[#This Row],[Operations Net]]+Table_CapTable_FY_M[[#This Row],[Value In Reserves]]+Table_CapTable_FY_M[[#This Row],[IP in Round]]+Table_CapTable_FY_M[[#This Row],[Assets In Round]]</f>
        <v>19000000.000000004</v>
      </c>
      <c r="AJ155">
        <f ca="1">Table_CapTable_FY_M[[#This Row],[Share Price In Position]]/(Table_CapTable_FY_M[[#This Row],[Share Price In Position]]+Table_CapTable_FY_M[[#This Row],[Share Price Without Position]])</f>
        <v>5.263157617728546E-8</v>
      </c>
      <c r="AK155" t="s">
        <v>408</v>
      </c>
    </row>
    <row r="156" spans="2:37" x14ac:dyDescent="0.25">
      <c r="B156" t="s">
        <v>162</v>
      </c>
      <c r="C156" s="41"/>
      <c r="D156" s="41" cm="1">
        <f t="array" aca="1" ref="D156" ca="1">INDIRECT(Table_CapTable_FY_M[[#This Row],[FY_M Tag]],)</f>
        <v>47270</v>
      </c>
      <c r="E156" s="41">
        <f ca="1">EOMONTH(Table_CapTable_FY_M[[#This Row],[FY_M Date]],0)</f>
        <v>47299</v>
      </c>
      <c r="I156"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56" s="30">
        <f ca="1">Table_CapTable_FY_M[[#This Row],[Operations Net]]+IF(ISNUMBER(J155),J155,)+Table_CapTable_FY_M[[#This Row],[Net Capital Change]]</f>
        <v>1</v>
      </c>
      <c r="K156" s="30">
        <f ca="1">Table_CapTable_FY_M[[#This Row],[Capital Investment Net Change]]+Table_CapTable_FY_M[[#This Row],[Operations Net]]</f>
        <v>0</v>
      </c>
      <c r="M156">
        <f>IF(ISNUMBER(Table_CapTable_FY_M[[#This Row],[Net Shares]]),Table_CapTable_FY_M[[#This Row],[Net Shares]],M155)</f>
        <v>1200000</v>
      </c>
      <c r="N156">
        <f ca="1">IF(ISNUMBER(Table_CapTable_FY_M[[#This Row],[Set Stock Price]]),Table_CapTable_FY_M[[#This Row],[Set Stock Price]],S155)</f>
        <v>8.3333333333333333E-7</v>
      </c>
      <c r="O156" s="52">
        <f ca="1">IF(ISNUMBER(O155),O155,)+SUMIF(Investors_Once[EOMonth],Table_CapTable_FY_M[[#This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56" s="52">
        <f ca="1">IF(ISNUMBER(P155),P155,)+SUMIF(Investors_Once[EOMonth],Table_CapTable_FY_M[[#This Row],[FY_M EODate]],Investors_Once[Active Investor IP Value Created Equity])</f>
        <v>3.9813130570109934E-9</v>
      </c>
      <c r="Q156" s="52">
        <f ca="1">IF(ISNUMBER(Q155),Q155,)+SUMIF(Investors_Once[EOMonth],Table_CapTable_FY_M[[#This Row],[FY_M EODate]],Investors_Once[Sweat Equity IP Value Contributed(alternative to Salary)])</f>
        <v>0</v>
      </c>
      <c r="R156" s="52">
        <f ca="1">IF(ISNUMBER(R155),R155,)+SUMIF(Investors_Once[EOMonth],Table_CapTable_FY_M[[#This Row],[FY_M EODate]],Investors_Once[Reserve Value Without Position])</f>
        <v>19000000</v>
      </c>
      <c r="S156" s="52">
        <f ca="1">(Table_CapTable_FY_M[[#This Row],[Post Cycle Share Price Value With Position]])/Table_CapTable_FY_M[[#This Row],[Shares Calculated]]</f>
        <v>8.3333333333333333E-7</v>
      </c>
      <c r="T156" s="30">
        <f ca="1">(Table_CapTable_FY_M[[#This Row],[Post Cycle Share Price Value With Position]]+Table_CapTable_FY_M[[#This Row],[Post Cycle Share Price Value Without Position]])/Table_CapTable_FY_M[[#This Row],[Shares Calculated]]</f>
        <v>15.83333416666667</v>
      </c>
      <c r="U156" s="30">
        <f ca="1">(Table_CapTable_FY_M[[#This Row],[Capital In Round]]+Table_CapTable_FY_M[[#This Row],[Assets In Round]])</f>
        <v>1</v>
      </c>
      <c r="V156" s="30">
        <f ca="1">(Table_CapTable_FY_M[[#This Row],[Post Cycle Share Price Value Without Position]])/Table_CapTable_FY_M[[#This Row],[Shares Calculated]]</f>
        <v>15.833333333333336</v>
      </c>
      <c r="W156" s="30">
        <f ca="1">(Table_CapTable_FY_M[[#This Row],[IP in Round]]+Table_CapTable_FY_M[[#This Row],[Value In Reserves]])+Table_CapTable_FY_M[[#This Row],[Labor (sweat Equity)]]</f>
        <v>19000000.000000004</v>
      </c>
      <c r="X156">
        <f ca="1">SUMIF(Investors_Once[EOMonth],Table_CapTable_FY_M[[#This Row],[FY_M EODate]],Investors_Once[Operations Net])</f>
        <v>0</v>
      </c>
      <c r="Y156" s="30">
        <f ca="1">Table_CapTable_FY_M[[#This Row],[Post Cycle Share Price Value With Position]]+Table_CapTable_FY_M[[#This Row],[Post Cycle Share Price Value Without Position]]</f>
        <v>19000001.000000004</v>
      </c>
      <c r="AC156" s="30" t="e">
        <f ca="1">SUMIFS(Investors_Once[Shares Calculated by Capital Injection/Sales In Current Round],Investors_Once[EOMonth],Table_CapTable_FY_M[[#This Row],[FY_M EODate]])+SUMIFS(Investors_Monthly[],Investors_Once[EOMonth],Table_CapTable_FY_M[[#This Row],[FY_M EODate]])</f>
        <v>#VALUE!</v>
      </c>
      <c r="AD156">
        <f ca="1">+SUMIFS(Investors_Once[Shares Calculated Partner Equity in Current Round],Investors_Once[EOMonth],Table_CapTable_FY_M[[#This Row],[FY_M EODate]])</f>
        <v>0</v>
      </c>
      <c r="AE156">
        <f ca="1">SUM(INDIRECT(_xlfn.CONCAT("Investors_Monthly","[",Table_CapTable_FY_M[[#This Row],[FY_M Tag]],"]"),FALSE))</f>
        <v>0</v>
      </c>
      <c r="AF156">
        <f ca="1">IFERROR(Table_CapTable_FY_M[[#This Row],[Monthly_Value]]/Table_CapTable_FY_M[[#This Row],[Price Per Share Last Round]],"")</f>
        <v>0</v>
      </c>
      <c r="AG156">
        <f ca="1">+SUMIFS(Investors_Monthly[Shares Calculated],Investors_Monthly[EO_InjectionStartDate],Table_CapTable_FY_M[[#This Row],[FY_M EODate]])</f>
        <v>0</v>
      </c>
      <c r="AH156" s="30" t="e">
        <f ca="1">SUM($AC$91:$AF156)</f>
        <v>#VALUE!</v>
      </c>
      <c r="AI156">
        <f ca="1">Table_CapTable_FY_M[[#This Row],[Monthly_Value]]+Table_CapTable_FY_M[[#This Row],[Operations Net]]+Table_CapTable_FY_M[[#This Row],[Value In Reserves]]+Table_CapTable_FY_M[[#This Row],[IP in Round]]+Table_CapTable_FY_M[[#This Row],[Assets In Round]]</f>
        <v>19000000.000000004</v>
      </c>
      <c r="AJ156">
        <f ca="1">Table_CapTable_FY_M[[#This Row],[Share Price In Position]]/(Table_CapTable_FY_M[[#This Row],[Share Price In Position]]+Table_CapTable_FY_M[[#This Row],[Share Price Without Position]])</f>
        <v>5.263157617728546E-8</v>
      </c>
      <c r="AK156" t="s">
        <v>409</v>
      </c>
    </row>
    <row r="157" spans="2:37" x14ac:dyDescent="0.25">
      <c r="B157" t="s">
        <v>163</v>
      </c>
      <c r="C157" s="41"/>
      <c r="D157" s="41" cm="1">
        <f t="array" aca="1" ref="D157" ca="1">INDIRECT(Table_CapTable_FY_M[[#This Row],[FY_M Tag]],)</f>
        <v>47300</v>
      </c>
      <c r="E157" s="41">
        <f ca="1">EOMONTH(Table_CapTable_FY_M[[#This Row],[FY_M Date]],0)</f>
        <v>47330</v>
      </c>
      <c r="I157"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57" s="30">
        <f ca="1">Table_CapTable_FY_M[[#This Row],[Operations Net]]+IF(ISNUMBER(J156),J156,)+Table_CapTable_FY_M[[#This Row],[Net Capital Change]]</f>
        <v>1</v>
      </c>
      <c r="K157" s="30">
        <f ca="1">Table_CapTable_FY_M[[#This Row],[Capital Investment Net Change]]+Table_CapTable_FY_M[[#This Row],[Operations Net]]</f>
        <v>0</v>
      </c>
      <c r="M157">
        <f>IF(ISNUMBER(Table_CapTable_FY_M[[#This Row],[Net Shares]]),Table_CapTable_FY_M[[#This Row],[Net Shares]],M156)</f>
        <v>1200000</v>
      </c>
      <c r="N157">
        <f ca="1">IF(ISNUMBER(Table_CapTable_FY_M[[#This Row],[Set Stock Price]]),Table_CapTable_FY_M[[#This Row],[Set Stock Price]],S156)</f>
        <v>8.3333333333333333E-7</v>
      </c>
      <c r="O157" s="52">
        <f ca="1">IF(ISNUMBER(O156),O156,)+SUMIF(Investors_Once[EOMonth],Table_CapTable_FY_M[[#This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57" s="52">
        <f ca="1">IF(ISNUMBER(P156),P156,)+SUMIF(Investors_Once[EOMonth],Table_CapTable_FY_M[[#This Row],[FY_M EODate]],Investors_Once[Active Investor IP Value Created Equity])</f>
        <v>3.9813130570109934E-9</v>
      </c>
      <c r="Q157" s="52">
        <f ca="1">IF(ISNUMBER(Q156),Q156,)+SUMIF(Investors_Once[EOMonth],Table_CapTable_FY_M[[#This Row],[FY_M EODate]],Investors_Once[Sweat Equity IP Value Contributed(alternative to Salary)])</f>
        <v>0</v>
      </c>
      <c r="R157" s="52">
        <f ca="1">IF(ISNUMBER(R156),R156,)+SUMIF(Investors_Once[EOMonth],Table_CapTable_FY_M[[#This Row],[FY_M EODate]],Investors_Once[Reserve Value Without Position])</f>
        <v>19000000</v>
      </c>
      <c r="S157" s="52">
        <f ca="1">(Table_CapTable_FY_M[[#This Row],[Post Cycle Share Price Value With Position]])/Table_CapTable_FY_M[[#This Row],[Shares Calculated]]</f>
        <v>8.3333333333333333E-7</v>
      </c>
      <c r="T157" s="30">
        <f ca="1">(Table_CapTable_FY_M[[#This Row],[Post Cycle Share Price Value With Position]]+Table_CapTable_FY_M[[#This Row],[Post Cycle Share Price Value Without Position]])/Table_CapTable_FY_M[[#This Row],[Shares Calculated]]</f>
        <v>15.83333416666667</v>
      </c>
      <c r="U157" s="30">
        <f ca="1">(Table_CapTable_FY_M[[#This Row],[Capital In Round]]+Table_CapTable_FY_M[[#This Row],[Assets In Round]])</f>
        <v>1</v>
      </c>
      <c r="V157" s="30">
        <f ca="1">(Table_CapTable_FY_M[[#This Row],[Post Cycle Share Price Value Without Position]])/Table_CapTable_FY_M[[#This Row],[Shares Calculated]]</f>
        <v>15.833333333333336</v>
      </c>
      <c r="W157" s="30">
        <f ca="1">(Table_CapTable_FY_M[[#This Row],[IP in Round]]+Table_CapTable_FY_M[[#This Row],[Value In Reserves]])+Table_CapTable_FY_M[[#This Row],[Labor (sweat Equity)]]</f>
        <v>19000000.000000004</v>
      </c>
      <c r="X157">
        <f ca="1">SUMIF(Investors_Once[EOMonth],Table_CapTable_FY_M[[#This Row],[FY_M EODate]],Investors_Once[Operations Net])</f>
        <v>0</v>
      </c>
      <c r="Y157" s="30">
        <f ca="1">Table_CapTable_FY_M[[#This Row],[Post Cycle Share Price Value With Position]]+Table_CapTable_FY_M[[#This Row],[Post Cycle Share Price Value Without Position]]</f>
        <v>19000001.000000004</v>
      </c>
      <c r="AC157" s="30" t="e">
        <f ca="1">SUMIFS(Investors_Once[Shares Calculated by Capital Injection/Sales In Current Round],Investors_Once[EOMonth],Table_CapTable_FY_M[[#This Row],[FY_M EODate]])+SUMIFS(Investors_Monthly[],Investors_Once[EOMonth],Table_CapTable_FY_M[[#This Row],[FY_M EODate]])</f>
        <v>#VALUE!</v>
      </c>
      <c r="AD157">
        <f ca="1">+SUMIFS(Investors_Once[Shares Calculated Partner Equity in Current Round],Investors_Once[EOMonth],Table_CapTable_FY_M[[#This Row],[FY_M EODate]])</f>
        <v>0</v>
      </c>
      <c r="AE157">
        <f ca="1">SUM(INDIRECT(_xlfn.CONCAT("Investors_Monthly","[",Table_CapTable_FY_M[[#This Row],[FY_M Tag]],"]"),FALSE))</f>
        <v>0</v>
      </c>
      <c r="AF157">
        <f ca="1">IFERROR(Table_CapTable_FY_M[[#This Row],[Monthly_Value]]/Table_CapTable_FY_M[[#This Row],[Price Per Share Last Round]],"")</f>
        <v>0</v>
      </c>
      <c r="AG157">
        <f ca="1">+SUMIFS(Investors_Monthly[Shares Calculated],Investors_Monthly[EO_InjectionStartDate],Table_CapTable_FY_M[[#This Row],[FY_M EODate]])</f>
        <v>0</v>
      </c>
      <c r="AH157" s="30" t="e">
        <f ca="1">SUM($AC$91:$AF157)</f>
        <v>#VALUE!</v>
      </c>
      <c r="AI157">
        <f ca="1">Table_CapTable_FY_M[[#This Row],[Monthly_Value]]+Table_CapTable_FY_M[[#This Row],[Operations Net]]+Table_CapTable_FY_M[[#This Row],[Value In Reserves]]+Table_CapTable_FY_M[[#This Row],[IP in Round]]+Table_CapTable_FY_M[[#This Row],[Assets In Round]]</f>
        <v>19000000.000000004</v>
      </c>
      <c r="AJ157">
        <f ca="1">Table_CapTable_FY_M[[#This Row],[Share Price In Position]]/(Table_CapTable_FY_M[[#This Row],[Share Price In Position]]+Table_CapTable_FY_M[[#This Row],[Share Price Without Position]])</f>
        <v>5.263157617728546E-8</v>
      </c>
      <c r="AK157" t="s">
        <v>410</v>
      </c>
    </row>
    <row r="158" spans="2:37" x14ac:dyDescent="0.25">
      <c r="B158" t="s">
        <v>164</v>
      </c>
      <c r="C158" s="41"/>
      <c r="D158" s="41" cm="1">
        <f t="array" aca="1" ref="D158" ca="1">INDIRECT(Table_CapTable_FY_M[[#This Row],[FY_M Tag]],)</f>
        <v>47331</v>
      </c>
      <c r="E158" s="41">
        <f ca="1">EOMONTH(Table_CapTable_FY_M[[#This Row],[FY_M Date]],0)</f>
        <v>47361</v>
      </c>
      <c r="I158"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58" s="30">
        <f ca="1">Table_CapTable_FY_M[[#This Row],[Operations Net]]+IF(ISNUMBER(J157),J157,)+Table_CapTable_FY_M[[#This Row],[Net Capital Change]]</f>
        <v>1</v>
      </c>
      <c r="K158" s="30">
        <f ca="1">Table_CapTable_FY_M[[#This Row],[Capital Investment Net Change]]+Table_CapTable_FY_M[[#This Row],[Operations Net]]</f>
        <v>0</v>
      </c>
      <c r="M158">
        <f>IF(ISNUMBER(Table_CapTable_FY_M[[#This Row],[Net Shares]]),Table_CapTable_FY_M[[#This Row],[Net Shares]],M157)</f>
        <v>1200000</v>
      </c>
      <c r="N158">
        <f ca="1">IF(ISNUMBER(Table_CapTable_FY_M[[#This Row],[Set Stock Price]]),Table_CapTable_FY_M[[#This Row],[Set Stock Price]],S157)</f>
        <v>8.3333333333333333E-7</v>
      </c>
      <c r="O158" s="52">
        <f ca="1">IF(ISNUMBER(O157),O157,)+SUMIF(Investors_Once[EOMonth],Table_CapTable_FY_M[[#This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58" s="52">
        <f ca="1">IF(ISNUMBER(P157),P157,)+SUMIF(Investors_Once[EOMonth],Table_CapTable_FY_M[[#This Row],[FY_M EODate]],Investors_Once[Active Investor IP Value Created Equity])</f>
        <v>3.9813130570109934E-9</v>
      </c>
      <c r="Q158" s="52">
        <f ca="1">IF(ISNUMBER(Q157),Q157,)+SUMIF(Investors_Once[EOMonth],Table_CapTable_FY_M[[#This Row],[FY_M EODate]],Investors_Once[Sweat Equity IP Value Contributed(alternative to Salary)])</f>
        <v>0</v>
      </c>
      <c r="R158" s="52">
        <f ca="1">IF(ISNUMBER(R157),R157,)+SUMIF(Investors_Once[EOMonth],Table_CapTable_FY_M[[#This Row],[FY_M EODate]],Investors_Once[Reserve Value Without Position])</f>
        <v>19000000</v>
      </c>
      <c r="S158" s="52">
        <f ca="1">(Table_CapTable_FY_M[[#This Row],[Post Cycle Share Price Value With Position]])/Table_CapTable_FY_M[[#This Row],[Shares Calculated]]</f>
        <v>8.3333333333333333E-7</v>
      </c>
      <c r="T158" s="30">
        <f ca="1">(Table_CapTable_FY_M[[#This Row],[Post Cycle Share Price Value With Position]]+Table_CapTable_FY_M[[#This Row],[Post Cycle Share Price Value Without Position]])/Table_CapTable_FY_M[[#This Row],[Shares Calculated]]</f>
        <v>15.83333416666667</v>
      </c>
      <c r="U158" s="30">
        <f ca="1">(Table_CapTable_FY_M[[#This Row],[Capital In Round]]+Table_CapTable_FY_M[[#This Row],[Assets In Round]])</f>
        <v>1</v>
      </c>
      <c r="V158" s="30">
        <f ca="1">(Table_CapTable_FY_M[[#This Row],[Post Cycle Share Price Value Without Position]])/Table_CapTable_FY_M[[#This Row],[Shares Calculated]]</f>
        <v>15.833333333333336</v>
      </c>
      <c r="W158" s="30">
        <f ca="1">(Table_CapTable_FY_M[[#This Row],[IP in Round]]+Table_CapTable_FY_M[[#This Row],[Value In Reserves]])+Table_CapTable_FY_M[[#This Row],[Labor (sweat Equity)]]</f>
        <v>19000000.000000004</v>
      </c>
      <c r="X158">
        <f ca="1">SUMIF(Investors_Once[EOMonth],Table_CapTable_FY_M[[#This Row],[FY_M EODate]],Investors_Once[Operations Net])</f>
        <v>0</v>
      </c>
      <c r="Y158" s="30">
        <f ca="1">Table_CapTable_FY_M[[#This Row],[Post Cycle Share Price Value With Position]]+Table_CapTable_FY_M[[#This Row],[Post Cycle Share Price Value Without Position]]</f>
        <v>19000001.000000004</v>
      </c>
      <c r="AC158" s="30" t="e">
        <f ca="1">SUMIFS(Investors_Once[Shares Calculated by Capital Injection/Sales In Current Round],Investors_Once[EOMonth],Table_CapTable_FY_M[[#This Row],[FY_M EODate]])+SUMIFS(Investors_Monthly[],Investors_Once[EOMonth],Table_CapTable_FY_M[[#This Row],[FY_M EODate]])</f>
        <v>#VALUE!</v>
      </c>
      <c r="AD158">
        <f ca="1">+SUMIFS(Investors_Once[Shares Calculated Partner Equity in Current Round],Investors_Once[EOMonth],Table_CapTable_FY_M[[#This Row],[FY_M EODate]])</f>
        <v>0</v>
      </c>
      <c r="AE158">
        <f ca="1">SUM(INDIRECT(_xlfn.CONCAT("Investors_Monthly","[",Table_CapTable_FY_M[[#This Row],[FY_M Tag]],"]"),FALSE))</f>
        <v>0</v>
      </c>
      <c r="AF158">
        <f ca="1">IFERROR(Table_CapTable_FY_M[[#This Row],[Monthly_Value]]/Table_CapTable_FY_M[[#This Row],[Price Per Share Last Round]],"")</f>
        <v>0</v>
      </c>
      <c r="AG158">
        <f ca="1">+SUMIFS(Investors_Monthly[Shares Calculated],Investors_Monthly[EO_InjectionStartDate],Table_CapTable_FY_M[[#This Row],[FY_M EODate]])</f>
        <v>0</v>
      </c>
      <c r="AH158" s="30" t="e">
        <f ca="1">SUM($AC$91:$AF158)</f>
        <v>#VALUE!</v>
      </c>
      <c r="AI158">
        <f ca="1">Table_CapTable_FY_M[[#This Row],[Monthly_Value]]+Table_CapTable_FY_M[[#This Row],[Operations Net]]+Table_CapTable_FY_M[[#This Row],[Value In Reserves]]+Table_CapTable_FY_M[[#This Row],[IP in Round]]+Table_CapTable_FY_M[[#This Row],[Assets In Round]]</f>
        <v>19000000.000000004</v>
      </c>
      <c r="AJ158">
        <f ca="1">Table_CapTable_FY_M[[#This Row],[Share Price In Position]]/(Table_CapTable_FY_M[[#This Row],[Share Price In Position]]+Table_CapTable_FY_M[[#This Row],[Share Price Without Position]])</f>
        <v>5.263157617728546E-8</v>
      </c>
      <c r="AK158" t="s">
        <v>411</v>
      </c>
    </row>
    <row r="159" spans="2:37" x14ac:dyDescent="0.25">
      <c r="B159" t="s">
        <v>165</v>
      </c>
      <c r="C159" s="41"/>
      <c r="D159" s="41" cm="1">
        <f t="array" aca="1" ref="D159" ca="1">INDIRECT(Table_CapTable_FY_M[[#This Row],[FY_M Tag]],)</f>
        <v>47362</v>
      </c>
      <c r="E159" s="41">
        <f ca="1">EOMONTH(Table_CapTable_FY_M[[#This Row],[FY_M Date]],0)</f>
        <v>47391</v>
      </c>
      <c r="I159"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59" s="30">
        <f ca="1">Table_CapTable_FY_M[[#This Row],[Operations Net]]+IF(ISNUMBER(J158),J158,)+Table_CapTable_FY_M[[#This Row],[Net Capital Change]]</f>
        <v>1</v>
      </c>
      <c r="K159" s="30">
        <f ca="1">Table_CapTable_FY_M[[#This Row],[Capital Investment Net Change]]+Table_CapTable_FY_M[[#This Row],[Operations Net]]</f>
        <v>0</v>
      </c>
      <c r="M159">
        <f>IF(ISNUMBER(Table_CapTable_FY_M[[#This Row],[Net Shares]]),Table_CapTable_FY_M[[#This Row],[Net Shares]],M158)</f>
        <v>1200000</v>
      </c>
      <c r="N159">
        <f ca="1">IF(ISNUMBER(Table_CapTable_FY_M[[#This Row],[Set Stock Price]]),Table_CapTable_FY_M[[#This Row],[Set Stock Price]],S158)</f>
        <v>8.3333333333333333E-7</v>
      </c>
      <c r="O159" s="52">
        <f ca="1">IF(ISNUMBER(O158),O158,)+SUMIF(Investors_Once[EOMonth],Table_CapTable_FY_M[[#This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59" s="52">
        <f ca="1">IF(ISNUMBER(P158),P158,)+SUMIF(Investors_Once[EOMonth],Table_CapTable_FY_M[[#This Row],[FY_M EODate]],Investors_Once[Active Investor IP Value Created Equity])</f>
        <v>3.9813130570109934E-9</v>
      </c>
      <c r="Q159" s="52">
        <f ca="1">IF(ISNUMBER(Q158),Q158,)+SUMIF(Investors_Once[EOMonth],Table_CapTable_FY_M[[#This Row],[FY_M EODate]],Investors_Once[Sweat Equity IP Value Contributed(alternative to Salary)])</f>
        <v>0</v>
      </c>
      <c r="R159" s="52">
        <f ca="1">IF(ISNUMBER(R158),R158,)+SUMIF(Investors_Once[EOMonth],Table_CapTable_FY_M[[#This Row],[FY_M EODate]],Investors_Once[Reserve Value Without Position])</f>
        <v>19000000</v>
      </c>
      <c r="S159" s="52">
        <f ca="1">(Table_CapTable_FY_M[[#This Row],[Post Cycle Share Price Value With Position]])/Table_CapTable_FY_M[[#This Row],[Shares Calculated]]</f>
        <v>8.3333333333333333E-7</v>
      </c>
      <c r="T159" s="30">
        <f ca="1">(Table_CapTable_FY_M[[#This Row],[Post Cycle Share Price Value With Position]]+Table_CapTable_FY_M[[#This Row],[Post Cycle Share Price Value Without Position]])/Table_CapTable_FY_M[[#This Row],[Shares Calculated]]</f>
        <v>15.83333416666667</v>
      </c>
      <c r="U159" s="30">
        <f ca="1">(Table_CapTable_FY_M[[#This Row],[Capital In Round]]+Table_CapTable_FY_M[[#This Row],[Assets In Round]])</f>
        <v>1</v>
      </c>
      <c r="V159" s="30">
        <f ca="1">(Table_CapTable_FY_M[[#This Row],[Post Cycle Share Price Value Without Position]])/Table_CapTable_FY_M[[#This Row],[Shares Calculated]]</f>
        <v>15.833333333333336</v>
      </c>
      <c r="W159" s="30">
        <f ca="1">(Table_CapTable_FY_M[[#This Row],[IP in Round]]+Table_CapTable_FY_M[[#This Row],[Value In Reserves]])+Table_CapTable_FY_M[[#This Row],[Labor (sweat Equity)]]</f>
        <v>19000000.000000004</v>
      </c>
      <c r="X159">
        <f ca="1">SUMIF(Investors_Once[EOMonth],Table_CapTable_FY_M[[#This Row],[FY_M EODate]],Investors_Once[Operations Net])</f>
        <v>0</v>
      </c>
      <c r="Y159" s="30">
        <f ca="1">Table_CapTable_FY_M[[#This Row],[Post Cycle Share Price Value With Position]]+Table_CapTable_FY_M[[#This Row],[Post Cycle Share Price Value Without Position]]</f>
        <v>19000001.000000004</v>
      </c>
      <c r="AC159" s="30" t="e">
        <f ca="1">SUMIFS(Investors_Once[Shares Calculated by Capital Injection/Sales In Current Round],Investors_Once[EOMonth],Table_CapTable_FY_M[[#This Row],[FY_M EODate]])+SUMIFS(Investors_Monthly[],Investors_Once[EOMonth],Table_CapTable_FY_M[[#This Row],[FY_M EODate]])</f>
        <v>#VALUE!</v>
      </c>
      <c r="AD159">
        <f ca="1">+SUMIFS(Investors_Once[Shares Calculated Partner Equity in Current Round],Investors_Once[EOMonth],Table_CapTable_FY_M[[#This Row],[FY_M EODate]])</f>
        <v>0</v>
      </c>
      <c r="AE159">
        <f ca="1">SUM(INDIRECT(_xlfn.CONCAT("Investors_Monthly","[",Table_CapTable_FY_M[[#This Row],[FY_M Tag]],"]"),FALSE))</f>
        <v>0</v>
      </c>
      <c r="AF159">
        <f ca="1">IFERROR(Table_CapTable_FY_M[[#This Row],[Monthly_Value]]/Table_CapTable_FY_M[[#This Row],[Price Per Share Last Round]],"")</f>
        <v>0</v>
      </c>
      <c r="AG159">
        <f ca="1">+SUMIFS(Investors_Monthly[Shares Calculated],Investors_Monthly[EO_InjectionStartDate],Table_CapTable_FY_M[[#This Row],[FY_M EODate]])</f>
        <v>0</v>
      </c>
      <c r="AH159" s="30" t="e">
        <f ca="1">SUM($AC$91:$AF159)</f>
        <v>#VALUE!</v>
      </c>
      <c r="AI159">
        <f ca="1">Table_CapTable_FY_M[[#This Row],[Monthly_Value]]+Table_CapTable_FY_M[[#This Row],[Operations Net]]+Table_CapTable_FY_M[[#This Row],[Value In Reserves]]+Table_CapTable_FY_M[[#This Row],[IP in Round]]+Table_CapTable_FY_M[[#This Row],[Assets In Round]]</f>
        <v>19000000.000000004</v>
      </c>
      <c r="AJ159">
        <f ca="1">Table_CapTable_FY_M[[#This Row],[Share Price In Position]]/(Table_CapTable_FY_M[[#This Row],[Share Price In Position]]+Table_CapTable_FY_M[[#This Row],[Share Price Without Position]])</f>
        <v>5.263157617728546E-8</v>
      </c>
      <c r="AK159" t="s">
        <v>412</v>
      </c>
    </row>
    <row r="160" spans="2:37" x14ac:dyDescent="0.25">
      <c r="B160" t="s">
        <v>166</v>
      </c>
      <c r="C160" s="41"/>
      <c r="D160" s="41" cm="1">
        <f t="array" aca="1" ref="D160" ca="1">INDIRECT(Table_CapTable_FY_M[[#This Row],[FY_M Tag]],)</f>
        <v>47392</v>
      </c>
      <c r="E160" s="41">
        <f ca="1">EOMONTH(Table_CapTable_FY_M[[#This Row],[FY_M Date]],0)</f>
        <v>47422</v>
      </c>
      <c r="I160"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60" s="30">
        <f ca="1">Table_CapTable_FY_M[[#This Row],[Operations Net]]+IF(ISNUMBER(J159),J159,)+Table_CapTable_FY_M[[#This Row],[Net Capital Change]]</f>
        <v>1</v>
      </c>
      <c r="K160" s="30">
        <f ca="1">Table_CapTable_FY_M[[#This Row],[Capital Investment Net Change]]+Table_CapTable_FY_M[[#This Row],[Operations Net]]</f>
        <v>0</v>
      </c>
      <c r="M160">
        <f>IF(ISNUMBER(Table_CapTable_FY_M[[#This Row],[Net Shares]]),Table_CapTable_FY_M[[#This Row],[Net Shares]],M159)</f>
        <v>1200000</v>
      </c>
      <c r="N160">
        <f ca="1">IF(ISNUMBER(Table_CapTable_FY_M[[#This Row],[Set Stock Price]]),Table_CapTable_FY_M[[#This Row],[Set Stock Price]],S159)</f>
        <v>8.3333333333333333E-7</v>
      </c>
      <c r="O160" s="52">
        <f ca="1">IF(ISNUMBER(O159),O159,)+SUMIF(Investors_Once[EOMonth],Table_CapTable_FY_M[[#This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60" s="52">
        <f ca="1">IF(ISNUMBER(P159),P159,)+SUMIF(Investors_Once[EOMonth],Table_CapTable_FY_M[[#This Row],[FY_M EODate]],Investors_Once[Active Investor IP Value Created Equity])</f>
        <v>3.9813130570109934E-9</v>
      </c>
      <c r="Q160" s="52">
        <f ca="1">IF(ISNUMBER(Q159),Q159,)+SUMIF(Investors_Once[EOMonth],Table_CapTable_FY_M[[#This Row],[FY_M EODate]],Investors_Once[Sweat Equity IP Value Contributed(alternative to Salary)])</f>
        <v>0</v>
      </c>
      <c r="R160" s="52">
        <f ca="1">IF(ISNUMBER(R159),R159,)+SUMIF(Investors_Once[EOMonth],Table_CapTable_FY_M[[#This Row],[FY_M EODate]],Investors_Once[Reserve Value Without Position])</f>
        <v>19000000</v>
      </c>
      <c r="S160" s="52">
        <f ca="1">(Table_CapTable_FY_M[[#This Row],[Post Cycle Share Price Value With Position]])/Table_CapTable_FY_M[[#This Row],[Shares Calculated]]</f>
        <v>8.3333333333333333E-7</v>
      </c>
      <c r="T160" s="30">
        <f ca="1">(Table_CapTable_FY_M[[#This Row],[Post Cycle Share Price Value With Position]]+Table_CapTable_FY_M[[#This Row],[Post Cycle Share Price Value Without Position]])/Table_CapTable_FY_M[[#This Row],[Shares Calculated]]</f>
        <v>15.83333416666667</v>
      </c>
      <c r="U160" s="30">
        <f ca="1">(Table_CapTable_FY_M[[#This Row],[Capital In Round]]+Table_CapTable_FY_M[[#This Row],[Assets In Round]])</f>
        <v>1</v>
      </c>
      <c r="V160" s="30">
        <f ca="1">(Table_CapTable_FY_M[[#This Row],[Post Cycle Share Price Value Without Position]])/Table_CapTable_FY_M[[#This Row],[Shares Calculated]]</f>
        <v>15.833333333333336</v>
      </c>
      <c r="W160" s="30">
        <f ca="1">(Table_CapTable_FY_M[[#This Row],[IP in Round]]+Table_CapTable_FY_M[[#This Row],[Value In Reserves]])+Table_CapTable_FY_M[[#This Row],[Labor (sweat Equity)]]</f>
        <v>19000000.000000004</v>
      </c>
      <c r="X160">
        <f ca="1">SUMIF(Investors_Once[EOMonth],Table_CapTable_FY_M[[#This Row],[FY_M EODate]],Investors_Once[Operations Net])</f>
        <v>0</v>
      </c>
      <c r="Y160" s="30">
        <f ca="1">Table_CapTable_FY_M[[#This Row],[Post Cycle Share Price Value With Position]]+Table_CapTable_FY_M[[#This Row],[Post Cycle Share Price Value Without Position]]</f>
        <v>19000001.000000004</v>
      </c>
      <c r="AC160" s="30" t="e">
        <f ca="1">SUMIFS(Investors_Once[Shares Calculated by Capital Injection/Sales In Current Round],Investors_Once[EOMonth],Table_CapTable_FY_M[[#This Row],[FY_M EODate]])+SUMIFS(Investors_Monthly[],Investors_Once[EOMonth],Table_CapTable_FY_M[[#This Row],[FY_M EODate]])</f>
        <v>#VALUE!</v>
      </c>
      <c r="AD160">
        <f ca="1">+SUMIFS(Investors_Once[Shares Calculated Partner Equity in Current Round],Investors_Once[EOMonth],Table_CapTable_FY_M[[#This Row],[FY_M EODate]])</f>
        <v>0</v>
      </c>
      <c r="AE160">
        <f ca="1">SUM(INDIRECT(_xlfn.CONCAT("Investors_Monthly","[",Table_CapTable_FY_M[[#This Row],[FY_M Tag]],"]"),FALSE))</f>
        <v>0</v>
      </c>
      <c r="AF160">
        <f ca="1">IFERROR(Table_CapTable_FY_M[[#This Row],[Monthly_Value]]/Table_CapTable_FY_M[[#This Row],[Price Per Share Last Round]],"")</f>
        <v>0</v>
      </c>
      <c r="AG160">
        <f ca="1">+SUMIFS(Investors_Monthly[Shares Calculated],Investors_Monthly[EO_InjectionStartDate],Table_CapTable_FY_M[[#This Row],[FY_M EODate]])</f>
        <v>0</v>
      </c>
      <c r="AH160" s="30" t="e">
        <f ca="1">SUM($AC$91:$AF160)</f>
        <v>#VALUE!</v>
      </c>
      <c r="AI160">
        <f ca="1">Table_CapTable_FY_M[[#This Row],[Monthly_Value]]+Table_CapTable_FY_M[[#This Row],[Operations Net]]+Table_CapTable_FY_M[[#This Row],[Value In Reserves]]+Table_CapTable_FY_M[[#This Row],[IP in Round]]+Table_CapTable_FY_M[[#This Row],[Assets In Round]]</f>
        <v>19000000.000000004</v>
      </c>
      <c r="AJ160">
        <f ca="1">Table_CapTable_FY_M[[#This Row],[Share Price In Position]]/(Table_CapTable_FY_M[[#This Row],[Share Price In Position]]+Table_CapTable_FY_M[[#This Row],[Share Price Without Position]])</f>
        <v>5.263157617728546E-8</v>
      </c>
      <c r="AK160" t="s">
        <v>413</v>
      </c>
    </row>
    <row r="161" spans="2:37" x14ac:dyDescent="0.25">
      <c r="B161" t="s">
        <v>167</v>
      </c>
      <c r="C161" s="41"/>
      <c r="D161" s="41" cm="1">
        <f t="array" aca="1" ref="D161" ca="1">INDIRECT(Table_CapTable_FY_M[[#This Row],[FY_M Tag]],)</f>
        <v>47423</v>
      </c>
      <c r="E161" s="41">
        <f ca="1">EOMONTH(Table_CapTable_FY_M[[#This Row],[FY_M Date]],0)</f>
        <v>47452</v>
      </c>
      <c r="I161"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61" s="30">
        <f ca="1">Table_CapTable_FY_M[[#This Row],[Operations Net]]+IF(ISNUMBER(J160),J160,)+Table_CapTable_FY_M[[#This Row],[Net Capital Change]]</f>
        <v>1</v>
      </c>
      <c r="K161" s="30">
        <f ca="1">Table_CapTable_FY_M[[#This Row],[Capital Investment Net Change]]+Table_CapTable_FY_M[[#This Row],[Operations Net]]</f>
        <v>0</v>
      </c>
      <c r="M161">
        <f>IF(ISNUMBER(Table_CapTable_FY_M[[#This Row],[Net Shares]]),Table_CapTable_FY_M[[#This Row],[Net Shares]],M160)</f>
        <v>1200000</v>
      </c>
      <c r="N161">
        <f ca="1">IF(ISNUMBER(Table_CapTable_FY_M[[#This Row],[Set Stock Price]]),Table_CapTable_FY_M[[#This Row],[Set Stock Price]],S160)</f>
        <v>8.3333333333333333E-7</v>
      </c>
      <c r="O161" s="52">
        <f ca="1">IF(ISNUMBER(O160),O160,)+SUMIF(Investors_Once[EOMonth],Table_CapTable_FY_M[[#This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61" s="52">
        <f ca="1">IF(ISNUMBER(P160),P160,)+SUMIF(Investors_Once[EOMonth],Table_CapTable_FY_M[[#This Row],[FY_M EODate]],Investors_Once[Active Investor IP Value Created Equity])</f>
        <v>3.9813130570109934E-9</v>
      </c>
      <c r="Q161" s="52">
        <f ca="1">IF(ISNUMBER(Q160),Q160,)+SUMIF(Investors_Once[EOMonth],Table_CapTable_FY_M[[#This Row],[FY_M EODate]],Investors_Once[Sweat Equity IP Value Contributed(alternative to Salary)])</f>
        <v>0</v>
      </c>
      <c r="R161" s="52">
        <f ca="1">IF(ISNUMBER(R160),R160,)+SUMIF(Investors_Once[EOMonth],Table_CapTable_FY_M[[#This Row],[FY_M EODate]],Investors_Once[Reserve Value Without Position])</f>
        <v>19000000</v>
      </c>
      <c r="S161" s="52">
        <f ca="1">(Table_CapTable_FY_M[[#This Row],[Post Cycle Share Price Value With Position]])/Table_CapTable_FY_M[[#This Row],[Shares Calculated]]</f>
        <v>8.3333333333333333E-7</v>
      </c>
      <c r="T161" s="30">
        <f ca="1">(Table_CapTable_FY_M[[#This Row],[Post Cycle Share Price Value With Position]]+Table_CapTable_FY_M[[#This Row],[Post Cycle Share Price Value Without Position]])/Table_CapTable_FY_M[[#This Row],[Shares Calculated]]</f>
        <v>15.83333416666667</v>
      </c>
      <c r="U161" s="30">
        <f ca="1">(Table_CapTable_FY_M[[#This Row],[Capital In Round]]+Table_CapTable_FY_M[[#This Row],[Assets In Round]])</f>
        <v>1</v>
      </c>
      <c r="V161" s="30">
        <f ca="1">(Table_CapTable_FY_M[[#This Row],[Post Cycle Share Price Value Without Position]])/Table_CapTable_FY_M[[#This Row],[Shares Calculated]]</f>
        <v>15.833333333333336</v>
      </c>
      <c r="W161" s="30">
        <f ca="1">(Table_CapTable_FY_M[[#This Row],[IP in Round]]+Table_CapTable_FY_M[[#This Row],[Value In Reserves]])+Table_CapTable_FY_M[[#This Row],[Labor (sweat Equity)]]</f>
        <v>19000000.000000004</v>
      </c>
      <c r="X161">
        <f ca="1">SUMIF(Investors_Once[EOMonth],Table_CapTable_FY_M[[#This Row],[FY_M EODate]],Investors_Once[Operations Net])</f>
        <v>0</v>
      </c>
      <c r="Y161" s="30">
        <f ca="1">Table_CapTable_FY_M[[#This Row],[Post Cycle Share Price Value With Position]]+Table_CapTable_FY_M[[#This Row],[Post Cycle Share Price Value Without Position]]</f>
        <v>19000001.000000004</v>
      </c>
      <c r="AC161" s="30" t="e">
        <f ca="1">SUMIFS(Investors_Once[Shares Calculated by Capital Injection/Sales In Current Round],Investors_Once[EOMonth],Table_CapTable_FY_M[[#This Row],[FY_M EODate]])+SUMIFS(Investors_Monthly[],Investors_Once[EOMonth],Table_CapTable_FY_M[[#This Row],[FY_M EODate]])</f>
        <v>#VALUE!</v>
      </c>
      <c r="AD161">
        <f ca="1">+SUMIFS(Investors_Once[Shares Calculated Partner Equity in Current Round],Investors_Once[EOMonth],Table_CapTable_FY_M[[#This Row],[FY_M EODate]])</f>
        <v>0</v>
      </c>
      <c r="AE161">
        <f ca="1">SUM(INDIRECT(_xlfn.CONCAT("Investors_Monthly","[",Table_CapTable_FY_M[[#This Row],[FY_M Tag]],"]"),FALSE))</f>
        <v>0</v>
      </c>
      <c r="AF161">
        <f ca="1">IFERROR(Table_CapTable_FY_M[[#This Row],[Monthly_Value]]/Table_CapTable_FY_M[[#This Row],[Price Per Share Last Round]],"")</f>
        <v>0</v>
      </c>
      <c r="AG161">
        <f ca="1">+SUMIFS(Investors_Monthly[Shares Calculated],Investors_Monthly[EO_InjectionStartDate],Table_CapTable_FY_M[[#This Row],[FY_M EODate]])</f>
        <v>0</v>
      </c>
      <c r="AH161" s="30" t="e">
        <f ca="1">SUM($AC$91:$AF161)</f>
        <v>#VALUE!</v>
      </c>
      <c r="AI161">
        <f ca="1">Table_CapTable_FY_M[[#This Row],[Monthly_Value]]+Table_CapTable_FY_M[[#This Row],[Operations Net]]+Table_CapTable_FY_M[[#This Row],[Value In Reserves]]+Table_CapTable_FY_M[[#This Row],[IP in Round]]+Table_CapTable_FY_M[[#This Row],[Assets In Round]]</f>
        <v>19000000.000000004</v>
      </c>
      <c r="AJ161">
        <f ca="1">Table_CapTable_FY_M[[#This Row],[Share Price In Position]]/(Table_CapTable_FY_M[[#This Row],[Share Price In Position]]+Table_CapTable_FY_M[[#This Row],[Share Price Without Position]])</f>
        <v>5.263157617728546E-8</v>
      </c>
      <c r="AK161" t="s">
        <v>414</v>
      </c>
    </row>
    <row r="162" spans="2:37" x14ac:dyDescent="0.25">
      <c r="B162" t="s">
        <v>168</v>
      </c>
      <c r="C162" s="41"/>
      <c r="D162" s="41" cm="1">
        <f t="array" aca="1" ref="D162" ca="1">INDIRECT(Table_CapTable_FY_M[[#This Row],[FY_M Tag]],)</f>
        <v>47453</v>
      </c>
      <c r="E162" s="41">
        <f ca="1">EOMONTH(Table_CapTable_FY_M[[#This Row],[FY_M Date]],0)</f>
        <v>47483</v>
      </c>
      <c r="I162" s="52">
        <f ca="1">SUMIFS(Investors_Monthly[Monthly Capital Committed],Investors_Monthly[EO_InjectionStartDate],_xlfn.CONCAT("&lt;=",Table_CapTable_FY_M[[#This Row],[FY_M Date]]),Investors_Monthly[EO_InjectionStopDate],_xlfn.CONCAT("&gt;=",Table_CapTable_FY_M[[#This Row],[FY_M EODate]]))+SUMIF(Investors_Once[EOMonth],Table_CapTable_FY_M[[#This Row],[FY_M EODate]],Investors_Once[Injected Capital Post Money Evaluation])</f>
        <v>0</v>
      </c>
      <c r="J162" s="30">
        <f ca="1">Table_CapTable_FY_M[[#This Row],[Operations Net]]+IF(ISNUMBER(J161),J161,)+Table_CapTable_FY_M[[#This Row],[Net Capital Change]]</f>
        <v>1</v>
      </c>
      <c r="K162" s="30">
        <f ca="1">Table_CapTable_FY_M[[#This Row],[Capital Investment Net Change]]+Table_CapTable_FY_M[[#This Row],[Operations Net]]</f>
        <v>0</v>
      </c>
      <c r="M162">
        <f>IF(ISNUMBER(Table_CapTable_FY_M[[#This Row],[Net Shares]]),Table_CapTable_FY_M[[#This Row],[Net Shares]],M161)</f>
        <v>1200000</v>
      </c>
      <c r="N162">
        <f ca="1">IF(ISNUMBER(Table_CapTable_FY_M[[#This Row],[Set Stock Price]]),Table_CapTable_FY_M[[#This Row],[Set Stock Price]],S161)</f>
        <v>8.3333333333333333E-7</v>
      </c>
      <c r="O162" s="52">
        <f ca="1">IF(ISNUMBER(O161),O161,)+SUMIF(Investors_Once[EOMonth],Table_CapTable_FY_M[[#This Row],[FY_M EODate]],Investors_Once[[Assets With Position ]])+SUMIFS(Investors_Monthly[Monthly Capital Committed],Investors_Monthly[EO_InjectionStartDate],_xlfn.CONCAT("&gt;=",Table_CapTable_FY_M[[#This Row],[FY_M EODate]]),Investors_Monthly[EO_InjectionStopDate],_xlfn.CONCAT("&lt;=",Table_CapTable_FY_M[[#This Row],[FY_M EODate]]))</f>
        <v>0</v>
      </c>
      <c r="P162" s="52">
        <f ca="1">IF(ISNUMBER(P161),P161,)+SUMIF(Investors_Once[EOMonth],Table_CapTable_FY_M[[#This Row],[FY_M EODate]],Investors_Once[Active Investor IP Value Created Equity])</f>
        <v>3.9813130570109934E-9</v>
      </c>
      <c r="Q162" s="52">
        <f ca="1">IF(ISNUMBER(Q161),Q161,)+SUMIF(Investors_Once[EOMonth],Table_CapTable_FY_M[[#This Row],[FY_M EODate]],Investors_Once[Sweat Equity IP Value Contributed(alternative to Salary)])</f>
        <v>0</v>
      </c>
      <c r="R162" s="52">
        <f ca="1">IF(ISNUMBER(R161),R161,)+SUMIF(Investors_Once[EOMonth],Table_CapTable_FY_M[[#This Row],[FY_M EODate]],Investors_Once[Reserve Value Without Position])</f>
        <v>19000000</v>
      </c>
      <c r="S162" s="52">
        <f ca="1">(Table_CapTable_FY_M[[#This Row],[Post Cycle Share Price Value With Position]])/Table_CapTable_FY_M[[#This Row],[Shares Calculated]]</f>
        <v>8.3333333333333333E-7</v>
      </c>
      <c r="T162" s="30">
        <f ca="1">(Table_CapTable_FY_M[[#This Row],[Post Cycle Share Price Value With Position]]+Table_CapTable_FY_M[[#This Row],[Post Cycle Share Price Value Without Position]])/Table_CapTable_FY_M[[#This Row],[Shares Calculated]]</f>
        <v>15.83333416666667</v>
      </c>
      <c r="U162" s="30">
        <f ca="1">(Table_CapTable_FY_M[[#This Row],[Capital In Round]]+Table_CapTable_FY_M[[#This Row],[Assets In Round]])</f>
        <v>1</v>
      </c>
      <c r="V162" s="30">
        <f ca="1">(Table_CapTable_FY_M[[#This Row],[Post Cycle Share Price Value Without Position]])/Table_CapTable_FY_M[[#This Row],[Shares Calculated]]</f>
        <v>15.833333333333336</v>
      </c>
      <c r="W162" s="30">
        <f ca="1">(Table_CapTable_FY_M[[#This Row],[IP in Round]]+Table_CapTable_FY_M[[#This Row],[Value In Reserves]])+Table_CapTable_FY_M[[#This Row],[Labor (sweat Equity)]]</f>
        <v>19000000.000000004</v>
      </c>
      <c r="X162">
        <f ca="1">SUMIF(Investors_Once[EOMonth],Table_CapTable_FY_M[[#This Row],[FY_M EODate]],Investors_Once[Operations Net])</f>
        <v>0</v>
      </c>
      <c r="Y162" s="30">
        <f ca="1">Table_CapTable_FY_M[[#This Row],[Post Cycle Share Price Value With Position]]+Table_CapTable_FY_M[[#This Row],[Post Cycle Share Price Value Without Position]]</f>
        <v>19000001.000000004</v>
      </c>
      <c r="AC162" s="30" t="e">
        <f ca="1">SUMIFS(Investors_Once[Shares Calculated by Capital Injection/Sales In Current Round],Investors_Once[EOMonth],Table_CapTable_FY_M[[#This Row],[FY_M EODate]])+SUMIFS(Investors_Monthly[],Investors_Once[EOMonth],Table_CapTable_FY_M[[#This Row],[FY_M EODate]])</f>
        <v>#VALUE!</v>
      </c>
      <c r="AD162">
        <f ca="1">+SUMIFS(Investors_Once[Shares Calculated Partner Equity in Current Round],Investors_Once[EOMonth],Table_CapTable_FY_M[[#This Row],[FY_M EODate]])</f>
        <v>0</v>
      </c>
      <c r="AE162">
        <f ca="1">SUM(INDIRECT(_xlfn.CONCAT("Investors_Monthly","[",Table_CapTable_FY_M[[#This Row],[FY_M Tag]],"]"),FALSE))</f>
        <v>0</v>
      </c>
      <c r="AF162">
        <f ca="1">IFERROR(Table_CapTable_FY_M[[#This Row],[Monthly_Value]]/Table_CapTable_FY_M[[#This Row],[Price Per Share Last Round]],"")</f>
        <v>0</v>
      </c>
      <c r="AG162">
        <f ca="1">+SUMIFS(Investors_Monthly[Shares Calculated],Investors_Monthly[EO_InjectionStartDate],Table_CapTable_FY_M[[#This Row],[FY_M EODate]])</f>
        <v>0</v>
      </c>
      <c r="AH162" s="30" t="e">
        <f ca="1">SUM($AC$91:$AF162)</f>
        <v>#VALUE!</v>
      </c>
      <c r="AI162">
        <f ca="1">Table_CapTable_FY_M[[#This Row],[Monthly_Value]]+Table_CapTable_FY_M[[#This Row],[Operations Net]]+Table_CapTable_FY_M[[#This Row],[Value In Reserves]]+Table_CapTable_FY_M[[#This Row],[IP in Round]]+Table_CapTable_FY_M[[#This Row],[Assets In Round]]</f>
        <v>19000000.000000004</v>
      </c>
      <c r="AJ162">
        <f ca="1">Table_CapTable_FY_M[[#This Row],[Share Price In Position]]/(Table_CapTable_FY_M[[#This Row],[Share Price In Position]]+Table_CapTable_FY_M[[#This Row],[Share Price Without Position]])</f>
        <v>5.263157617728546E-8</v>
      </c>
      <c r="AK162" t="s">
        <v>415</v>
      </c>
    </row>
  </sheetData>
  <phoneticPr fontId="7" type="noConversion"/>
  <conditionalFormatting sqref="B23">
    <cfRule type="duplicateValues" dxfId="38" priority="6"/>
  </conditionalFormatting>
  <conditionalFormatting sqref="B24">
    <cfRule type="duplicateValues" dxfId="37" priority="1"/>
  </conditionalFormatting>
  <conditionalFormatting sqref="B25:B27 B30 B32">
    <cfRule type="duplicateValues" dxfId="36" priority="68"/>
  </conditionalFormatting>
  <conditionalFormatting sqref="B28">
    <cfRule type="duplicateValues" dxfId="35" priority="19"/>
  </conditionalFormatting>
  <conditionalFormatting sqref="B29">
    <cfRule type="duplicateValues" dxfId="34" priority="62"/>
  </conditionalFormatting>
  <conditionalFormatting sqref="B31">
    <cfRule type="duplicateValues" dxfId="33" priority="3"/>
  </conditionalFormatting>
  <conditionalFormatting sqref="B41">
    <cfRule type="duplicateValues" dxfId="32" priority="17"/>
  </conditionalFormatting>
  <conditionalFormatting sqref="B42">
    <cfRule type="duplicateValues" dxfId="31" priority="32"/>
  </conditionalFormatting>
  <conditionalFormatting sqref="B43">
    <cfRule type="duplicateValues" dxfId="30" priority="21"/>
  </conditionalFormatting>
  <conditionalFormatting sqref="B44">
    <cfRule type="duplicateValues" dxfId="29" priority="54"/>
  </conditionalFormatting>
  <conditionalFormatting sqref="B45">
    <cfRule type="duplicateValues" dxfId="28" priority="11"/>
  </conditionalFormatting>
  <conditionalFormatting sqref="B46">
    <cfRule type="duplicateValues" dxfId="27" priority="18"/>
  </conditionalFormatting>
  <conditionalFormatting sqref="B47">
    <cfRule type="duplicateValues" dxfId="26" priority="12"/>
  </conditionalFormatting>
  <conditionalFormatting sqref="B48">
    <cfRule type="duplicateValues" dxfId="25" priority="16"/>
  </conditionalFormatting>
  <conditionalFormatting sqref="B49">
    <cfRule type="duplicateValues" dxfId="24" priority="15"/>
  </conditionalFormatting>
  <conditionalFormatting sqref="B50">
    <cfRule type="duplicateValues" dxfId="23" priority="14"/>
  </conditionalFormatting>
  <conditionalFormatting sqref="B51">
    <cfRule type="duplicateValues" dxfId="22" priority="10"/>
  </conditionalFormatting>
  <conditionalFormatting sqref="B52">
    <cfRule type="duplicateValues" dxfId="21" priority="2"/>
  </conditionalFormatting>
  <conditionalFormatting sqref="B53">
    <cfRule type="duplicateValues" dxfId="20" priority="9"/>
  </conditionalFormatting>
  <conditionalFormatting sqref="B54">
    <cfRule type="duplicateValues" dxfId="19" priority="31"/>
  </conditionalFormatting>
  <conditionalFormatting sqref="B55">
    <cfRule type="duplicateValues" dxfId="18" priority="30"/>
  </conditionalFormatting>
  <conditionalFormatting sqref="B56">
    <cfRule type="duplicateValues" dxfId="17" priority="29"/>
  </conditionalFormatting>
  <conditionalFormatting sqref="B57">
    <cfRule type="duplicateValues" dxfId="16" priority="28"/>
  </conditionalFormatting>
  <conditionalFormatting sqref="B58">
    <cfRule type="duplicateValues" dxfId="15" priority="27"/>
  </conditionalFormatting>
  <conditionalFormatting sqref="B59">
    <cfRule type="duplicateValues" dxfId="14" priority="26"/>
  </conditionalFormatting>
  <conditionalFormatting sqref="B60">
    <cfRule type="duplicateValues" dxfId="13" priority="37"/>
  </conditionalFormatting>
  <conditionalFormatting sqref="B61">
    <cfRule type="duplicateValues" dxfId="12" priority="36"/>
  </conditionalFormatting>
  <conditionalFormatting sqref="B62">
    <cfRule type="duplicateValues" dxfId="11" priority="35"/>
  </conditionalFormatting>
  <conditionalFormatting sqref="B63">
    <cfRule type="duplicateValues" dxfId="10" priority="50"/>
  </conditionalFormatting>
  <conditionalFormatting sqref="B64">
    <cfRule type="duplicateValues" dxfId="9" priority="63"/>
  </conditionalFormatting>
  <conditionalFormatting sqref="B70">
    <cfRule type="duplicateValues" dxfId="8" priority="34"/>
  </conditionalFormatting>
  <conditionalFormatting sqref="B71">
    <cfRule type="duplicateValues" dxfId="7" priority="13"/>
  </conditionalFormatting>
  <conditionalFormatting sqref="B72">
    <cfRule type="duplicateValues" dxfId="6" priority="4"/>
  </conditionalFormatting>
  <conditionalFormatting sqref="B74">
    <cfRule type="duplicateValues" dxfId="5" priority="33"/>
  </conditionalFormatting>
  <conditionalFormatting sqref="B75">
    <cfRule type="duplicateValues" dxfId="4" priority="64"/>
  </conditionalFormatting>
  <conditionalFormatting sqref="C17:I18">
    <cfRule type="cellIs" dxfId="3" priority="7" operator="notEqual">
      <formula>0</formula>
    </cfRule>
  </conditionalFormatting>
  <conditionalFormatting sqref="D23:D32">
    <cfRule type="colorScale" priority="81">
      <colorScale>
        <cfvo type="min"/>
        <cfvo type="max"/>
        <color rgb="FFFCFCFF"/>
        <color rgb="FF63BE7B"/>
      </colorScale>
    </cfRule>
  </conditionalFormatting>
  <conditionalFormatting sqref="D33:E33">
    <cfRule type="cellIs" dxfId="2" priority="66" operator="lessThan">
      <formula>0.95</formula>
    </cfRule>
    <cfRule type="cellIs" dxfId="1" priority="67" operator="lessThan">
      <formula>1</formula>
    </cfRule>
  </conditionalFormatting>
  <conditionalFormatting sqref="F23:F32">
    <cfRule type="colorScale" priority="73">
      <colorScale>
        <cfvo type="min"/>
        <cfvo type="max"/>
        <color rgb="FFFCFCFF"/>
        <color rgb="FF63BE7B"/>
      </colorScale>
    </cfRule>
  </conditionalFormatting>
  <conditionalFormatting sqref="G23:H32">
    <cfRule type="colorScale" priority="75">
      <colorScale>
        <cfvo type="min"/>
        <cfvo type="max"/>
        <color rgb="FFFCFCFF"/>
        <color rgb="FF63BE7B"/>
      </colorScale>
    </cfRule>
  </conditionalFormatting>
  <conditionalFormatting sqref="V41:W64">
    <cfRule type="colorScale" priority="61">
      <colorScale>
        <cfvo type="min"/>
        <cfvo type="max"/>
        <color rgb="FFFCFCFF"/>
        <color rgb="FF63BE7B"/>
      </colorScale>
    </cfRule>
  </conditionalFormatting>
  <dataValidations disablePrompts="1" count="2">
    <dataValidation type="list" allowBlank="1" showInputMessage="1" showErrorMessage="1" sqref="C70:C79 C41:C64" xr:uid="{80DD946D-4EDA-4C9D-B7C4-00E6591F70A4}">
      <formula1>"Round 1,Round 2,Round 3,Round 4,Round 5,Round 6"</formula1>
    </dataValidation>
    <dataValidation type="list" allowBlank="1" showInputMessage="1" showErrorMessage="1" sqref="C23:C32" xr:uid="{926C2548-6FCA-4F10-9D6C-1B4B2D9174E6}">
      <formula1>"Partners,Investors,Partners Unallocated, Investors Unallocated"</formula1>
    </dataValidation>
  </dataValidations>
  <pageMargins left="0.7" right="0.7" top="0.75" bottom="0.75" header="0.3" footer="0.3"/>
  <pageSetup orientation="portrait" horizontalDpi="4294967293" r:id="rId1"/>
  <drawing r:id="rId2"/>
  <legacyDrawing r:id="rId3"/>
  <tableParts count="6">
    <tablePart r:id="rId4"/>
    <tablePart r:id="rId5"/>
    <tablePart r:id="rId6"/>
    <tablePart r:id="rId7"/>
    <tablePart r:id="rId8"/>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8D158-A2AB-4670-8B97-76B3AAF9D721}">
  <sheetPr>
    <tabColor theme="0" tint="-0.249977111117893"/>
  </sheetPr>
  <dimension ref="A17:DS28"/>
  <sheetViews>
    <sheetView topLeftCell="A10" workbookViewId="0">
      <selection activeCell="H35" sqref="H35"/>
    </sheetView>
  </sheetViews>
  <sheetFormatPr defaultRowHeight="15" x14ac:dyDescent="0.25"/>
  <cols>
    <col min="3" max="14" width="10.42578125" bestFit="1" customWidth="1"/>
    <col min="15" max="17" width="12.28515625" bestFit="1" customWidth="1"/>
    <col min="18" max="18" width="10.28515625" bestFit="1" customWidth="1"/>
    <col min="19" max="62" width="12.28515625" bestFit="1" customWidth="1"/>
  </cols>
  <sheetData>
    <row r="17" spans="1:123" x14ac:dyDescent="0.25">
      <c r="A17" s="96"/>
      <c r="B17" s="96"/>
      <c r="C17" s="96"/>
    </row>
    <row r="18" spans="1:123" x14ac:dyDescent="0.25">
      <c r="B18" t="s">
        <v>1111</v>
      </c>
      <c r="C18" t="s">
        <v>188</v>
      </c>
      <c r="D18" t="s">
        <v>103</v>
      </c>
      <c r="E18" t="s">
        <v>104</v>
      </c>
      <c r="F18" t="s">
        <v>105</v>
      </c>
      <c r="G18" t="s">
        <v>106</v>
      </c>
      <c r="H18" t="s">
        <v>107</v>
      </c>
      <c r="I18" t="s">
        <v>108</v>
      </c>
      <c r="J18" t="s">
        <v>109</v>
      </c>
      <c r="K18" t="s">
        <v>110</v>
      </c>
      <c r="L18" t="s">
        <v>111</v>
      </c>
      <c r="M18" t="s">
        <v>112</v>
      </c>
      <c r="N18" t="s">
        <v>113</v>
      </c>
      <c r="O18" s="23" t="s">
        <v>189</v>
      </c>
      <c r="P18" s="23" t="s">
        <v>114</v>
      </c>
      <c r="Q18" s="23" t="s">
        <v>115</v>
      </c>
      <c r="R18" s="23" t="s">
        <v>1112</v>
      </c>
      <c r="S18" s="23" t="s">
        <v>117</v>
      </c>
      <c r="T18" s="23" t="s">
        <v>118</v>
      </c>
      <c r="U18" s="23" t="s">
        <v>119</v>
      </c>
      <c r="V18" s="23" t="s">
        <v>120</v>
      </c>
      <c r="W18" s="23" t="s">
        <v>121</v>
      </c>
      <c r="X18" s="23" t="s">
        <v>122</v>
      </c>
      <c r="Y18" s="23" t="s">
        <v>123</v>
      </c>
      <c r="Z18" s="23" t="s">
        <v>124</v>
      </c>
      <c r="AA18" s="23" t="s">
        <v>190</v>
      </c>
      <c r="AB18" s="23" t="s">
        <v>125</v>
      </c>
      <c r="AC18" s="23" t="s">
        <v>126</v>
      </c>
      <c r="AD18" s="23" t="s">
        <v>127</v>
      </c>
      <c r="AE18" s="23" t="s">
        <v>128</v>
      </c>
      <c r="AF18" s="23" t="s">
        <v>129</v>
      </c>
      <c r="AG18" s="23" t="s">
        <v>130</v>
      </c>
      <c r="AH18" s="23" t="s">
        <v>131</v>
      </c>
      <c r="AI18" s="23" t="s">
        <v>132</v>
      </c>
      <c r="AJ18" s="23" t="s">
        <v>133</v>
      </c>
      <c r="AK18" s="23" t="s">
        <v>134</v>
      </c>
      <c r="AL18" s="23" t="s">
        <v>135</v>
      </c>
      <c r="AM18" s="46" t="s">
        <v>191</v>
      </c>
      <c r="AN18" s="46" t="s">
        <v>136</v>
      </c>
      <c r="AO18" s="46" t="s">
        <v>137</v>
      </c>
      <c r="AP18" s="46" t="s">
        <v>138</v>
      </c>
      <c r="AQ18" s="46" t="s">
        <v>139</v>
      </c>
      <c r="AR18" s="46" t="s">
        <v>140</v>
      </c>
      <c r="AS18" s="46" t="s">
        <v>141</v>
      </c>
      <c r="AT18" s="46" t="s">
        <v>142</v>
      </c>
      <c r="AU18" s="46" t="s">
        <v>143</v>
      </c>
      <c r="AV18" s="46" t="s">
        <v>144</v>
      </c>
      <c r="AW18" s="46" t="s">
        <v>145</v>
      </c>
      <c r="AX18" s="46" t="s">
        <v>146</v>
      </c>
      <c r="AY18" s="46" t="s">
        <v>192</v>
      </c>
      <c r="AZ18" s="46" t="s">
        <v>147</v>
      </c>
      <c r="BA18" s="46" t="s">
        <v>148</v>
      </c>
      <c r="BB18" s="46" t="s">
        <v>149</v>
      </c>
      <c r="BC18" s="46" t="s">
        <v>150</v>
      </c>
      <c r="BD18" s="46" t="s">
        <v>151</v>
      </c>
      <c r="BE18" s="46" t="s">
        <v>152</v>
      </c>
      <c r="BF18" s="46" t="s">
        <v>153</v>
      </c>
      <c r="BG18" s="46" t="s">
        <v>154</v>
      </c>
      <c r="BH18" s="46" t="s">
        <v>155</v>
      </c>
      <c r="BI18" s="46" t="s">
        <v>156</v>
      </c>
      <c r="BJ18" s="46" t="s">
        <v>157</v>
      </c>
      <c r="BL18" s="23" t="s">
        <v>188</v>
      </c>
      <c r="BM18" s="23" t="s">
        <v>103</v>
      </c>
      <c r="BN18" s="23" t="s">
        <v>104</v>
      </c>
      <c r="BO18" s="23" t="s">
        <v>105</v>
      </c>
      <c r="BP18" s="23" t="s">
        <v>106</v>
      </c>
      <c r="BQ18" s="23" t="s">
        <v>107</v>
      </c>
      <c r="BR18" s="23" t="s">
        <v>108</v>
      </c>
      <c r="BS18" s="23" t="s">
        <v>109</v>
      </c>
      <c r="BT18" s="23" t="s">
        <v>110</v>
      </c>
      <c r="BU18" s="23" t="s">
        <v>111</v>
      </c>
      <c r="BV18" s="23" t="s">
        <v>112</v>
      </c>
      <c r="BW18" s="23" t="s">
        <v>113</v>
      </c>
      <c r="BX18" s="3" t="s">
        <v>189</v>
      </c>
      <c r="BY18" s="3" t="s">
        <v>114</v>
      </c>
      <c r="BZ18" s="3" t="s">
        <v>115</v>
      </c>
      <c r="CA18" s="3" t="s">
        <v>116</v>
      </c>
      <c r="CB18" s="3" t="s">
        <v>117</v>
      </c>
      <c r="CC18" s="3" t="s">
        <v>118</v>
      </c>
      <c r="CD18" s="3" t="s">
        <v>119</v>
      </c>
      <c r="CE18" s="3" t="s">
        <v>120</v>
      </c>
      <c r="CF18" s="3" t="s">
        <v>121</v>
      </c>
      <c r="CG18" s="3" t="s">
        <v>122</v>
      </c>
      <c r="CH18" s="3" t="s">
        <v>123</v>
      </c>
      <c r="CI18" s="3" t="s">
        <v>124</v>
      </c>
      <c r="CJ18" s="3" t="s">
        <v>190</v>
      </c>
      <c r="CK18" s="3" t="s">
        <v>125</v>
      </c>
      <c r="CL18" s="3" t="s">
        <v>126</v>
      </c>
      <c r="CM18" s="3" t="s">
        <v>127</v>
      </c>
      <c r="CN18" s="3" t="s">
        <v>128</v>
      </c>
      <c r="CO18" s="3" t="s">
        <v>129</v>
      </c>
      <c r="CP18" s="3" t="s">
        <v>130</v>
      </c>
      <c r="CQ18" s="3" t="s">
        <v>131</v>
      </c>
      <c r="CR18" s="3" t="s">
        <v>132</v>
      </c>
      <c r="CS18" s="3" t="s">
        <v>133</v>
      </c>
      <c r="CT18" s="3" t="s">
        <v>134</v>
      </c>
      <c r="CU18" s="3" t="s">
        <v>135</v>
      </c>
      <c r="CV18" s="3" t="s">
        <v>191</v>
      </c>
      <c r="CW18" s="3" t="s">
        <v>136</v>
      </c>
      <c r="CX18" s="3" t="s">
        <v>137</v>
      </c>
      <c r="CY18" s="3" t="s">
        <v>138</v>
      </c>
      <c r="CZ18" s="3" t="s">
        <v>139</v>
      </c>
      <c r="DA18" s="3" t="s">
        <v>140</v>
      </c>
      <c r="DB18" s="3" t="s">
        <v>141</v>
      </c>
      <c r="DC18" s="3" t="s">
        <v>142</v>
      </c>
      <c r="DD18" s="3" t="s">
        <v>143</v>
      </c>
      <c r="DE18" s="3" t="s">
        <v>144</v>
      </c>
      <c r="DF18" s="3" t="s">
        <v>145</v>
      </c>
      <c r="DG18" s="3" t="s">
        <v>146</v>
      </c>
      <c r="DH18" s="3" t="s">
        <v>192</v>
      </c>
      <c r="DI18" s="3" t="s">
        <v>147</v>
      </c>
      <c r="DJ18" s="3" t="s">
        <v>148</v>
      </c>
      <c r="DK18" s="3" t="s">
        <v>149</v>
      </c>
      <c r="DL18" s="3" t="s">
        <v>150</v>
      </c>
      <c r="DM18" s="3" t="s">
        <v>151</v>
      </c>
      <c r="DN18" s="3" t="s">
        <v>152</v>
      </c>
      <c r="DO18" s="3" t="s">
        <v>153</v>
      </c>
      <c r="DP18" s="3" t="s">
        <v>154</v>
      </c>
      <c r="DQ18" s="3" t="s">
        <v>155</v>
      </c>
      <c r="DR18" s="3" t="s">
        <v>156</v>
      </c>
      <c r="DS18" s="3" t="s">
        <v>157</v>
      </c>
    </row>
    <row r="19" spans="1:123" x14ac:dyDescent="0.25">
      <c r="B19" s="91" t="s">
        <v>1113</v>
      </c>
      <c r="C19" s="73">
        <v>-240</v>
      </c>
      <c r="D19" s="73">
        <v>-240</v>
      </c>
      <c r="E19" s="73">
        <v>-240</v>
      </c>
      <c r="F19" s="73">
        <v>-240</v>
      </c>
      <c r="G19" s="73">
        <v>-240</v>
      </c>
      <c r="H19" s="73">
        <v>-240</v>
      </c>
      <c r="I19" s="73">
        <v>-240</v>
      </c>
      <c r="J19" s="73">
        <v>-240</v>
      </c>
      <c r="K19" s="73">
        <v>-240</v>
      </c>
      <c r="L19" s="73">
        <v>-240</v>
      </c>
      <c r="M19" s="73">
        <v>-240</v>
      </c>
      <c r="N19" s="73">
        <v>-240</v>
      </c>
      <c r="O19" s="73">
        <v>-240</v>
      </c>
      <c r="P19" s="73">
        <v>-240</v>
      </c>
      <c r="Q19" s="73">
        <v>-240</v>
      </c>
      <c r="R19" s="73">
        <v>-240</v>
      </c>
      <c r="S19" s="73">
        <v>-240</v>
      </c>
      <c r="T19" s="73">
        <v>-240</v>
      </c>
      <c r="U19" s="73">
        <v>-240</v>
      </c>
      <c r="V19" s="73">
        <v>-240</v>
      </c>
      <c r="W19" s="73">
        <v>-240</v>
      </c>
      <c r="X19" s="73">
        <v>-240</v>
      </c>
      <c r="Y19" s="73">
        <v>-240</v>
      </c>
      <c r="Z19" s="73">
        <v>-240</v>
      </c>
      <c r="AA19" s="73">
        <v>-240</v>
      </c>
      <c r="AB19" s="73">
        <v>-240</v>
      </c>
      <c r="AC19" s="73">
        <v>-240</v>
      </c>
      <c r="AD19" s="73">
        <v>-240</v>
      </c>
      <c r="AE19" s="73">
        <v>-240</v>
      </c>
      <c r="AF19" s="73">
        <v>-240</v>
      </c>
      <c r="AG19" s="73">
        <v>-240</v>
      </c>
      <c r="AH19" s="73">
        <v>-240</v>
      </c>
      <c r="AI19" s="73">
        <v>-240</v>
      </c>
      <c r="AJ19" s="73">
        <v>-240</v>
      </c>
      <c r="AK19" s="73">
        <v>-240</v>
      </c>
      <c r="AL19" s="73">
        <v>-240</v>
      </c>
      <c r="AM19" s="73">
        <v>-240</v>
      </c>
      <c r="AN19" s="73">
        <v>-240</v>
      </c>
      <c r="AO19" s="73">
        <v>-240</v>
      </c>
      <c r="AP19" s="73">
        <v>-240</v>
      </c>
      <c r="AQ19" s="73">
        <v>-240</v>
      </c>
      <c r="AR19" s="73">
        <v>-240</v>
      </c>
      <c r="AS19" s="73">
        <v>-240</v>
      </c>
      <c r="AT19" s="73">
        <v>-240</v>
      </c>
      <c r="AU19" s="73">
        <v>-240</v>
      </c>
      <c r="AV19" s="73">
        <v>-240</v>
      </c>
      <c r="AW19" s="73">
        <v>-240</v>
      </c>
      <c r="AX19" s="73">
        <v>-240</v>
      </c>
      <c r="AY19" s="73">
        <v>-240</v>
      </c>
      <c r="AZ19" s="73">
        <v>-240</v>
      </c>
      <c r="BA19" s="73">
        <v>-240</v>
      </c>
      <c r="BB19" s="73">
        <v>-240</v>
      </c>
      <c r="BC19" s="73">
        <v>-240</v>
      </c>
      <c r="BD19" s="73">
        <v>-240</v>
      </c>
      <c r="BE19" s="73">
        <v>-240</v>
      </c>
      <c r="BF19" s="73">
        <v>-240</v>
      </c>
      <c r="BG19" s="73">
        <v>-240</v>
      </c>
      <c r="BH19" s="73">
        <v>-240</v>
      </c>
      <c r="BI19" s="73">
        <v>-240</v>
      </c>
      <c r="BJ19" s="73">
        <v>-240</v>
      </c>
      <c r="BL19" s="1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BM19" s="10" t="str">
        <f>IF(AND(Lease_Members[[#This Row],[End Date]]&lt;FY01_M02,IF(ISBLANK(Lease_Members[[#This Row],[End Date]]),FALSE(),TRUE())),0,IF(AND(Lease_Members[[#This Row],[Start Date]]&gt;FY01_M02,Lease_Members[[#This Row],[Start Date]]&lt;EOMONTH(FY01_M02,0)),((EOMONTH(FY01_M02,0)-Lease_Members[[#This Row],[Start Date]])/(EOMONTH(FY01_M02,0)-FY01_M02))*Lease_Members[[#This Row],[Monthly Invoice]],IF(ISBLANK(Lease_Members[[#This Row],[Start Date]]),"-",IF(Lease_Members[[#This Row],[Start Date]]&gt;EOMONTH(FY01_M02,0),0,Lease_Members[[#This Row],[Monthly Invoice]]))))</f>
        <v>-</v>
      </c>
      <c r="BN19" s="1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BO19" s="1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BP19" s="1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BQ19" s="1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BR19" s="1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BS19" s="10" t="str">
        <f>IF(AND(Lease_Members[[#This Row],[End Date]]&lt;FY01_M08,IF(ISBLANK(Lease_Members[[#This Row],[End Date]]),FALSE(),TRUE())),0,IF(AND(Lease_Members[[#This Row],[Start Date]]&gt;FY01_M08,Lease_Members[[#This Row],[Start Date]]&lt;EOMONTH(FY01_M08,0)),((EOMONTH(FY01_M08,0)-Lease_Members[[#This Row],[Start Date]])/(EOMONTH(FY01_M08,0)-FY01_M08))*Lease_Members[[#This Row],[Monthly Invoice]],IF(ISBLANK(Lease_Members[[#This Row],[Start Date]]),"-",IF(Lease_Members[[#This Row],[Start Date]]&gt;EOMONTH(FY01_M08,0),0,Lease_Members[[#This Row],[Monthly Invoice]]))))</f>
        <v>-</v>
      </c>
      <c r="BT19" s="1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BU19" s="1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BV19" s="1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BW19" s="1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BX19" s="1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BY19" s="1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BZ19" s="1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CA19" s="18"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CB19" s="18"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CC19" s="18"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CD19" s="18"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CE19" s="18"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CF19" s="18"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CG19" s="18"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CH19" s="18"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CI19" s="18"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CJ19" s="18"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CK19" s="18"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CL19" s="18"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CM19" s="18"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CN19" s="18"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CO19" s="18"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CP19" s="18"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CQ19" s="18"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CR19" s="18"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CS19" s="18"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CT19" s="18"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CU19" s="18"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CV19" s="18"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CW19" s="18"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CX19" s="18"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CY19" s="18"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CZ19" s="18"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DA19" s="18"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DB19" s="18"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DC19" s="18"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DD19" s="18"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DE19" s="18"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DF19" s="18"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DG19" s="18"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DH19" s="18"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DI19" s="18"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DJ19" s="18"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DK19" s="18"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DL19" s="18"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DM19" s="18"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DN19" s="18"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DO19" s="18"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DP19" s="18"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DQ19" s="18"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DR19" s="18"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DS19" s="18"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0" spans="1:123" x14ac:dyDescent="0.25">
      <c r="B20" s="91" t="s">
        <v>1114</v>
      </c>
      <c r="C20" s="73">
        <v>-45</v>
      </c>
      <c r="D20" s="73">
        <v>-45</v>
      </c>
      <c r="E20" s="73">
        <v>-45</v>
      </c>
      <c r="F20" s="73">
        <v>-45</v>
      </c>
      <c r="G20" s="73">
        <v>-45</v>
      </c>
      <c r="H20" s="73">
        <v>-45</v>
      </c>
      <c r="I20" s="73">
        <v>-45</v>
      </c>
      <c r="J20" s="73">
        <v>-45</v>
      </c>
      <c r="K20" s="73">
        <v>-45</v>
      </c>
      <c r="L20" s="73">
        <v>-45</v>
      </c>
      <c r="M20" s="73">
        <v>-45</v>
      </c>
      <c r="N20" s="73">
        <v>-45</v>
      </c>
      <c r="O20" s="73">
        <v>-45</v>
      </c>
      <c r="P20" s="73">
        <v>-45</v>
      </c>
      <c r="Q20" s="73">
        <v>-45</v>
      </c>
      <c r="R20" s="73">
        <v>-45</v>
      </c>
      <c r="S20" s="73">
        <v>-45</v>
      </c>
      <c r="T20" s="73">
        <v>-45</v>
      </c>
      <c r="U20" s="73">
        <v>-45</v>
      </c>
      <c r="V20" s="73">
        <v>-45</v>
      </c>
      <c r="W20" s="73">
        <v>-45</v>
      </c>
      <c r="X20" s="73">
        <v>-45</v>
      </c>
      <c r="Y20" s="73">
        <v>-45</v>
      </c>
      <c r="Z20" s="73">
        <v>-45</v>
      </c>
      <c r="AA20" s="73">
        <v>-45</v>
      </c>
      <c r="AB20" s="73">
        <v>-45</v>
      </c>
      <c r="AC20" s="73">
        <v>-45</v>
      </c>
      <c r="AD20" s="73">
        <v>-45</v>
      </c>
      <c r="AE20" s="73">
        <v>-45</v>
      </c>
      <c r="AF20" s="73">
        <v>-45</v>
      </c>
      <c r="AG20" s="73">
        <v>-45</v>
      </c>
      <c r="AH20" s="73">
        <v>-45</v>
      </c>
      <c r="AI20" s="73">
        <v>-45</v>
      </c>
      <c r="AJ20" s="73">
        <v>-45</v>
      </c>
      <c r="AK20" s="73">
        <v>-45</v>
      </c>
      <c r="AL20" s="73">
        <v>-45</v>
      </c>
      <c r="AM20" s="73">
        <v>-45</v>
      </c>
      <c r="AN20" s="73">
        <v>-45</v>
      </c>
      <c r="AO20" s="73">
        <v>-45</v>
      </c>
      <c r="AP20" s="73">
        <v>-45</v>
      </c>
      <c r="AQ20" s="73">
        <v>-45</v>
      </c>
      <c r="AR20" s="73">
        <v>-45</v>
      </c>
      <c r="AS20" s="73">
        <v>-45</v>
      </c>
      <c r="AT20" s="73">
        <v>-45</v>
      </c>
      <c r="AU20" s="73">
        <v>-45</v>
      </c>
      <c r="AV20" s="73">
        <v>-45</v>
      </c>
      <c r="AW20" s="73">
        <v>-45</v>
      </c>
      <c r="AX20" s="73">
        <v>-45</v>
      </c>
      <c r="AY20" s="73">
        <v>-45</v>
      </c>
      <c r="AZ20" s="73">
        <v>-45</v>
      </c>
      <c r="BA20" s="73">
        <v>-45</v>
      </c>
      <c r="BB20" s="73">
        <v>-45</v>
      </c>
      <c r="BC20" s="73">
        <v>-45</v>
      </c>
      <c r="BD20" s="73">
        <v>-45</v>
      </c>
      <c r="BE20" s="73">
        <v>-45</v>
      </c>
      <c r="BF20" s="73">
        <v>-45</v>
      </c>
      <c r="BG20" s="73">
        <v>-45</v>
      </c>
      <c r="BH20" s="73">
        <v>-45</v>
      </c>
      <c r="BI20" s="73">
        <v>-45</v>
      </c>
      <c r="BJ20" s="73">
        <v>-45</v>
      </c>
      <c r="BL20"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BM20" t="str">
        <f>IF(AND(Lease_Members[[#This Row],[End Date]]&lt;FY01_M02,IF(ISBLANK(Lease_Members[[#This Row],[End Date]]),FALSE(),TRUE())),0,IF(AND(Lease_Members[[#This Row],[Start Date]]&gt;FY01_M02,Lease_Members[[#This Row],[Start Date]]&lt;EOMONTH(FY01_M02,0)),((EOMONTH(FY01_M02,0)-Lease_Members[[#This Row],[Start Date]])/(EOMONTH(FY01_M02,0)-FY01_M02))*Lease_Members[[#This Row],[Monthly Invoice]],IF(ISBLANK(Lease_Members[[#This Row],[Start Date]]),"-",IF(Lease_Members[[#This Row],[Start Date]]&gt;EOMONTH(FY01_M02,0),0,Lease_Members[[#This Row],[Monthly Invoice]]))))</f>
        <v>-</v>
      </c>
      <c r="BN20"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BO20"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BP20"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BQ20"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BR20"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BS20" t="str">
        <f>IF(AND(Lease_Members[[#This Row],[End Date]]&lt;FY01_M08,IF(ISBLANK(Lease_Members[[#This Row],[End Date]]),FALSE(),TRUE())),0,IF(AND(Lease_Members[[#This Row],[Start Date]]&gt;FY01_M08,Lease_Members[[#This Row],[Start Date]]&lt;EOMONTH(FY01_M08,0)),((EOMONTH(FY01_M08,0)-Lease_Members[[#This Row],[Start Date]])/(EOMONTH(FY01_M08,0)-FY01_M08))*Lease_Members[[#This Row],[Monthly Invoice]],IF(ISBLANK(Lease_Members[[#This Row],[Start Date]]),"-",IF(Lease_Members[[#This Row],[Start Date]]&gt;EOMONTH(FY01_M08,0),0,Lease_Members[[#This Row],[Monthly Invoice]]))))</f>
        <v>-</v>
      </c>
      <c r="BT20"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BU20"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BV20"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BW20"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BX20"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BY20"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BZ20"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CA20"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CB20"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CC20"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CD20"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CE20"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CF20"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CG20"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CH20"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CI20"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CJ20"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CK20"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CL20"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CM20"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CN20"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CO20"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CP20"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CQ20"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CR20"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CS20"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CT20"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CU20"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CV20"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CW20"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CX20"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CY20"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CZ20"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DA20"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DB20"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DC20"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DD20"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DE20"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DF20"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DG20"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DH20"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DI20"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DJ20"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DK20"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DL20"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DM20"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DN20"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DO20"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DP20"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DQ20"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DR20"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DS20"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1" spans="1:123" x14ac:dyDescent="0.25">
      <c r="B21" s="91" t="s">
        <v>1115</v>
      </c>
      <c r="C21" s="73">
        <v>-75</v>
      </c>
      <c r="D21" s="73">
        <v>-75</v>
      </c>
      <c r="E21" s="73">
        <v>-75</v>
      </c>
      <c r="F21" s="73">
        <v>-75</v>
      </c>
      <c r="G21" s="73">
        <v>-75</v>
      </c>
      <c r="H21" s="73">
        <v>-75</v>
      </c>
      <c r="I21" s="73">
        <v>-75</v>
      </c>
      <c r="J21" s="73">
        <v>-75</v>
      </c>
      <c r="K21" s="73">
        <v>-75</v>
      </c>
      <c r="L21" s="73">
        <v>-100</v>
      </c>
      <c r="M21" s="73">
        <v>-100</v>
      </c>
      <c r="N21" s="73">
        <v>-100</v>
      </c>
      <c r="O21" s="73">
        <v>-100</v>
      </c>
      <c r="P21" s="73">
        <v>-100</v>
      </c>
      <c r="Q21" s="73">
        <v>-100</v>
      </c>
      <c r="R21" s="73">
        <v>-100</v>
      </c>
      <c r="S21" s="73">
        <v>-100</v>
      </c>
      <c r="T21" s="73">
        <v>-100</v>
      </c>
      <c r="U21" s="73">
        <v>-100</v>
      </c>
      <c r="V21" s="73">
        <v>-100</v>
      </c>
      <c r="W21" s="73">
        <v>-100</v>
      </c>
      <c r="X21" s="73">
        <v>-100</v>
      </c>
      <c r="Y21" s="73">
        <v>-100</v>
      </c>
      <c r="Z21" s="73">
        <v>-100</v>
      </c>
      <c r="AA21" s="73">
        <v>-100</v>
      </c>
      <c r="AB21" s="73">
        <v>-100</v>
      </c>
      <c r="AC21" s="73">
        <v>-100</v>
      </c>
      <c r="AD21" s="73">
        <v>-100</v>
      </c>
      <c r="AE21" s="73">
        <v>-100</v>
      </c>
      <c r="AF21" s="73">
        <v>-100</v>
      </c>
      <c r="AG21" s="73">
        <v>-100</v>
      </c>
      <c r="AH21" s="73">
        <v>-100</v>
      </c>
      <c r="AI21" s="73">
        <v>-100</v>
      </c>
      <c r="AJ21" s="73">
        <v>-100</v>
      </c>
      <c r="AK21" s="73">
        <v>-100</v>
      </c>
      <c r="AL21" s="73">
        <v>-100</v>
      </c>
      <c r="AM21" s="73">
        <v>-100</v>
      </c>
      <c r="AN21" s="73">
        <v>-100</v>
      </c>
      <c r="AO21" s="73">
        <v>-100</v>
      </c>
      <c r="AP21" s="73">
        <v>-100</v>
      </c>
      <c r="AQ21" s="73">
        <v>-100</v>
      </c>
      <c r="AR21" s="73">
        <v>-100</v>
      </c>
      <c r="AS21" s="73">
        <v>-100</v>
      </c>
      <c r="AT21" s="73">
        <v>-100</v>
      </c>
      <c r="AU21" s="73">
        <v>-100</v>
      </c>
      <c r="AV21" s="73">
        <v>-100</v>
      </c>
      <c r="AW21" s="73">
        <v>-100</v>
      </c>
      <c r="AX21" s="73">
        <v>-100</v>
      </c>
      <c r="AY21" s="73">
        <v>-100</v>
      </c>
      <c r="AZ21" s="73">
        <v>-100</v>
      </c>
      <c r="BA21" s="73">
        <v>-100</v>
      </c>
      <c r="BB21" s="73">
        <v>-100</v>
      </c>
      <c r="BC21" s="73">
        <v>-100</v>
      </c>
      <c r="BD21" s="73">
        <v>-100</v>
      </c>
      <c r="BE21" s="73">
        <v>-100</v>
      </c>
      <c r="BF21" s="73">
        <v>-100</v>
      </c>
      <c r="BG21" s="73">
        <v>-100</v>
      </c>
      <c r="BH21" s="73">
        <v>-100</v>
      </c>
      <c r="BI21" s="73">
        <v>-100</v>
      </c>
      <c r="BJ21" s="73">
        <v>-100</v>
      </c>
      <c r="BL21"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BM21" t="str">
        <f>IF(AND(Lease_Members[[#This Row],[End Date]]&lt;FY01_M02,IF(ISBLANK(Lease_Members[[#This Row],[End Date]]),FALSE(),TRUE())),0,IF(AND(Lease_Members[[#This Row],[Start Date]]&gt;FY01_M02,Lease_Members[[#This Row],[Start Date]]&lt;EOMONTH(FY01_M02,0)),((EOMONTH(FY01_M02,0)-Lease_Members[[#This Row],[Start Date]])/(EOMONTH(FY01_M02,0)-FY01_M02))*Lease_Members[[#This Row],[Monthly Invoice]],IF(ISBLANK(Lease_Members[[#This Row],[Start Date]]),"-",IF(Lease_Members[[#This Row],[Start Date]]&gt;EOMONTH(FY01_M02,0),0,Lease_Members[[#This Row],[Monthly Invoice]]))))</f>
        <v>-</v>
      </c>
      <c r="BN21"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BO21"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BP21"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BQ21"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BR21"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BS21" t="str">
        <f>IF(AND(Lease_Members[[#This Row],[End Date]]&lt;FY01_M08,IF(ISBLANK(Lease_Members[[#This Row],[End Date]]),FALSE(),TRUE())),0,IF(AND(Lease_Members[[#This Row],[Start Date]]&gt;FY01_M08,Lease_Members[[#This Row],[Start Date]]&lt;EOMONTH(FY01_M08,0)),((EOMONTH(FY01_M08,0)-Lease_Members[[#This Row],[Start Date]])/(EOMONTH(FY01_M08,0)-FY01_M08))*Lease_Members[[#This Row],[Monthly Invoice]],IF(ISBLANK(Lease_Members[[#This Row],[Start Date]]),"-",IF(Lease_Members[[#This Row],[Start Date]]&gt;EOMONTH(FY01_M08,0),0,Lease_Members[[#This Row],[Monthly Invoice]]))))</f>
        <v>-</v>
      </c>
      <c r="BT21"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BU21"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BV21"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BW21"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BX21"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BY21"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BZ21"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CA21"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CB21"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CC21"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CD21"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CE21"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CF21"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CG21"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CH21"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CI21"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CJ21"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CK21"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CL21"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CM21"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CN21"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CO21"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CP21"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CQ21"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CR21"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CS21"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CT21"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CU21"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CV21"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CW21"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CX21"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CY21"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CZ21"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DA21"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DB21"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DC21"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DD21"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DE21"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DF21"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DG21"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DH21"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DI21"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DJ21"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DK21"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DL21"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DM21"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DN21"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DO21"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DP21"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DQ21"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DR21"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DS21"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2" spans="1:123" x14ac:dyDescent="0.25">
      <c r="B22" s="91" t="s">
        <v>1116</v>
      </c>
      <c r="C22" s="73">
        <v>-190</v>
      </c>
      <c r="D22" s="73">
        <v>-190</v>
      </c>
      <c r="E22" s="73">
        <v>-190</v>
      </c>
      <c r="F22" s="73">
        <v>-190</v>
      </c>
      <c r="G22" s="73">
        <v>-190</v>
      </c>
      <c r="H22" s="73">
        <v>-190</v>
      </c>
      <c r="I22" s="73">
        <v>-190</v>
      </c>
      <c r="J22" s="73">
        <v>-190</v>
      </c>
      <c r="K22" s="73">
        <v>-190</v>
      </c>
      <c r="L22" s="73">
        <v>-190</v>
      </c>
      <c r="M22" s="73">
        <v>-190</v>
      </c>
      <c r="N22" s="73">
        <v>-190</v>
      </c>
      <c r="O22" s="73">
        <v>-190</v>
      </c>
      <c r="P22" s="73">
        <v>-190</v>
      </c>
      <c r="Q22" s="73">
        <v>-190</v>
      </c>
      <c r="R22" s="73">
        <v>-190</v>
      </c>
      <c r="S22" s="73">
        <v>-190</v>
      </c>
      <c r="T22" s="73">
        <v>-190</v>
      </c>
      <c r="U22" s="73">
        <v>-190</v>
      </c>
      <c r="V22" s="73">
        <v>-190</v>
      </c>
      <c r="W22" s="73">
        <v>-190</v>
      </c>
      <c r="X22" s="73">
        <v>-190</v>
      </c>
      <c r="Y22" s="73">
        <v>-190</v>
      </c>
      <c r="Z22" s="73">
        <v>-190</v>
      </c>
      <c r="AA22" s="73">
        <v>-190</v>
      </c>
      <c r="AB22" s="73">
        <v>-190</v>
      </c>
      <c r="AC22" s="73">
        <v>-190</v>
      </c>
      <c r="AD22" s="73">
        <v>-190</v>
      </c>
      <c r="AE22" s="73">
        <v>-190</v>
      </c>
      <c r="AF22" s="73">
        <v>-190</v>
      </c>
      <c r="AG22" s="73">
        <v>-190</v>
      </c>
      <c r="AH22" s="73">
        <v>-190</v>
      </c>
      <c r="AI22" s="73">
        <v>-190</v>
      </c>
      <c r="AJ22" s="73">
        <v>-190</v>
      </c>
      <c r="AK22" s="73">
        <v>-190</v>
      </c>
      <c r="AL22" s="73">
        <v>-190</v>
      </c>
      <c r="AM22" s="73">
        <v>-190</v>
      </c>
      <c r="AN22" s="73">
        <v>-190</v>
      </c>
      <c r="AO22" s="73">
        <v>-190</v>
      </c>
      <c r="AP22" s="73">
        <v>-190</v>
      </c>
      <c r="AQ22" s="73">
        <v>-190</v>
      </c>
      <c r="AR22" s="73">
        <v>-190</v>
      </c>
      <c r="AS22" s="73">
        <v>-190</v>
      </c>
      <c r="AT22" s="73">
        <v>-190</v>
      </c>
      <c r="AU22" s="73">
        <v>-190</v>
      </c>
      <c r="AV22" s="73">
        <v>-190</v>
      </c>
      <c r="AW22" s="73">
        <v>-190</v>
      </c>
      <c r="AX22" s="73">
        <v>-190</v>
      </c>
      <c r="AY22" s="73">
        <v>-190</v>
      </c>
      <c r="AZ22" s="73">
        <v>-190</v>
      </c>
      <c r="BA22" s="73">
        <v>-190</v>
      </c>
      <c r="BB22" s="73">
        <v>-190</v>
      </c>
      <c r="BC22" s="73">
        <v>-190</v>
      </c>
      <c r="BD22" s="73">
        <v>-190</v>
      </c>
      <c r="BE22" s="73">
        <v>-190</v>
      </c>
      <c r="BF22" s="73">
        <v>-190</v>
      </c>
      <c r="BG22" s="73">
        <v>-190</v>
      </c>
      <c r="BH22" s="73">
        <v>-190</v>
      </c>
      <c r="BI22" s="73">
        <v>-190</v>
      </c>
      <c r="BJ22" s="73">
        <v>-190</v>
      </c>
      <c r="BL22"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BM22" t="str">
        <f>IF(AND(Lease_Members[[#This Row],[End Date]]&lt;FY01_M02,IF(ISBLANK(Lease_Members[[#This Row],[End Date]]),FALSE(),TRUE())),0,IF(AND(Lease_Members[[#This Row],[Start Date]]&gt;FY01_M02,Lease_Members[[#This Row],[Start Date]]&lt;EOMONTH(FY01_M02,0)),((EOMONTH(FY01_M02,0)-Lease_Members[[#This Row],[Start Date]])/(EOMONTH(FY01_M02,0)-FY01_M02))*Lease_Members[[#This Row],[Monthly Invoice]],IF(ISBLANK(Lease_Members[[#This Row],[Start Date]]),"-",IF(Lease_Members[[#This Row],[Start Date]]&gt;EOMONTH(FY01_M02,0),0,Lease_Members[[#This Row],[Monthly Invoice]]))))</f>
        <v>-</v>
      </c>
      <c r="BN22"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BO22"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BP22"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BQ22"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BR22"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BS22" t="str">
        <f>IF(AND(Lease_Members[[#This Row],[End Date]]&lt;FY01_M08,IF(ISBLANK(Lease_Members[[#This Row],[End Date]]),FALSE(),TRUE())),0,IF(AND(Lease_Members[[#This Row],[Start Date]]&gt;FY01_M08,Lease_Members[[#This Row],[Start Date]]&lt;EOMONTH(FY01_M08,0)),((EOMONTH(FY01_M08,0)-Lease_Members[[#This Row],[Start Date]])/(EOMONTH(FY01_M08,0)-FY01_M08))*Lease_Members[[#This Row],[Monthly Invoice]],IF(ISBLANK(Lease_Members[[#This Row],[Start Date]]),"-",IF(Lease_Members[[#This Row],[Start Date]]&gt;EOMONTH(FY01_M08,0),0,Lease_Members[[#This Row],[Monthly Invoice]]))))</f>
        <v>-</v>
      </c>
      <c r="BT22"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BU22"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BV22"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BW22"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BX22"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BY22"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BZ22"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CA22"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CB22"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CC22"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CD22"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CE22"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CF22"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CG22"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CH22"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CI22"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CJ22"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CK22"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CL22"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CM22"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CN22"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CO22"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CP22"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CQ22"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CR22"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CS22"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CT22"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CU22"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CV22"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CW22"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CX22"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CY22"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CZ22"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DA22"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DB22"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DC22"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DD22"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DE22"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DF22"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DG22"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DH22"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DI22"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DJ22"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DK22"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DL22"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DM22"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DN22"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DO22"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DP22"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DQ22"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DR22"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DS22"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3" spans="1:123" x14ac:dyDescent="0.25">
      <c r="B23" s="91" t="s">
        <v>1117</v>
      </c>
      <c r="C23" s="73"/>
      <c r="D23" s="73"/>
      <c r="E23" s="73"/>
      <c r="F23" s="73"/>
      <c r="G23" s="73"/>
      <c r="H23" s="73"/>
      <c r="I23" s="73"/>
      <c r="J23" s="73"/>
      <c r="K23" s="73"/>
      <c r="L23" s="73">
        <v>-120</v>
      </c>
      <c r="M23" s="73">
        <v>-120</v>
      </c>
      <c r="N23" s="73">
        <v>-120</v>
      </c>
      <c r="O23" s="73">
        <v>-120</v>
      </c>
      <c r="P23" s="73">
        <v>-120</v>
      </c>
      <c r="Q23" s="73">
        <v>-120</v>
      </c>
      <c r="R23" s="73">
        <v>-120</v>
      </c>
      <c r="S23" s="73">
        <v>-120</v>
      </c>
      <c r="T23" s="73">
        <v>-120</v>
      </c>
      <c r="U23" s="73">
        <v>-120</v>
      </c>
      <c r="V23" s="73">
        <v>-120</v>
      </c>
      <c r="W23" s="73">
        <v>-120</v>
      </c>
      <c r="X23" s="73">
        <v>-120</v>
      </c>
      <c r="Y23" s="73">
        <v>-120</v>
      </c>
      <c r="Z23" s="73">
        <v>-120</v>
      </c>
      <c r="AA23" s="73">
        <v>-120</v>
      </c>
      <c r="AB23" s="73">
        <v>-120</v>
      </c>
      <c r="AC23" s="73">
        <v>-120</v>
      </c>
      <c r="AD23" s="73">
        <v>-120</v>
      </c>
      <c r="AE23" s="73">
        <v>-120</v>
      </c>
      <c r="AF23" s="73">
        <v>-120</v>
      </c>
      <c r="AG23" s="73">
        <v>-120</v>
      </c>
      <c r="AH23" s="73">
        <v>-120</v>
      </c>
      <c r="AI23" s="73">
        <v>-120</v>
      </c>
      <c r="AJ23" s="73">
        <v>-120</v>
      </c>
      <c r="AK23" s="73">
        <v>-120</v>
      </c>
      <c r="AL23" s="73">
        <v>-120</v>
      </c>
      <c r="AM23" s="73">
        <v>-120</v>
      </c>
      <c r="AN23" s="73">
        <v>-120</v>
      </c>
      <c r="AO23" s="73">
        <v>-120</v>
      </c>
      <c r="AP23" s="73">
        <v>-120</v>
      </c>
      <c r="AQ23" s="73">
        <v>-120</v>
      </c>
      <c r="AR23" s="73">
        <v>-120</v>
      </c>
      <c r="AS23" s="73">
        <v>-120</v>
      </c>
      <c r="AT23" s="73">
        <v>-120</v>
      </c>
      <c r="AU23" s="73">
        <v>-120</v>
      </c>
      <c r="AV23" s="73">
        <v>-120</v>
      </c>
      <c r="AW23" s="73">
        <v>-120</v>
      </c>
      <c r="AX23" s="73">
        <v>-120</v>
      </c>
      <c r="AY23" s="73">
        <v>-120</v>
      </c>
      <c r="AZ23" s="73">
        <v>-120</v>
      </c>
      <c r="BA23" s="73">
        <v>-120</v>
      </c>
      <c r="BB23" s="73">
        <v>-120</v>
      </c>
      <c r="BC23" s="73">
        <v>-120</v>
      </c>
      <c r="BD23" s="73">
        <v>-120</v>
      </c>
      <c r="BE23" s="73">
        <v>-120</v>
      </c>
      <c r="BF23" s="73">
        <v>-120</v>
      </c>
      <c r="BG23" s="73">
        <v>-120</v>
      </c>
      <c r="BH23" s="73">
        <v>-120</v>
      </c>
      <c r="BI23" s="73">
        <v>-120</v>
      </c>
      <c r="BJ23" s="73">
        <v>-120</v>
      </c>
      <c r="BL23"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BM23" t="str">
        <f>IF(AND(Lease_Members[[#This Row],[End Date]]&lt;FY01_M02,IF(ISBLANK(Lease_Members[[#This Row],[End Date]]),FALSE(),TRUE())),0,IF(AND(Lease_Members[[#This Row],[Start Date]]&gt;FY01_M02,Lease_Members[[#This Row],[Start Date]]&lt;EOMONTH(FY01_M02,0)),((EOMONTH(FY01_M02,0)-Lease_Members[[#This Row],[Start Date]])/(EOMONTH(FY01_M02,0)-FY01_M02))*Lease_Members[[#This Row],[Monthly Invoice]],IF(ISBLANK(Lease_Members[[#This Row],[Start Date]]),"-",IF(Lease_Members[[#This Row],[Start Date]]&gt;EOMONTH(FY01_M02,0),0,Lease_Members[[#This Row],[Monthly Invoice]]))))</f>
        <v>-</v>
      </c>
      <c r="BN23"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BO23"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BP23"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BQ23"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BR23"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BS23" t="str">
        <f>IF(AND(Lease_Members[[#This Row],[End Date]]&lt;FY01_M08,IF(ISBLANK(Lease_Members[[#This Row],[End Date]]),FALSE(),TRUE())),0,IF(AND(Lease_Members[[#This Row],[Start Date]]&gt;FY01_M08,Lease_Members[[#This Row],[Start Date]]&lt;EOMONTH(FY01_M08,0)),((EOMONTH(FY01_M08,0)-Lease_Members[[#This Row],[Start Date]])/(EOMONTH(FY01_M08,0)-FY01_M08))*Lease_Members[[#This Row],[Monthly Invoice]],IF(ISBLANK(Lease_Members[[#This Row],[Start Date]]),"-",IF(Lease_Members[[#This Row],[Start Date]]&gt;EOMONTH(FY01_M08,0),0,Lease_Members[[#This Row],[Monthly Invoice]]))))</f>
        <v>-</v>
      </c>
      <c r="BT23"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BU23"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BV23"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BW23"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BX23"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BY23"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BZ23"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CA23"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CB23"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CC23"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CD23"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CE23"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CF23"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CG23"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CH23"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CI23"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CJ23"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CK23"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CL23"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CM23"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CN23"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CO23"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CP23"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CQ23"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CR23"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CS23"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CT23"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CU23"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CV23"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CW23"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CX23"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CY23"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CZ23"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DA23"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DB23"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DC23"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DD23"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DE23"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DF23"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DG23"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DH23"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DI23"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DJ23"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DK23"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DL23"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DM23"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DN23"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DO23"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DP23"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DQ23"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DR23"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DS23"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4" spans="1:123" x14ac:dyDescent="0.25">
      <c r="B24" s="91" t="s">
        <v>1118</v>
      </c>
      <c r="C24" s="73">
        <v>-200</v>
      </c>
      <c r="D24" s="73">
        <v>-200</v>
      </c>
      <c r="E24" s="73">
        <v>-200</v>
      </c>
      <c r="F24" s="73">
        <v>-200</v>
      </c>
      <c r="G24" s="73">
        <v>-200</v>
      </c>
      <c r="H24" s="73">
        <v>-200</v>
      </c>
      <c r="I24" s="73">
        <v>-200</v>
      </c>
      <c r="J24" s="73">
        <v>-200</v>
      </c>
      <c r="K24" s="73">
        <v>-200</v>
      </c>
      <c r="L24" s="73">
        <v>-200</v>
      </c>
      <c r="M24" s="73">
        <v>-200</v>
      </c>
      <c r="N24" s="73">
        <v>-200</v>
      </c>
      <c r="O24" s="73">
        <v>-200</v>
      </c>
      <c r="P24" s="73">
        <v>-200</v>
      </c>
      <c r="Q24" s="73">
        <v>-200</v>
      </c>
      <c r="R24" s="73">
        <v>-200</v>
      </c>
      <c r="S24" s="73">
        <v>-200</v>
      </c>
      <c r="T24" s="73">
        <v>-200</v>
      </c>
      <c r="U24" s="73">
        <v>-200</v>
      </c>
      <c r="V24" s="73">
        <v>-200</v>
      </c>
      <c r="W24" s="73">
        <v>-200</v>
      </c>
      <c r="X24" s="73">
        <v>-200</v>
      </c>
      <c r="Y24" s="73">
        <v>-200</v>
      </c>
      <c r="Z24" s="73">
        <v>-200</v>
      </c>
      <c r="AA24" s="73">
        <v>-200</v>
      </c>
      <c r="AB24" s="73">
        <v>-200</v>
      </c>
      <c r="AC24" s="73">
        <v>-200</v>
      </c>
      <c r="AD24" s="73">
        <v>-200</v>
      </c>
      <c r="AE24" s="73">
        <v>-200</v>
      </c>
      <c r="AF24" s="73">
        <v>-200</v>
      </c>
      <c r="AG24" s="73">
        <v>-200</v>
      </c>
      <c r="AH24" s="73">
        <v>-200</v>
      </c>
      <c r="AI24" s="73">
        <v>-200</v>
      </c>
      <c r="AJ24" s="73">
        <v>-200</v>
      </c>
      <c r="AK24" s="73">
        <v>-200</v>
      </c>
      <c r="AL24" s="73">
        <v>-200</v>
      </c>
      <c r="AM24" s="73">
        <v>-200</v>
      </c>
      <c r="AN24" s="73">
        <v>-200</v>
      </c>
      <c r="AO24" s="73">
        <v>-200</v>
      </c>
      <c r="AP24" s="73">
        <v>-200</v>
      </c>
      <c r="AQ24" s="73">
        <v>-200</v>
      </c>
      <c r="AR24" s="73">
        <v>-200</v>
      </c>
      <c r="AS24" s="73">
        <v>-200</v>
      </c>
      <c r="AT24" s="73">
        <v>-200</v>
      </c>
      <c r="AU24" s="73">
        <v>-200</v>
      </c>
      <c r="AV24" s="73">
        <v>-200</v>
      </c>
      <c r="AW24" s="73">
        <v>-200</v>
      </c>
      <c r="AX24" s="73">
        <v>-200</v>
      </c>
      <c r="AY24" s="73">
        <v>-200</v>
      </c>
      <c r="AZ24" s="73">
        <v>-200</v>
      </c>
      <c r="BA24" s="73">
        <v>-200</v>
      </c>
      <c r="BB24" s="73">
        <v>-200</v>
      </c>
      <c r="BC24" s="73">
        <v>-200</v>
      </c>
      <c r="BD24" s="73">
        <v>-200</v>
      </c>
      <c r="BE24" s="73">
        <v>-200</v>
      </c>
      <c r="BF24" s="73">
        <v>-200</v>
      </c>
      <c r="BG24" s="73">
        <v>-200</v>
      </c>
      <c r="BH24" s="73">
        <v>-200</v>
      </c>
      <c r="BI24" s="73">
        <v>-200</v>
      </c>
      <c r="BJ24" s="73">
        <v>-200</v>
      </c>
      <c r="BL24"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BM24" t="str">
        <f>IF(AND(Lease_Members[[#This Row],[End Date]]&lt;FY01_M02,IF(ISBLANK(Lease_Members[[#This Row],[End Date]]),FALSE(),TRUE())),0,IF(AND(Lease_Members[[#This Row],[Start Date]]&gt;FY01_M02,Lease_Members[[#This Row],[Start Date]]&lt;EOMONTH(FY01_M02,0)),((EOMONTH(FY01_M02,0)-Lease_Members[[#This Row],[Start Date]])/(EOMONTH(FY01_M02,0)-FY01_M02))*Lease_Members[[#This Row],[Monthly Invoice]],IF(ISBLANK(Lease_Members[[#This Row],[Start Date]]),"-",IF(Lease_Members[[#This Row],[Start Date]]&gt;EOMONTH(FY01_M02,0),0,Lease_Members[[#This Row],[Monthly Invoice]]))))</f>
        <v>-</v>
      </c>
      <c r="BN24"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BO24"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BP24"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BQ24"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BR24"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BS24" t="str">
        <f>IF(AND(Lease_Members[[#This Row],[End Date]]&lt;FY01_M08,IF(ISBLANK(Lease_Members[[#This Row],[End Date]]),FALSE(),TRUE())),0,IF(AND(Lease_Members[[#This Row],[Start Date]]&gt;FY01_M08,Lease_Members[[#This Row],[Start Date]]&lt;EOMONTH(FY01_M08,0)),((EOMONTH(FY01_M08,0)-Lease_Members[[#This Row],[Start Date]])/(EOMONTH(FY01_M08,0)-FY01_M08))*Lease_Members[[#This Row],[Monthly Invoice]],IF(ISBLANK(Lease_Members[[#This Row],[Start Date]]),"-",IF(Lease_Members[[#This Row],[Start Date]]&gt;EOMONTH(FY01_M08,0),0,Lease_Members[[#This Row],[Monthly Invoice]]))))</f>
        <v>-</v>
      </c>
      <c r="BT24"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BU24"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BV24"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BW24"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BX24"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BY24"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BZ24"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CA24"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CB24"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CC24"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CD24"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CE24"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CF24"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CG24"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CH24"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CI24"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CJ24"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CK24"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CL24"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CM24"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CN24"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CO24"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CP24"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CQ24"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CR24"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CS24"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CT24"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CU24"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CV24"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CW24"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CX24"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CY24"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CZ24"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DA24"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DB24"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DC24"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DD24"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DE24"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DF24"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DG24"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DH24"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DI24"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DJ24"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DK24"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DL24"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DM24"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DN24"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DO24"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DP24"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DQ24"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DR24"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DS24"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5" spans="1:123" x14ac:dyDescent="0.25">
      <c r="B25" s="91" t="s">
        <v>1119</v>
      </c>
      <c r="C25" s="73">
        <v>-65</v>
      </c>
      <c r="D25" s="73">
        <v>-65</v>
      </c>
      <c r="E25" s="73">
        <v>-65</v>
      </c>
      <c r="F25" s="73">
        <v>-65</v>
      </c>
      <c r="G25" s="73">
        <v>-65</v>
      </c>
      <c r="H25" s="73">
        <v>-65</v>
      </c>
      <c r="I25" s="73">
        <v>-65</v>
      </c>
      <c r="J25" s="73">
        <v>-65</v>
      </c>
      <c r="K25" s="73">
        <v>-65</v>
      </c>
      <c r="L25" s="73">
        <v>-65</v>
      </c>
      <c r="M25" s="73">
        <v>-65</v>
      </c>
      <c r="N25" s="73">
        <v>-65</v>
      </c>
      <c r="O25" s="73">
        <v>-65</v>
      </c>
      <c r="P25" s="73">
        <v>-65</v>
      </c>
      <c r="Q25" s="73">
        <v>-65</v>
      </c>
      <c r="R25" s="73">
        <v>-65</v>
      </c>
      <c r="S25" s="73">
        <v>-65</v>
      </c>
      <c r="T25" s="73">
        <v>-65</v>
      </c>
      <c r="U25" s="73">
        <v>-65</v>
      </c>
      <c r="V25" s="73">
        <v>-65</v>
      </c>
      <c r="W25" s="73">
        <v>-65</v>
      </c>
      <c r="X25" s="73">
        <v>-65</v>
      </c>
      <c r="Y25" s="73">
        <v>-65</v>
      </c>
      <c r="Z25" s="73">
        <v>-65</v>
      </c>
      <c r="AA25" s="73">
        <v>-65</v>
      </c>
      <c r="AB25" s="73">
        <v>-65</v>
      </c>
      <c r="AC25" s="73">
        <v>-65</v>
      </c>
      <c r="AD25" s="73">
        <v>-65</v>
      </c>
      <c r="AE25" s="73">
        <v>-65</v>
      </c>
      <c r="AF25" s="73">
        <v>-65</v>
      </c>
      <c r="AG25" s="73">
        <v>-65</v>
      </c>
      <c r="AH25" s="73">
        <v>-65</v>
      </c>
      <c r="AI25" s="73">
        <v>-65</v>
      </c>
      <c r="AJ25" s="73">
        <v>-65</v>
      </c>
      <c r="AK25" s="73">
        <v>-65</v>
      </c>
      <c r="AL25" s="73">
        <v>-65</v>
      </c>
      <c r="AM25" s="73">
        <v>-65</v>
      </c>
      <c r="AN25" s="73">
        <v>-65</v>
      </c>
      <c r="AO25" s="73">
        <v>-65</v>
      </c>
      <c r="AP25" s="73">
        <v>-65</v>
      </c>
      <c r="AQ25" s="73">
        <v>-65</v>
      </c>
      <c r="AR25" s="73">
        <v>-65</v>
      </c>
      <c r="AS25" s="73">
        <v>-65</v>
      </c>
      <c r="AT25" s="73">
        <v>-65</v>
      </c>
      <c r="AU25" s="73">
        <v>-65</v>
      </c>
      <c r="AV25" s="73">
        <v>-65</v>
      </c>
      <c r="AW25" s="73">
        <v>-65</v>
      </c>
      <c r="AX25" s="73">
        <v>-65</v>
      </c>
      <c r="AY25" s="73">
        <v>-65</v>
      </c>
      <c r="AZ25" s="73">
        <v>-65</v>
      </c>
      <c r="BA25" s="73">
        <v>-65</v>
      </c>
      <c r="BB25" s="73">
        <v>-65</v>
      </c>
      <c r="BC25" s="73">
        <v>-65</v>
      </c>
      <c r="BD25" s="73">
        <v>-65</v>
      </c>
      <c r="BE25" s="73">
        <v>-65</v>
      </c>
      <c r="BF25" s="73">
        <v>-65</v>
      </c>
      <c r="BG25" s="73">
        <v>-65</v>
      </c>
      <c r="BH25" s="73">
        <v>-65</v>
      </c>
      <c r="BI25" s="73">
        <v>-65</v>
      </c>
      <c r="BJ25" s="73">
        <v>-65</v>
      </c>
      <c r="BL25"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BM25" t="str">
        <f>IF(AND(Lease_Members[[#This Row],[End Date]]&lt;FY01_M02,IF(ISBLANK(Lease_Members[[#This Row],[End Date]]),FALSE(),TRUE())),0,IF(AND(Lease_Members[[#This Row],[Start Date]]&gt;FY01_M02,Lease_Members[[#This Row],[Start Date]]&lt;EOMONTH(FY01_M02,0)),((EOMONTH(FY01_M02,0)-Lease_Members[[#This Row],[Start Date]])/(EOMONTH(FY01_M02,0)-FY01_M02))*Lease_Members[[#This Row],[Monthly Invoice]],IF(ISBLANK(Lease_Members[[#This Row],[Start Date]]),"-",IF(Lease_Members[[#This Row],[Start Date]]&gt;EOMONTH(FY01_M02,0),0,Lease_Members[[#This Row],[Monthly Invoice]]))))</f>
        <v>-</v>
      </c>
      <c r="BN25"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BO25"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BP25"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BQ25"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BR25"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BS25" t="str">
        <f>IF(AND(Lease_Members[[#This Row],[End Date]]&lt;FY01_M08,IF(ISBLANK(Lease_Members[[#This Row],[End Date]]),FALSE(),TRUE())),0,IF(AND(Lease_Members[[#This Row],[Start Date]]&gt;FY01_M08,Lease_Members[[#This Row],[Start Date]]&lt;EOMONTH(FY01_M08,0)),((EOMONTH(FY01_M08,0)-Lease_Members[[#This Row],[Start Date]])/(EOMONTH(FY01_M08,0)-FY01_M08))*Lease_Members[[#This Row],[Monthly Invoice]],IF(ISBLANK(Lease_Members[[#This Row],[Start Date]]),"-",IF(Lease_Members[[#This Row],[Start Date]]&gt;EOMONTH(FY01_M08,0),0,Lease_Members[[#This Row],[Monthly Invoice]]))))</f>
        <v>-</v>
      </c>
      <c r="BT25"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BU25"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BV25"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BW25"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BX25"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BY25"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BZ25"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CA25"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CB25"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CC25"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CD25"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CE25"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CF25"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CG25"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CH25"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CI25"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CJ25"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CK25"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CL25"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CM25"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CN25"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CO25"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CP25"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CQ25"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CR25"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CS25"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CT25"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CU25"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CV25"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CW25"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CX25"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CY25"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CZ25"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DA25"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DB25"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DC25"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DD25"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DE25"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DF25"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DG25"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DH25"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DI25"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DJ25"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DK25"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DL25"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DM25"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DN25"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DO25"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DP25"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DQ25"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DR25"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DS25"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6" spans="1:123" x14ac:dyDescent="0.25">
      <c r="B26" s="91" t="s">
        <v>1120</v>
      </c>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L26"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BM26" t="str">
        <f>IF(AND(Lease_Members[[#This Row],[End Date]]&lt;FY01_M02,IF(ISBLANK(Lease_Members[[#This Row],[End Date]]),FALSE(),TRUE())),0,IF(AND(Lease_Members[[#This Row],[Start Date]]&gt;FY01_M02,Lease_Members[[#This Row],[Start Date]]&lt;EOMONTH(FY01_M02,0)),((EOMONTH(FY01_M02,0)-Lease_Members[[#This Row],[Start Date]])/(EOMONTH(FY01_M02,0)-FY01_M02))*Lease_Members[[#This Row],[Monthly Invoice]],IF(ISBLANK(Lease_Members[[#This Row],[Start Date]]),"-",IF(Lease_Members[[#This Row],[Start Date]]&gt;EOMONTH(FY01_M02,0),0,Lease_Members[[#This Row],[Monthly Invoice]]))))</f>
        <v>-</v>
      </c>
      <c r="BN26"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BO26"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BP26"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BQ26"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BR26"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BS26" t="str">
        <f>IF(AND(Lease_Members[[#This Row],[End Date]]&lt;FY01_M08,IF(ISBLANK(Lease_Members[[#This Row],[End Date]]),FALSE(),TRUE())),0,IF(AND(Lease_Members[[#This Row],[Start Date]]&gt;FY01_M08,Lease_Members[[#This Row],[Start Date]]&lt;EOMONTH(FY01_M08,0)),((EOMONTH(FY01_M08,0)-Lease_Members[[#This Row],[Start Date]])/(EOMONTH(FY01_M08,0)-FY01_M08))*Lease_Members[[#This Row],[Monthly Invoice]],IF(ISBLANK(Lease_Members[[#This Row],[Start Date]]),"-",IF(Lease_Members[[#This Row],[Start Date]]&gt;EOMONTH(FY01_M08,0),0,Lease_Members[[#This Row],[Monthly Invoice]]))))</f>
        <v>-</v>
      </c>
      <c r="BT26"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BU26"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BV26"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BW26"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BX26"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BY26"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BZ26"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CA26"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CB26"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CC26"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CD26"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CE26"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CF26"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CG26"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CH26"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CI26"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CJ26"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CK26"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CL26"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CM26"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CN26"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CO26"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CP26"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CQ26"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CR26"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CS26"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CT26"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CU26"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CV26"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CW26"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CX26"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CY26"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CZ26"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DA26"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DB26"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DC26"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DD26"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DE26"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DF26"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DG26"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DH26"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DI26"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DJ26"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DK26"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DL26"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DM26"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DN26"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DO26"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DP26"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DQ26"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DR26"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DS26"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7" spans="1:123" x14ac:dyDescent="0.25">
      <c r="B27" s="72"/>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L27"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BM27" t="str">
        <f>IF(AND(Lease_Members[[#This Row],[End Date]]&lt;FY01_M02,IF(ISBLANK(Lease_Members[[#This Row],[End Date]]),FALSE(),TRUE())),0,IF(AND(Lease_Members[[#This Row],[Start Date]]&gt;FY01_M02,Lease_Members[[#This Row],[Start Date]]&lt;EOMONTH(FY01_M02,0)),((EOMONTH(FY01_M02,0)-Lease_Members[[#This Row],[Start Date]])/(EOMONTH(FY01_M02,0)-FY01_M02))*Lease_Members[[#This Row],[Monthly Invoice]],IF(ISBLANK(Lease_Members[[#This Row],[Start Date]]),"-",IF(Lease_Members[[#This Row],[Start Date]]&gt;EOMONTH(FY01_M02,0),0,Lease_Members[[#This Row],[Monthly Invoice]]))))</f>
        <v>-</v>
      </c>
      <c r="BN27"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BO27"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BP27"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BQ27"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BR27"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BS27" t="str">
        <f>IF(AND(Lease_Members[[#This Row],[End Date]]&lt;FY01_M08,IF(ISBLANK(Lease_Members[[#This Row],[End Date]]),FALSE(),TRUE())),0,IF(AND(Lease_Members[[#This Row],[Start Date]]&gt;FY01_M08,Lease_Members[[#This Row],[Start Date]]&lt;EOMONTH(FY01_M08,0)),((EOMONTH(FY01_M08,0)-Lease_Members[[#This Row],[Start Date]])/(EOMONTH(FY01_M08,0)-FY01_M08))*Lease_Members[[#This Row],[Monthly Invoice]],IF(ISBLANK(Lease_Members[[#This Row],[Start Date]]),"-",IF(Lease_Members[[#This Row],[Start Date]]&gt;EOMONTH(FY01_M08,0),0,Lease_Members[[#This Row],[Monthly Invoice]]))))</f>
        <v>-</v>
      </c>
      <c r="BT27"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BU27"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BV27"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BW27"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BX27"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BY27"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BZ27"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CA27"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CB27"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CC27"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CD27"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CE27"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CF27"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CG27"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CH27"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CI27"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CJ27"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CK27"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CL27"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CM27"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CN27"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CO27"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CP27"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CQ27"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CR27"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CS27"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CT27"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CU27"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CV27"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CW27"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CX27"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CY27"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CZ27"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DA27"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DB27"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DC27"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DD27"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DE27"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DF27"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DG27"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DH27"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DI27"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DJ27"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DK27"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DL27"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DM27"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DN27"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DO27"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DP27"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DQ27"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DR27"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DS27"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row r="28" spans="1:123" x14ac:dyDescent="0.25">
      <c r="BL28" t="str">
        <f>IF(AND(Lease_Members[[#This Row],[End Date]]&lt;FY01_M01,IF(ISBLANK(Lease_Members[[#This Row],[End Date]]),FALSE(),TRUE())),0,IF(AND(Lease_Members[[#This Row],[Start Date]]&gt;FY01_M01,Lease_Members[[#This Row],[Start Date]]&lt;EOMONTH(FY01_M01,0)),((EOMONTH(FY01_M01,0)-Lease_Members[[#This Row],[Start Date]])/(EOMONTH(FY01_M01,0)-FY01_M01))*Lease_Members[[#This Row],[Monthly Invoice]],IF(ISBLANK(Lease_Members[[#This Row],[Start Date]]),"-",IF(Lease_Members[[#This Row],[Start Date]]&gt;EOMONTH(FY01_M01,0),0,Lease_Members[[#This Row],[Monthly Invoice]]))))</f>
        <v>-</v>
      </c>
      <c r="BM28" t="str">
        <f>IF(AND(Lease_Members[[#This Row],[End Date]]&lt;FY01_M02,IF(ISBLANK(Lease_Members[[#This Row],[End Date]]),FALSE(),TRUE())),0,IF(AND(Lease_Members[[#This Row],[Start Date]]&gt;FY01_M02,Lease_Members[[#This Row],[Start Date]]&lt;EOMONTH(FY01_M02,0)),((EOMONTH(FY01_M02,0)-Lease_Members[[#This Row],[Start Date]])/(EOMONTH(FY01_M02,0)-FY01_M02))*Lease_Members[[#This Row],[Monthly Invoice]],IF(ISBLANK(Lease_Members[[#This Row],[Start Date]]),"-",IF(Lease_Members[[#This Row],[Start Date]]&gt;EOMONTH(FY01_M02,0),0,Lease_Members[[#This Row],[Monthly Invoice]]))))</f>
        <v>-</v>
      </c>
      <c r="BN28" t="str">
        <f>IF(AND(Lease_Members[[#This Row],[End Date]]&lt;FY01_M03,IF(ISBLANK(Lease_Members[[#This Row],[End Date]]),FALSE(),TRUE())),0,IF(AND(Lease_Members[[#This Row],[Start Date]]&gt;FY01_M03,Lease_Members[[#This Row],[Start Date]]&lt;EOMONTH(FY01_M03,0)),((EOMONTH(FY01_M03,0)-Lease_Members[[#This Row],[Start Date]])/(EOMONTH(FY01_M03,0)-FY01_M03))*Lease_Members[[#This Row],[Monthly Invoice]],IF(ISBLANK(Lease_Members[[#This Row],[Start Date]]),"-",IF(Lease_Members[[#This Row],[Start Date]]&gt;EOMONTH(FY01_M03,0),0,Lease_Members[[#This Row],[Monthly Invoice]]))))</f>
        <v>-</v>
      </c>
      <c r="BO28" t="str">
        <f>IF(AND(Lease_Members[[#This Row],[End Date]]&lt;FY01_M04,IF(ISBLANK(Lease_Members[[#This Row],[End Date]]),FALSE(),TRUE())),0,IF(AND(Lease_Members[[#This Row],[Start Date]]&gt;FY01_M04,Lease_Members[[#This Row],[Start Date]]&lt;EOMONTH(FY01_M04,0)),((EOMONTH(FY01_M04,0)-Lease_Members[[#This Row],[Start Date]])/(EOMONTH(FY01_M04,0)-FY01_M04))*Lease_Members[[#This Row],[Monthly Invoice]],IF(ISBLANK(Lease_Members[[#This Row],[Start Date]]),"-",IF(Lease_Members[[#This Row],[Start Date]]&gt;EOMONTH(FY01_M04,0),0,Lease_Members[[#This Row],[Monthly Invoice]]))))</f>
        <v>-</v>
      </c>
      <c r="BP28" t="str">
        <f>IF(AND(Lease_Members[[#This Row],[End Date]]&lt;FY01_M05,IF(ISBLANK(Lease_Members[[#This Row],[End Date]]),FALSE(),TRUE())),0,IF(AND(Lease_Members[[#This Row],[Start Date]]&gt;FY01_M05,Lease_Members[[#This Row],[Start Date]]&lt;EOMONTH(FY01_M05,0)),((EOMONTH(FY01_M05,0)-Lease_Members[[#This Row],[Start Date]])/(EOMONTH(FY01_M05,0)-FY01_M05))*Lease_Members[[#This Row],[Monthly Invoice]],IF(ISBLANK(Lease_Members[[#This Row],[Start Date]]),"-",IF(Lease_Members[[#This Row],[Start Date]]&gt;EOMONTH(FY01_M05,0),0,Lease_Members[[#This Row],[Monthly Invoice]]))))</f>
        <v>-</v>
      </c>
      <c r="BQ28" t="str">
        <f>IF(AND(Lease_Members[[#This Row],[End Date]]&lt;FY01_M06,IF(ISBLANK(Lease_Members[[#This Row],[End Date]]),FALSE(),TRUE())),0,IF(AND(Lease_Members[[#This Row],[Start Date]]&gt;FY01_M06,Lease_Members[[#This Row],[Start Date]]&lt;EOMONTH(FY01_M06,0)),((EOMONTH(FY01_M06,0)-Lease_Members[[#This Row],[Start Date]])/(EOMONTH(FY01_M06,0)-FY01_M06))*Lease_Members[[#This Row],[Monthly Invoice]],IF(ISBLANK(Lease_Members[[#This Row],[Start Date]]),"-",IF(Lease_Members[[#This Row],[Start Date]]&gt;EOMONTH(FY01_M06,0),0,Lease_Members[[#This Row],[Monthly Invoice]]))))</f>
        <v>-</v>
      </c>
      <c r="BR28" t="str">
        <f>IF(AND(Lease_Members[[#This Row],[End Date]]&lt;FY01_M07,IF(ISBLANK(Lease_Members[[#This Row],[End Date]]),FALSE(),TRUE())),0,IF(AND(Lease_Members[[#This Row],[Start Date]]&gt;FY01_M07,Lease_Members[[#This Row],[Start Date]]&lt;EOMONTH(FY01_M07,0)),((EOMONTH(FY01_M07,0)-Lease_Members[[#This Row],[Start Date]])/(EOMONTH(FY01_M07,0)-FY01_M07))*Lease_Members[[#This Row],[Monthly Invoice]],IF(ISBLANK(Lease_Members[[#This Row],[Start Date]]),"-",IF(Lease_Members[[#This Row],[Start Date]]&gt;EOMONTH(FY01_M07,0),0,Lease_Members[[#This Row],[Monthly Invoice]]))))</f>
        <v>-</v>
      </c>
      <c r="BS28" t="str">
        <f>IF(AND(Lease_Members[[#This Row],[End Date]]&lt;FY01_M08,IF(ISBLANK(Lease_Members[[#This Row],[End Date]]),FALSE(),TRUE())),0,IF(AND(Lease_Members[[#This Row],[Start Date]]&gt;FY01_M08,Lease_Members[[#This Row],[Start Date]]&lt;EOMONTH(FY01_M08,0)),((EOMONTH(FY01_M08,0)-Lease_Members[[#This Row],[Start Date]])/(EOMONTH(FY01_M08,0)-FY01_M08))*Lease_Members[[#This Row],[Monthly Invoice]],IF(ISBLANK(Lease_Members[[#This Row],[Start Date]]),"-",IF(Lease_Members[[#This Row],[Start Date]]&gt;EOMONTH(FY01_M08,0),0,Lease_Members[[#This Row],[Monthly Invoice]]))))</f>
        <v>-</v>
      </c>
      <c r="BT28" t="str">
        <f>IF(AND(Lease_Members[[#This Row],[End Date]]&lt;FY01_M09,IF(ISBLANK(Lease_Members[[#This Row],[End Date]]),FALSE(),TRUE())),0,IF(AND(Lease_Members[[#This Row],[Start Date]]&gt;FY01_M09,Lease_Members[[#This Row],[Start Date]]&lt;EOMONTH(FY01_M09,0)),((EOMONTH(FY01_M09,0)-Lease_Members[[#This Row],[Start Date]])/(EOMONTH(FY01_M09,0)-FY01_M09))*Lease_Members[[#This Row],[Monthly Invoice]],IF(ISBLANK(Lease_Members[[#This Row],[Start Date]]),"-",IF(Lease_Members[[#This Row],[Start Date]]&gt;EOMONTH(FY01_M09,0),0,Lease_Members[[#This Row],[Monthly Invoice]]))))</f>
        <v>-</v>
      </c>
      <c r="BU28" t="str">
        <f>IF(AND(Lease_Members[[#This Row],[End Date]]&lt;FY01_M10,IF(ISBLANK(Lease_Members[[#This Row],[End Date]]),FALSE(),TRUE())),0,IF(AND(Lease_Members[[#This Row],[Start Date]]&gt;FY01_M10,Lease_Members[[#This Row],[Start Date]]&lt;EOMONTH(FY01_M10,0)),((EOMONTH(FY01_M10,0)-Lease_Members[[#This Row],[Start Date]])/(EOMONTH(FY01_M10,0)-FY01_M10))*Lease_Members[[#This Row],[Monthly Invoice]],IF(ISBLANK(Lease_Members[[#This Row],[Start Date]]),"-",IF(Lease_Members[[#This Row],[Start Date]]&gt;EOMONTH(FY01_M10,0),0,Lease_Members[[#This Row],[Monthly Invoice]]))))</f>
        <v>-</v>
      </c>
      <c r="BV28" t="str">
        <f>IF(AND(Lease_Members[[#This Row],[End Date]]&lt;FY01_M11,IF(ISBLANK(Lease_Members[[#This Row],[End Date]]),FALSE(),TRUE())),0,IF(AND(Lease_Members[[#This Row],[Start Date]]&gt;FY01_M11,Lease_Members[[#This Row],[Start Date]]&lt;EOMONTH(FY01_M11,0)),((EOMONTH(FY01_M11,0)-Lease_Members[[#This Row],[Start Date]])/(EOMONTH(FY01_M11,0)-FY01_M11))*Lease_Members[[#This Row],[Monthly Invoice]],IF(ISBLANK(Lease_Members[[#This Row],[Start Date]]),"-",IF(Lease_Members[[#This Row],[Start Date]]&gt;EOMONTH(FY01_M11,0),0,Lease_Members[[#This Row],[Monthly Invoice]]))))</f>
        <v>-</v>
      </c>
      <c r="BW28" t="str">
        <f>IF(AND(Lease_Members[[#This Row],[End Date]]&lt;FY01_M12,IF(ISBLANK(Lease_Members[[#This Row],[End Date]]),FALSE(),TRUE())),0,IF(AND(Lease_Members[[#This Row],[Start Date]]&gt;FY01_M12,Lease_Members[[#This Row],[Start Date]]&lt;EOMONTH(FY01_M12,0)),((EOMONTH(FY01_M12,0)-Lease_Members[[#This Row],[Start Date]])/(EOMONTH(FY01_M12,0)-FY01_M12))*Lease_Members[[#This Row],[Monthly Invoice]],IF(ISBLANK(Lease_Members[[#This Row],[Start Date]]),"-",IF(Lease_Members[[#This Row],[Start Date]]&gt;EOMONTH(FY01_M12,0),0,Lease_Members[[#This Row],[Monthly Invoice]]))))</f>
        <v>-</v>
      </c>
      <c r="BX28" t="str">
        <f>IF(AND(Lease_Members[[#This Row],[End Date]]&lt;FY02_M01,IF(ISBLANK(Lease_Members[[#This Row],[End Date]]),FALSE(),TRUE())),0,IF(AND(Lease_Members[[#This Row],[Start Date]]&gt;FY02_M01,Lease_Members[[#This Row],[Start Date]]&lt;EOMONTH(FY02_M01,0)),((EOMONTH(FY02_M01,0)-Lease_Members[[#This Row],[Start Date]])/(EOMONTH(FY02_M01,0)-FY02_M01))*Lease_Members[[#This Row],[Monthly Invoice]],IF(ISBLANK(Lease_Members[[#This Row],[Start Date]]),"-",IF(Lease_Members[[#This Row],[Start Date]]&gt;EOMONTH(FY02_M01,0),0,Lease_Members[[#This Row],[Monthly Invoice]]))))</f>
        <v>-</v>
      </c>
      <c r="BY28" t="str">
        <f>IF(AND(Lease_Members[[#This Row],[End Date]]&lt;FY02_M02,IF(ISBLANK(Lease_Members[[#This Row],[End Date]]),FALSE(),TRUE())),0,IF(AND(Lease_Members[[#This Row],[Start Date]]&gt;FY02_M02,Lease_Members[[#This Row],[Start Date]]&lt;EOMONTH(FY02_M02,0)),((EOMONTH(FY02_M02,0)-Lease_Members[[#This Row],[Start Date]])/(EOMONTH(FY02_M02,0)-FY02_M02))*Lease_Members[[#This Row],[Monthly Invoice]],IF(ISBLANK(Lease_Members[[#This Row],[Start Date]]),"-",IF(Lease_Members[[#This Row],[Start Date]]&gt;EOMONTH(FY02_M02,0),0,Lease_Members[[#This Row],[Monthly Invoice]]))))</f>
        <v>-</v>
      </c>
      <c r="BZ28" t="str">
        <f>IF(AND(Lease_Members[[#This Row],[End Date]]&lt;FY02_M03,IF(ISBLANK(Lease_Members[[#This Row],[End Date]]),FALSE(),TRUE())),0,IF(AND(Lease_Members[[#This Row],[Start Date]]&gt;FY02_M03,Lease_Members[[#This Row],[Start Date]]&lt;EOMONTH(FY02_M03,0)),((EOMONTH(FY02_M03,0)-Lease_Members[[#This Row],[Start Date]])/(EOMONTH(FY02_M03,0)-FY02_M03))*Lease_Members[[#This Row],[Monthly Invoice]],IF(ISBLANK(Lease_Members[[#This Row],[Start Date]]),"-",IF(Lease_Members[[#This Row],[Start Date]]&gt;EOMONTH(FY02_M03,0),0,Lease_Members[[#This Row],[Monthly Invoice]]))))</f>
        <v>-</v>
      </c>
      <c r="CA28" t="str">
        <f>IF(AND(Lease_Members[[#This Row],[End Date]]&lt;FY02_M04,IF(ISBLANK(Lease_Members[[#This Row],[End Date]]),FALSE(),TRUE())),0,IF(AND(Lease_Members[[#This Row],[Start Date]]&gt;FY02_M04,Lease_Members[[#This Row],[Start Date]]&lt;EOMONTH(FY02_M04,0)),((EOMONTH(FY02_M04,0)-Lease_Members[[#This Row],[Start Date]])/(EOMONTH(FY02_M04,0)-FY02_M04))*Lease_Members[[#This Row],[Monthly Invoice]],IF(ISBLANK(Lease_Members[[#This Row],[Start Date]]),"-",IF(Lease_Members[[#This Row],[Start Date]]&gt;EOMONTH(FY02_M04,0),0,Lease_Members[[#This Row],[Monthly Invoice]]))))</f>
        <v>-</v>
      </c>
      <c r="CB28" t="str">
        <f>IF(AND(Lease_Members[[#This Row],[End Date]]&lt;FY02_M05,IF(ISBLANK(Lease_Members[[#This Row],[End Date]]),FALSE(),TRUE())),0,IF(AND(Lease_Members[[#This Row],[Start Date]]&gt;FY02_M05,Lease_Members[[#This Row],[Start Date]]&lt;EOMONTH(FY02_M05,0)),((EOMONTH(FY02_M05,0)-Lease_Members[[#This Row],[Start Date]])/(EOMONTH(FY02_M05,0)-FY02_M05))*Lease_Members[[#This Row],[Monthly Invoice]],IF(ISBLANK(Lease_Members[[#This Row],[Start Date]]),"-",IF(Lease_Members[[#This Row],[Start Date]]&gt;EOMONTH(FY02_M05,0),0,Lease_Members[[#This Row],[Monthly Invoice]]))))</f>
        <v>-</v>
      </c>
      <c r="CC28" t="str">
        <f>IF(AND(Lease_Members[[#This Row],[End Date]]&lt;FY02_M06,IF(ISBLANK(Lease_Members[[#This Row],[End Date]]),FALSE(),TRUE())),0,IF(AND(Lease_Members[[#This Row],[Start Date]]&gt;FY02_M06,Lease_Members[[#This Row],[Start Date]]&lt;EOMONTH(FY02_M06,0)),((EOMONTH(FY02_M06,0)-Lease_Members[[#This Row],[Start Date]])/(EOMONTH(FY02_M06,0)-FY02_M06))*Lease_Members[[#This Row],[Monthly Invoice]],IF(ISBLANK(Lease_Members[[#This Row],[Start Date]]),"-",IF(Lease_Members[[#This Row],[Start Date]]&gt;EOMONTH(FY02_M06,0),0,Lease_Members[[#This Row],[Monthly Invoice]]))))</f>
        <v>-</v>
      </c>
      <c r="CD28" t="str">
        <f>IF(AND(Lease_Members[[#This Row],[End Date]]&lt;FY02_M07,IF(ISBLANK(Lease_Members[[#This Row],[End Date]]),FALSE(),TRUE())),0,IF(AND(Lease_Members[[#This Row],[Start Date]]&gt;FY02_M07,Lease_Members[[#This Row],[Start Date]]&lt;EOMONTH(FY02_M07,0)),((EOMONTH(FY02_M07,0)-Lease_Members[[#This Row],[Start Date]])/(EOMONTH(FY02_M07,0)-FY02_M07))*Lease_Members[[#This Row],[Monthly Invoice]],IF(ISBLANK(Lease_Members[[#This Row],[Start Date]]),"-",IF(Lease_Members[[#This Row],[Start Date]]&gt;EOMONTH(FY02_M07,0),0,Lease_Members[[#This Row],[Monthly Invoice]]))))</f>
        <v>-</v>
      </c>
      <c r="CE28" t="str">
        <f>IF(AND(Lease_Members[[#This Row],[End Date]]&lt;FY02_M08,IF(ISBLANK(Lease_Members[[#This Row],[End Date]]),FALSE(),TRUE())),0,IF(AND(Lease_Members[[#This Row],[Start Date]]&gt;FY02_M08,Lease_Members[[#This Row],[Start Date]]&lt;EOMONTH(FY02_M08,0)),((EOMONTH(FY02_M08,0)-Lease_Members[[#This Row],[Start Date]])/(EOMONTH(FY02_M08,0)-FY02_M08))*Lease_Members[[#This Row],[Monthly Invoice]],IF(ISBLANK(Lease_Members[[#This Row],[Start Date]]),"-",IF(Lease_Members[[#This Row],[Start Date]]&gt;EOMONTH(FY02_M08,0),0,Lease_Members[[#This Row],[Monthly Invoice]]))))</f>
        <v>-</v>
      </c>
      <c r="CF28" t="str">
        <f>IF(AND(Lease_Members[[#This Row],[End Date]]&lt;FY02_M09,IF(ISBLANK(Lease_Members[[#This Row],[End Date]]),FALSE(),TRUE())),0,IF(AND(Lease_Members[[#This Row],[Start Date]]&gt;FY02_M09,Lease_Members[[#This Row],[Start Date]]&lt;EOMONTH(FY02_M09,0)),((EOMONTH(FY02_M09,0)-Lease_Members[[#This Row],[Start Date]])/(EOMONTH(FY02_M09,0)-FY02_M09))*Lease_Members[[#This Row],[Monthly Invoice]],IF(ISBLANK(Lease_Members[[#This Row],[Start Date]]),"-",IF(Lease_Members[[#This Row],[Start Date]]&gt;EOMONTH(FY02_M09,0),0,Lease_Members[[#This Row],[Monthly Invoice]]))))</f>
        <v>-</v>
      </c>
      <c r="CG28" t="str">
        <f>IF(AND(Lease_Members[[#This Row],[End Date]]&lt;FY02_M10,IF(ISBLANK(Lease_Members[[#This Row],[End Date]]),FALSE(),TRUE())),0,IF(AND(Lease_Members[[#This Row],[Start Date]]&gt;FY02_M10,Lease_Members[[#This Row],[Start Date]]&lt;EOMONTH(FY02_M10,0)),((EOMONTH(FY02_M10,0)-Lease_Members[[#This Row],[Start Date]])/(EOMONTH(FY02_M10,0)-FY02_M10))*Lease_Members[[#This Row],[Monthly Invoice]],IF(ISBLANK(Lease_Members[[#This Row],[Start Date]]),"-",IF(Lease_Members[[#This Row],[Start Date]]&gt;EOMONTH(FY02_M10,0),0,Lease_Members[[#This Row],[Monthly Invoice]]))))</f>
        <v>-</v>
      </c>
      <c r="CH28" t="str">
        <f>IF(AND(Lease_Members[[#This Row],[End Date]]&lt;FY02_M11,IF(ISBLANK(Lease_Members[[#This Row],[End Date]]),FALSE(),TRUE())),0,IF(AND(Lease_Members[[#This Row],[Start Date]]&gt;FY02_M11,Lease_Members[[#This Row],[Start Date]]&lt;EOMONTH(FY02_M11,0)),((EOMONTH(FY02_M11,0)-Lease_Members[[#This Row],[Start Date]])/(EOMONTH(FY02_M11,0)-FY02_M11))*Lease_Members[[#This Row],[Monthly Invoice]],IF(ISBLANK(Lease_Members[[#This Row],[Start Date]]),"-",IF(Lease_Members[[#This Row],[Start Date]]&gt;EOMONTH(FY02_M11,0),0,Lease_Members[[#This Row],[Monthly Invoice]]))))</f>
        <v>-</v>
      </c>
      <c r="CI28" t="str">
        <f>IF(AND(Lease_Members[[#This Row],[End Date]]&lt;FY02_M12,IF(ISBLANK(Lease_Members[[#This Row],[End Date]]),FALSE(),TRUE())),0,IF(AND(Lease_Members[[#This Row],[Start Date]]&gt;FY02_M12,Lease_Members[[#This Row],[Start Date]]&lt;EOMONTH(FY02_M12,0)),((EOMONTH(FY02_M12,0)-Lease_Members[[#This Row],[Start Date]])/(EOMONTH(FY02_M12,0)-FY02_M12))*Lease_Members[[#This Row],[Monthly Invoice]],IF(ISBLANK(Lease_Members[[#This Row],[Start Date]]),"-",IF(Lease_Members[[#This Row],[Start Date]]&gt;EOMONTH(FY02_M12,0),0,Lease_Members[[#This Row],[Monthly Invoice]]))))</f>
        <v>-</v>
      </c>
      <c r="CJ28" t="str">
        <f>IF(AND(Lease_Members[[#This Row],[End Date]]&lt;FY03_M01,IF(ISBLANK(Lease_Members[[#This Row],[End Date]]),FALSE(),TRUE())),0,IF(AND(Lease_Members[[#This Row],[Start Date]]&gt;FY03_M01,Lease_Members[[#This Row],[Start Date]]&lt;EOMONTH(FY03_M01,0)),((EOMONTH(FY03_M01,0)-Lease_Members[[#This Row],[Start Date]])/(EOMONTH(FY03_M01,0)-FY03_M01))*Lease_Members[[#This Row],[Monthly Invoice]],IF(ISBLANK(Lease_Members[[#This Row],[Start Date]]),"-",IF(Lease_Members[[#This Row],[Start Date]]&gt;EOMONTH(FY03_M01,0),0,Lease_Members[[#This Row],[Monthly Invoice]]))))</f>
        <v>-</v>
      </c>
      <c r="CK28" t="str">
        <f>IF(AND(Lease_Members[[#This Row],[End Date]]&lt;FY03_M02,IF(ISBLANK(Lease_Members[[#This Row],[End Date]]),FALSE(),TRUE())),0,IF(AND(Lease_Members[[#This Row],[Start Date]]&gt;FY03_M02,Lease_Members[[#This Row],[Start Date]]&lt;EOMONTH(FY03_M02,0)),((EOMONTH(FY03_M02,0)-Lease_Members[[#This Row],[Start Date]])/(EOMONTH(FY03_M02,0)-FY03_M02))*Lease_Members[[#This Row],[Monthly Invoice]],IF(ISBLANK(Lease_Members[[#This Row],[Start Date]]),"-",IF(Lease_Members[[#This Row],[Start Date]]&gt;EOMONTH(FY03_M02,0),0,Lease_Members[[#This Row],[Monthly Invoice]]))))</f>
        <v>-</v>
      </c>
      <c r="CL28" t="str">
        <f>IF(AND(Lease_Members[[#This Row],[End Date]]&lt;FY03_M03,IF(ISBLANK(Lease_Members[[#This Row],[End Date]]),FALSE(),TRUE())),0,IF(AND(Lease_Members[[#This Row],[Start Date]]&gt;FY03_M03,Lease_Members[[#This Row],[Start Date]]&lt;EOMONTH(FY03_M03,0)),((EOMONTH(FY03_M03,0)-Lease_Members[[#This Row],[Start Date]])/(EOMONTH(FY03_M03,0)-FY03_M03))*Lease_Members[[#This Row],[Monthly Invoice]],IF(ISBLANK(Lease_Members[[#This Row],[Start Date]]),"-",IF(Lease_Members[[#This Row],[Start Date]]&gt;EOMONTH(FY03_M03,0),0,Lease_Members[[#This Row],[Monthly Invoice]]))))</f>
        <v>-</v>
      </c>
      <c r="CM28" t="str">
        <f>IF(AND(Lease_Members[[#This Row],[End Date]]&lt;FY03_M04,IF(ISBLANK(Lease_Members[[#This Row],[End Date]]),FALSE(),TRUE())),0,IF(AND(Lease_Members[[#This Row],[Start Date]]&gt;FY03_M04,Lease_Members[[#This Row],[Start Date]]&lt;EOMONTH(FY03_M04,0)),((EOMONTH(FY03_M04,0)-Lease_Members[[#This Row],[Start Date]])/(EOMONTH(FY03_M04,0)-FY03_M04))*Lease_Members[[#This Row],[Monthly Invoice]],IF(ISBLANK(Lease_Members[[#This Row],[Start Date]]),"-",IF(Lease_Members[[#This Row],[Start Date]]&gt;EOMONTH(FY03_M04,0),0,Lease_Members[[#This Row],[Monthly Invoice]]))))</f>
        <v>-</v>
      </c>
      <c r="CN28" t="str">
        <f>IF(AND(Lease_Members[[#This Row],[End Date]]&lt;FY03_M05,IF(ISBLANK(Lease_Members[[#This Row],[End Date]]),FALSE(),TRUE())),0,IF(AND(Lease_Members[[#This Row],[Start Date]]&gt;FY03_M05,Lease_Members[[#This Row],[Start Date]]&lt;EOMONTH(FY03_M05,0)),((EOMONTH(FY03_M05,0)-Lease_Members[[#This Row],[Start Date]])/(EOMONTH(FY03_M05,0)-FY03_M05))*Lease_Members[[#This Row],[Monthly Invoice]],IF(ISBLANK(Lease_Members[[#This Row],[Start Date]]),"-",IF(Lease_Members[[#This Row],[Start Date]]&gt;EOMONTH(FY03_M05,0),0,Lease_Members[[#This Row],[Monthly Invoice]]))))</f>
        <v>-</v>
      </c>
      <c r="CO28" t="str">
        <f>IF(AND(Lease_Members[[#This Row],[End Date]]&lt;FY03_M06,IF(ISBLANK(Lease_Members[[#This Row],[End Date]]),FALSE(),TRUE())),0,IF(AND(Lease_Members[[#This Row],[Start Date]]&gt;FY03_M06,Lease_Members[[#This Row],[Start Date]]&lt;EOMONTH(FY03_M06,0)),((EOMONTH(FY03_M06,0)-Lease_Members[[#This Row],[Start Date]])/(EOMONTH(FY03_M06,0)-FY03_M06))*Lease_Members[[#This Row],[Monthly Invoice]],IF(ISBLANK(Lease_Members[[#This Row],[Start Date]]),"-",IF(Lease_Members[[#This Row],[Start Date]]&gt;EOMONTH(FY03_M06,0),0,Lease_Members[[#This Row],[Monthly Invoice]]))))</f>
        <v>-</v>
      </c>
      <c r="CP28" t="str">
        <f>IF(AND(Lease_Members[[#This Row],[End Date]]&lt;FY03_M07,IF(ISBLANK(Lease_Members[[#This Row],[End Date]]),FALSE(),TRUE())),0,IF(AND(Lease_Members[[#This Row],[Start Date]]&gt;FY03_M07,Lease_Members[[#This Row],[Start Date]]&lt;EOMONTH(FY03_M07,0)),((EOMONTH(FY03_M07,0)-Lease_Members[[#This Row],[Start Date]])/(EOMONTH(FY03_M07,0)-FY03_M07))*Lease_Members[[#This Row],[Monthly Invoice]],IF(ISBLANK(Lease_Members[[#This Row],[Start Date]]),"-",IF(Lease_Members[[#This Row],[Start Date]]&gt;EOMONTH(FY03_M07,0),0,Lease_Members[[#This Row],[Monthly Invoice]]))))</f>
        <v>-</v>
      </c>
      <c r="CQ28" t="str">
        <f>IF(AND(Lease_Members[[#This Row],[End Date]]&lt;FY03_M08,IF(ISBLANK(Lease_Members[[#This Row],[End Date]]),FALSE(),TRUE())),0,IF(AND(Lease_Members[[#This Row],[Start Date]]&gt;FY03_M08,Lease_Members[[#This Row],[Start Date]]&lt;EOMONTH(FY03_M08,0)),((EOMONTH(FY03_M08,0)-Lease_Members[[#This Row],[Start Date]])/(EOMONTH(FY03_M08,0)-FY03_M08))*Lease_Members[[#This Row],[Monthly Invoice]],IF(ISBLANK(Lease_Members[[#This Row],[Start Date]]),"-",IF(Lease_Members[[#This Row],[Start Date]]&gt;EOMONTH(FY03_M08,0),0,Lease_Members[[#This Row],[Monthly Invoice]]))))</f>
        <v>-</v>
      </c>
      <c r="CR28" t="str">
        <f>IF(AND(Lease_Members[[#This Row],[End Date]]&lt;FY03_M09,IF(ISBLANK(Lease_Members[[#This Row],[End Date]]),FALSE(),TRUE())),0,IF(AND(Lease_Members[[#This Row],[Start Date]]&gt;FY03_M09,Lease_Members[[#This Row],[Start Date]]&lt;EOMONTH(FY03_M09,0)),((EOMONTH(FY03_M09,0)-Lease_Members[[#This Row],[Start Date]])/(EOMONTH(FY03_M09,0)-FY03_M09))*Lease_Members[[#This Row],[Monthly Invoice]],IF(ISBLANK(Lease_Members[[#This Row],[Start Date]]),"-",IF(Lease_Members[[#This Row],[Start Date]]&gt;EOMONTH(FY03_M09,0),0,Lease_Members[[#This Row],[Monthly Invoice]]))))</f>
        <v>-</v>
      </c>
      <c r="CS28" t="str">
        <f>IF(AND(Lease_Members[[#This Row],[End Date]]&lt;FY03_M10,IF(ISBLANK(Lease_Members[[#This Row],[End Date]]),FALSE(),TRUE())),0,IF(AND(Lease_Members[[#This Row],[Start Date]]&gt;FY03_M10,Lease_Members[[#This Row],[Start Date]]&lt;EOMONTH(FY03_M10,0)),((EOMONTH(FY03_M10,0)-Lease_Members[[#This Row],[Start Date]])/(EOMONTH(FY03_M10,0)-FY03_M10))*Lease_Members[[#This Row],[Monthly Invoice]],IF(ISBLANK(Lease_Members[[#This Row],[Start Date]]),"-",IF(Lease_Members[[#This Row],[Start Date]]&gt;EOMONTH(FY03_M10,0),0,Lease_Members[[#This Row],[Monthly Invoice]]))))</f>
        <v>-</v>
      </c>
      <c r="CT28" t="str">
        <f>IF(AND(Lease_Members[[#This Row],[End Date]]&lt;FY03_M11,IF(ISBLANK(Lease_Members[[#This Row],[End Date]]),FALSE(),TRUE())),0,IF(AND(Lease_Members[[#This Row],[Start Date]]&gt;FY03_M11,Lease_Members[[#This Row],[Start Date]]&lt;EOMONTH(FY03_M11,0)),((EOMONTH(FY03_M11,0)-Lease_Members[[#This Row],[Start Date]])/(EOMONTH(FY03_M11,0)-FY03_M11))*Lease_Members[[#This Row],[Monthly Invoice]],IF(ISBLANK(Lease_Members[[#This Row],[Start Date]]),"-",IF(Lease_Members[[#This Row],[Start Date]]&gt;EOMONTH(FY03_M11,0),0,Lease_Members[[#This Row],[Monthly Invoice]]))))</f>
        <v>-</v>
      </c>
      <c r="CU28" t="str">
        <f>IF(AND(Lease_Members[[#This Row],[End Date]]&lt;FY03_M12,IF(ISBLANK(Lease_Members[[#This Row],[End Date]]),FALSE(),TRUE())),0,IF(AND(Lease_Members[[#This Row],[Start Date]]&gt;FY03_M12,Lease_Members[[#This Row],[Start Date]]&lt;EOMONTH(FY03_M12,0)),((EOMONTH(FY03_M12,0)-Lease_Members[[#This Row],[Start Date]])/(EOMONTH(FY03_M12,0)-FY03_M12))*Lease_Members[[#This Row],[Monthly Invoice]],IF(ISBLANK(Lease_Members[[#This Row],[Start Date]]),"-",IF(Lease_Members[[#This Row],[Start Date]]&gt;EOMONTH(FY03_M12,0),0,Lease_Members[[#This Row],[Monthly Invoice]]))))</f>
        <v>-</v>
      </c>
      <c r="CV28" t="str">
        <f>IF(AND(Lease_Members[[#This Row],[End Date]]&lt;FY04_M01,IF(ISBLANK(Lease_Members[[#This Row],[End Date]]),FALSE(),TRUE())),0,IF(AND(Lease_Members[[#This Row],[Start Date]]&gt;FY04_M01,Lease_Members[[#This Row],[Start Date]]&lt;EOMONTH(FY04_M01,0)),((EOMONTH(FY04_M01,0)-Lease_Members[[#This Row],[Start Date]])/(EOMONTH(FY04_M01,0)-FY04_M01))*Lease_Members[[#This Row],[Monthly Invoice]],IF(ISBLANK(Lease_Members[[#This Row],[Start Date]]),"-",IF(Lease_Members[[#This Row],[Start Date]]&gt;EOMONTH(FY04_M01,0),0,Lease_Members[[#This Row],[Monthly Invoice]]))))</f>
        <v>-</v>
      </c>
      <c r="CW28" t="str">
        <f>IF(AND(Lease_Members[[#This Row],[End Date]]&lt;FY04_M02,IF(ISBLANK(Lease_Members[[#This Row],[End Date]]),FALSE(),TRUE())),0,IF(AND(Lease_Members[[#This Row],[Start Date]]&gt;FY04_M02,Lease_Members[[#This Row],[Start Date]]&lt;EOMONTH(FY04_M02,0)),((EOMONTH(FY04_M02,0)-Lease_Members[[#This Row],[Start Date]])/(EOMONTH(FY04_M02,0)-FY04_M02))*Lease_Members[[#This Row],[Monthly Invoice]],IF(ISBLANK(Lease_Members[[#This Row],[Start Date]]),"-",IF(Lease_Members[[#This Row],[Start Date]]&gt;EOMONTH(FY04_M02,0),0,Lease_Members[[#This Row],[Monthly Invoice]]))))</f>
        <v>-</v>
      </c>
      <c r="CX28" t="str">
        <f>IF(AND(Lease_Members[[#This Row],[End Date]]&lt;FY04_M03,IF(ISBLANK(Lease_Members[[#This Row],[End Date]]),FALSE(),TRUE())),0,IF(AND(Lease_Members[[#This Row],[Start Date]]&gt;FY04_M03,Lease_Members[[#This Row],[Start Date]]&lt;EOMONTH(FY04_M03,0)),((EOMONTH(FY04_M03,0)-Lease_Members[[#This Row],[Start Date]])/(EOMONTH(FY04_M03,0)-FY04_M03))*Lease_Members[[#This Row],[Monthly Invoice]],IF(ISBLANK(Lease_Members[[#This Row],[Start Date]]),"-",IF(Lease_Members[[#This Row],[Start Date]]&gt;EOMONTH(FY04_M03,0),0,Lease_Members[[#This Row],[Monthly Invoice]]))))</f>
        <v>-</v>
      </c>
      <c r="CY28" t="str">
        <f>IF(AND(Lease_Members[[#This Row],[End Date]]&lt;FY04_M04,IF(ISBLANK(Lease_Members[[#This Row],[End Date]]),FALSE(),TRUE())),0,IF(AND(Lease_Members[[#This Row],[Start Date]]&gt;FY04_M04,Lease_Members[[#This Row],[Start Date]]&lt;EOMONTH(FY04_M04,0)),((EOMONTH(FY04_M04,0)-Lease_Members[[#This Row],[Start Date]])/(EOMONTH(FY04_M04,0)-FY04_M04))*Lease_Members[[#This Row],[Monthly Invoice]],IF(ISBLANK(Lease_Members[[#This Row],[Start Date]]),"-",IF(Lease_Members[[#This Row],[Start Date]]&gt;EOMONTH(FY04_M04,0),0,Lease_Members[[#This Row],[Monthly Invoice]]))))</f>
        <v>-</v>
      </c>
      <c r="CZ28" t="str">
        <f>IF(AND(Lease_Members[[#This Row],[End Date]]&lt;FY04_M05,IF(ISBLANK(Lease_Members[[#This Row],[End Date]]),FALSE(),TRUE())),0,IF(AND(Lease_Members[[#This Row],[Start Date]]&gt;FY04_M05,Lease_Members[[#This Row],[Start Date]]&lt;EOMONTH(FY04_M05,0)),((EOMONTH(FY04_M05,0)-Lease_Members[[#This Row],[Start Date]])/(EOMONTH(FY04_M05,0)-FY04_M05))*Lease_Members[[#This Row],[Monthly Invoice]],IF(ISBLANK(Lease_Members[[#This Row],[Start Date]]),"-",IF(Lease_Members[[#This Row],[Start Date]]&gt;EOMONTH(FY04_M05,0),0,Lease_Members[[#This Row],[Monthly Invoice]]))))</f>
        <v>-</v>
      </c>
      <c r="DA28" t="str">
        <f>IF(AND(Lease_Members[[#This Row],[End Date]]&lt;FY04_M06,IF(ISBLANK(Lease_Members[[#This Row],[End Date]]),FALSE(),TRUE())),0,IF(AND(Lease_Members[[#This Row],[Start Date]]&gt;FY04_M06,Lease_Members[[#This Row],[Start Date]]&lt;EOMONTH(FY04_M06,0)),((EOMONTH(FY04_M06,0)-Lease_Members[[#This Row],[Start Date]])/(EOMONTH(FY04_M06,0)-FY04_M06))*Lease_Members[[#This Row],[Monthly Invoice]],IF(ISBLANK(Lease_Members[[#This Row],[Start Date]]),"-",IF(Lease_Members[[#This Row],[Start Date]]&gt;EOMONTH(FY04_M06,0),0,Lease_Members[[#This Row],[Monthly Invoice]]))))</f>
        <v>-</v>
      </c>
      <c r="DB28" t="str">
        <f>IF(AND(Lease_Members[[#This Row],[End Date]]&lt;FY04_M07,IF(ISBLANK(Lease_Members[[#This Row],[End Date]]),FALSE(),TRUE())),0,IF(AND(Lease_Members[[#This Row],[Start Date]]&gt;FY04_M07,Lease_Members[[#This Row],[Start Date]]&lt;EOMONTH(FY04_M07,0)),((EOMONTH(FY04_M07,0)-Lease_Members[[#This Row],[Start Date]])/(EOMONTH(FY04_M07,0)-FY04_M07))*Lease_Members[[#This Row],[Monthly Invoice]],IF(ISBLANK(Lease_Members[[#This Row],[Start Date]]),"-",IF(Lease_Members[[#This Row],[Start Date]]&gt;EOMONTH(FY04_M07,0),0,Lease_Members[[#This Row],[Monthly Invoice]]))))</f>
        <v>-</v>
      </c>
      <c r="DC28" t="str">
        <f>IF(AND(Lease_Members[[#This Row],[End Date]]&lt;FY04_M08,IF(ISBLANK(Lease_Members[[#This Row],[End Date]]),FALSE(),TRUE())),0,IF(AND(Lease_Members[[#This Row],[Start Date]]&gt;FY04_M08,Lease_Members[[#This Row],[Start Date]]&lt;EOMONTH(FY04_M08,0)),((EOMONTH(FY04_M08,0)-Lease_Members[[#This Row],[Start Date]])/(EOMONTH(FY04_M08,0)-FY04_M08))*Lease_Members[[#This Row],[Monthly Invoice]],IF(ISBLANK(Lease_Members[[#This Row],[Start Date]]),"-",IF(Lease_Members[[#This Row],[Start Date]]&gt;EOMONTH(FY04_M08,0),0,Lease_Members[[#This Row],[Monthly Invoice]]))))</f>
        <v>-</v>
      </c>
      <c r="DD28" t="str">
        <f>IF(AND(Lease_Members[[#This Row],[End Date]]&lt;FY04_M09,IF(ISBLANK(Lease_Members[[#This Row],[End Date]]),FALSE(),TRUE())),0,IF(AND(Lease_Members[[#This Row],[Start Date]]&gt;FY04_M09,Lease_Members[[#This Row],[Start Date]]&lt;EOMONTH(FY04_M09,0)),((EOMONTH(FY04_M09,0)-Lease_Members[[#This Row],[Start Date]])/(EOMONTH(FY04_M09,0)-FY04_M09))*Lease_Members[[#This Row],[Monthly Invoice]],IF(ISBLANK(Lease_Members[[#This Row],[Start Date]]),"-",IF(Lease_Members[[#This Row],[Start Date]]&gt;EOMONTH(FY04_M09,0),0,Lease_Members[[#This Row],[Monthly Invoice]]))))</f>
        <v>-</v>
      </c>
      <c r="DE28" t="str">
        <f>IF(AND(Lease_Members[[#This Row],[End Date]]&lt;FY04_M10,IF(ISBLANK(Lease_Members[[#This Row],[End Date]]),FALSE(),TRUE())),0,IF(AND(Lease_Members[[#This Row],[Start Date]]&gt;FY04_M10,Lease_Members[[#This Row],[Start Date]]&lt;EOMONTH(FY04_M10,0)),((EOMONTH(FY04_M10,0)-Lease_Members[[#This Row],[Start Date]])/(EOMONTH(FY04_M10,0)-FY04_M10))*Lease_Members[[#This Row],[Monthly Invoice]],IF(ISBLANK(Lease_Members[[#This Row],[Start Date]]),"-",IF(Lease_Members[[#This Row],[Start Date]]&gt;EOMONTH(FY04_M10,0),0,Lease_Members[[#This Row],[Monthly Invoice]]))))</f>
        <v>-</v>
      </c>
      <c r="DF28" t="str">
        <f>IF(AND(Lease_Members[[#This Row],[End Date]]&lt;FY04_M11,IF(ISBLANK(Lease_Members[[#This Row],[End Date]]),FALSE(),TRUE())),0,IF(AND(Lease_Members[[#This Row],[Start Date]]&gt;FY04_M11,Lease_Members[[#This Row],[Start Date]]&lt;EOMONTH(FY04_M11,0)),((EOMONTH(FY04_M11,0)-Lease_Members[[#This Row],[Start Date]])/(EOMONTH(FY04_M11,0)-FY04_M11))*Lease_Members[[#This Row],[Monthly Invoice]],IF(ISBLANK(Lease_Members[[#This Row],[Start Date]]),"-",IF(Lease_Members[[#This Row],[Start Date]]&gt;EOMONTH(FY04_M11,0),0,Lease_Members[[#This Row],[Monthly Invoice]]))))</f>
        <v>-</v>
      </c>
      <c r="DG28" t="str">
        <f>IF(AND(Lease_Members[[#This Row],[End Date]]&lt;FY04_M12,IF(ISBLANK(Lease_Members[[#This Row],[End Date]]),FALSE(),TRUE())),0,IF(AND(Lease_Members[[#This Row],[Start Date]]&gt;FY04_M12,Lease_Members[[#This Row],[Start Date]]&lt;EOMONTH(FY04_M12,0)),((EOMONTH(FY04_M12,0)-Lease_Members[[#This Row],[Start Date]])/(EOMONTH(FY04_M12,0)-FY04_M12))*Lease_Members[[#This Row],[Monthly Invoice]],IF(ISBLANK(Lease_Members[[#This Row],[Start Date]]),"-",IF(Lease_Members[[#This Row],[Start Date]]&gt;EOMONTH(FY04_M12,0),0,Lease_Members[[#This Row],[Monthly Invoice]]))))</f>
        <v>-</v>
      </c>
      <c r="DH28" t="str">
        <f>IF(AND(Lease_Members[[#This Row],[End Date]]&lt;FY05_M01,IF(ISBLANK(Lease_Members[[#This Row],[End Date]]),FALSE(),TRUE())),0,IF(AND(Lease_Members[[#This Row],[Start Date]]&gt;FY05_M01,Lease_Members[[#This Row],[Start Date]]&lt;EOMONTH(FY05_M01,0)),((EOMONTH(FY05_M01,0)-Lease_Members[[#This Row],[Start Date]])/(EOMONTH(FY05_M01,0)-FY05_M01))*Lease_Members[[#This Row],[Monthly Invoice]],IF(ISBLANK(Lease_Members[[#This Row],[Start Date]]),"-",IF(Lease_Members[[#This Row],[Start Date]]&gt;EOMONTH(FY05_M01,0),0,Lease_Members[[#This Row],[Monthly Invoice]]))))</f>
        <v>-</v>
      </c>
      <c r="DI28" t="str">
        <f>IF(AND(Lease_Members[[#This Row],[End Date]]&lt;FY05_M02,IF(ISBLANK(Lease_Members[[#This Row],[End Date]]),FALSE(),TRUE())),0,IF(AND(Lease_Members[[#This Row],[Start Date]]&gt;FY05_M02,Lease_Members[[#This Row],[Start Date]]&lt;EOMONTH(FY05_M02,0)),((EOMONTH(FY05_M02,0)-Lease_Members[[#This Row],[Start Date]])/(EOMONTH(FY05_M02,0)-FY05_M02))*Lease_Members[[#This Row],[Monthly Invoice]],IF(ISBLANK(Lease_Members[[#This Row],[Start Date]]),"-",IF(Lease_Members[[#This Row],[Start Date]]&gt;EOMONTH(FY05_M02,0),0,Lease_Members[[#This Row],[Monthly Invoice]]))))</f>
        <v>-</v>
      </c>
      <c r="DJ28" t="str">
        <f>IF(AND(Lease_Members[[#This Row],[End Date]]&lt;FY05_M03,IF(ISBLANK(Lease_Members[[#This Row],[End Date]]),FALSE(),TRUE())),0,IF(AND(Lease_Members[[#This Row],[Start Date]]&gt;FY05_M03,Lease_Members[[#This Row],[Start Date]]&lt;EOMONTH(FY05_M03,0)),((EOMONTH(FY05_M03,0)-Lease_Members[[#This Row],[Start Date]])/(EOMONTH(FY05_M03,0)-FY05_M03))*Lease_Members[[#This Row],[Monthly Invoice]],IF(ISBLANK(Lease_Members[[#This Row],[Start Date]]),"-",IF(Lease_Members[[#This Row],[Start Date]]&gt;EOMONTH(FY05_M03,0),0,Lease_Members[[#This Row],[Monthly Invoice]]))))</f>
        <v>-</v>
      </c>
      <c r="DK28" t="str">
        <f>IF(AND(Lease_Members[[#This Row],[End Date]]&lt;FY05_M04,IF(ISBLANK(Lease_Members[[#This Row],[End Date]]),FALSE(),TRUE())),0,IF(AND(Lease_Members[[#This Row],[Start Date]]&gt;FY05_M04,Lease_Members[[#This Row],[Start Date]]&lt;EOMONTH(FY05_M04,0)),((EOMONTH(FY05_M04,0)-Lease_Members[[#This Row],[Start Date]])/(EOMONTH(FY05_M04,0)-FY05_M04))*Lease_Members[[#This Row],[Monthly Invoice]],IF(ISBLANK(Lease_Members[[#This Row],[Start Date]]),"-",IF(Lease_Members[[#This Row],[Start Date]]&gt;EOMONTH(FY05_M04,0),0,Lease_Members[[#This Row],[Monthly Invoice]]))))</f>
        <v>-</v>
      </c>
      <c r="DL28" t="str">
        <f>IF(AND(Lease_Members[[#This Row],[End Date]]&lt;FY05_M05,IF(ISBLANK(Lease_Members[[#This Row],[End Date]]),FALSE(),TRUE())),0,IF(AND(Lease_Members[[#This Row],[Start Date]]&gt;FY05_M05,Lease_Members[[#This Row],[Start Date]]&lt;EOMONTH(FY05_M05,0)),((EOMONTH(FY05_M05,0)-Lease_Members[[#This Row],[Start Date]])/(EOMONTH(FY05_M05,0)-FY05_M05))*Lease_Members[[#This Row],[Monthly Invoice]],IF(ISBLANK(Lease_Members[[#This Row],[Start Date]]),"-",IF(Lease_Members[[#This Row],[Start Date]]&gt;EOMONTH(FY05_M05,0),0,Lease_Members[[#This Row],[Monthly Invoice]]))))</f>
        <v>-</v>
      </c>
      <c r="DM28" t="str">
        <f>IF(AND(Lease_Members[[#This Row],[End Date]]&lt;FY05_M06,IF(ISBLANK(Lease_Members[[#This Row],[End Date]]),FALSE(),TRUE())),0,IF(AND(Lease_Members[[#This Row],[Start Date]]&gt;FY05_M06,Lease_Members[[#This Row],[Start Date]]&lt;EOMONTH(FY05_M06,0)),((EOMONTH(FY05_M06,0)-Lease_Members[[#This Row],[Start Date]])/(EOMONTH(FY05_M06,0)-FY05_M06))*Lease_Members[[#This Row],[Monthly Invoice]],IF(ISBLANK(Lease_Members[[#This Row],[Start Date]]),"-",IF(Lease_Members[[#This Row],[Start Date]]&gt;EOMONTH(FY05_M06,0),0,Lease_Members[[#This Row],[Monthly Invoice]]))))</f>
        <v>-</v>
      </c>
      <c r="DN28" t="str">
        <f>IF(AND(Lease_Members[[#This Row],[End Date]]&lt;FY05_M07,IF(ISBLANK(Lease_Members[[#This Row],[End Date]]),FALSE(),TRUE())),0,IF(AND(Lease_Members[[#This Row],[Start Date]]&gt;FY05_M07,Lease_Members[[#This Row],[Start Date]]&lt;EOMONTH(FY05_M07,0)),((EOMONTH(FY05_M07,0)-Lease_Members[[#This Row],[Start Date]])/(EOMONTH(FY05_M07,0)-FY05_M07))*Lease_Members[[#This Row],[Monthly Invoice]],IF(ISBLANK(Lease_Members[[#This Row],[Start Date]]),"-",IF(Lease_Members[[#This Row],[Start Date]]&gt;EOMONTH(FY05_M07,0),0,Lease_Members[[#This Row],[Monthly Invoice]]))))</f>
        <v>-</v>
      </c>
      <c r="DO28" t="str">
        <f>IF(AND(Lease_Members[[#This Row],[End Date]]&lt;FY05_M08,IF(ISBLANK(Lease_Members[[#This Row],[End Date]]),FALSE(),TRUE())),0,IF(AND(Lease_Members[[#This Row],[Start Date]]&gt;FY05_M08,Lease_Members[[#This Row],[Start Date]]&lt;EOMONTH(FY05_M08,0)),((EOMONTH(FY05_M08,0)-Lease_Members[[#This Row],[Start Date]])/(EOMONTH(FY05_M08,0)-FY05_M08))*Lease_Members[[#This Row],[Monthly Invoice]],IF(ISBLANK(Lease_Members[[#This Row],[Start Date]]),"-",IF(Lease_Members[[#This Row],[Start Date]]&gt;EOMONTH(FY05_M08,0),0,Lease_Members[[#This Row],[Monthly Invoice]]))))</f>
        <v>-</v>
      </c>
      <c r="DP28" t="str">
        <f>IF(AND(Lease_Members[[#This Row],[End Date]]&lt;FY05_M09,IF(ISBLANK(Lease_Members[[#This Row],[End Date]]),FALSE(),TRUE())),0,IF(AND(Lease_Members[[#This Row],[Start Date]]&gt;FY05_M09,Lease_Members[[#This Row],[Start Date]]&lt;EOMONTH(FY05_M09,0)),((EOMONTH(FY05_M09,0)-Lease_Members[[#This Row],[Start Date]])/(EOMONTH(FY05_M09,0)-FY05_M09))*Lease_Members[[#This Row],[Monthly Invoice]],IF(ISBLANK(Lease_Members[[#This Row],[Start Date]]),"-",IF(Lease_Members[[#This Row],[Start Date]]&gt;EOMONTH(FY05_M09,0),0,Lease_Members[[#This Row],[Monthly Invoice]]))))</f>
        <v>-</v>
      </c>
      <c r="DQ28" t="str">
        <f>IF(AND(Lease_Members[[#This Row],[End Date]]&lt;FY05_M10,IF(ISBLANK(Lease_Members[[#This Row],[End Date]]),FALSE(),TRUE())),0,IF(AND(Lease_Members[[#This Row],[Start Date]]&gt;FY05_M10,Lease_Members[[#This Row],[Start Date]]&lt;EOMONTH(FY05_M10,0)),((EOMONTH(FY05_M10,0)-Lease_Members[[#This Row],[Start Date]])/(EOMONTH(FY05_M10,0)-FY05_M10))*Lease_Members[[#This Row],[Monthly Invoice]],IF(ISBLANK(Lease_Members[[#This Row],[Start Date]]),"-",IF(Lease_Members[[#This Row],[Start Date]]&gt;EOMONTH(FY05_M10,0),0,Lease_Members[[#This Row],[Monthly Invoice]]))))</f>
        <v>-</v>
      </c>
      <c r="DR28" t="str">
        <f>IF(AND(Lease_Members[[#This Row],[End Date]]&lt;FY05_M11,IF(ISBLANK(Lease_Members[[#This Row],[End Date]]),FALSE(),TRUE())),0,IF(AND(Lease_Members[[#This Row],[Start Date]]&gt;FY05_M11,Lease_Members[[#This Row],[Start Date]]&lt;EOMONTH(FY05_M11,0)),((EOMONTH(FY05_M11,0)-Lease_Members[[#This Row],[Start Date]])/(EOMONTH(FY05_M11,0)-FY05_M11))*Lease_Members[[#This Row],[Monthly Invoice]],IF(ISBLANK(Lease_Members[[#This Row],[Start Date]]),"-",IF(Lease_Members[[#This Row],[Start Date]]&gt;EOMONTH(FY05_M11,0),0,Lease_Members[[#This Row],[Monthly Invoice]]))))</f>
        <v>-</v>
      </c>
      <c r="DS28" t="str">
        <f>IF(AND(Lease_Members[[#This Row],[End Date]]&lt;FY05_M12,IF(ISBLANK(Lease_Members[[#This Row],[End Date]]),FALSE(),TRUE())),0,IF(AND(Lease_Members[[#This Row],[Start Date]]&gt;FY05_M12,Lease_Members[[#This Row],[Start Date]]&lt;EOMONTH(FY05_M12,0)),((EOMONTH(FY05_M12,0)-Lease_Members[[#This Row],[Start Date]])/(EOMONTH(FY05_M12,0)-FY05_M12))*Lease_Members[[#This Row],[Monthly Invoice]],IF(ISBLANK(Lease_Members[[#This Row],[Start Date]]),"-",IF(Lease_Members[[#This Row],[Start Date]]&gt;EOMONTH(FY05_M12,0),0,Lease_Members[[#This Row],[Monthly Invoice]]))))</f>
        <v>-</v>
      </c>
    </row>
  </sheetData>
  <mergeCells count="1">
    <mergeCell ref="A17:C17"/>
  </mergeCells>
  <pageMargins left="0.7" right="0.7" top="0.75" bottom="0.75" header="0.3" footer="0.3"/>
  <tableParts count="2">
    <tablePart r:id="rId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A58FA-5D13-4EDE-97F2-A10D4D234A82}">
  <sheetPr codeName="Sheet2"/>
  <dimension ref="B11:L16"/>
  <sheetViews>
    <sheetView topLeftCell="A13" zoomScale="85" zoomScaleNormal="85" workbookViewId="0">
      <selection activeCell="E14" sqref="E14"/>
    </sheetView>
  </sheetViews>
  <sheetFormatPr defaultRowHeight="15" x14ac:dyDescent="0.25"/>
  <cols>
    <col min="2" max="2" width="14.7109375" bestFit="1" customWidth="1"/>
    <col min="3" max="3" width="18.140625" customWidth="1"/>
    <col min="4" max="4" width="28.85546875" customWidth="1"/>
    <col min="5" max="5" width="24.140625" customWidth="1"/>
    <col min="6" max="6" width="30.42578125" bestFit="1" customWidth="1"/>
    <col min="7" max="7" width="42.5703125" customWidth="1"/>
    <col min="8" max="8" width="39.7109375" customWidth="1"/>
    <col min="9" max="10" width="10" customWidth="1"/>
  </cols>
  <sheetData>
    <row r="11" spans="2:12" x14ac:dyDescent="0.25">
      <c r="B11" t="s">
        <v>200</v>
      </c>
      <c r="C11" t="s">
        <v>201</v>
      </c>
      <c r="D11" t="s">
        <v>202</v>
      </c>
      <c r="E11" t="s">
        <v>203</v>
      </c>
      <c r="F11" t="s">
        <v>204</v>
      </c>
      <c r="G11" t="s">
        <v>205</v>
      </c>
      <c r="H11" t="s">
        <v>206</v>
      </c>
      <c r="I11" t="s">
        <v>207</v>
      </c>
      <c r="J11" t="s">
        <v>208</v>
      </c>
      <c r="K11" t="s">
        <v>209</v>
      </c>
      <c r="L11" t="s">
        <v>210</v>
      </c>
    </row>
    <row r="12" spans="2:12" ht="195" x14ac:dyDescent="0.25">
      <c r="B12" t="s">
        <v>211</v>
      </c>
      <c r="C12">
        <v>5</v>
      </c>
      <c r="D12" s="17" t="s">
        <v>212</v>
      </c>
      <c r="E12" s="17" t="s">
        <v>213</v>
      </c>
      <c r="F12" s="17" t="s">
        <v>214</v>
      </c>
      <c r="G12" s="17"/>
      <c r="J12" s="15">
        <v>2.5000000000000001E-3</v>
      </c>
      <c r="K12" s="15">
        <v>2E-3</v>
      </c>
      <c r="L12" s="15">
        <v>1.5E-3</v>
      </c>
    </row>
    <row r="13" spans="2:12" ht="90" x14ac:dyDescent="0.25">
      <c r="B13" t="s">
        <v>215</v>
      </c>
      <c r="C13">
        <v>10</v>
      </c>
      <c r="G13" s="17" t="s">
        <v>216</v>
      </c>
      <c r="J13" s="16">
        <v>5.0000000000000001E-3</v>
      </c>
      <c r="K13" s="16">
        <v>4.0000000000000001E-3</v>
      </c>
      <c r="L13" s="16">
        <v>3.0000000000000001E-3</v>
      </c>
    </row>
    <row r="14" spans="2:12" ht="285" x14ac:dyDescent="0.25">
      <c r="B14" t="s">
        <v>217</v>
      </c>
      <c r="C14">
        <v>20</v>
      </c>
      <c r="D14" s="17" t="s">
        <v>218</v>
      </c>
      <c r="E14" s="17" t="s">
        <v>219</v>
      </c>
      <c r="F14" s="17"/>
      <c r="G14" s="17"/>
      <c r="H14" s="17" t="s">
        <v>220</v>
      </c>
      <c r="I14" s="17" t="s">
        <v>221</v>
      </c>
      <c r="J14" s="16">
        <v>0.01</v>
      </c>
      <c r="K14" s="16">
        <v>8.0000000000000002E-3</v>
      </c>
      <c r="L14" s="16">
        <v>6.0000000000000001E-3</v>
      </c>
    </row>
    <row r="15" spans="2:12" x14ac:dyDescent="0.25">
      <c r="B15" t="s">
        <v>222</v>
      </c>
      <c r="J15" s="16"/>
      <c r="K15" s="16"/>
      <c r="L15" s="16"/>
    </row>
    <row r="16" spans="2:12" x14ac:dyDescent="0.25">
      <c r="J16" s="16"/>
      <c r="K16" s="16"/>
      <c r="L16" s="16"/>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265DA-CCD3-496F-9DE2-310FCF37D961}">
  <sheetPr codeName="Sheet3"/>
  <dimension ref="A3:P19"/>
  <sheetViews>
    <sheetView zoomScale="85" zoomScaleNormal="85" workbookViewId="0">
      <selection activeCell="A6" sqref="A6"/>
    </sheetView>
  </sheetViews>
  <sheetFormatPr defaultRowHeight="15" x14ac:dyDescent="0.25"/>
  <cols>
    <col min="1" max="1" width="12.85546875" customWidth="1"/>
    <col min="2" max="2" width="13.28515625" customWidth="1"/>
    <col min="3" max="3" width="14.5703125" bestFit="1" customWidth="1"/>
    <col min="4" max="4" width="15.5703125" bestFit="1" customWidth="1"/>
    <col min="5" max="6" width="18.85546875" customWidth="1"/>
    <col min="7" max="7" width="16" bestFit="1" customWidth="1"/>
    <col min="8" max="8" width="14.85546875" bestFit="1" customWidth="1"/>
    <col min="9" max="10" width="16" bestFit="1" customWidth="1"/>
    <col min="13" max="13" width="10.85546875" bestFit="1" customWidth="1"/>
  </cols>
  <sheetData>
    <row r="3" spans="1:16" x14ac:dyDescent="0.25">
      <c r="A3" t="s">
        <v>223</v>
      </c>
      <c r="B3" t="s">
        <v>0</v>
      </c>
      <c r="C3" t="s">
        <v>8</v>
      </c>
      <c r="D3" t="s">
        <v>9</v>
      </c>
      <c r="E3" t="s">
        <v>10</v>
      </c>
      <c r="F3" t="s">
        <v>11</v>
      </c>
      <c r="G3" t="s">
        <v>12</v>
      </c>
      <c r="H3" t="s">
        <v>13</v>
      </c>
      <c r="I3" t="s">
        <v>14</v>
      </c>
      <c r="J3" t="s">
        <v>224</v>
      </c>
    </row>
    <row r="4" spans="1:16" x14ac:dyDescent="0.25">
      <c r="A4" s="21" t="s">
        <v>225</v>
      </c>
      <c r="B4" s="21"/>
      <c r="C4" s="20"/>
      <c r="D4" s="20">
        <v>1000000</v>
      </c>
      <c r="E4" s="20">
        <v>200000</v>
      </c>
      <c r="F4" s="20">
        <v>3500000</v>
      </c>
      <c r="G4" s="20">
        <v>10000000</v>
      </c>
      <c r="H4" s="20"/>
      <c r="I4" s="20"/>
      <c r="J4" s="20"/>
    </row>
    <row r="5" spans="1:16" x14ac:dyDescent="0.25">
      <c r="A5" s="21" t="s">
        <v>226</v>
      </c>
      <c r="B5" s="21"/>
      <c r="C5" s="20"/>
      <c r="D5" s="20">
        <v>3000000</v>
      </c>
      <c r="E5" s="20"/>
      <c r="F5" s="20"/>
      <c r="G5" s="20"/>
      <c r="H5" s="20"/>
      <c r="I5" s="20"/>
      <c r="J5" s="20"/>
    </row>
    <row r="6" spans="1:16" x14ac:dyDescent="0.25">
      <c r="A6" s="21">
        <v>2011</v>
      </c>
      <c r="B6" s="21"/>
      <c r="C6" s="20"/>
      <c r="D6" s="20"/>
      <c r="E6" s="20">
        <v>400000</v>
      </c>
      <c r="F6" s="20"/>
      <c r="G6" s="20"/>
      <c r="H6" s="20"/>
      <c r="I6" s="20"/>
      <c r="J6" s="20"/>
    </row>
    <row r="7" spans="1:16" x14ac:dyDescent="0.25">
      <c r="A7" s="22">
        <v>2020</v>
      </c>
      <c r="B7" s="22"/>
      <c r="C7" s="20"/>
      <c r="D7" s="20"/>
      <c r="E7" s="20"/>
      <c r="F7" s="20"/>
      <c r="G7" s="20"/>
      <c r="H7" s="20"/>
      <c r="I7" s="20"/>
      <c r="J7" s="20"/>
    </row>
    <row r="8" spans="1:16" x14ac:dyDescent="0.25">
      <c r="A8" s="22" t="s">
        <v>227</v>
      </c>
      <c r="B8" s="22"/>
      <c r="C8" s="20"/>
      <c r="D8" s="20"/>
      <c r="E8" s="20">
        <v>3000000</v>
      </c>
      <c r="F8" s="20"/>
      <c r="G8" s="20">
        <v>10000000</v>
      </c>
      <c r="H8" s="20">
        <v>22000000</v>
      </c>
      <c r="I8" s="20">
        <v>65000000</v>
      </c>
      <c r="J8" s="20"/>
    </row>
    <row r="9" spans="1:16" x14ac:dyDescent="0.25">
      <c r="A9" s="22" t="s">
        <v>228</v>
      </c>
      <c r="B9" s="22"/>
      <c r="C9" s="20"/>
      <c r="D9" s="20"/>
      <c r="E9" s="20"/>
      <c r="F9" s="20"/>
      <c r="G9" s="20"/>
      <c r="H9" s="20">
        <v>18500000</v>
      </c>
      <c r="I9" s="20">
        <v>200000000</v>
      </c>
      <c r="J9" s="20">
        <v>380000000</v>
      </c>
    </row>
    <row r="10" spans="1:16" x14ac:dyDescent="0.25">
      <c r="A10" s="22" t="s">
        <v>229</v>
      </c>
      <c r="B10" s="22"/>
      <c r="C10" s="20"/>
      <c r="D10" s="20"/>
      <c r="E10" s="20"/>
      <c r="F10" s="20"/>
      <c r="G10" s="26">
        <v>0.95</v>
      </c>
      <c r="H10" s="26">
        <v>0.35</v>
      </c>
      <c r="I10" s="20"/>
      <c r="J10" s="20"/>
    </row>
    <row r="11" spans="1:16" x14ac:dyDescent="0.25">
      <c r="A11" s="22" t="s">
        <v>230</v>
      </c>
      <c r="B11" s="22"/>
      <c r="C11" s="20"/>
      <c r="D11" s="20"/>
      <c r="E11" s="20"/>
      <c r="F11" s="20"/>
      <c r="G11" s="26">
        <v>0.05</v>
      </c>
      <c r="H11" s="26">
        <v>0.65</v>
      </c>
      <c r="I11" s="20"/>
      <c r="J11" s="20"/>
    </row>
    <row r="12" spans="1:16" x14ac:dyDescent="0.25">
      <c r="A12" s="22"/>
      <c r="B12" s="22"/>
      <c r="C12" s="20"/>
      <c r="D12" s="20"/>
      <c r="E12" s="20"/>
      <c r="F12" s="20"/>
      <c r="G12" s="20"/>
      <c r="H12" s="20"/>
      <c r="I12" s="20"/>
      <c r="J12" s="20"/>
      <c r="P12" s="1"/>
    </row>
    <row r="14" spans="1:16" x14ac:dyDescent="0.25">
      <c r="A14" t="s">
        <v>223</v>
      </c>
      <c r="B14" t="s">
        <v>231</v>
      </c>
      <c r="C14" t="s">
        <v>8</v>
      </c>
      <c r="D14" t="s">
        <v>9</v>
      </c>
      <c r="E14" t="s">
        <v>10</v>
      </c>
      <c r="F14" t="s">
        <v>11</v>
      </c>
      <c r="G14" t="s">
        <v>12</v>
      </c>
      <c r="H14" t="s">
        <v>13</v>
      </c>
      <c r="I14" t="s">
        <v>14</v>
      </c>
      <c r="J14" t="s">
        <v>232</v>
      </c>
    </row>
    <row r="15" spans="1:16" x14ac:dyDescent="0.25">
      <c r="A15" t="s">
        <v>233</v>
      </c>
    </row>
    <row r="18" spans="1:1" x14ac:dyDescent="0.25">
      <c r="A18" t="s">
        <v>234</v>
      </c>
    </row>
    <row r="19" spans="1:1" x14ac:dyDescent="0.25">
      <c r="A19" t="s">
        <v>235</v>
      </c>
    </row>
  </sheetData>
  <phoneticPr fontId="7" type="noConversion"/>
  <pageMargins left="0.7" right="0.7" top="0.75" bottom="0.75" header="0.3" footer="0.3"/>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E1885-E671-4B80-8644-A6AA23E88B1F}">
  <sheetPr codeName="Sheet5"/>
  <dimension ref="A2:I100"/>
  <sheetViews>
    <sheetView topLeftCell="A77" workbookViewId="0">
      <selection activeCell="B101" sqref="B101"/>
    </sheetView>
  </sheetViews>
  <sheetFormatPr defaultRowHeight="15" x14ac:dyDescent="0.25"/>
  <cols>
    <col min="2" max="2" width="35.42578125" customWidth="1"/>
    <col min="3" max="3" width="44.7109375" customWidth="1"/>
    <col min="5" max="5" width="15.28515625" bestFit="1" customWidth="1"/>
  </cols>
  <sheetData>
    <row r="2" spans="2:9" x14ac:dyDescent="0.25">
      <c r="B2" s="32" t="s">
        <v>236</v>
      </c>
      <c r="C2" t="s">
        <v>237</v>
      </c>
      <c r="D2" t="s">
        <v>238</v>
      </c>
      <c r="E2" t="s">
        <v>239</v>
      </c>
      <c r="F2" t="s">
        <v>240</v>
      </c>
      <c r="G2" t="s">
        <v>241</v>
      </c>
      <c r="H2" t="s">
        <v>242</v>
      </c>
      <c r="I2" t="s">
        <v>243</v>
      </c>
    </row>
    <row r="3" spans="2:9" x14ac:dyDescent="0.25">
      <c r="B3" s="32"/>
      <c r="C3" t="s">
        <v>244</v>
      </c>
    </row>
    <row r="4" spans="2:9" x14ac:dyDescent="0.25">
      <c r="B4" s="32"/>
      <c r="C4" t="s">
        <v>245</v>
      </c>
    </row>
    <row r="5" spans="2:9" x14ac:dyDescent="0.25">
      <c r="B5" s="33"/>
      <c r="C5" t="s">
        <v>246</v>
      </c>
    </row>
    <row r="6" spans="2:9" x14ac:dyDescent="0.25">
      <c r="B6" s="33"/>
      <c r="C6" t="s">
        <v>247</v>
      </c>
      <c r="D6" t="s">
        <v>248</v>
      </c>
      <c r="E6" t="s">
        <v>249</v>
      </c>
    </row>
    <row r="7" spans="2:9" x14ac:dyDescent="0.25">
      <c r="B7" s="33"/>
      <c r="C7" t="s">
        <v>250</v>
      </c>
      <c r="D7" t="s">
        <v>251</v>
      </c>
      <c r="E7" t="s">
        <v>252</v>
      </c>
    </row>
    <row r="8" spans="2:9" x14ac:dyDescent="0.25">
      <c r="B8" s="32"/>
      <c r="C8" t="s">
        <v>253</v>
      </c>
    </row>
    <row r="9" spans="2:9" x14ac:dyDescent="0.25">
      <c r="B9" s="32"/>
      <c r="C9" t="s">
        <v>254</v>
      </c>
    </row>
    <row r="10" spans="2:9" x14ac:dyDescent="0.25">
      <c r="B10" s="32"/>
      <c r="C10" t="s">
        <v>255</v>
      </c>
    </row>
    <row r="11" spans="2:9" x14ac:dyDescent="0.25">
      <c r="B11" s="32"/>
      <c r="C11" t="s">
        <v>256</v>
      </c>
    </row>
    <row r="12" spans="2:9" x14ac:dyDescent="0.25">
      <c r="B12" s="32" t="s">
        <v>257</v>
      </c>
      <c r="C12" t="s">
        <v>258</v>
      </c>
      <c r="D12" t="s">
        <v>238</v>
      </c>
      <c r="E12" t="s">
        <v>259</v>
      </c>
      <c r="F12" t="s">
        <v>260</v>
      </c>
      <c r="G12" t="s">
        <v>261</v>
      </c>
    </row>
    <row r="13" spans="2:9" x14ac:dyDescent="0.25">
      <c r="B13" s="32"/>
      <c r="C13" t="s">
        <v>262</v>
      </c>
    </row>
    <row r="14" spans="2:9" x14ac:dyDescent="0.25">
      <c r="B14" s="32"/>
      <c r="C14" t="s">
        <v>263</v>
      </c>
    </row>
    <row r="15" spans="2:9" x14ac:dyDescent="0.25">
      <c r="B15" s="32" t="s">
        <v>264</v>
      </c>
      <c r="C15" t="s">
        <v>265</v>
      </c>
    </row>
    <row r="16" spans="2:9" x14ac:dyDescent="0.25">
      <c r="B16" s="32"/>
    </row>
    <row r="17" spans="1:7" x14ac:dyDescent="0.25">
      <c r="B17" s="32"/>
    </row>
    <row r="18" spans="1:7" x14ac:dyDescent="0.25">
      <c r="B18" s="32"/>
      <c r="C18" t="s">
        <v>266</v>
      </c>
    </row>
    <row r="19" spans="1:7" x14ac:dyDescent="0.25">
      <c r="B19" s="32"/>
      <c r="C19" t="s">
        <v>267</v>
      </c>
    </row>
    <row r="20" spans="1:7" x14ac:dyDescent="0.25">
      <c r="B20" s="32"/>
      <c r="C20" t="s">
        <v>268</v>
      </c>
    </row>
    <row r="21" spans="1:7" x14ac:dyDescent="0.25">
      <c r="B21" s="32"/>
      <c r="C21" t="s">
        <v>269</v>
      </c>
      <c r="D21" t="s">
        <v>270</v>
      </c>
      <c r="E21" t="s">
        <v>271</v>
      </c>
      <c r="F21" t="s">
        <v>272</v>
      </c>
    </row>
    <row r="22" spans="1:7" x14ac:dyDescent="0.25">
      <c r="B22" s="32"/>
      <c r="C22" t="s">
        <v>238</v>
      </c>
    </row>
    <row r="23" spans="1:7" x14ac:dyDescent="0.25">
      <c r="B23" s="32"/>
      <c r="C23" t="s">
        <v>273</v>
      </c>
    </row>
    <row r="24" spans="1:7" x14ac:dyDescent="0.25">
      <c r="B24" s="32"/>
      <c r="C24" t="s">
        <v>274</v>
      </c>
    </row>
    <row r="25" spans="1:7" x14ac:dyDescent="0.25">
      <c r="B25" s="32"/>
      <c r="C25" t="s">
        <v>241</v>
      </c>
    </row>
    <row r="27" spans="1:7" x14ac:dyDescent="0.25">
      <c r="B27" s="32" t="s">
        <v>275</v>
      </c>
      <c r="C27" t="s">
        <v>276</v>
      </c>
      <c r="D27" t="s">
        <v>223</v>
      </c>
      <c r="E27" t="s">
        <v>277</v>
      </c>
      <c r="F27" t="s">
        <v>278</v>
      </c>
      <c r="G27" t="s">
        <v>279</v>
      </c>
    </row>
    <row r="28" spans="1:7" x14ac:dyDescent="0.25">
      <c r="A28" t="s">
        <v>280</v>
      </c>
      <c r="B28" s="35" t="s">
        <v>281</v>
      </c>
      <c r="C28" s="36">
        <f>Traction_Static_NormalForce*Traction_Static_Stickiness</f>
        <v>0</v>
      </c>
    </row>
    <row r="29" spans="1:7" x14ac:dyDescent="0.25">
      <c r="B29" s="35" t="s">
        <v>282</v>
      </c>
      <c r="C29" s="34"/>
    </row>
    <row r="30" spans="1:7" x14ac:dyDescent="0.25">
      <c r="B30" s="35" t="s">
        <v>283</v>
      </c>
      <c r="C30" s="34"/>
    </row>
    <row r="31" spans="1:7" x14ac:dyDescent="0.25">
      <c r="A31" t="s">
        <v>280</v>
      </c>
      <c r="B31" s="35" t="s">
        <v>284</v>
      </c>
      <c r="C31" s="36">
        <f>Traction_Static_DealFlow*COS(RADIANS(Traction_Static_DealFlow_Angle))</f>
        <v>0</v>
      </c>
    </row>
    <row r="32" spans="1:7" x14ac:dyDescent="0.25">
      <c r="A32" t="s">
        <v>280</v>
      </c>
      <c r="B32" s="35" t="s">
        <v>285</v>
      </c>
      <c r="C32" s="34"/>
    </row>
    <row r="33" spans="1:4" x14ac:dyDescent="0.25">
      <c r="A33" t="s">
        <v>280</v>
      </c>
      <c r="B33" s="35" t="s">
        <v>286</v>
      </c>
      <c r="C33" s="34"/>
    </row>
    <row r="34" spans="1:4" x14ac:dyDescent="0.25">
      <c r="A34" t="s">
        <v>280</v>
      </c>
      <c r="B34" s="35" t="s">
        <v>287</v>
      </c>
      <c r="C34" s="34"/>
    </row>
    <row r="35" spans="1:4" x14ac:dyDescent="0.25">
      <c r="A35" t="s">
        <v>280</v>
      </c>
      <c r="B35" s="35" t="s">
        <v>288</v>
      </c>
      <c r="C35" s="36">
        <f>Traction_Kinetic_NormalForce*Traction_Kinetic_Stickiness</f>
        <v>0</v>
      </c>
    </row>
    <row r="36" spans="1:4" x14ac:dyDescent="0.25">
      <c r="A36" t="s">
        <v>280</v>
      </c>
      <c r="B36" s="35" t="s">
        <v>289</v>
      </c>
      <c r="C36" s="36">
        <f>Traction_Kinetic_DealFlow*COS(RADIANS(Traction_Kinetic_DealFlow_Angle))</f>
        <v>0</v>
      </c>
    </row>
    <row r="37" spans="1:4" x14ac:dyDescent="0.25">
      <c r="B37" s="35" t="s">
        <v>290</v>
      </c>
      <c r="C37" s="34"/>
    </row>
    <row r="38" spans="1:4" x14ac:dyDescent="0.25">
      <c r="B38" s="35" t="s">
        <v>291</v>
      </c>
      <c r="C38" s="34"/>
    </row>
    <row r="39" spans="1:4" x14ac:dyDescent="0.25">
      <c r="B39" s="35" t="s">
        <v>292</v>
      </c>
      <c r="C39" s="34"/>
    </row>
    <row r="40" spans="1:4" x14ac:dyDescent="0.25">
      <c r="B40" s="35" t="s">
        <v>293</v>
      </c>
      <c r="C40" s="34"/>
    </row>
    <row r="41" spans="1:4" x14ac:dyDescent="0.25">
      <c r="B41" s="35" t="s">
        <v>294</v>
      </c>
      <c r="C41" s="34"/>
    </row>
    <row r="42" spans="1:4" x14ac:dyDescent="0.25">
      <c r="A42" t="s">
        <v>280</v>
      </c>
      <c r="B42" s="35" t="s">
        <v>295</v>
      </c>
      <c r="C42" s="34"/>
    </row>
    <row r="43" spans="1:4" x14ac:dyDescent="0.25">
      <c r="A43" t="s">
        <v>280</v>
      </c>
      <c r="B43" s="35" t="s">
        <v>296</v>
      </c>
      <c r="C43" s="34"/>
    </row>
    <row r="44" spans="1:4" x14ac:dyDescent="0.25">
      <c r="A44" t="s">
        <v>280</v>
      </c>
      <c r="B44" s="35" t="s">
        <v>297</v>
      </c>
      <c r="C44" s="34"/>
    </row>
    <row r="45" spans="1:4" x14ac:dyDescent="0.25">
      <c r="B45" s="35" t="s">
        <v>298</v>
      </c>
      <c r="C45" s="37">
        <v>150000</v>
      </c>
    </row>
    <row r="46" spans="1:4" x14ac:dyDescent="0.25">
      <c r="B46" s="35" t="s">
        <v>299</v>
      </c>
      <c r="C46" s="34"/>
      <c r="D46" t="s">
        <v>300</v>
      </c>
    </row>
    <row r="47" spans="1:4" x14ac:dyDescent="0.25">
      <c r="B47" s="35" t="s">
        <v>301</v>
      </c>
      <c r="C47" s="34"/>
    </row>
    <row r="48" spans="1:4" x14ac:dyDescent="0.25">
      <c r="A48" t="s">
        <v>257</v>
      </c>
      <c r="B48" s="35" t="s">
        <v>302</v>
      </c>
      <c r="C48" s="34"/>
    </row>
    <row r="49" spans="2:7" x14ac:dyDescent="0.25">
      <c r="B49" s="35" t="s">
        <v>303</v>
      </c>
      <c r="C49" s="38">
        <v>0.12</v>
      </c>
    </row>
    <row r="50" spans="2:7" x14ac:dyDescent="0.25">
      <c r="B50" s="35" t="s">
        <v>304</v>
      </c>
      <c r="C50" s="34"/>
      <c r="F50" t="s">
        <v>305</v>
      </c>
    </row>
    <row r="51" spans="2:7" x14ac:dyDescent="0.25">
      <c r="B51" s="35" t="s">
        <v>306</v>
      </c>
      <c r="C51" s="34"/>
    </row>
    <row r="52" spans="2:7" x14ac:dyDescent="0.25">
      <c r="B52" s="35" t="s">
        <v>307</v>
      </c>
      <c r="C52" s="34"/>
    </row>
    <row r="53" spans="2:7" x14ac:dyDescent="0.25">
      <c r="B53" s="35" t="s">
        <v>308</v>
      </c>
      <c r="C53" s="34"/>
    </row>
    <row r="54" spans="2:7" x14ac:dyDescent="0.25">
      <c r="B54" s="35" t="s">
        <v>309</v>
      </c>
      <c r="C54" s="34"/>
    </row>
    <row r="55" spans="2:7" x14ac:dyDescent="0.25">
      <c r="B55" s="35" t="s">
        <v>310</v>
      </c>
      <c r="C55" s="34"/>
    </row>
    <row r="56" spans="2:7" x14ac:dyDescent="0.25">
      <c r="B56" s="35" t="s">
        <v>311</v>
      </c>
      <c r="C56" s="34"/>
    </row>
    <row r="57" spans="2:7" x14ac:dyDescent="0.25">
      <c r="B57" s="35" t="s">
        <v>312</v>
      </c>
      <c r="C57" s="34"/>
    </row>
    <row r="58" spans="2:7" x14ac:dyDescent="0.25">
      <c r="B58" s="35" t="s">
        <v>313</v>
      </c>
      <c r="C58" s="34"/>
    </row>
    <row r="59" spans="2:7" x14ac:dyDescent="0.25">
      <c r="B59" s="35" t="s">
        <v>314</v>
      </c>
      <c r="C59" s="34"/>
    </row>
    <row r="60" spans="2:7" x14ac:dyDescent="0.25">
      <c r="B60" s="35" t="s">
        <v>315</v>
      </c>
      <c r="C60" s="34"/>
    </row>
    <row r="61" spans="2:7" x14ac:dyDescent="0.25">
      <c r="B61" s="35" t="s">
        <v>316</v>
      </c>
      <c r="C61" s="34"/>
    </row>
    <row r="62" spans="2:7" x14ac:dyDescent="0.25">
      <c r="B62" s="35" t="s">
        <v>317</v>
      </c>
      <c r="C62" s="34"/>
      <c r="G62">
        <v>500000</v>
      </c>
    </row>
    <row r="63" spans="2:7" x14ac:dyDescent="0.25">
      <c r="B63" s="35" t="s">
        <v>318</v>
      </c>
      <c r="C63" s="34"/>
    </row>
    <row r="64" spans="2:7" x14ac:dyDescent="0.25">
      <c r="B64" s="35" t="s">
        <v>319</v>
      </c>
      <c r="C64" s="34"/>
    </row>
    <row r="66" spans="2:2" x14ac:dyDescent="0.25">
      <c r="B66" t="s">
        <v>320</v>
      </c>
    </row>
    <row r="67" spans="2:2" x14ac:dyDescent="0.25">
      <c r="B67" t="s">
        <v>321</v>
      </c>
    </row>
    <row r="69" spans="2:2" x14ac:dyDescent="0.25">
      <c r="B69" t="s">
        <v>322</v>
      </c>
    </row>
    <row r="70" spans="2:2" x14ac:dyDescent="0.25">
      <c r="B70" t="s">
        <v>323</v>
      </c>
    </row>
    <row r="71" spans="2:2" x14ac:dyDescent="0.25">
      <c r="B71" t="s">
        <v>324</v>
      </c>
    </row>
    <row r="72" spans="2:2" x14ac:dyDescent="0.25">
      <c r="B72" t="s">
        <v>325</v>
      </c>
    </row>
    <row r="73" spans="2:2" x14ac:dyDescent="0.25">
      <c r="B73" t="s">
        <v>326</v>
      </c>
    </row>
    <row r="74" spans="2:2" x14ac:dyDescent="0.25">
      <c r="B74" t="s">
        <v>327</v>
      </c>
    </row>
    <row r="75" spans="2:2" x14ac:dyDescent="0.25">
      <c r="B75" t="s">
        <v>328</v>
      </c>
    </row>
    <row r="76" spans="2:2" x14ac:dyDescent="0.25">
      <c r="B76" t="s">
        <v>329</v>
      </c>
    </row>
    <row r="79" spans="2:2" x14ac:dyDescent="0.25">
      <c r="B79" t="s">
        <v>330</v>
      </c>
    </row>
    <row r="80" spans="2:2" x14ac:dyDescent="0.25">
      <c r="B80" t="s">
        <v>331</v>
      </c>
    </row>
    <row r="82" spans="1:2" x14ac:dyDescent="0.25">
      <c r="B82" t="s">
        <v>332</v>
      </c>
    </row>
    <row r="83" spans="1:2" x14ac:dyDescent="0.25">
      <c r="B83" t="s">
        <v>431</v>
      </c>
    </row>
    <row r="84" spans="1:2" x14ac:dyDescent="0.25">
      <c r="B84" t="s">
        <v>432</v>
      </c>
    </row>
    <row r="85" spans="1:2" x14ac:dyDescent="0.25">
      <c r="B85" t="s">
        <v>433</v>
      </c>
    </row>
    <row r="86" spans="1:2" x14ac:dyDescent="0.25">
      <c r="B86" t="s">
        <v>434</v>
      </c>
    </row>
    <row r="87" spans="1:2" x14ac:dyDescent="0.25">
      <c r="B87" t="s">
        <v>435</v>
      </c>
    </row>
    <row r="88" spans="1:2" x14ac:dyDescent="0.25">
      <c r="B88" t="s">
        <v>438</v>
      </c>
    </row>
    <row r="89" spans="1:2" x14ac:dyDescent="0.25">
      <c r="B89" t="s">
        <v>436</v>
      </c>
    </row>
    <row r="90" spans="1:2" x14ac:dyDescent="0.25">
      <c r="B90" t="s">
        <v>437</v>
      </c>
    </row>
    <row r="94" spans="1:2" x14ac:dyDescent="0.25">
      <c r="A94">
        <v>1</v>
      </c>
      <c r="B94" t="s">
        <v>333</v>
      </c>
    </row>
    <row r="95" spans="1:2" x14ac:dyDescent="0.25">
      <c r="A95">
        <v>2</v>
      </c>
    </row>
    <row r="96" spans="1:2" x14ac:dyDescent="0.25">
      <c r="A96">
        <v>3</v>
      </c>
    </row>
    <row r="97" spans="1:2" x14ac:dyDescent="0.25">
      <c r="A97">
        <v>4</v>
      </c>
    </row>
    <row r="98" spans="1:2" x14ac:dyDescent="0.25">
      <c r="A98">
        <v>5</v>
      </c>
      <c r="B98" t="s">
        <v>334</v>
      </c>
    </row>
    <row r="100" spans="1:2" x14ac:dyDescent="0.25">
      <c r="B100" t="s">
        <v>439</v>
      </c>
    </row>
  </sheetData>
  <conditionalFormatting sqref="C28:C64">
    <cfRule type="containsText" dxfId="0" priority="1" operator="containsText" text="&quot;=&quot;">
      <formula>NOT(ISERROR(SEARCH("""=""",C28)))</formula>
    </cfRule>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F3855-3328-4882-871A-C396556BBC47}">
  <dimension ref="C2:AV8"/>
  <sheetViews>
    <sheetView workbookViewId="0">
      <selection activeCell="G19" sqref="G19"/>
    </sheetView>
  </sheetViews>
  <sheetFormatPr defaultRowHeight="15" x14ac:dyDescent="0.25"/>
  <cols>
    <col min="3" max="5" width="22.140625" customWidth="1"/>
    <col min="6" max="6" width="53.140625" bestFit="1" customWidth="1"/>
    <col min="7" max="7" width="66.42578125" bestFit="1" customWidth="1"/>
    <col min="8" max="8" width="37" bestFit="1" customWidth="1"/>
    <col min="9" max="10" width="28.5703125" customWidth="1"/>
    <col min="11" max="11" width="29.28515625" bestFit="1" customWidth="1"/>
    <col min="12" max="12" width="26.42578125" bestFit="1" customWidth="1"/>
    <col min="13" max="13" width="31.5703125" customWidth="1"/>
    <col min="14" max="14" width="32.42578125" bestFit="1" customWidth="1"/>
    <col min="15" max="15" width="29.85546875" customWidth="1"/>
    <col min="16" max="16" width="32.5703125" customWidth="1"/>
    <col min="17" max="17" width="32" customWidth="1"/>
    <col min="18" max="18" width="32.42578125" customWidth="1"/>
    <col min="19" max="19" width="30.28515625" customWidth="1"/>
    <col min="20" max="20" width="39.7109375" customWidth="1"/>
    <col min="21" max="21" width="27.140625" customWidth="1"/>
    <col min="22" max="22" width="26.7109375" customWidth="1"/>
    <col min="23" max="23" width="32.85546875" customWidth="1"/>
    <col min="24" max="24" width="33.7109375" customWidth="1"/>
    <col min="25" max="25" width="31.28515625" customWidth="1"/>
    <col min="26" max="26" width="11" bestFit="1" customWidth="1"/>
    <col min="27" max="27" width="16.140625" bestFit="1" customWidth="1"/>
    <col min="28" max="28" width="10.42578125" bestFit="1" customWidth="1"/>
    <col min="30" max="30" width="23" customWidth="1"/>
    <col min="31" max="31" width="25.42578125" customWidth="1"/>
    <col min="32" max="32" width="18.140625" customWidth="1"/>
    <col min="33" max="33" width="21.140625" customWidth="1"/>
    <col min="34" max="34" width="15.140625" customWidth="1"/>
    <col min="35" max="35" width="10.5703125" customWidth="1"/>
    <col min="36" max="36" width="32" customWidth="1"/>
    <col min="37" max="37" width="24" customWidth="1"/>
    <col min="38" max="38" width="21.28515625" customWidth="1"/>
    <col min="39" max="39" width="23.28515625" customWidth="1"/>
    <col min="40" max="40" width="18.42578125" customWidth="1"/>
    <col min="41" max="41" width="21.85546875" customWidth="1"/>
    <col min="42" max="42" width="26.5703125" customWidth="1"/>
    <col min="43" max="43" width="21.5703125" customWidth="1"/>
    <col min="44" max="45" width="11" customWidth="1"/>
  </cols>
  <sheetData>
    <row r="2" spans="3:48" x14ac:dyDescent="0.25">
      <c r="C2" s="43" t="s">
        <v>335</v>
      </c>
      <c r="D2" s="45" t="s">
        <v>336</v>
      </c>
      <c r="E2" s="45" t="s">
        <v>281</v>
      </c>
      <c r="F2" s="42" t="s">
        <v>282</v>
      </c>
      <c r="G2" s="42" t="s">
        <v>337</v>
      </c>
      <c r="H2" s="42" t="s">
        <v>338</v>
      </c>
      <c r="I2" s="42" t="s">
        <v>339</v>
      </c>
      <c r="J2" s="42" t="s">
        <v>340</v>
      </c>
      <c r="K2" s="42" t="s">
        <v>283</v>
      </c>
      <c r="L2" s="42" t="s">
        <v>284</v>
      </c>
      <c r="M2" s="42" t="s">
        <v>285</v>
      </c>
      <c r="N2" s="42" t="s">
        <v>286</v>
      </c>
      <c r="O2" s="42" t="s">
        <v>287</v>
      </c>
      <c r="P2" s="42" t="s">
        <v>341</v>
      </c>
      <c r="Q2" s="42" t="s">
        <v>288</v>
      </c>
      <c r="R2" s="42" t="s">
        <v>289</v>
      </c>
      <c r="S2" s="42" t="s">
        <v>290</v>
      </c>
      <c r="T2" s="42" t="s">
        <v>291</v>
      </c>
      <c r="U2" s="42" t="s">
        <v>292</v>
      </c>
      <c r="V2" s="42" t="s">
        <v>293</v>
      </c>
      <c r="W2" s="42" t="s">
        <v>294</v>
      </c>
      <c r="X2" s="42" t="s">
        <v>295</v>
      </c>
      <c r="Y2" s="42" t="s">
        <v>296</v>
      </c>
      <c r="Z2" s="42" t="s">
        <v>297</v>
      </c>
      <c r="AA2" s="42" t="s">
        <v>298</v>
      </c>
      <c r="AB2" s="42" t="s">
        <v>299</v>
      </c>
      <c r="AC2" s="42" t="s">
        <v>301</v>
      </c>
      <c r="AD2" s="42" t="s">
        <v>302</v>
      </c>
      <c r="AE2" s="42" t="s">
        <v>303</v>
      </c>
      <c r="AF2" s="42" t="s">
        <v>304</v>
      </c>
      <c r="AG2" s="42" t="s">
        <v>306</v>
      </c>
      <c r="AH2" s="42" t="s">
        <v>307</v>
      </c>
      <c r="AI2" s="42" t="s">
        <v>308</v>
      </c>
      <c r="AJ2" s="42" t="s">
        <v>309</v>
      </c>
      <c r="AK2" s="42" t="s">
        <v>310</v>
      </c>
      <c r="AL2" s="42" t="s">
        <v>311</v>
      </c>
      <c r="AM2" s="42" t="s">
        <v>312</v>
      </c>
      <c r="AN2" s="42" t="s">
        <v>313</v>
      </c>
      <c r="AO2" s="42" t="s">
        <v>314</v>
      </c>
      <c r="AP2" s="42" t="s">
        <v>315</v>
      </c>
      <c r="AQ2" s="42" t="s">
        <v>316</v>
      </c>
      <c r="AR2" s="42" t="s">
        <v>317</v>
      </c>
      <c r="AS2" s="42" t="s">
        <v>318</v>
      </c>
      <c r="AT2" s="42" t="s">
        <v>342</v>
      </c>
      <c r="AU2" t="s">
        <v>343</v>
      </c>
      <c r="AV2" t="s">
        <v>2</v>
      </c>
    </row>
    <row r="3" spans="3:48" x14ac:dyDescent="0.25">
      <c r="E3">
        <v>5000</v>
      </c>
      <c r="F3">
        <f>Table12[[#This Row],[Traction_Static_Quotes_Friction_QuoteResources_Spent_TimeWages]]</f>
        <v>0</v>
      </c>
      <c r="L3" s="44">
        <f>Table12[[#This Row],[Traction_Static_DealFlow]]*COS(RADIANS(Table12[[#This Row],[Traction_Static_DealFlow_Angle]]))</f>
        <v>0</v>
      </c>
      <c r="Q3" s="44">
        <f>Table12[[#This Row],[Traction_Kinetic_NormalForce]]*Table12[[#This Row],[Traction_Kinetic_Stickiness]]</f>
        <v>0</v>
      </c>
      <c r="R3" s="44">
        <f>Table12[[#This Row],[Traction_Kinetic_DealFlow]]*COS(RADIANS(Table12[[#This Row],[Traction_Kinetic_DealFlow_Angle]]))</f>
        <v>0</v>
      </c>
    </row>
    <row r="4" spans="3:48" x14ac:dyDescent="0.25">
      <c r="F4">
        <f>Table12[[#This Row],[Traction_Static_Quotes_Friction_QuoteResources_Spent_TimeWages]]</f>
        <v>0</v>
      </c>
      <c r="L4" s="44">
        <f>Table12[[#This Row],[Traction_Static_DealFlow]]*COS(RADIANS(Table12[[#This Row],[Traction_Static_DealFlow_Angle]]))</f>
        <v>0</v>
      </c>
      <c r="Q4" s="44">
        <f>Table12[[#This Row],[Traction_Kinetic_NormalForce]]*Table12[[#This Row],[Traction_Kinetic_Stickiness]]</f>
        <v>0</v>
      </c>
      <c r="R4" s="44">
        <f>Table12[[#This Row],[Traction_Kinetic_DealFlow]]*COS(RADIANS(Table12[[#This Row],[Traction_Kinetic_DealFlow_Angle]]))</f>
        <v>0</v>
      </c>
    </row>
    <row r="5" spans="3:48" x14ac:dyDescent="0.25">
      <c r="F5">
        <f>Table12[[#This Row],[Traction_Static_Quotes_Friction_QuoteResources_Spent_TimeWages]]</f>
        <v>0</v>
      </c>
      <c r="L5" s="44">
        <f>Table12[[#This Row],[Traction_Static_DealFlow]]*COS(RADIANS(Table12[[#This Row],[Traction_Static_DealFlow_Angle]]))</f>
        <v>0</v>
      </c>
      <c r="Q5" s="44">
        <f>Table12[[#This Row],[Traction_Kinetic_NormalForce]]*Table12[[#This Row],[Traction_Kinetic_Stickiness]]</f>
        <v>0</v>
      </c>
      <c r="R5" s="44">
        <f>Table12[[#This Row],[Traction_Kinetic_DealFlow]]*COS(RADIANS(Table12[[#This Row],[Traction_Kinetic_DealFlow_Angle]]))</f>
        <v>0</v>
      </c>
    </row>
    <row r="6" spans="3:48" x14ac:dyDescent="0.25">
      <c r="F6">
        <f>Table12[[#This Row],[Traction_Static_Quotes_Friction_QuoteResources_Spent_TimeWages]]</f>
        <v>0</v>
      </c>
      <c r="L6" s="44">
        <f>Table12[[#This Row],[Traction_Static_DealFlow]]*COS(RADIANS(Table12[[#This Row],[Traction_Static_DealFlow_Angle]]))</f>
        <v>0</v>
      </c>
      <c r="Q6" s="44">
        <f>Table12[[#This Row],[Traction_Kinetic_NormalForce]]*Table12[[#This Row],[Traction_Kinetic_Stickiness]]</f>
        <v>0</v>
      </c>
      <c r="R6" s="44">
        <f>Table12[[#This Row],[Traction_Kinetic_DealFlow]]*COS(RADIANS(Table12[[#This Row],[Traction_Kinetic_DealFlow_Angle]]))</f>
        <v>0</v>
      </c>
    </row>
    <row r="7" spans="3:48" x14ac:dyDescent="0.25">
      <c r="F7">
        <f>Table12[[#This Row],[Traction_Static_Quotes_Friction_QuoteResources_Spent_TimeWages]]</f>
        <v>0</v>
      </c>
      <c r="L7" s="44">
        <f>Table12[[#This Row],[Traction_Static_DealFlow]]*COS(RADIANS(Table12[[#This Row],[Traction_Static_DealFlow_Angle]]))</f>
        <v>0</v>
      </c>
      <c r="Q7" s="44">
        <f>Table12[[#This Row],[Traction_Kinetic_NormalForce]]*Table12[[#This Row],[Traction_Kinetic_Stickiness]]</f>
        <v>0</v>
      </c>
      <c r="R7" s="44">
        <f>Table12[[#This Row],[Traction_Kinetic_DealFlow]]*COS(RADIANS(Table12[[#This Row],[Traction_Kinetic_DealFlow_Angle]]))</f>
        <v>0</v>
      </c>
    </row>
    <row r="8" spans="3:48" x14ac:dyDescent="0.25">
      <c r="F8">
        <f>Table12[[#This Row],[Traction_Static_Quotes_Friction_QuoteResources_Spent_TimeWages]]</f>
        <v>0</v>
      </c>
      <c r="L8" s="44">
        <f>Table12[[#This Row],[Traction_Static_DealFlow]]*COS(RADIANS(Table12[[#This Row],[Traction_Static_DealFlow_Angle]]))</f>
        <v>0</v>
      </c>
      <c r="Q8" s="44">
        <f>Table12[[#This Row],[Traction_Kinetic_NormalForce]]*Table12[[#This Row],[Traction_Kinetic_Stickiness]]</f>
        <v>0</v>
      </c>
      <c r="R8" s="44">
        <f>Table12[[#This Row],[Traction_Kinetic_DealFlow]]*COS(RADIANS(Table12[[#This Row],[Traction_Kinetic_DealFlow_Angle]]))</f>
        <v>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c2d6e01-838b-48e1-acef-39935d7c4076">
      <Terms xmlns="http://schemas.microsoft.com/office/infopath/2007/PartnerControls"/>
    </lcf76f155ced4ddcb4097134ff3c332f>
    <TaxCatchAll xmlns="7176d8be-3656-4980-bf7e-37dedbf755b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D9CD4C5EABD0F4DACBBD2D9CBF435F8" ma:contentTypeVersion="18" ma:contentTypeDescription="Create a new document." ma:contentTypeScope="" ma:versionID="8fcb4ee1dbc46a11f73d63ce4d29a40a">
  <xsd:schema xmlns:xsd="http://www.w3.org/2001/XMLSchema" xmlns:xs="http://www.w3.org/2001/XMLSchema" xmlns:p="http://schemas.microsoft.com/office/2006/metadata/properties" xmlns:ns2="5c2d6e01-838b-48e1-acef-39935d7c4076" xmlns:ns3="7176d8be-3656-4980-bf7e-37dedbf755bd" targetNamespace="http://schemas.microsoft.com/office/2006/metadata/properties" ma:root="true" ma:fieldsID="cb2ef4fdf8f0486282b9cf63287fedba" ns2:_="" ns3:_="">
    <xsd:import namespace="5c2d6e01-838b-48e1-acef-39935d7c4076"/>
    <xsd:import namespace="7176d8be-3656-4980-bf7e-37dedbf755b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LengthInSecond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2d6e01-838b-48e1-acef-39935d7c40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91c4749-7128-4ab6-abe6-e37196bc730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176d8be-3656-4980-bf7e-37dedbf755b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3087c0c-67d2-4508-96c9-2b540fd20a73}" ma:internalName="TaxCatchAll" ma:showField="CatchAllData" ma:web="7176d8be-3656-4980-bf7e-37dedbf755b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8F9126-5ECD-4C80-AA22-B3A80AF48D8D}">
  <ds:schemaRefs>
    <ds:schemaRef ds:uri="http://schemas.microsoft.com/office/2006/metadata/properties"/>
    <ds:schemaRef ds:uri="http://schemas.microsoft.com/office/2006/documentManagement/types"/>
    <ds:schemaRef ds:uri="7176d8be-3656-4980-bf7e-37dedbf755bd"/>
    <ds:schemaRef ds:uri="http://www.w3.org/XML/1998/namespace"/>
    <ds:schemaRef ds:uri="http://schemas.microsoft.com/office/infopath/2007/PartnerControls"/>
    <ds:schemaRef ds:uri="http://purl.org/dc/elements/1.1/"/>
    <ds:schemaRef ds:uri="http://purl.org/dc/terms/"/>
    <ds:schemaRef ds:uri="http://schemas.openxmlformats.org/package/2006/metadata/core-properties"/>
    <ds:schemaRef ds:uri="5c2d6e01-838b-48e1-acef-39935d7c4076"/>
    <ds:schemaRef ds:uri="http://purl.org/dc/dcmitype/"/>
  </ds:schemaRefs>
</ds:datastoreItem>
</file>

<file path=customXml/itemProps2.xml><?xml version="1.0" encoding="utf-8"?>
<ds:datastoreItem xmlns:ds="http://schemas.openxmlformats.org/officeDocument/2006/customXml" ds:itemID="{55F58304-C962-46DE-A2A8-07D0AD29E4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2d6e01-838b-48e1-acef-39935d7c4076"/>
    <ds:schemaRef ds:uri="7176d8be-3656-4980-bf7e-37dedbf755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DE9208-1E87-468C-BC82-BC038DF013F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124</vt:i4>
      </vt:variant>
    </vt:vector>
  </HeadingPairs>
  <TitlesOfParts>
    <vt:vector size="142" baseType="lpstr">
      <vt:lpstr>Key Assumptions</vt:lpstr>
      <vt:lpstr>KPI Calculations and Macros</vt:lpstr>
      <vt:lpstr>Salary Payable</vt:lpstr>
      <vt:lpstr>Investments</vt:lpstr>
      <vt:lpstr>Utilities</vt:lpstr>
      <vt:lpstr>Advisor Equity Matrix</vt:lpstr>
      <vt:lpstr>Round Average Sizes</vt:lpstr>
      <vt:lpstr>Evaluation Mathmatics</vt:lpstr>
      <vt:lpstr>Valuation Assumptions</vt:lpstr>
      <vt:lpstr>Purchase Orders</vt:lpstr>
      <vt:lpstr>Leasing</vt:lpstr>
      <vt:lpstr>Loan_Equity</vt:lpstr>
      <vt:lpstr>MembershipInvoicing</vt:lpstr>
      <vt:lpstr>SalesOrders</vt:lpstr>
      <vt:lpstr>Income Sources</vt:lpstr>
      <vt:lpstr>Expense Sources</vt:lpstr>
      <vt:lpstr>AccountsReceived</vt:lpstr>
      <vt:lpstr>InvoicesPaid</vt:lpstr>
      <vt:lpstr>Evaluation1</vt:lpstr>
      <vt:lpstr>Evaluation2</vt:lpstr>
      <vt:lpstr>Evaluation3</vt:lpstr>
      <vt:lpstr>Evaluation4</vt:lpstr>
      <vt:lpstr>Evaluation5</vt:lpstr>
      <vt:lpstr>Evaluation6</vt:lpstr>
      <vt:lpstr>FY001_M001</vt:lpstr>
      <vt:lpstr>FY01_M01</vt:lpstr>
      <vt:lpstr>FY01_M02</vt:lpstr>
      <vt:lpstr>FY01_M03</vt:lpstr>
      <vt:lpstr>FY01_M04</vt:lpstr>
      <vt:lpstr>FY01_M05</vt:lpstr>
      <vt:lpstr>FY01_M06</vt:lpstr>
      <vt:lpstr>FY01_M07</vt:lpstr>
      <vt:lpstr>FY01_M08</vt:lpstr>
      <vt:lpstr>FY01_M09</vt:lpstr>
      <vt:lpstr>FY01_M10</vt:lpstr>
      <vt:lpstr>FY01_M11</vt:lpstr>
      <vt:lpstr>FY01_M12</vt:lpstr>
      <vt:lpstr>FY02_M01</vt:lpstr>
      <vt:lpstr>FY02_M02</vt:lpstr>
      <vt:lpstr>FY02_M03</vt:lpstr>
      <vt:lpstr>FY02_M04</vt:lpstr>
      <vt:lpstr>FY02_M05</vt:lpstr>
      <vt:lpstr>FY02_M06</vt:lpstr>
      <vt:lpstr>FY02_M07</vt:lpstr>
      <vt:lpstr>FY02_M08</vt:lpstr>
      <vt:lpstr>FY02_M09</vt:lpstr>
      <vt:lpstr>FY02_M10</vt:lpstr>
      <vt:lpstr>FY02_M11</vt:lpstr>
      <vt:lpstr>FY02_M12</vt:lpstr>
      <vt:lpstr>FY03_M01</vt:lpstr>
      <vt:lpstr>FY03_M02</vt:lpstr>
      <vt:lpstr>FY03_M03</vt:lpstr>
      <vt:lpstr>FY03_M04</vt:lpstr>
      <vt:lpstr>FY03_M05</vt:lpstr>
      <vt:lpstr>FY03_M06</vt:lpstr>
      <vt:lpstr>FY03_M07</vt:lpstr>
      <vt:lpstr>FY03_M08</vt:lpstr>
      <vt:lpstr>FY03_M09</vt:lpstr>
      <vt:lpstr>FY03_M10</vt:lpstr>
      <vt:lpstr>FY03_M11</vt:lpstr>
      <vt:lpstr>FY03_M12</vt:lpstr>
      <vt:lpstr>FY04_M01</vt:lpstr>
      <vt:lpstr>FY04_M02</vt:lpstr>
      <vt:lpstr>FY04_M03</vt:lpstr>
      <vt:lpstr>FY04_M04</vt:lpstr>
      <vt:lpstr>FY04_M05</vt:lpstr>
      <vt:lpstr>FY04_M06</vt:lpstr>
      <vt:lpstr>FY04_M07</vt:lpstr>
      <vt:lpstr>FY04_M08</vt:lpstr>
      <vt:lpstr>FY04_M09</vt:lpstr>
      <vt:lpstr>FY04_M10</vt:lpstr>
      <vt:lpstr>FY04_M11</vt:lpstr>
      <vt:lpstr>FY04_M12</vt:lpstr>
      <vt:lpstr>FY05_M01</vt:lpstr>
      <vt:lpstr>FY05_M02</vt:lpstr>
      <vt:lpstr>FY05_M03</vt:lpstr>
      <vt:lpstr>FY05_M04</vt:lpstr>
      <vt:lpstr>FY05_M05</vt:lpstr>
      <vt:lpstr>FY05_M06</vt:lpstr>
      <vt:lpstr>FY05_M07</vt:lpstr>
      <vt:lpstr>FY05_M08</vt:lpstr>
      <vt:lpstr>FY05_M09</vt:lpstr>
      <vt:lpstr>FY05_M10</vt:lpstr>
      <vt:lpstr>FY05_M11</vt:lpstr>
      <vt:lpstr>FY05_M12</vt:lpstr>
      <vt:lpstr>FY06_M01</vt:lpstr>
      <vt:lpstr>FY06_M02</vt:lpstr>
      <vt:lpstr>FY06_M03</vt:lpstr>
      <vt:lpstr>FY06_M04</vt:lpstr>
      <vt:lpstr>FY06_M05</vt:lpstr>
      <vt:lpstr>FY06_M06</vt:lpstr>
      <vt:lpstr>FY06_M07</vt:lpstr>
      <vt:lpstr>FY06_M08</vt:lpstr>
      <vt:lpstr>FY06_M09</vt:lpstr>
      <vt:lpstr>FY06_M10</vt:lpstr>
      <vt:lpstr>FY06_M11</vt:lpstr>
      <vt:lpstr>FY06_M12</vt:lpstr>
      <vt:lpstr>Input_FY1_AccountBalance</vt:lpstr>
      <vt:lpstr>InvestorsTableHead</vt:lpstr>
      <vt:lpstr>Round1Assets</vt:lpstr>
      <vt:lpstr>Round1Capital</vt:lpstr>
      <vt:lpstr>Round1IP</vt:lpstr>
      <vt:lpstr>Round1Price</vt:lpstr>
      <vt:lpstr>Round1Shares</vt:lpstr>
      <vt:lpstr>Round1StartDate</vt:lpstr>
      <vt:lpstr>Round2Assets</vt:lpstr>
      <vt:lpstr>Round2Capital</vt:lpstr>
      <vt:lpstr>Round2EndDate</vt:lpstr>
      <vt:lpstr>Round2IP</vt:lpstr>
      <vt:lpstr>Round2Price</vt:lpstr>
      <vt:lpstr>Round2Shares</vt:lpstr>
      <vt:lpstr>Round2StartDate</vt:lpstr>
      <vt:lpstr>Round3Assets</vt:lpstr>
      <vt:lpstr>Round3Capital</vt:lpstr>
      <vt:lpstr>Round3IP</vt:lpstr>
      <vt:lpstr>Round3Price</vt:lpstr>
      <vt:lpstr>Round3Shares</vt:lpstr>
      <vt:lpstr>Round4Assets</vt:lpstr>
      <vt:lpstr>Round4Capital</vt:lpstr>
      <vt:lpstr>Round4IP</vt:lpstr>
      <vt:lpstr>Round4Price</vt:lpstr>
      <vt:lpstr>Round4Shares</vt:lpstr>
      <vt:lpstr>Round5Assets</vt:lpstr>
      <vt:lpstr>Round5Capital</vt:lpstr>
      <vt:lpstr>Round5IP</vt:lpstr>
      <vt:lpstr>Round5Price</vt:lpstr>
      <vt:lpstr>Round5Shares</vt:lpstr>
      <vt:lpstr>Round6Assets</vt:lpstr>
      <vt:lpstr>Round6Capital</vt:lpstr>
      <vt:lpstr>Round6IP</vt:lpstr>
      <vt:lpstr>Round6Price</vt:lpstr>
      <vt:lpstr>Round6Shares</vt:lpstr>
      <vt:lpstr>Traction_Kinetic</vt:lpstr>
      <vt:lpstr>Traction_Kinetic_DealFlow</vt:lpstr>
      <vt:lpstr>Traction_Kinetic_DealFlow_Angle</vt:lpstr>
      <vt:lpstr>Traction_Kinetic_NormalForce</vt:lpstr>
      <vt:lpstr>Traction_Kinetic_Stickiness</vt:lpstr>
      <vt:lpstr>Traction_Static</vt:lpstr>
      <vt:lpstr>Traction_Static_DealFlow</vt:lpstr>
      <vt:lpstr>Traction_Static_DealFlow_Angle</vt:lpstr>
      <vt:lpstr>Traction_Static_NormalForce</vt:lpstr>
      <vt:lpstr>Traction_Static_Stickiness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Joseph Slaughter</dc:creator>
  <cp:keywords/>
  <dc:description/>
  <cp:lastModifiedBy>Joe Slaughter</cp:lastModifiedBy>
  <cp:revision/>
  <dcterms:created xsi:type="dcterms:W3CDTF">2022-04-23T17:14:00Z</dcterms:created>
  <dcterms:modified xsi:type="dcterms:W3CDTF">2024-11-13T00:34:55Z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0x010100FD9CD4C5EABD0F4DACBBD2D9CBF435F8</vt:lpwstr>
  </property>
  <property fmtid="{D5CDD505-2E9C-101B-9397-08002B2CF9AE}" pid="3" name="MediaServiceImageTags">
    <vt:lpwstr/>
  </property>
</Properties>
</file>